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e0bd8e872898df/Documents/EXCEL PROJECTS/"/>
    </mc:Choice>
  </mc:AlternateContent>
  <xr:revisionPtr revIDLastSave="376" documentId="8_{5DCB7D8D-40B9-4DE2-8FC6-EA1F769642D1}" xr6:coauthVersionLast="47" xr6:coauthVersionMax="47" xr10:uidLastSave="{4E4C3EC1-979A-498A-A409-C39DA69F9321}"/>
  <bookViews>
    <workbookView xWindow="-110" yWindow="-110" windowWidth="19420" windowHeight="10300" firstSheet="2" activeTab="5" xr2:uid="{B3E80CB7-2C29-4CB7-BEAB-57C7614F0A5B}"/>
  </bookViews>
  <sheets>
    <sheet name="Raw Data" sheetId="1" r:id="rId1"/>
    <sheet name="Customer Lookup" sheetId="2" r:id="rId2"/>
    <sheet name="Product Lookup" sheetId="3" r:id="rId3"/>
    <sheet name="Cleaned Data" sheetId="4" r:id="rId4"/>
    <sheet name="Calculated Metrics" sheetId="5" r:id="rId5"/>
    <sheet name="Pivot Tables" sheetId="6" r:id="rId6"/>
  </sheets>
  <definedNames>
    <definedName name="_xlnm._FilterDatabase" localSheetId="4" hidden="1">'Calculated Metrics'!$T$1:$AZ$1</definedName>
    <definedName name="_xlnm._FilterDatabase" localSheetId="3" hidden="1">'Cleaned Data'!$J$1:$AN$1</definedName>
    <definedName name="_xlnm._FilterDatabase" localSheetId="0" hidden="1">'Raw Data'!$A$1:$V$1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8" i="6" l="1"/>
  <c r="O17" i="6"/>
  <c r="N18" i="6"/>
  <c r="N17" i="6"/>
  <c r="M18" i="6"/>
  <c r="M17" i="6"/>
  <c r="L18" i="6"/>
  <c r="L17" i="6"/>
  <c r="L12" i="6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P3" i="5"/>
  <c r="P2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V13" i="5"/>
  <c r="V109" i="5"/>
  <c r="V111" i="5"/>
  <c r="V113" i="5"/>
  <c r="V385" i="5"/>
  <c r="V397" i="5"/>
  <c r="V399" i="5"/>
  <c r="V401" i="5"/>
  <c r="V417" i="5"/>
  <c r="V649" i="5"/>
  <c r="V651" i="5"/>
  <c r="V705" i="5"/>
  <c r="V716" i="5"/>
  <c r="V1011" i="5"/>
  <c r="V1033" i="5"/>
  <c r="V1034" i="5"/>
  <c r="V1117" i="5"/>
  <c r="V1129" i="5"/>
  <c r="V1130" i="5"/>
  <c r="V1131" i="5"/>
  <c r="V1213" i="5"/>
  <c r="V1216" i="5"/>
  <c r="V1225" i="5"/>
  <c r="V1274" i="5"/>
  <c r="V1334" i="5"/>
  <c r="V1352" i="5"/>
  <c r="V1357" i="5"/>
  <c r="V1382" i="5"/>
  <c r="V1489" i="5"/>
  <c r="V1496" i="5"/>
  <c r="V1497" i="5"/>
  <c r="V1549" i="5"/>
  <c r="V1621" i="5"/>
  <c r="V1633" i="5"/>
  <c r="V1634" i="5"/>
  <c r="V1657" i="5"/>
  <c r="V1742" i="5"/>
  <c r="V1777" i="5"/>
  <c r="V1778" i="5"/>
  <c r="V1779" i="5"/>
  <c r="V1864" i="5"/>
  <c r="V1873" i="5"/>
  <c r="V1909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U2" i="5"/>
  <c r="V2" i="5" s="1"/>
  <c r="U3" i="5"/>
  <c r="V3" i="5" s="1"/>
  <c r="U4" i="5"/>
  <c r="V4" i="5" s="1"/>
  <c r="U5" i="5"/>
  <c r="V5" i="5" s="1"/>
  <c r="U6" i="5"/>
  <c r="V6" i="5" s="1"/>
  <c r="U7" i="5"/>
  <c r="V7" i="5" s="1"/>
  <c r="U8" i="5"/>
  <c r="V8" i="5" s="1"/>
  <c r="U9" i="5"/>
  <c r="V9" i="5" s="1"/>
  <c r="U10" i="5"/>
  <c r="V10" i="5" s="1"/>
  <c r="U11" i="5"/>
  <c r="V11" i="5" s="1"/>
  <c r="U12" i="5"/>
  <c r="V12" i="5" s="1"/>
  <c r="U13" i="5"/>
  <c r="U14" i="5"/>
  <c r="V14" i="5" s="1"/>
  <c r="U15" i="5"/>
  <c r="V15" i="5" s="1"/>
  <c r="U16" i="5"/>
  <c r="V16" i="5" s="1"/>
  <c r="U17" i="5"/>
  <c r="V17" i="5" s="1"/>
  <c r="U18" i="5"/>
  <c r="V18" i="5" s="1"/>
  <c r="U19" i="5"/>
  <c r="V19" i="5" s="1"/>
  <c r="U20" i="5"/>
  <c r="V20" i="5" s="1"/>
  <c r="U21" i="5"/>
  <c r="V21" i="5" s="1"/>
  <c r="U22" i="5"/>
  <c r="V22" i="5" s="1"/>
  <c r="U23" i="5"/>
  <c r="V23" i="5" s="1"/>
  <c r="U24" i="5"/>
  <c r="V24" i="5" s="1"/>
  <c r="U25" i="5"/>
  <c r="V25" i="5" s="1"/>
  <c r="U26" i="5"/>
  <c r="V26" i="5" s="1"/>
  <c r="U27" i="5"/>
  <c r="V27" i="5" s="1"/>
  <c r="U28" i="5"/>
  <c r="V28" i="5" s="1"/>
  <c r="U29" i="5"/>
  <c r="V29" i="5" s="1"/>
  <c r="U30" i="5"/>
  <c r="V30" i="5" s="1"/>
  <c r="U31" i="5"/>
  <c r="V31" i="5" s="1"/>
  <c r="U32" i="5"/>
  <c r="V32" i="5" s="1"/>
  <c r="U33" i="5"/>
  <c r="V33" i="5" s="1"/>
  <c r="U34" i="5"/>
  <c r="V34" i="5" s="1"/>
  <c r="U35" i="5"/>
  <c r="V35" i="5" s="1"/>
  <c r="U36" i="5"/>
  <c r="V36" i="5" s="1"/>
  <c r="U37" i="5"/>
  <c r="V37" i="5" s="1"/>
  <c r="U38" i="5"/>
  <c r="V38" i="5" s="1"/>
  <c r="U39" i="5"/>
  <c r="V39" i="5" s="1"/>
  <c r="U40" i="5"/>
  <c r="V40" i="5" s="1"/>
  <c r="U41" i="5"/>
  <c r="V41" i="5" s="1"/>
  <c r="U42" i="5"/>
  <c r="V42" i="5" s="1"/>
  <c r="U43" i="5"/>
  <c r="V43" i="5" s="1"/>
  <c r="U44" i="5"/>
  <c r="V44" i="5" s="1"/>
  <c r="U45" i="5"/>
  <c r="V45" i="5" s="1"/>
  <c r="U46" i="5"/>
  <c r="V46" i="5" s="1"/>
  <c r="U47" i="5"/>
  <c r="V47" i="5" s="1"/>
  <c r="U48" i="5"/>
  <c r="V48" i="5" s="1"/>
  <c r="U49" i="5"/>
  <c r="V49" i="5" s="1"/>
  <c r="U50" i="5"/>
  <c r="V50" i="5" s="1"/>
  <c r="U51" i="5"/>
  <c r="V51" i="5" s="1"/>
  <c r="U52" i="5"/>
  <c r="V52" i="5" s="1"/>
  <c r="U53" i="5"/>
  <c r="V53" i="5" s="1"/>
  <c r="U54" i="5"/>
  <c r="V54" i="5" s="1"/>
  <c r="U55" i="5"/>
  <c r="V55" i="5" s="1"/>
  <c r="U56" i="5"/>
  <c r="V56" i="5" s="1"/>
  <c r="U57" i="5"/>
  <c r="V57" i="5" s="1"/>
  <c r="U58" i="5"/>
  <c r="V58" i="5" s="1"/>
  <c r="U59" i="5"/>
  <c r="V59" i="5" s="1"/>
  <c r="U60" i="5"/>
  <c r="V60" i="5" s="1"/>
  <c r="U61" i="5"/>
  <c r="V61" i="5" s="1"/>
  <c r="U62" i="5"/>
  <c r="V62" i="5" s="1"/>
  <c r="U63" i="5"/>
  <c r="V63" i="5" s="1"/>
  <c r="U64" i="5"/>
  <c r="V64" i="5" s="1"/>
  <c r="U65" i="5"/>
  <c r="V65" i="5" s="1"/>
  <c r="U66" i="5"/>
  <c r="V66" i="5" s="1"/>
  <c r="U67" i="5"/>
  <c r="V67" i="5" s="1"/>
  <c r="U68" i="5"/>
  <c r="V68" i="5" s="1"/>
  <c r="U69" i="5"/>
  <c r="V69" i="5" s="1"/>
  <c r="U70" i="5"/>
  <c r="V70" i="5" s="1"/>
  <c r="U71" i="5"/>
  <c r="V71" i="5" s="1"/>
  <c r="U72" i="5"/>
  <c r="V72" i="5" s="1"/>
  <c r="U73" i="5"/>
  <c r="V73" i="5" s="1"/>
  <c r="U74" i="5"/>
  <c r="V74" i="5" s="1"/>
  <c r="U75" i="5"/>
  <c r="V75" i="5" s="1"/>
  <c r="U76" i="5"/>
  <c r="V76" i="5" s="1"/>
  <c r="U77" i="5"/>
  <c r="V77" i="5" s="1"/>
  <c r="U78" i="5"/>
  <c r="V78" i="5" s="1"/>
  <c r="U79" i="5"/>
  <c r="V79" i="5" s="1"/>
  <c r="U80" i="5"/>
  <c r="V80" i="5" s="1"/>
  <c r="U81" i="5"/>
  <c r="V81" i="5" s="1"/>
  <c r="U82" i="5"/>
  <c r="V82" i="5" s="1"/>
  <c r="U83" i="5"/>
  <c r="V83" i="5" s="1"/>
  <c r="U84" i="5"/>
  <c r="V84" i="5" s="1"/>
  <c r="U85" i="5"/>
  <c r="V85" i="5" s="1"/>
  <c r="U86" i="5"/>
  <c r="V86" i="5" s="1"/>
  <c r="U87" i="5"/>
  <c r="V87" i="5" s="1"/>
  <c r="U88" i="5"/>
  <c r="V88" i="5" s="1"/>
  <c r="U89" i="5"/>
  <c r="V89" i="5" s="1"/>
  <c r="U90" i="5"/>
  <c r="V90" i="5" s="1"/>
  <c r="U91" i="5"/>
  <c r="V91" i="5" s="1"/>
  <c r="U92" i="5"/>
  <c r="V92" i="5" s="1"/>
  <c r="U93" i="5"/>
  <c r="V93" i="5" s="1"/>
  <c r="U94" i="5"/>
  <c r="V94" i="5" s="1"/>
  <c r="U95" i="5"/>
  <c r="V95" i="5" s="1"/>
  <c r="U96" i="5"/>
  <c r="V96" i="5" s="1"/>
  <c r="U97" i="5"/>
  <c r="V97" i="5" s="1"/>
  <c r="U98" i="5"/>
  <c r="V98" i="5" s="1"/>
  <c r="U99" i="5"/>
  <c r="V99" i="5" s="1"/>
  <c r="U100" i="5"/>
  <c r="V100" i="5" s="1"/>
  <c r="U101" i="5"/>
  <c r="V101" i="5" s="1"/>
  <c r="U102" i="5"/>
  <c r="V102" i="5" s="1"/>
  <c r="U103" i="5"/>
  <c r="V103" i="5" s="1"/>
  <c r="U104" i="5"/>
  <c r="V104" i="5" s="1"/>
  <c r="U105" i="5"/>
  <c r="V105" i="5" s="1"/>
  <c r="U106" i="5"/>
  <c r="V106" i="5" s="1"/>
  <c r="U107" i="5"/>
  <c r="V107" i="5" s="1"/>
  <c r="U108" i="5"/>
  <c r="V108" i="5" s="1"/>
  <c r="U109" i="5"/>
  <c r="U110" i="5"/>
  <c r="V110" i="5" s="1"/>
  <c r="U111" i="5"/>
  <c r="U112" i="5"/>
  <c r="V112" i="5" s="1"/>
  <c r="U113" i="5"/>
  <c r="U114" i="5"/>
  <c r="V114" i="5" s="1"/>
  <c r="U115" i="5"/>
  <c r="V115" i="5" s="1"/>
  <c r="U116" i="5"/>
  <c r="V116" i="5" s="1"/>
  <c r="U117" i="5"/>
  <c r="V117" i="5" s="1"/>
  <c r="U118" i="5"/>
  <c r="V118" i="5" s="1"/>
  <c r="U119" i="5"/>
  <c r="V119" i="5" s="1"/>
  <c r="U120" i="5"/>
  <c r="V120" i="5" s="1"/>
  <c r="U121" i="5"/>
  <c r="V121" i="5" s="1"/>
  <c r="U122" i="5"/>
  <c r="V122" i="5" s="1"/>
  <c r="U123" i="5"/>
  <c r="V123" i="5" s="1"/>
  <c r="U124" i="5"/>
  <c r="V124" i="5" s="1"/>
  <c r="U125" i="5"/>
  <c r="V125" i="5" s="1"/>
  <c r="U126" i="5"/>
  <c r="V126" i="5" s="1"/>
  <c r="U127" i="5"/>
  <c r="V127" i="5" s="1"/>
  <c r="U128" i="5"/>
  <c r="V128" i="5" s="1"/>
  <c r="U129" i="5"/>
  <c r="V129" i="5" s="1"/>
  <c r="U130" i="5"/>
  <c r="V130" i="5" s="1"/>
  <c r="U131" i="5"/>
  <c r="V131" i="5" s="1"/>
  <c r="U132" i="5"/>
  <c r="V132" i="5" s="1"/>
  <c r="U133" i="5"/>
  <c r="V133" i="5" s="1"/>
  <c r="U134" i="5"/>
  <c r="V134" i="5" s="1"/>
  <c r="U135" i="5"/>
  <c r="V135" i="5" s="1"/>
  <c r="U136" i="5"/>
  <c r="V136" i="5" s="1"/>
  <c r="U137" i="5"/>
  <c r="V137" i="5" s="1"/>
  <c r="U138" i="5"/>
  <c r="V138" i="5" s="1"/>
  <c r="U139" i="5"/>
  <c r="V139" i="5" s="1"/>
  <c r="U140" i="5"/>
  <c r="V140" i="5" s="1"/>
  <c r="U141" i="5"/>
  <c r="V141" i="5" s="1"/>
  <c r="U142" i="5"/>
  <c r="V142" i="5" s="1"/>
  <c r="U143" i="5"/>
  <c r="V143" i="5" s="1"/>
  <c r="U144" i="5"/>
  <c r="V144" i="5" s="1"/>
  <c r="U145" i="5"/>
  <c r="V145" i="5" s="1"/>
  <c r="U146" i="5"/>
  <c r="V146" i="5" s="1"/>
  <c r="U147" i="5"/>
  <c r="V147" i="5" s="1"/>
  <c r="U148" i="5"/>
  <c r="V148" i="5" s="1"/>
  <c r="U149" i="5"/>
  <c r="V149" i="5" s="1"/>
  <c r="U150" i="5"/>
  <c r="V150" i="5" s="1"/>
  <c r="U151" i="5"/>
  <c r="V151" i="5" s="1"/>
  <c r="U152" i="5"/>
  <c r="V152" i="5" s="1"/>
  <c r="U153" i="5"/>
  <c r="V153" i="5" s="1"/>
  <c r="U154" i="5"/>
  <c r="V154" i="5" s="1"/>
  <c r="U155" i="5"/>
  <c r="V155" i="5" s="1"/>
  <c r="U156" i="5"/>
  <c r="V156" i="5" s="1"/>
  <c r="U157" i="5"/>
  <c r="V157" i="5" s="1"/>
  <c r="U158" i="5"/>
  <c r="V158" i="5" s="1"/>
  <c r="U159" i="5"/>
  <c r="V159" i="5" s="1"/>
  <c r="U160" i="5"/>
  <c r="V160" i="5" s="1"/>
  <c r="U161" i="5"/>
  <c r="V161" i="5" s="1"/>
  <c r="U162" i="5"/>
  <c r="V162" i="5" s="1"/>
  <c r="U163" i="5"/>
  <c r="V163" i="5" s="1"/>
  <c r="U164" i="5"/>
  <c r="V164" i="5" s="1"/>
  <c r="U165" i="5"/>
  <c r="V165" i="5" s="1"/>
  <c r="U166" i="5"/>
  <c r="V166" i="5" s="1"/>
  <c r="U167" i="5"/>
  <c r="V167" i="5" s="1"/>
  <c r="U168" i="5"/>
  <c r="V168" i="5" s="1"/>
  <c r="U169" i="5"/>
  <c r="V169" i="5" s="1"/>
  <c r="U170" i="5"/>
  <c r="V170" i="5" s="1"/>
  <c r="U171" i="5"/>
  <c r="V171" i="5" s="1"/>
  <c r="U172" i="5"/>
  <c r="V172" i="5" s="1"/>
  <c r="U173" i="5"/>
  <c r="V173" i="5" s="1"/>
  <c r="U174" i="5"/>
  <c r="V174" i="5" s="1"/>
  <c r="U175" i="5"/>
  <c r="V175" i="5" s="1"/>
  <c r="U176" i="5"/>
  <c r="V176" i="5" s="1"/>
  <c r="U177" i="5"/>
  <c r="V177" i="5" s="1"/>
  <c r="U178" i="5"/>
  <c r="V178" i="5" s="1"/>
  <c r="U179" i="5"/>
  <c r="V179" i="5" s="1"/>
  <c r="U180" i="5"/>
  <c r="V180" i="5" s="1"/>
  <c r="U181" i="5"/>
  <c r="V181" i="5" s="1"/>
  <c r="U182" i="5"/>
  <c r="V182" i="5" s="1"/>
  <c r="U183" i="5"/>
  <c r="V183" i="5" s="1"/>
  <c r="U184" i="5"/>
  <c r="V184" i="5" s="1"/>
  <c r="U185" i="5"/>
  <c r="V185" i="5" s="1"/>
  <c r="U186" i="5"/>
  <c r="V186" i="5" s="1"/>
  <c r="U187" i="5"/>
  <c r="V187" i="5" s="1"/>
  <c r="U188" i="5"/>
  <c r="V188" i="5" s="1"/>
  <c r="U189" i="5"/>
  <c r="V189" i="5" s="1"/>
  <c r="U190" i="5"/>
  <c r="V190" i="5" s="1"/>
  <c r="U191" i="5"/>
  <c r="V191" i="5" s="1"/>
  <c r="U192" i="5"/>
  <c r="V192" i="5" s="1"/>
  <c r="U193" i="5"/>
  <c r="V193" i="5" s="1"/>
  <c r="U194" i="5"/>
  <c r="V194" i="5" s="1"/>
  <c r="U195" i="5"/>
  <c r="V195" i="5" s="1"/>
  <c r="U196" i="5"/>
  <c r="V196" i="5" s="1"/>
  <c r="U197" i="5"/>
  <c r="V197" i="5" s="1"/>
  <c r="U198" i="5"/>
  <c r="V198" i="5" s="1"/>
  <c r="U199" i="5"/>
  <c r="V199" i="5" s="1"/>
  <c r="U200" i="5"/>
  <c r="V200" i="5" s="1"/>
  <c r="U201" i="5"/>
  <c r="V201" i="5" s="1"/>
  <c r="U202" i="5"/>
  <c r="V202" i="5" s="1"/>
  <c r="U203" i="5"/>
  <c r="V203" i="5" s="1"/>
  <c r="U204" i="5"/>
  <c r="V204" i="5" s="1"/>
  <c r="U205" i="5"/>
  <c r="V205" i="5" s="1"/>
  <c r="U206" i="5"/>
  <c r="V206" i="5" s="1"/>
  <c r="U207" i="5"/>
  <c r="V207" i="5" s="1"/>
  <c r="U208" i="5"/>
  <c r="V208" i="5" s="1"/>
  <c r="U209" i="5"/>
  <c r="V209" i="5" s="1"/>
  <c r="U210" i="5"/>
  <c r="V210" i="5" s="1"/>
  <c r="U211" i="5"/>
  <c r="V211" i="5" s="1"/>
  <c r="U212" i="5"/>
  <c r="V212" i="5" s="1"/>
  <c r="U213" i="5"/>
  <c r="V213" i="5" s="1"/>
  <c r="U214" i="5"/>
  <c r="V214" i="5" s="1"/>
  <c r="U215" i="5"/>
  <c r="V215" i="5" s="1"/>
  <c r="U216" i="5"/>
  <c r="V216" i="5" s="1"/>
  <c r="U217" i="5"/>
  <c r="V217" i="5" s="1"/>
  <c r="U218" i="5"/>
  <c r="V218" i="5" s="1"/>
  <c r="U219" i="5"/>
  <c r="V219" i="5" s="1"/>
  <c r="U220" i="5"/>
  <c r="V220" i="5" s="1"/>
  <c r="U221" i="5"/>
  <c r="V221" i="5" s="1"/>
  <c r="U222" i="5"/>
  <c r="V222" i="5" s="1"/>
  <c r="U223" i="5"/>
  <c r="V223" i="5" s="1"/>
  <c r="U224" i="5"/>
  <c r="V224" i="5" s="1"/>
  <c r="U225" i="5"/>
  <c r="V225" i="5" s="1"/>
  <c r="U226" i="5"/>
  <c r="V226" i="5" s="1"/>
  <c r="U227" i="5"/>
  <c r="V227" i="5" s="1"/>
  <c r="U228" i="5"/>
  <c r="V228" i="5" s="1"/>
  <c r="U229" i="5"/>
  <c r="V229" i="5" s="1"/>
  <c r="U230" i="5"/>
  <c r="V230" i="5" s="1"/>
  <c r="U231" i="5"/>
  <c r="V231" i="5" s="1"/>
  <c r="U232" i="5"/>
  <c r="V232" i="5" s="1"/>
  <c r="U233" i="5"/>
  <c r="V233" i="5" s="1"/>
  <c r="U234" i="5"/>
  <c r="V234" i="5" s="1"/>
  <c r="U235" i="5"/>
  <c r="V235" i="5" s="1"/>
  <c r="U236" i="5"/>
  <c r="V236" i="5" s="1"/>
  <c r="U237" i="5"/>
  <c r="V237" i="5" s="1"/>
  <c r="U238" i="5"/>
  <c r="V238" i="5" s="1"/>
  <c r="U239" i="5"/>
  <c r="V239" i="5" s="1"/>
  <c r="U240" i="5"/>
  <c r="V240" i="5" s="1"/>
  <c r="U241" i="5"/>
  <c r="V241" i="5" s="1"/>
  <c r="U242" i="5"/>
  <c r="V242" i="5" s="1"/>
  <c r="U243" i="5"/>
  <c r="V243" i="5" s="1"/>
  <c r="U244" i="5"/>
  <c r="V244" i="5" s="1"/>
  <c r="U245" i="5"/>
  <c r="V245" i="5" s="1"/>
  <c r="U246" i="5"/>
  <c r="V246" i="5" s="1"/>
  <c r="U247" i="5"/>
  <c r="V247" i="5" s="1"/>
  <c r="U248" i="5"/>
  <c r="V248" i="5" s="1"/>
  <c r="U249" i="5"/>
  <c r="V249" i="5" s="1"/>
  <c r="U250" i="5"/>
  <c r="V250" i="5" s="1"/>
  <c r="U251" i="5"/>
  <c r="V251" i="5" s="1"/>
  <c r="U252" i="5"/>
  <c r="V252" i="5" s="1"/>
  <c r="U253" i="5"/>
  <c r="V253" i="5" s="1"/>
  <c r="U254" i="5"/>
  <c r="V254" i="5" s="1"/>
  <c r="U255" i="5"/>
  <c r="V255" i="5" s="1"/>
  <c r="U256" i="5"/>
  <c r="V256" i="5" s="1"/>
  <c r="U257" i="5"/>
  <c r="V257" i="5" s="1"/>
  <c r="U258" i="5"/>
  <c r="V258" i="5" s="1"/>
  <c r="U259" i="5"/>
  <c r="V259" i="5" s="1"/>
  <c r="U260" i="5"/>
  <c r="V260" i="5" s="1"/>
  <c r="U261" i="5"/>
  <c r="V261" i="5" s="1"/>
  <c r="U262" i="5"/>
  <c r="V262" i="5" s="1"/>
  <c r="U263" i="5"/>
  <c r="V263" i="5" s="1"/>
  <c r="U264" i="5"/>
  <c r="V264" i="5" s="1"/>
  <c r="U265" i="5"/>
  <c r="V265" i="5" s="1"/>
  <c r="U266" i="5"/>
  <c r="V266" i="5" s="1"/>
  <c r="U267" i="5"/>
  <c r="V267" i="5" s="1"/>
  <c r="U268" i="5"/>
  <c r="V268" i="5" s="1"/>
  <c r="U269" i="5"/>
  <c r="V269" i="5" s="1"/>
  <c r="U270" i="5"/>
  <c r="V270" i="5" s="1"/>
  <c r="U271" i="5"/>
  <c r="V271" i="5" s="1"/>
  <c r="U272" i="5"/>
  <c r="V272" i="5" s="1"/>
  <c r="U273" i="5"/>
  <c r="V273" i="5" s="1"/>
  <c r="U274" i="5"/>
  <c r="V274" i="5" s="1"/>
  <c r="U275" i="5"/>
  <c r="V275" i="5" s="1"/>
  <c r="U276" i="5"/>
  <c r="V276" i="5" s="1"/>
  <c r="U277" i="5"/>
  <c r="V277" i="5" s="1"/>
  <c r="U278" i="5"/>
  <c r="V278" i="5" s="1"/>
  <c r="U279" i="5"/>
  <c r="V279" i="5" s="1"/>
  <c r="U280" i="5"/>
  <c r="V280" i="5" s="1"/>
  <c r="U281" i="5"/>
  <c r="V281" i="5" s="1"/>
  <c r="U282" i="5"/>
  <c r="V282" i="5" s="1"/>
  <c r="U283" i="5"/>
  <c r="V283" i="5" s="1"/>
  <c r="U284" i="5"/>
  <c r="V284" i="5" s="1"/>
  <c r="U285" i="5"/>
  <c r="V285" i="5" s="1"/>
  <c r="U286" i="5"/>
  <c r="V286" i="5" s="1"/>
  <c r="U287" i="5"/>
  <c r="V287" i="5" s="1"/>
  <c r="U288" i="5"/>
  <c r="V288" i="5" s="1"/>
  <c r="U289" i="5"/>
  <c r="V289" i="5" s="1"/>
  <c r="U290" i="5"/>
  <c r="V290" i="5" s="1"/>
  <c r="U291" i="5"/>
  <c r="V291" i="5" s="1"/>
  <c r="U292" i="5"/>
  <c r="V292" i="5" s="1"/>
  <c r="U293" i="5"/>
  <c r="V293" i="5" s="1"/>
  <c r="U294" i="5"/>
  <c r="V294" i="5" s="1"/>
  <c r="U295" i="5"/>
  <c r="V295" i="5" s="1"/>
  <c r="U296" i="5"/>
  <c r="V296" i="5" s="1"/>
  <c r="U297" i="5"/>
  <c r="V297" i="5" s="1"/>
  <c r="U298" i="5"/>
  <c r="V298" i="5" s="1"/>
  <c r="U299" i="5"/>
  <c r="V299" i="5" s="1"/>
  <c r="U300" i="5"/>
  <c r="V300" i="5" s="1"/>
  <c r="U301" i="5"/>
  <c r="V301" i="5" s="1"/>
  <c r="U302" i="5"/>
  <c r="V302" i="5" s="1"/>
  <c r="U303" i="5"/>
  <c r="V303" i="5" s="1"/>
  <c r="U304" i="5"/>
  <c r="V304" i="5" s="1"/>
  <c r="U305" i="5"/>
  <c r="V305" i="5" s="1"/>
  <c r="U306" i="5"/>
  <c r="V306" i="5" s="1"/>
  <c r="U307" i="5"/>
  <c r="V307" i="5" s="1"/>
  <c r="U308" i="5"/>
  <c r="V308" i="5" s="1"/>
  <c r="U309" i="5"/>
  <c r="V309" i="5" s="1"/>
  <c r="U310" i="5"/>
  <c r="V310" i="5" s="1"/>
  <c r="U311" i="5"/>
  <c r="V311" i="5" s="1"/>
  <c r="U312" i="5"/>
  <c r="V312" i="5" s="1"/>
  <c r="U313" i="5"/>
  <c r="V313" i="5" s="1"/>
  <c r="U314" i="5"/>
  <c r="V314" i="5" s="1"/>
  <c r="U315" i="5"/>
  <c r="V315" i="5" s="1"/>
  <c r="U316" i="5"/>
  <c r="V316" i="5" s="1"/>
  <c r="U317" i="5"/>
  <c r="V317" i="5" s="1"/>
  <c r="U318" i="5"/>
  <c r="V318" i="5" s="1"/>
  <c r="U319" i="5"/>
  <c r="V319" i="5" s="1"/>
  <c r="U320" i="5"/>
  <c r="V320" i="5" s="1"/>
  <c r="U321" i="5"/>
  <c r="V321" i="5" s="1"/>
  <c r="U322" i="5"/>
  <c r="V322" i="5" s="1"/>
  <c r="U323" i="5"/>
  <c r="V323" i="5" s="1"/>
  <c r="U324" i="5"/>
  <c r="V324" i="5" s="1"/>
  <c r="U325" i="5"/>
  <c r="V325" i="5" s="1"/>
  <c r="U326" i="5"/>
  <c r="V326" i="5" s="1"/>
  <c r="U327" i="5"/>
  <c r="V327" i="5" s="1"/>
  <c r="U328" i="5"/>
  <c r="V328" i="5" s="1"/>
  <c r="U329" i="5"/>
  <c r="V329" i="5" s="1"/>
  <c r="U330" i="5"/>
  <c r="V330" i="5" s="1"/>
  <c r="U331" i="5"/>
  <c r="V331" i="5" s="1"/>
  <c r="U332" i="5"/>
  <c r="V332" i="5" s="1"/>
  <c r="U333" i="5"/>
  <c r="V333" i="5" s="1"/>
  <c r="U334" i="5"/>
  <c r="V334" i="5" s="1"/>
  <c r="U335" i="5"/>
  <c r="V335" i="5" s="1"/>
  <c r="U336" i="5"/>
  <c r="V336" i="5" s="1"/>
  <c r="U337" i="5"/>
  <c r="V337" i="5" s="1"/>
  <c r="U338" i="5"/>
  <c r="V338" i="5" s="1"/>
  <c r="U339" i="5"/>
  <c r="V339" i="5" s="1"/>
  <c r="U340" i="5"/>
  <c r="V340" i="5" s="1"/>
  <c r="U341" i="5"/>
  <c r="V341" i="5" s="1"/>
  <c r="U342" i="5"/>
  <c r="V342" i="5" s="1"/>
  <c r="U343" i="5"/>
  <c r="V343" i="5" s="1"/>
  <c r="U344" i="5"/>
  <c r="V344" i="5" s="1"/>
  <c r="U345" i="5"/>
  <c r="V345" i="5" s="1"/>
  <c r="U346" i="5"/>
  <c r="V346" i="5" s="1"/>
  <c r="U347" i="5"/>
  <c r="V347" i="5" s="1"/>
  <c r="U348" i="5"/>
  <c r="V348" i="5" s="1"/>
  <c r="U349" i="5"/>
  <c r="V349" i="5" s="1"/>
  <c r="U350" i="5"/>
  <c r="V350" i="5" s="1"/>
  <c r="U351" i="5"/>
  <c r="V351" i="5" s="1"/>
  <c r="U352" i="5"/>
  <c r="V352" i="5" s="1"/>
  <c r="U353" i="5"/>
  <c r="V353" i="5" s="1"/>
  <c r="U354" i="5"/>
  <c r="V354" i="5" s="1"/>
  <c r="U355" i="5"/>
  <c r="V355" i="5" s="1"/>
  <c r="U356" i="5"/>
  <c r="V356" i="5" s="1"/>
  <c r="U357" i="5"/>
  <c r="V357" i="5" s="1"/>
  <c r="U358" i="5"/>
  <c r="V358" i="5" s="1"/>
  <c r="U359" i="5"/>
  <c r="V359" i="5" s="1"/>
  <c r="U360" i="5"/>
  <c r="V360" i="5" s="1"/>
  <c r="U361" i="5"/>
  <c r="V361" i="5" s="1"/>
  <c r="U362" i="5"/>
  <c r="V362" i="5" s="1"/>
  <c r="U363" i="5"/>
  <c r="V363" i="5" s="1"/>
  <c r="U364" i="5"/>
  <c r="V364" i="5" s="1"/>
  <c r="U365" i="5"/>
  <c r="V365" i="5" s="1"/>
  <c r="U366" i="5"/>
  <c r="V366" i="5" s="1"/>
  <c r="U367" i="5"/>
  <c r="V367" i="5" s="1"/>
  <c r="U368" i="5"/>
  <c r="V368" i="5" s="1"/>
  <c r="U369" i="5"/>
  <c r="V369" i="5" s="1"/>
  <c r="U370" i="5"/>
  <c r="V370" i="5" s="1"/>
  <c r="U371" i="5"/>
  <c r="V371" i="5" s="1"/>
  <c r="U372" i="5"/>
  <c r="V372" i="5" s="1"/>
  <c r="U373" i="5"/>
  <c r="V373" i="5" s="1"/>
  <c r="U374" i="5"/>
  <c r="V374" i="5" s="1"/>
  <c r="U375" i="5"/>
  <c r="V375" i="5" s="1"/>
  <c r="U376" i="5"/>
  <c r="V376" i="5" s="1"/>
  <c r="U377" i="5"/>
  <c r="V377" i="5" s="1"/>
  <c r="U378" i="5"/>
  <c r="V378" i="5" s="1"/>
  <c r="U379" i="5"/>
  <c r="V379" i="5" s="1"/>
  <c r="U380" i="5"/>
  <c r="V380" i="5" s="1"/>
  <c r="U381" i="5"/>
  <c r="V381" i="5" s="1"/>
  <c r="U382" i="5"/>
  <c r="V382" i="5" s="1"/>
  <c r="U383" i="5"/>
  <c r="V383" i="5" s="1"/>
  <c r="U384" i="5"/>
  <c r="V384" i="5" s="1"/>
  <c r="U385" i="5"/>
  <c r="U386" i="5"/>
  <c r="V386" i="5" s="1"/>
  <c r="U387" i="5"/>
  <c r="V387" i="5" s="1"/>
  <c r="U388" i="5"/>
  <c r="V388" i="5" s="1"/>
  <c r="U389" i="5"/>
  <c r="V389" i="5" s="1"/>
  <c r="U390" i="5"/>
  <c r="V390" i="5" s="1"/>
  <c r="U391" i="5"/>
  <c r="V391" i="5" s="1"/>
  <c r="U392" i="5"/>
  <c r="V392" i="5" s="1"/>
  <c r="U393" i="5"/>
  <c r="V393" i="5" s="1"/>
  <c r="U394" i="5"/>
  <c r="V394" i="5" s="1"/>
  <c r="U395" i="5"/>
  <c r="V395" i="5" s="1"/>
  <c r="U396" i="5"/>
  <c r="V396" i="5" s="1"/>
  <c r="U397" i="5"/>
  <c r="U398" i="5"/>
  <c r="V398" i="5" s="1"/>
  <c r="U399" i="5"/>
  <c r="U400" i="5"/>
  <c r="V400" i="5" s="1"/>
  <c r="U401" i="5"/>
  <c r="U402" i="5"/>
  <c r="V402" i="5" s="1"/>
  <c r="U403" i="5"/>
  <c r="V403" i="5" s="1"/>
  <c r="U404" i="5"/>
  <c r="V404" i="5" s="1"/>
  <c r="U405" i="5"/>
  <c r="V405" i="5" s="1"/>
  <c r="U406" i="5"/>
  <c r="V406" i="5" s="1"/>
  <c r="U407" i="5"/>
  <c r="V407" i="5" s="1"/>
  <c r="U408" i="5"/>
  <c r="V408" i="5" s="1"/>
  <c r="U409" i="5"/>
  <c r="V409" i="5" s="1"/>
  <c r="U410" i="5"/>
  <c r="V410" i="5" s="1"/>
  <c r="U411" i="5"/>
  <c r="V411" i="5" s="1"/>
  <c r="U412" i="5"/>
  <c r="V412" i="5" s="1"/>
  <c r="U413" i="5"/>
  <c r="V413" i="5" s="1"/>
  <c r="U414" i="5"/>
  <c r="V414" i="5" s="1"/>
  <c r="U415" i="5"/>
  <c r="V415" i="5" s="1"/>
  <c r="U416" i="5"/>
  <c r="V416" i="5" s="1"/>
  <c r="U417" i="5"/>
  <c r="U418" i="5"/>
  <c r="V418" i="5" s="1"/>
  <c r="U419" i="5"/>
  <c r="V419" i="5" s="1"/>
  <c r="U420" i="5"/>
  <c r="V420" i="5" s="1"/>
  <c r="U421" i="5"/>
  <c r="V421" i="5" s="1"/>
  <c r="U422" i="5"/>
  <c r="V422" i="5" s="1"/>
  <c r="U423" i="5"/>
  <c r="V423" i="5" s="1"/>
  <c r="U424" i="5"/>
  <c r="V424" i="5" s="1"/>
  <c r="U425" i="5"/>
  <c r="V425" i="5" s="1"/>
  <c r="U426" i="5"/>
  <c r="V426" i="5" s="1"/>
  <c r="U427" i="5"/>
  <c r="V427" i="5" s="1"/>
  <c r="U428" i="5"/>
  <c r="V428" i="5" s="1"/>
  <c r="U429" i="5"/>
  <c r="V429" i="5" s="1"/>
  <c r="U430" i="5"/>
  <c r="V430" i="5" s="1"/>
  <c r="U431" i="5"/>
  <c r="V431" i="5" s="1"/>
  <c r="U432" i="5"/>
  <c r="V432" i="5" s="1"/>
  <c r="U433" i="5"/>
  <c r="V433" i="5" s="1"/>
  <c r="U434" i="5"/>
  <c r="V434" i="5" s="1"/>
  <c r="U435" i="5"/>
  <c r="V435" i="5" s="1"/>
  <c r="U436" i="5"/>
  <c r="V436" i="5" s="1"/>
  <c r="U437" i="5"/>
  <c r="V437" i="5" s="1"/>
  <c r="U438" i="5"/>
  <c r="V438" i="5" s="1"/>
  <c r="U439" i="5"/>
  <c r="V439" i="5" s="1"/>
  <c r="U440" i="5"/>
  <c r="V440" i="5" s="1"/>
  <c r="U441" i="5"/>
  <c r="V441" i="5" s="1"/>
  <c r="U442" i="5"/>
  <c r="V442" i="5" s="1"/>
  <c r="U443" i="5"/>
  <c r="V443" i="5" s="1"/>
  <c r="U444" i="5"/>
  <c r="V444" i="5" s="1"/>
  <c r="U445" i="5"/>
  <c r="V445" i="5" s="1"/>
  <c r="U446" i="5"/>
  <c r="V446" i="5" s="1"/>
  <c r="U447" i="5"/>
  <c r="V447" i="5" s="1"/>
  <c r="U448" i="5"/>
  <c r="V448" i="5" s="1"/>
  <c r="U449" i="5"/>
  <c r="V449" i="5" s="1"/>
  <c r="U450" i="5"/>
  <c r="V450" i="5" s="1"/>
  <c r="U451" i="5"/>
  <c r="V451" i="5" s="1"/>
  <c r="U452" i="5"/>
  <c r="V452" i="5" s="1"/>
  <c r="U453" i="5"/>
  <c r="V453" i="5" s="1"/>
  <c r="U454" i="5"/>
  <c r="V454" i="5" s="1"/>
  <c r="U455" i="5"/>
  <c r="V455" i="5" s="1"/>
  <c r="U456" i="5"/>
  <c r="V456" i="5" s="1"/>
  <c r="U457" i="5"/>
  <c r="V457" i="5" s="1"/>
  <c r="U458" i="5"/>
  <c r="V458" i="5" s="1"/>
  <c r="U459" i="5"/>
  <c r="V459" i="5" s="1"/>
  <c r="U460" i="5"/>
  <c r="V460" i="5" s="1"/>
  <c r="U461" i="5"/>
  <c r="V461" i="5" s="1"/>
  <c r="U462" i="5"/>
  <c r="V462" i="5" s="1"/>
  <c r="U463" i="5"/>
  <c r="V463" i="5" s="1"/>
  <c r="U464" i="5"/>
  <c r="V464" i="5" s="1"/>
  <c r="U465" i="5"/>
  <c r="V465" i="5" s="1"/>
  <c r="U466" i="5"/>
  <c r="V466" i="5" s="1"/>
  <c r="U467" i="5"/>
  <c r="V467" i="5" s="1"/>
  <c r="U468" i="5"/>
  <c r="V468" i="5" s="1"/>
  <c r="U469" i="5"/>
  <c r="V469" i="5" s="1"/>
  <c r="U470" i="5"/>
  <c r="V470" i="5" s="1"/>
  <c r="U471" i="5"/>
  <c r="V471" i="5" s="1"/>
  <c r="U472" i="5"/>
  <c r="V472" i="5" s="1"/>
  <c r="U473" i="5"/>
  <c r="V473" i="5" s="1"/>
  <c r="U474" i="5"/>
  <c r="V474" i="5" s="1"/>
  <c r="U475" i="5"/>
  <c r="V475" i="5" s="1"/>
  <c r="U476" i="5"/>
  <c r="V476" i="5" s="1"/>
  <c r="U477" i="5"/>
  <c r="V477" i="5" s="1"/>
  <c r="U478" i="5"/>
  <c r="V478" i="5" s="1"/>
  <c r="U479" i="5"/>
  <c r="V479" i="5" s="1"/>
  <c r="U480" i="5"/>
  <c r="V480" i="5" s="1"/>
  <c r="U481" i="5"/>
  <c r="V481" i="5" s="1"/>
  <c r="U482" i="5"/>
  <c r="V482" i="5" s="1"/>
  <c r="U483" i="5"/>
  <c r="V483" i="5" s="1"/>
  <c r="U484" i="5"/>
  <c r="V484" i="5" s="1"/>
  <c r="U485" i="5"/>
  <c r="V485" i="5" s="1"/>
  <c r="U486" i="5"/>
  <c r="V486" i="5" s="1"/>
  <c r="U487" i="5"/>
  <c r="V487" i="5" s="1"/>
  <c r="U488" i="5"/>
  <c r="V488" i="5" s="1"/>
  <c r="U489" i="5"/>
  <c r="V489" i="5" s="1"/>
  <c r="U490" i="5"/>
  <c r="V490" i="5" s="1"/>
  <c r="U491" i="5"/>
  <c r="V491" i="5" s="1"/>
  <c r="U492" i="5"/>
  <c r="V492" i="5" s="1"/>
  <c r="U493" i="5"/>
  <c r="V493" i="5" s="1"/>
  <c r="U494" i="5"/>
  <c r="V494" i="5" s="1"/>
  <c r="U495" i="5"/>
  <c r="V495" i="5" s="1"/>
  <c r="U496" i="5"/>
  <c r="V496" i="5" s="1"/>
  <c r="U497" i="5"/>
  <c r="V497" i="5" s="1"/>
  <c r="U498" i="5"/>
  <c r="V498" i="5" s="1"/>
  <c r="U499" i="5"/>
  <c r="V499" i="5" s="1"/>
  <c r="U500" i="5"/>
  <c r="V500" i="5" s="1"/>
  <c r="U501" i="5"/>
  <c r="V501" i="5" s="1"/>
  <c r="U502" i="5"/>
  <c r="V502" i="5" s="1"/>
  <c r="U503" i="5"/>
  <c r="V503" i="5" s="1"/>
  <c r="U504" i="5"/>
  <c r="V504" i="5" s="1"/>
  <c r="U505" i="5"/>
  <c r="V505" i="5" s="1"/>
  <c r="U506" i="5"/>
  <c r="V506" i="5" s="1"/>
  <c r="U507" i="5"/>
  <c r="V507" i="5" s="1"/>
  <c r="U508" i="5"/>
  <c r="V508" i="5" s="1"/>
  <c r="U509" i="5"/>
  <c r="V509" i="5" s="1"/>
  <c r="U510" i="5"/>
  <c r="V510" i="5" s="1"/>
  <c r="U511" i="5"/>
  <c r="V511" i="5" s="1"/>
  <c r="U512" i="5"/>
  <c r="V512" i="5" s="1"/>
  <c r="U513" i="5"/>
  <c r="V513" i="5" s="1"/>
  <c r="U514" i="5"/>
  <c r="V514" i="5" s="1"/>
  <c r="U515" i="5"/>
  <c r="V515" i="5" s="1"/>
  <c r="U516" i="5"/>
  <c r="V516" i="5" s="1"/>
  <c r="U517" i="5"/>
  <c r="V517" i="5" s="1"/>
  <c r="U518" i="5"/>
  <c r="V518" i="5" s="1"/>
  <c r="U519" i="5"/>
  <c r="V519" i="5" s="1"/>
  <c r="U520" i="5"/>
  <c r="V520" i="5" s="1"/>
  <c r="U521" i="5"/>
  <c r="V521" i="5" s="1"/>
  <c r="U522" i="5"/>
  <c r="V522" i="5" s="1"/>
  <c r="U523" i="5"/>
  <c r="V523" i="5" s="1"/>
  <c r="U524" i="5"/>
  <c r="V524" i="5" s="1"/>
  <c r="U525" i="5"/>
  <c r="V525" i="5" s="1"/>
  <c r="U526" i="5"/>
  <c r="V526" i="5" s="1"/>
  <c r="U527" i="5"/>
  <c r="V527" i="5" s="1"/>
  <c r="U528" i="5"/>
  <c r="V528" i="5" s="1"/>
  <c r="U529" i="5"/>
  <c r="V529" i="5" s="1"/>
  <c r="U530" i="5"/>
  <c r="V530" i="5" s="1"/>
  <c r="U531" i="5"/>
  <c r="V531" i="5" s="1"/>
  <c r="U532" i="5"/>
  <c r="V532" i="5" s="1"/>
  <c r="U533" i="5"/>
  <c r="V533" i="5" s="1"/>
  <c r="U534" i="5"/>
  <c r="V534" i="5" s="1"/>
  <c r="U535" i="5"/>
  <c r="V535" i="5" s="1"/>
  <c r="U536" i="5"/>
  <c r="V536" i="5" s="1"/>
  <c r="U537" i="5"/>
  <c r="V537" i="5" s="1"/>
  <c r="U538" i="5"/>
  <c r="V538" i="5" s="1"/>
  <c r="U539" i="5"/>
  <c r="V539" i="5" s="1"/>
  <c r="U540" i="5"/>
  <c r="V540" i="5" s="1"/>
  <c r="U541" i="5"/>
  <c r="V541" i="5" s="1"/>
  <c r="U542" i="5"/>
  <c r="V542" i="5" s="1"/>
  <c r="U543" i="5"/>
  <c r="V543" i="5" s="1"/>
  <c r="U544" i="5"/>
  <c r="V544" i="5" s="1"/>
  <c r="U545" i="5"/>
  <c r="V545" i="5" s="1"/>
  <c r="U546" i="5"/>
  <c r="V546" i="5" s="1"/>
  <c r="U547" i="5"/>
  <c r="V547" i="5" s="1"/>
  <c r="U548" i="5"/>
  <c r="V548" i="5" s="1"/>
  <c r="U549" i="5"/>
  <c r="V549" i="5" s="1"/>
  <c r="U550" i="5"/>
  <c r="V550" i="5" s="1"/>
  <c r="U551" i="5"/>
  <c r="V551" i="5" s="1"/>
  <c r="U552" i="5"/>
  <c r="V552" i="5" s="1"/>
  <c r="U553" i="5"/>
  <c r="V553" i="5" s="1"/>
  <c r="U554" i="5"/>
  <c r="V554" i="5" s="1"/>
  <c r="U555" i="5"/>
  <c r="V555" i="5" s="1"/>
  <c r="U556" i="5"/>
  <c r="V556" i="5" s="1"/>
  <c r="U557" i="5"/>
  <c r="V557" i="5" s="1"/>
  <c r="U558" i="5"/>
  <c r="V558" i="5" s="1"/>
  <c r="U559" i="5"/>
  <c r="V559" i="5" s="1"/>
  <c r="U560" i="5"/>
  <c r="V560" i="5" s="1"/>
  <c r="U561" i="5"/>
  <c r="V561" i="5" s="1"/>
  <c r="U562" i="5"/>
  <c r="V562" i="5" s="1"/>
  <c r="U563" i="5"/>
  <c r="V563" i="5" s="1"/>
  <c r="U564" i="5"/>
  <c r="V564" i="5" s="1"/>
  <c r="U565" i="5"/>
  <c r="V565" i="5" s="1"/>
  <c r="U566" i="5"/>
  <c r="V566" i="5" s="1"/>
  <c r="U567" i="5"/>
  <c r="V567" i="5" s="1"/>
  <c r="U568" i="5"/>
  <c r="V568" i="5" s="1"/>
  <c r="U569" i="5"/>
  <c r="V569" i="5" s="1"/>
  <c r="U570" i="5"/>
  <c r="V570" i="5" s="1"/>
  <c r="U571" i="5"/>
  <c r="V571" i="5" s="1"/>
  <c r="U572" i="5"/>
  <c r="V572" i="5" s="1"/>
  <c r="U573" i="5"/>
  <c r="V573" i="5" s="1"/>
  <c r="U574" i="5"/>
  <c r="V574" i="5" s="1"/>
  <c r="U575" i="5"/>
  <c r="V575" i="5" s="1"/>
  <c r="U576" i="5"/>
  <c r="V576" i="5" s="1"/>
  <c r="U577" i="5"/>
  <c r="V577" i="5" s="1"/>
  <c r="U578" i="5"/>
  <c r="V578" i="5" s="1"/>
  <c r="U579" i="5"/>
  <c r="V579" i="5" s="1"/>
  <c r="U580" i="5"/>
  <c r="V580" i="5" s="1"/>
  <c r="U581" i="5"/>
  <c r="V581" i="5" s="1"/>
  <c r="U582" i="5"/>
  <c r="V582" i="5" s="1"/>
  <c r="U583" i="5"/>
  <c r="V583" i="5" s="1"/>
  <c r="U584" i="5"/>
  <c r="V584" i="5" s="1"/>
  <c r="U585" i="5"/>
  <c r="V585" i="5" s="1"/>
  <c r="U586" i="5"/>
  <c r="V586" i="5" s="1"/>
  <c r="U587" i="5"/>
  <c r="V587" i="5" s="1"/>
  <c r="U588" i="5"/>
  <c r="V588" i="5" s="1"/>
  <c r="U589" i="5"/>
  <c r="V589" i="5" s="1"/>
  <c r="U590" i="5"/>
  <c r="V590" i="5" s="1"/>
  <c r="U591" i="5"/>
  <c r="V591" i="5" s="1"/>
  <c r="U592" i="5"/>
  <c r="V592" i="5" s="1"/>
  <c r="U593" i="5"/>
  <c r="V593" i="5" s="1"/>
  <c r="U594" i="5"/>
  <c r="V594" i="5" s="1"/>
  <c r="U595" i="5"/>
  <c r="V595" i="5" s="1"/>
  <c r="U596" i="5"/>
  <c r="V596" i="5" s="1"/>
  <c r="U597" i="5"/>
  <c r="V597" i="5" s="1"/>
  <c r="U598" i="5"/>
  <c r="V598" i="5" s="1"/>
  <c r="U599" i="5"/>
  <c r="V599" i="5" s="1"/>
  <c r="U600" i="5"/>
  <c r="V600" i="5" s="1"/>
  <c r="U601" i="5"/>
  <c r="V601" i="5" s="1"/>
  <c r="U602" i="5"/>
  <c r="V602" i="5" s="1"/>
  <c r="U603" i="5"/>
  <c r="V603" i="5" s="1"/>
  <c r="U604" i="5"/>
  <c r="V604" i="5" s="1"/>
  <c r="U605" i="5"/>
  <c r="V605" i="5" s="1"/>
  <c r="U606" i="5"/>
  <c r="V606" i="5" s="1"/>
  <c r="U607" i="5"/>
  <c r="V607" i="5" s="1"/>
  <c r="U608" i="5"/>
  <c r="V608" i="5" s="1"/>
  <c r="U609" i="5"/>
  <c r="V609" i="5" s="1"/>
  <c r="U610" i="5"/>
  <c r="V610" i="5" s="1"/>
  <c r="U611" i="5"/>
  <c r="V611" i="5" s="1"/>
  <c r="U612" i="5"/>
  <c r="V612" i="5" s="1"/>
  <c r="U613" i="5"/>
  <c r="V613" i="5" s="1"/>
  <c r="U614" i="5"/>
  <c r="V614" i="5" s="1"/>
  <c r="U615" i="5"/>
  <c r="V615" i="5" s="1"/>
  <c r="U616" i="5"/>
  <c r="V616" i="5" s="1"/>
  <c r="U617" i="5"/>
  <c r="V617" i="5" s="1"/>
  <c r="U618" i="5"/>
  <c r="V618" i="5" s="1"/>
  <c r="U619" i="5"/>
  <c r="V619" i="5" s="1"/>
  <c r="U620" i="5"/>
  <c r="V620" i="5" s="1"/>
  <c r="U621" i="5"/>
  <c r="V621" i="5" s="1"/>
  <c r="U622" i="5"/>
  <c r="V622" i="5" s="1"/>
  <c r="U623" i="5"/>
  <c r="V623" i="5" s="1"/>
  <c r="U624" i="5"/>
  <c r="V624" i="5" s="1"/>
  <c r="U625" i="5"/>
  <c r="V625" i="5" s="1"/>
  <c r="U626" i="5"/>
  <c r="V626" i="5" s="1"/>
  <c r="U627" i="5"/>
  <c r="V627" i="5" s="1"/>
  <c r="U628" i="5"/>
  <c r="V628" i="5" s="1"/>
  <c r="U629" i="5"/>
  <c r="V629" i="5" s="1"/>
  <c r="U630" i="5"/>
  <c r="V630" i="5" s="1"/>
  <c r="U631" i="5"/>
  <c r="V631" i="5" s="1"/>
  <c r="U632" i="5"/>
  <c r="V632" i="5" s="1"/>
  <c r="U633" i="5"/>
  <c r="V633" i="5" s="1"/>
  <c r="U634" i="5"/>
  <c r="V634" i="5" s="1"/>
  <c r="U635" i="5"/>
  <c r="V635" i="5" s="1"/>
  <c r="U636" i="5"/>
  <c r="V636" i="5" s="1"/>
  <c r="U637" i="5"/>
  <c r="V637" i="5" s="1"/>
  <c r="U638" i="5"/>
  <c r="V638" i="5" s="1"/>
  <c r="U639" i="5"/>
  <c r="V639" i="5" s="1"/>
  <c r="U640" i="5"/>
  <c r="V640" i="5" s="1"/>
  <c r="U641" i="5"/>
  <c r="V641" i="5" s="1"/>
  <c r="U642" i="5"/>
  <c r="V642" i="5" s="1"/>
  <c r="U643" i="5"/>
  <c r="V643" i="5" s="1"/>
  <c r="U644" i="5"/>
  <c r="V644" i="5" s="1"/>
  <c r="U645" i="5"/>
  <c r="V645" i="5" s="1"/>
  <c r="U646" i="5"/>
  <c r="V646" i="5" s="1"/>
  <c r="U647" i="5"/>
  <c r="V647" i="5" s="1"/>
  <c r="U648" i="5"/>
  <c r="V648" i="5" s="1"/>
  <c r="U649" i="5"/>
  <c r="U650" i="5"/>
  <c r="V650" i="5" s="1"/>
  <c r="U651" i="5"/>
  <c r="U652" i="5"/>
  <c r="V652" i="5" s="1"/>
  <c r="U653" i="5"/>
  <c r="V653" i="5" s="1"/>
  <c r="U654" i="5"/>
  <c r="V654" i="5" s="1"/>
  <c r="U655" i="5"/>
  <c r="V655" i="5" s="1"/>
  <c r="U656" i="5"/>
  <c r="V656" i="5" s="1"/>
  <c r="U657" i="5"/>
  <c r="V657" i="5" s="1"/>
  <c r="U658" i="5"/>
  <c r="V658" i="5" s="1"/>
  <c r="U659" i="5"/>
  <c r="V659" i="5" s="1"/>
  <c r="U660" i="5"/>
  <c r="V660" i="5" s="1"/>
  <c r="U661" i="5"/>
  <c r="V661" i="5" s="1"/>
  <c r="U662" i="5"/>
  <c r="V662" i="5" s="1"/>
  <c r="U663" i="5"/>
  <c r="V663" i="5" s="1"/>
  <c r="U664" i="5"/>
  <c r="V664" i="5" s="1"/>
  <c r="U665" i="5"/>
  <c r="V665" i="5" s="1"/>
  <c r="U666" i="5"/>
  <c r="V666" i="5" s="1"/>
  <c r="U667" i="5"/>
  <c r="V667" i="5" s="1"/>
  <c r="U668" i="5"/>
  <c r="V668" i="5" s="1"/>
  <c r="U669" i="5"/>
  <c r="V669" i="5" s="1"/>
  <c r="U670" i="5"/>
  <c r="V670" i="5" s="1"/>
  <c r="U671" i="5"/>
  <c r="V671" i="5" s="1"/>
  <c r="U672" i="5"/>
  <c r="V672" i="5" s="1"/>
  <c r="U673" i="5"/>
  <c r="V673" i="5" s="1"/>
  <c r="U674" i="5"/>
  <c r="V674" i="5" s="1"/>
  <c r="U675" i="5"/>
  <c r="V675" i="5" s="1"/>
  <c r="U676" i="5"/>
  <c r="V676" i="5" s="1"/>
  <c r="U677" i="5"/>
  <c r="V677" i="5" s="1"/>
  <c r="U678" i="5"/>
  <c r="V678" i="5" s="1"/>
  <c r="U679" i="5"/>
  <c r="V679" i="5" s="1"/>
  <c r="U680" i="5"/>
  <c r="V680" i="5" s="1"/>
  <c r="U681" i="5"/>
  <c r="V681" i="5" s="1"/>
  <c r="U682" i="5"/>
  <c r="V682" i="5" s="1"/>
  <c r="U683" i="5"/>
  <c r="V683" i="5" s="1"/>
  <c r="U684" i="5"/>
  <c r="V684" i="5" s="1"/>
  <c r="U685" i="5"/>
  <c r="V685" i="5" s="1"/>
  <c r="U686" i="5"/>
  <c r="V686" i="5" s="1"/>
  <c r="U687" i="5"/>
  <c r="V687" i="5" s="1"/>
  <c r="U688" i="5"/>
  <c r="V688" i="5" s="1"/>
  <c r="U689" i="5"/>
  <c r="V689" i="5" s="1"/>
  <c r="U690" i="5"/>
  <c r="V690" i="5" s="1"/>
  <c r="U691" i="5"/>
  <c r="V691" i="5" s="1"/>
  <c r="U692" i="5"/>
  <c r="V692" i="5" s="1"/>
  <c r="U693" i="5"/>
  <c r="V693" i="5" s="1"/>
  <c r="U694" i="5"/>
  <c r="V694" i="5" s="1"/>
  <c r="U695" i="5"/>
  <c r="V695" i="5" s="1"/>
  <c r="U696" i="5"/>
  <c r="V696" i="5" s="1"/>
  <c r="U697" i="5"/>
  <c r="V697" i="5" s="1"/>
  <c r="U698" i="5"/>
  <c r="V698" i="5" s="1"/>
  <c r="U699" i="5"/>
  <c r="V699" i="5" s="1"/>
  <c r="U700" i="5"/>
  <c r="V700" i="5" s="1"/>
  <c r="U701" i="5"/>
  <c r="V701" i="5" s="1"/>
  <c r="U702" i="5"/>
  <c r="V702" i="5" s="1"/>
  <c r="U703" i="5"/>
  <c r="V703" i="5" s="1"/>
  <c r="U704" i="5"/>
  <c r="V704" i="5" s="1"/>
  <c r="U705" i="5"/>
  <c r="U706" i="5"/>
  <c r="V706" i="5" s="1"/>
  <c r="U707" i="5"/>
  <c r="V707" i="5" s="1"/>
  <c r="U708" i="5"/>
  <c r="V708" i="5" s="1"/>
  <c r="U709" i="5"/>
  <c r="V709" i="5" s="1"/>
  <c r="U710" i="5"/>
  <c r="V710" i="5" s="1"/>
  <c r="U711" i="5"/>
  <c r="V711" i="5" s="1"/>
  <c r="U712" i="5"/>
  <c r="V712" i="5" s="1"/>
  <c r="U713" i="5"/>
  <c r="V713" i="5" s="1"/>
  <c r="U714" i="5"/>
  <c r="V714" i="5" s="1"/>
  <c r="U715" i="5"/>
  <c r="V715" i="5" s="1"/>
  <c r="U716" i="5"/>
  <c r="U717" i="5"/>
  <c r="V717" i="5" s="1"/>
  <c r="U718" i="5"/>
  <c r="V718" i="5" s="1"/>
  <c r="U719" i="5"/>
  <c r="V719" i="5" s="1"/>
  <c r="U720" i="5"/>
  <c r="V720" i="5" s="1"/>
  <c r="U721" i="5"/>
  <c r="V721" i="5" s="1"/>
  <c r="U722" i="5"/>
  <c r="V722" i="5" s="1"/>
  <c r="U723" i="5"/>
  <c r="V723" i="5" s="1"/>
  <c r="U724" i="5"/>
  <c r="V724" i="5" s="1"/>
  <c r="U725" i="5"/>
  <c r="V725" i="5" s="1"/>
  <c r="U726" i="5"/>
  <c r="V726" i="5" s="1"/>
  <c r="U727" i="5"/>
  <c r="V727" i="5" s="1"/>
  <c r="U728" i="5"/>
  <c r="V728" i="5" s="1"/>
  <c r="U729" i="5"/>
  <c r="V729" i="5" s="1"/>
  <c r="U730" i="5"/>
  <c r="V730" i="5" s="1"/>
  <c r="U731" i="5"/>
  <c r="V731" i="5" s="1"/>
  <c r="U732" i="5"/>
  <c r="V732" i="5" s="1"/>
  <c r="U733" i="5"/>
  <c r="V733" i="5" s="1"/>
  <c r="U734" i="5"/>
  <c r="V734" i="5" s="1"/>
  <c r="U735" i="5"/>
  <c r="V735" i="5" s="1"/>
  <c r="U736" i="5"/>
  <c r="V736" i="5" s="1"/>
  <c r="U737" i="5"/>
  <c r="V737" i="5" s="1"/>
  <c r="U738" i="5"/>
  <c r="V738" i="5" s="1"/>
  <c r="U739" i="5"/>
  <c r="V739" i="5" s="1"/>
  <c r="U740" i="5"/>
  <c r="V740" i="5" s="1"/>
  <c r="U741" i="5"/>
  <c r="V741" i="5" s="1"/>
  <c r="U742" i="5"/>
  <c r="V742" i="5" s="1"/>
  <c r="U743" i="5"/>
  <c r="V743" i="5" s="1"/>
  <c r="U744" i="5"/>
  <c r="V744" i="5" s="1"/>
  <c r="U745" i="5"/>
  <c r="V745" i="5" s="1"/>
  <c r="U746" i="5"/>
  <c r="V746" i="5" s="1"/>
  <c r="U747" i="5"/>
  <c r="V747" i="5" s="1"/>
  <c r="U748" i="5"/>
  <c r="V748" i="5" s="1"/>
  <c r="U749" i="5"/>
  <c r="V749" i="5" s="1"/>
  <c r="U750" i="5"/>
  <c r="V750" i="5" s="1"/>
  <c r="U751" i="5"/>
  <c r="V751" i="5" s="1"/>
  <c r="U752" i="5"/>
  <c r="V752" i="5" s="1"/>
  <c r="U753" i="5"/>
  <c r="V753" i="5" s="1"/>
  <c r="U754" i="5"/>
  <c r="V754" i="5" s="1"/>
  <c r="U755" i="5"/>
  <c r="V755" i="5" s="1"/>
  <c r="U756" i="5"/>
  <c r="V756" i="5" s="1"/>
  <c r="U757" i="5"/>
  <c r="V757" i="5" s="1"/>
  <c r="U758" i="5"/>
  <c r="V758" i="5" s="1"/>
  <c r="U759" i="5"/>
  <c r="V759" i="5" s="1"/>
  <c r="U760" i="5"/>
  <c r="V760" i="5" s="1"/>
  <c r="U761" i="5"/>
  <c r="V761" i="5" s="1"/>
  <c r="U762" i="5"/>
  <c r="V762" i="5" s="1"/>
  <c r="U763" i="5"/>
  <c r="V763" i="5" s="1"/>
  <c r="U764" i="5"/>
  <c r="V764" i="5" s="1"/>
  <c r="U765" i="5"/>
  <c r="V765" i="5" s="1"/>
  <c r="U766" i="5"/>
  <c r="V766" i="5" s="1"/>
  <c r="U767" i="5"/>
  <c r="V767" i="5" s="1"/>
  <c r="U768" i="5"/>
  <c r="V768" i="5" s="1"/>
  <c r="U769" i="5"/>
  <c r="V769" i="5" s="1"/>
  <c r="U770" i="5"/>
  <c r="V770" i="5" s="1"/>
  <c r="U771" i="5"/>
  <c r="V771" i="5" s="1"/>
  <c r="U772" i="5"/>
  <c r="V772" i="5" s="1"/>
  <c r="U773" i="5"/>
  <c r="V773" i="5" s="1"/>
  <c r="U774" i="5"/>
  <c r="V774" i="5" s="1"/>
  <c r="U775" i="5"/>
  <c r="V775" i="5" s="1"/>
  <c r="U776" i="5"/>
  <c r="V776" i="5" s="1"/>
  <c r="U777" i="5"/>
  <c r="V777" i="5" s="1"/>
  <c r="U778" i="5"/>
  <c r="V778" i="5" s="1"/>
  <c r="U779" i="5"/>
  <c r="V779" i="5" s="1"/>
  <c r="U780" i="5"/>
  <c r="V780" i="5" s="1"/>
  <c r="U781" i="5"/>
  <c r="V781" i="5" s="1"/>
  <c r="U782" i="5"/>
  <c r="V782" i="5" s="1"/>
  <c r="U783" i="5"/>
  <c r="V783" i="5" s="1"/>
  <c r="U784" i="5"/>
  <c r="V784" i="5" s="1"/>
  <c r="U785" i="5"/>
  <c r="V785" i="5" s="1"/>
  <c r="U786" i="5"/>
  <c r="V786" i="5" s="1"/>
  <c r="U787" i="5"/>
  <c r="V787" i="5" s="1"/>
  <c r="U788" i="5"/>
  <c r="V788" i="5" s="1"/>
  <c r="U789" i="5"/>
  <c r="V789" i="5" s="1"/>
  <c r="U790" i="5"/>
  <c r="V790" i="5" s="1"/>
  <c r="U791" i="5"/>
  <c r="V791" i="5" s="1"/>
  <c r="U792" i="5"/>
  <c r="V792" i="5" s="1"/>
  <c r="U793" i="5"/>
  <c r="V793" i="5" s="1"/>
  <c r="U794" i="5"/>
  <c r="V794" i="5" s="1"/>
  <c r="U795" i="5"/>
  <c r="V795" i="5" s="1"/>
  <c r="U796" i="5"/>
  <c r="V796" i="5" s="1"/>
  <c r="U797" i="5"/>
  <c r="V797" i="5" s="1"/>
  <c r="U798" i="5"/>
  <c r="V798" i="5" s="1"/>
  <c r="U799" i="5"/>
  <c r="V799" i="5" s="1"/>
  <c r="U800" i="5"/>
  <c r="V800" i="5" s="1"/>
  <c r="U801" i="5"/>
  <c r="V801" i="5" s="1"/>
  <c r="U802" i="5"/>
  <c r="V802" i="5" s="1"/>
  <c r="U803" i="5"/>
  <c r="V803" i="5" s="1"/>
  <c r="U804" i="5"/>
  <c r="V804" i="5" s="1"/>
  <c r="U805" i="5"/>
  <c r="V805" i="5" s="1"/>
  <c r="U806" i="5"/>
  <c r="V806" i="5" s="1"/>
  <c r="U807" i="5"/>
  <c r="V807" i="5" s="1"/>
  <c r="U808" i="5"/>
  <c r="V808" i="5" s="1"/>
  <c r="U809" i="5"/>
  <c r="V809" i="5" s="1"/>
  <c r="U810" i="5"/>
  <c r="V810" i="5" s="1"/>
  <c r="U811" i="5"/>
  <c r="V811" i="5" s="1"/>
  <c r="U812" i="5"/>
  <c r="V812" i="5" s="1"/>
  <c r="U813" i="5"/>
  <c r="V813" i="5" s="1"/>
  <c r="U814" i="5"/>
  <c r="V814" i="5" s="1"/>
  <c r="U815" i="5"/>
  <c r="V815" i="5" s="1"/>
  <c r="U816" i="5"/>
  <c r="V816" i="5" s="1"/>
  <c r="U817" i="5"/>
  <c r="V817" i="5" s="1"/>
  <c r="U818" i="5"/>
  <c r="V818" i="5" s="1"/>
  <c r="U819" i="5"/>
  <c r="V819" i="5" s="1"/>
  <c r="U820" i="5"/>
  <c r="V820" i="5" s="1"/>
  <c r="U821" i="5"/>
  <c r="V821" i="5" s="1"/>
  <c r="U822" i="5"/>
  <c r="V822" i="5" s="1"/>
  <c r="U823" i="5"/>
  <c r="V823" i="5" s="1"/>
  <c r="U824" i="5"/>
  <c r="V824" i="5" s="1"/>
  <c r="U825" i="5"/>
  <c r="V825" i="5" s="1"/>
  <c r="U826" i="5"/>
  <c r="V826" i="5" s="1"/>
  <c r="U827" i="5"/>
  <c r="V827" i="5" s="1"/>
  <c r="U828" i="5"/>
  <c r="V828" i="5" s="1"/>
  <c r="U829" i="5"/>
  <c r="V829" i="5" s="1"/>
  <c r="U830" i="5"/>
  <c r="V830" i="5" s="1"/>
  <c r="U831" i="5"/>
  <c r="V831" i="5" s="1"/>
  <c r="U832" i="5"/>
  <c r="V832" i="5" s="1"/>
  <c r="U833" i="5"/>
  <c r="V833" i="5" s="1"/>
  <c r="U834" i="5"/>
  <c r="V834" i="5" s="1"/>
  <c r="U835" i="5"/>
  <c r="V835" i="5" s="1"/>
  <c r="U836" i="5"/>
  <c r="V836" i="5" s="1"/>
  <c r="U837" i="5"/>
  <c r="V837" i="5" s="1"/>
  <c r="U838" i="5"/>
  <c r="V838" i="5" s="1"/>
  <c r="U839" i="5"/>
  <c r="V839" i="5" s="1"/>
  <c r="U840" i="5"/>
  <c r="V840" i="5" s="1"/>
  <c r="U841" i="5"/>
  <c r="V841" i="5" s="1"/>
  <c r="U842" i="5"/>
  <c r="V842" i="5" s="1"/>
  <c r="U843" i="5"/>
  <c r="V843" i="5" s="1"/>
  <c r="U844" i="5"/>
  <c r="V844" i="5" s="1"/>
  <c r="U845" i="5"/>
  <c r="V845" i="5" s="1"/>
  <c r="U846" i="5"/>
  <c r="V846" i="5" s="1"/>
  <c r="U847" i="5"/>
  <c r="V847" i="5" s="1"/>
  <c r="U848" i="5"/>
  <c r="V848" i="5" s="1"/>
  <c r="U849" i="5"/>
  <c r="V849" i="5" s="1"/>
  <c r="U850" i="5"/>
  <c r="V850" i="5" s="1"/>
  <c r="U851" i="5"/>
  <c r="V851" i="5" s="1"/>
  <c r="U852" i="5"/>
  <c r="V852" i="5" s="1"/>
  <c r="U853" i="5"/>
  <c r="V853" i="5" s="1"/>
  <c r="U854" i="5"/>
  <c r="V854" i="5" s="1"/>
  <c r="U855" i="5"/>
  <c r="V855" i="5" s="1"/>
  <c r="U856" i="5"/>
  <c r="V856" i="5" s="1"/>
  <c r="U857" i="5"/>
  <c r="V857" i="5" s="1"/>
  <c r="U858" i="5"/>
  <c r="V858" i="5" s="1"/>
  <c r="U859" i="5"/>
  <c r="V859" i="5" s="1"/>
  <c r="U860" i="5"/>
  <c r="V860" i="5" s="1"/>
  <c r="U861" i="5"/>
  <c r="V861" i="5" s="1"/>
  <c r="U862" i="5"/>
  <c r="V862" i="5" s="1"/>
  <c r="U863" i="5"/>
  <c r="V863" i="5" s="1"/>
  <c r="U864" i="5"/>
  <c r="V864" i="5" s="1"/>
  <c r="U865" i="5"/>
  <c r="V865" i="5" s="1"/>
  <c r="U866" i="5"/>
  <c r="V866" i="5" s="1"/>
  <c r="U867" i="5"/>
  <c r="V867" i="5" s="1"/>
  <c r="U868" i="5"/>
  <c r="V868" i="5" s="1"/>
  <c r="U869" i="5"/>
  <c r="V869" i="5" s="1"/>
  <c r="U870" i="5"/>
  <c r="V870" i="5" s="1"/>
  <c r="U871" i="5"/>
  <c r="V871" i="5" s="1"/>
  <c r="U872" i="5"/>
  <c r="V872" i="5" s="1"/>
  <c r="U873" i="5"/>
  <c r="V873" i="5" s="1"/>
  <c r="U874" i="5"/>
  <c r="V874" i="5" s="1"/>
  <c r="U875" i="5"/>
  <c r="V875" i="5" s="1"/>
  <c r="U876" i="5"/>
  <c r="V876" i="5" s="1"/>
  <c r="U877" i="5"/>
  <c r="V877" i="5" s="1"/>
  <c r="U878" i="5"/>
  <c r="V878" i="5" s="1"/>
  <c r="U879" i="5"/>
  <c r="V879" i="5" s="1"/>
  <c r="U880" i="5"/>
  <c r="V880" i="5" s="1"/>
  <c r="U881" i="5"/>
  <c r="V881" i="5" s="1"/>
  <c r="U882" i="5"/>
  <c r="V882" i="5" s="1"/>
  <c r="U883" i="5"/>
  <c r="V883" i="5" s="1"/>
  <c r="U884" i="5"/>
  <c r="V884" i="5" s="1"/>
  <c r="U885" i="5"/>
  <c r="V885" i="5" s="1"/>
  <c r="U886" i="5"/>
  <c r="V886" i="5" s="1"/>
  <c r="U887" i="5"/>
  <c r="V887" i="5" s="1"/>
  <c r="U888" i="5"/>
  <c r="V888" i="5" s="1"/>
  <c r="U889" i="5"/>
  <c r="V889" i="5" s="1"/>
  <c r="U890" i="5"/>
  <c r="V890" i="5" s="1"/>
  <c r="U891" i="5"/>
  <c r="V891" i="5" s="1"/>
  <c r="U892" i="5"/>
  <c r="V892" i="5" s="1"/>
  <c r="U893" i="5"/>
  <c r="V893" i="5" s="1"/>
  <c r="U894" i="5"/>
  <c r="V894" i="5" s="1"/>
  <c r="U895" i="5"/>
  <c r="V895" i="5" s="1"/>
  <c r="U896" i="5"/>
  <c r="V896" i="5" s="1"/>
  <c r="U897" i="5"/>
  <c r="V897" i="5" s="1"/>
  <c r="U898" i="5"/>
  <c r="V898" i="5" s="1"/>
  <c r="U899" i="5"/>
  <c r="V899" i="5" s="1"/>
  <c r="U900" i="5"/>
  <c r="V900" i="5" s="1"/>
  <c r="U901" i="5"/>
  <c r="V901" i="5" s="1"/>
  <c r="U902" i="5"/>
  <c r="V902" i="5" s="1"/>
  <c r="U903" i="5"/>
  <c r="V903" i="5" s="1"/>
  <c r="U904" i="5"/>
  <c r="V904" i="5" s="1"/>
  <c r="U905" i="5"/>
  <c r="V905" i="5" s="1"/>
  <c r="U906" i="5"/>
  <c r="V906" i="5" s="1"/>
  <c r="U907" i="5"/>
  <c r="V907" i="5" s="1"/>
  <c r="U908" i="5"/>
  <c r="V908" i="5" s="1"/>
  <c r="U909" i="5"/>
  <c r="V909" i="5" s="1"/>
  <c r="U910" i="5"/>
  <c r="V910" i="5" s="1"/>
  <c r="U911" i="5"/>
  <c r="V911" i="5" s="1"/>
  <c r="U912" i="5"/>
  <c r="V912" i="5" s="1"/>
  <c r="U913" i="5"/>
  <c r="V913" i="5" s="1"/>
  <c r="U914" i="5"/>
  <c r="V914" i="5" s="1"/>
  <c r="U915" i="5"/>
  <c r="V915" i="5" s="1"/>
  <c r="U916" i="5"/>
  <c r="V916" i="5" s="1"/>
  <c r="U917" i="5"/>
  <c r="V917" i="5" s="1"/>
  <c r="U918" i="5"/>
  <c r="V918" i="5" s="1"/>
  <c r="U919" i="5"/>
  <c r="V919" i="5" s="1"/>
  <c r="U920" i="5"/>
  <c r="V920" i="5" s="1"/>
  <c r="U921" i="5"/>
  <c r="V921" i="5" s="1"/>
  <c r="U922" i="5"/>
  <c r="V922" i="5" s="1"/>
  <c r="U923" i="5"/>
  <c r="V923" i="5" s="1"/>
  <c r="U924" i="5"/>
  <c r="V924" i="5" s="1"/>
  <c r="U925" i="5"/>
  <c r="V925" i="5" s="1"/>
  <c r="U926" i="5"/>
  <c r="V926" i="5" s="1"/>
  <c r="U927" i="5"/>
  <c r="V927" i="5" s="1"/>
  <c r="U928" i="5"/>
  <c r="V928" i="5" s="1"/>
  <c r="U929" i="5"/>
  <c r="V929" i="5" s="1"/>
  <c r="U930" i="5"/>
  <c r="V930" i="5" s="1"/>
  <c r="U931" i="5"/>
  <c r="V931" i="5" s="1"/>
  <c r="U932" i="5"/>
  <c r="V932" i="5" s="1"/>
  <c r="U933" i="5"/>
  <c r="V933" i="5" s="1"/>
  <c r="U934" i="5"/>
  <c r="V934" i="5" s="1"/>
  <c r="U935" i="5"/>
  <c r="V935" i="5" s="1"/>
  <c r="U936" i="5"/>
  <c r="V936" i="5" s="1"/>
  <c r="U937" i="5"/>
  <c r="V937" i="5" s="1"/>
  <c r="U938" i="5"/>
  <c r="V938" i="5" s="1"/>
  <c r="U939" i="5"/>
  <c r="V939" i="5" s="1"/>
  <c r="U940" i="5"/>
  <c r="V940" i="5" s="1"/>
  <c r="U941" i="5"/>
  <c r="V941" i="5" s="1"/>
  <c r="U942" i="5"/>
  <c r="V942" i="5" s="1"/>
  <c r="U943" i="5"/>
  <c r="V943" i="5" s="1"/>
  <c r="U944" i="5"/>
  <c r="V944" i="5" s="1"/>
  <c r="U945" i="5"/>
  <c r="V945" i="5" s="1"/>
  <c r="U946" i="5"/>
  <c r="V946" i="5" s="1"/>
  <c r="U947" i="5"/>
  <c r="V947" i="5" s="1"/>
  <c r="U948" i="5"/>
  <c r="V948" i="5" s="1"/>
  <c r="U949" i="5"/>
  <c r="V949" i="5" s="1"/>
  <c r="U950" i="5"/>
  <c r="V950" i="5" s="1"/>
  <c r="U951" i="5"/>
  <c r="V951" i="5" s="1"/>
  <c r="U952" i="5"/>
  <c r="V952" i="5" s="1"/>
  <c r="U953" i="5"/>
  <c r="V953" i="5" s="1"/>
  <c r="U954" i="5"/>
  <c r="V954" i="5" s="1"/>
  <c r="U955" i="5"/>
  <c r="V955" i="5" s="1"/>
  <c r="U956" i="5"/>
  <c r="V956" i="5" s="1"/>
  <c r="U957" i="5"/>
  <c r="V957" i="5" s="1"/>
  <c r="U958" i="5"/>
  <c r="V958" i="5" s="1"/>
  <c r="U959" i="5"/>
  <c r="V959" i="5" s="1"/>
  <c r="U960" i="5"/>
  <c r="V960" i="5" s="1"/>
  <c r="U961" i="5"/>
  <c r="V961" i="5" s="1"/>
  <c r="U962" i="5"/>
  <c r="V962" i="5" s="1"/>
  <c r="U963" i="5"/>
  <c r="V963" i="5" s="1"/>
  <c r="U964" i="5"/>
  <c r="V964" i="5" s="1"/>
  <c r="U965" i="5"/>
  <c r="V965" i="5" s="1"/>
  <c r="U966" i="5"/>
  <c r="V966" i="5" s="1"/>
  <c r="U967" i="5"/>
  <c r="V967" i="5" s="1"/>
  <c r="U968" i="5"/>
  <c r="V968" i="5" s="1"/>
  <c r="U969" i="5"/>
  <c r="V969" i="5" s="1"/>
  <c r="U970" i="5"/>
  <c r="V970" i="5" s="1"/>
  <c r="U971" i="5"/>
  <c r="V971" i="5" s="1"/>
  <c r="U972" i="5"/>
  <c r="V972" i="5" s="1"/>
  <c r="U973" i="5"/>
  <c r="V973" i="5" s="1"/>
  <c r="U974" i="5"/>
  <c r="V974" i="5" s="1"/>
  <c r="U975" i="5"/>
  <c r="V975" i="5" s="1"/>
  <c r="U976" i="5"/>
  <c r="V976" i="5" s="1"/>
  <c r="U977" i="5"/>
  <c r="V977" i="5" s="1"/>
  <c r="U978" i="5"/>
  <c r="V978" i="5" s="1"/>
  <c r="U979" i="5"/>
  <c r="V979" i="5" s="1"/>
  <c r="U980" i="5"/>
  <c r="V980" i="5" s="1"/>
  <c r="U981" i="5"/>
  <c r="V981" i="5" s="1"/>
  <c r="U982" i="5"/>
  <c r="V982" i="5" s="1"/>
  <c r="U983" i="5"/>
  <c r="V983" i="5" s="1"/>
  <c r="U984" i="5"/>
  <c r="V984" i="5" s="1"/>
  <c r="U985" i="5"/>
  <c r="V985" i="5" s="1"/>
  <c r="U986" i="5"/>
  <c r="V986" i="5" s="1"/>
  <c r="U987" i="5"/>
  <c r="V987" i="5" s="1"/>
  <c r="U988" i="5"/>
  <c r="V988" i="5" s="1"/>
  <c r="U989" i="5"/>
  <c r="V989" i="5" s="1"/>
  <c r="U990" i="5"/>
  <c r="V990" i="5" s="1"/>
  <c r="U991" i="5"/>
  <c r="V991" i="5" s="1"/>
  <c r="U992" i="5"/>
  <c r="V992" i="5" s="1"/>
  <c r="U993" i="5"/>
  <c r="V993" i="5" s="1"/>
  <c r="U994" i="5"/>
  <c r="V994" i="5" s="1"/>
  <c r="U995" i="5"/>
  <c r="V995" i="5" s="1"/>
  <c r="U996" i="5"/>
  <c r="V996" i="5" s="1"/>
  <c r="U997" i="5"/>
  <c r="V997" i="5" s="1"/>
  <c r="U998" i="5"/>
  <c r="V998" i="5" s="1"/>
  <c r="U999" i="5"/>
  <c r="V999" i="5" s="1"/>
  <c r="U1000" i="5"/>
  <c r="V1000" i="5" s="1"/>
  <c r="U1001" i="5"/>
  <c r="V1001" i="5" s="1"/>
  <c r="U1002" i="5"/>
  <c r="V1002" i="5" s="1"/>
  <c r="U1003" i="5"/>
  <c r="V1003" i="5" s="1"/>
  <c r="U1004" i="5"/>
  <c r="V1004" i="5" s="1"/>
  <c r="U1005" i="5"/>
  <c r="V1005" i="5" s="1"/>
  <c r="U1006" i="5"/>
  <c r="V1006" i="5" s="1"/>
  <c r="U1007" i="5"/>
  <c r="V1007" i="5" s="1"/>
  <c r="U1008" i="5"/>
  <c r="V1008" i="5" s="1"/>
  <c r="U1009" i="5"/>
  <c r="V1009" i="5" s="1"/>
  <c r="U1010" i="5"/>
  <c r="V1010" i="5" s="1"/>
  <c r="U1011" i="5"/>
  <c r="U1012" i="5"/>
  <c r="V1012" i="5" s="1"/>
  <c r="U1013" i="5"/>
  <c r="V1013" i="5" s="1"/>
  <c r="U1014" i="5"/>
  <c r="V1014" i="5" s="1"/>
  <c r="U1015" i="5"/>
  <c r="V1015" i="5" s="1"/>
  <c r="U1016" i="5"/>
  <c r="V1016" i="5" s="1"/>
  <c r="U1017" i="5"/>
  <c r="V1017" i="5" s="1"/>
  <c r="U1018" i="5"/>
  <c r="V1018" i="5" s="1"/>
  <c r="U1019" i="5"/>
  <c r="V1019" i="5" s="1"/>
  <c r="U1020" i="5"/>
  <c r="V1020" i="5" s="1"/>
  <c r="U1021" i="5"/>
  <c r="V1021" i="5" s="1"/>
  <c r="U1022" i="5"/>
  <c r="V1022" i="5" s="1"/>
  <c r="U1023" i="5"/>
  <c r="V1023" i="5" s="1"/>
  <c r="U1024" i="5"/>
  <c r="V1024" i="5" s="1"/>
  <c r="U1025" i="5"/>
  <c r="V1025" i="5" s="1"/>
  <c r="U1026" i="5"/>
  <c r="V1026" i="5" s="1"/>
  <c r="U1027" i="5"/>
  <c r="V1027" i="5" s="1"/>
  <c r="U1028" i="5"/>
  <c r="V1028" i="5" s="1"/>
  <c r="U1029" i="5"/>
  <c r="V1029" i="5" s="1"/>
  <c r="U1030" i="5"/>
  <c r="V1030" i="5" s="1"/>
  <c r="U1031" i="5"/>
  <c r="V1031" i="5" s="1"/>
  <c r="U1032" i="5"/>
  <c r="V1032" i="5" s="1"/>
  <c r="U1033" i="5"/>
  <c r="U1034" i="5"/>
  <c r="U1035" i="5"/>
  <c r="V1035" i="5" s="1"/>
  <c r="U1036" i="5"/>
  <c r="V1036" i="5" s="1"/>
  <c r="U1037" i="5"/>
  <c r="V1037" i="5" s="1"/>
  <c r="U1038" i="5"/>
  <c r="V1038" i="5" s="1"/>
  <c r="U1039" i="5"/>
  <c r="V1039" i="5" s="1"/>
  <c r="U1040" i="5"/>
  <c r="V1040" i="5" s="1"/>
  <c r="U1041" i="5"/>
  <c r="V1041" i="5" s="1"/>
  <c r="U1042" i="5"/>
  <c r="V1042" i="5" s="1"/>
  <c r="U1043" i="5"/>
  <c r="V1043" i="5" s="1"/>
  <c r="U1044" i="5"/>
  <c r="V1044" i="5" s="1"/>
  <c r="U1045" i="5"/>
  <c r="V1045" i="5" s="1"/>
  <c r="U1046" i="5"/>
  <c r="V1046" i="5" s="1"/>
  <c r="U1047" i="5"/>
  <c r="V1047" i="5" s="1"/>
  <c r="U1048" i="5"/>
  <c r="V1048" i="5" s="1"/>
  <c r="U1049" i="5"/>
  <c r="V1049" i="5" s="1"/>
  <c r="U1050" i="5"/>
  <c r="V1050" i="5" s="1"/>
  <c r="U1051" i="5"/>
  <c r="V1051" i="5" s="1"/>
  <c r="U1052" i="5"/>
  <c r="V1052" i="5" s="1"/>
  <c r="U1053" i="5"/>
  <c r="V1053" i="5" s="1"/>
  <c r="U1054" i="5"/>
  <c r="V1054" i="5" s="1"/>
  <c r="U1055" i="5"/>
  <c r="V1055" i="5" s="1"/>
  <c r="U1056" i="5"/>
  <c r="V1056" i="5" s="1"/>
  <c r="U1057" i="5"/>
  <c r="V1057" i="5" s="1"/>
  <c r="U1058" i="5"/>
  <c r="V1058" i="5" s="1"/>
  <c r="U1059" i="5"/>
  <c r="V1059" i="5" s="1"/>
  <c r="U1060" i="5"/>
  <c r="V1060" i="5" s="1"/>
  <c r="U1061" i="5"/>
  <c r="V1061" i="5" s="1"/>
  <c r="U1062" i="5"/>
  <c r="V1062" i="5" s="1"/>
  <c r="U1063" i="5"/>
  <c r="V1063" i="5" s="1"/>
  <c r="U1064" i="5"/>
  <c r="V1064" i="5" s="1"/>
  <c r="U1065" i="5"/>
  <c r="V1065" i="5" s="1"/>
  <c r="U1066" i="5"/>
  <c r="V1066" i="5" s="1"/>
  <c r="U1067" i="5"/>
  <c r="V1067" i="5" s="1"/>
  <c r="U1068" i="5"/>
  <c r="V1068" i="5" s="1"/>
  <c r="U1069" i="5"/>
  <c r="V1069" i="5" s="1"/>
  <c r="U1070" i="5"/>
  <c r="V1070" i="5" s="1"/>
  <c r="U1071" i="5"/>
  <c r="V1071" i="5" s="1"/>
  <c r="U1072" i="5"/>
  <c r="V1072" i="5" s="1"/>
  <c r="U1073" i="5"/>
  <c r="V1073" i="5" s="1"/>
  <c r="U1074" i="5"/>
  <c r="V1074" i="5" s="1"/>
  <c r="U1075" i="5"/>
  <c r="V1075" i="5" s="1"/>
  <c r="U1076" i="5"/>
  <c r="V1076" i="5" s="1"/>
  <c r="U1077" i="5"/>
  <c r="V1077" i="5" s="1"/>
  <c r="U1078" i="5"/>
  <c r="V1078" i="5" s="1"/>
  <c r="U1079" i="5"/>
  <c r="V1079" i="5" s="1"/>
  <c r="U1080" i="5"/>
  <c r="V1080" i="5" s="1"/>
  <c r="U1081" i="5"/>
  <c r="V1081" i="5" s="1"/>
  <c r="U1082" i="5"/>
  <c r="V1082" i="5" s="1"/>
  <c r="U1083" i="5"/>
  <c r="V1083" i="5" s="1"/>
  <c r="U1084" i="5"/>
  <c r="V1084" i="5" s="1"/>
  <c r="U1085" i="5"/>
  <c r="V1085" i="5" s="1"/>
  <c r="U1086" i="5"/>
  <c r="V1086" i="5" s="1"/>
  <c r="U1087" i="5"/>
  <c r="V1087" i="5" s="1"/>
  <c r="U1088" i="5"/>
  <c r="V1088" i="5" s="1"/>
  <c r="U1089" i="5"/>
  <c r="V1089" i="5" s="1"/>
  <c r="U1090" i="5"/>
  <c r="V1090" i="5" s="1"/>
  <c r="U1091" i="5"/>
  <c r="V1091" i="5" s="1"/>
  <c r="U1092" i="5"/>
  <c r="V1092" i="5" s="1"/>
  <c r="U1093" i="5"/>
  <c r="V1093" i="5" s="1"/>
  <c r="U1094" i="5"/>
  <c r="V1094" i="5" s="1"/>
  <c r="U1095" i="5"/>
  <c r="V1095" i="5" s="1"/>
  <c r="U1096" i="5"/>
  <c r="V1096" i="5" s="1"/>
  <c r="U1097" i="5"/>
  <c r="V1097" i="5" s="1"/>
  <c r="U1098" i="5"/>
  <c r="V1098" i="5" s="1"/>
  <c r="U1099" i="5"/>
  <c r="V1099" i="5" s="1"/>
  <c r="U1100" i="5"/>
  <c r="V1100" i="5" s="1"/>
  <c r="U1101" i="5"/>
  <c r="V1101" i="5" s="1"/>
  <c r="U1102" i="5"/>
  <c r="V1102" i="5" s="1"/>
  <c r="U1103" i="5"/>
  <c r="V1103" i="5" s="1"/>
  <c r="U1104" i="5"/>
  <c r="V1104" i="5" s="1"/>
  <c r="U1105" i="5"/>
  <c r="V1105" i="5" s="1"/>
  <c r="U1106" i="5"/>
  <c r="V1106" i="5" s="1"/>
  <c r="U1107" i="5"/>
  <c r="V1107" i="5" s="1"/>
  <c r="U1108" i="5"/>
  <c r="V1108" i="5" s="1"/>
  <c r="U1109" i="5"/>
  <c r="V1109" i="5" s="1"/>
  <c r="U1110" i="5"/>
  <c r="V1110" i="5" s="1"/>
  <c r="U1111" i="5"/>
  <c r="V1111" i="5" s="1"/>
  <c r="U1112" i="5"/>
  <c r="V1112" i="5" s="1"/>
  <c r="U1113" i="5"/>
  <c r="V1113" i="5" s="1"/>
  <c r="U1114" i="5"/>
  <c r="V1114" i="5" s="1"/>
  <c r="U1115" i="5"/>
  <c r="V1115" i="5" s="1"/>
  <c r="U1116" i="5"/>
  <c r="V1116" i="5" s="1"/>
  <c r="U1117" i="5"/>
  <c r="U1118" i="5"/>
  <c r="V1118" i="5" s="1"/>
  <c r="U1119" i="5"/>
  <c r="V1119" i="5" s="1"/>
  <c r="U1120" i="5"/>
  <c r="V1120" i="5" s="1"/>
  <c r="U1121" i="5"/>
  <c r="V1121" i="5" s="1"/>
  <c r="U1122" i="5"/>
  <c r="V1122" i="5" s="1"/>
  <c r="U1123" i="5"/>
  <c r="V1123" i="5" s="1"/>
  <c r="U1124" i="5"/>
  <c r="V1124" i="5" s="1"/>
  <c r="U1125" i="5"/>
  <c r="V1125" i="5" s="1"/>
  <c r="U1126" i="5"/>
  <c r="V1126" i="5" s="1"/>
  <c r="U1127" i="5"/>
  <c r="V1127" i="5" s="1"/>
  <c r="U1128" i="5"/>
  <c r="V1128" i="5" s="1"/>
  <c r="U1129" i="5"/>
  <c r="U1130" i="5"/>
  <c r="U1131" i="5"/>
  <c r="U1132" i="5"/>
  <c r="V1132" i="5" s="1"/>
  <c r="U1133" i="5"/>
  <c r="V1133" i="5" s="1"/>
  <c r="U1134" i="5"/>
  <c r="V1134" i="5" s="1"/>
  <c r="U1135" i="5"/>
  <c r="V1135" i="5" s="1"/>
  <c r="U1136" i="5"/>
  <c r="V1136" i="5" s="1"/>
  <c r="U1137" i="5"/>
  <c r="V1137" i="5" s="1"/>
  <c r="U1138" i="5"/>
  <c r="V1138" i="5" s="1"/>
  <c r="U1139" i="5"/>
  <c r="V1139" i="5" s="1"/>
  <c r="U1140" i="5"/>
  <c r="V1140" i="5" s="1"/>
  <c r="U1141" i="5"/>
  <c r="V1141" i="5" s="1"/>
  <c r="U1142" i="5"/>
  <c r="V1142" i="5" s="1"/>
  <c r="U1143" i="5"/>
  <c r="V1143" i="5" s="1"/>
  <c r="U1144" i="5"/>
  <c r="V1144" i="5" s="1"/>
  <c r="U1145" i="5"/>
  <c r="V1145" i="5" s="1"/>
  <c r="U1146" i="5"/>
  <c r="V1146" i="5" s="1"/>
  <c r="U1147" i="5"/>
  <c r="V1147" i="5" s="1"/>
  <c r="U1148" i="5"/>
  <c r="V1148" i="5" s="1"/>
  <c r="U1149" i="5"/>
  <c r="V1149" i="5" s="1"/>
  <c r="U1150" i="5"/>
  <c r="V1150" i="5" s="1"/>
  <c r="U1151" i="5"/>
  <c r="V1151" i="5" s="1"/>
  <c r="U1152" i="5"/>
  <c r="V1152" i="5" s="1"/>
  <c r="U1153" i="5"/>
  <c r="V1153" i="5" s="1"/>
  <c r="U1154" i="5"/>
  <c r="V1154" i="5" s="1"/>
  <c r="U1155" i="5"/>
  <c r="V1155" i="5" s="1"/>
  <c r="U1156" i="5"/>
  <c r="V1156" i="5" s="1"/>
  <c r="U1157" i="5"/>
  <c r="V1157" i="5" s="1"/>
  <c r="U1158" i="5"/>
  <c r="V1158" i="5" s="1"/>
  <c r="U1159" i="5"/>
  <c r="V1159" i="5" s="1"/>
  <c r="U1160" i="5"/>
  <c r="V1160" i="5" s="1"/>
  <c r="U1161" i="5"/>
  <c r="V1161" i="5" s="1"/>
  <c r="U1162" i="5"/>
  <c r="V1162" i="5" s="1"/>
  <c r="U1163" i="5"/>
  <c r="V1163" i="5" s="1"/>
  <c r="U1164" i="5"/>
  <c r="V1164" i="5" s="1"/>
  <c r="U1165" i="5"/>
  <c r="V1165" i="5" s="1"/>
  <c r="U1166" i="5"/>
  <c r="V1166" i="5" s="1"/>
  <c r="U1167" i="5"/>
  <c r="V1167" i="5" s="1"/>
  <c r="U1168" i="5"/>
  <c r="V1168" i="5" s="1"/>
  <c r="U1169" i="5"/>
  <c r="V1169" i="5" s="1"/>
  <c r="U1170" i="5"/>
  <c r="V1170" i="5" s="1"/>
  <c r="U1171" i="5"/>
  <c r="V1171" i="5" s="1"/>
  <c r="U1172" i="5"/>
  <c r="V1172" i="5" s="1"/>
  <c r="U1173" i="5"/>
  <c r="V1173" i="5" s="1"/>
  <c r="U1174" i="5"/>
  <c r="V1174" i="5" s="1"/>
  <c r="U1175" i="5"/>
  <c r="V1175" i="5" s="1"/>
  <c r="U1176" i="5"/>
  <c r="V1176" i="5" s="1"/>
  <c r="U1177" i="5"/>
  <c r="V1177" i="5" s="1"/>
  <c r="U1178" i="5"/>
  <c r="V1178" i="5" s="1"/>
  <c r="U1179" i="5"/>
  <c r="V1179" i="5" s="1"/>
  <c r="U1180" i="5"/>
  <c r="V1180" i="5" s="1"/>
  <c r="U1181" i="5"/>
  <c r="V1181" i="5" s="1"/>
  <c r="U1182" i="5"/>
  <c r="V1182" i="5" s="1"/>
  <c r="U1183" i="5"/>
  <c r="V1183" i="5" s="1"/>
  <c r="U1184" i="5"/>
  <c r="V1184" i="5" s="1"/>
  <c r="U1185" i="5"/>
  <c r="V1185" i="5" s="1"/>
  <c r="U1186" i="5"/>
  <c r="V1186" i="5" s="1"/>
  <c r="U1187" i="5"/>
  <c r="V1187" i="5" s="1"/>
  <c r="U1188" i="5"/>
  <c r="V1188" i="5" s="1"/>
  <c r="U1189" i="5"/>
  <c r="V1189" i="5" s="1"/>
  <c r="U1190" i="5"/>
  <c r="V1190" i="5" s="1"/>
  <c r="U1191" i="5"/>
  <c r="V1191" i="5" s="1"/>
  <c r="U1192" i="5"/>
  <c r="V1192" i="5" s="1"/>
  <c r="U1193" i="5"/>
  <c r="V1193" i="5" s="1"/>
  <c r="U1194" i="5"/>
  <c r="V1194" i="5" s="1"/>
  <c r="U1195" i="5"/>
  <c r="V1195" i="5" s="1"/>
  <c r="U1196" i="5"/>
  <c r="V1196" i="5" s="1"/>
  <c r="U1197" i="5"/>
  <c r="V1197" i="5" s="1"/>
  <c r="U1198" i="5"/>
  <c r="V1198" i="5" s="1"/>
  <c r="U1199" i="5"/>
  <c r="V1199" i="5" s="1"/>
  <c r="U1200" i="5"/>
  <c r="V1200" i="5" s="1"/>
  <c r="U1201" i="5"/>
  <c r="V1201" i="5" s="1"/>
  <c r="U1202" i="5"/>
  <c r="V1202" i="5" s="1"/>
  <c r="U1203" i="5"/>
  <c r="V1203" i="5" s="1"/>
  <c r="U1204" i="5"/>
  <c r="V1204" i="5" s="1"/>
  <c r="U1205" i="5"/>
  <c r="V1205" i="5" s="1"/>
  <c r="U1206" i="5"/>
  <c r="V1206" i="5" s="1"/>
  <c r="U1207" i="5"/>
  <c r="V1207" i="5" s="1"/>
  <c r="U1208" i="5"/>
  <c r="V1208" i="5" s="1"/>
  <c r="U1209" i="5"/>
  <c r="V1209" i="5" s="1"/>
  <c r="U1210" i="5"/>
  <c r="V1210" i="5" s="1"/>
  <c r="U1211" i="5"/>
  <c r="V1211" i="5" s="1"/>
  <c r="U1212" i="5"/>
  <c r="V1212" i="5" s="1"/>
  <c r="U1213" i="5"/>
  <c r="U1214" i="5"/>
  <c r="V1214" i="5" s="1"/>
  <c r="U1215" i="5"/>
  <c r="V1215" i="5" s="1"/>
  <c r="U1216" i="5"/>
  <c r="U1217" i="5"/>
  <c r="V1217" i="5" s="1"/>
  <c r="U1218" i="5"/>
  <c r="V1218" i="5" s="1"/>
  <c r="U1219" i="5"/>
  <c r="V1219" i="5" s="1"/>
  <c r="U1220" i="5"/>
  <c r="V1220" i="5" s="1"/>
  <c r="U1221" i="5"/>
  <c r="V1221" i="5" s="1"/>
  <c r="U1222" i="5"/>
  <c r="V1222" i="5" s="1"/>
  <c r="U1223" i="5"/>
  <c r="V1223" i="5" s="1"/>
  <c r="U1224" i="5"/>
  <c r="V1224" i="5" s="1"/>
  <c r="U1225" i="5"/>
  <c r="U1226" i="5"/>
  <c r="V1226" i="5" s="1"/>
  <c r="U1227" i="5"/>
  <c r="V1227" i="5" s="1"/>
  <c r="U1228" i="5"/>
  <c r="V1228" i="5" s="1"/>
  <c r="U1229" i="5"/>
  <c r="V1229" i="5" s="1"/>
  <c r="U1230" i="5"/>
  <c r="V1230" i="5" s="1"/>
  <c r="U1231" i="5"/>
  <c r="V1231" i="5" s="1"/>
  <c r="U1232" i="5"/>
  <c r="V1232" i="5" s="1"/>
  <c r="U1233" i="5"/>
  <c r="V1233" i="5" s="1"/>
  <c r="U1234" i="5"/>
  <c r="V1234" i="5" s="1"/>
  <c r="U1235" i="5"/>
  <c r="V1235" i="5" s="1"/>
  <c r="U1236" i="5"/>
  <c r="V1236" i="5" s="1"/>
  <c r="U1237" i="5"/>
  <c r="V1237" i="5" s="1"/>
  <c r="U1238" i="5"/>
  <c r="V1238" i="5" s="1"/>
  <c r="U1239" i="5"/>
  <c r="V1239" i="5" s="1"/>
  <c r="U1240" i="5"/>
  <c r="V1240" i="5" s="1"/>
  <c r="U1241" i="5"/>
  <c r="V1241" i="5" s="1"/>
  <c r="U1242" i="5"/>
  <c r="V1242" i="5" s="1"/>
  <c r="U1243" i="5"/>
  <c r="V1243" i="5" s="1"/>
  <c r="U1244" i="5"/>
  <c r="V1244" i="5" s="1"/>
  <c r="U1245" i="5"/>
  <c r="V1245" i="5" s="1"/>
  <c r="U1246" i="5"/>
  <c r="V1246" i="5" s="1"/>
  <c r="U1247" i="5"/>
  <c r="V1247" i="5" s="1"/>
  <c r="U1248" i="5"/>
  <c r="V1248" i="5" s="1"/>
  <c r="U1249" i="5"/>
  <c r="V1249" i="5" s="1"/>
  <c r="U1250" i="5"/>
  <c r="V1250" i="5" s="1"/>
  <c r="U1251" i="5"/>
  <c r="V1251" i="5" s="1"/>
  <c r="U1252" i="5"/>
  <c r="V1252" i="5" s="1"/>
  <c r="U1253" i="5"/>
  <c r="V1253" i="5" s="1"/>
  <c r="U1254" i="5"/>
  <c r="V1254" i="5" s="1"/>
  <c r="U1255" i="5"/>
  <c r="V1255" i="5" s="1"/>
  <c r="U1256" i="5"/>
  <c r="V1256" i="5" s="1"/>
  <c r="U1257" i="5"/>
  <c r="V1257" i="5" s="1"/>
  <c r="U1258" i="5"/>
  <c r="V1258" i="5" s="1"/>
  <c r="U1259" i="5"/>
  <c r="V1259" i="5" s="1"/>
  <c r="U1260" i="5"/>
  <c r="V1260" i="5" s="1"/>
  <c r="U1261" i="5"/>
  <c r="V1261" i="5" s="1"/>
  <c r="U1262" i="5"/>
  <c r="V1262" i="5" s="1"/>
  <c r="U1263" i="5"/>
  <c r="V1263" i="5" s="1"/>
  <c r="U1264" i="5"/>
  <c r="V1264" i="5" s="1"/>
  <c r="U1265" i="5"/>
  <c r="V1265" i="5" s="1"/>
  <c r="U1266" i="5"/>
  <c r="V1266" i="5" s="1"/>
  <c r="U1267" i="5"/>
  <c r="V1267" i="5" s="1"/>
  <c r="U1268" i="5"/>
  <c r="V1268" i="5" s="1"/>
  <c r="U1269" i="5"/>
  <c r="V1269" i="5" s="1"/>
  <c r="U1270" i="5"/>
  <c r="V1270" i="5" s="1"/>
  <c r="U1271" i="5"/>
  <c r="V1271" i="5" s="1"/>
  <c r="U1272" i="5"/>
  <c r="V1272" i="5" s="1"/>
  <c r="U1273" i="5"/>
  <c r="V1273" i="5" s="1"/>
  <c r="U1274" i="5"/>
  <c r="U1275" i="5"/>
  <c r="V1275" i="5" s="1"/>
  <c r="U1276" i="5"/>
  <c r="V1276" i="5" s="1"/>
  <c r="U1277" i="5"/>
  <c r="V1277" i="5" s="1"/>
  <c r="U1278" i="5"/>
  <c r="V1278" i="5" s="1"/>
  <c r="U1279" i="5"/>
  <c r="V1279" i="5" s="1"/>
  <c r="U1280" i="5"/>
  <c r="V1280" i="5" s="1"/>
  <c r="U1281" i="5"/>
  <c r="V1281" i="5" s="1"/>
  <c r="U1282" i="5"/>
  <c r="V1282" i="5" s="1"/>
  <c r="U1283" i="5"/>
  <c r="V1283" i="5" s="1"/>
  <c r="U1284" i="5"/>
  <c r="V1284" i="5" s="1"/>
  <c r="U1285" i="5"/>
  <c r="V1285" i="5" s="1"/>
  <c r="U1286" i="5"/>
  <c r="V1286" i="5" s="1"/>
  <c r="U1287" i="5"/>
  <c r="V1287" i="5" s="1"/>
  <c r="U1288" i="5"/>
  <c r="V1288" i="5" s="1"/>
  <c r="U1289" i="5"/>
  <c r="V1289" i="5" s="1"/>
  <c r="U1290" i="5"/>
  <c r="V1290" i="5" s="1"/>
  <c r="U1291" i="5"/>
  <c r="V1291" i="5" s="1"/>
  <c r="U1292" i="5"/>
  <c r="V1292" i="5" s="1"/>
  <c r="U1293" i="5"/>
  <c r="V1293" i="5" s="1"/>
  <c r="U1294" i="5"/>
  <c r="V1294" i="5" s="1"/>
  <c r="U1295" i="5"/>
  <c r="V1295" i="5" s="1"/>
  <c r="U1296" i="5"/>
  <c r="V1296" i="5" s="1"/>
  <c r="U1297" i="5"/>
  <c r="V1297" i="5" s="1"/>
  <c r="U1298" i="5"/>
  <c r="V1298" i="5" s="1"/>
  <c r="U1299" i="5"/>
  <c r="V1299" i="5" s="1"/>
  <c r="U1300" i="5"/>
  <c r="V1300" i="5" s="1"/>
  <c r="U1301" i="5"/>
  <c r="V1301" i="5" s="1"/>
  <c r="U1302" i="5"/>
  <c r="V1302" i="5" s="1"/>
  <c r="U1303" i="5"/>
  <c r="V1303" i="5" s="1"/>
  <c r="U1304" i="5"/>
  <c r="V1304" i="5" s="1"/>
  <c r="U1305" i="5"/>
  <c r="V1305" i="5" s="1"/>
  <c r="U1306" i="5"/>
  <c r="V1306" i="5" s="1"/>
  <c r="U1307" i="5"/>
  <c r="V1307" i="5" s="1"/>
  <c r="U1308" i="5"/>
  <c r="V1308" i="5" s="1"/>
  <c r="U1309" i="5"/>
  <c r="V1309" i="5" s="1"/>
  <c r="U1310" i="5"/>
  <c r="V1310" i="5" s="1"/>
  <c r="U1311" i="5"/>
  <c r="V1311" i="5" s="1"/>
  <c r="U1312" i="5"/>
  <c r="V1312" i="5" s="1"/>
  <c r="U1313" i="5"/>
  <c r="V1313" i="5" s="1"/>
  <c r="U1314" i="5"/>
  <c r="V1314" i="5" s="1"/>
  <c r="U1315" i="5"/>
  <c r="V1315" i="5" s="1"/>
  <c r="U1316" i="5"/>
  <c r="V1316" i="5" s="1"/>
  <c r="U1317" i="5"/>
  <c r="V1317" i="5" s="1"/>
  <c r="U1318" i="5"/>
  <c r="V1318" i="5" s="1"/>
  <c r="U1319" i="5"/>
  <c r="V1319" i="5" s="1"/>
  <c r="U1320" i="5"/>
  <c r="V1320" i="5" s="1"/>
  <c r="U1321" i="5"/>
  <c r="V1321" i="5" s="1"/>
  <c r="U1322" i="5"/>
  <c r="V1322" i="5" s="1"/>
  <c r="U1323" i="5"/>
  <c r="V1323" i="5" s="1"/>
  <c r="U1324" i="5"/>
  <c r="V1324" i="5" s="1"/>
  <c r="U1325" i="5"/>
  <c r="V1325" i="5" s="1"/>
  <c r="U1326" i="5"/>
  <c r="V1326" i="5" s="1"/>
  <c r="U1327" i="5"/>
  <c r="V1327" i="5" s="1"/>
  <c r="U1328" i="5"/>
  <c r="V1328" i="5" s="1"/>
  <c r="U1329" i="5"/>
  <c r="V1329" i="5" s="1"/>
  <c r="U1330" i="5"/>
  <c r="V1330" i="5" s="1"/>
  <c r="U1331" i="5"/>
  <c r="V1331" i="5" s="1"/>
  <c r="U1332" i="5"/>
  <c r="V1332" i="5" s="1"/>
  <c r="U1333" i="5"/>
  <c r="V1333" i="5" s="1"/>
  <c r="U1334" i="5"/>
  <c r="U1335" i="5"/>
  <c r="V1335" i="5" s="1"/>
  <c r="U1336" i="5"/>
  <c r="V1336" i="5" s="1"/>
  <c r="U1337" i="5"/>
  <c r="V1337" i="5" s="1"/>
  <c r="U1338" i="5"/>
  <c r="V1338" i="5" s="1"/>
  <c r="U1339" i="5"/>
  <c r="V1339" i="5" s="1"/>
  <c r="U1340" i="5"/>
  <c r="V1340" i="5" s="1"/>
  <c r="U1341" i="5"/>
  <c r="V1341" i="5" s="1"/>
  <c r="U1342" i="5"/>
  <c r="V1342" i="5" s="1"/>
  <c r="U1343" i="5"/>
  <c r="V1343" i="5" s="1"/>
  <c r="U1344" i="5"/>
  <c r="V1344" i="5" s="1"/>
  <c r="U1345" i="5"/>
  <c r="V1345" i="5" s="1"/>
  <c r="U1346" i="5"/>
  <c r="V1346" i="5" s="1"/>
  <c r="U1347" i="5"/>
  <c r="V1347" i="5" s="1"/>
  <c r="U1348" i="5"/>
  <c r="V1348" i="5" s="1"/>
  <c r="U1349" i="5"/>
  <c r="V1349" i="5" s="1"/>
  <c r="U1350" i="5"/>
  <c r="V1350" i="5" s="1"/>
  <c r="U1351" i="5"/>
  <c r="V1351" i="5" s="1"/>
  <c r="U1352" i="5"/>
  <c r="U1353" i="5"/>
  <c r="V1353" i="5" s="1"/>
  <c r="U1354" i="5"/>
  <c r="V1354" i="5" s="1"/>
  <c r="U1355" i="5"/>
  <c r="V1355" i="5" s="1"/>
  <c r="U1356" i="5"/>
  <c r="V1356" i="5" s="1"/>
  <c r="U1357" i="5"/>
  <c r="U1358" i="5"/>
  <c r="V1358" i="5" s="1"/>
  <c r="U1359" i="5"/>
  <c r="V1359" i="5" s="1"/>
  <c r="U1360" i="5"/>
  <c r="V1360" i="5" s="1"/>
  <c r="U1361" i="5"/>
  <c r="V1361" i="5" s="1"/>
  <c r="U1362" i="5"/>
  <c r="V1362" i="5" s="1"/>
  <c r="U1363" i="5"/>
  <c r="V1363" i="5" s="1"/>
  <c r="U1364" i="5"/>
  <c r="V1364" i="5" s="1"/>
  <c r="U1365" i="5"/>
  <c r="V1365" i="5" s="1"/>
  <c r="U1366" i="5"/>
  <c r="V1366" i="5" s="1"/>
  <c r="U1367" i="5"/>
  <c r="V1367" i="5" s="1"/>
  <c r="U1368" i="5"/>
  <c r="V1368" i="5" s="1"/>
  <c r="U1369" i="5"/>
  <c r="V1369" i="5" s="1"/>
  <c r="U1370" i="5"/>
  <c r="V1370" i="5" s="1"/>
  <c r="U1371" i="5"/>
  <c r="V1371" i="5" s="1"/>
  <c r="U1372" i="5"/>
  <c r="V1372" i="5" s="1"/>
  <c r="U1373" i="5"/>
  <c r="V1373" i="5" s="1"/>
  <c r="U1374" i="5"/>
  <c r="V1374" i="5" s="1"/>
  <c r="U1375" i="5"/>
  <c r="V1375" i="5" s="1"/>
  <c r="U1376" i="5"/>
  <c r="V1376" i="5" s="1"/>
  <c r="U1377" i="5"/>
  <c r="V1377" i="5" s="1"/>
  <c r="U1378" i="5"/>
  <c r="V1378" i="5" s="1"/>
  <c r="U1379" i="5"/>
  <c r="V1379" i="5" s="1"/>
  <c r="U1380" i="5"/>
  <c r="V1380" i="5" s="1"/>
  <c r="U1381" i="5"/>
  <c r="V1381" i="5" s="1"/>
  <c r="U1382" i="5"/>
  <c r="U1383" i="5"/>
  <c r="V1383" i="5" s="1"/>
  <c r="U1384" i="5"/>
  <c r="V1384" i="5" s="1"/>
  <c r="U1385" i="5"/>
  <c r="V1385" i="5" s="1"/>
  <c r="U1386" i="5"/>
  <c r="V1386" i="5" s="1"/>
  <c r="U1387" i="5"/>
  <c r="V1387" i="5" s="1"/>
  <c r="U1388" i="5"/>
  <c r="V1388" i="5" s="1"/>
  <c r="U1389" i="5"/>
  <c r="V1389" i="5" s="1"/>
  <c r="U1390" i="5"/>
  <c r="V1390" i="5" s="1"/>
  <c r="U1391" i="5"/>
  <c r="V1391" i="5" s="1"/>
  <c r="U1392" i="5"/>
  <c r="V1392" i="5" s="1"/>
  <c r="U1393" i="5"/>
  <c r="V1393" i="5" s="1"/>
  <c r="U1394" i="5"/>
  <c r="V1394" i="5" s="1"/>
  <c r="U1395" i="5"/>
  <c r="V1395" i="5" s="1"/>
  <c r="U1396" i="5"/>
  <c r="V1396" i="5" s="1"/>
  <c r="U1397" i="5"/>
  <c r="V1397" i="5" s="1"/>
  <c r="U1398" i="5"/>
  <c r="V1398" i="5" s="1"/>
  <c r="U1399" i="5"/>
  <c r="V1399" i="5" s="1"/>
  <c r="U1400" i="5"/>
  <c r="V1400" i="5" s="1"/>
  <c r="U1401" i="5"/>
  <c r="V1401" i="5" s="1"/>
  <c r="U1402" i="5"/>
  <c r="V1402" i="5" s="1"/>
  <c r="U1403" i="5"/>
  <c r="V1403" i="5" s="1"/>
  <c r="U1404" i="5"/>
  <c r="V1404" i="5" s="1"/>
  <c r="U1405" i="5"/>
  <c r="V1405" i="5" s="1"/>
  <c r="U1406" i="5"/>
  <c r="V1406" i="5" s="1"/>
  <c r="U1407" i="5"/>
  <c r="V1407" i="5" s="1"/>
  <c r="U1408" i="5"/>
  <c r="V1408" i="5" s="1"/>
  <c r="U1409" i="5"/>
  <c r="V1409" i="5" s="1"/>
  <c r="U1410" i="5"/>
  <c r="V1410" i="5" s="1"/>
  <c r="U1411" i="5"/>
  <c r="V1411" i="5" s="1"/>
  <c r="U1412" i="5"/>
  <c r="V1412" i="5" s="1"/>
  <c r="U1413" i="5"/>
  <c r="V1413" i="5" s="1"/>
  <c r="U1414" i="5"/>
  <c r="V1414" i="5" s="1"/>
  <c r="U1415" i="5"/>
  <c r="V1415" i="5" s="1"/>
  <c r="U1416" i="5"/>
  <c r="V1416" i="5" s="1"/>
  <c r="U1417" i="5"/>
  <c r="V1417" i="5" s="1"/>
  <c r="U1418" i="5"/>
  <c r="V1418" i="5" s="1"/>
  <c r="U1419" i="5"/>
  <c r="V1419" i="5" s="1"/>
  <c r="U1420" i="5"/>
  <c r="V1420" i="5" s="1"/>
  <c r="U1421" i="5"/>
  <c r="V1421" i="5" s="1"/>
  <c r="U1422" i="5"/>
  <c r="V1422" i="5" s="1"/>
  <c r="U1423" i="5"/>
  <c r="V1423" i="5" s="1"/>
  <c r="U1424" i="5"/>
  <c r="V1424" i="5" s="1"/>
  <c r="U1425" i="5"/>
  <c r="V1425" i="5" s="1"/>
  <c r="U1426" i="5"/>
  <c r="V1426" i="5" s="1"/>
  <c r="U1427" i="5"/>
  <c r="V1427" i="5" s="1"/>
  <c r="U1428" i="5"/>
  <c r="V1428" i="5" s="1"/>
  <c r="U1429" i="5"/>
  <c r="V1429" i="5" s="1"/>
  <c r="U1430" i="5"/>
  <c r="V1430" i="5" s="1"/>
  <c r="U1431" i="5"/>
  <c r="V1431" i="5" s="1"/>
  <c r="U1432" i="5"/>
  <c r="V1432" i="5" s="1"/>
  <c r="U1433" i="5"/>
  <c r="V1433" i="5" s="1"/>
  <c r="U1434" i="5"/>
  <c r="V1434" i="5" s="1"/>
  <c r="U1435" i="5"/>
  <c r="V1435" i="5" s="1"/>
  <c r="U1436" i="5"/>
  <c r="V1436" i="5" s="1"/>
  <c r="U1437" i="5"/>
  <c r="V1437" i="5" s="1"/>
  <c r="U1438" i="5"/>
  <c r="V1438" i="5" s="1"/>
  <c r="U1439" i="5"/>
  <c r="V1439" i="5" s="1"/>
  <c r="U1440" i="5"/>
  <c r="V1440" i="5" s="1"/>
  <c r="U1441" i="5"/>
  <c r="V1441" i="5" s="1"/>
  <c r="U1442" i="5"/>
  <c r="V1442" i="5" s="1"/>
  <c r="U1443" i="5"/>
  <c r="V1443" i="5" s="1"/>
  <c r="U1444" i="5"/>
  <c r="V1444" i="5" s="1"/>
  <c r="U1445" i="5"/>
  <c r="V1445" i="5" s="1"/>
  <c r="U1446" i="5"/>
  <c r="V1446" i="5" s="1"/>
  <c r="U1447" i="5"/>
  <c r="V1447" i="5" s="1"/>
  <c r="U1448" i="5"/>
  <c r="V1448" i="5" s="1"/>
  <c r="U1449" i="5"/>
  <c r="V1449" i="5" s="1"/>
  <c r="U1450" i="5"/>
  <c r="V1450" i="5" s="1"/>
  <c r="U1451" i="5"/>
  <c r="V1451" i="5" s="1"/>
  <c r="U1452" i="5"/>
  <c r="V1452" i="5" s="1"/>
  <c r="U1453" i="5"/>
  <c r="V1453" i="5" s="1"/>
  <c r="U1454" i="5"/>
  <c r="V1454" i="5" s="1"/>
  <c r="U1455" i="5"/>
  <c r="V1455" i="5" s="1"/>
  <c r="U1456" i="5"/>
  <c r="V1456" i="5" s="1"/>
  <c r="U1457" i="5"/>
  <c r="V1457" i="5" s="1"/>
  <c r="U1458" i="5"/>
  <c r="V1458" i="5" s="1"/>
  <c r="U1459" i="5"/>
  <c r="V1459" i="5" s="1"/>
  <c r="U1460" i="5"/>
  <c r="V1460" i="5" s="1"/>
  <c r="U1461" i="5"/>
  <c r="V1461" i="5" s="1"/>
  <c r="U1462" i="5"/>
  <c r="V1462" i="5" s="1"/>
  <c r="U1463" i="5"/>
  <c r="V1463" i="5" s="1"/>
  <c r="U1464" i="5"/>
  <c r="V1464" i="5" s="1"/>
  <c r="U1465" i="5"/>
  <c r="V1465" i="5" s="1"/>
  <c r="U1466" i="5"/>
  <c r="V1466" i="5" s="1"/>
  <c r="U1467" i="5"/>
  <c r="V1467" i="5" s="1"/>
  <c r="U1468" i="5"/>
  <c r="V1468" i="5" s="1"/>
  <c r="U1469" i="5"/>
  <c r="V1469" i="5" s="1"/>
  <c r="U1470" i="5"/>
  <c r="V1470" i="5" s="1"/>
  <c r="U1471" i="5"/>
  <c r="V1471" i="5" s="1"/>
  <c r="U1472" i="5"/>
  <c r="V1472" i="5" s="1"/>
  <c r="U1473" i="5"/>
  <c r="V1473" i="5" s="1"/>
  <c r="U1474" i="5"/>
  <c r="V1474" i="5" s="1"/>
  <c r="U1475" i="5"/>
  <c r="V1475" i="5" s="1"/>
  <c r="U1476" i="5"/>
  <c r="V1476" i="5" s="1"/>
  <c r="U1477" i="5"/>
  <c r="V1477" i="5" s="1"/>
  <c r="U1478" i="5"/>
  <c r="V1478" i="5" s="1"/>
  <c r="U1479" i="5"/>
  <c r="V1479" i="5" s="1"/>
  <c r="U1480" i="5"/>
  <c r="V1480" i="5" s="1"/>
  <c r="U1481" i="5"/>
  <c r="V1481" i="5" s="1"/>
  <c r="U1482" i="5"/>
  <c r="V1482" i="5" s="1"/>
  <c r="U1483" i="5"/>
  <c r="V1483" i="5" s="1"/>
  <c r="U1484" i="5"/>
  <c r="V1484" i="5" s="1"/>
  <c r="U1485" i="5"/>
  <c r="V1485" i="5" s="1"/>
  <c r="U1486" i="5"/>
  <c r="V1486" i="5" s="1"/>
  <c r="U1487" i="5"/>
  <c r="V1487" i="5" s="1"/>
  <c r="U1488" i="5"/>
  <c r="V1488" i="5" s="1"/>
  <c r="U1489" i="5"/>
  <c r="U1490" i="5"/>
  <c r="V1490" i="5" s="1"/>
  <c r="U1491" i="5"/>
  <c r="V1491" i="5" s="1"/>
  <c r="U1492" i="5"/>
  <c r="V1492" i="5" s="1"/>
  <c r="U1493" i="5"/>
  <c r="V1493" i="5" s="1"/>
  <c r="U1494" i="5"/>
  <c r="V1494" i="5" s="1"/>
  <c r="U1495" i="5"/>
  <c r="V1495" i="5" s="1"/>
  <c r="U1496" i="5"/>
  <c r="U1497" i="5"/>
  <c r="U1498" i="5"/>
  <c r="V1498" i="5" s="1"/>
  <c r="U1499" i="5"/>
  <c r="V1499" i="5" s="1"/>
  <c r="U1500" i="5"/>
  <c r="V1500" i="5" s="1"/>
  <c r="U1501" i="5"/>
  <c r="V1501" i="5" s="1"/>
  <c r="U1502" i="5"/>
  <c r="V1502" i="5" s="1"/>
  <c r="U1503" i="5"/>
  <c r="V1503" i="5" s="1"/>
  <c r="U1504" i="5"/>
  <c r="V1504" i="5" s="1"/>
  <c r="U1505" i="5"/>
  <c r="V1505" i="5" s="1"/>
  <c r="U1506" i="5"/>
  <c r="V1506" i="5" s="1"/>
  <c r="U1507" i="5"/>
  <c r="V1507" i="5" s="1"/>
  <c r="U1508" i="5"/>
  <c r="V1508" i="5" s="1"/>
  <c r="U1509" i="5"/>
  <c r="V1509" i="5" s="1"/>
  <c r="U1510" i="5"/>
  <c r="V1510" i="5" s="1"/>
  <c r="U1511" i="5"/>
  <c r="V1511" i="5" s="1"/>
  <c r="U1512" i="5"/>
  <c r="V1512" i="5" s="1"/>
  <c r="U1513" i="5"/>
  <c r="V1513" i="5" s="1"/>
  <c r="U1514" i="5"/>
  <c r="V1514" i="5" s="1"/>
  <c r="U1515" i="5"/>
  <c r="V1515" i="5" s="1"/>
  <c r="U1516" i="5"/>
  <c r="V1516" i="5" s="1"/>
  <c r="U1517" i="5"/>
  <c r="V1517" i="5" s="1"/>
  <c r="U1518" i="5"/>
  <c r="V1518" i="5" s="1"/>
  <c r="U1519" i="5"/>
  <c r="V1519" i="5" s="1"/>
  <c r="U1520" i="5"/>
  <c r="V1520" i="5" s="1"/>
  <c r="U1521" i="5"/>
  <c r="V1521" i="5" s="1"/>
  <c r="U1522" i="5"/>
  <c r="V1522" i="5" s="1"/>
  <c r="U1523" i="5"/>
  <c r="V1523" i="5" s="1"/>
  <c r="U1524" i="5"/>
  <c r="V1524" i="5" s="1"/>
  <c r="U1525" i="5"/>
  <c r="V1525" i="5" s="1"/>
  <c r="U1526" i="5"/>
  <c r="V1526" i="5" s="1"/>
  <c r="U1527" i="5"/>
  <c r="V1527" i="5" s="1"/>
  <c r="U1528" i="5"/>
  <c r="V1528" i="5" s="1"/>
  <c r="U1529" i="5"/>
  <c r="V1529" i="5" s="1"/>
  <c r="U1530" i="5"/>
  <c r="V1530" i="5" s="1"/>
  <c r="U1531" i="5"/>
  <c r="V1531" i="5" s="1"/>
  <c r="U1532" i="5"/>
  <c r="V1532" i="5" s="1"/>
  <c r="U1533" i="5"/>
  <c r="V1533" i="5" s="1"/>
  <c r="U1534" i="5"/>
  <c r="V1534" i="5" s="1"/>
  <c r="U1535" i="5"/>
  <c r="V1535" i="5" s="1"/>
  <c r="U1536" i="5"/>
  <c r="V1536" i="5" s="1"/>
  <c r="U1537" i="5"/>
  <c r="V1537" i="5" s="1"/>
  <c r="U1538" i="5"/>
  <c r="V1538" i="5" s="1"/>
  <c r="U1539" i="5"/>
  <c r="V1539" i="5" s="1"/>
  <c r="U1540" i="5"/>
  <c r="V1540" i="5" s="1"/>
  <c r="U1541" i="5"/>
  <c r="V1541" i="5" s="1"/>
  <c r="U1542" i="5"/>
  <c r="V1542" i="5" s="1"/>
  <c r="U1543" i="5"/>
  <c r="V1543" i="5" s="1"/>
  <c r="U1544" i="5"/>
  <c r="V1544" i="5" s="1"/>
  <c r="U1545" i="5"/>
  <c r="V1545" i="5" s="1"/>
  <c r="U1546" i="5"/>
  <c r="V1546" i="5" s="1"/>
  <c r="U1547" i="5"/>
  <c r="V1547" i="5" s="1"/>
  <c r="U1548" i="5"/>
  <c r="V1548" i="5" s="1"/>
  <c r="U1549" i="5"/>
  <c r="U1550" i="5"/>
  <c r="V1550" i="5" s="1"/>
  <c r="U1551" i="5"/>
  <c r="V1551" i="5" s="1"/>
  <c r="U1552" i="5"/>
  <c r="V1552" i="5" s="1"/>
  <c r="U1553" i="5"/>
  <c r="V1553" i="5" s="1"/>
  <c r="U1554" i="5"/>
  <c r="V1554" i="5" s="1"/>
  <c r="U1555" i="5"/>
  <c r="V1555" i="5" s="1"/>
  <c r="U1556" i="5"/>
  <c r="V1556" i="5" s="1"/>
  <c r="U1557" i="5"/>
  <c r="V1557" i="5" s="1"/>
  <c r="U1558" i="5"/>
  <c r="V1558" i="5" s="1"/>
  <c r="U1559" i="5"/>
  <c r="V1559" i="5" s="1"/>
  <c r="U1560" i="5"/>
  <c r="V1560" i="5" s="1"/>
  <c r="U1561" i="5"/>
  <c r="V1561" i="5" s="1"/>
  <c r="U1562" i="5"/>
  <c r="V1562" i="5" s="1"/>
  <c r="U1563" i="5"/>
  <c r="V1563" i="5" s="1"/>
  <c r="U1564" i="5"/>
  <c r="V1564" i="5" s="1"/>
  <c r="U1565" i="5"/>
  <c r="V1565" i="5" s="1"/>
  <c r="U1566" i="5"/>
  <c r="V1566" i="5" s="1"/>
  <c r="U1567" i="5"/>
  <c r="V1567" i="5" s="1"/>
  <c r="U1568" i="5"/>
  <c r="V1568" i="5" s="1"/>
  <c r="U1569" i="5"/>
  <c r="V1569" i="5" s="1"/>
  <c r="U1570" i="5"/>
  <c r="V1570" i="5" s="1"/>
  <c r="U1571" i="5"/>
  <c r="V1571" i="5" s="1"/>
  <c r="U1572" i="5"/>
  <c r="V1572" i="5" s="1"/>
  <c r="U1573" i="5"/>
  <c r="V1573" i="5" s="1"/>
  <c r="U1574" i="5"/>
  <c r="V1574" i="5" s="1"/>
  <c r="U1575" i="5"/>
  <c r="V1575" i="5" s="1"/>
  <c r="U1576" i="5"/>
  <c r="V1576" i="5" s="1"/>
  <c r="U1577" i="5"/>
  <c r="V1577" i="5" s="1"/>
  <c r="U1578" i="5"/>
  <c r="V1578" i="5" s="1"/>
  <c r="U1579" i="5"/>
  <c r="V1579" i="5" s="1"/>
  <c r="U1580" i="5"/>
  <c r="V1580" i="5" s="1"/>
  <c r="U1581" i="5"/>
  <c r="V1581" i="5" s="1"/>
  <c r="U1582" i="5"/>
  <c r="V1582" i="5" s="1"/>
  <c r="U1583" i="5"/>
  <c r="V1583" i="5" s="1"/>
  <c r="U1584" i="5"/>
  <c r="V1584" i="5" s="1"/>
  <c r="U1585" i="5"/>
  <c r="V1585" i="5" s="1"/>
  <c r="U1586" i="5"/>
  <c r="V1586" i="5" s="1"/>
  <c r="U1587" i="5"/>
  <c r="V1587" i="5" s="1"/>
  <c r="U1588" i="5"/>
  <c r="V1588" i="5" s="1"/>
  <c r="U1589" i="5"/>
  <c r="V1589" i="5" s="1"/>
  <c r="U1590" i="5"/>
  <c r="V1590" i="5" s="1"/>
  <c r="U1591" i="5"/>
  <c r="V1591" i="5" s="1"/>
  <c r="U1592" i="5"/>
  <c r="V1592" i="5" s="1"/>
  <c r="U1593" i="5"/>
  <c r="V1593" i="5" s="1"/>
  <c r="U1594" i="5"/>
  <c r="V1594" i="5" s="1"/>
  <c r="U1595" i="5"/>
  <c r="V1595" i="5" s="1"/>
  <c r="U1596" i="5"/>
  <c r="V1596" i="5" s="1"/>
  <c r="U1597" i="5"/>
  <c r="V1597" i="5" s="1"/>
  <c r="U1598" i="5"/>
  <c r="V1598" i="5" s="1"/>
  <c r="U1599" i="5"/>
  <c r="V1599" i="5" s="1"/>
  <c r="U1600" i="5"/>
  <c r="V1600" i="5" s="1"/>
  <c r="U1601" i="5"/>
  <c r="V1601" i="5" s="1"/>
  <c r="U1602" i="5"/>
  <c r="V1602" i="5" s="1"/>
  <c r="U1603" i="5"/>
  <c r="V1603" i="5" s="1"/>
  <c r="U1604" i="5"/>
  <c r="V1604" i="5" s="1"/>
  <c r="U1605" i="5"/>
  <c r="V1605" i="5" s="1"/>
  <c r="U1606" i="5"/>
  <c r="V1606" i="5" s="1"/>
  <c r="U1607" i="5"/>
  <c r="V1607" i="5" s="1"/>
  <c r="U1608" i="5"/>
  <c r="V1608" i="5" s="1"/>
  <c r="U1609" i="5"/>
  <c r="V1609" i="5" s="1"/>
  <c r="U1610" i="5"/>
  <c r="V1610" i="5" s="1"/>
  <c r="U1611" i="5"/>
  <c r="V1611" i="5" s="1"/>
  <c r="U1612" i="5"/>
  <c r="V1612" i="5" s="1"/>
  <c r="U1613" i="5"/>
  <c r="V1613" i="5" s="1"/>
  <c r="U1614" i="5"/>
  <c r="V1614" i="5" s="1"/>
  <c r="U1615" i="5"/>
  <c r="V1615" i="5" s="1"/>
  <c r="U1616" i="5"/>
  <c r="V1616" i="5" s="1"/>
  <c r="U1617" i="5"/>
  <c r="V1617" i="5" s="1"/>
  <c r="U1618" i="5"/>
  <c r="V1618" i="5" s="1"/>
  <c r="U1619" i="5"/>
  <c r="V1619" i="5" s="1"/>
  <c r="U1620" i="5"/>
  <c r="V1620" i="5" s="1"/>
  <c r="U1621" i="5"/>
  <c r="U1622" i="5"/>
  <c r="V1622" i="5" s="1"/>
  <c r="U1623" i="5"/>
  <c r="V1623" i="5" s="1"/>
  <c r="U1624" i="5"/>
  <c r="V1624" i="5" s="1"/>
  <c r="U1625" i="5"/>
  <c r="V1625" i="5" s="1"/>
  <c r="U1626" i="5"/>
  <c r="V1626" i="5" s="1"/>
  <c r="U1627" i="5"/>
  <c r="V1627" i="5" s="1"/>
  <c r="U1628" i="5"/>
  <c r="V1628" i="5" s="1"/>
  <c r="U1629" i="5"/>
  <c r="V1629" i="5" s="1"/>
  <c r="U1630" i="5"/>
  <c r="V1630" i="5" s="1"/>
  <c r="U1631" i="5"/>
  <c r="V1631" i="5" s="1"/>
  <c r="U1632" i="5"/>
  <c r="V1632" i="5" s="1"/>
  <c r="U1633" i="5"/>
  <c r="U1634" i="5"/>
  <c r="U1635" i="5"/>
  <c r="V1635" i="5" s="1"/>
  <c r="U1636" i="5"/>
  <c r="V1636" i="5" s="1"/>
  <c r="U1637" i="5"/>
  <c r="V1637" i="5" s="1"/>
  <c r="U1638" i="5"/>
  <c r="V1638" i="5" s="1"/>
  <c r="U1639" i="5"/>
  <c r="V1639" i="5" s="1"/>
  <c r="U1640" i="5"/>
  <c r="V1640" i="5" s="1"/>
  <c r="U1641" i="5"/>
  <c r="V1641" i="5" s="1"/>
  <c r="U1642" i="5"/>
  <c r="V1642" i="5" s="1"/>
  <c r="U1643" i="5"/>
  <c r="V1643" i="5" s="1"/>
  <c r="U1644" i="5"/>
  <c r="V1644" i="5" s="1"/>
  <c r="U1645" i="5"/>
  <c r="V1645" i="5" s="1"/>
  <c r="U1646" i="5"/>
  <c r="V1646" i="5" s="1"/>
  <c r="U1647" i="5"/>
  <c r="V1647" i="5" s="1"/>
  <c r="U1648" i="5"/>
  <c r="V1648" i="5" s="1"/>
  <c r="U1649" i="5"/>
  <c r="V1649" i="5" s="1"/>
  <c r="U1650" i="5"/>
  <c r="V1650" i="5" s="1"/>
  <c r="U1651" i="5"/>
  <c r="V1651" i="5" s="1"/>
  <c r="U1652" i="5"/>
  <c r="V1652" i="5" s="1"/>
  <c r="U1653" i="5"/>
  <c r="V1653" i="5" s="1"/>
  <c r="U1654" i="5"/>
  <c r="V1654" i="5" s="1"/>
  <c r="U1655" i="5"/>
  <c r="V1655" i="5" s="1"/>
  <c r="U1656" i="5"/>
  <c r="V1656" i="5" s="1"/>
  <c r="U1657" i="5"/>
  <c r="U1658" i="5"/>
  <c r="V1658" i="5" s="1"/>
  <c r="U1659" i="5"/>
  <c r="V1659" i="5" s="1"/>
  <c r="U1660" i="5"/>
  <c r="V1660" i="5" s="1"/>
  <c r="U1661" i="5"/>
  <c r="V1661" i="5" s="1"/>
  <c r="U1662" i="5"/>
  <c r="V1662" i="5" s="1"/>
  <c r="U1663" i="5"/>
  <c r="V1663" i="5" s="1"/>
  <c r="U1664" i="5"/>
  <c r="V1664" i="5" s="1"/>
  <c r="U1665" i="5"/>
  <c r="V1665" i="5" s="1"/>
  <c r="U1666" i="5"/>
  <c r="V1666" i="5" s="1"/>
  <c r="U1667" i="5"/>
  <c r="V1667" i="5" s="1"/>
  <c r="U1668" i="5"/>
  <c r="V1668" i="5" s="1"/>
  <c r="U1669" i="5"/>
  <c r="V1669" i="5" s="1"/>
  <c r="U1670" i="5"/>
  <c r="V1670" i="5" s="1"/>
  <c r="U1671" i="5"/>
  <c r="V1671" i="5" s="1"/>
  <c r="U1672" i="5"/>
  <c r="V1672" i="5" s="1"/>
  <c r="U1673" i="5"/>
  <c r="V1673" i="5" s="1"/>
  <c r="U1674" i="5"/>
  <c r="V1674" i="5" s="1"/>
  <c r="U1675" i="5"/>
  <c r="V1675" i="5" s="1"/>
  <c r="U1676" i="5"/>
  <c r="V1676" i="5" s="1"/>
  <c r="U1677" i="5"/>
  <c r="V1677" i="5" s="1"/>
  <c r="U1678" i="5"/>
  <c r="V1678" i="5" s="1"/>
  <c r="U1679" i="5"/>
  <c r="V1679" i="5" s="1"/>
  <c r="U1680" i="5"/>
  <c r="V1680" i="5" s="1"/>
  <c r="U1681" i="5"/>
  <c r="V1681" i="5" s="1"/>
  <c r="U1682" i="5"/>
  <c r="V1682" i="5" s="1"/>
  <c r="U1683" i="5"/>
  <c r="V1683" i="5" s="1"/>
  <c r="U1684" i="5"/>
  <c r="V1684" i="5" s="1"/>
  <c r="U1685" i="5"/>
  <c r="V1685" i="5" s="1"/>
  <c r="U1686" i="5"/>
  <c r="V1686" i="5" s="1"/>
  <c r="U1687" i="5"/>
  <c r="V1687" i="5" s="1"/>
  <c r="U1688" i="5"/>
  <c r="V1688" i="5" s="1"/>
  <c r="U1689" i="5"/>
  <c r="V1689" i="5" s="1"/>
  <c r="U1690" i="5"/>
  <c r="V1690" i="5" s="1"/>
  <c r="U1691" i="5"/>
  <c r="V1691" i="5" s="1"/>
  <c r="U1692" i="5"/>
  <c r="V1692" i="5" s="1"/>
  <c r="U1693" i="5"/>
  <c r="V1693" i="5" s="1"/>
  <c r="U1694" i="5"/>
  <c r="V1694" i="5" s="1"/>
  <c r="U1695" i="5"/>
  <c r="V1695" i="5" s="1"/>
  <c r="U1696" i="5"/>
  <c r="V1696" i="5" s="1"/>
  <c r="U1697" i="5"/>
  <c r="V1697" i="5" s="1"/>
  <c r="U1698" i="5"/>
  <c r="V1698" i="5" s="1"/>
  <c r="U1699" i="5"/>
  <c r="V1699" i="5" s="1"/>
  <c r="U1700" i="5"/>
  <c r="V1700" i="5" s="1"/>
  <c r="U1701" i="5"/>
  <c r="V1701" i="5" s="1"/>
  <c r="U1702" i="5"/>
  <c r="V1702" i="5" s="1"/>
  <c r="U1703" i="5"/>
  <c r="V1703" i="5" s="1"/>
  <c r="U1704" i="5"/>
  <c r="V1704" i="5" s="1"/>
  <c r="U1705" i="5"/>
  <c r="V1705" i="5" s="1"/>
  <c r="U1706" i="5"/>
  <c r="V1706" i="5" s="1"/>
  <c r="U1707" i="5"/>
  <c r="V1707" i="5" s="1"/>
  <c r="U1708" i="5"/>
  <c r="V1708" i="5" s="1"/>
  <c r="U1709" i="5"/>
  <c r="V1709" i="5" s="1"/>
  <c r="U1710" i="5"/>
  <c r="V1710" i="5" s="1"/>
  <c r="U1711" i="5"/>
  <c r="V1711" i="5" s="1"/>
  <c r="U1712" i="5"/>
  <c r="V1712" i="5" s="1"/>
  <c r="U1713" i="5"/>
  <c r="V1713" i="5" s="1"/>
  <c r="U1714" i="5"/>
  <c r="V1714" i="5" s="1"/>
  <c r="U1715" i="5"/>
  <c r="V1715" i="5" s="1"/>
  <c r="U1716" i="5"/>
  <c r="V1716" i="5" s="1"/>
  <c r="U1717" i="5"/>
  <c r="V1717" i="5" s="1"/>
  <c r="U1718" i="5"/>
  <c r="V1718" i="5" s="1"/>
  <c r="U1719" i="5"/>
  <c r="V1719" i="5" s="1"/>
  <c r="U1720" i="5"/>
  <c r="V1720" i="5" s="1"/>
  <c r="U1721" i="5"/>
  <c r="V1721" i="5" s="1"/>
  <c r="U1722" i="5"/>
  <c r="V1722" i="5" s="1"/>
  <c r="U1723" i="5"/>
  <c r="V1723" i="5" s="1"/>
  <c r="U1724" i="5"/>
  <c r="V1724" i="5" s="1"/>
  <c r="U1725" i="5"/>
  <c r="V1725" i="5" s="1"/>
  <c r="U1726" i="5"/>
  <c r="V1726" i="5" s="1"/>
  <c r="U1727" i="5"/>
  <c r="V1727" i="5" s="1"/>
  <c r="U1728" i="5"/>
  <c r="V1728" i="5" s="1"/>
  <c r="U1729" i="5"/>
  <c r="V1729" i="5" s="1"/>
  <c r="U1730" i="5"/>
  <c r="V1730" i="5" s="1"/>
  <c r="U1731" i="5"/>
  <c r="V1731" i="5" s="1"/>
  <c r="U1732" i="5"/>
  <c r="V1732" i="5" s="1"/>
  <c r="U1733" i="5"/>
  <c r="V1733" i="5" s="1"/>
  <c r="U1734" i="5"/>
  <c r="V1734" i="5" s="1"/>
  <c r="U1735" i="5"/>
  <c r="V1735" i="5" s="1"/>
  <c r="U1736" i="5"/>
  <c r="V1736" i="5" s="1"/>
  <c r="U1737" i="5"/>
  <c r="V1737" i="5" s="1"/>
  <c r="U1738" i="5"/>
  <c r="V1738" i="5" s="1"/>
  <c r="U1739" i="5"/>
  <c r="V1739" i="5" s="1"/>
  <c r="U1740" i="5"/>
  <c r="V1740" i="5" s="1"/>
  <c r="U1741" i="5"/>
  <c r="V1741" i="5" s="1"/>
  <c r="U1742" i="5"/>
  <c r="U1743" i="5"/>
  <c r="V1743" i="5" s="1"/>
  <c r="U1744" i="5"/>
  <c r="V1744" i="5" s="1"/>
  <c r="U1745" i="5"/>
  <c r="V1745" i="5" s="1"/>
  <c r="U1746" i="5"/>
  <c r="V1746" i="5" s="1"/>
  <c r="U1747" i="5"/>
  <c r="V1747" i="5" s="1"/>
  <c r="U1748" i="5"/>
  <c r="V1748" i="5" s="1"/>
  <c r="U1749" i="5"/>
  <c r="V1749" i="5" s="1"/>
  <c r="U1750" i="5"/>
  <c r="V1750" i="5" s="1"/>
  <c r="U1751" i="5"/>
  <c r="V1751" i="5" s="1"/>
  <c r="U1752" i="5"/>
  <c r="V1752" i="5" s="1"/>
  <c r="U1753" i="5"/>
  <c r="V1753" i="5" s="1"/>
  <c r="U1754" i="5"/>
  <c r="V1754" i="5" s="1"/>
  <c r="U1755" i="5"/>
  <c r="V1755" i="5" s="1"/>
  <c r="U1756" i="5"/>
  <c r="V1756" i="5" s="1"/>
  <c r="U1757" i="5"/>
  <c r="V1757" i="5" s="1"/>
  <c r="U1758" i="5"/>
  <c r="V1758" i="5" s="1"/>
  <c r="U1759" i="5"/>
  <c r="V1759" i="5" s="1"/>
  <c r="U1760" i="5"/>
  <c r="V1760" i="5" s="1"/>
  <c r="U1761" i="5"/>
  <c r="V1761" i="5" s="1"/>
  <c r="U1762" i="5"/>
  <c r="V1762" i="5" s="1"/>
  <c r="U1763" i="5"/>
  <c r="V1763" i="5" s="1"/>
  <c r="U1764" i="5"/>
  <c r="V1764" i="5" s="1"/>
  <c r="U1765" i="5"/>
  <c r="V1765" i="5" s="1"/>
  <c r="U1766" i="5"/>
  <c r="V1766" i="5" s="1"/>
  <c r="U1767" i="5"/>
  <c r="V1767" i="5" s="1"/>
  <c r="U1768" i="5"/>
  <c r="V1768" i="5" s="1"/>
  <c r="U1769" i="5"/>
  <c r="V1769" i="5" s="1"/>
  <c r="U1770" i="5"/>
  <c r="V1770" i="5" s="1"/>
  <c r="U1771" i="5"/>
  <c r="V1771" i="5" s="1"/>
  <c r="U1772" i="5"/>
  <c r="V1772" i="5" s="1"/>
  <c r="U1773" i="5"/>
  <c r="V1773" i="5" s="1"/>
  <c r="U1774" i="5"/>
  <c r="V1774" i="5" s="1"/>
  <c r="U1775" i="5"/>
  <c r="V1775" i="5" s="1"/>
  <c r="U1776" i="5"/>
  <c r="V1776" i="5" s="1"/>
  <c r="U1777" i="5"/>
  <c r="U1778" i="5"/>
  <c r="U1779" i="5"/>
  <c r="U1780" i="5"/>
  <c r="V1780" i="5" s="1"/>
  <c r="U1781" i="5"/>
  <c r="V1781" i="5" s="1"/>
  <c r="U1782" i="5"/>
  <c r="V1782" i="5" s="1"/>
  <c r="U1783" i="5"/>
  <c r="V1783" i="5" s="1"/>
  <c r="U1784" i="5"/>
  <c r="V1784" i="5" s="1"/>
  <c r="U1785" i="5"/>
  <c r="V1785" i="5" s="1"/>
  <c r="U1786" i="5"/>
  <c r="V1786" i="5" s="1"/>
  <c r="U1787" i="5"/>
  <c r="V1787" i="5" s="1"/>
  <c r="U1788" i="5"/>
  <c r="V1788" i="5" s="1"/>
  <c r="U1789" i="5"/>
  <c r="V1789" i="5" s="1"/>
  <c r="U1790" i="5"/>
  <c r="V1790" i="5" s="1"/>
  <c r="U1791" i="5"/>
  <c r="V1791" i="5" s="1"/>
  <c r="U1792" i="5"/>
  <c r="V1792" i="5" s="1"/>
  <c r="U1793" i="5"/>
  <c r="V1793" i="5" s="1"/>
  <c r="U1794" i="5"/>
  <c r="V1794" i="5" s="1"/>
  <c r="U1795" i="5"/>
  <c r="V1795" i="5" s="1"/>
  <c r="U1796" i="5"/>
  <c r="V1796" i="5" s="1"/>
  <c r="U1797" i="5"/>
  <c r="V1797" i="5" s="1"/>
  <c r="U1798" i="5"/>
  <c r="V1798" i="5" s="1"/>
  <c r="U1799" i="5"/>
  <c r="V1799" i="5" s="1"/>
  <c r="U1800" i="5"/>
  <c r="V1800" i="5" s="1"/>
  <c r="U1801" i="5"/>
  <c r="V1801" i="5" s="1"/>
  <c r="U1802" i="5"/>
  <c r="V1802" i="5" s="1"/>
  <c r="U1803" i="5"/>
  <c r="V1803" i="5" s="1"/>
  <c r="U1804" i="5"/>
  <c r="V1804" i="5" s="1"/>
  <c r="U1805" i="5"/>
  <c r="V1805" i="5" s="1"/>
  <c r="U1806" i="5"/>
  <c r="V1806" i="5" s="1"/>
  <c r="U1807" i="5"/>
  <c r="V1807" i="5" s="1"/>
  <c r="U1808" i="5"/>
  <c r="V1808" i="5" s="1"/>
  <c r="U1809" i="5"/>
  <c r="V1809" i="5" s="1"/>
  <c r="U1810" i="5"/>
  <c r="V1810" i="5" s="1"/>
  <c r="U1811" i="5"/>
  <c r="V1811" i="5" s="1"/>
  <c r="U1812" i="5"/>
  <c r="V1812" i="5" s="1"/>
  <c r="U1813" i="5"/>
  <c r="V1813" i="5" s="1"/>
  <c r="U1814" i="5"/>
  <c r="V1814" i="5" s="1"/>
  <c r="U1815" i="5"/>
  <c r="V1815" i="5" s="1"/>
  <c r="U1816" i="5"/>
  <c r="V1816" i="5" s="1"/>
  <c r="U1817" i="5"/>
  <c r="V1817" i="5" s="1"/>
  <c r="U1818" i="5"/>
  <c r="V1818" i="5" s="1"/>
  <c r="U1819" i="5"/>
  <c r="V1819" i="5" s="1"/>
  <c r="U1820" i="5"/>
  <c r="V1820" i="5" s="1"/>
  <c r="U1821" i="5"/>
  <c r="V1821" i="5" s="1"/>
  <c r="U1822" i="5"/>
  <c r="V1822" i="5" s="1"/>
  <c r="U1823" i="5"/>
  <c r="V1823" i="5" s="1"/>
  <c r="U1824" i="5"/>
  <c r="V1824" i="5" s="1"/>
  <c r="U1825" i="5"/>
  <c r="V1825" i="5" s="1"/>
  <c r="U1826" i="5"/>
  <c r="V1826" i="5" s="1"/>
  <c r="U1827" i="5"/>
  <c r="V1827" i="5" s="1"/>
  <c r="U1828" i="5"/>
  <c r="V1828" i="5" s="1"/>
  <c r="U1829" i="5"/>
  <c r="V1829" i="5" s="1"/>
  <c r="U1830" i="5"/>
  <c r="V1830" i="5" s="1"/>
  <c r="U1831" i="5"/>
  <c r="V1831" i="5" s="1"/>
  <c r="U1832" i="5"/>
  <c r="V1832" i="5" s="1"/>
  <c r="U1833" i="5"/>
  <c r="V1833" i="5" s="1"/>
  <c r="U1834" i="5"/>
  <c r="V1834" i="5" s="1"/>
  <c r="U1835" i="5"/>
  <c r="V1835" i="5" s="1"/>
  <c r="U1836" i="5"/>
  <c r="V1836" i="5" s="1"/>
  <c r="U1837" i="5"/>
  <c r="V1837" i="5" s="1"/>
  <c r="U1838" i="5"/>
  <c r="V1838" i="5" s="1"/>
  <c r="U1839" i="5"/>
  <c r="V1839" i="5" s="1"/>
  <c r="U1840" i="5"/>
  <c r="V1840" i="5" s="1"/>
  <c r="U1841" i="5"/>
  <c r="V1841" i="5" s="1"/>
  <c r="U1842" i="5"/>
  <c r="V1842" i="5" s="1"/>
  <c r="U1843" i="5"/>
  <c r="V1843" i="5" s="1"/>
  <c r="U1844" i="5"/>
  <c r="V1844" i="5" s="1"/>
  <c r="U1845" i="5"/>
  <c r="V1845" i="5" s="1"/>
  <c r="U1846" i="5"/>
  <c r="V1846" i="5" s="1"/>
  <c r="U1847" i="5"/>
  <c r="V1847" i="5" s="1"/>
  <c r="U1848" i="5"/>
  <c r="V1848" i="5" s="1"/>
  <c r="U1849" i="5"/>
  <c r="V1849" i="5" s="1"/>
  <c r="U1850" i="5"/>
  <c r="V1850" i="5" s="1"/>
  <c r="U1851" i="5"/>
  <c r="V1851" i="5" s="1"/>
  <c r="U1852" i="5"/>
  <c r="V1852" i="5" s="1"/>
  <c r="U1853" i="5"/>
  <c r="V1853" i="5" s="1"/>
  <c r="U1854" i="5"/>
  <c r="V1854" i="5" s="1"/>
  <c r="U1855" i="5"/>
  <c r="V1855" i="5" s="1"/>
  <c r="U1856" i="5"/>
  <c r="V1856" i="5" s="1"/>
  <c r="U1857" i="5"/>
  <c r="V1857" i="5" s="1"/>
  <c r="U1858" i="5"/>
  <c r="V1858" i="5" s="1"/>
  <c r="U1859" i="5"/>
  <c r="V1859" i="5" s="1"/>
  <c r="U1860" i="5"/>
  <c r="V1860" i="5" s="1"/>
  <c r="U1861" i="5"/>
  <c r="V1861" i="5" s="1"/>
  <c r="U1862" i="5"/>
  <c r="V1862" i="5" s="1"/>
  <c r="U1863" i="5"/>
  <c r="V1863" i="5" s="1"/>
  <c r="U1864" i="5"/>
  <c r="U1865" i="5"/>
  <c r="V1865" i="5" s="1"/>
  <c r="U1866" i="5"/>
  <c r="V1866" i="5" s="1"/>
  <c r="U1867" i="5"/>
  <c r="V1867" i="5" s="1"/>
  <c r="U1868" i="5"/>
  <c r="V1868" i="5" s="1"/>
  <c r="U1869" i="5"/>
  <c r="V1869" i="5" s="1"/>
  <c r="U1870" i="5"/>
  <c r="V1870" i="5" s="1"/>
  <c r="U1871" i="5"/>
  <c r="V1871" i="5" s="1"/>
  <c r="U1872" i="5"/>
  <c r="V1872" i="5" s="1"/>
  <c r="U1873" i="5"/>
  <c r="U1874" i="5"/>
  <c r="V1874" i="5" s="1"/>
  <c r="U1875" i="5"/>
  <c r="V1875" i="5" s="1"/>
  <c r="U1876" i="5"/>
  <c r="V1876" i="5" s="1"/>
  <c r="U1877" i="5"/>
  <c r="V1877" i="5" s="1"/>
  <c r="U1878" i="5"/>
  <c r="V1878" i="5" s="1"/>
  <c r="U1879" i="5"/>
  <c r="V1879" i="5" s="1"/>
  <c r="U1880" i="5"/>
  <c r="V1880" i="5" s="1"/>
  <c r="U1881" i="5"/>
  <c r="V1881" i="5" s="1"/>
  <c r="U1882" i="5"/>
  <c r="V1882" i="5" s="1"/>
  <c r="U1883" i="5"/>
  <c r="V1883" i="5" s="1"/>
  <c r="U1884" i="5"/>
  <c r="V1884" i="5" s="1"/>
  <c r="U1885" i="5"/>
  <c r="V1885" i="5" s="1"/>
  <c r="U1886" i="5"/>
  <c r="V1886" i="5" s="1"/>
  <c r="U1887" i="5"/>
  <c r="V1887" i="5" s="1"/>
  <c r="U1888" i="5"/>
  <c r="V1888" i="5" s="1"/>
  <c r="U1889" i="5"/>
  <c r="V1889" i="5" s="1"/>
  <c r="U1890" i="5"/>
  <c r="V1890" i="5" s="1"/>
  <c r="U1891" i="5"/>
  <c r="V1891" i="5" s="1"/>
  <c r="U1892" i="5"/>
  <c r="V1892" i="5" s="1"/>
  <c r="U1893" i="5"/>
  <c r="V1893" i="5" s="1"/>
  <c r="U1894" i="5"/>
  <c r="V1894" i="5" s="1"/>
  <c r="U1895" i="5"/>
  <c r="V1895" i="5" s="1"/>
  <c r="U1896" i="5"/>
  <c r="V1896" i="5" s="1"/>
  <c r="U1897" i="5"/>
  <c r="V1897" i="5" s="1"/>
  <c r="U1898" i="5"/>
  <c r="V1898" i="5" s="1"/>
  <c r="U1899" i="5"/>
  <c r="V1899" i="5" s="1"/>
  <c r="U1900" i="5"/>
  <c r="V1900" i="5" s="1"/>
  <c r="U1901" i="5"/>
  <c r="V1901" i="5" s="1"/>
  <c r="U1902" i="5"/>
  <c r="V1902" i="5" s="1"/>
  <c r="U1903" i="5"/>
  <c r="V1903" i="5" s="1"/>
  <c r="U1904" i="5"/>
  <c r="V1904" i="5" s="1"/>
  <c r="U1905" i="5"/>
  <c r="V1905" i="5" s="1"/>
  <c r="U1906" i="5"/>
  <c r="V1906" i="5" s="1"/>
  <c r="U1907" i="5"/>
  <c r="V1907" i="5" s="1"/>
  <c r="U1908" i="5"/>
  <c r="V1908" i="5" s="1"/>
  <c r="U1909" i="5"/>
  <c r="U1910" i="5"/>
  <c r="V1910" i="5" s="1"/>
  <c r="U1911" i="5"/>
  <c r="V1911" i="5" s="1"/>
  <c r="U1912" i="5"/>
  <c r="V1912" i="5" s="1"/>
  <c r="U1913" i="5"/>
  <c r="V1913" i="5" s="1"/>
  <c r="U1914" i="5"/>
  <c r="V1914" i="5" s="1"/>
  <c r="U1915" i="5"/>
  <c r="V1915" i="5" s="1"/>
  <c r="U1916" i="5"/>
  <c r="V1916" i="5" s="1"/>
  <c r="U1917" i="5"/>
  <c r="V1917" i="5" s="1"/>
  <c r="U1918" i="5"/>
  <c r="V1918" i="5" s="1"/>
  <c r="U1919" i="5"/>
  <c r="V1919" i="5" s="1"/>
  <c r="U1920" i="5"/>
  <c r="V1920" i="5" s="1"/>
  <c r="U1921" i="5"/>
  <c r="V1921" i="5" s="1"/>
  <c r="U1922" i="5"/>
  <c r="V1922" i="5" s="1"/>
  <c r="U1923" i="5"/>
  <c r="V1923" i="5" s="1"/>
  <c r="U1924" i="5"/>
  <c r="V1924" i="5" s="1"/>
  <c r="U1925" i="5"/>
  <c r="V1925" i="5" s="1"/>
  <c r="U1926" i="5"/>
  <c r="V1926" i="5" s="1"/>
  <c r="U1927" i="5"/>
  <c r="V1927" i="5" s="1"/>
  <c r="U1928" i="5"/>
  <c r="V1928" i="5" s="1"/>
  <c r="U1929" i="5"/>
  <c r="V1929" i="5" s="1"/>
  <c r="U1930" i="5"/>
  <c r="V1930" i="5" s="1"/>
  <c r="U1931" i="5"/>
  <c r="V1931" i="5" s="1"/>
  <c r="U1932" i="5"/>
  <c r="V1932" i="5" s="1"/>
  <c r="U1933" i="5"/>
  <c r="V1933" i="5" s="1"/>
  <c r="U1934" i="5"/>
  <c r="V1934" i="5" s="1"/>
  <c r="U1935" i="5"/>
  <c r="V1935" i="5" s="1"/>
  <c r="U1936" i="5"/>
  <c r="V1936" i="5" s="1"/>
  <c r="U1937" i="5"/>
  <c r="V1937" i="5" s="1"/>
  <c r="U1938" i="5"/>
  <c r="V1938" i="5" s="1"/>
  <c r="U1939" i="5"/>
  <c r="V1939" i="5" s="1"/>
  <c r="U1940" i="5"/>
  <c r="V1940" i="5" s="1"/>
  <c r="U1941" i="5"/>
  <c r="V1941" i="5" s="1"/>
  <c r="U1942" i="5"/>
  <c r="V1942" i="5" s="1"/>
  <c r="U1943" i="5"/>
  <c r="V1943" i="5" s="1"/>
  <c r="U1944" i="5"/>
  <c r="V1944" i="5" s="1"/>
  <c r="U1945" i="5"/>
  <c r="V1945" i="5" s="1"/>
  <c r="U1946" i="5"/>
  <c r="V1946" i="5" s="1"/>
  <c r="U1947" i="5"/>
  <c r="V1947" i="5" s="1"/>
  <c r="U1948" i="5"/>
  <c r="V1948" i="5" s="1"/>
  <c r="U1949" i="5"/>
  <c r="V1949" i="5" s="1"/>
  <c r="U1950" i="5"/>
  <c r="V1950" i="5" s="1"/>
  <c r="U1951" i="5"/>
  <c r="V1951" i="5" s="1"/>
  <c r="U1952" i="5"/>
  <c r="V1952" i="5" s="1"/>
  <c r="U1953" i="5"/>
  <c r="V1953" i="5" s="1"/>
  <c r="U1954" i="5"/>
  <c r="V1954" i="5" s="1"/>
  <c r="G2" i="5"/>
  <c r="G3" i="5"/>
  <c r="G4" i="5"/>
  <c r="G5" i="5"/>
  <c r="G6" i="5"/>
  <c r="G7" i="5"/>
  <c r="K7" i="5" s="1"/>
  <c r="G8" i="5"/>
  <c r="K8" i="5" s="1"/>
  <c r="G9" i="5"/>
  <c r="K9" i="5" s="1"/>
  <c r="G10" i="5"/>
  <c r="G11" i="5"/>
  <c r="G12" i="5"/>
  <c r="K12" i="5" s="1"/>
  <c r="G13" i="5"/>
  <c r="K13" i="5" s="1"/>
  <c r="G14" i="5"/>
  <c r="G15" i="5"/>
  <c r="G16" i="5"/>
  <c r="G17" i="5"/>
  <c r="K17" i="5" s="1"/>
  <c r="G18" i="5"/>
  <c r="G19" i="5"/>
  <c r="G20" i="5"/>
  <c r="G21" i="5"/>
  <c r="G22" i="5"/>
  <c r="G23" i="5"/>
  <c r="G24" i="5"/>
  <c r="K24" i="5" s="1"/>
  <c r="G25" i="5"/>
  <c r="G26" i="5"/>
  <c r="G27" i="5"/>
  <c r="K27" i="5" s="1"/>
  <c r="G28" i="5"/>
  <c r="K28" i="5" s="1"/>
  <c r="G29" i="5"/>
  <c r="G30" i="5"/>
  <c r="K30" i="5" s="1"/>
  <c r="G31" i="5"/>
  <c r="G32" i="5"/>
  <c r="G33" i="5"/>
  <c r="G34" i="5"/>
  <c r="G35" i="5"/>
  <c r="G36" i="5"/>
  <c r="K36" i="5" s="1"/>
  <c r="G37" i="5"/>
  <c r="G38" i="5"/>
  <c r="G39" i="5"/>
  <c r="K39" i="5" s="1"/>
  <c r="G40" i="5"/>
  <c r="G41" i="5"/>
  <c r="G42" i="5"/>
  <c r="G43" i="5"/>
  <c r="K43" i="5" s="1"/>
  <c r="L43" i="5" s="1"/>
  <c r="M43" i="5" s="1"/>
  <c r="G44" i="5"/>
  <c r="K44" i="5" s="1"/>
  <c r="L44" i="5" s="1"/>
  <c r="M44" i="5" s="1"/>
  <c r="G45" i="5"/>
  <c r="G46" i="5"/>
  <c r="G47" i="5"/>
  <c r="G48" i="5"/>
  <c r="K48" i="5" s="1"/>
  <c r="L48" i="5" s="1"/>
  <c r="M48" i="5" s="1"/>
  <c r="G49" i="5"/>
  <c r="K49" i="5" s="1"/>
  <c r="L49" i="5" s="1"/>
  <c r="M49" i="5" s="1"/>
  <c r="G50" i="5"/>
  <c r="G51" i="5"/>
  <c r="K51" i="5" s="1"/>
  <c r="G52" i="5"/>
  <c r="K52" i="5" s="1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K65" i="5" s="1"/>
  <c r="G66" i="5"/>
  <c r="G67" i="5"/>
  <c r="G68" i="5"/>
  <c r="K68" i="5" s="1"/>
  <c r="G69" i="5"/>
  <c r="K69" i="5" s="1"/>
  <c r="L69" i="5" s="1"/>
  <c r="M69" i="5" s="1"/>
  <c r="G70" i="5"/>
  <c r="K70" i="5" s="1"/>
  <c r="G71" i="5"/>
  <c r="G72" i="5"/>
  <c r="K72" i="5" s="1"/>
  <c r="G73" i="5"/>
  <c r="G74" i="5"/>
  <c r="G75" i="5"/>
  <c r="G76" i="5"/>
  <c r="G77" i="5"/>
  <c r="G78" i="5"/>
  <c r="K78" i="5" s="1"/>
  <c r="G79" i="5"/>
  <c r="K79" i="5" s="1"/>
  <c r="G80" i="5"/>
  <c r="G81" i="5"/>
  <c r="G82" i="5"/>
  <c r="G83" i="5"/>
  <c r="G84" i="5"/>
  <c r="K84" i="5" s="1"/>
  <c r="G85" i="5"/>
  <c r="K85" i="5" s="1"/>
  <c r="G86" i="5"/>
  <c r="G87" i="5"/>
  <c r="K87" i="5" s="1"/>
  <c r="G88" i="5"/>
  <c r="G89" i="5"/>
  <c r="K89" i="5" s="1"/>
  <c r="G90" i="5"/>
  <c r="G91" i="5"/>
  <c r="K91" i="5" s="1"/>
  <c r="L91" i="5" s="1"/>
  <c r="M91" i="5" s="1"/>
  <c r="G92" i="5"/>
  <c r="G93" i="5"/>
  <c r="K93" i="5" s="1"/>
  <c r="G94" i="5"/>
  <c r="K94" i="5" s="1"/>
  <c r="G95" i="5"/>
  <c r="G96" i="5"/>
  <c r="G97" i="5"/>
  <c r="K97" i="5" s="1"/>
  <c r="G98" i="5"/>
  <c r="G99" i="5"/>
  <c r="K99" i="5" s="1"/>
  <c r="G100" i="5"/>
  <c r="G101" i="5"/>
  <c r="G102" i="5"/>
  <c r="G103" i="5"/>
  <c r="K103" i="5" s="1"/>
  <c r="G104" i="5"/>
  <c r="G105" i="5"/>
  <c r="G106" i="5"/>
  <c r="G107" i="5"/>
  <c r="G108" i="5"/>
  <c r="K108" i="5" s="1"/>
  <c r="G109" i="5"/>
  <c r="G110" i="5"/>
  <c r="G111" i="5"/>
  <c r="G112" i="5"/>
  <c r="G113" i="5"/>
  <c r="G114" i="5"/>
  <c r="K114" i="5" s="1"/>
  <c r="L114" i="5" s="1"/>
  <c r="M114" i="5" s="1"/>
  <c r="G115" i="5"/>
  <c r="G116" i="5"/>
  <c r="K116" i="5" s="1"/>
  <c r="G117" i="5"/>
  <c r="G118" i="5"/>
  <c r="G119" i="5"/>
  <c r="K119" i="5" s="1"/>
  <c r="G120" i="5"/>
  <c r="G121" i="5"/>
  <c r="K121" i="5" s="1"/>
  <c r="G122" i="5"/>
  <c r="G123" i="5"/>
  <c r="K123" i="5" s="1"/>
  <c r="G124" i="5"/>
  <c r="G125" i="5"/>
  <c r="K125" i="5" s="1"/>
  <c r="G126" i="5"/>
  <c r="G127" i="5"/>
  <c r="G128" i="5"/>
  <c r="G129" i="5"/>
  <c r="G130" i="5"/>
  <c r="G131" i="5"/>
  <c r="G132" i="5"/>
  <c r="G133" i="5"/>
  <c r="G134" i="5"/>
  <c r="G135" i="5"/>
  <c r="G136" i="5"/>
  <c r="K136" i="5" s="1"/>
  <c r="G137" i="5"/>
  <c r="K137" i="5" s="1"/>
  <c r="L137" i="5" s="1"/>
  <c r="M137" i="5" s="1"/>
  <c r="G138" i="5"/>
  <c r="G139" i="5"/>
  <c r="K139" i="5" s="1"/>
  <c r="L139" i="5" s="1"/>
  <c r="M139" i="5" s="1"/>
  <c r="G140" i="5"/>
  <c r="K140" i="5" s="1"/>
  <c r="G141" i="5"/>
  <c r="K141" i="5" s="1"/>
  <c r="G142" i="5"/>
  <c r="G143" i="5"/>
  <c r="K143" i="5" s="1"/>
  <c r="G144" i="5"/>
  <c r="K144" i="5" s="1"/>
  <c r="G145" i="5"/>
  <c r="G146" i="5"/>
  <c r="G147" i="5"/>
  <c r="G148" i="5"/>
  <c r="G149" i="5"/>
  <c r="K149" i="5" s="1"/>
  <c r="G150" i="5"/>
  <c r="K150" i="5" s="1"/>
  <c r="G151" i="5"/>
  <c r="K151" i="5" s="1"/>
  <c r="G152" i="5"/>
  <c r="K152" i="5" s="1"/>
  <c r="L152" i="5" s="1"/>
  <c r="M152" i="5" s="1"/>
  <c r="G153" i="5"/>
  <c r="K153" i="5" s="1"/>
  <c r="G154" i="5"/>
  <c r="G155" i="5"/>
  <c r="K155" i="5" s="1"/>
  <c r="G156" i="5"/>
  <c r="G157" i="5"/>
  <c r="G158" i="5"/>
  <c r="G159" i="5"/>
  <c r="G160" i="5"/>
  <c r="G161" i="5"/>
  <c r="K161" i="5" s="1"/>
  <c r="G162" i="5"/>
  <c r="G163" i="5"/>
  <c r="G164" i="5"/>
  <c r="G165" i="5"/>
  <c r="G166" i="5"/>
  <c r="G167" i="5"/>
  <c r="G168" i="5"/>
  <c r="K168" i="5" s="1"/>
  <c r="G169" i="5"/>
  <c r="G170" i="5"/>
  <c r="G171" i="5"/>
  <c r="G172" i="5"/>
  <c r="G173" i="5"/>
  <c r="G174" i="5"/>
  <c r="G175" i="5"/>
  <c r="G176" i="5"/>
  <c r="G177" i="5"/>
  <c r="G178" i="5"/>
  <c r="G179" i="5"/>
  <c r="G180" i="5"/>
  <c r="K180" i="5" s="1"/>
  <c r="G181" i="5"/>
  <c r="K181" i="5" s="1"/>
  <c r="G182" i="5"/>
  <c r="G183" i="5"/>
  <c r="G184" i="5"/>
  <c r="G185" i="5"/>
  <c r="K185" i="5" s="1"/>
  <c r="G186" i="5"/>
  <c r="G187" i="5"/>
  <c r="G188" i="5"/>
  <c r="K188" i="5" s="1"/>
  <c r="G189" i="5"/>
  <c r="G190" i="5"/>
  <c r="G191" i="5"/>
  <c r="G192" i="5"/>
  <c r="G193" i="5"/>
  <c r="G194" i="5"/>
  <c r="G195" i="5"/>
  <c r="G196" i="5"/>
  <c r="K196" i="5" s="1"/>
  <c r="G197" i="5"/>
  <c r="K197" i="5" s="1"/>
  <c r="L197" i="5" s="1"/>
  <c r="M197" i="5" s="1"/>
  <c r="G198" i="5"/>
  <c r="K198" i="5" s="1"/>
  <c r="G199" i="5"/>
  <c r="G200" i="5"/>
  <c r="K200" i="5" s="1"/>
  <c r="L200" i="5" s="1"/>
  <c r="M200" i="5" s="1"/>
  <c r="G201" i="5"/>
  <c r="K201" i="5" s="1"/>
  <c r="L201" i="5" s="1"/>
  <c r="M201" i="5" s="1"/>
  <c r="G202" i="5"/>
  <c r="K202" i="5" s="1"/>
  <c r="L202" i="5" s="1"/>
  <c r="M202" i="5" s="1"/>
  <c r="G203" i="5"/>
  <c r="G204" i="5"/>
  <c r="G205" i="5"/>
  <c r="G206" i="5"/>
  <c r="G207" i="5"/>
  <c r="G208" i="5"/>
  <c r="G209" i="5"/>
  <c r="G210" i="5"/>
  <c r="G211" i="5"/>
  <c r="G212" i="5"/>
  <c r="G213" i="5"/>
  <c r="K213" i="5" s="1"/>
  <c r="G214" i="5"/>
  <c r="G215" i="5"/>
  <c r="G216" i="5"/>
  <c r="K216" i="5" s="1"/>
  <c r="G217" i="5"/>
  <c r="G218" i="5"/>
  <c r="G219" i="5"/>
  <c r="G220" i="5"/>
  <c r="G221" i="5"/>
  <c r="G222" i="5"/>
  <c r="G223" i="5"/>
  <c r="G224" i="5"/>
  <c r="K224" i="5" s="1"/>
  <c r="L224" i="5" s="1"/>
  <c r="M224" i="5" s="1"/>
  <c r="G225" i="5"/>
  <c r="G226" i="5"/>
  <c r="G227" i="5"/>
  <c r="G228" i="5"/>
  <c r="G229" i="5"/>
  <c r="G230" i="5"/>
  <c r="G231" i="5"/>
  <c r="G232" i="5"/>
  <c r="G233" i="5"/>
  <c r="K233" i="5" s="1"/>
  <c r="L233" i="5" s="1"/>
  <c r="M233" i="5" s="1"/>
  <c r="G234" i="5"/>
  <c r="G235" i="5"/>
  <c r="K235" i="5" s="1"/>
  <c r="G236" i="5"/>
  <c r="K236" i="5" s="1"/>
  <c r="L236" i="5" s="1"/>
  <c r="M236" i="5" s="1"/>
  <c r="G237" i="5"/>
  <c r="K237" i="5" s="1"/>
  <c r="G238" i="5"/>
  <c r="G239" i="5"/>
  <c r="G240" i="5"/>
  <c r="K240" i="5" s="1"/>
  <c r="G241" i="5"/>
  <c r="G242" i="5"/>
  <c r="G243" i="5"/>
  <c r="G244" i="5"/>
  <c r="G245" i="5"/>
  <c r="K245" i="5" s="1"/>
  <c r="L245" i="5" s="1"/>
  <c r="M245" i="5" s="1"/>
  <c r="G246" i="5"/>
  <c r="G247" i="5"/>
  <c r="G248" i="5"/>
  <c r="G249" i="5"/>
  <c r="G250" i="5"/>
  <c r="K250" i="5" s="1"/>
  <c r="G251" i="5"/>
  <c r="G252" i="5"/>
  <c r="K252" i="5" s="1"/>
  <c r="G253" i="5"/>
  <c r="K253" i="5" s="1"/>
  <c r="G254" i="5"/>
  <c r="G255" i="5"/>
  <c r="G256" i="5"/>
  <c r="K256" i="5" s="1"/>
  <c r="G257" i="5"/>
  <c r="K257" i="5" s="1"/>
  <c r="L257" i="5" s="1"/>
  <c r="M257" i="5" s="1"/>
  <c r="G258" i="5"/>
  <c r="K258" i="5" s="1"/>
  <c r="G259" i="5"/>
  <c r="G260" i="5"/>
  <c r="G261" i="5"/>
  <c r="G262" i="5"/>
  <c r="G263" i="5"/>
  <c r="G264" i="5"/>
  <c r="G265" i="5"/>
  <c r="K265" i="5" s="1"/>
  <c r="G266" i="5"/>
  <c r="G267" i="5"/>
  <c r="K267" i="5" s="1"/>
  <c r="G268" i="5"/>
  <c r="G269" i="5"/>
  <c r="K269" i="5" s="1"/>
  <c r="L269" i="5" s="1"/>
  <c r="M269" i="5" s="1"/>
  <c r="G270" i="5"/>
  <c r="K270" i="5" s="1"/>
  <c r="L270" i="5" s="1"/>
  <c r="M270" i="5" s="1"/>
  <c r="G271" i="5"/>
  <c r="K271" i="5" s="1"/>
  <c r="G272" i="5"/>
  <c r="K272" i="5" s="1"/>
  <c r="G273" i="5"/>
  <c r="G274" i="5"/>
  <c r="G275" i="5"/>
  <c r="G276" i="5"/>
  <c r="K276" i="5" s="1"/>
  <c r="G277" i="5"/>
  <c r="G278" i="5"/>
  <c r="G279" i="5"/>
  <c r="G280" i="5"/>
  <c r="G281" i="5"/>
  <c r="K281" i="5" s="1"/>
  <c r="L281" i="5" s="1"/>
  <c r="M281" i="5" s="1"/>
  <c r="G282" i="5"/>
  <c r="K282" i="5" s="1"/>
  <c r="L282" i="5" s="1"/>
  <c r="M282" i="5" s="1"/>
  <c r="G283" i="5"/>
  <c r="K283" i="5" s="1"/>
  <c r="G284" i="5"/>
  <c r="K284" i="5" s="1"/>
  <c r="L284" i="5" s="1"/>
  <c r="M284" i="5" s="1"/>
  <c r="G285" i="5"/>
  <c r="G286" i="5"/>
  <c r="G287" i="5"/>
  <c r="G288" i="5"/>
  <c r="G289" i="5"/>
  <c r="K289" i="5" s="1"/>
  <c r="G290" i="5"/>
  <c r="G291" i="5"/>
  <c r="G292" i="5"/>
  <c r="G293" i="5"/>
  <c r="G294" i="5"/>
  <c r="G295" i="5"/>
  <c r="G296" i="5"/>
  <c r="G297" i="5"/>
  <c r="G298" i="5"/>
  <c r="K298" i="5" s="1"/>
  <c r="G299" i="5"/>
  <c r="K299" i="5" s="1"/>
  <c r="G300" i="5"/>
  <c r="K300" i="5" s="1"/>
  <c r="G301" i="5"/>
  <c r="G302" i="5"/>
  <c r="G303" i="5"/>
  <c r="G304" i="5"/>
  <c r="G305" i="5"/>
  <c r="K305" i="5" s="1"/>
  <c r="L305" i="5" s="1"/>
  <c r="M305" i="5" s="1"/>
  <c r="G306" i="5"/>
  <c r="K306" i="5" s="1"/>
  <c r="G307" i="5"/>
  <c r="G308" i="5"/>
  <c r="K308" i="5" s="1"/>
  <c r="L308" i="5" s="1"/>
  <c r="M308" i="5" s="1"/>
  <c r="G309" i="5"/>
  <c r="G310" i="5"/>
  <c r="G311" i="5"/>
  <c r="G312" i="5"/>
  <c r="K312" i="5" s="1"/>
  <c r="L312" i="5" s="1"/>
  <c r="M312" i="5" s="1"/>
  <c r="G313" i="5"/>
  <c r="G314" i="5"/>
  <c r="G315" i="5"/>
  <c r="K315" i="5" s="1"/>
  <c r="G316" i="5"/>
  <c r="K316" i="5" s="1"/>
  <c r="G317" i="5"/>
  <c r="K317" i="5" s="1"/>
  <c r="G318" i="5"/>
  <c r="K318" i="5" s="1"/>
  <c r="G319" i="5"/>
  <c r="G320" i="5"/>
  <c r="K320" i="5" s="1"/>
  <c r="G321" i="5"/>
  <c r="K321" i="5" s="1"/>
  <c r="G322" i="5"/>
  <c r="K322" i="5" s="1"/>
  <c r="G323" i="5"/>
  <c r="K323" i="5" s="1"/>
  <c r="G324" i="5"/>
  <c r="G325" i="5"/>
  <c r="K325" i="5" s="1"/>
  <c r="G326" i="5"/>
  <c r="G327" i="5"/>
  <c r="G328" i="5"/>
  <c r="G329" i="5"/>
  <c r="G330" i="5"/>
  <c r="K330" i="5" s="1"/>
  <c r="G331" i="5"/>
  <c r="G332" i="5"/>
  <c r="K332" i="5" s="1"/>
  <c r="G333" i="5"/>
  <c r="G334" i="5"/>
  <c r="G335" i="5"/>
  <c r="G336" i="5"/>
  <c r="K336" i="5" s="1"/>
  <c r="L336" i="5" s="1"/>
  <c r="M336" i="5" s="1"/>
  <c r="G337" i="5"/>
  <c r="G338" i="5"/>
  <c r="G339" i="5"/>
  <c r="G340" i="5"/>
  <c r="G341" i="5"/>
  <c r="G342" i="5"/>
  <c r="G343" i="5"/>
  <c r="G344" i="5"/>
  <c r="K344" i="5" s="1"/>
  <c r="G345" i="5"/>
  <c r="G346" i="5"/>
  <c r="G347" i="5"/>
  <c r="G348" i="5"/>
  <c r="K348" i="5" s="1"/>
  <c r="G349" i="5"/>
  <c r="G350" i="5"/>
  <c r="G351" i="5"/>
  <c r="G352" i="5"/>
  <c r="G353" i="5"/>
  <c r="G354" i="5"/>
  <c r="K354" i="5" s="1"/>
  <c r="G355" i="5"/>
  <c r="G356" i="5"/>
  <c r="G357" i="5"/>
  <c r="G358" i="5"/>
  <c r="G359" i="5"/>
  <c r="G360" i="5"/>
  <c r="G361" i="5"/>
  <c r="G362" i="5"/>
  <c r="G363" i="5"/>
  <c r="G364" i="5"/>
  <c r="G365" i="5"/>
  <c r="G366" i="5"/>
  <c r="K366" i="5" s="1"/>
  <c r="G367" i="5"/>
  <c r="G368" i="5"/>
  <c r="G369" i="5"/>
  <c r="K369" i="5" s="1"/>
  <c r="G370" i="5"/>
  <c r="K370" i="5" s="1"/>
  <c r="G371" i="5"/>
  <c r="K371" i="5" s="1"/>
  <c r="G372" i="5"/>
  <c r="K372" i="5" s="1"/>
  <c r="G373" i="5"/>
  <c r="G374" i="5"/>
  <c r="G375" i="5"/>
  <c r="G376" i="5"/>
  <c r="G377" i="5"/>
  <c r="G378" i="5"/>
  <c r="K378" i="5" s="1"/>
  <c r="G379" i="5"/>
  <c r="K379" i="5" s="1"/>
  <c r="G380" i="5"/>
  <c r="K380" i="5" s="1"/>
  <c r="G381" i="5"/>
  <c r="G382" i="5"/>
  <c r="G383" i="5"/>
  <c r="G384" i="5"/>
  <c r="K384" i="5" s="1"/>
  <c r="G385" i="5"/>
  <c r="K385" i="5" s="1"/>
  <c r="G386" i="5"/>
  <c r="G387" i="5"/>
  <c r="K387" i="5" s="1"/>
  <c r="G388" i="5"/>
  <c r="K388" i="5" s="1"/>
  <c r="G389" i="5"/>
  <c r="K389" i="5" s="1"/>
  <c r="G390" i="5"/>
  <c r="K390" i="5" s="1"/>
  <c r="G391" i="5"/>
  <c r="G392" i="5"/>
  <c r="G393" i="5"/>
  <c r="K393" i="5" s="1"/>
  <c r="G394" i="5"/>
  <c r="G395" i="5"/>
  <c r="G396" i="5"/>
  <c r="K396" i="5" s="1"/>
  <c r="L396" i="5" s="1"/>
  <c r="M396" i="5" s="1"/>
  <c r="G397" i="5"/>
  <c r="G398" i="5"/>
  <c r="G399" i="5"/>
  <c r="G400" i="5"/>
  <c r="G401" i="5"/>
  <c r="G402" i="5"/>
  <c r="G403" i="5"/>
  <c r="G404" i="5"/>
  <c r="K404" i="5" s="1"/>
  <c r="G405" i="5"/>
  <c r="G406" i="5"/>
  <c r="G407" i="5"/>
  <c r="G408" i="5"/>
  <c r="G409" i="5"/>
  <c r="G410" i="5"/>
  <c r="G411" i="5"/>
  <c r="G412" i="5"/>
  <c r="G413" i="5"/>
  <c r="K413" i="5" s="1"/>
  <c r="L413" i="5" s="1"/>
  <c r="M413" i="5" s="1"/>
  <c r="G414" i="5"/>
  <c r="K414" i="5" s="1"/>
  <c r="G415" i="5"/>
  <c r="K415" i="5" s="1"/>
  <c r="G416" i="5"/>
  <c r="K416" i="5" s="1"/>
  <c r="L416" i="5" s="1"/>
  <c r="M416" i="5" s="1"/>
  <c r="G417" i="5"/>
  <c r="G418" i="5"/>
  <c r="G419" i="5"/>
  <c r="K419" i="5" s="1"/>
  <c r="G420" i="5"/>
  <c r="K420" i="5" s="1"/>
  <c r="G421" i="5"/>
  <c r="G422" i="5"/>
  <c r="G423" i="5"/>
  <c r="G424" i="5"/>
  <c r="G425" i="5"/>
  <c r="G426" i="5"/>
  <c r="G427" i="5"/>
  <c r="K427" i="5" s="1"/>
  <c r="G428" i="5"/>
  <c r="K428" i="5" s="1"/>
  <c r="G429" i="5"/>
  <c r="G430" i="5"/>
  <c r="G431" i="5"/>
  <c r="G432" i="5"/>
  <c r="G433" i="5"/>
  <c r="K433" i="5" s="1"/>
  <c r="G434" i="5"/>
  <c r="G435" i="5"/>
  <c r="G436" i="5"/>
  <c r="G437" i="5"/>
  <c r="K437" i="5" s="1"/>
  <c r="L437" i="5" s="1"/>
  <c r="M437" i="5" s="1"/>
  <c r="G438" i="5"/>
  <c r="K438" i="5" s="1"/>
  <c r="G439" i="5"/>
  <c r="G440" i="5"/>
  <c r="G441" i="5"/>
  <c r="G442" i="5"/>
  <c r="K442" i="5" s="1"/>
  <c r="G443" i="5"/>
  <c r="K443" i="5" s="1"/>
  <c r="G444" i="5"/>
  <c r="K444" i="5" s="1"/>
  <c r="G445" i="5"/>
  <c r="G446" i="5"/>
  <c r="G447" i="5"/>
  <c r="G448" i="5"/>
  <c r="G449" i="5"/>
  <c r="K449" i="5" s="1"/>
  <c r="G450" i="5"/>
  <c r="G451" i="5"/>
  <c r="K451" i="5" s="1"/>
  <c r="G452" i="5"/>
  <c r="K452" i="5" s="1"/>
  <c r="L452" i="5" s="1"/>
  <c r="M452" i="5" s="1"/>
  <c r="G453" i="5"/>
  <c r="G454" i="5"/>
  <c r="G455" i="5"/>
  <c r="G456" i="5"/>
  <c r="K456" i="5" s="1"/>
  <c r="G457" i="5"/>
  <c r="G458" i="5"/>
  <c r="G459" i="5"/>
  <c r="K459" i="5" s="1"/>
  <c r="G460" i="5"/>
  <c r="G461" i="5"/>
  <c r="K461" i="5" s="1"/>
  <c r="G462" i="5"/>
  <c r="G463" i="5"/>
  <c r="G464" i="5"/>
  <c r="K464" i="5" s="1"/>
  <c r="G465" i="5"/>
  <c r="K465" i="5" s="1"/>
  <c r="G466" i="5"/>
  <c r="K466" i="5" s="1"/>
  <c r="G467" i="5"/>
  <c r="K467" i="5" s="1"/>
  <c r="G468" i="5"/>
  <c r="G469" i="5"/>
  <c r="K469" i="5" s="1"/>
  <c r="G470" i="5"/>
  <c r="G471" i="5"/>
  <c r="K471" i="5" s="1"/>
  <c r="G472" i="5"/>
  <c r="G473" i="5"/>
  <c r="K473" i="5" s="1"/>
  <c r="G474" i="5"/>
  <c r="G475" i="5"/>
  <c r="K475" i="5" s="1"/>
  <c r="G476" i="5"/>
  <c r="K476" i="5" s="1"/>
  <c r="G477" i="5"/>
  <c r="K477" i="5" s="1"/>
  <c r="G478" i="5"/>
  <c r="G479" i="5"/>
  <c r="G480" i="5"/>
  <c r="K480" i="5" s="1"/>
  <c r="G481" i="5"/>
  <c r="G482" i="5"/>
  <c r="G483" i="5"/>
  <c r="G484" i="5"/>
  <c r="G485" i="5"/>
  <c r="K485" i="5" s="1"/>
  <c r="L485" i="5" s="1"/>
  <c r="M485" i="5" s="1"/>
  <c r="G486" i="5"/>
  <c r="G487" i="5"/>
  <c r="G488" i="5"/>
  <c r="K488" i="5" s="1"/>
  <c r="G489" i="5"/>
  <c r="G490" i="5"/>
  <c r="G491" i="5"/>
  <c r="G492" i="5"/>
  <c r="K492" i="5" s="1"/>
  <c r="G493" i="5"/>
  <c r="G494" i="5"/>
  <c r="G495" i="5"/>
  <c r="G496" i="5"/>
  <c r="G497" i="5"/>
  <c r="G498" i="5"/>
  <c r="K498" i="5" s="1"/>
  <c r="G499" i="5"/>
  <c r="G500" i="5"/>
  <c r="G501" i="5"/>
  <c r="G502" i="5"/>
  <c r="G503" i="5"/>
  <c r="G504" i="5"/>
  <c r="G505" i="5"/>
  <c r="K505" i="5" s="1"/>
  <c r="G506" i="5"/>
  <c r="G507" i="5"/>
  <c r="G508" i="5"/>
  <c r="G509" i="5"/>
  <c r="K509" i="5" s="1"/>
  <c r="L509" i="5" s="1"/>
  <c r="M509" i="5" s="1"/>
  <c r="G510" i="5"/>
  <c r="G511" i="5"/>
  <c r="G512" i="5"/>
  <c r="K512" i="5" s="1"/>
  <c r="L512" i="5" s="1"/>
  <c r="M512" i="5" s="1"/>
  <c r="G513" i="5"/>
  <c r="G514" i="5"/>
  <c r="G515" i="5"/>
  <c r="G516" i="5"/>
  <c r="G517" i="5"/>
  <c r="G518" i="5"/>
  <c r="G519" i="5"/>
  <c r="G520" i="5"/>
  <c r="K520" i="5" s="1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K533" i="5" s="1"/>
  <c r="L533" i="5" s="1"/>
  <c r="M533" i="5" s="1"/>
  <c r="G534" i="5"/>
  <c r="G535" i="5"/>
  <c r="G536" i="5"/>
  <c r="K536" i="5" s="1"/>
  <c r="G537" i="5"/>
  <c r="G538" i="5"/>
  <c r="K538" i="5" s="1"/>
  <c r="L538" i="5" s="1"/>
  <c r="M538" i="5" s="1"/>
  <c r="G539" i="5"/>
  <c r="K539" i="5" s="1"/>
  <c r="G540" i="5"/>
  <c r="K540" i="5" s="1"/>
  <c r="G541" i="5"/>
  <c r="G542" i="5"/>
  <c r="G543" i="5"/>
  <c r="G544" i="5"/>
  <c r="G545" i="5"/>
  <c r="G546" i="5"/>
  <c r="K546" i="5" s="1"/>
  <c r="G547" i="5"/>
  <c r="K547" i="5" s="1"/>
  <c r="G548" i="5"/>
  <c r="K548" i="5" s="1"/>
  <c r="L548" i="5" s="1"/>
  <c r="M548" i="5" s="1"/>
  <c r="G549" i="5"/>
  <c r="G550" i="5"/>
  <c r="G551" i="5"/>
  <c r="G552" i="5"/>
  <c r="G553" i="5"/>
  <c r="K553" i="5" s="1"/>
  <c r="G554" i="5"/>
  <c r="G555" i="5"/>
  <c r="G556" i="5"/>
  <c r="G557" i="5"/>
  <c r="G558" i="5"/>
  <c r="G559" i="5"/>
  <c r="G560" i="5"/>
  <c r="G561" i="5"/>
  <c r="G562" i="5"/>
  <c r="K562" i="5" s="1"/>
  <c r="G563" i="5"/>
  <c r="K563" i="5" s="1"/>
  <c r="G564" i="5"/>
  <c r="K564" i="5" s="1"/>
  <c r="G565" i="5"/>
  <c r="G566" i="5"/>
  <c r="G567" i="5"/>
  <c r="K567" i="5" s="1"/>
  <c r="G568" i="5"/>
  <c r="K568" i="5" s="1"/>
  <c r="G569" i="5"/>
  <c r="K569" i="5" s="1"/>
  <c r="G570" i="5"/>
  <c r="K570" i="5" s="1"/>
  <c r="G571" i="5"/>
  <c r="G572" i="5"/>
  <c r="K572" i="5" s="1"/>
  <c r="L572" i="5" s="1"/>
  <c r="M572" i="5" s="1"/>
  <c r="G573" i="5"/>
  <c r="G574" i="5"/>
  <c r="G575" i="5"/>
  <c r="G576" i="5"/>
  <c r="K576" i="5" s="1"/>
  <c r="G577" i="5"/>
  <c r="K577" i="5" s="1"/>
  <c r="G578" i="5"/>
  <c r="G579" i="5"/>
  <c r="G580" i="5"/>
  <c r="K580" i="5" s="1"/>
  <c r="G581" i="5"/>
  <c r="K581" i="5" s="1"/>
  <c r="L581" i="5" s="1"/>
  <c r="M581" i="5" s="1"/>
  <c r="G582" i="5"/>
  <c r="G583" i="5"/>
  <c r="G584" i="5"/>
  <c r="K584" i="5" s="1"/>
  <c r="G585" i="5"/>
  <c r="G586" i="5"/>
  <c r="G587" i="5"/>
  <c r="G588" i="5"/>
  <c r="K588" i="5" s="1"/>
  <c r="G589" i="5"/>
  <c r="K589" i="5" s="1"/>
  <c r="G590" i="5"/>
  <c r="G591" i="5"/>
  <c r="K591" i="5" s="1"/>
  <c r="G592" i="5"/>
  <c r="G593" i="5"/>
  <c r="G594" i="5"/>
  <c r="G595" i="5"/>
  <c r="G596" i="5"/>
  <c r="G597" i="5"/>
  <c r="G598" i="5"/>
  <c r="G599" i="5"/>
  <c r="G600" i="5"/>
  <c r="K600" i="5" s="1"/>
  <c r="G601" i="5"/>
  <c r="G602" i="5"/>
  <c r="G603" i="5"/>
  <c r="G604" i="5"/>
  <c r="G605" i="5"/>
  <c r="G606" i="5"/>
  <c r="K606" i="5" s="1"/>
  <c r="L606" i="5" s="1"/>
  <c r="M606" i="5" s="1"/>
  <c r="G607" i="5"/>
  <c r="G608" i="5"/>
  <c r="K608" i="5" s="1"/>
  <c r="G609" i="5"/>
  <c r="G610" i="5"/>
  <c r="K610" i="5" s="1"/>
  <c r="G611" i="5"/>
  <c r="G612" i="5"/>
  <c r="K612" i="5" s="1"/>
  <c r="G613" i="5"/>
  <c r="K613" i="5" s="1"/>
  <c r="G614" i="5"/>
  <c r="G615" i="5"/>
  <c r="G616" i="5"/>
  <c r="K616" i="5" s="1"/>
  <c r="G617" i="5"/>
  <c r="K617" i="5" s="1"/>
  <c r="G618" i="5"/>
  <c r="G619" i="5"/>
  <c r="G620" i="5"/>
  <c r="G621" i="5"/>
  <c r="G622" i="5"/>
  <c r="G623" i="5"/>
  <c r="G624" i="5"/>
  <c r="K624" i="5" s="1"/>
  <c r="G625" i="5"/>
  <c r="K625" i="5" s="1"/>
  <c r="G626" i="5"/>
  <c r="G627" i="5"/>
  <c r="G628" i="5"/>
  <c r="G629" i="5"/>
  <c r="G630" i="5"/>
  <c r="G631" i="5"/>
  <c r="G632" i="5"/>
  <c r="K632" i="5" s="1"/>
  <c r="G633" i="5"/>
  <c r="G634" i="5"/>
  <c r="G635" i="5"/>
  <c r="G636" i="5"/>
  <c r="K636" i="5" s="1"/>
  <c r="G637" i="5"/>
  <c r="G638" i="5"/>
  <c r="G639" i="5"/>
  <c r="G640" i="5"/>
  <c r="G641" i="5"/>
  <c r="K641" i="5" s="1"/>
  <c r="L641" i="5" s="1"/>
  <c r="M641" i="5" s="1"/>
  <c r="G642" i="5"/>
  <c r="K642" i="5" s="1"/>
  <c r="L642" i="5" s="1"/>
  <c r="M642" i="5" s="1"/>
  <c r="G643" i="5"/>
  <c r="G644" i="5"/>
  <c r="G645" i="5"/>
  <c r="G646" i="5"/>
  <c r="G647" i="5"/>
  <c r="G648" i="5"/>
  <c r="K648" i="5" s="1"/>
  <c r="L648" i="5" s="1"/>
  <c r="M648" i="5" s="1"/>
  <c r="G649" i="5"/>
  <c r="G650" i="5"/>
  <c r="G651" i="5"/>
  <c r="G652" i="5"/>
  <c r="G653" i="5"/>
  <c r="K653" i="5" s="1"/>
  <c r="L653" i="5" s="1"/>
  <c r="M653" i="5" s="1"/>
  <c r="G654" i="5"/>
  <c r="K654" i="5" s="1"/>
  <c r="G655" i="5"/>
  <c r="G656" i="5"/>
  <c r="K656" i="5" s="1"/>
  <c r="G657" i="5"/>
  <c r="K657" i="5" s="1"/>
  <c r="G658" i="5"/>
  <c r="K658" i="5" s="1"/>
  <c r="G659" i="5"/>
  <c r="K659" i="5" s="1"/>
  <c r="G660" i="5"/>
  <c r="G661" i="5"/>
  <c r="G662" i="5"/>
  <c r="G663" i="5"/>
  <c r="K663" i="5" s="1"/>
  <c r="G664" i="5"/>
  <c r="G665" i="5"/>
  <c r="K665" i="5" s="1"/>
  <c r="G666" i="5"/>
  <c r="K666" i="5" s="1"/>
  <c r="G667" i="5"/>
  <c r="G668" i="5"/>
  <c r="K668" i="5" s="1"/>
  <c r="L668" i="5" s="1"/>
  <c r="M668" i="5" s="1"/>
  <c r="G669" i="5"/>
  <c r="G670" i="5"/>
  <c r="G671" i="5"/>
  <c r="G672" i="5"/>
  <c r="K672" i="5" s="1"/>
  <c r="G673" i="5"/>
  <c r="G674" i="5"/>
  <c r="G675" i="5"/>
  <c r="G676" i="5"/>
  <c r="G677" i="5"/>
  <c r="G678" i="5"/>
  <c r="G679" i="5"/>
  <c r="G680" i="5"/>
  <c r="G681" i="5"/>
  <c r="K681" i="5" s="1"/>
  <c r="G682" i="5"/>
  <c r="K682" i="5" s="1"/>
  <c r="G683" i="5"/>
  <c r="G684" i="5"/>
  <c r="K684" i="5" s="1"/>
  <c r="G685" i="5"/>
  <c r="G686" i="5"/>
  <c r="G687" i="5"/>
  <c r="G688" i="5"/>
  <c r="G689" i="5"/>
  <c r="K689" i="5" s="1"/>
  <c r="G690" i="5"/>
  <c r="K690" i="5" s="1"/>
  <c r="G691" i="5"/>
  <c r="K691" i="5" s="1"/>
  <c r="G692" i="5"/>
  <c r="G693" i="5"/>
  <c r="G694" i="5"/>
  <c r="G695" i="5"/>
  <c r="G696" i="5"/>
  <c r="G697" i="5"/>
  <c r="G698" i="5"/>
  <c r="G699" i="5"/>
  <c r="G700" i="5"/>
  <c r="K700" i="5" s="1"/>
  <c r="G701" i="5"/>
  <c r="K701" i="5" s="1"/>
  <c r="L701" i="5" s="1"/>
  <c r="M701" i="5" s="1"/>
  <c r="G702" i="5"/>
  <c r="K702" i="5" s="1"/>
  <c r="L702" i="5" s="1"/>
  <c r="M702" i="5" s="1"/>
  <c r="G703" i="5"/>
  <c r="G704" i="5"/>
  <c r="K704" i="5" s="1"/>
  <c r="G705" i="5"/>
  <c r="K705" i="5" s="1"/>
  <c r="G706" i="5"/>
  <c r="G707" i="5"/>
  <c r="G708" i="5"/>
  <c r="G709" i="5"/>
  <c r="G710" i="5"/>
  <c r="G711" i="5"/>
  <c r="G712" i="5"/>
  <c r="G713" i="5"/>
  <c r="K713" i="5" s="1"/>
  <c r="L713" i="5" s="1"/>
  <c r="M713" i="5" s="1"/>
  <c r="G714" i="5"/>
  <c r="K714" i="5" s="1"/>
  <c r="G715" i="5"/>
  <c r="G716" i="5"/>
  <c r="G717" i="5"/>
  <c r="G718" i="5"/>
  <c r="G719" i="5"/>
  <c r="G720" i="5"/>
  <c r="K720" i="5" s="1"/>
  <c r="G721" i="5"/>
  <c r="G722" i="5"/>
  <c r="G723" i="5"/>
  <c r="G724" i="5"/>
  <c r="G725" i="5"/>
  <c r="G726" i="5"/>
  <c r="G727" i="5"/>
  <c r="G728" i="5"/>
  <c r="K728" i="5" s="1"/>
  <c r="G729" i="5"/>
  <c r="G730" i="5"/>
  <c r="G731" i="5"/>
  <c r="G732" i="5"/>
  <c r="K732" i="5" s="1"/>
  <c r="G733" i="5"/>
  <c r="K733" i="5" s="1"/>
  <c r="G734" i="5"/>
  <c r="G735" i="5"/>
  <c r="G736" i="5"/>
  <c r="G737" i="5"/>
  <c r="K737" i="5" s="1"/>
  <c r="G738" i="5"/>
  <c r="G739" i="5"/>
  <c r="G740" i="5"/>
  <c r="K740" i="5" s="1"/>
  <c r="G741" i="5"/>
  <c r="K741" i="5" s="1"/>
  <c r="G742" i="5"/>
  <c r="K742" i="5" s="1"/>
  <c r="G743" i="5"/>
  <c r="K743" i="5" s="1"/>
  <c r="G744" i="5"/>
  <c r="K744" i="5" s="1"/>
  <c r="G745" i="5"/>
  <c r="G746" i="5"/>
  <c r="G747" i="5"/>
  <c r="G748" i="5"/>
  <c r="G749" i="5"/>
  <c r="K749" i="5" s="1"/>
  <c r="G750" i="5"/>
  <c r="G751" i="5"/>
  <c r="G752" i="5"/>
  <c r="G753" i="5"/>
  <c r="G754" i="5"/>
  <c r="G755" i="5"/>
  <c r="K755" i="5" s="1"/>
  <c r="G756" i="5"/>
  <c r="G757" i="5"/>
  <c r="G758" i="5"/>
  <c r="G759" i="5"/>
  <c r="G760" i="5"/>
  <c r="G761" i="5"/>
  <c r="K761" i="5" s="1"/>
  <c r="L761" i="5" s="1"/>
  <c r="M761" i="5" s="1"/>
  <c r="G762" i="5"/>
  <c r="G763" i="5"/>
  <c r="K763" i="5" s="1"/>
  <c r="G764" i="5"/>
  <c r="K764" i="5" s="1"/>
  <c r="G765" i="5"/>
  <c r="G766" i="5"/>
  <c r="G767" i="5"/>
  <c r="G768" i="5"/>
  <c r="K768" i="5" s="1"/>
  <c r="L768" i="5" s="1"/>
  <c r="M768" i="5" s="1"/>
  <c r="G769" i="5"/>
  <c r="K769" i="5" s="1"/>
  <c r="G770" i="5"/>
  <c r="G771" i="5"/>
  <c r="K771" i="5" s="1"/>
  <c r="G772" i="5"/>
  <c r="G773" i="5"/>
  <c r="K773" i="5" s="1"/>
  <c r="G774" i="5"/>
  <c r="K774" i="5" s="1"/>
  <c r="G775" i="5"/>
  <c r="G776" i="5"/>
  <c r="G777" i="5"/>
  <c r="K777" i="5" s="1"/>
  <c r="G778" i="5"/>
  <c r="K778" i="5" s="1"/>
  <c r="G779" i="5"/>
  <c r="K779" i="5" s="1"/>
  <c r="G780" i="5"/>
  <c r="K780" i="5" s="1"/>
  <c r="G781" i="5"/>
  <c r="K781" i="5" s="1"/>
  <c r="G782" i="5"/>
  <c r="G783" i="5"/>
  <c r="K783" i="5" s="1"/>
  <c r="G784" i="5"/>
  <c r="K784" i="5" s="1"/>
  <c r="G785" i="5"/>
  <c r="K785" i="5" s="1"/>
  <c r="L785" i="5" s="1"/>
  <c r="M785" i="5" s="1"/>
  <c r="G786" i="5"/>
  <c r="K786" i="5" s="1"/>
  <c r="G787" i="5"/>
  <c r="G788" i="5"/>
  <c r="G789" i="5"/>
  <c r="G790" i="5"/>
  <c r="G791" i="5"/>
  <c r="G792" i="5"/>
  <c r="G793" i="5"/>
  <c r="K793" i="5" s="1"/>
  <c r="G794" i="5"/>
  <c r="G795" i="5"/>
  <c r="G796" i="5"/>
  <c r="G797" i="5"/>
  <c r="G798" i="5"/>
  <c r="G799" i="5"/>
  <c r="G800" i="5"/>
  <c r="K800" i="5" s="1"/>
  <c r="L800" i="5" s="1"/>
  <c r="M800" i="5" s="1"/>
  <c r="G801" i="5"/>
  <c r="G802" i="5"/>
  <c r="G803" i="5"/>
  <c r="G804" i="5"/>
  <c r="G805" i="5"/>
  <c r="K805" i="5" s="1"/>
  <c r="G806" i="5"/>
  <c r="G807" i="5"/>
  <c r="G808" i="5"/>
  <c r="K808" i="5" s="1"/>
  <c r="G809" i="5"/>
  <c r="K809" i="5" s="1"/>
  <c r="L809" i="5" s="1"/>
  <c r="M809" i="5" s="1"/>
  <c r="G810" i="5"/>
  <c r="K810" i="5" s="1"/>
  <c r="G811" i="5"/>
  <c r="K811" i="5" s="1"/>
  <c r="G812" i="5"/>
  <c r="K812" i="5" s="1"/>
  <c r="L812" i="5" s="1"/>
  <c r="M812" i="5" s="1"/>
  <c r="G813" i="5"/>
  <c r="G814" i="5"/>
  <c r="K814" i="5" s="1"/>
  <c r="G815" i="5"/>
  <c r="G816" i="5"/>
  <c r="K816" i="5" s="1"/>
  <c r="G817" i="5"/>
  <c r="G818" i="5"/>
  <c r="G819" i="5"/>
  <c r="G820" i="5"/>
  <c r="G821" i="5"/>
  <c r="G822" i="5"/>
  <c r="K822" i="5" s="1"/>
  <c r="G823" i="5"/>
  <c r="G824" i="5"/>
  <c r="G825" i="5"/>
  <c r="G826" i="5"/>
  <c r="G827" i="5"/>
  <c r="G828" i="5"/>
  <c r="K828" i="5" s="1"/>
  <c r="G829" i="5"/>
  <c r="G830" i="5"/>
  <c r="G831" i="5"/>
  <c r="K831" i="5" s="1"/>
  <c r="G832" i="5"/>
  <c r="G833" i="5"/>
  <c r="K833" i="5" s="1"/>
  <c r="G834" i="5"/>
  <c r="G835" i="5"/>
  <c r="G836" i="5"/>
  <c r="G837" i="5"/>
  <c r="G838" i="5"/>
  <c r="G839" i="5"/>
  <c r="G840" i="5"/>
  <c r="G841" i="5"/>
  <c r="G842" i="5"/>
  <c r="G843" i="5"/>
  <c r="G844" i="5"/>
  <c r="G845" i="5"/>
  <c r="K845" i="5" s="1"/>
  <c r="G846" i="5"/>
  <c r="G847" i="5"/>
  <c r="G848" i="5"/>
  <c r="G849" i="5"/>
  <c r="K849" i="5" s="1"/>
  <c r="G850" i="5"/>
  <c r="K850" i="5" s="1"/>
  <c r="G851" i="5"/>
  <c r="G852" i="5"/>
  <c r="K852" i="5" s="1"/>
  <c r="G853" i="5"/>
  <c r="G854" i="5"/>
  <c r="G855" i="5"/>
  <c r="G856" i="5"/>
  <c r="G857" i="5"/>
  <c r="G858" i="5"/>
  <c r="G859" i="5"/>
  <c r="G860" i="5"/>
  <c r="K860" i="5" s="1"/>
  <c r="G861" i="5"/>
  <c r="G862" i="5"/>
  <c r="G863" i="5"/>
  <c r="G864" i="5"/>
  <c r="K864" i="5" s="1"/>
  <c r="G865" i="5"/>
  <c r="G866" i="5"/>
  <c r="G867" i="5"/>
  <c r="G868" i="5"/>
  <c r="K868" i="5" s="1"/>
  <c r="G869" i="5"/>
  <c r="K869" i="5" s="1"/>
  <c r="G870" i="5"/>
  <c r="K870" i="5" s="1"/>
  <c r="G871" i="5"/>
  <c r="K871" i="5" s="1"/>
  <c r="G872" i="5"/>
  <c r="K872" i="5" s="1"/>
  <c r="L872" i="5" s="1"/>
  <c r="M872" i="5" s="1"/>
  <c r="G873" i="5"/>
  <c r="G874" i="5"/>
  <c r="K874" i="5" s="1"/>
  <c r="G875" i="5"/>
  <c r="G876" i="5"/>
  <c r="G877" i="5"/>
  <c r="K877" i="5" s="1"/>
  <c r="G878" i="5"/>
  <c r="G879" i="5"/>
  <c r="G880" i="5"/>
  <c r="G881" i="5"/>
  <c r="G882" i="5"/>
  <c r="G883" i="5"/>
  <c r="G884" i="5"/>
  <c r="K884" i="5" s="1"/>
  <c r="L884" i="5" s="1"/>
  <c r="M884" i="5" s="1"/>
  <c r="G885" i="5"/>
  <c r="G886" i="5"/>
  <c r="G887" i="5"/>
  <c r="G888" i="5"/>
  <c r="K888" i="5" s="1"/>
  <c r="G889" i="5"/>
  <c r="K889" i="5" s="1"/>
  <c r="G890" i="5"/>
  <c r="G891" i="5"/>
  <c r="K891" i="5" s="1"/>
  <c r="G892" i="5"/>
  <c r="K892" i="5" s="1"/>
  <c r="G893" i="5"/>
  <c r="G894" i="5"/>
  <c r="K894" i="5" s="1"/>
  <c r="G895" i="5"/>
  <c r="G896" i="5"/>
  <c r="G897" i="5"/>
  <c r="G898" i="5"/>
  <c r="G899" i="5"/>
  <c r="G900" i="5"/>
  <c r="K900" i="5" s="1"/>
  <c r="G901" i="5"/>
  <c r="K901" i="5" s="1"/>
  <c r="G902" i="5"/>
  <c r="G903" i="5"/>
  <c r="G904" i="5"/>
  <c r="G905" i="5"/>
  <c r="K905" i="5" s="1"/>
  <c r="L905" i="5" s="1"/>
  <c r="M905" i="5" s="1"/>
  <c r="G906" i="5"/>
  <c r="K906" i="5" s="1"/>
  <c r="G907" i="5"/>
  <c r="G908" i="5"/>
  <c r="G909" i="5"/>
  <c r="K909" i="5" s="1"/>
  <c r="G910" i="5"/>
  <c r="G911" i="5"/>
  <c r="K911" i="5" s="1"/>
  <c r="G912" i="5"/>
  <c r="G913" i="5"/>
  <c r="K913" i="5" s="1"/>
  <c r="G914" i="5"/>
  <c r="G915" i="5"/>
  <c r="G916" i="5"/>
  <c r="G917" i="5"/>
  <c r="G918" i="5"/>
  <c r="G919" i="5"/>
  <c r="G920" i="5"/>
  <c r="G921" i="5"/>
  <c r="G922" i="5"/>
  <c r="G923" i="5"/>
  <c r="G924" i="5"/>
  <c r="K924" i="5" s="1"/>
  <c r="G925" i="5"/>
  <c r="K925" i="5" s="1"/>
  <c r="L925" i="5" s="1"/>
  <c r="M925" i="5" s="1"/>
  <c r="G926" i="5"/>
  <c r="G927" i="5"/>
  <c r="G928" i="5"/>
  <c r="K928" i="5" s="1"/>
  <c r="G929" i="5"/>
  <c r="G930" i="5"/>
  <c r="K930" i="5" s="1"/>
  <c r="G931" i="5"/>
  <c r="G932" i="5"/>
  <c r="G933" i="5"/>
  <c r="G934" i="5"/>
  <c r="G935" i="5"/>
  <c r="G936" i="5"/>
  <c r="K936" i="5" s="1"/>
  <c r="G937" i="5"/>
  <c r="K937" i="5" s="1"/>
  <c r="G938" i="5"/>
  <c r="G939" i="5"/>
  <c r="K939" i="5" s="1"/>
  <c r="G940" i="5"/>
  <c r="G941" i="5"/>
  <c r="K941" i="5" s="1"/>
  <c r="L941" i="5" s="1"/>
  <c r="M941" i="5" s="1"/>
  <c r="G942" i="5"/>
  <c r="K942" i="5" s="1"/>
  <c r="G943" i="5"/>
  <c r="G944" i="5"/>
  <c r="G945" i="5"/>
  <c r="G946" i="5"/>
  <c r="G947" i="5"/>
  <c r="G948" i="5"/>
  <c r="G949" i="5"/>
  <c r="G950" i="5"/>
  <c r="G951" i="5"/>
  <c r="K951" i="5" s="1"/>
  <c r="G952" i="5"/>
  <c r="K952" i="5" s="1"/>
  <c r="G953" i="5"/>
  <c r="K953" i="5" s="1"/>
  <c r="L953" i="5" s="1"/>
  <c r="M953" i="5" s="1"/>
  <c r="G954" i="5"/>
  <c r="G955" i="5"/>
  <c r="G956" i="5"/>
  <c r="K956" i="5" s="1"/>
  <c r="L956" i="5" s="1"/>
  <c r="M956" i="5" s="1"/>
  <c r="G957" i="5"/>
  <c r="G958" i="5"/>
  <c r="G959" i="5"/>
  <c r="K959" i="5" s="1"/>
  <c r="G960" i="5"/>
  <c r="G961" i="5"/>
  <c r="G962" i="5"/>
  <c r="G963" i="5"/>
  <c r="G964" i="5"/>
  <c r="G965" i="5"/>
  <c r="K965" i="5" s="1"/>
  <c r="L965" i="5" s="1"/>
  <c r="M965" i="5" s="1"/>
  <c r="G966" i="5"/>
  <c r="K966" i="5" s="1"/>
  <c r="L966" i="5" s="1"/>
  <c r="M966" i="5" s="1"/>
  <c r="G967" i="5"/>
  <c r="G968" i="5"/>
  <c r="G969" i="5"/>
  <c r="K969" i="5" s="1"/>
  <c r="G970" i="5"/>
  <c r="K970" i="5" s="1"/>
  <c r="G971" i="5"/>
  <c r="G972" i="5"/>
  <c r="K972" i="5" s="1"/>
  <c r="G973" i="5"/>
  <c r="K973" i="5" s="1"/>
  <c r="G974" i="5"/>
  <c r="G975" i="5"/>
  <c r="G976" i="5"/>
  <c r="G977" i="5"/>
  <c r="G978" i="5"/>
  <c r="G979" i="5"/>
  <c r="G980" i="5"/>
  <c r="K980" i="5" s="1"/>
  <c r="L980" i="5" s="1"/>
  <c r="M980" i="5" s="1"/>
  <c r="G981" i="5"/>
  <c r="K981" i="5" s="1"/>
  <c r="G982" i="5"/>
  <c r="G983" i="5"/>
  <c r="K983" i="5" s="1"/>
  <c r="G984" i="5"/>
  <c r="K984" i="5" s="1"/>
  <c r="G985" i="5"/>
  <c r="G986" i="5"/>
  <c r="G987" i="5"/>
  <c r="G988" i="5"/>
  <c r="K988" i="5" s="1"/>
  <c r="G989" i="5"/>
  <c r="K989" i="5" s="1"/>
  <c r="G990" i="5"/>
  <c r="G991" i="5"/>
  <c r="K991" i="5" s="1"/>
  <c r="L991" i="5" s="1"/>
  <c r="M991" i="5" s="1"/>
  <c r="G992" i="5"/>
  <c r="G993" i="5"/>
  <c r="K993" i="5" s="1"/>
  <c r="G994" i="5"/>
  <c r="G995" i="5"/>
  <c r="G996" i="5"/>
  <c r="K996" i="5" s="1"/>
  <c r="G997" i="5"/>
  <c r="G998" i="5"/>
  <c r="G999" i="5"/>
  <c r="G1000" i="5"/>
  <c r="G1001" i="5"/>
  <c r="K1001" i="5" s="1"/>
  <c r="L1001" i="5" s="1"/>
  <c r="M1001" i="5" s="1"/>
  <c r="G1002" i="5"/>
  <c r="G1003" i="5"/>
  <c r="G1004" i="5"/>
  <c r="K1004" i="5" s="1"/>
  <c r="G1005" i="5"/>
  <c r="G1006" i="5"/>
  <c r="G1007" i="5"/>
  <c r="G1008" i="5"/>
  <c r="K1008" i="5" s="1"/>
  <c r="L1008" i="5" s="1"/>
  <c r="M1008" i="5" s="1"/>
  <c r="G1009" i="5"/>
  <c r="G1010" i="5"/>
  <c r="G1011" i="5"/>
  <c r="G1012" i="5"/>
  <c r="K1012" i="5" s="1"/>
  <c r="G1013" i="5"/>
  <c r="K1013" i="5" s="1"/>
  <c r="L1013" i="5" s="1"/>
  <c r="M1013" i="5" s="1"/>
  <c r="G1014" i="5"/>
  <c r="K1014" i="5" s="1"/>
  <c r="G1015" i="5"/>
  <c r="G1016" i="5"/>
  <c r="K1016" i="5" s="1"/>
  <c r="L1016" i="5" s="1"/>
  <c r="M1016" i="5" s="1"/>
  <c r="G1017" i="5"/>
  <c r="G1018" i="5"/>
  <c r="K1018" i="5" s="1"/>
  <c r="G1019" i="5"/>
  <c r="K1019" i="5" s="1"/>
  <c r="G1020" i="5"/>
  <c r="G1021" i="5"/>
  <c r="K1021" i="5" s="1"/>
  <c r="G1022" i="5"/>
  <c r="G1023" i="5"/>
  <c r="G1024" i="5"/>
  <c r="K1024" i="5" s="1"/>
  <c r="G1025" i="5"/>
  <c r="K1025" i="5" s="1"/>
  <c r="L1025" i="5" s="1"/>
  <c r="M1025" i="5" s="1"/>
  <c r="G1026" i="5"/>
  <c r="K1026" i="5" s="1"/>
  <c r="G1027" i="5"/>
  <c r="K1027" i="5" s="1"/>
  <c r="G1028" i="5"/>
  <c r="K1028" i="5" s="1"/>
  <c r="G1029" i="5"/>
  <c r="G1030" i="5"/>
  <c r="G1031" i="5"/>
  <c r="G1032" i="5"/>
  <c r="G1033" i="5"/>
  <c r="K1033" i="5" s="1"/>
  <c r="G1034" i="5"/>
  <c r="G1035" i="5"/>
  <c r="G1036" i="5"/>
  <c r="G1037" i="5"/>
  <c r="K1037" i="5" s="1"/>
  <c r="G1038" i="5"/>
  <c r="G1039" i="5"/>
  <c r="G1040" i="5"/>
  <c r="K1040" i="5" s="1"/>
  <c r="L1040" i="5" s="1"/>
  <c r="M1040" i="5" s="1"/>
  <c r="G1041" i="5"/>
  <c r="G1042" i="5"/>
  <c r="K1042" i="5" s="1"/>
  <c r="L1042" i="5" s="1"/>
  <c r="M1042" i="5" s="1"/>
  <c r="G1043" i="5"/>
  <c r="G1044" i="5"/>
  <c r="G1045" i="5"/>
  <c r="G1046" i="5"/>
  <c r="G1047" i="5"/>
  <c r="G1048" i="5"/>
  <c r="G1049" i="5"/>
  <c r="K1049" i="5" s="1"/>
  <c r="G1050" i="5"/>
  <c r="K1050" i="5" s="1"/>
  <c r="G1051" i="5"/>
  <c r="G1052" i="5"/>
  <c r="K1052" i="5" s="1"/>
  <c r="L1052" i="5" s="1"/>
  <c r="M1052" i="5" s="1"/>
  <c r="G1053" i="5"/>
  <c r="G1054" i="5"/>
  <c r="G1055" i="5"/>
  <c r="K1055" i="5" s="1"/>
  <c r="G1056" i="5"/>
  <c r="K1056" i="5" s="1"/>
  <c r="G1057" i="5"/>
  <c r="G1058" i="5"/>
  <c r="G1059" i="5"/>
  <c r="G1060" i="5"/>
  <c r="K1060" i="5" s="1"/>
  <c r="G1061" i="5"/>
  <c r="K1061" i="5" s="1"/>
  <c r="G1062" i="5"/>
  <c r="K1062" i="5" s="1"/>
  <c r="G1063" i="5"/>
  <c r="G1064" i="5"/>
  <c r="K1064" i="5" s="1"/>
  <c r="G1065" i="5"/>
  <c r="G1066" i="5"/>
  <c r="G1067" i="5"/>
  <c r="G1068" i="5"/>
  <c r="K1068" i="5" s="1"/>
  <c r="G1069" i="5"/>
  <c r="G1070" i="5"/>
  <c r="G1071" i="5"/>
  <c r="G1072" i="5"/>
  <c r="G1073" i="5"/>
  <c r="G1074" i="5"/>
  <c r="K1074" i="5" s="1"/>
  <c r="G1075" i="5"/>
  <c r="G1076" i="5"/>
  <c r="K1076" i="5" s="1"/>
  <c r="G1077" i="5"/>
  <c r="G1078" i="5"/>
  <c r="G1079" i="5"/>
  <c r="G1080" i="5"/>
  <c r="K1080" i="5" s="1"/>
  <c r="G1081" i="5"/>
  <c r="G1082" i="5"/>
  <c r="G1083" i="5"/>
  <c r="G1084" i="5"/>
  <c r="G1085" i="5"/>
  <c r="K1085" i="5" s="1"/>
  <c r="G1086" i="5"/>
  <c r="G1087" i="5"/>
  <c r="K1087" i="5" s="1"/>
  <c r="G1088" i="5"/>
  <c r="G1089" i="5"/>
  <c r="K1089" i="5" s="1"/>
  <c r="G1090" i="5"/>
  <c r="G1091" i="5"/>
  <c r="G1092" i="5"/>
  <c r="K1092" i="5" s="1"/>
  <c r="G1093" i="5"/>
  <c r="K1093" i="5" s="1"/>
  <c r="G1094" i="5"/>
  <c r="G1095" i="5"/>
  <c r="G1096" i="5"/>
  <c r="G1097" i="5"/>
  <c r="K1097" i="5" s="1"/>
  <c r="L1097" i="5" s="1"/>
  <c r="M1097" i="5" s="1"/>
  <c r="G1098" i="5"/>
  <c r="G1099" i="5"/>
  <c r="G1100" i="5"/>
  <c r="G1101" i="5"/>
  <c r="G1102" i="5"/>
  <c r="G1103" i="5"/>
  <c r="K1103" i="5" s="1"/>
  <c r="G1104" i="5"/>
  <c r="K1104" i="5" s="1"/>
  <c r="L1104" i="5" s="1"/>
  <c r="M1104" i="5" s="1"/>
  <c r="G1105" i="5"/>
  <c r="G1106" i="5"/>
  <c r="K1106" i="5" s="1"/>
  <c r="G1107" i="5"/>
  <c r="K1107" i="5" s="1"/>
  <c r="G1108" i="5"/>
  <c r="G1109" i="5"/>
  <c r="K1109" i="5" s="1"/>
  <c r="G1110" i="5"/>
  <c r="G1111" i="5"/>
  <c r="G1112" i="5"/>
  <c r="G1113" i="5"/>
  <c r="G1114" i="5"/>
  <c r="G1115" i="5"/>
  <c r="G1116" i="5"/>
  <c r="K1116" i="5" s="1"/>
  <c r="G1117" i="5"/>
  <c r="G1118" i="5"/>
  <c r="G1119" i="5"/>
  <c r="G1120" i="5"/>
  <c r="G1121" i="5"/>
  <c r="K1121" i="5" s="1"/>
  <c r="L1121" i="5" s="1"/>
  <c r="M1121" i="5" s="1"/>
  <c r="G1122" i="5"/>
  <c r="G1123" i="5"/>
  <c r="K1123" i="5" s="1"/>
  <c r="G1124" i="5"/>
  <c r="K1124" i="5" s="1"/>
  <c r="G1125" i="5"/>
  <c r="G1126" i="5"/>
  <c r="G1127" i="5"/>
  <c r="G1128" i="5"/>
  <c r="K1128" i="5" s="1"/>
  <c r="G1129" i="5"/>
  <c r="G1130" i="5"/>
  <c r="G1131" i="5"/>
  <c r="G1132" i="5"/>
  <c r="G1133" i="5"/>
  <c r="K1133" i="5" s="1"/>
  <c r="L1133" i="5" s="1"/>
  <c r="M1133" i="5" s="1"/>
  <c r="G1134" i="5"/>
  <c r="G1135" i="5"/>
  <c r="G1136" i="5"/>
  <c r="K1136" i="5" s="1"/>
  <c r="G1137" i="5"/>
  <c r="G1138" i="5"/>
  <c r="G1139" i="5"/>
  <c r="G1140" i="5"/>
  <c r="K1140" i="5" s="1"/>
  <c r="G1141" i="5"/>
  <c r="K1141" i="5" s="1"/>
  <c r="G1142" i="5"/>
  <c r="K1142" i="5" s="1"/>
  <c r="G1143" i="5"/>
  <c r="G1144" i="5"/>
  <c r="K1144" i="5" s="1"/>
  <c r="G1145" i="5"/>
  <c r="K1145" i="5" s="1"/>
  <c r="L1145" i="5" s="1"/>
  <c r="M1145" i="5" s="1"/>
  <c r="G1146" i="5"/>
  <c r="K1146" i="5" s="1"/>
  <c r="G1147" i="5"/>
  <c r="K1147" i="5" s="1"/>
  <c r="G1148" i="5"/>
  <c r="K1148" i="5" s="1"/>
  <c r="G1149" i="5"/>
  <c r="G1150" i="5"/>
  <c r="G1151" i="5"/>
  <c r="G1152" i="5"/>
  <c r="K1152" i="5" s="1"/>
  <c r="G1153" i="5"/>
  <c r="K1153" i="5" s="1"/>
  <c r="G1154" i="5"/>
  <c r="G1155" i="5"/>
  <c r="G1156" i="5"/>
  <c r="K1156" i="5" s="1"/>
  <c r="G1157" i="5"/>
  <c r="K1157" i="5" s="1"/>
  <c r="L1157" i="5" s="1"/>
  <c r="M1157" i="5" s="1"/>
  <c r="G1158" i="5"/>
  <c r="K1158" i="5" s="1"/>
  <c r="G1159" i="5"/>
  <c r="G1160" i="5"/>
  <c r="G1161" i="5"/>
  <c r="G1162" i="5"/>
  <c r="G1163" i="5"/>
  <c r="G1164" i="5"/>
  <c r="K1164" i="5" s="1"/>
  <c r="G1165" i="5"/>
  <c r="K1165" i="5" s="1"/>
  <c r="G1166" i="5"/>
  <c r="K1166" i="5" s="1"/>
  <c r="G1167" i="5"/>
  <c r="G1168" i="5"/>
  <c r="G1169" i="5"/>
  <c r="K1169" i="5" s="1"/>
  <c r="G1170" i="5"/>
  <c r="K1170" i="5" s="1"/>
  <c r="G1171" i="5"/>
  <c r="K1171" i="5" s="1"/>
  <c r="L1171" i="5" s="1"/>
  <c r="M1171" i="5" s="1"/>
  <c r="G1172" i="5"/>
  <c r="K1172" i="5" s="1"/>
  <c r="L1172" i="5" s="1"/>
  <c r="M1172" i="5" s="1"/>
  <c r="G1173" i="5"/>
  <c r="K1173" i="5" s="1"/>
  <c r="G1174" i="5"/>
  <c r="G1175" i="5"/>
  <c r="G1176" i="5"/>
  <c r="K1176" i="5" s="1"/>
  <c r="G1177" i="5"/>
  <c r="K1177" i="5" s="1"/>
  <c r="G1178" i="5"/>
  <c r="G1179" i="5"/>
  <c r="G1180" i="5"/>
  <c r="K1180" i="5" s="1"/>
  <c r="G1181" i="5"/>
  <c r="K1181" i="5" s="1"/>
  <c r="L1181" i="5" s="1"/>
  <c r="M1181" i="5" s="1"/>
  <c r="G1182" i="5"/>
  <c r="K1182" i="5" s="1"/>
  <c r="G1183" i="5"/>
  <c r="G1184" i="5"/>
  <c r="K1184" i="5" s="1"/>
  <c r="L1184" i="5" s="1"/>
  <c r="M1184" i="5" s="1"/>
  <c r="G1185" i="5"/>
  <c r="G1186" i="5"/>
  <c r="G1187" i="5"/>
  <c r="G1188" i="5"/>
  <c r="K1188" i="5" s="1"/>
  <c r="G1189" i="5"/>
  <c r="K1189" i="5" s="1"/>
  <c r="G1190" i="5"/>
  <c r="K1190" i="5" s="1"/>
  <c r="G1191" i="5"/>
  <c r="G1192" i="5"/>
  <c r="G1193" i="5"/>
  <c r="G1194" i="5"/>
  <c r="K1194" i="5" s="1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K1206" i="5" s="1"/>
  <c r="G1207" i="5"/>
  <c r="G1208" i="5"/>
  <c r="K1208" i="5" s="1"/>
  <c r="L1208" i="5" s="1"/>
  <c r="M1208" i="5" s="1"/>
  <c r="G1209" i="5"/>
  <c r="K1209" i="5" s="1"/>
  <c r="G1210" i="5"/>
  <c r="K1210" i="5" s="1"/>
  <c r="G1211" i="5"/>
  <c r="G1212" i="5"/>
  <c r="K1212" i="5" s="1"/>
  <c r="G1213" i="5"/>
  <c r="G1214" i="5"/>
  <c r="G1215" i="5"/>
  <c r="G1216" i="5"/>
  <c r="K1216" i="5" s="1"/>
  <c r="G1217" i="5"/>
  <c r="G1218" i="5"/>
  <c r="G1219" i="5"/>
  <c r="K1219" i="5" s="1"/>
  <c r="G1220" i="5"/>
  <c r="K1220" i="5" s="1"/>
  <c r="L1220" i="5" s="1"/>
  <c r="M1220" i="5" s="1"/>
  <c r="G1221" i="5"/>
  <c r="K1221" i="5" s="1"/>
  <c r="G1222" i="5"/>
  <c r="G1223" i="5"/>
  <c r="G1224" i="5"/>
  <c r="K1224" i="5" s="1"/>
  <c r="G1225" i="5"/>
  <c r="K1225" i="5" s="1"/>
  <c r="L1225" i="5" s="1"/>
  <c r="M1225" i="5" s="1"/>
  <c r="G1226" i="5"/>
  <c r="G1227" i="5"/>
  <c r="G1228" i="5"/>
  <c r="K1228" i="5" s="1"/>
  <c r="G1229" i="5"/>
  <c r="K1229" i="5" s="1"/>
  <c r="L1229" i="5" s="1"/>
  <c r="M1229" i="5" s="1"/>
  <c r="G1230" i="5"/>
  <c r="K1230" i="5" s="1"/>
  <c r="G1231" i="5"/>
  <c r="G1232" i="5"/>
  <c r="K1232" i="5" s="1"/>
  <c r="G1233" i="5"/>
  <c r="K1233" i="5" s="1"/>
  <c r="G1234" i="5"/>
  <c r="G1235" i="5"/>
  <c r="K1235" i="5" s="1"/>
  <c r="G1236" i="5"/>
  <c r="K1236" i="5" s="1"/>
  <c r="G1237" i="5"/>
  <c r="K1237" i="5" s="1"/>
  <c r="G1238" i="5"/>
  <c r="K1238" i="5" s="1"/>
  <c r="G1239" i="5"/>
  <c r="G1240" i="5"/>
  <c r="G1241" i="5"/>
  <c r="K1241" i="5" s="1"/>
  <c r="L1241" i="5" s="1"/>
  <c r="M1241" i="5" s="1"/>
  <c r="G1242" i="5"/>
  <c r="K1242" i="5" s="1"/>
  <c r="L1242" i="5" s="1"/>
  <c r="M1242" i="5" s="1"/>
  <c r="G1243" i="5"/>
  <c r="K1243" i="5" s="1"/>
  <c r="G1244" i="5"/>
  <c r="K1244" i="5" s="1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K1256" i="5" s="1"/>
  <c r="G1257" i="5"/>
  <c r="G1258" i="5"/>
  <c r="G1259" i="5"/>
  <c r="G1260" i="5"/>
  <c r="G1261" i="5"/>
  <c r="K1261" i="5" s="1"/>
  <c r="G1262" i="5"/>
  <c r="G1263" i="5"/>
  <c r="G1264" i="5"/>
  <c r="K1264" i="5" s="1"/>
  <c r="G1265" i="5"/>
  <c r="K1265" i="5" s="1"/>
  <c r="L1265" i="5" s="1"/>
  <c r="M1265" i="5" s="1"/>
  <c r="G1266" i="5"/>
  <c r="K1266" i="5" s="1"/>
  <c r="G1267" i="5"/>
  <c r="G1268" i="5"/>
  <c r="K1268" i="5" s="1"/>
  <c r="L1268" i="5" s="1"/>
  <c r="M1268" i="5" s="1"/>
  <c r="G1269" i="5"/>
  <c r="G1270" i="5"/>
  <c r="G1271" i="5"/>
  <c r="G1272" i="5"/>
  <c r="K1272" i="5" s="1"/>
  <c r="L1272" i="5" s="1"/>
  <c r="M1272" i="5" s="1"/>
  <c r="G1273" i="5"/>
  <c r="K1273" i="5" s="1"/>
  <c r="L1273" i="5" s="1"/>
  <c r="M1273" i="5" s="1"/>
  <c r="G1274" i="5"/>
  <c r="K1274" i="5" s="1"/>
  <c r="G1275" i="5"/>
  <c r="G1276" i="5"/>
  <c r="K1276" i="5" s="1"/>
  <c r="G1277" i="5"/>
  <c r="K1277" i="5" s="1"/>
  <c r="G1278" i="5"/>
  <c r="K1278" i="5" s="1"/>
  <c r="L1278" i="5" s="1"/>
  <c r="M1278" i="5" s="1"/>
  <c r="G1279" i="5"/>
  <c r="G1280" i="5"/>
  <c r="K1280" i="5" s="1"/>
  <c r="L1280" i="5" s="1"/>
  <c r="M1280" i="5" s="1"/>
  <c r="G1281" i="5"/>
  <c r="G1282" i="5"/>
  <c r="G1283" i="5"/>
  <c r="G1284" i="5"/>
  <c r="G1285" i="5"/>
  <c r="K1285" i="5" s="1"/>
  <c r="G1286" i="5"/>
  <c r="G1287" i="5"/>
  <c r="G1288" i="5"/>
  <c r="G1289" i="5"/>
  <c r="K1289" i="5" s="1"/>
  <c r="L1289" i="5" s="1"/>
  <c r="M1289" i="5" s="1"/>
  <c r="G1290" i="5"/>
  <c r="K1290" i="5" s="1"/>
  <c r="L1290" i="5" s="1"/>
  <c r="M1290" i="5" s="1"/>
  <c r="G1291" i="5"/>
  <c r="G1292" i="5"/>
  <c r="G1293" i="5"/>
  <c r="G1294" i="5"/>
  <c r="K1294" i="5" s="1"/>
  <c r="G1295" i="5"/>
  <c r="K1295" i="5" s="1"/>
  <c r="G1296" i="5"/>
  <c r="K1296" i="5" s="1"/>
  <c r="G1297" i="5"/>
  <c r="K1297" i="5" s="1"/>
  <c r="G1298" i="5"/>
  <c r="K1298" i="5" s="1"/>
  <c r="G1299" i="5"/>
  <c r="G1300" i="5"/>
  <c r="G1301" i="5"/>
  <c r="K1301" i="5" s="1"/>
  <c r="L1301" i="5" s="1"/>
  <c r="M1301" i="5" s="1"/>
  <c r="G1302" i="5"/>
  <c r="K1302" i="5" s="1"/>
  <c r="G1303" i="5"/>
  <c r="G1304" i="5"/>
  <c r="K1304" i="5" s="1"/>
  <c r="L1304" i="5" s="1"/>
  <c r="M1304" i="5" s="1"/>
  <c r="G1305" i="5"/>
  <c r="G1306" i="5"/>
  <c r="K1306" i="5" s="1"/>
  <c r="G1307" i="5"/>
  <c r="G1308" i="5"/>
  <c r="K1308" i="5" s="1"/>
  <c r="G1309" i="5"/>
  <c r="G1310" i="5"/>
  <c r="G1311" i="5"/>
  <c r="G1312" i="5"/>
  <c r="G1313" i="5"/>
  <c r="K1313" i="5" s="1"/>
  <c r="G1314" i="5"/>
  <c r="K1314" i="5" s="1"/>
  <c r="G1315" i="5"/>
  <c r="G1316" i="5"/>
  <c r="K1316" i="5" s="1"/>
  <c r="G1317" i="5"/>
  <c r="G1318" i="5"/>
  <c r="G1319" i="5"/>
  <c r="K1319" i="5" s="1"/>
  <c r="G1320" i="5"/>
  <c r="K1320" i="5" s="1"/>
  <c r="G1321" i="5"/>
  <c r="K1321" i="5" s="1"/>
  <c r="G1322" i="5"/>
  <c r="G1323" i="5"/>
  <c r="G1324" i="5"/>
  <c r="K1324" i="5" s="1"/>
  <c r="G1325" i="5"/>
  <c r="K1325" i="5" s="1"/>
  <c r="L1325" i="5" s="1"/>
  <c r="M1325" i="5" s="1"/>
  <c r="G1326" i="5"/>
  <c r="K1326" i="5" s="1"/>
  <c r="G1327" i="5"/>
  <c r="G1328" i="5"/>
  <c r="G1329" i="5"/>
  <c r="G1330" i="5"/>
  <c r="G1331" i="5"/>
  <c r="K1331" i="5" s="1"/>
  <c r="G1332" i="5"/>
  <c r="G1333" i="5"/>
  <c r="G1334" i="5"/>
  <c r="G1335" i="5"/>
  <c r="G1336" i="5"/>
  <c r="K1336" i="5" s="1"/>
  <c r="G1337" i="5"/>
  <c r="G1338" i="5"/>
  <c r="K1338" i="5" s="1"/>
  <c r="G1339" i="5"/>
  <c r="G1340" i="5"/>
  <c r="G1341" i="5"/>
  <c r="G1342" i="5"/>
  <c r="G1343" i="5"/>
  <c r="G1344" i="5"/>
  <c r="G1345" i="5"/>
  <c r="K1345" i="5" s="1"/>
  <c r="G1346" i="5"/>
  <c r="G1347" i="5"/>
  <c r="G1348" i="5"/>
  <c r="G1349" i="5"/>
  <c r="K1349" i="5" s="1"/>
  <c r="G1350" i="5"/>
  <c r="K1350" i="5" s="1"/>
  <c r="G1351" i="5"/>
  <c r="K1351" i="5" s="1"/>
  <c r="G1352" i="5"/>
  <c r="K1352" i="5" s="1"/>
  <c r="G1353" i="5"/>
  <c r="G1354" i="5"/>
  <c r="G1355" i="5"/>
  <c r="K1355" i="5" s="1"/>
  <c r="G1356" i="5"/>
  <c r="K1356" i="5" s="1"/>
  <c r="G1357" i="5"/>
  <c r="K1357" i="5" s="1"/>
  <c r="G1358" i="5"/>
  <c r="K1358" i="5" s="1"/>
  <c r="G1359" i="5"/>
  <c r="K1359" i="5" s="1"/>
  <c r="G1360" i="5"/>
  <c r="K1360" i="5" s="1"/>
  <c r="G1361" i="5"/>
  <c r="G1362" i="5"/>
  <c r="K1362" i="5" s="1"/>
  <c r="G1363" i="5"/>
  <c r="G1364" i="5"/>
  <c r="G1365" i="5"/>
  <c r="G1366" i="5"/>
  <c r="G1367" i="5"/>
  <c r="G1368" i="5"/>
  <c r="K1368" i="5" s="1"/>
  <c r="G1369" i="5"/>
  <c r="K1369" i="5" s="1"/>
  <c r="G1370" i="5"/>
  <c r="G1371" i="5"/>
  <c r="G1372" i="5"/>
  <c r="G1373" i="5"/>
  <c r="G1374" i="5"/>
  <c r="K1374" i="5" s="1"/>
  <c r="G1375" i="5"/>
  <c r="K1375" i="5" s="1"/>
  <c r="G1376" i="5"/>
  <c r="G1377" i="5"/>
  <c r="K1377" i="5" s="1"/>
  <c r="G1378" i="5"/>
  <c r="K1378" i="5" s="1"/>
  <c r="G1379" i="5"/>
  <c r="K1379" i="5" s="1"/>
  <c r="G1380" i="5"/>
  <c r="K1380" i="5" s="1"/>
  <c r="G1381" i="5"/>
  <c r="K1381" i="5" s="1"/>
  <c r="G1382" i="5"/>
  <c r="G1383" i="5"/>
  <c r="G1384" i="5"/>
  <c r="G1385" i="5"/>
  <c r="G1386" i="5"/>
  <c r="G1387" i="5"/>
  <c r="G1388" i="5"/>
  <c r="K1388" i="5" s="1"/>
  <c r="G1389" i="5"/>
  <c r="G1390" i="5"/>
  <c r="K1390" i="5" s="1"/>
  <c r="G1391" i="5"/>
  <c r="G1392" i="5"/>
  <c r="K1392" i="5" s="1"/>
  <c r="G1393" i="5"/>
  <c r="K1393" i="5" s="1"/>
  <c r="G1394" i="5"/>
  <c r="K1394" i="5" s="1"/>
  <c r="G1395" i="5"/>
  <c r="G1396" i="5"/>
  <c r="K1396" i="5" s="1"/>
  <c r="G1397" i="5"/>
  <c r="K1397" i="5" s="1"/>
  <c r="G1398" i="5"/>
  <c r="G1399" i="5"/>
  <c r="K1399" i="5" s="1"/>
  <c r="L1399" i="5" s="1"/>
  <c r="M1399" i="5" s="1"/>
  <c r="G1400" i="5"/>
  <c r="G1401" i="5"/>
  <c r="G1402" i="5"/>
  <c r="G1403" i="5"/>
  <c r="G1404" i="5"/>
  <c r="K1404" i="5" s="1"/>
  <c r="G1405" i="5"/>
  <c r="K1405" i="5" s="1"/>
  <c r="G1406" i="5"/>
  <c r="K1406" i="5" s="1"/>
  <c r="G1407" i="5"/>
  <c r="G1408" i="5"/>
  <c r="G1409" i="5"/>
  <c r="G1410" i="5"/>
  <c r="G1411" i="5"/>
  <c r="G1412" i="5"/>
  <c r="K1412" i="5" s="1"/>
  <c r="G1413" i="5"/>
  <c r="K1413" i="5" s="1"/>
  <c r="G1414" i="5"/>
  <c r="G1415" i="5"/>
  <c r="G1416" i="5"/>
  <c r="K1416" i="5" s="1"/>
  <c r="G1417" i="5"/>
  <c r="G1418" i="5"/>
  <c r="K1418" i="5" s="1"/>
  <c r="G1419" i="5"/>
  <c r="G1420" i="5"/>
  <c r="G1421" i="5"/>
  <c r="K1421" i="5" s="1"/>
  <c r="L1421" i="5" s="1"/>
  <c r="M1421" i="5" s="1"/>
  <c r="G1422" i="5"/>
  <c r="G1423" i="5"/>
  <c r="G1424" i="5"/>
  <c r="G1425" i="5"/>
  <c r="G1426" i="5"/>
  <c r="G1427" i="5"/>
  <c r="G1428" i="5"/>
  <c r="K1428" i="5" s="1"/>
  <c r="G1429" i="5"/>
  <c r="K1429" i="5" s="1"/>
  <c r="G1430" i="5"/>
  <c r="K1430" i="5" s="1"/>
  <c r="G1431" i="5"/>
  <c r="G1432" i="5"/>
  <c r="G1433" i="5"/>
  <c r="G1434" i="5"/>
  <c r="K1434" i="5" s="1"/>
  <c r="G1435" i="5"/>
  <c r="K1435" i="5" s="1"/>
  <c r="G1436" i="5"/>
  <c r="K1436" i="5" s="1"/>
  <c r="G1437" i="5"/>
  <c r="K1437" i="5" s="1"/>
  <c r="G1438" i="5"/>
  <c r="K1438" i="5" s="1"/>
  <c r="G1439" i="5"/>
  <c r="G1440" i="5"/>
  <c r="K1440" i="5" s="1"/>
  <c r="G1441" i="5"/>
  <c r="G1442" i="5"/>
  <c r="K1442" i="5" s="1"/>
  <c r="L1442" i="5" s="1"/>
  <c r="M1442" i="5" s="1"/>
  <c r="G1443" i="5"/>
  <c r="G1444" i="5"/>
  <c r="K1444" i="5" s="1"/>
  <c r="G1445" i="5"/>
  <c r="K1445" i="5" s="1"/>
  <c r="L1445" i="5" s="1"/>
  <c r="M1445" i="5" s="1"/>
  <c r="G1446" i="5"/>
  <c r="G1447" i="5"/>
  <c r="G1448" i="5"/>
  <c r="K1448" i="5" s="1"/>
  <c r="L1448" i="5" s="1"/>
  <c r="M1448" i="5" s="1"/>
  <c r="G1449" i="5"/>
  <c r="G1450" i="5"/>
  <c r="G1451" i="5"/>
  <c r="G1452" i="5"/>
  <c r="K1452" i="5" s="1"/>
  <c r="G1453" i="5"/>
  <c r="K1453" i="5" s="1"/>
  <c r="G1454" i="5"/>
  <c r="G1455" i="5"/>
  <c r="G1456" i="5"/>
  <c r="G1457" i="5"/>
  <c r="K1457" i="5" s="1"/>
  <c r="G1458" i="5"/>
  <c r="K1458" i="5" s="1"/>
  <c r="G1459" i="5"/>
  <c r="K1459" i="5" s="1"/>
  <c r="G1460" i="5"/>
  <c r="K1460" i="5" s="1"/>
  <c r="G1461" i="5"/>
  <c r="K1461" i="5" s="1"/>
  <c r="G1462" i="5"/>
  <c r="G1463" i="5"/>
  <c r="G1464" i="5"/>
  <c r="K1464" i="5" s="1"/>
  <c r="G1465" i="5"/>
  <c r="K1465" i="5" s="1"/>
  <c r="G1466" i="5"/>
  <c r="G1467" i="5"/>
  <c r="G1468" i="5"/>
  <c r="K1468" i="5" s="1"/>
  <c r="G1469" i="5"/>
  <c r="K1469" i="5" s="1"/>
  <c r="L1469" i="5" s="1"/>
  <c r="M1469" i="5" s="1"/>
  <c r="G1470" i="5"/>
  <c r="K1470" i="5" s="1"/>
  <c r="G1471" i="5"/>
  <c r="K1471" i="5" s="1"/>
  <c r="G1472" i="5"/>
  <c r="K1472" i="5" s="1"/>
  <c r="L1472" i="5" s="1"/>
  <c r="M1472" i="5" s="1"/>
  <c r="G1473" i="5"/>
  <c r="K1473" i="5" s="1"/>
  <c r="G1474" i="5"/>
  <c r="G1475" i="5"/>
  <c r="G1476" i="5"/>
  <c r="K1476" i="5" s="1"/>
  <c r="G1477" i="5"/>
  <c r="G1478" i="5"/>
  <c r="G1479" i="5"/>
  <c r="G1480" i="5"/>
  <c r="G1481" i="5"/>
  <c r="G1482" i="5"/>
  <c r="G1483" i="5"/>
  <c r="K1483" i="5" s="1"/>
  <c r="G1484" i="5"/>
  <c r="K1484" i="5" s="1"/>
  <c r="L1484" i="5" s="1"/>
  <c r="M1484" i="5" s="1"/>
  <c r="G1485" i="5"/>
  <c r="G1486" i="5"/>
  <c r="G1487" i="5"/>
  <c r="G1488" i="5"/>
  <c r="G1489" i="5"/>
  <c r="K1489" i="5" s="1"/>
  <c r="G1490" i="5"/>
  <c r="G1491" i="5"/>
  <c r="G1492" i="5"/>
  <c r="G1493" i="5"/>
  <c r="G1494" i="5"/>
  <c r="G1495" i="5"/>
  <c r="K1495" i="5" s="1"/>
  <c r="L1495" i="5" s="1"/>
  <c r="M1495" i="5" s="1"/>
  <c r="G1496" i="5"/>
  <c r="G1497" i="5"/>
  <c r="K1497" i="5" s="1"/>
  <c r="G1498" i="5"/>
  <c r="G1499" i="5"/>
  <c r="G1500" i="5"/>
  <c r="K1500" i="5" s="1"/>
  <c r="G1501" i="5"/>
  <c r="G1502" i="5"/>
  <c r="G1503" i="5"/>
  <c r="G1504" i="5"/>
  <c r="G1505" i="5"/>
  <c r="G1506" i="5"/>
  <c r="G1507" i="5"/>
  <c r="G1508" i="5"/>
  <c r="K1508" i="5" s="1"/>
  <c r="L1508" i="5" s="1"/>
  <c r="M1508" i="5" s="1"/>
  <c r="G1509" i="5"/>
  <c r="G1510" i="5"/>
  <c r="K1510" i="5" s="1"/>
  <c r="G1511" i="5"/>
  <c r="G1512" i="5"/>
  <c r="K1512" i="5" s="1"/>
  <c r="L1512" i="5" s="1"/>
  <c r="M1512" i="5" s="1"/>
  <c r="G1513" i="5"/>
  <c r="G1514" i="5"/>
  <c r="G1515" i="5"/>
  <c r="G1516" i="5"/>
  <c r="G1517" i="5"/>
  <c r="G1518" i="5"/>
  <c r="G1519" i="5"/>
  <c r="K1519" i="5" s="1"/>
  <c r="G1520" i="5"/>
  <c r="G1521" i="5"/>
  <c r="G1522" i="5"/>
  <c r="G1523" i="5"/>
  <c r="G1524" i="5"/>
  <c r="K1524" i="5" s="1"/>
  <c r="G1525" i="5"/>
  <c r="G1526" i="5"/>
  <c r="G1527" i="5"/>
  <c r="G1528" i="5"/>
  <c r="G1529" i="5"/>
  <c r="K1529" i="5" s="1"/>
  <c r="L1529" i="5" s="1"/>
  <c r="M1529" i="5" s="1"/>
  <c r="G1530" i="5"/>
  <c r="K1530" i="5" s="1"/>
  <c r="G1531" i="5"/>
  <c r="G1532" i="5"/>
  <c r="K1532" i="5" s="1"/>
  <c r="G1533" i="5"/>
  <c r="G1534" i="5"/>
  <c r="G1535" i="5"/>
  <c r="G1536" i="5"/>
  <c r="K1536" i="5" s="1"/>
  <c r="G1537" i="5"/>
  <c r="G1538" i="5"/>
  <c r="G1539" i="5"/>
  <c r="G1540" i="5"/>
  <c r="G1541" i="5"/>
  <c r="K1541" i="5" s="1"/>
  <c r="G1542" i="5"/>
  <c r="K1542" i="5" s="1"/>
  <c r="G1543" i="5"/>
  <c r="G1544" i="5"/>
  <c r="K1544" i="5" s="1"/>
  <c r="G1545" i="5"/>
  <c r="G1546" i="5"/>
  <c r="G1547" i="5"/>
  <c r="G1548" i="5"/>
  <c r="G1549" i="5"/>
  <c r="G1550" i="5"/>
  <c r="G1551" i="5"/>
  <c r="G1552" i="5"/>
  <c r="K1552" i="5" s="1"/>
  <c r="G1553" i="5"/>
  <c r="G1554" i="5"/>
  <c r="K1554" i="5" s="1"/>
  <c r="G1555" i="5"/>
  <c r="G1556" i="5"/>
  <c r="G1557" i="5"/>
  <c r="G1558" i="5"/>
  <c r="K1558" i="5" s="1"/>
  <c r="G1559" i="5"/>
  <c r="G1560" i="5"/>
  <c r="G1561" i="5"/>
  <c r="G1562" i="5"/>
  <c r="G1563" i="5"/>
  <c r="G1564" i="5"/>
  <c r="K1564" i="5" s="1"/>
  <c r="G1565" i="5"/>
  <c r="K1565" i="5" s="1"/>
  <c r="L1565" i="5" s="1"/>
  <c r="M1565" i="5" s="1"/>
  <c r="G1566" i="5"/>
  <c r="K1566" i="5" s="1"/>
  <c r="G1567" i="5"/>
  <c r="G1568" i="5"/>
  <c r="K1568" i="5" s="1"/>
  <c r="G1569" i="5"/>
  <c r="K1569" i="5" s="1"/>
  <c r="G1570" i="5"/>
  <c r="G1571" i="5"/>
  <c r="G1572" i="5"/>
  <c r="K1572" i="5" s="1"/>
  <c r="G1573" i="5"/>
  <c r="K1573" i="5" s="1"/>
  <c r="G1574" i="5"/>
  <c r="K1574" i="5" s="1"/>
  <c r="G1575" i="5"/>
  <c r="G1576" i="5"/>
  <c r="K1576" i="5" s="1"/>
  <c r="G1577" i="5"/>
  <c r="G1578" i="5"/>
  <c r="G1579" i="5"/>
  <c r="K1579" i="5" s="1"/>
  <c r="G1580" i="5"/>
  <c r="K1580" i="5" s="1"/>
  <c r="G1581" i="5"/>
  <c r="G1582" i="5"/>
  <c r="G1583" i="5"/>
  <c r="G1584" i="5"/>
  <c r="G1585" i="5"/>
  <c r="G1586" i="5"/>
  <c r="G1587" i="5"/>
  <c r="G1588" i="5"/>
  <c r="K1588" i="5" s="1"/>
  <c r="G1589" i="5"/>
  <c r="K1589" i="5" s="1"/>
  <c r="L1589" i="5" s="1"/>
  <c r="M1589" i="5" s="1"/>
  <c r="G1590" i="5"/>
  <c r="G1591" i="5"/>
  <c r="K1591" i="5" s="1"/>
  <c r="G1592" i="5"/>
  <c r="K1592" i="5" s="1"/>
  <c r="G1593" i="5"/>
  <c r="G1594" i="5"/>
  <c r="G1595" i="5"/>
  <c r="G1596" i="5"/>
  <c r="K1596" i="5" s="1"/>
  <c r="G1597" i="5"/>
  <c r="K1597" i="5" s="1"/>
  <c r="G1598" i="5"/>
  <c r="G1599" i="5"/>
  <c r="G1600" i="5"/>
  <c r="K1600" i="5" s="1"/>
  <c r="G1601" i="5"/>
  <c r="K1601" i="5" s="1"/>
  <c r="L1601" i="5" s="1"/>
  <c r="M1601" i="5" s="1"/>
  <c r="G1602" i="5"/>
  <c r="K1602" i="5" s="1"/>
  <c r="G1603" i="5"/>
  <c r="G1604" i="5"/>
  <c r="K1604" i="5" s="1"/>
  <c r="L1604" i="5" s="1"/>
  <c r="M1604" i="5" s="1"/>
  <c r="G1605" i="5"/>
  <c r="K1605" i="5" s="1"/>
  <c r="G1606" i="5"/>
  <c r="G1607" i="5"/>
  <c r="G1608" i="5"/>
  <c r="K1608" i="5" s="1"/>
  <c r="G1609" i="5"/>
  <c r="K1609" i="5" s="1"/>
  <c r="G1610" i="5"/>
  <c r="K1610" i="5" s="1"/>
  <c r="G1611" i="5"/>
  <c r="G1612" i="5"/>
  <c r="G1613" i="5"/>
  <c r="G1614" i="5"/>
  <c r="K1614" i="5" s="1"/>
  <c r="G1615" i="5"/>
  <c r="G1616" i="5"/>
  <c r="K1616" i="5" s="1"/>
  <c r="L1616" i="5" s="1"/>
  <c r="M1616" i="5" s="1"/>
  <c r="G1617" i="5"/>
  <c r="G1618" i="5"/>
  <c r="K1618" i="5" s="1"/>
  <c r="G1619" i="5"/>
  <c r="K1619" i="5" s="1"/>
  <c r="G1620" i="5"/>
  <c r="G1621" i="5"/>
  <c r="G1622" i="5"/>
  <c r="G1623" i="5"/>
  <c r="G1624" i="5"/>
  <c r="K1624" i="5" s="1"/>
  <c r="G1625" i="5"/>
  <c r="K1625" i="5" s="1"/>
  <c r="G1626" i="5"/>
  <c r="G1627" i="5"/>
  <c r="K1627" i="5" s="1"/>
  <c r="L1627" i="5" s="1"/>
  <c r="M1627" i="5" s="1"/>
  <c r="G1628" i="5"/>
  <c r="G1629" i="5"/>
  <c r="K1629" i="5" s="1"/>
  <c r="G1630" i="5"/>
  <c r="K1630" i="5" s="1"/>
  <c r="G1631" i="5"/>
  <c r="G1632" i="5"/>
  <c r="G1633" i="5"/>
  <c r="G1634" i="5"/>
  <c r="G1635" i="5"/>
  <c r="G1636" i="5"/>
  <c r="G1637" i="5"/>
  <c r="G1638" i="5"/>
  <c r="K1638" i="5" s="1"/>
  <c r="G1639" i="5"/>
  <c r="G1640" i="5"/>
  <c r="K1640" i="5" s="1"/>
  <c r="G1641" i="5"/>
  <c r="G1642" i="5"/>
  <c r="G1643" i="5"/>
  <c r="K1643" i="5" s="1"/>
  <c r="G1644" i="5"/>
  <c r="G1645" i="5"/>
  <c r="G1646" i="5"/>
  <c r="G1647" i="5"/>
  <c r="G1648" i="5"/>
  <c r="G1649" i="5"/>
  <c r="G1650" i="5"/>
  <c r="G1651" i="5"/>
  <c r="G1652" i="5"/>
  <c r="K1652" i="5" s="1"/>
  <c r="G1653" i="5"/>
  <c r="K1653" i="5" s="1"/>
  <c r="L1653" i="5" s="1"/>
  <c r="M1653" i="5" s="1"/>
  <c r="G1654" i="5"/>
  <c r="K1654" i="5" s="1"/>
  <c r="G1655" i="5"/>
  <c r="G1656" i="5"/>
  <c r="G1657" i="5"/>
  <c r="G1658" i="5"/>
  <c r="G1659" i="5"/>
  <c r="G1660" i="5"/>
  <c r="K1660" i="5" s="1"/>
  <c r="G1661" i="5"/>
  <c r="K1661" i="5" s="1"/>
  <c r="L1661" i="5" s="1"/>
  <c r="M1661" i="5" s="1"/>
  <c r="G1662" i="5"/>
  <c r="K1662" i="5" s="1"/>
  <c r="G1663" i="5"/>
  <c r="K1663" i="5" s="1"/>
  <c r="L1663" i="5" s="1"/>
  <c r="M1663" i="5" s="1"/>
  <c r="G1664" i="5"/>
  <c r="G1665" i="5"/>
  <c r="G1666" i="5"/>
  <c r="G1667" i="5"/>
  <c r="K1667" i="5" s="1"/>
  <c r="G1668" i="5"/>
  <c r="G1669" i="5"/>
  <c r="G1670" i="5"/>
  <c r="G1671" i="5"/>
  <c r="G1672" i="5"/>
  <c r="G1673" i="5"/>
  <c r="G1674" i="5"/>
  <c r="G1675" i="5"/>
  <c r="G1676" i="5"/>
  <c r="G1677" i="5"/>
  <c r="G1678" i="5"/>
  <c r="K1678" i="5" s="1"/>
  <c r="G1679" i="5"/>
  <c r="K1679" i="5" s="1"/>
  <c r="G1680" i="5"/>
  <c r="G1681" i="5"/>
  <c r="K1681" i="5" s="1"/>
  <c r="G1682" i="5"/>
  <c r="G1683" i="5"/>
  <c r="G1684" i="5"/>
  <c r="G1685" i="5"/>
  <c r="K1685" i="5" s="1"/>
  <c r="G1686" i="5"/>
  <c r="G1687" i="5"/>
  <c r="G1688" i="5"/>
  <c r="K1688" i="5" s="1"/>
  <c r="G1689" i="5"/>
  <c r="G1690" i="5"/>
  <c r="G1691" i="5"/>
  <c r="G1692" i="5"/>
  <c r="G1693" i="5"/>
  <c r="G1694" i="5"/>
  <c r="G1695" i="5"/>
  <c r="G1696" i="5"/>
  <c r="G1697" i="5"/>
  <c r="K1697" i="5" s="1"/>
  <c r="L1697" i="5" s="1"/>
  <c r="M1697" i="5" s="1"/>
  <c r="G1698" i="5"/>
  <c r="K1698" i="5" s="1"/>
  <c r="G1699" i="5"/>
  <c r="K1699" i="5" s="1"/>
  <c r="G1700" i="5"/>
  <c r="K1700" i="5" s="1"/>
  <c r="G1701" i="5"/>
  <c r="G1702" i="5"/>
  <c r="G1703" i="5"/>
  <c r="G1704" i="5"/>
  <c r="G1705" i="5"/>
  <c r="K1705" i="5" s="1"/>
  <c r="G1706" i="5"/>
  <c r="K1706" i="5" s="1"/>
  <c r="G1707" i="5"/>
  <c r="G1708" i="5"/>
  <c r="K1708" i="5" s="1"/>
  <c r="G1709" i="5"/>
  <c r="K1709" i="5" s="1"/>
  <c r="L1709" i="5" s="1"/>
  <c r="M1709" i="5" s="1"/>
  <c r="G1710" i="5"/>
  <c r="K1710" i="5" s="1"/>
  <c r="G1711" i="5"/>
  <c r="G1712" i="5"/>
  <c r="K1712" i="5" s="1"/>
  <c r="L1712" i="5" s="1"/>
  <c r="M1712" i="5" s="1"/>
  <c r="G1713" i="5"/>
  <c r="G1714" i="5"/>
  <c r="G1715" i="5"/>
  <c r="G1716" i="5"/>
  <c r="K1716" i="5" s="1"/>
  <c r="G1717" i="5"/>
  <c r="G1718" i="5"/>
  <c r="K1718" i="5" s="1"/>
  <c r="G1719" i="5"/>
  <c r="G1720" i="5"/>
  <c r="G1721" i="5"/>
  <c r="K1721" i="5" s="1"/>
  <c r="L1721" i="5" s="1"/>
  <c r="M1721" i="5" s="1"/>
  <c r="G1722" i="5"/>
  <c r="K1722" i="5" s="1"/>
  <c r="L1722" i="5" s="1"/>
  <c r="M1722" i="5" s="1"/>
  <c r="G1723" i="5"/>
  <c r="K1723" i="5" s="1"/>
  <c r="G1724" i="5"/>
  <c r="G1725" i="5"/>
  <c r="G1726" i="5"/>
  <c r="G1727" i="5"/>
  <c r="G1728" i="5"/>
  <c r="G1729" i="5"/>
  <c r="G1730" i="5"/>
  <c r="G1731" i="5"/>
  <c r="G1732" i="5"/>
  <c r="G1733" i="5"/>
  <c r="K1733" i="5" s="1"/>
  <c r="G1734" i="5"/>
  <c r="G1735" i="5"/>
  <c r="G1736" i="5"/>
  <c r="G1737" i="5"/>
  <c r="G1738" i="5"/>
  <c r="K1738" i="5" s="1"/>
  <c r="G1739" i="5"/>
  <c r="G1740" i="5"/>
  <c r="K1740" i="5" s="1"/>
  <c r="G1741" i="5"/>
  <c r="G1742" i="5"/>
  <c r="G1743" i="5"/>
  <c r="G1744" i="5"/>
  <c r="K1744" i="5" s="1"/>
  <c r="G1745" i="5"/>
  <c r="K1745" i="5" s="1"/>
  <c r="G1746" i="5"/>
  <c r="K1746" i="5" s="1"/>
  <c r="G1747" i="5"/>
  <c r="K1747" i="5" s="1"/>
  <c r="G1748" i="5"/>
  <c r="K1748" i="5" s="1"/>
  <c r="L1748" i="5" s="1"/>
  <c r="M1748" i="5" s="1"/>
  <c r="G1749" i="5"/>
  <c r="G1750" i="5"/>
  <c r="K1750" i="5" s="1"/>
  <c r="G1751" i="5"/>
  <c r="G1752" i="5"/>
  <c r="G1753" i="5"/>
  <c r="G1754" i="5"/>
  <c r="G1755" i="5"/>
  <c r="G1756" i="5"/>
  <c r="G1757" i="5"/>
  <c r="K1757" i="5" s="1"/>
  <c r="L1757" i="5" s="1"/>
  <c r="M1757" i="5" s="1"/>
  <c r="G1758" i="5"/>
  <c r="K1758" i="5" s="1"/>
  <c r="G1759" i="5"/>
  <c r="G1760" i="5"/>
  <c r="K1760" i="5" s="1"/>
  <c r="G1761" i="5"/>
  <c r="G1762" i="5"/>
  <c r="G1763" i="5"/>
  <c r="G1764" i="5"/>
  <c r="K1764" i="5" s="1"/>
  <c r="G1765" i="5"/>
  <c r="G1766" i="5"/>
  <c r="G1767" i="5"/>
  <c r="G1768" i="5"/>
  <c r="G1769" i="5"/>
  <c r="G1770" i="5"/>
  <c r="K1770" i="5" s="1"/>
  <c r="L1770" i="5" s="1"/>
  <c r="M1770" i="5" s="1"/>
  <c r="G1771" i="5"/>
  <c r="K1771" i="5" s="1"/>
  <c r="G1772" i="5"/>
  <c r="K1772" i="5" s="1"/>
  <c r="G1773" i="5"/>
  <c r="G1774" i="5"/>
  <c r="G1775" i="5"/>
  <c r="K1775" i="5" s="1"/>
  <c r="L1775" i="5" s="1"/>
  <c r="M1775" i="5" s="1"/>
  <c r="G1776" i="5"/>
  <c r="G1777" i="5"/>
  <c r="G1778" i="5"/>
  <c r="G1779" i="5"/>
  <c r="G1780" i="5"/>
  <c r="G1781" i="5"/>
  <c r="G1782" i="5"/>
  <c r="K1782" i="5" s="1"/>
  <c r="G1783" i="5"/>
  <c r="K1783" i="5" s="1"/>
  <c r="G1784" i="5"/>
  <c r="K1784" i="5" s="1"/>
  <c r="G1785" i="5"/>
  <c r="G1786" i="5"/>
  <c r="G1787" i="5"/>
  <c r="G1788" i="5"/>
  <c r="K1788" i="5" s="1"/>
  <c r="G1789" i="5"/>
  <c r="G1790" i="5"/>
  <c r="G1791" i="5"/>
  <c r="G1792" i="5"/>
  <c r="G1793" i="5"/>
  <c r="K1793" i="5" s="1"/>
  <c r="G1794" i="5"/>
  <c r="G1795" i="5"/>
  <c r="G1796" i="5"/>
  <c r="G1797" i="5"/>
  <c r="K1797" i="5" s="1"/>
  <c r="G1798" i="5"/>
  <c r="G1799" i="5"/>
  <c r="G1800" i="5"/>
  <c r="G1801" i="5"/>
  <c r="G1802" i="5"/>
  <c r="G1803" i="5"/>
  <c r="G1804" i="5"/>
  <c r="G1805" i="5"/>
  <c r="K1805" i="5" s="1"/>
  <c r="L1805" i="5" s="1"/>
  <c r="M1805" i="5" s="1"/>
  <c r="G1806" i="5"/>
  <c r="G1807" i="5"/>
  <c r="G1808" i="5"/>
  <c r="K1808" i="5" s="1"/>
  <c r="G1809" i="5"/>
  <c r="K1809" i="5" s="1"/>
  <c r="G1810" i="5"/>
  <c r="G1811" i="5"/>
  <c r="G1812" i="5"/>
  <c r="G1813" i="5"/>
  <c r="G1814" i="5"/>
  <c r="G1815" i="5"/>
  <c r="G1816" i="5"/>
  <c r="G1817" i="5"/>
  <c r="K1817" i="5" s="1"/>
  <c r="L1817" i="5" s="1"/>
  <c r="M1817" i="5" s="1"/>
  <c r="G1818" i="5"/>
  <c r="K1818" i="5" s="1"/>
  <c r="G1819" i="5"/>
  <c r="G1820" i="5"/>
  <c r="G1821" i="5"/>
  <c r="G1822" i="5"/>
  <c r="G1823" i="5"/>
  <c r="G1824" i="5"/>
  <c r="G1825" i="5"/>
  <c r="K1825" i="5" s="1"/>
  <c r="G1826" i="5"/>
  <c r="G1827" i="5"/>
  <c r="G1828" i="5"/>
  <c r="G1829" i="5"/>
  <c r="K1829" i="5" s="1"/>
  <c r="G1830" i="5"/>
  <c r="K1830" i="5" s="1"/>
  <c r="L1830" i="5" s="1"/>
  <c r="M1830" i="5" s="1"/>
  <c r="G1831" i="5"/>
  <c r="K1831" i="5" s="1"/>
  <c r="G1832" i="5"/>
  <c r="K1832" i="5" s="1"/>
  <c r="G1833" i="5"/>
  <c r="G1834" i="5"/>
  <c r="G1835" i="5"/>
  <c r="K1835" i="5" s="1"/>
  <c r="G1836" i="5"/>
  <c r="G1837" i="5"/>
  <c r="G1838" i="5"/>
  <c r="G1839" i="5"/>
  <c r="G1840" i="5"/>
  <c r="G1841" i="5"/>
  <c r="K1841" i="5" s="1"/>
  <c r="G1842" i="5"/>
  <c r="K1842" i="5" s="1"/>
  <c r="G1843" i="5"/>
  <c r="K1843" i="5" s="1"/>
  <c r="G1844" i="5"/>
  <c r="K1844" i="5" s="1"/>
  <c r="L1844" i="5" s="1"/>
  <c r="M1844" i="5" s="1"/>
  <c r="G1845" i="5"/>
  <c r="K1845" i="5" s="1"/>
  <c r="G1846" i="5"/>
  <c r="G1847" i="5"/>
  <c r="G1848" i="5"/>
  <c r="K1848" i="5" s="1"/>
  <c r="G1849" i="5"/>
  <c r="K1849" i="5" s="1"/>
  <c r="G1850" i="5"/>
  <c r="G1851" i="5"/>
  <c r="G1852" i="5"/>
  <c r="G1853" i="5"/>
  <c r="K1853" i="5" s="1"/>
  <c r="L1853" i="5" s="1"/>
  <c r="M1853" i="5" s="1"/>
  <c r="G1854" i="5"/>
  <c r="K1854" i="5" s="1"/>
  <c r="L1854" i="5" s="1"/>
  <c r="M1854" i="5" s="1"/>
  <c r="G1855" i="5"/>
  <c r="G1856" i="5"/>
  <c r="G1857" i="5"/>
  <c r="G1858" i="5"/>
  <c r="G1859" i="5"/>
  <c r="G1860" i="5"/>
  <c r="G1861" i="5"/>
  <c r="G1862" i="5"/>
  <c r="K1862" i="5" s="1"/>
  <c r="G1863" i="5"/>
  <c r="G1864" i="5"/>
  <c r="K1864" i="5" s="1"/>
  <c r="G1865" i="5"/>
  <c r="G1866" i="5"/>
  <c r="G1867" i="5"/>
  <c r="G1868" i="5"/>
  <c r="G1869" i="5"/>
  <c r="G1870" i="5"/>
  <c r="K1870" i="5" s="1"/>
  <c r="G1871" i="5"/>
  <c r="K1871" i="5" s="1"/>
  <c r="G1872" i="5"/>
  <c r="K1872" i="5" s="1"/>
  <c r="G1873" i="5"/>
  <c r="G1874" i="5"/>
  <c r="G1875" i="5"/>
  <c r="G1876" i="5"/>
  <c r="K1876" i="5" s="1"/>
  <c r="G1877" i="5"/>
  <c r="K1877" i="5" s="1"/>
  <c r="L1877" i="5" s="1"/>
  <c r="M1877" i="5" s="1"/>
  <c r="G1878" i="5"/>
  <c r="G1879" i="5"/>
  <c r="G1880" i="5"/>
  <c r="G1881" i="5"/>
  <c r="K1881" i="5" s="1"/>
  <c r="G1882" i="5"/>
  <c r="K1882" i="5" s="1"/>
  <c r="G1883" i="5"/>
  <c r="K1883" i="5" s="1"/>
  <c r="G1884" i="5"/>
  <c r="K1884" i="5" s="1"/>
  <c r="G1885" i="5"/>
  <c r="G1886" i="5"/>
  <c r="K1886" i="5" s="1"/>
  <c r="G1887" i="5"/>
  <c r="G1888" i="5"/>
  <c r="G1889" i="5"/>
  <c r="K1889" i="5" s="1"/>
  <c r="L1889" i="5" s="1"/>
  <c r="M1889" i="5" s="1"/>
  <c r="G1890" i="5"/>
  <c r="K1890" i="5" s="1"/>
  <c r="L1890" i="5" s="1"/>
  <c r="M1890" i="5" s="1"/>
  <c r="G1891" i="5"/>
  <c r="G1892" i="5"/>
  <c r="K1892" i="5" s="1"/>
  <c r="G1893" i="5"/>
  <c r="G1894" i="5"/>
  <c r="G1895" i="5"/>
  <c r="G1896" i="5"/>
  <c r="G1897" i="5"/>
  <c r="G1898" i="5"/>
  <c r="G1899" i="5"/>
  <c r="G1900" i="5"/>
  <c r="G1901" i="5"/>
  <c r="K1901" i="5" s="1"/>
  <c r="G1902" i="5"/>
  <c r="K1902" i="5" s="1"/>
  <c r="G1903" i="5"/>
  <c r="G1904" i="5"/>
  <c r="K1904" i="5" s="1"/>
  <c r="L1904" i="5" s="1"/>
  <c r="M1904" i="5" s="1"/>
  <c r="G1905" i="5"/>
  <c r="K1905" i="5" s="1"/>
  <c r="G1906" i="5"/>
  <c r="K1906" i="5" s="1"/>
  <c r="L1906" i="5" s="1"/>
  <c r="M1906" i="5" s="1"/>
  <c r="G1907" i="5"/>
  <c r="G1908" i="5"/>
  <c r="K1908" i="5" s="1"/>
  <c r="G1909" i="5"/>
  <c r="G1910" i="5"/>
  <c r="G1911" i="5"/>
  <c r="G1912" i="5"/>
  <c r="K1912" i="5" s="1"/>
  <c r="G1913" i="5"/>
  <c r="K1913" i="5" s="1"/>
  <c r="G1914" i="5"/>
  <c r="K1914" i="5" s="1"/>
  <c r="G1915" i="5"/>
  <c r="G1916" i="5"/>
  <c r="K1916" i="5" s="1"/>
  <c r="L1916" i="5" s="1"/>
  <c r="M1916" i="5" s="1"/>
  <c r="G1917" i="5"/>
  <c r="G1918" i="5"/>
  <c r="G1919" i="5"/>
  <c r="G1920" i="5"/>
  <c r="G1921" i="5"/>
  <c r="G1922" i="5"/>
  <c r="K1922" i="5" s="1"/>
  <c r="G1923" i="5"/>
  <c r="G1924" i="5"/>
  <c r="G1925" i="5"/>
  <c r="G1926" i="5"/>
  <c r="K1926" i="5" s="1"/>
  <c r="G1927" i="5"/>
  <c r="G1928" i="5"/>
  <c r="G1929" i="5"/>
  <c r="G1930" i="5"/>
  <c r="G1931" i="5"/>
  <c r="G1932" i="5"/>
  <c r="G1933" i="5"/>
  <c r="G1934" i="5"/>
  <c r="G1935" i="5"/>
  <c r="G1936" i="5"/>
  <c r="K1936" i="5" s="1"/>
  <c r="G1937" i="5"/>
  <c r="K1937" i="5" s="1"/>
  <c r="G1938" i="5"/>
  <c r="G1939" i="5"/>
  <c r="K1939" i="5" s="1"/>
  <c r="G1940" i="5"/>
  <c r="K1940" i="5" s="1"/>
  <c r="L1940" i="5" s="1"/>
  <c r="M1940" i="5" s="1"/>
  <c r="G1941" i="5"/>
  <c r="K1941" i="5" s="1"/>
  <c r="G1942" i="5"/>
  <c r="G1943" i="5"/>
  <c r="G1944" i="5"/>
  <c r="G1945" i="5"/>
  <c r="G1946" i="5"/>
  <c r="G1947" i="5"/>
  <c r="G1948" i="5"/>
  <c r="K1948" i="5" s="1"/>
  <c r="G1949" i="5"/>
  <c r="K1949" i="5" s="1"/>
  <c r="L1949" i="5" s="1"/>
  <c r="M1949" i="5" s="1"/>
  <c r="G1950" i="5"/>
  <c r="K1950" i="5" s="1"/>
  <c r="G1951" i="5"/>
  <c r="K1951" i="5" s="1"/>
  <c r="G1952" i="5"/>
  <c r="K1952" i="5" s="1"/>
  <c r="G1953" i="5"/>
  <c r="K1953" i="5" s="1"/>
  <c r="G1954" i="5"/>
  <c r="K1954" i="5" s="1"/>
  <c r="D1954" i="5"/>
  <c r="B1954" i="5"/>
  <c r="D1953" i="5"/>
  <c r="B1953" i="5"/>
  <c r="D1952" i="5"/>
  <c r="B1952" i="5"/>
  <c r="D1951" i="5"/>
  <c r="B1951" i="5"/>
  <c r="D1950" i="5"/>
  <c r="B1950" i="5"/>
  <c r="D1949" i="5"/>
  <c r="B1949" i="5"/>
  <c r="D1948" i="5"/>
  <c r="B1948" i="5"/>
  <c r="D1947" i="5"/>
  <c r="B1947" i="5"/>
  <c r="D1946" i="5"/>
  <c r="B1946" i="5"/>
  <c r="D1945" i="5"/>
  <c r="B1945" i="5"/>
  <c r="D1944" i="5"/>
  <c r="B1944" i="5"/>
  <c r="D1943" i="5"/>
  <c r="B1943" i="5"/>
  <c r="D1942" i="5"/>
  <c r="B1942" i="5"/>
  <c r="D1941" i="5"/>
  <c r="B1941" i="5"/>
  <c r="D1940" i="5"/>
  <c r="B1940" i="5"/>
  <c r="D1939" i="5"/>
  <c r="B1939" i="5"/>
  <c r="D1938" i="5"/>
  <c r="B1938" i="5"/>
  <c r="D1937" i="5"/>
  <c r="B1937" i="5"/>
  <c r="D1936" i="5"/>
  <c r="B1936" i="5"/>
  <c r="D1935" i="5"/>
  <c r="B1935" i="5"/>
  <c r="D1934" i="5"/>
  <c r="B1934" i="5"/>
  <c r="D1933" i="5"/>
  <c r="B1933" i="5"/>
  <c r="D1932" i="5"/>
  <c r="B1932" i="5"/>
  <c r="D1931" i="5"/>
  <c r="B1931" i="5"/>
  <c r="D1930" i="5"/>
  <c r="B1930" i="5"/>
  <c r="D1929" i="5"/>
  <c r="B1929" i="5"/>
  <c r="D1928" i="5"/>
  <c r="B1928" i="5"/>
  <c r="D1927" i="5"/>
  <c r="B1927" i="5"/>
  <c r="D1926" i="5"/>
  <c r="B1926" i="5"/>
  <c r="D1925" i="5"/>
  <c r="B1925" i="5"/>
  <c r="D1924" i="5"/>
  <c r="B1924" i="5"/>
  <c r="D1923" i="5"/>
  <c r="B1923" i="5"/>
  <c r="D1922" i="5"/>
  <c r="B1922" i="5"/>
  <c r="D1921" i="5"/>
  <c r="B1921" i="5"/>
  <c r="D1920" i="5"/>
  <c r="B1920" i="5"/>
  <c r="D1919" i="5"/>
  <c r="B1919" i="5"/>
  <c r="D1918" i="5"/>
  <c r="B1918" i="5"/>
  <c r="D1917" i="5"/>
  <c r="B1917" i="5"/>
  <c r="D1916" i="5"/>
  <c r="B1916" i="5"/>
  <c r="D1915" i="5"/>
  <c r="B1915" i="5"/>
  <c r="D1914" i="5"/>
  <c r="B1914" i="5"/>
  <c r="D1913" i="5"/>
  <c r="B1913" i="5"/>
  <c r="D1912" i="5"/>
  <c r="B1912" i="5"/>
  <c r="D1911" i="5"/>
  <c r="B1911" i="5"/>
  <c r="D1910" i="5"/>
  <c r="B1910" i="5"/>
  <c r="D1909" i="5"/>
  <c r="B1909" i="5"/>
  <c r="D1908" i="5"/>
  <c r="B1908" i="5"/>
  <c r="D1907" i="5"/>
  <c r="B1907" i="5"/>
  <c r="D1906" i="5"/>
  <c r="B1906" i="5"/>
  <c r="D1905" i="5"/>
  <c r="B1905" i="5"/>
  <c r="D1904" i="5"/>
  <c r="B1904" i="5"/>
  <c r="D1903" i="5"/>
  <c r="B1903" i="5"/>
  <c r="D1902" i="5"/>
  <c r="B1902" i="5"/>
  <c r="D1901" i="5"/>
  <c r="B1901" i="5"/>
  <c r="D1900" i="5"/>
  <c r="B1900" i="5"/>
  <c r="D1899" i="5"/>
  <c r="B1899" i="5"/>
  <c r="D1898" i="5"/>
  <c r="B1898" i="5"/>
  <c r="D1897" i="5"/>
  <c r="B1897" i="5"/>
  <c r="D1896" i="5"/>
  <c r="B1896" i="5"/>
  <c r="D1895" i="5"/>
  <c r="B1895" i="5"/>
  <c r="D1894" i="5"/>
  <c r="B1894" i="5"/>
  <c r="D1893" i="5"/>
  <c r="B1893" i="5"/>
  <c r="D1892" i="5"/>
  <c r="B1892" i="5"/>
  <c r="D1891" i="5"/>
  <c r="B1891" i="5"/>
  <c r="D1890" i="5"/>
  <c r="B1890" i="5"/>
  <c r="D1889" i="5"/>
  <c r="B1889" i="5"/>
  <c r="D1888" i="5"/>
  <c r="B1888" i="5"/>
  <c r="D1887" i="5"/>
  <c r="B1887" i="5"/>
  <c r="D1886" i="5"/>
  <c r="B1886" i="5"/>
  <c r="D1885" i="5"/>
  <c r="B1885" i="5"/>
  <c r="D1884" i="5"/>
  <c r="B1884" i="5"/>
  <c r="D1883" i="5"/>
  <c r="B1883" i="5"/>
  <c r="D1882" i="5"/>
  <c r="B1882" i="5"/>
  <c r="D1881" i="5"/>
  <c r="B1881" i="5"/>
  <c r="D1880" i="5"/>
  <c r="B1880" i="5"/>
  <c r="D1879" i="5"/>
  <c r="B1879" i="5"/>
  <c r="D1878" i="5"/>
  <c r="B1878" i="5"/>
  <c r="D1877" i="5"/>
  <c r="B1877" i="5"/>
  <c r="D1876" i="5"/>
  <c r="B1876" i="5"/>
  <c r="D1875" i="5"/>
  <c r="B1875" i="5"/>
  <c r="D1874" i="5"/>
  <c r="B1874" i="5"/>
  <c r="D1873" i="5"/>
  <c r="B1873" i="5"/>
  <c r="D1872" i="5"/>
  <c r="B1872" i="5"/>
  <c r="D1871" i="5"/>
  <c r="B1871" i="5"/>
  <c r="D1870" i="5"/>
  <c r="B1870" i="5"/>
  <c r="D1869" i="5"/>
  <c r="B1869" i="5"/>
  <c r="D1868" i="5"/>
  <c r="B1868" i="5"/>
  <c r="D1867" i="5"/>
  <c r="B1867" i="5"/>
  <c r="D1866" i="5"/>
  <c r="B1866" i="5"/>
  <c r="D1865" i="5"/>
  <c r="B1865" i="5"/>
  <c r="D1864" i="5"/>
  <c r="B1864" i="5"/>
  <c r="D1863" i="5"/>
  <c r="B1863" i="5"/>
  <c r="D1862" i="5"/>
  <c r="B1862" i="5"/>
  <c r="D1861" i="5"/>
  <c r="B1861" i="5"/>
  <c r="D1860" i="5"/>
  <c r="B1860" i="5"/>
  <c r="D1859" i="5"/>
  <c r="B1859" i="5"/>
  <c r="D1858" i="5"/>
  <c r="B1858" i="5"/>
  <c r="D1857" i="5"/>
  <c r="B1857" i="5"/>
  <c r="D1856" i="5"/>
  <c r="B1856" i="5"/>
  <c r="D1855" i="5"/>
  <c r="B1855" i="5"/>
  <c r="D1854" i="5"/>
  <c r="B1854" i="5"/>
  <c r="D1853" i="5"/>
  <c r="B1853" i="5"/>
  <c r="D1852" i="5"/>
  <c r="B1852" i="5"/>
  <c r="D1851" i="5"/>
  <c r="B1851" i="5"/>
  <c r="D1850" i="5"/>
  <c r="B1850" i="5"/>
  <c r="D1849" i="5"/>
  <c r="B1849" i="5"/>
  <c r="D1848" i="5"/>
  <c r="B1848" i="5"/>
  <c r="D1847" i="5"/>
  <c r="B1847" i="5"/>
  <c r="D1846" i="5"/>
  <c r="B1846" i="5"/>
  <c r="D1845" i="5"/>
  <c r="B1845" i="5"/>
  <c r="D1844" i="5"/>
  <c r="B1844" i="5"/>
  <c r="D1843" i="5"/>
  <c r="B1843" i="5"/>
  <c r="D1842" i="5"/>
  <c r="B1842" i="5"/>
  <c r="D1841" i="5"/>
  <c r="B1841" i="5"/>
  <c r="D1840" i="5"/>
  <c r="B1840" i="5"/>
  <c r="D1839" i="5"/>
  <c r="B1839" i="5"/>
  <c r="D1838" i="5"/>
  <c r="B1838" i="5"/>
  <c r="D1837" i="5"/>
  <c r="B1837" i="5"/>
  <c r="D1836" i="5"/>
  <c r="B1836" i="5"/>
  <c r="D1835" i="5"/>
  <c r="B1835" i="5"/>
  <c r="D1834" i="5"/>
  <c r="B1834" i="5"/>
  <c r="D1833" i="5"/>
  <c r="B1833" i="5"/>
  <c r="D1832" i="5"/>
  <c r="B1832" i="5"/>
  <c r="D1831" i="5"/>
  <c r="B1831" i="5"/>
  <c r="D1830" i="5"/>
  <c r="B1830" i="5"/>
  <c r="D1829" i="5"/>
  <c r="B1829" i="5"/>
  <c r="D1828" i="5"/>
  <c r="B1828" i="5"/>
  <c r="D1827" i="5"/>
  <c r="B1827" i="5"/>
  <c r="D1826" i="5"/>
  <c r="B1826" i="5"/>
  <c r="D1825" i="5"/>
  <c r="B1825" i="5"/>
  <c r="D1824" i="5"/>
  <c r="B1824" i="5"/>
  <c r="D1823" i="5"/>
  <c r="B1823" i="5"/>
  <c r="D1822" i="5"/>
  <c r="B1822" i="5"/>
  <c r="D1821" i="5"/>
  <c r="B1821" i="5"/>
  <c r="D1820" i="5"/>
  <c r="B1820" i="5"/>
  <c r="D1819" i="5"/>
  <c r="B1819" i="5"/>
  <c r="D1818" i="5"/>
  <c r="B1818" i="5"/>
  <c r="D1817" i="5"/>
  <c r="B1817" i="5"/>
  <c r="D1816" i="5"/>
  <c r="B1816" i="5"/>
  <c r="D1815" i="5"/>
  <c r="B1815" i="5"/>
  <c r="D1814" i="5"/>
  <c r="B1814" i="5"/>
  <c r="D1813" i="5"/>
  <c r="B1813" i="5"/>
  <c r="D1812" i="5"/>
  <c r="B1812" i="5"/>
  <c r="D1811" i="5"/>
  <c r="B1811" i="5"/>
  <c r="D1810" i="5"/>
  <c r="B1810" i="5"/>
  <c r="D1809" i="5"/>
  <c r="B1809" i="5"/>
  <c r="D1808" i="5"/>
  <c r="B1808" i="5"/>
  <c r="D1807" i="5"/>
  <c r="B1807" i="5"/>
  <c r="D1806" i="5"/>
  <c r="B1806" i="5"/>
  <c r="D1805" i="5"/>
  <c r="B1805" i="5"/>
  <c r="D1804" i="5"/>
  <c r="B1804" i="5"/>
  <c r="D1803" i="5"/>
  <c r="B1803" i="5"/>
  <c r="D1802" i="5"/>
  <c r="B1802" i="5"/>
  <c r="D1801" i="5"/>
  <c r="B1801" i="5"/>
  <c r="D1800" i="5"/>
  <c r="B1800" i="5"/>
  <c r="D1799" i="5"/>
  <c r="B1799" i="5"/>
  <c r="D1798" i="5"/>
  <c r="B1798" i="5"/>
  <c r="D1797" i="5"/>
  <c r="B1797" i="5"/>
  <c r="D1796" i="5"/>
  <c r="B1796" i="5"/>
  <c r="D1795" i="5"/>
  <c r="B1795" i="5"/>
  <c r="D1794" i="5"/>
  <c r="B1794" i="5"/>
  <c r="D1793" i="5"/>
  <c r="B1793" i="5"/>
  <c r="D1792" i="5"/>
  <c r="B1792" i="5"/>
  <c r="D1791" i="5"/>
  <c r="B1791" i="5"/>
  <c r="D1790" i="5"/>
  <c r="B1790" i="5"/>
  <c r="D1789" i="5"/>
  <c r="B1789" i="5"/>
  <c r="D1788" i="5"/>
  <c r="B1788" i="5"/>
  <c r="D1787" i="5"/>
  <c r="B1787" i="5"/>
  <c r="D1786" i="5"/>
  <c r="B1786" i="5"/>
  <c r="D1785" i="5"/>
  <c r="B1785" i="5"/>
  <c r="D1784" i="5"/>
  <c r="B1784" i="5"/>
  <c r="D1783" i="5"/>
  <c r="B1783" i="5"/>
  <c r="D1782" i="5"/>
  <c r="B1782" i="5"/>
  <c r="D1781" i="5"/>
  <c r="B1781" i="5"/>
  <c r="D1780" i="5"/>
  <c r="B1780" i="5"/>
  <c r="D1779" i="5"/>
  <c r="B1779" i="5"/>
  <c r="D1778" i="5"/>
  <c r="B1778" i="5"/>
  <c r="D1777" i="5"/>
  <c r="B1777" i="5"/>
  <c r="D1776" i="5"/>
  <c r="B1776" i="5"/>
  <c r="D1775" i="5"/>
  <c r="B1775" i="5"/>
  <c r="D1774" i="5"/>
  <c r="B1774" i="5"/>
  <c r="D1773" i="5"/>
  <c r="B1773" i="5"/>
  <c r="D1772" i="5"/>
  <c r="B1772" i="5"/>
  <c r="D1771" i="5"/>
  <c r="B1771" i="5"/>
  <c r="D1770" i="5"/>
  <c r="B1770" i="5"/>
  <c r="D1769" i="5"/>
  <c r="B1769" i="5"/>
  <c r="D1768" i="5"/>
  <c r="B1768" i="5"/>
  <c r="D1767" i="5"/>
  <c r="B1767" i="5"/>
  <c r="D1766" i="5"/>
  <c r="B1766" i="5"/>
  <c r="D1765" i="5"/>
  <c r="B1765" i="5"/>
  <c r="D1764" i="5"/>
  <c r="B1764" i="5"/>
  <c r="D1763" i="5"/>
  <c r="B1763" i="5"/>
  <c r="D1762" i="5"/>
  <c r="B1762" i="5"/>
  <c r="D1761" i="5"/>
  <c r="B1761" i="5"/>
  <c r="D1760" i="5"/>
  <c r="B1760" i="5"/>
  <c r="D1759" i="5"/>
  <c r="B1759" i="5"/>
  <c r="D1758" i="5"/>
  <c r="B1758" i="5"/>
  <c r="D1757" i="5"/>
  <c r="B1757" i="5"/>
  <c r="D1756" i="5"/>
  <c r="B1756" i="5"/>
  <c r="D1755" i="5"/>
  <c r="B1755" i="5"/>
  <c r="D1754" i="5"/>
  <c r="B1754" i="5"/>
  <c r="D1753" i="5"/>
  <c r="B1753" i="5"/>
  <c r="D1752" i="5"/>
  <c r="B1752" i="5"/>
  <c r="D1751" i="5"/>
  <c r="B1751" i="5"/>
  <c r="D1750" i="5"/>
  <c r="B1750" i="5"/>
  <c r="D1749" i="5"/>
  <c r="B1749" i="5"/>
  <c r="D1748" i="5"/>
  <c r="B1748" i="5"/>
  <c r="D1747" i="5"/>
  <c r="B1747" i="5"/>
  <c r="D1746" i="5"/>
  <c r="B1746" i="5"/>
  <c r="D1745" i="5"/>
  <c r="B1745" i="5"/>
  <c r="D1744" i="5"/>
  <c r="B1744" i="5"/>
  <c r="D1743" i="5"/>
  <c r="B1743" i="5"/>
  <c r="D1742" i="5"/>
  <c r="B1742" i="5"/>
  <c r="D1741" i="5"/>
  <c r="B1741" i="5"/>
  <c r="D1740" i="5"/>
  <c r="B1740" i="5"/>
  <c r="D1739" i="5"/>
  <c r="B1739" i="5"/>
  <c r="D1738" i="5"/>
  <c r="B1738" i="5"/>
  <c r="D1737" i="5"/>
  <c r="B1737" i="5"/>
  <c r="D1736" i="5"/>
  <c r="B1736" i="5"/>
  <c r="D1735" i="5"/>
  <c r="B1735" i="5"/>
  <c r="D1734" i="5"/>
  <c r="B1734" i="5"/>
  <c r="D1733" i="5"/>
  <c r="B1733" i="5"/>
  <c r="D1732" i="5"/>
  <c r="B1732" i="5"/>
  <c r="D1731" i="5"/>
  <c r="B1731" i="5"/>
  <c r="D1730" i="5"/>
  <c r="B1730" i="5"/>
  <c r="D1729" i="5"/>
  <c r="B1729" i="5"/>
  <c r="D1728" i="5"/>
  <c r="B1728" i="5"/>
  <c r="D1727" i="5"/>
  <c r="B1727" i="5"/>
  <c r="D1726" i="5"/>
  <c r="B1726" i="5"/>
  <c r="D1725" i="5"/>
  <c r="B1725" i="5"/>
  <c r="D1724" i="5"/>
  <c r="B1724" i="5"/>
  <c r="D1723" i="5"/>
  <c r="B1723" i="5"/>
  <c r="D1722" i="5"/>
  <c r="B1722" i="5"/>
  <c r="D1721" i="5"/>
  <c r="B1721" i="5"/>
  <c r="D1720" i="5"/>
  <c r="B1720" i="5"/>
  <c r="D1719" i="5"/>
  <c r="B1719" i="5"/>
  <c r="D1718" i="5"/>
  <c r="B1718" i="5"/>
  <c r="D1717" i="5"/>
  <c r="B1717" i="5"/>
  <c r="D1716" i="5"/>
  <c r="B1716" i="5"/>
  <c r="D1715" i="5"/>
  <c r="B1715" i="5"/>
  <c r="D1714" i="5"/>
  <c r="B1714" i="5"/>
  <c r="D1713" i="5"/>
  <c r="B1713" i="5"/>
  <c r="D1712" i="5"/>
  <c r="B1712" i="5"/>
  <c r="D1711" i="5"/>
  <c r="B1711" i="5"/>
  <c r="D1710" i="5"/>
  <c r="B1710" i="5"/>
  <c r="D1709" i="5"/>
  <c r="B1709" i="5"/>
  <c r="D1708" i="5"/>
  <c r="B1708" i="5"/>
  <c r="D1707" i="5"/>
  <c r="B1707" i="5"/>
  <c r="D1706" i="5"/>
  <c r="B1706" i="5"/>
  <c r="D1705" i="5"/>
  <c r="B1705" i="5"/>
  <c r="D1704" i="5"/>
  <c r="B1704" i="5"/>
  <c r="D1703" i="5"/>
  <c r="B1703" i="5"/>
  <c r="D1702" i="5"/>
  <c r="B1702" i="5"/>
  <c r="D1701" i="5"/>
  <c r="B1701" i="5"/>
  <c r="D1700" i="5"/>
  <c r="B1700" i="5"/>
  <c r="D1699" i="5"/>
  <c r="B1699" i="5"/>
  <c r="D1698" i="5"/>
  <c r="B1698" i="5"/>
  <c r="D1697" i="5"/>
  <c r="B1697" i="5"/>
  <c r="D1696" i="5"/>
  <c r="B1696" i="5"/>
  <c r="D1695" i="5"/>
  <c r="B1695" i="5"/>
  <c r="D1694" i="5"/>
  <c r="B1694" i="5"/>
  <c r="D1693" i="5"/>
  <c r="B1693" i="5"/>
  <c r="D1692" i="5"/>
  <c r="B1692" i="5"/>
  <c r="D1691" i="5"/>
  <c r="B1691" i="5"/>
  <c r="D1690" i="5"/>
  <c r="B1690" i="5"/>
  <c r="D1689" i="5"/>
  <c r="B1689" i="5"/>
  <c r="D1688" i="5"/>
  <c r="B1688" i="5"/>
  <c r="D1687" i="5"/>
  <c r="B1687" i="5"/>
  <c r="D1686" i="5"/>
  <c r="B1686" i="5"/>
  <c r="D1685" i="5"/>
  <c r="B1685" i="5"/>
  <c r="D1684" i="5"/>
  <c r="B1684" i="5"/>
  <c r="D1683" i="5"/>
  <c r="B1683" i="5"/>
  <c r="D1682" i="5"/>
  <c r="B1682" i="5"/>
  <c r="D1681" i="5"/>
  <c r="B1681" i="5"/>
  <c r="D1680" i="5"/>
  <c r="B1680" i="5"/>
  <c r="D1679" i="5"/>
  <c r="B1679" i="5"/>
  <c r="D1678" i="5"/>
  <c r="B1678" i="5"/>
  <c r="D1677" i="5"/>
  <c r="B1677" i="5"/>
  <c r="D1676" i="5"/>
  <c r="B1676" i="5"/>
  <c r="D1675" i="5"/>
  <c r="B1675" i="5"/>
  <c r="D1674" i="5"/>
  <c r="B1674" i="5"/>
  <c r="D1673" i="5"/>
  <c r="B1673" i="5"/>
  <c r="D1672" i="5"/>
  <c r="B1672" i="5"/>
  <c r="D1671" i="5"/>
  <c r="B1671" i="5"/>
  <c r="D1670" i="5"/>
  <c r="B1670" i="5"/>
  <c r="D1669" i="5"/>
  <c r="B1669" i="5"/>
  <c r="D1668" i="5"/>
  <c r="B1668" i="5"/>
  <c r="D1667" i="5"/>
  <c r="B1667" i="5"/>
  <c r="D1666" i="5"/>
  <c r="B1666" i="5"/>
  <c r="D1665" i="5"/>
  <c r="B1665" i="5"/>
  <c r="D1664" i="5"/>
  <c r="B1664" i="5"/>
  <c r="D1663" i="5"/>
  <c r="B1663" i="5"/>
  <c r="D1662" i="5"/>
  <c r="B1662" i="5"/>
  <c r="D1661" i="5"/>
  <c r="B1661" i="5"/>
  <c r="D1660" i="5"/>
  <c r="B1660" i="5"/>
  <c r="D1659" i="5"/>
  <c r="B1659" i="5"/>
  <c r="D1658" i="5"/>
  <c r="B1658" i="5"/>
  <c r="D1657" i="5"/>
  <c r="B1657" i="5"/>
  <c r="D1656" i="5"/>
  <c r="B1656" i="5"/>
  <c r="D1655" i="5"/>
  <c r="B1655" i="5"/>
  <c r="D1654" i="5"/>
  <c r="B1654" i="5"/>
  <c r="D1653" i="5"/>
  <c r="B1653" i="5"/>
  <c r="D1652" i="5"/>
  <c r="B1652" i="5"/>
  <c r="D1651" i="5"/>
  <c r="B1651" i="5"/>
  <c r="D1650" i="5"/>
  <c r="B1650" i="5"/>
  <c r="D1649" i="5"/>
  <c r="B1649" i="5"/>
  <c r="D1648" i="5"/>
  <c r="B1648" i="5"/>
  <c r="D1647" i="5"/>
  <c r="B1647" i="5"/>
  <c r="D1646" i="5"/>
  <c r="B1646" i="5"/>
  <c r="D1645" i="5"/>
  <c r="B1645" i="5"/>
  <c r="D1644" i="5"/>
  <c r="B1644" i="5"/>
  <c r="D1643" i="5"/>
  <c r="B1643" i="5"/>
  <c r="D1642" i="5"/>
  <c r="B1642" i="5"/>
  <c r="D1641" i="5"/>
  <c r="B1641" i="5"/>
  <c r="D1640" i="5"/>
  <c r="B1640" i="5"/>
  <c r="D1639" i="5"/>
  <c r="B1639" i="5"/>
  <c r="D1638" i="5"/>
  <c r="B1638" i="5"/>
  <c r="D1637" i="5"/>
  <c r="B1637" i="5"/>
  <c r="D1636" i="5"/>
  <c r="B1636" i="5"/>
  <c r="D1635" i="5"/>
  <c r="B1635" i="5"/>
  <c r="D1634" i="5"/>
  <c r="B1634" i="5"/>
  <c r="D1633" i="5"/>
  <c r="B1633" i="5"/>
  <c r="D1632" i="5"/>
  <c r="B1632" i="5"/>
  <c r="D1631" i="5"/>
  <c r="B1631" i="5"/>
  <c r="D1630" i="5"/>
  <c r="B1630" i="5"/>
  <c r="D1629" i="5"/>
  <c r="B1629" i="5"/>
  <c r="D1628" i="5"/>
  <c r="B1628" i="5"/>
  <c r="D1627" i="5"/>
  <c r="B1627" i="5"/>
  <c r="D1626" i="5"/>
  <c r="B1626" i="5"/>
  <c r="D1625" i="5"/>
  <c r="B1625" i="5"/>
  <c r="D1624" i="5"/>
  <c r="B1624" i="5"/>
  <c r="D1623" i="5"/>
  <c r="B1623" i="5"/>
  <c r="D1622" i="5"/>
  <c r="B1622" i="5"/>
  <c r="D1621" i="5"/>
  <c r="B1621" i="5"/>
  <c r="D1620" i="5"/>
  <c r="B1620" i="5"/>
  <c r="D1619" i="5"/>
  <c r="B1619" i="5"/>
  <c r="D1618" i="5"/>
  <c r="B1618" i="5"/>
  <c r="D1617" i="5"/>
  <c r="B1617" i="5"/>
  <c r="D1616" i="5"/>
  <c r="B1616" i="5"/>
  <c r="D1615" i="5"/>
  <c r="B1615" i="5"/>
  <c r="D1614" i="5"/>
  <c r="B1614" i="5"/>
  <c r="D1613" i="5"/>
  <c r="B1613" i="5"/>
  <c r="D1612" i="5"/>
  <c r="B1612" i="5"/>
  <c r="D1611" i="5"/>
  <c r="B1611" i="5"/>
  <c r="D1610" i="5"/>
  <c r="B1610" i="5"/>
  <c r="D1609" i="5"/>
  <c r="B1609" i="5"/>
  <c r="D1608" i="5"/>
  <c r="B1608" i="5"/>
  <c r="D1607" i="5"/>
  <c r="B1607" i="5"/>
  <c r="D1606" i="5"/>
  <c r="B1606" i="5"/>
  <c r="D1605" i="5"/>
  <c r="B1605" i="5"/>
  <c r="D1604" i="5"/>
  <c r="B1604" i="5"/>
  <c r="D1603" i="5"/>
  <c r="B1603" i="5"/>
  <c r="D1602" i="5"/>
  <c r="B1602" i="5"/>
  <c r="D1601" i="5"/>
  <c r="B1601" i="5"/>
  <c r="D1600" i="5"/>
  <c r="B1600" i="5"/>
  <c r="D1599" i="5"/>
  <c r="B1599" i="5"/>
  <c r="D1598" i="5"/>
  <c r="B1598" i="5"/>
  <c r="D1597" i="5"/>
  <c r="B1597" i="5"/>
  <c r="D1596" i="5"/>
  <c r="B1596" i="5"/>
  <c r="D1595" i="5"/>
  <c r="B1595" i="5"/>
  <c r="D1594" i="5"/>
  <c r="B1594" i="5"/>
  <c r="D1593" i="5"/>
  <c r="B1593" i="5"/>
  <c r="D1592" i="5"/>
  <c r="B1592" i="5"/>
  <c r="D1591" i="5"/>
  <c r="B1591" i="5"/>
  <c r="D1590" i="5"/>
  <c r="B1590" i="5"/>
  <c r="D1589" i="5"/>
  <c r="B1589" i="5"/>
  <c r="D1588" i="5"/>
  <c r="B1588" i="5"/>
  <c r="D1587" i="5"/>
  <c r="B1587" i="5"/>
  <c r="D1586" i="5"/>
  <c r="B1586" i="5"/>
  <c r="D1585" i="5"/>
  <c r="B1585" i="5"/>
  <c r="D1584" i="5"/>
  <c r="B1584" i="5"/>
  <c r="D1583" i="5"/>
  <c r="B1583" i="5"/>
  <c r="D1582" i="5"/>
  <c r="B1582" i="5"/>
  <c r="D1581" i="5"/>
  <c r="B1581" i="5"/>
  <c r="D1580" i="5"/>
  <c r="B1580" i="5"/>
  <c r="D1579" i="5"/>
  <c r="B1579" i="5"/>
  <c r="D1578" i="5"/>
  <c r="B1578" i="5"/>
  <c r="D1577" i="5"/>
  <c r="B1577" i="5"/>
  <c r="D1576" i="5"/>
  <c r="B1576" i="5"/>
  <c r="D1575" i="5"/>
  <c r="B1575" i="5"/>
  <c r="D1574" i="5"/>
  <c r="B1574" i="5"/>
  <c r="D1573" i="5"/>
  <c r="B1573" i="5"/>
  <c r="D1572" i="5"/>
  <c r="B1572" i="5"/>
  <c r="D1571" i="5"/>
  <c r="B1571" i="5"/>
  <c r="D1570" i="5"/>
  <c r="B1570" i="5"/>
  <c r="D1569" i="5"/>
  <c r="B1569" i="5"/>
  <c r="D1568" i="5"/>
  <c r="B1568" i="5"/>
  <c r="D1567" i="5"/>
  <c r="B1567" i="5"/>
  <c r="D1566" i="5"/>
  <c r="B1566" i="5"/>
  <c r="D1565" i="5"/>
  <c r="B1565" i="5"/>
  <c r="D1564" i="5"/>
  <c r="B1564" i="5"/>
  <c r="D1563" i="5"/>
  <c r="B1563" i="5"/>
  <c r="D1562" i="5"/>
  <c r="B1562" i="5"/>
  <c r="D1561" i="5"/>
  <c r="B1561" i="5"/>
  <c r="D1560" i="5"/>
  <c r="B1560" i="5"/>
  <c r="D1559" i="5"/>
  <c r="B1559" i="5"/>
  <c r="D1558" i="5"/>
  <c r="B1558" i="5"/>
  <c r="D1557" i="5"/>
  <c r="B1557" i="5"/>
  <c r="D1556" i="5"/>
  <c r="B1556" i="5"/>
  <c r="D1555" i="5"/>
  <c r="B1555" i="5"/>
  <c r="D1554" i="5"/>
  <c r="B1554" i="5"/>
  <c r="D1553" i="5"/>
  <c r="B1553" i="5"/>
  <c r="D1552" i="5"/>
  <c r="B1552" i="5"/>
  <c r="D1551" i="5"/>
  <c r="B1551" i="5"/>
  <c r="D1550" i="5"/>
  <c r="B1550" i="5"/>
  <c r="D1549" i="5"/>
  <c r="B1549" i="5"/>
  <c r="D1548" i="5"/>
  <c r="B1548" i="5"/>
  <c r="D1547" i="5"/>
  <c r="B1547" i="5"/>
  <c r="D1546" i="5"/>
  <c r="B1546" i="5"/>
  <c r="D1545" i="5"/>
  <c r="B1545" i="5"/>
  <c r="D1544" i="5"/>
  <c r="B1544" i="5"/>
  <c r="D1543" i="5"/>
  <c r="B1543" i="5"/>
  <c r="D1542" i="5"/>
  <c r="B1542" i="5"/>
  <c r="D1541" i="5"/>
  <c r="B1541" i="5"/>
  <c r="D1540" i="5"/>
  <c r="B1540" i="5"/>
  <c r="D1539" i="5"/>
  <c r="B1539" i="5"/>
  <c r="D1538" i="5"/>
  <c r="B1538" i="5"/>
  <c r="D1537" i="5"/>
  <c r="B1537" i="5"/>
  <c r="D1536" i="5"/>
  <c r="B1536" i="5"/>
  <c r="D1535" i="5"/>
  <c r="B1535" i="5"/>
  <c r="D1534" i="5"/>
  <c r="B1534" i="5"/>
  <c r="D1533" i="5"/>
  <c r="B1533" i="5"/>
  <c r="D1532" i="5"/>
  <c r="B1532" i="5"/>
  <c r="D1531" i="5"/>
  <c r="B1531" i="5"/>
  <c r="D1530" i="5"/>
  <c r="B1530" i="5"/>
  <c r="D1529" i="5"/>
  <c r="B1529" i="5"/>
  <c r="D1528" i="5"/>
  <c r="B1528" i="5"/>
  <c r="D1527" i="5"/>
  <c r="B1527" i="5"/>
  <c r="D1526" i="5"/>
  <c r="B1526" i="5"/>
  <c r="D1525" i="5"/>
  <c r="B1525" i="5"/>
  <c r="D1524" i="5"/>
  <c r="B1524" i="5"/>
  <c r="D1523" i="5"/>
  <c r="B1523" i="5"/>
  <c r="D1522" i="5"/>
  <c r="B1522" i="5"/>
  <c r="D1521" i="5"/>
  <c r="B1521" i="5"/>
  <c r="D1520" i="5"/>
  <c r="B1520" i="5"/>
  <c r="D1519" i="5"/>
  <c r="B1519" i="5"/>
  <c r="D1518" i="5"/>
  <c r="B1518" i="5"/>
  <c r="D1517" i="5"/>
  <c r="B1517" i="5"/>
  <c r="D1516" i="5"/>
  <c r="B1516" i="5"/>
  <c r="D1515" i="5"/>
  <c r="B1515" i="5"/>
  <c r="D1514" i="5"/>
  <c r="B1514" i="5"/>
  <c r="D1513" i="5"/>
  <c r="B1513" i="5"/>
  <c r="D1512" i="5"/>
  <c r="B1512" i="5"/>
  <c r="D1511" i="5"/>
  <c r="B1511" i="5"/>
  <c r="D1510" i="5"/>
  <c r="B1510" i="5"/>
  <c r="D1509" i="5"/>
  <c r="B1509" i="5"/>
  <c r="D1508" i="5"/>
  <c r="B1508" i="5"/>
  <c r="D1507" i="5"/>
  <c r="B1507" i="5"/>
  <c r="D1506" i="5"/>
  <c r="B1506" i="5"/>
  <c r="D1505" i="5"/>
  <c r="B1505" i="5"/>
  <c r="D1504" i="5"/>
  <c r="B1504" i="5"/>
  <c r="D1503" i="5"/>
  <c r="B1503" i="5"/>
  <c r="D1502" i="5"/>
  <c r="B1502" i="5"/>
  <c r="D1501" i="5"/>
  <c r="B1501" i="5"/>
  <c r="D1500" i="5"/>
  <c r="B1500" i="5"/>
  <c r="D1499" i="5"/>
  <c r="B1499" i="5"/>
  <c r="D1498" i="5"/>
  <c r="B1498" i="5"/>
  <c r="D1497" i="5"/>
  <c r="B1497" i="5"/>
  <c r="D1496" i="5"/>
  <c r="B1496" i="5"/>
  <c r="D1495" i="5"/>
  <c r="B1495" i="5"/>
  <c r="D1494" i="5"/>
  <c r="B1494" i="5"/>
  <c r="D1493" i="5"/>
  <c r="B1493" i="5"/>
  <c r="D1492" i="5"/>
  <c r="B1492" i="5"/>
  <c r="D1491" i="5"/>
  <c r="B1491" i="5"/>
  <c r="D1490" i="5"/>
  <c r="B1490" i="5"/>
  <c r="D1489" i="5"/>
  <c r="B1489" i="5"/>
  <c r="D1488" i="5"/>
  <c r="B1488" i="5"/>
  <c r="D1487" i="5"/>
  <c r="B1487" i="5"/>
  <c r="D1486" i="5"/>
  <c r="B1486" i="5"/>
  <c r="D1485" i="5"/>
  <c r="B1485" i="5"/>
  <c r="D1484" i="5"/>
  <c r="B1484" i="5"/>
  <c r="D1483" i="5"/>
  <c r="B1483" i="5"/>
  <c r="D1482" i="5"/>
  <c r="B1482" i="5"/>
  <c r="D1481" i="5"/>
  <c r="B1481" i="5"/>
  <c r="D1480" i="5"/>
  <c r="B1480" i="5"/>
  <c r="D1479" i="5"/>
  <c r="B1479" i="5"/>
  <c r="D1478" i="5"/>
  <c r="B1478" i="5"/>
  <c r="D1477" i="5"/>
  <c r="B1477" i="5"/>
  <c r="D1476" i="5"/>
  <c r="B1476" i="5"/>
  <c r="D1475" i="5"/>
  <c r="B1475" i="5"/>
  <c r="D1474" i="5"/>
  <c r="B1474" i="5"/>
  <c r="D1473" i="5"/>
  <c r="B1473" i="5"/>
  <c r="D1472" i="5"/>
  <c r="B1472" i="5"/>
  <c r="D1471" i="5"/>
  <c r="B1471" i="5"/>
  <c r="D1470" i="5"/>
  <c r="B1470" i="5"/>
  <c r="D1469" i="5"/>
  <c r="B1469" i="5"/>
  <c r="D1468" i="5"/>
  <c r="B1468" i="5"/>
  <c r="D1467" i="5"/>
  <c r="B1467" i="5"/>
  <c r="D1466" i="5"/>
  <c r="B1466" i="5"/>
  <c r="D1465" i="5"/>
  <c r="B1465" i="5"/>
  <c r="D1464" i="5"/>
  <c r="B1464" i="5"/>
  <c r="D1463" i="5"/>
  <c r="B1463" i="5"/>
  <c r="D1462" i="5"/>
  <c r="B1462" i="5"/>
  <c r="D1461" i="5"/>
  <c r="B1461" i="5"/>
  <c r="D1460" i="5"/>
  <c r="B1460" i="5"/>
  <c r="D1459" i="5"/>
  <c r="B1459" i="5"/>
  <c r="D1458" i="5"/>
  <c r="B1458" i="5"/>
  <c r="D1457" i="5"/>
  <c r="B1457" i="5"/>
  <c r="D1456" i="5"/>
  <c r="B1456" i="5"/>
  <c r="D1455" i="5"/>
  <c r="B1455" i="5"/>
  <c r="D1454" i="5"/>
  <c r="B1454" i="5"/>
  <c r="D1453" i="5"/>
  <c r="B1453" i="5"/>
  <c r="D1452" i="5"/>
  <c r="B1452" i="5"/>
  <c r="D1451" i="5"/>
  <c r="B1451" i="5"/>
  <c r="D1450" i="5"/>
  <c r="B1450" i="5"/>
  <c r="D1449" i="5"/>
  <c r="B1449" i="5"/>
  <c r="D1448" i="5"/>
  <c r="B1448" i="5"/>
  <c r="D1447" i="5"/>
  <c r="B1447" i="5"/>
  <c r="D1446" i="5"/>
  <c r="B1446" i="5"/>
  <c r="D1445" i="5"/>
  <c r="B1445" i="5"/>
  <c r="D1444" i="5"/>
  <c r="B1444" i="5"/>
  <c r="D1443" i="5"/>
  <c r="B1443" i="5"/>
  <c r="D1442" i="5"/>
  <c r="B1442" i="5"/>
  <c r="D1441" i="5"/>
  <c r="B1441" i="5"/>
  <c r="D1440" i="5"/>
  <c r="B1440" i="5"/>
  <c r="D1439" i="5"/>
  <c r="B1439" i="5"/>
  <c r="D1438" i="5"/>
  <c r="B1438" i="5"/>
  <c r="D1437" i="5"/>
  <c r="B1437" i="5"/>
  <c r="D1436" i="5"/>
  <c r="B1436" i="5"/>
  <c r="D1435" i="5"/>
  <c r="B1435" i="5"/>
  <c r="D1434" i="5"/>
  <c r="B1434" i="5"/>
  <c r="D1433" i="5"/>
  <c r="B1433" i="5"/>
  <c r="D1432" i="5"/>
  <c r="B1432" i="5"/>
  <c r="D1431" i="5"/>
  <c r="B1431" i="5"/>
  <c r="D1430" i="5"/>
  <c r="B1430" i="5"/>
  <c r="D1429" i="5"/>
  <c r="B1429" i="5"/>
  <c r="D1428" i="5"/>
  <c r="B1428" i="5"/>
  <c r="D1427" i="5"/>
  <c r="B1427" i="5"/>
  <c r="D1426" i="5"/>
  <c r="B1426" i="5"/>
  <c r="D1425" i="5"/>
  <c r="B1425" i="5"/>
  <c r="D1424" i="5"/>
  <c r="B1424" i="5"/>
  <c r="D1423" i="5"/>
  <c r="B1423" i="5"/>
  <c r="D1422" i="5"/>
  <c r="B1422" i="5"/>
  <c r="D1421" i="5"/>
  <c r="B1421" i="5"/>
  <c r="D1420" i="5"/>
  <c r="B1420" i="5"/>
  <c r="D1419" i="5"/>
  <c r="B1419" i="5"/>
  <c r="D1418" i="5"/>
  <c r="B1418" i="5"/>
  <c r="D1417" i="5"/>
  <c r="B1417" i="5"/>
  <c r="D1416" i="5"/>
  <c r="B1416" i="5"/>
  <c r="D1415" i="5"/>
  <c r="B1415" i="5"/>
  <c r="D1414" i="5"/>
  <c r="B1414" i="5"/>
  <c r="D1413" i="5"/>
  <c r="B1413" i="5"/>
  <c r="D1412" i="5"/>
  <c r="B1412" i="5"/>
  <c r="D1411" i="5"/>
  <c r="B1411" i="5"/>
  <c r="D1410" i="5"/>
  <c r="B1410" i="5"/>
  <c r="D1409" i="5"/>
  <c r="B1409" i="5"/>
  <c r="D1408" i="5"/>
  <c r="B1408" i="5"/>
  <c r="D1407" i="5"/>
  <c r="B1407" i="5"/>
  <c r="D1406" i="5"/>
  <c r="B1406" i="5"/>
  <c r="D1405" i="5"/>
  <c r="B1405" i="5"/>
  <c r="D1404" i="5"/>
  <c r="B1404" i="5"/>
  <c r="D1403" i="5"/>
  <c r="B1403" i="5"/>
  <c r="D1402" i="5"/>
  <c r="B1402" i="5"/>
  <c r="D1401" i="5"/>
  <c r="B1401" i="5"/>
  <c r="D1400" i="5"/>
  <c r="B1400" i="5"/>
  <c r="D1399" i="5"/>
  <c r="B1399" i="5"/>
  <c r="D1398" i="5"/>
  <c r="B1398" i="5"/>
  <c r="D1397" i="5"/>
  <c r="B1397" i="5"/>
  <c r="D1396" i="5"/>
  <c r="B1396" i="5"/>
  <c r="D1395" i="5"/>
  <c r="B1395" i="5"/>
  <c r="D1394" i="5"/>
  <c r="B1394" i="5"/>
  <c r="D1393" i="5"/>
  <c r="B1393" i="5"/>
  <c r="D1392" i="5"/>
  <c r="B1392" i="5"/>
  <c r="D1391" i="5"/>
  <c r="B1391" i="5"/>
  <c r="D1390" i="5"/>
  <c r="B1390" i="5"/>
  <c r="D1389" i="5"/>
  <c r="B1389" i="5"/>
  <c r="D1388" i="5"/>
  <c r="B1388" i="5"/>
  <c r="D1387" i="5"/>
  <c r="B1387" i="5"/>
  <c r="D1386" i="5"/>
  <c r="B1386" i="5"/>
  <c r="D1385" i="5"/>
  <c r="B1385" i="5"/>
  <c r="D1384" i="5"/>
  <c r="B1384" i="5"/>
  <c r="D1383" i="5"/>
  <c r="B1383" i="5"/>
  <c r="D1382" i="5"/>
  <c r="B1382" i="5"/>
  <c r="D1381" i="5"/>
  <c r="B1381" i="5"/>
  <c r="D1380" i="5"/>
  <c r="B1380" i="5"/>
  <c r="D1379" i="5"/>
  <c r="B1379" i="5"/>
  <c r="D1378" i="5"/>
  <c r="B1378" i="5"/>
  <c r="D1377" i="5"/>
  <c r="B1377" i="5"/>
  <c r="D1376" i="5"/>
  <c r="B1376" i="5"/>
  <c r="D1375" i="5"/>
  <c r="B1375" i="5"/>
  <c r="D1374" i="5"/>
  <c r="B1374" i="5"/>
  <c r="D1373" i="5"/>
  <c r="B1373" i="5"/>
  <c r="D1372" i="5"/>
  <c r="B1372" i="5"/>
  <c r="D1371" i="5"/>
  <c r="B1371" i="5"/>
  <c r="D1370" i="5"/>
  <c r="B1370" i="5"/>
  <c r="D1369" i="5"/>
  <c r="B1369" i="5"/>
  <c r="D1368" i="5"/>
  <c r="B1368" i="5"/>
  <c r="D1367" i="5"/>
  <c r="B1367" i="5"/>
  <c r="D1366" i="5"/>
  <c r="B1366" i="5"/>
  <c r="D1365" i="5"/>
  <c r="B1365" i="5"/>
  <c r="D1364" i="5"/>
  <c r="B1364" i="5"/>
  <c r="D1363" i="5"/>
  <c r="B1363" i="5"/>
  <c r="D1362" i="5"/>
  <c r="B1362" i="5"/>
  <c r="D1361" i="5"/>
  <c r="B1361" i="5"/>
  <c r="D1360" i="5"/>
  <c r="B1360" i="5"/>
  <c r="D1359" i="5"/>
  <c r="B1359" i="5"/>
  <c r="D1358" i="5"/>
  <c r="B1358" i="5"/>
  <c r="D1357" i="5"/>
  <c r="B1357" i="5"/>
  <c r="D1356" i="5"/>
  <c r="B1356" i="5"/>
  <c r="D1355" i="5"/>
  <c r="B1355" i="5"/>
  <c r="D1354" i="5"/>
  <c r="B1354" i="5"/>
  <c r="D1353" i="5"/>
  <c r="B1353" i="5"/>
  <c r="D1352" i="5"/>
  <c r="B1352" i="5"/>
  <c r="D1351" i="5"/>
  <c r="B1351" i="5"/>
  <c r="D1350" i="5"/>
  <c r="B1350" i="5"/>
  <c r="D1349" i="5"/>
  <c r="B1349" i="5"/>
  <c r="D1348" i="5"/>
  <c r="B1348" i="5"/>
  <c r="D1347" i="5"/>
  <c r="B1347" i="5"/>
  <c r="D1346" i="5"/>
  <c r="B1346" i="5"/>
  <c r="D1345" i="5"/>
  <c r="B1345" i="5"/>
  <c r="D1344" i="5"/>
  <c r="B1344" i="5"/>
  <c r="D1343" i="5"/>
  <c r="B1343" i="5"/>
  <c r="D1342" i="5"/>
  <c r="B1342" i="5"/>
  <c r="D1341" i="5"/>
  <c r="B1341" i="5"/>
  <c r="D1340" i="5"/>
  <c r="B1340" i="5"/>
  <c r="D1339" i="5"/>
  <c r="B1339" i="5"/>
  <c r="D1338" i="5"/>
  <c r="B1338" i="5"/>
  <c r="D1337" i="5"/>
  <c r="B1337" i="5"/>
  <c r="D1336" i="5"/>
  <c r="B1336" i="5"/>
  <c r="D1335" i="5"/>
  <c r="B1335" i="5"/>
  <c r="D1334" i="5"/>
  <c r="B1334" i="5"/>
  <c r="D1333" i="5"/>
  <c r="B1333" i="5"/>
  <c r="D1332" i="5"/>
  <c r="B1332" i="5"/>
  <c r="D1331" i="5"/>
  <c r="B1331" i="5"/>
  <c r="D1330" i="5"/>
  <c r="B1330" i="5"/>
  <c r="D1329" i="5"/>
  <c r="B1329" i="5"/>
  <c r="D1328" i="5"/>
  <c r="B1328" i="5"/>
  <c r="D1327" i="5"/>
  <c r="B1327" i="5"/>
  <c r="D1326" i="5"/>
  <c r="B1326" i="5"/>
  <c r="D1325" i="5"/>
  <c r="B1325" i="5"/>
  <c r="D1324" i="5"/>
  <c r="B1324" i="5"/>
  <c r="D1323" i="5"/>
  <c r="B1323" i="5"/>
  <c r="D1322" i="5"/>
  <c r="B1322" i="5"/>
  <c r="D1321" i="5"/>
  <c r="B1321" i="5"/>
  <c r="D1320" i="5"/>
  <c r="B1320" i="5"/>
  <c r="D1319" i="5"/>
  <c r="B1319" i="5"/>
  <c r="D1318" i="5"/>
  <c r="B1318" i="5"/>
  <c r="D1317" i="5"/>
  <c r="B1317" i="5"/>
  <c r="D1316" i="5"/>
  <c r="B1316" i="5"/>
  <c r="D1315" i="5"/>
  <c r="B1315" i="5"/>
  <c r="D1314" i="5"/>
  <c r="B1314" i="5"/>
  <c r="D1313" i="5"/>
  <c r="B1313" i="5"/>
  <c r="D1312" i="5"/>
  <c r="B1312" i="5"/>
  <c r="D1311" i="5"/>
  <c r="B1311" i="5"/>
  <c r="D1310" i="5"/>
  <c r="B1310" i="5"/>
  <c r="D1309" i="5"/>
  <c r="B1309" i="5"/>
  <c r="D1308" i="5"/>
  <c r="B1308" i="5"/>
  <c r="D1307" i="5"/>
  <c r="B1307" i="5"/>
  <c r="D1306" i="5"/>
  <c r="B1306" i="5"/>
  <c r="D1305" i="5"/>
  <c r="B1305" i="5"/>
  <c r="D1304" i="5"/>
  <c r="B1304" i="5"/>
  <c r="D1303" i="5"/>
  <c r="B1303" i="5"/>
  <c r="D1302" i="5"/>
  <c r="B1302" i="5"/>
  <c r="D1301" i="5"/>
  <c r="B1301" i="5"/>
  <c r="D1300" i="5"/>
  <c r="B1300" i="5"/>
  <c r="D1299" i="5"/>
  <c r="B1299" i="5"/>
  <c r="D1298" i="5"/>
  <c r="B1298" i="5"/>
  <c r="D1297" i="5"/>
  <c r="B1297" i="5"/>
  <c r="D1296" i="5"/>
  <c r="B1296" i="5"/>
  <c r="D1295" i="5"/>
  <c r="B1295" i="5"/>
  <c r="D1294" i="5"/>
  <c r="B1294" i="5"/>
  <c r="D1293" i="5"/>
  <c r="B1293" i="5"/>
  <c r="D1292" i="5"/>
  <c r="B1292" i="5"/>
  <c r="D1291" i="5"/>
  <c r="B1291" i="5"/>
  <c r="D1290" i="5"/>
  <c r="B1290" i="5"/>
  <c r="D1289" i="5"/>
  <c r="B1289" i="5"/>
  <c r="D1288" i="5"/>
  <c r="B1288" i="5"/>
  <c r="D1287" i="5"/>
  <c r="B1287" i="5"/>
  <c r="D1286" i="5"/>
  <c r="B1286" i="5"/>
  <c r="D1285" i="5"/>
  <c r="B1285" i="5"/>
  <c r="D1284" i="5"/>
  <c r="B1284" i="5"/>
  <c r="D1283" i="5"/>
  <c r="B1283" i="5"/>
  <c r="D1282" i="5"/>
  <c r="B1282" i="5"/>
  <c r="D1281" i="5"/>
  <c r="B1281" i="5"/>
  <c r="D1280" i="5"/>
  <c r="B1280" i="5"/>
  <c r="D1279" i="5"/>
  <c r="B1279" i="5"/>
  <c r="D1278" i="5"/>
  <c r="B1278" i="5"/>
  <c r="D1277" i="5"/>
  <c r="B1277" i="5"/>
  <c r="D1276" i="5"/>
  <c r="B1276" i="5"/>
  <c r="D1275" i="5"/>
  <c r="B1275" i="5"/>
  <c r="D1274" i="5"/>
  <c r="B1274" i="5"/>
  <c r="D1273" i="5"/>
  <c r="B1273" i="5"/>
  <c r="D1272" i="5"/>
  <c r="B1272" i="5"/>
  <c r="D1271" i="5"/>
  <c r="B1271" i="5"/>
  <c r="D1270" i="5"/>
  <c r="B1270" i="5"/>
  <c r="D1269" i="5"/>
  <c r="B1269" i="5"/>
  <c r="D1268" i="5"/>
  <c r="B1268" i="5"/>
  <c r="D1267" i="5"/>
  <c r="B1267" i="5"/>
  <c r="D1266" i="5"/>
  <c r="B1266" i="5"/>
  <c r="D1265" i="5"/>
  <c r="B1265" i="5"/>
  <c r="D1264" i="5"/>
  <c r="B1264" i="5"/>
  <c r="D1263" i="5"/>
  <c r="B1263" i="5"/>
  <c r="D1262" i="5"/>
  <c r="B1262" i="5"/>
  <c r="D1261" i="5"/>
  <c r="B1261" i="5"/>
  <c r="D1260" i="5"/>
  <c r="B1260" i="5"/>
  <c r="D1259" i="5"/>
  <c r="B1259" i="5"/>
  <c r="D1258" i="5"/>
  <c r="B1258" i="5"/>
  <c r="D1257" i="5"/>
  <c r="B1257" i="5"/>
  <c r="D1256" i="5"/>
  <c r="B1256" i="5"/>
  <c r="D1255" i="5"/>
  <c r="B1255" i="5"/>
  <c r="D1254" i="5"/>
  <c r="B1254" i="5"/>
  <c r="D1253" i="5"/>
  <c r="B1253" i="5"/>
  <c r="D1252" i="5"/>
  <c r="B1252" i="5"/>
  <c r="D1251" i="5"/>
  <c r="B1251" i="5"/>
  <c r="D1250" i="5"/>
  <c r="B1250" i="5"/>
  <c r="D1249" i="5"/>
  <c r="B1249" i="5"/>
  <c r="D1248" i="5"/>
  <c r="B1248" i="5"/>
  <c r="D1247" i="5"/>
  <c r="B1247" i="5"/>
  <c r="D1246" i="5"/>
  <c r="B1246" i="5"/>
  <c r="D1245" i="5"/>
  <c r="B1245" i="5"/>
  <c r="D1244" i="5"/>
  <c r="B1244" i="5"/>
  <c r="D1243" i="5"/>
  <c r="B1243" i="5"/>
  <c r="D1242" i="5"/>
  <c r="B1242" i="5"/>
  <c r="D1241" i="5"/>
  <c r="B1241" i="5"/>
  <c r="D1240" i="5"/>
  <c r="B1240" i="5"/>
  <c r="D1239" i="5"/>
  <c r="B1239" i="5"/>
  <c r="D1238" i="5"/>
  <c r="B1238" i="5"/>
  <c r="D1237" i="5"/>
  <c r="B1237" i="5"/>
  <c r="D1236" i="5"/>
  <c r="B1236" i="5"/>
  <c r="D1235" i="5"/>
  <c r="B1235" i="5"/>
  <c r="D1234" i="5"/>
  <c r="B1234" i="5"/>
  <c r="D1233" i="5"/>
  <c r="B1233" i="5"/>
  <c r="D1232" i="5"/>
  <c r="B1232" i="5"/>
  <c r="D1231" i="5"/>
  <c r="B1231" i="5"/>
  <c r="D1230" i="5"/>
  <c r="B1230" i="5"/>
  <c r="D1229" i="5"/>
  <c r="B1229" i="5"/>
  <c r="D1228" i="5"/>
  <c r="B1228" i="5"/>
  <c r="D1227" i="5"/>
  <c r="B1227" i="5"/>
  <c r="D1226" i="5"/>
  <c r="B1226" i="5"/>
  <c r="D1225" i="5"/>
  <c r="B1225" i="5"/>
  <c r="D1224" i="5"/>
  <c r="B1224" i="5"/>
  <c r="D1223" i="5"/>
  <c r="B1223" i="5"/>
  <c r="D1222" i="5"/>
  <c r="B1222" i="5"/>
  <c r="D1221" i="5"/>
  <c r="B1221" i="5"/>
  <c r="D1220" i="5"/>
  <c r="B1220" i="5"/>
  <c r="D1219" i="5"/>
  <c r="B1219" i="5"/>
  <c r="D1218" i="5"/>
  <c r="B1218" i="5"/>
  <c r="D1217" i="5"/>
  <c r="B1217" i="5"/>
  <c r="D1216" i="5"/>
  <c r="B1216" i="5"/>
  <c r="D1215" i="5"/>
  <c r="B1215" i="5"/>
  <c r="D1214" i="5"/>
  <c r="B1214" i="5"/>
  <c r="D1213" i="5"/>
  <c r="B1213" i="5"/>
  <c r="D1212" i="5"/>
  <c r="B1212" i="5"/>
  <c r="D1211" i="5"/>
  <c r="B1211" i="5"/>
  <c r="D1210" i="5"/>
  <c r="B1210" i="5"/>
  <c r="D1209" i="5"/>
  <c r="B1209" i="5"/>
  <c r="D1208" i="5"/>
  <c r="B1208" i="5"/>
  <c r="D1207" i="5"/>
  <c r="B1207" i="5"/>
  <c r="D1206" i="5"/>
  <c r="B1206" i="5"/>
  <c r="D1205" i="5"/>
  <c r="B1205" i="5"/>
  <c r="D1204" i="5"/>
  <c r="B1204" i="5"/>
  <c r="D1203" i="5"/>
  <c r="B1203" i="5"/>
  <c r="D1202" i="5"/>
  <c r="B1202" i="5"/>
  <c r="D1201" i="5"/>
  <c r="B1201" i="5"/>
  <c r="D1200" i="5"/>
  <c r="B1200" i="5"/>
  <c r="D1199" i="5"/>
  <c r="B1199" i="5"/>
  <c r="D1198" i="5"/>
  <c r="B1198" i="5"/>
  <c r="D1197" i="5"/>
  <c r="B1197" i="5"/>
  <c r="D1196" i="5"/>
  <c r="B1196" i="5"/>
  <c r="D1195" i="5"/>
  <c r="B1195" i="5"/>
  <c r="D1194" i="5"/>
  <c r="B1194" i="5"/>
  <c r="D1193" i="5"/>
  <c r="B1193" i="5"/>
  <c r="D1192" i="5"/>
  <c r="B1192" i="5"/>
  <c r="D1191" i="5"/>
  <c r="B1191" i="5"/>
  <c r="D1190" i="5"/>
  <c r="B1190" i="5"/>
  <c r="D1189" i="5"/>
  <c r="B1189" i="5"/>
  <c r="D1188" i="5"/>
  <c r="B1188" i="5"/>
  <c r="D1187" i="5"/>
  <c r="B1187" i="5"/>
  <c r="D1186" i="5"/>
  <c r="B1186" i="5"/>
  <c r="D1185" i="5"/>
  <c r="B1185" i="5"/>
  <c r="D1184" i="5"/>
  <c r="B1184" i="5"/>
  <c r="D1183" i="5"/>
  <c r="B1183" i="5"/>
  <c r="D1182" i="5"/>
  <c r="B1182" i="5"/>
  <c r="D1181" i="5"/>
  <c r="B1181" i="5"/>
  <c r="D1180" i="5"/>
  <c r="B1180" i="5"/>
  <c r="D1179" i="5"/>
  <c r="B1179" i="5"/>
  <c r="D1178" i="5"/>
  <c r="B1178" i="5"/>
  <c r="D1177" i="5"/>
  <c r="B1177" i="5"/>
  <c r="D1176" i="5"/>
  <c r="B1176" i="5"/>
  <c r="D1175" i="5"/>
  <c r="B1175" i="5"/>
  <c r="D1174" i="5"/>
  <c r="B1174" i="5"/>
  <c r="D1173" i="5"/>
  <c r="B1173" i="5"/>
  <c r="D1172" i="5"/>
  <c r="B1172" i="5"/>
  <c r="D1171" i="5"/>
  <c r="B1171" i="5"/>
  <c r="D1170" i="5"/>
  <c r="B1170" i="5"/>
  <c r="D1169" i="5"/>
  <c r="B1169" i="5"/>
  <c r="D1168" i="5"/>
  <c r="B1168" i="5"/>
  <c r="D1167" i="5"/>
  <c r="B1167" i="5"/>
  <c r="D1166" i="5"/>
  <c r="B1166" i="5"/>
  <c r="D1165" i="5"/>
  <c r="B1165" i="5"/>
  <c r="D1164" i="5"/>
  <c r="B1164" i="5"/>
  <c r="D1163" i="5"/>
  <c r="B1163" i="5"/>
  <c r="D1162" i="5"/>
  <c r="B1162" i="5"/>
  <c r="D1161" i="5"/>
  <c r="B1161" i="5"/>
  <c r="D1160" i="5"/>
  <c r="B1160" i="5"/>
  <c r="D1159" i="5"/>
  <c r="B1159" i="5"/>
  <c r="D1158" i="5"/>
  <c r="B1158" i="5"/>
  <c r="D1157" i="5"/>
  <c r="B1157" i="5"/>
  <c r="D1156" i="5"/>
  <c r="B1156" i="5"/>
  <c r="D1155" i="5"/>
  <c r="B1155" i="5"/>
  <c r="D1154" i="5"/>
  <c r="B1154" i="5"/>
  <c r="D1153" i="5"/>
  <c r="B1153" i="5"/>
  <c r="D1152" i="5"/>
  <c r="B1152" i="5"/>
  <c r="D1151" i="5"/>
  <c r="B1151" i="5"/>
  <c r="D1150" i="5"/>
  <c r="B1150" i="5"/>
  <c r="D1149" i="5"/>
  <c r="B1149" i="5"/>
  <c r="D1148" i="5"/>
  <c r="B1148" i="5"/>
  <c r="D1147" i="5"/>
  <c r="B1147" i="5"/>
  <c r="D1146" i="5"/>
  <c r="B1146" i="5"/>
  <c r="D1145" i="5"/>
  <c r="B1145" i="5"/>
  <c r="D1144" i="5"/>
  <c r="B1144" i="5"/>
  <c r="D1143" i="5"/>
  <c r="B1143" i="5"/>
  <c r="D1142" i="5"/>
  <c r="B1142" i="5"/>
  <c r="D1141" i="5"/>
  <c r="B1141" i="5"/>
  <c r="D1140" i="5"/>
  <c r="B1140" i="5"/>
  <c r="D1139" i="5"/>
  <c r="B1139" i="5"/>
  <c r="D1138" i="5"/>
  <c r="B1138" i="5"/>
  <c r="D1137" i="5"/>
  <c r="B1137" i="5"/>
  <c r="D1136" i="5"/>
  <c r="B1136" i="5"/>
  <c r="D1135" i="5"/>
  <c r="B1135" i="5"/>
  <c r="D1134" i="5"/>
  <c r="B1134" i="5"/>
  <c r="D1133" i="5"/>
  <c r="B1133" i="5"/>
  <c r="D1132" i="5"/>
  <c r="B1132" i="5"/>
  <c r="D1131" i="5"/>
  <c r="B1131" i="5"/>
  <c r="D1130" i="5"/>
  <c r="B1130" i="5"/>
  <c r="D1129" i="5"/>
  <c r="B1129" i="5"/>
  <c r="D1128" i="5"/>
  <c r="B1128" i="5"/>
  <c r="D1127" i="5"/>
  <c r="B1127" i="5"/>
  <c r="D1126" i="5"/>
  <c r="B1126" i="5"/>
  <c r="D1125" i="5"/>
  <c r="B1125" i="5"/>
  <c r="D1124" i="5"/>
  <c r="B1124" i="5"/>
  <c r="D1123" i="5"/>
  <c r="B1123" i="5"/>
  <c r="D1122" i="5"/>
  <c r="B1122" i="5"/>
  <c r="D1121" i="5"/>
  <c r="B1121" i="5"/>
  <c r="D1120" i="5"/>
  <c r="B1120" i="5"/>
  <c r="D1119" i="5"/>
  <c r="B1119" i="5"/>
  <c r="D1118" i="5"/>
  <c r="B1118" i="5"/>
  <c r="D1117" i="5"/>
  <c r="B1117" i="5"/>
  <c r="D1116" i="5"/>
  <c r="B1116" i="5"/>
  <c r="D1115" i="5"/>
  <c r="B1115" i="5"/>
  <c r="D1114" i="5"/>
  <c r="B1114" i="5"/>
  <c r="D1113" i="5"/>
  <c r="B1113" i="5"/>
  <c r="D1112" i="5"/>
  <c r="B1112" i="5"/>
  <c r="D1111" i="5"/>
  <c r="B1111" i="5"/>
  <c r="D1110" i="5"/>
  <c r="B1110" i="5"/>
  <c r="D1109" i="5"/>
  <c r="B1109" i="5"/>
  <c r="D1108" i="5"/>
  <c r="B1108" i="5"/>
  <c r="D1107" i="5"/>
  <c r="B1107" i="5"/>
  <c r="D1106" i="5"/>
  <c r="B1106" i="5"/>
  <c r="D1105" i="5"/>
  <c r="B1105" i="5"/>
  <c r="D1104" i="5"/>
  <c r="B1104" i="5"/>
  <c r="D1103" i="5"/>
  <c r="B1103" i="5"/>
  <c r="D1102" i="5"/>
  <c r="B1102" i="5"/>
  <c r="D1101" i="5"/>
  <c r="B1101" i="5"/>
  <c r="D1100" i="5"/>
  <c r="B1100" i="5"/>
  <c r="D1099" i="5"/>
  <c r="B1099" i="5"/>
  <c r="D1098" i="5"/>
  <c r="B1098" i="5"/>
  <c r="D1097" i="5"/>
  <c r="B1097" i="5"/>
  <c r="D1096" i="5"/>
  <c r="B1096" i="5"/>
  <c r="D1095" i="5"/>
  <c r="B1095" i="5"/>
  <c r="D1094" i="5"/>
  <c r="B1094" i="5"/>
  <c r="D1093" i="5"/>
  <c r="B1093" i="5"/>
  <c r="D1092" i="5"/>
  <c r="B1092" i="5"/>
  <c r="D1091" i="5"/>
  <c r="B1091" i="5"/>
  <c r="D1090" i="5"/>
  <c r="B1090" i="5"/>
  <c r="D1089" i="5"/>
  <c r="B1089" i="5"/>
  <c r="D1088" i="5"/>
  <c r="B1088" i="5"/>
  <c r="D1087" i="5"/>
  <c r="B1087" i="5"/>
  <c r="D1086" i="5"/>
  <c r="B1086" i="5"/>
  <c r="D1085" i="5"/>
  <c r="B1085" i="5"/>
  <c r="D1084" i="5"/>
  <c r="B1084" i="5"/>
  <c r="D1083" i="5"/>
  <c r="B1083" i="5"/>
  <c r="D1082" i="5"/>
  <c r="B1082" i="5"/>
  <c r="D1081" i="5"/>
  <c r="B1081" i="5"/>
  <c r="D1080" i="5"/>
  <c r="B1080" i="5"/>
  <c r="D1079" i="5"/>
  <c r="B1079" i="5"/>
  <c r="D1078" i="5"/>
  <c r="B1078" i="5"/>
  <c r="D1077" i="5"/>
  <c r="B1077" i="5"/>
  <c r="D1076" i="5"/>
  <c r="B1076" i="5"/>
  <c r="D1075" i="5"/>
  <c r="B1075" i="5"/>
  <c r="D1074" i="5"/>
  <c r="B1074" i="5"/>
  <c r="D1073" i="5"/>
  <c r="B1073" i="5"/>
  <c r="D1072" i="5"/>
  <c r="B1072" i="5"/>
  <c r="D1071" i="5"/>
  <c r="B1071" i="5"/>
  <c r="D1070" i="5"/>
  <c r="B1070" i="5"/>
  <c r="D1069" i="5"/>
  <c r="B1069" i="5"/>
  <c r="D1068" i="5"/>
  <c r="B1068" i="5"/>
  <c r="D1067" i="5"/>
  <c r="B1067" i="5"/>
  <c r="D1066" i="5"/>
  <c r="B1066" i="5"/>
  <c r="D1065" i="5"/>
  <c r="B1065" i="5"/>
  <c r="D1064" i="5"/>
  <c r="B1064" i="5"/>
  <c r="D1063" i="5"/>
  <c r="B1063" i="5"/>
  <c r="D1062" i="5"/>
  <c r="B1062" i="5"/>
  <c r="D1061" i="5"/>
  <c r="B1061" i="5"/>
  <c r="D1060" i="5"/>
  <c r="B1060" i="5"/>
  <c r="D1059" i="5"/>
  <c r="B1059" i="5"/>
  <c r="D1058" i="5"/>
  <c r="B1058" i="5"/>
  <c r="D1057" i="5"/>
  <c r="B1057" i="5"/>
  <c r="D1056" i="5"/>
  <c r="B1056" i="5"/>
  <c r="D1055" i="5"/>
  <c r="B1055" i="5"/>
  <c r="D1054" i="5"/>
  <c r="B1054" i="5"/>
  <c r="D1053" i="5"/>
  <c r="B1053" i="5"/>
  <c r="D1052" i="5"/>
  <c r="B1052" i="5"/>
  <c r="D1051" i="5"/>
  <c r="B1051" i="5"/>
  <c r="D1050" i="5"/>
  <c r="B1050" i="5"/>
  <c r="D1049" i="5"/>
  <c r="B1049" i="5"/>
  <c r="D1048" i="5"/>
  <c r="B1048" i="5"/>
  <c r="D1047" i="5"/>
  <c r="B1047" i="5"/>
  <c r="D1046" i="5"/>
  <c r="B1046" i="5"/>
  <c r="D1045" i="5"/>
  <c r="B1045" i="5"/>
  <c r="D1044" i="5"/>
  <c r="B1044" i="5"/>
  <c r="D1043" i="5"/>
  <c r="B1043" i="5"/>
  <c r="D1042" i="5"/>
  <c r="B1042" i="5"/>
  <c r="D1041" i="5"/>
  <c r="B1041" i="5"/>
  <c r="D1040" i="5"/>
  <c r="B1040" i="5"/>
  <c r="D1039" i="5"/>
  <c r="B1039" i="5"/>
  <c r="D1038" i="5"/>
  <c r="B1038" i="5"/>
  <c r="D1037" i="5"/>
  <c r="B1037" i="5"/>
  <c r="D1036" i="5"/>
  <c r="B1036" i="5"/>
  <c r="D1035" i="5"/>
  <c r="B1035" i="5"/>
  <c r="D1034" i="5"/>
  <c r="B1034" i="5"/>
  <c r="D1033" i="5"/>
  <c r="B1033" i="5"/>
  <c r="D1032" i="5"/>
  <c r="B1032" i="5"/>
  <c r="D1031" i="5"/>
  <c r="B1031" i="5"/>
  <c r="D1030" i="5"/>
  <c r="B1030" i="5"/>
  <c r="D1029" i="5"/>
  <c r="B1029" i="5"/>
  <c r="D1028" i="5"/>
  <c r="B1028" i="5"/>
  <c r="D1027" i="5"/>
  <c r="B1027" i="5"/>
  <c r="D1026" i="5"/>
  <c r="B1026" i="5"/>
  <c r="D1025" i="5"/>
  <c r="B1025" i="5"/>
  <c r="D1024" i="5"/>
  <c r="B1024" i="5"/>
  <c r="D1023" i="5"/>
  <c r="B1023" i="5"/>
  <c r="D1022" i="5"/>
  <c r="B1022" i="5"/>
  <c r="D1021" i="5"/>
  <c r="B1021" i="5"/>
  <c r="D1020" i="5"/>
  <c r="B1020" i="5"/>
  <c r="D1019" i="5"/>
  <c r="B1019" i="5"/>
  <c r="D1018" i="5"/>
  <c r="B1018" i="5"/>
  <c r="D1017" i="5"/>
  <c r="B1017" i="5"/>
  <c r="D1016" i="5"/>
  <c r="B1016" i="5"/>
  <c r="D1015" i="5"/>
  <c r="B1015" i="5"/>
  <c r="D1014" i="5"/>
  <c r="B1014" i="5"/>
  <c r="D1013" i="5"/>
  <c r="B1013" i="5"/>
  <c r="D1012" i="5"/>
  <c r="B1012" i="5"/>
  <c r="D1011" i="5"/>
  <c r="B1011" i="5"/>
  <c r="D1010" i="5"/>
  <c r="B1010" i="5"/>
  <c r="D1009" i="5"/>
  <c r="B1009" i="5"/>
  <c r="D1008" i="5"/>
  <c r="B1008" i="5"/>
  <c r="D1007" i="5"/>
  <c r="B1007" i="5"/>
  <c r="D1006" i="5"/>
  <c r="B1006" i="5"/>
  <c r="D1005" i="5"/>
  <c r="B1005" i="5"/>
  <c r="D1004" i="5"/>
  <c r="B1004" i="5"/>
  <c r="D1003" i="5"/>
  <c r="B1003" i="5"/>
  <c r="D1002" i="5"/>
  <c r="B1002" i="5"/>
  <c r="D1001" i="5"/>
  <c r="B1001" i="5"/>
  <c r="D1000" i="5"/>
  <c r="B1000" i="5"/>
  <c r="D999" i="5"/>
  <c r="B999" i="5"/>
  <c r="D998" i="5"/>
  <c r="B998" i="5"/>
  <c r="D997" i="5"/>
  <c r="B997" i="5"/>
  <c r="D996" i="5"/>
  <c r="B996" i="5"/>
  <c r="D995" i="5"/>
  <c r="B995" i="5"/>
  <c r="D994" i="5"/>
  <c r="B994" i="5"/>
  <c r="D993" i="5"/>
  <c r="B993" i="5"/>
  <c r="D992" i="5"/>
  <c r="B992" i="5"/>
  <c r="D991" i="5"/>
  <c r="B991" i="5"/>
  <c r="D990" i="5"/>
  <c r="B990" i="5"/>
  <c r="D989" i="5"/>
  <c r="B989" i="5"/>
  <c r="D988" i="5"/>
  <c r="B988" i="5"/>
  <c r="D987" i="5"/>
  <c r="B987" i="5"/>
  <c r="D986" i="5"/>
  <c r="B986" i="5"/>
  <c r="D985" i="5"/>
  <c r="B985" i="5"/>
  <c r="D984" i="5"/>
  <c r="B984" i="5"/>
  <c r="D983" i="5"/>
  <c r="B983" i="5"/>
  <c r="D982" i="5"/>
  <c r="B982" i="5"/>
  <c r="D981" i="5"/>
  <c r="B981" i="5"/>
  <c r="D980" i="5"/>
  <c r="B980" i="5"/>
  <c r="D979" i="5"/>
  <c r="B979" i="5"/>
  <c r="D978" i="5"/>
  <c r="B978" i="5"/>
  <c r="D977" i="5"/>
  <c r="B977" i="5"/>
  <c r="D976" i="5"/>
  <c r="B976" i="5"/>
  <c r="D975" i="5"/>
  <c r="B975" i="5"/>
  <c r="D974" i="5"/>
  <c r="B974" i="5"/>
  <c r="D973" i="5"/>
  <c r="B973" i="5"/>
  <c r="D972" i="5"/>
  <c r="B972" i="5"/>
  <c r="D971" i="5"/>
  <c r="B971" i="5"/>
  <c r="D970" i="5"/>
  <c r="B970" i="5"/>
  <c r="D969" i="5"/>
  <c r="B969" i="5"/>
  <c r="D968" i="5"/>
  <c r="B968" i="5"/>
  <c r="D967" i="5"/>
  <c r="B967" i="5"/>
  <c r="D966" i="5"/>
  <c r="B966" i="5"/>
  <c r="D965" i="5"/>
  <c r="B965" i="5"/>
  <c r="D964" i="5"/>
  <c r="B964" i="5"/>
  <c r="D963" i="5"/>
  <c r="B963" i="5"/>
  <c r="D962" i="5"/>
  <c r="B962" i="5"/>
  <c r="D961" i="5"/>
  <c r="B961" i="5"/>
  <c r="D960" i="5"/>
  <c r="B960" i="5"/>
  <c r="D959" i="5"/>
  <c r="B959" i="5"/>
  <c r="D958" i="5"/>
  <c r="B958" i="5"/>
  <c r="D957" i="5"/>
  <c r="B957" i="5"/>
  <c r="D956" i="5"/>
  <c r="B956" i="5"/>
  <c r="D955" i="5"/>
  <c r="B955" i="5"/>
  <c r="D954" i="5"/>
  <c r="B954" i="5"/>
  <c r="D953" i="5"/>
  <c r="B953" i="5"/>
  <c r="D952" i="5"/>
  <c r="B952" i="5"/>
  <c r="D951" i="5"/>
  <c r="B951" i="5"/>
  <c r="D950" i="5"/>
  <c r="B950" i="5"/>
  <c r="D949" i="5"/>
  <c r="B949" i="5"/>
  <c r="D948" i="5"/>
  <c r="B948" i="5"/>
  <c r="D947" i="5"/>
  <c r="B947" i="5"/>
  <c r="D946" i="5"/>
  <c r="B946" i="5"/>
  <c r="D945" i="5"/>
  <c r="B945" i="5"/>
  <c r="D944" i="5"/>
  <c r="B944" i="5"/>
  <c r="D943" i="5"/>
  <c r="B943" i="5"/>
  <c r="D942" i="5"/>
  <c r="B942" i="5"/>
  <c r="D941" i="5"/>
  <c r="B941" i="5"/>
  <c r="D940" i="5"/>
  <c r="B940" i="5"/>
  <c r="D939" i="5"/>
  <c r="B939" i="5"/>
  <c r="D938" i="5"/>
  <c r="B938" i="5"/>
  <c r="D937" i="5"/>
  <c r="B937" i="5"/>
  <c r="D936" i="5"/>
  <c r="B936" i="5"/>
  <c r="D935" i="5"/>
  <c r="B935" i="5"/>
  <c r="D934" i="5"/>
  <c r="B934" i="5"/>
  <c r="D933" i="5"/>
  <c r="B933" i="5"/>
  <c r="D932" i="5"/>
  <c r="B932" i="5"/>
  <c r="D931" i="5"/>
  <c r="B931" i="5"/>
  <c r="D930" i="5"/>
  <c r="B930" i="5"/>
  <c r="D929" i="5"/>
  <c r="B929" i="5"/>
  <c r="D928" i="5"/>
  <c r="B928" i="5"/>
  <c r="D927" i="5"/>
  <c r="B927" i="5"/>
  <c r="D926" i="5"/>
  <c r="B926" i="5"/>
  <c r="D925" i="5"/>
  <c r="B925" i="5"/>
  <c r="D924" i="5"/>
  <c r="B924" i="5"/>
  <c r="D923" i="5"/>
  <c r="B923" i="5"/>
  <c r="D922" i="5"/>
  <c r="B922" i="5"/>
  <c r="D921" i="5"/>
  <c r="B921" i="5"/>
  <c r="D920" i="5"/>
  <c r="B920" i="5"/>
  <c r="D919" i="5"/>
  <c r="B919" i="5"/>
  <c r="D918" i="5"/>
  <c r="B918" i="5"/>
  <c r="D917" i="5"/>
  <c r="B917" i="5"/>
  <c r="D916" i="5"/>
  <c r="B916" i="5"/>
  <c r="D915" i="5"/>
  <c r="B915" i="5"/>
  <c r="D914" i="5"/>
  <c r="B914" i="5"/>
  <c r="D913" i="5"/>
  <c r="B913" i="5"/>
  <c r="D912" i="5"/>
  <c r="B912" i="5"/>
  <c r="D911" i="5"/>
  <c r="B911" i="5"/>
  <c r="D910" i="5"/>
  <c r="B910" i="5"/>
  <c r="D909" i="5"/>
  <c r="B909" i="5"/>
  <c r="D908" i="5"/>
  <c r="B908" i="5"/>
  <c r="D907" i="5"/>
  <c r="B907" i="5"/>
  <c r="D906" i="5"/>
  <c r="B906" i="5"/>
  <c r="D905" i="5"/>
  <c r="B905" i="5"/>
  <c r="D904" i="5"/>
  <c r="B904" i="5"/>
  <c r="D903" i="5"/>
  <c r="B903" i="5"/>
  <c r="D902" i="5"/>
  <c r="B902" i="5"/>
  <c r="D901" i="5"/>
  <c r="B901" i="5"/>
  <c r="D900" i="5"/>
  <c r="B900" i="5"/>
  <c r="D899" i="5"/>
  <c r="B899" i="5"/>
  <c r="D898" i="5"/>
  <c r="B898" i="5"/>
  <c r="D897" i="5"/>
  <c r="B897" i="5"/>
  <c r="D896" i="5"/>
  <c r="B896" i="5"/>
  <c r="D895" i="5"/>
  <c r="B895" i="5"/>
  <c r="D894" i="5"/>
  <c r="B894" i="5"/>
  <c r="D893" i="5"/>
  <c r="B893" i="5"/>
  <c r="D892" i="5"/>
  <c r="B892" i="5"/>
  <c r="D891" i="5"/>
  <c r="B891" i="5"/>
  <c r="D890" i="5"/>
  <c r="B890" i="5"/>
  <c r="D889" i="5"/>
  <c r="B889" i="5"/>
  <c r="D888" i="5"/>
  <c r="B888" i="5"/>
  <c r="D887" i="5"/>
  <c r="B887" i="5"/>
  <c r="D886" i="5"/>
  <c r="B886" i="5"/>
  <c r="D885" i="5"/>
  <c r="B885" i="5"/>
  <c r="D884" i="5"/>
  <c r="B884" i="5"/>
  <c r="D883" i="5"/>
  <c r="B883" i="5"/>
  <c r="D882" i="5"/>
  <c r="B882" i="5"/>
  <c r="D881" i="5"/>
  <c r="B881" i="5"/>
  <c r="D880" i="5"/>
  <c r="B880" i="5"/>
  <c r="D879" i="5"/>
  <c r="B879" i="5"/>
  <c r="D878" i="5"/>
  <c r="B878" i="5"/>
  <c r="D877" i="5"/>
  <c r="B877" i="5"/>
  <c r="D876" i="5"/>
  <c r="B876" i="5"/>
  <c r="D875" i="5"/>
  <c r="B875" i="5"/>
  <c r="D874" i="5"/>
  <c r="B874" i="5"/>
  <c r="D873" i="5"/>
  <c r="B873" i="5"/>
  <c r="D872" i="5"/>
  <c r="B872" i="5"/>
  <c r="D871" i="5"/>
  <c r="B871" i="5"/>
  <c r="D870" i="5"/>
  <c r="B870" i="5"/>
  <c r="D869" i="5"/>
  <c r="B869" i="5"/>
  <c r="D868" i="5"/>
  <c r="B868" i="5"/>
  <c r="D867" i="5"/>
  <c r="B867" i="5"/>
  <c r="D866" i="5"/>
  <c r="B866" i="5"/>
  <c r="D865" i="5"/>
  <c r="B865" i="5"/>
  <c r="D864" i="5"/>
  <c r="B864" i="5"/>
  <c r="D863" i="5"/>
  <c r="B863" i="5"/>
  <c r="D862" i="5"/>
  <c r="B862" i="5"/>
  <c r="D861" i="5"/>
  <c r="B861" i="5"/>
  <c r="D860" i="5"/>
  <c r="B860" i="5"/>
  <c r="D859" i="5"/>
  <c r="B859" i="5"/>
  <c r="D858" i="5"/>
  <c r="B858" i="5"/>
  <c r="D857" i="5"/>
  <c r="B857" i="5"/>
  <c r="D856" i="5"/>
  <c r="B856" i="5"/>
  <c r="D855" i="5"/>
  <c r="B855" i="5"/>
  <c r="D854" i="5"/>
  <c r="B854" i="5"/>
  <c r="D853" i="5"/>
  <c r="B853" i="5"/>
  <c r="D852" i="5"/>
  <c r="B852" i="5"/>
  <c r="D851" i="5"/>
  <c r="B851" i="5"/>
  <c r="D850" i="5"/>
  <c r="B850" i="5"/>
  <c r="D849" i="5"/>
  <c r="B849" i="5"/>
  <c r="D848" i="5"/>
  <c r="B848" i="5"/>
  <c r="D847" i="5"/>
  <c r="B847" i="5"/>
  <c r="D846" i="5"/>
  <c r="B846" i="5"/>
  <c r="D845" i="5"/>
  <c r="B845" i="5"/>
  <c r="D844" i="5"/>
  <c r="B844" i="5"/>
  <c r="D843" i="5"/>
  <c r="B843" i="5"/>
  <c r="D842" i="5"/>
  <c r="B842" i="5"/>
  <c r="D841" i="5"/>
  <c r="B841" i="5"/>
  <c r="D840" i="5"/>
  <c r="B840" i="5"/>
  <c r="D839" i="5"/>
  <c r="B839" i="5"/>
  <c r="D838" i="5"/>
  <c r="B838" i="5"/>
  <c r="D837" i="5"/>
  <c r="B837" i="5"/>
  <c r="D836" i="5"/>
  <c r="B836" i="5"/>
  <c r="D835" i="5"/>
  <c r="B835" i="5"/>
  <c r="D834" i="5"/>
  <c r="B834" i="5"/>
  <c r="D833" i="5"/>
  <c r="B833" i="5"/>
  <c r="D832" i="5"/>
  <c r="B832" i="5"/>
  <c r="D831" i="5"/>
  <c r="B831" i="5"/>
  <c r="D830" i="5"/>
  <c r="B830" i="5"/>
  <c r="D829" i="5"/>
  <c r="B829" i="5"/>
  <c r="D828" i="5"/>
  <c r="B828" i="5"/>
  <c r="D827" i="5"/>
  <c r="B827" i="5"/>
  <c r="D826" i="5"/>
  <c r="B826" i="5"/>
  <c r="D825" i="5"/>
  <c r="B825" i="5"/>
  <c r="D824" i="5"/>
  <c r="B824" i="5"/>
  <c r="D823" i="5"/>
  <c r="B823" i="5"/>
  <c r="D822" i="5"/>
  <c r="B822" i="5"/>
  <c r="D821" i="5"/>
  <c r="B821" i="5"/>
  <c r="D820" i="5"/>
  <c r="B820" i="5"/>
  <c r="D819" i="5"/>
  <c r="B819" i="5"/>
  <c r="D818" i="5"/>
  <c r="B818" i="5"/>
  <c r="D817" i="5"/>
  <c r="B817" i="5"/>
  <c r="D816" i="5"/>
  <c r="B816" i="5"/>
  <c r="D815" i="5"/>
  <c r="B815" i="5"/>
  <c r="D814" i="5"/>
  <c r="B814" i="5"/>
  <c r="D813" i="5"/>
  <c r="B813" i="5"/>
  <c r="D812" i="5"/>
  <c r="B812" i="5"/>
  <c r="D811" i="5"/>
  <c r="B811" i="5"/>
  <c r="D810" i="5"/>
  <c r="B810" i="5"/>
  <c r="D809" i="5"/>
  <c r="B809" i="5"/>
  <c r="D808" i="5"/>
  <c r="B808" i="5"/>
  <c r="D807" i="5"/>
  <c r="B807" i="5"/>
  <c r="D806" i="5"/>
  <c r="B806" i="5"/>
  <c r="D805" i="5"/>
  <c r="B805" i="5"/>
  <c r="D804" i="5"/>
  <c r="B804" i="5"/>
  <c r="D803" i="5"/>
  <c r="B803" i="5"/>
  <c r="D802" i="5"/>
  <c r="B802" i="5"/>
  <c r="D801" i="5"/>
  <c r="B801" i="5"/>
  <c r="D800" i="5"/>
  <c r="B800" i="5"/>
  <c r="D799" i="5"/>
  <c r="B799" i="5"/>
  <c r="D798" i="5"/>
  <c r="B798" i="5"/>
  <c r="D797" i="5"/>
  <c r="B797" i="5"/>
  <c r="D796" i="5"/>
  <c r="B796" i="5"/>
  <c r="D795" i="5"/>
  <c r="B795" i="5"/>
  <c r="D794" i="5"/>
  <c r="B794" i="5"/>
  <c r="D793" i="5"/>
  <c r="B793" i="5"/>
  <c r="D792" i="5"/>
  <c r="B792" i="5"/>
  <c r="D791" i="5"/>
  <c r="B791" i="5"/>
  <c r="D790" i="5"/>
  <c r="B790" i="5"/>
  <c r="D789" i="5"/>
  <c r="B789" i="5"/>
  <c r="D788" i="5"/>
  <c r="B788" i="5"/>
  <c r="D787" i="5"/>
  <c r="B787" i="5"/>
  <c r="D786" i="5"/>
  <c r="B786" i="5"/>
  <c r="D785" i="5"/>
  <c r="B785" i="5"/>
  <c r="D784" i="5"/>
  <c r="B784" i="5"/>
  <c r="D783" i="5"/>
  <c r="B783" i="5"/>
  <c r="D782" i="5"/>
  <c r="B782" i="5"/>
  <c r="D781" i="5"/>
  <c r="B781" i="5"/>
  <c r="D780" i="5"/>
  <c r="B780" i="5"/>
  <c r="D779" i="5"/>
  <c r="B779" i="5"/>
  <c r="D778" i="5"/>
  <c r="B778" i="5"/>
  <c r="D777" i="5"/>
  <c r="B777" i="5"/>
  <c r="D776" i="5"/>
  <c r="B776" i="5"/>
  <c r="D775" i="5"/>
  <c r="B775" i="5"/>
  <c r="D774" i="5"/>
  <c r="B774" i="5"/>
  <c r="D773" i="5"/>
  <c r="B773" i="5"/>
  <c r="D772" i="5"/>
  <c r="B772" i="5"/>
  <c r="D771" i="5"/>
  <c r="B771" i="5"/>
  <c r="D770" i="5"/>
  <c r="B770" i="5"/>
  <c r="D769" i="5"/>
  <c r="B769" i="5"/>
  <c r="D768" i="5"/>
  <c r="B768" i="5"/>
  <c r="D767" i="5"/>
  <c r="B767" i="5"/>
  <c r="D766" i="5"/>
  <c r="B766" i="5"/>
  <c r="D765" i="5"/>
  <c r="B765" i="5"/>
  <c r="D764" i="5"/>
  <c r="B764" i="5"/>
  <c r="D763" i="5"/>
  <c r="B763" i="5"/>
  <c r="D762" i="5"/>
  <c r="B762" i="5"/>
  <c r="D761" i="5"/>
  <c r="B761" i="5"/>
  <c r="D760" i="5"/>
  <c r="B760" i="5"/>
  <c r="D759" i="5"/>
  <c r="B759" i="5"/>
  <c r="D758" i="5"/>
  <c r="B758" i="5"/>
  <c r="D757" i="5"/>
  <c r="B757" i="5"/>
  <c r="D756" i="5"/>
  <c r="B756" i="5"/>
  <c r="D755" i="5"/>
  <c r="B755" i="5"/>
  <c r="D754" i="5"/>
  <c r="B754" i="5"/>
  <c r="D753" i="5"/>
  <c r="B753" i="5"/>
  <c r="D752" i="5"/>
  <c r="B752" i="5"/>
  <c r="D751" i="5"/>
  <c r="B751" i="5"/>
  <c r="D750" i="5"/>
  <c r="B750" i="5"/>
  <c r="D749" i="5"/>
  <c r="B749" i="5"/>
  <c r="D748" i="5"/>
  <c r="B748" i="5"/>
  <c r="D747" i="5"/>
  <c r="B747" i="5"/>
  <c r="D746" i="5"/>
  <c r="B746" i="5"/>
  <c r="D745" i="5"/>
  <c r="B745" i="5"/>
  <c r="D744" i="5"/>
  <c r="B744" i="5"/>
  <c r="D743" i="5"/>
  <c r="B743" i="5"/>
  <c r="D742" i="5"/>
  <c r="B742" i="5"/>
  <c r="D741" i="5"/>
  <c r="B741" i="5"/>
  <c r="D740" i="5"/>
  <c r="B740" i="5"/>
  <c r="D739" i="5"/>
  <c r="B739" i="5"/>
  <c r="D738" i="5"/>
  <c r="B738" i="5"/>
  <c r="D737" i="5"/>
  <c r="B737" i="5"/>
  <c r="D736" i="5"/>
  <c r="B736" i="5"/>
  <c r="D735" i="5"/>
  <c r="B735" i="5"/>
  <c r="D734" i="5"/>
  <c r="B734" i="5"/>
  <c r="D733" i="5"/>
  <c r="B733" i="5"/>
  <c r="D732" i="5"/>
  <c r="B732" i="5"/>
  <c r="D731" i="5"/>
  <c r="B731" i="5"/>
  <c r="D730" i="5"/>
  <c r="B730" i="5"/>
  <c r="D729" i="5"/>
  <c r="B729" i="5"/>
  <c r="D728" i="5"/>
  <c r="B728" i="5"/>
  <c r="D727" i="5"/>
  <c r="B727" i="5"/>
  <c r="D726" i="5"/>
  <c r="B726" i="5"/>
  <c r="D725" i="5"/>
  <c r="B725" i="5"/>
  <c r="D724" i="5"/>
  <c r="B724" i="5"/>
  <c r="D723" i="5"/>
  <c r="B723" i="5"/>
  <c r="D722" i="5"/>
  <c r="B722" i="5"/>
  <c r="D721" i="5"/>
  <c r="B721" i="5"/>
  <c r="D720" i="5"/>
  <c r="B720" i="5"/>
  <c r="D719" i="5"/>
  <c r="B719" i="5"/>
  <c r="D718" i="5"/>
  <c r="B718" i="5"/>
  <c r="D717" i="5"/>
  <c r="B717" i="5"/>
  <c r="D716" i="5"/>
  <c r="B716" i="5"/>
  <c r="D715" i="5"/>
  <c r="B715" i="5"/>
  <c r="D714" i="5"/>
  <c r="B714" i="5"/>
  <c r="D713" i="5"/>
  <c r="B713" i="5"/>
  <c r="D712" i="5"/>
  <c r="B712" i="5"/>
  <c r="D711" i="5"/>
  <c r="B711" i="5"/>
  <c r="D710" i="5"/>
  <c r="B710" i="5"/>
  <c r="D709" i="5"/>
  <c r="B709" i="5"/>
  <c r="D708" i="5"/>
  <c r="B708" i="5"/>
  <c r="D707" i="5"/>
  <c r="B707" i="5"/>
  <c r="D706" i="5"/>
  <c r="B706" i="5"/>
  <c r="D705" i="5"/>
  <c r="B705" i="5"/>
  <c r="D704" i="5"/>
  <c r="B704" i="5"/>
  <c r="D703" i="5"/>
  <c r="B703" i="5"/>
  <c r="D702" i="5"/>
  <c r="B702" i="5"/>
  <c r="D701" i="5"/>
  <c r="B701" i="5"/>
  <c r="D700" i="5"/>
  <c r="B700" i="5"/>
  <c r="D699" i="5"/>
  <c r="B699" i="5"/>
  <c r="D698" i="5"/>
  <c r="B698" i="5"/>
  <c r="D697" i="5"/>
  <c r="B697" i="5"/>
  <c r="D696" i="5"/>
  <c r="B696" i="5"/>
  <c r="D695" i="5"/>
  <c r="B695" i="5"/>
  <c r="D694" i="5"/>
  <c r="B694" i="5"/>
  <c r="D693" i="5"/>
  <c r="B693" i="5"/>
  <c r="D692" i="5"/>
  <c r="B692" i="5"/>
  <c r="D691" i="5"/>
  <c r="B691" i="5"/>
  <c r="D690" i="5"/>
  <c r="B690" i="5"/>
  <c r="D689" i="5"/>
  <c r="B689" i="5"/>
  <c r="D688" i="5"/>
  <c r="B688" i="5"/>
  <c r="D687" i="5"/>
  <c r="B687" i="5"/>
  <c r="D686" i="5"/>
  <c r="B686" i="5"/>
  <c r="D685" i="5"/>
  <c r="B685" i="5"/>
  <c r="D684" i="5"/>
  <c r="B684" i="5"/>
  <c r="D683" i="5"/>
  <c r="B683" i="5"/>
  <c r="D682" i="5"/>
  <c r="B682" i="5"/>
  <c r="D681" i="5"/>
  <c r="B681" i="5"/>
  <c r="D680" i="5"/>
  <c r="B680" i="5"/>
  <c r="D679" i="5"/>
  <c r="B679" i="5"/>
  <c r="D678" i="5"/>
  <c r="B678" i="5"/>
  <c r="D677" i="5"/>
  <c r="B677" i="5"/>
  <c r="D676" i="5"/>
  <c r="B676" i="5"/>
  <c r="D675" i="5"/>
  <c r="B675" i="5"/>
  <c r="D674" i="5"/>
  <c r="B674" i="5"/>
  <c r="D673" i="5"/>
  <c r="B673" i="5"/>
  <c r="D672" i="5"/>
  <c r="B672" i="5"/>
  <c r="D671" i="5"/>
  <c r="B671" i="5"/>
  <c r="D670" i="5"/>
  <c r="B670" i="5"/>
  <c r="D669" i="5"/>
  <c r="B669" i="5"/>
  <c r="D668" i="5"/>
  <c r="B668" i="5"/>
  <c r="D667" i="5"/>
  <c r="B667" i="5"/>
  <c r="D666" i="5"/>
  <c r="B666" i="5"/>
  <c r="D665" i="5"/>
  <c r="B665" i="5"/>
  <c r="D664" i="5"/>
  <c r="B664" i="5"/>
  <c r="D663" i="5"/>
  <c r="B663" i="5"/>
  <c r="D662" i="5"/>
  <c r="B662" i="5"/>
  <c r="D661" i="5"/>
  <c r="B661" i="5"/>
  <c r="D660" i="5"/>
  <c r="B660" i="5"/>
  <c r="D659" i="5"/>
  <c r="B659" i="5"/>
  <c r="D658" i="5"/>
  <c r="B658" i="5"/>
  <c r="D657" i="5"/>
  <c r="B657" i="5"/>
  <c r="D656" i="5"/>
  <c r="B656" i="5"/>
  <c r="D655" i="5"/>
  <c r="B655" i="5"/>
  <c r="D654" i="5"/>
  <c r="B654" i="5"/>
  <c r="D653" i="5"/>
  <c r="B653" i="5"/>
  <c r="D652" i="5"/>
  <c r="B652" i="5"/>
  <c r="D651" i="5"/>
  <c r="B651" i="5"/>
  <c r="D650" i="5"/>
  <c r="B650" i="5"/>
  <c r="D649" i="5"/>
  <c r="B649" i="5"/>
  <c r="D648" i="5"/>
  <c r="B648" i="5"/>
  <c r="D647" i="5"/>
  <c r="B647" i="5"/>
  <c r="D646" i="5"/>
  <c r="B646" i="5"/>
  <c r="D645" i="5"/>
  <c r="B645" i="5"/>
  <c r="D644" i="5"/>
  <c r="B644" i="5"/>
  <c r="D643" i="5"/>
  <c r="B643" i="5"/>
  <c r="D642" i="5"/>
  <c r="B642" i="5"/>
  <c r="D641" i="5"/>
  <c r="B641" i="5"/>
  <c r="D640" i="5"/>
  <c r="B640" i="5"/>
  <c r="D639" i="5"/>
  <c r="B639" i="5"/>
  <c r="D638" i="5"/>
  <c r="B638" i="5"/>
  <c r="D637" i="5"/>
  <c r="B637" i="5"/>
  <c r="D636" i="5"/>
  <c r="B636" i="5"/>
  <c r="D635" i="5"/>
  <c r="B635" i="5"/>
  <c r="D634" i="5"/>
  <c r="B634" i="5"/>
  <c r="D633" i="5"/>
  <c r="B633" i="5"/>
  <c r="D632" i="5"/>
  <c r="B632" i="5"/>
  <c r="D631" i="5"/>
  <c r="B631" i="5"/>
  <c r="D630" i="5"/>
  <c r="B630" i="5"/>
  <c r="D629" i="5"/>
  <c r="B629" i="5"/>
  <c r="D628" i="5"/>
  <c r="B628" i="5"/>
  <c r="D627" i="5"/>
  <c r="B627" i="5"/>
  <c r="D626" i="5"/>
  <c r="B626" i="5"/>
  <c r="D625" i="5"/>
  <c r="B625" i="5"/>
  <c r="D624" i="5"/>
  <c r="B624" i="5"/>
  <c r="D623" i="5"/>
  <c r="B623" i="5"/>
  <c r="D622" i="5"/>
  <c r="B622" i="5"/>
  <c r="D621" i="5"/>
  <c r="B621" i="5"/>
  <c r="D620" i="5"/>
  <c r="B620" i="5"/>
  <c r="D619" i="5"/>
  <c r="B619" i="5"/>
  <c r="D618" i="5"/>
  <c r="B618" i="5"/>
  <c r="D617" i="5"/>
  <c r="B617" i="5"/>
  <c r="D616" i="5"/>
  <c r="B616" i="5"/>
  <c r="D615" i="5"/>
  <c r="B615" i="5"/>
  <c r="D614" i="5"/>
  <c r="B614" i="5"/>
  <c r="D613" i="5"/>
  <c r="B613" i="5"/>
  <c r="D612" i="5"/>
  <c r="B612" i="5"/>
  <c r="D611" i="5"/>
  <c r="B611" i="5"/>
  <c r="D610" i="5"/>
  <c r="B610" i="5"/>
  <c r="D609" i="5"/>
  <c r="B609" i="5"/>
  <c r="D608" i="5"/>
  <c r="B608" i="5"/>
  <c r="D607" i="5"/>
  <c r="B607" i="5"/>
  <c r="D606" i="5"/>
  <c r="B606" i="5"/>
  <c r="D605" i="5"/>
  <c r="B605" i="5"/>
  <c r="D604" i="5"/>
  <c r="B604" i="5"/>
  <c r="D603" i="5"/>
  <c r="B603" i="5"/>
  <c r="D602" i="5"/>
  <c r="B602" i="5"/>
  <c r="D601" i="5"/>
  <c r="B601" i="5"/>
  <c r="D600" i="5"/>
  <c r="B600" i="5"/>
  <c r="D599" i="5"/>
  <c r="B599" i="5"/>
  <c r="D598" i="5"/>
  <c r="B598" i="5"/>
  <c r="D597" i="5"/>
  <c r="B597" i="5"/>
  <c r="D596" i="5"/>
  <c r="B596" i="5"/>
  <c r="D595" i="5"/>
  <c r="B595" i="5"/>
  <c r="D594" i="5"/>
  <c r="B594" i="5"/>
  <c r="D593" i="5"/>
  <c r="B593" i="5"/>
  <c r="D592" i="5"/>
  <c r="B592" i="5"/>
  <c r="D591" i="5"/>
  <c r="B591" i="5"/>
  <c r="D590" i="5"/>
  <c r="B590" i="5"/>
  <c r="D589" i="5"/>
  <c r="B589" i="5"/>
  <c r="D588" i="5"/>
  <c r="B588" i="5"/>
  <c r="D587" i="5"/>
  <c r="B587" i="5"/>
  <c r="D586" i="5"/>
  <c r="B586" i="5"/>
  <c r="D585" i="5"/>
  <c r="B585" i="5"/>
  <c r="D584" i="5"/>
  <c r="B584" i="5"/>
  <c r="D583" i="5"/>
  <c r="B583" i="5"/>
  <c r="D582" i="5"/>
  <c r="B582" i="5"/>
  <c r="D581" i="5"/>
  <c r="B581" i="5"/>
  <c r="D580" i="5"/>
  <c r="B580" i="5"/>
  <c r="D579" i="5"/>
  <c r="B579" i="5"/>
  <c r="D578" i="5"/>
  <c r="B578" i="5"/>
  <c r="D577" i="5"/>
  <c r="B577" i="5"/>
  <c r="D576" i="5"/>
  <c r="B576" i="5"/>
  <c r="D575" i="5"/>
  <c r="B575" i="5"/>
  <c r="D574" i="5"/>
  <c r="B574" i="5"/>
  <c r="D573" i="5"/>
  <c r="B573" i="5"/>
  <c r="D572" i="5"/>
  <c r="B572" i="5"/>
  <c r="D571" i="5"/>
  <c r="B571" i="5"/>
  <c r="D570" i="5"/>
  <c r="B570" i="5"/>
  <c r="D569" i="5"/>
  <c r="B569" i="5"/>
  <c r="D568" i="5"/>
  <c r="B568" i="5"/>
  <c r="D567" i="5"/>
  <c r="B567" i="5"/>
  <c r="D566" i="5"/>
  <c r="B566" i="5"/>
  <c r="D565" i="5"/>
  <c r="B565" i="5"/>
  <c r="D564" i="5"/>
  <c r="B564" i="5"/>
  <c r="D563" i="5"/>
  <c r="B563" i="5"/>
  <c r="D562" i="5"/>
  <c r="B562" i="5"/>
  <c r="D561" i="5"/>
  <c r="B561" i="5"/>
  <c r="D560" i="5"/>
  <c r="B560" i="5"/>
  <c r="D559" i="5"/>
  <c r="B559" i="5"/>
  <c r="D558" i="5"/>
  <c r="B558" i="5"/>
  <c r="D557" i="5"/>
  <c r="B557" i="5"/>
  <c r="D556" i="5"/>
  <c r="B556" i="5"/>
  <c r="D555" i="5"/>
  <c r="B555" i="5"/>
  <c r="D554" i="5"/>
  <c r="B554" i="5"/>
  <c r="D553" i="5"/>
  <c r="B553" i="5"/>
  <c r="D552" i="5"/>
  <c r="B552" i="5"/>
  <c r="D551" i="5"/>
  <c r="B551" i="5"/>
  <c r="D550" i="5"/>
  <c r="B550" i="5"/>
  <c r="D549" i="5"/>
  <c r="B549" i="5"/>
  <c r="D548" i="5"/>
  <c r="B548" i="5"/>
  <c r="D547" i="5"/>
  <c r="B547" i="5"/>
  <c r="D546" i="5"/>
  <c r="B546" i="5"/>
  <c r="D545" i="5"/>
  <c r="B545" i="5"/>
  <c r="D544" i="5"/>
  <c r="B544" i="5"/>
  <c r="D543" i="5"/>
  <c r="B543" i="5"/>
  <c r="D542" i="5"/>
  <c r="B542" i="5"/>
  <c r="D541" i="5"/>
  <c r="B541" i="5"/>
  <c r="D540" i="5"/>
  <c r="B540" i="5"/>
  <c r="D539" i="5"/>
  <c r="B539" i="5"/>
  <c r="D538" i="5"/>
  <c r="B538" i="5"/>
  <c r="D537" i="5"/>
  <c r="B537" i="5"/>
  <c r="D536" i="5"/>
  <c r="B536" i="5"/>
  <c r="D535" i="5"/>
  <c r="B535" i="5"/>
  <c r="D534" i="5"/>
  <c r="B534" i="5"/>
  <c r="D533" i="5"/>
  <c r="B533" i="5"/>
  <c r="D532" i="5"/>
  <c r="B532" i="5"/>
  <c r="D531" i="5"/>
  <c r="B531" i="5"/>
  <c r="D530" i="5"/>
  <c r="B530" i="5"/>
  <c r="D529" i="5"/>
  <c r="B529" i="5"/>
  <c r="D528" i="5"/>
  <c r="B528" i="5"/>
  <c r="D527" i="5"/>
  <c r="B527" i="5"/>
  <c r="D526" i="5"/>
  <c r="B526" i="5"/>
  <c r="D525" i="5"/>
  <c r="B525" i="5"/>
  <c r="D524" i="5"/>
  <c r="B524" i="5"/>
  <c r="D523" i="5"/>
  <c r="B523" i="5"/>
  <c r="D522" i="5"/>
  <c r="B522" i="5"/>
  <c r="D521" i="5"/>
  <c r="B521" i="5"/>
  <c r="D520" i="5"/>
  <c r="B520" i="5"/>
  <c r="D519" i="5"/>
  <c r="B519" i="5"/>
  <c r="D518" i="5"/>
  <c r="B518" i="5"/>
  <c r="D517" i="5"/>
  <c r="B517" i="5"/>
  <c r="D516" i="5"/>
  <c r="B516" i="5"/>
  <c r="D515" i="5"/>
  <c r="B515" i="5"/>
  <c r="D514" i="5"/>
  <c r="B514" i="5"/>
  <c r="D513" i="5"/>
  <c r="B513" i="5"/>
  <c r="D512" i="5"/>
  <c r="B512" i="5"/>
  <c r="D511" i="5"/>
  <c r="B511" i="5"/>
  <c r="D510" i="5"/>
  <c r="B510" i="5"/>
  <c r="D509" i="5"/>
  <c r="B509" i="5"/>
  <c r="D508" i="5"/>
  <c r="B508" i="5"/>
  <c r="D507" i="5"/>
  <c r="B507" i="5"/>
  <c r="D506" i="5"/>
  <c r="B506" i="5"/>
  <c r="D505" i="5"/>
  <c r="B505" i="5"/>
  <c r="D504" i="5"/>
  <c r="B504" i="5"/>
  <c r="D503" i="5"/>
  <c r="B503" i="5"/>
  <c r="D502" i="5"/>
  <c r="B502" i="5"/>
  <c r="D501" i="5"/>
  <c r="B501" i="5"/>
  <c r="D500" i="5"/>
  <c r="B500" i="5"/>
  <c r="D499" i="5"/>
  <c r="B499" i="5"/>
  <c r="D498" i="5"/>
  <c r="B498" i="5"/>
  <c r="D497" i="5"/>
  <c r="B497" i="5"/>
  <c r="D496" i="5"/>
  <c r="B496" i="5"/>
  <c r="D495" i="5"/>
  <c r="B495" i="5"/>
  <c r="D494" i="5"/>
  <c r="B494" i="5"/>
  <c r="D493" i="5"/>
  <c r="B493" i="5"/>
  <c r="D492" i="5"/>
  <c r="B492" i="5"/>
  <c r="D491" i="5"/>
  <c r="B491" i="5"/>
  <c r="D490" i="5"/>
  <c r="B490" i="5"/>
  <c r="D489" i="5"/>
  <c r="B489" i="5"/>
  <c r="D488" i="5"/>
  <c r="B488" i="5"/>
  <c r="D487" i="5"/>
  <c r="B487" i="5"/>
  <c r="D486" i="5"/>
  <c r="B486" i="5"/>
  <c r="D485" i="5"/>
  <c r="B485" i="5"/>
  <c r="D484" i="5"/>
  <c r="B484" i="5"/>
  <c r="D483" i="5"/>
  <c r="B483" i="5"/>
  <c r="D482" i="5"/>
  <c r="B482" i="5"/>
  <c r="D481" i="5"/>
  <c r="B481" i="5"/>
  <c r="D480" i="5"/>
  <c r="B480" i="5"/>
  <c r="D479" i="5"/>
  <c r="B479" i="5"/>
  <c r="D478" i="5"/>
  <c r="B478" i="5"/>
  <c r="D477" i="5"/>
  <c r="B477" i="5"/>
  <c r="D476" i="5"/>
  <c r="B476" i="5"/>
  <c r="D475" i="5"/>
  <c r="B475" i="5"/>
  <c r="D474" i="5"/>
  <c r="B474" i="5"/>
  <c r="D473" i="5"/>
  <c r="B473" i="5"/>
  <c r="D472" i="5"/>
  <c r="B472" i="5"/>
  <c r="D471" i="5"/>
  <c r="B471" i="5"/>
  <c r="D470" i="5"/>
  <c r="B470" i="5"/>
  <c r="D469" i="5"/>
  <c r="B469" i="5"/>
  <c r="D468" i="5"/>
  <c r="B468" i="5"/>
  <c r="D467" i="5"/>
  <c r="B467" i="5"/>
  <c r="D466" i="5"/>
  <c r="B466" i="5"/>
  <c r="D465" i="5"/>
  <c r="B465" i="5"/>
  <c r="D464" i="5"/>
  <c r="B464" i="5"/>
  <c r="D463" i="5"/>
  <c r="B463" i="5"/>
  <c r="D462" i="5"/>
  <c r="B462" i="5"/>
  <c r="D461" i="5"/>
  <c r="B461" i="5"/>
  <c r="D460" i="5"/>
  <c r="B460" i="5"/>
  <c r="D459" i="5"/>
  <c r="B459" i="5"/>
  <c r="D458" i="5"/>
  <c r="B458" i="5"/>
  <c r="D457" i="5"/>
  <c r="B457" i="5"/>
  <c r="D456" i="5"/>
  <c r="B456" i="5"/>
  <c r="D455" i="5"/>
  <c r="B455" i="5"/>
  <c r="D454" i="5"/>
  <c r="B454" i="5"/>
  <c r="D453" i="5"/>
  <c r="B453" i="5"/>
  <c r="D452" i="5"/>
  <c r="B452" i="5"/>
  <c r="D451" i="5"/>
  <c r="B451" i="5"/>
  <c r="D450" i="5"/>
  <c r="B450" i="5"/>
  <c r="D449" i="5"/>
  <c r="B449" i="5"/>
  <c r="D448" i="5"/>
  <c r="B448" i="5"/>
  <c r="D447" i="5"/>
  <c r="B447" i="5"/>
  <c r="D446" i="5"/>
  <c r="B446" i="5"/>
  <c r="D445" i="5"/>
  <c r="B445" i="5"/>
  <c r="D444" i="5"/>
  <c r="B444" i="5"/>
  <c r="D443" i="5"/>
  <c r="B443" i="5"/>
  <c r="D442" i="5"/>
  <c r="B442" i="5"/>
  <c r="D441" i="5"/>
  <c r="B441" i="5"/>
  <c r="D440" i="5"/>
  <c r="B440" i="5"/>
  <c r="D439" i="5"/>
  <c r="B439" i="5"/>
  <c r="D438" i="5"/>
  <c r="B438" i="5"/>
  <c r="D437" i="5"/>
  <c r="B437" i="5"/>
  <c r="D436" i="5"/>
  <c r="B436" i="5"/>
  <c r="D435" i="5"/>
  <c r="B435" i="5"/>
  <c r="D434" i="5"/>
  <c r="B434" i="5"/>
  <c r="D433" i="5"/>
  <c r="B433" i="5"/>
  <c r="D432" i="5"/>
  <c r="B432" i="5"/>
  <c r="D431" i="5"/>
  <c r="B431" i="5"/>
  <c r="D430" i="5"/>
  <c r="B430" i="5"/>
  <c r="D429" i="5"/>
  <c r="B429" i="5"/>
  <c r="D428" i="5"/>
  <c r="B428" i="5"/>
  <c r="D427" i="5"/>
  <c r="B427" i="5"/>
  <c r="D426" i="5"/>
  <c r="B426" i="5"/>
  <c r="D425" i="5"/>
  <c r="B425" i="5"/>
  <c r="D424" i="5"/>
  <c r="B424" i="5"/>
  <c r="D423" i="5"/>
  <c r="B423" i="5"/>
  <c r="D422" i="5"/>
  <c r="B422" i="5"/>
  <c r="D421" i="5"/>
  <c r="B421" i="5"/>
  <c r="D420" i="5"/>
  <c r="B420" i="5"/>
  <c r="D419" i="5"/>
  <c r="B419" i="5"/>
  <c r="D418" i="5"/>
  <c r="B418" i="5"/>
  <c r="D417" i="5"/>
  <c r="B417" i="5"/>
  <c r="D416" i="5"/>
  <c r="B416" i="5"/>
  <c r="D415" i="5"/>
  <c r="B415" i="5"/>
  <c r="D414" i="5"/>
  <c r="B414" i="5"/>
  <c r="D413" i="5"/>
  <c r="B413" i="5"/>
  <c r="D412" i="5"/>
  <c r="B412" i="5"/>
  <c r="D411" i="5"/>
  <c r="B411" i="5"/>
  <c r="D410" i="5"/>
  <c r="B410" i="5"/>
  <c r="D409" i="5"/>
  <c r="B409" i="5"/>
  <c r="D408" i="5"/>
  <c r="B408" i="5"/>
  <c r="D407" i="5"/>
  <c r="B407" i="5"/>
  <c r="D406" i="5"/>
  <c r="B406" i="5"/>
  <c r="D405" i="5"/>
  <c r="B405" i="5"/>
  <c r="D404" i="5"/>
  <c r="B404" i="5"/>
  <c r="D403" i="5"/>
  <c r="B403" i="5"/>
  <c r="D402" i="5"/>
  <c r="B402" i="5"/>
  <c r="D401" i="5"/>
  <c r="B401" i="5"/>
  <c r="D400" i="5"/>
  <c r="B400" i="5"/>
  <c r="D399" i="5"/>
  <c r="B399" i="5"/>
  <c r="D398" i="5"/>
  <c r="B398" i="5"/>
  <c r="D397" i="5"/>
  <c r="B397" i="5"/>
  <c r="D396" i="5"/>
  <c r="B396" i="5"/>
  <c r="D395" i="5"/>
  <c r="B395" i="5"/>
  <c r="D394" i="5"/>
  <c r="B394" i="5"/>
  <c r="D393" i="5"/>
  <c r="B393" i="5"/>
  <c r="D392" i="5"/>
  <c r="B392" i="5"/>
  <c r="D391" i="5"/>
  <c r="B391" i="5"/>
  <c r="D390" i="5"/>
  <c r="B390" i="5"/>
  <c r="D389" i="5"/>
  <c r="B389" i="5"/>
  <c r="D388" i="5"/>
  <c r="B388" i="5"/>
  <c r="D387" i="5"/>
  <c r="B387" i="5"/>
  <c r="D386" i="5"/>
  <c r="B386" i="5"/>
  <c r="D385" i="5"/>
  <c r="B385" i="5"/>
  <c r="D384" i="5"/>
  <c r="B384" i="5"/>
  <c r="D383" i="5"/>
  <c r="B383" i="5"/>
  <c r="D382" i="5"/>
  <c r="B382" i="5"/>
  <c r="D381" i="5"/>
  <c r="B381" i="5"/>
  <c r="D380" i="5"/>
  <c r="B380" i="5"/>
  <c r="D379" i="5"/>
  <c r="B379" i="5"/>
  <c r="D378" i="5"/>
  <c r="B378" i="5"/>
  <c r="D377" i="5"/>
  <c r="B377" i="5"/>
  <c r="D376" i="5"/>
  <c r="B376" i="5"/>
  <c r="D375" i="5"/>
  <c r="B375" i="5"/>
  <c r="D374" i="5"/>
  <c r="B374" i="5"/>
  <c r="D373" i="5"/>
  <c r="B373" i="5"/>
  <c r="D372" i="5"/>
  <c r="B372" i="5"/>
  <c r="D371" i="5"/>
  <c r="B371" i="5"/>
  <c r="D370" i="5"/>
  <c r="B370" i="5"/>
  <c r="D369" i="5"/>
  <c r="B369" i="5"/>
  <c r="D368" i="5"/>
  <c r="B368" i="5"/>
  <c r="D367" i="5"/>
  <c r="B367" i="5"/>
  <c r="D366" i="5"/>
  <c r="B366" i="5"/>
  <c r="D365" i="5"/>
  <c r="B365" i="5"/>
  <c r="D364" i="5"/>
  <c r="B364" i="5"/>
  <c r="D363" i="5"/>
  <c r="B363" i="5"/>
  <c r="D362" i="5"/>
  <c r="B362" i="5"/>
  <c r="D361" i="5"/>
  <c r="B361" i="5"/>
  <c r="D360" i="5"/>
  <c r="B360" i="5"/>
  <c r="D359" i="5"/>
  <c r="B359" i="5"/>
  <c r="D358" i="5"/>
  <c r="B358" i="5"/>
  <c r="D357" i="5"/>
  <c r="B357" i="5"/>
  <c r="D356" i="5"/>
  <c r="B356" i="5"/>
  <c r="D355" i="5"/>
  <c r="B355" i="5"/>
  <c r="D354" i="5"/>
  <c r="B354" i="5"/>
  <c r="D353" i="5"/>
  <c r="B353" i="5"/>
  <c r="D352" i="5"/>
  <c r="B352" i="5"/>
  <c r="D351" i="5"/>
  <c r="B351" i="5"/>
  <c r="D350" i="5"/>
  <c r="B350" i="5"/>
  <c r="D349" i="5"/>
  <c r="B349" i="5"/>
  <c r="D348" i="5"/>
  <c r="B348" i="5"/>
  <c r="D347" i="5"/>
  <c r="B347" i="5"/>
  <c r="D346" i="5"/>
  <c r="B346" i="5"/>
  <c r="D345" i="5"/>
  <c r="B345" i="5"/>
  <c r="D344" i="5"/>
  <c r="B344" i="5"/>
  <c r="D343" i="5"/>
  <c r="B343" i="5"/>
  <c r="D342" i="5"/>
  <c r="B342" i="5"/>
  <c r="D341" i="5"/>
  <c r="B341" i="5"/>
  <c r="D340" i="5"/>
  <c r="B340" i="5"/>
  <c r="D339" i="5"/>
  <c r="B339" i="5"/>
  <c r="D338" i="5"/>
  <c r="B338" i="5"/>
  <c r="D337" i="5"/>
  <c r="B337" i="5"/>
  <c r="D336" i="5"/>
  <c r="B336" i="5"/>
  <c r="D335" i="5"/>
  <c r="B335" i="5"/>
  <c r="D334" i="5"/>
  <c r="B334" i="5"/>
  <c r="D333" i="5"/>
  <c r="B333" i="5"/>
  <c r="D332" i="5"/>
  <c r="B332" i="5"/>
  <c r="D331" i="5"/>
  <c r="B331" i="5"/>
  <c r="D330" i="5"/>
  <c r="B330" i="5"/>
  <c r="D329" i="5"/>
  <c r="B329" i="5"/>
  <c r="D328" i="5"/>
  <c r="B328" i="5"/>
  <c r="D327" i="5"/>
  <c r="B327" i="5"/>
  <c r="D326" i="5"/>
  <c r="B326" i="5"/>
  <c r="D325" i="5"/>
  <c r="B325" i="5"/>
  <c r="D324" i="5"/>
  <c r="B324" i="5"/>
  <c r="D323" i="5"/>
  <c r="B323" i="5"/>
  <c r="D322" i="5"/>
  <c r="B322" i="5"/>
  <c r="D321" i="5"/>
  <c r="B321" i="5"/>
  <c r="D320" i="5"/>
  <c r="B320" i="5"/>
  <c r="D319" i="5"/>
  <c r="B319" i="5"/>
  <c r="D318" i="5"/>
  <c r="B318" i="5"/>
  <c r="D317" i="5"/>
  <c r="B317" i="5"/>
  <c r="D316" i="5"/>
  <c r="B316" i="5"/>
  <c r="D315" i="5"/>
  <c r="B315" i="5"/>
  <c r="D314" i="5"/>
  <c r="B314" i="5"/>
  <c r="D313" i="5"/>
  <c r="B313" i="5"/>
  <c r="D312" i="5"/>
  <c r="B312" i="5"/>
  <c r="D311" i="5"/>
  <c r="B311" i="5"/>
  <c r="D310" i="5"/>
  <c r="B310" i="5"/>
  <c r="D309" i="5"/>
  <c r="B309" i="5"/>
  <c r="D308" i="5"/>
  <c r="B308" i="5"/>
  <c r="D307" i="5"/>
  <c r="B307" i="5"/>
  <c r="D306" i="5"/>
  <c r="B306" i="5"/>
  <c r="D305" i="5"/>
  <c r="B305" i="5"/>
  <c r="D304" i="5"/>
  <c r="B304" i="5"/>
  <c r="D303" i="5"/>
  <c r="B303" i="5"/>
  <c r="D302" i="5"/>
  <c r="B302" i="5"/>
  <c r="D301" i="5"/>
  <c r="B301" i="5"/>
  <c r="D300" i="5"/>
  <c r="B300" i="5"/>
  <c r="D299" i="5"/>
  <c r="B299" i="5"/>
  <c r="D298" i="5"/>
  <c r="B298" i="5"/>
  <c r="D297" i="5"/>
  <c r="B297" i="5"/>
  <c r="D296" i="5"/>
  <c r="B296" i="5"/>
  <c r="D295" i="5"/>
  <c r="B295" i="5"/>
  <c r="D294" i="5"/>
  <c r="B294" i="5"/>
  <c r="D293" i="5"/>
  <c r="B293" i="5"/>
  <c r="D292" i="5"/>
  <c r="B292" i="5"/>
  <c r="D291" i="5"/>
  <c r="B291" i="5"/>
  <c r="D290" i="5"/>
  <c r="B290" i="5"/>
  <c r="D289" i="5"/>
  <c r="B289" i="5"/>
  <c r="D288" i="5"/>
  <c r="B288" i="5"/>
  <c r="D287" i="5"/>
  <c r="B287" i="5"/>
  <c r="D286" i="5"/>
  <c r="B286" i="5"/>
  <c r="D285" i="5"/>
  <c r="B285" i="5"/>
  <c r="D284" i="5"/>
  <c r="B284" i="5"/>
  <c r="D283" i="5"/>
  <c r="B283" i="5"/>
  <c r="D282" i="5"/>
  <c r="B282" i="5"/>
  <c r="D281" i="5"/>
  <c r="B281" i="5"/>
  <c r="D280" i="5"/>
  <c r="B280" i="5"/>
  <c r="D279" i="5"/>
  <c r="B279" i="5"/>
  <c r="D278" i="5"/>
  <c r="B278" i="5"/>
  <c r="D277" i="5"/>
  <c r="B277" i="5"/>
  <c r="D276" i="5"/>
  <c r="B276" i="5"/>
  <c r="D275" i="5"/>
  <c r="B275" i="5"/>
  <c r="D274" i="5"/>
  <c r="B274" i="5"/>
  <c r="D273" i="5"/>
  <c r="B273" i="5"/>
  <c r="D272" i="5"/>
  <c r="B272" i="5"/>
  <c r="D271" i="5"/>
  <c r="B271" i="5"/>
  <c r="D270" i="5"/>
  <c r="B270" i="5"/>
  <c r="D269" i="5"/>
  <c r="B269" i="5"/>
  <c r="D268" i="5"/>
  <c r="B268" i="5"/>
  <c r="D267" i="5"/>
  <c r="B267" i="5"/>
  <c r="D266" i="5"/>
  <c r="B266" i="5"/>
  <c r="D265" i="5"/>
  <c r="B265" i="5"/>
  <c r="D264" i="5"/>
  <c r="B264" i="5"/>
  <c r="D263" i="5"/>
  <c r="B263" i="5"/>
  <c r="D262" i="5"/>
  <c r="B262" i="5"/>
  <c r="D261" i="5"/>
  <c r="B261" i="5"/>
  <c r="D260" i="5"/>
  <c r="B260" i="5"/>
  <c r="D259" i="5"/>
  <c r="B259" i="5"/>
  <c r="D258" i="5"/>
  <c r="B258" i="5"/>
  <c r="D257" i="5"/>
  <c r="B257" i="5"/>
  <c r="D256" i="5"/>
  <c r="B256" i="5"/>
  <c r="D255" i="5"/>
  <c r="B255" i="5"/>
  <c r="D254" i="5"/>
  <c r="B254" i="5"/>
  <c r="D253" i="5"/>
  <c r="B253" i="5"/>
  <c r="D252" i="5"/>
  <c r="B252" i="5"/>
  <c r="D251" i="5"/>
  <c r="B251" i="5"/>
  <c r="D250" i="5"/>
  <c r="B250" i="5"/>
  <c r="D249" i="5"/>
  <c r="B249" i="5"/>
  <c r="D248" i="5"/>
  <c r="B248" i="5"/>
  <c r="D247" i="5"/>
  <c r="B247" i="5"/>
  <c r="D246" i="5"/>
  <c r="B246" i="5"/>
  <c r="D245" i="5"/>
  <c r="B245" i="5"/>
  <c r="D244" i="5"/>
  <c r="B244" i="5"/>
  <c r="D243" i="5"/>
  <c r="B243" i="5"/>
  <c r="D242" i="5"/>
  <c r="B242" i="5"/>
  <c r="D241" i="5"/>
  <c r="B241" i="5"/>
  <c r="D240" i="5"/>
  <c r="B240" i="5"/>
  <c r="D239" i="5"/>
  <c r="B239" i="5"/>
  <c r="D238" i="5"/>
  <c r="B238" i="5"/>
  <c r="D237" i="5"/>
  <c r="B237" i="5"/>
  <c r="D236" i="5"/>
  <c r="B236" i="5"/>
  <c r="D235" i="5"/>
  <c r="B235" i="5"/>
  <c r="D234" i="5"/>
  <c r="B234" i="5"/>
  <c r="D233" i="5"/>
  <c r="B233" i="5"/>
  <c r="D232" i="5"/>
  <c r="B232" i="5"/>
  <c r="D231" i="5"/>
  <c r="B231" i="5"/>
  <c r="D230" i="5"/>
  <c r="B230" i="5"/>
  <c r="D229" i="5"/>
  <c r="B229" i="5"/>
  <c r="D228" i="5"/>
  <c r="B228" i="5"/>
  <c r="D227" i="5"/>
  <c r="B227" i="5"/>
  <c r="D226" i="5"/>
  <c r="B226" i="5"/>
  <c r="D225" i="5"/>
  <c r="B225" i="5"/>
  <c r="D224" i="5"/>
  <c r="B224" i="5"/>
  <c r="D223" i="5"/>
  <c r="B223" i="5"/>
  <c r="D222" i="5"/>
  <c r="B222" i="5"/>
  <c r="D221" i="5"/>
  <c r="B221" i="5"/>
  <c r="D220" i="5"/>
  <c r="B220" i="5"/>
  <c r="D219" i="5"/>
  <c r="B219" i="5"/>
  <c r="D218" i="5"/>
  <c r="B218" i="5"/>
  <c r="D217" i="5"/>
  <c r="B217" i="5"/>
  <c r="D216" i="5"/>
  <c r="B216" i="5"/>
  <c r="D215" i="5"/>
  <c r="B215" i="5"/>
  <c r="D214" i="5"/>
  <c r="B214" i="5"/>
  <c r="D213" i="5"/>
  <c r="B213" i="5"/>
  <c r="D212" i="5"/>
  <c r="B212" i="5"/>
  <c r="D211" i="5"/>
  <c r="B211" i="5"/>
  <c r="D210" i="5"/>
  <c r="B210" i="5"/>
  <c r="D209" i="5"/>
  <c r="B209" i="5"/>
  <c r="D208" i="5"/>
  <c r="B208" i="5"/>
  <c r="D207" i="5"/>
  <c r="B207" i="5"/>
  <c r="D206" i="5"/>
  <c r="B206" i="5"/>
  <c r="D205" i="5"/>
  <c r="B205" i="5"/>
  <c r="D204" i="5"/>
  <c r="B204" i="5"/>
  <c r="D203" i="5"/>
  <c r="B203" i="5"/>
  <c r="D202" i="5"/>
  <c r="B202" i="5"/>
  <c r="D201" i="5"/>
  <c r="B201" i="5"/>
  <c r="D200" i="5"/>
  <c r="B200" i="5"/>
  <c r="D199" i="5"/>
  <c r="B199" i="5"/>
  <c r="D198" i="5"/>
  <c r="B198" i="5"/>
  <c r="D197" i="5"/>
  <c r="B197" i="5"/>
  <c r="D196" i="5"/>
  <c r="B196" i="5"/>
  <c r="D195" i="5"/>
  <c r="B195" i="5"/>
  <c r="D194" i="5"/>
  <c r="B194" i="5"/>
  <c r="D193" i="5"/>
  <c r="B193" i="5"/>
  <c r="D192" i="5"/>
  <c r="B192" i="5"/>
  <c r="D191" i="5"/>
  <c r="B191" i="5"/>
  <c r="D190" i="5"/>
  <c r="B190" i="5"/>
  <c r="D189" i="5"/>
  <c r="B189" i="5"/>
  <c r="D188" i="5"/>
  <c r="B188" i="5"/>
  <c r="D187" i="5"/>
  <c r="B187" i="5"/>
  <c r="D186" i="5"/>
  <c r="B186" i="5"/>
  <c r="D185" i="5"/>
  <c r="B185" i="5"/>
  <c r="D184" i="5"/>
  <c r="B184" i="5"/>
  <c r="D183" i="5"/>
  <c r="B183" i="5"/>
  <c r="D182" i="5"/>
  <c r="B182" i="5"/>
  <c r="D181" i="5"/>
  <c r="B181" i="5"/>
  <c r="D180" i="5"/>
  <c r="B180" i="5"/>
  <c r="D179" i="5"/>
  <c r="B179" i="5"/>
  <c r="D178" i="5"/>
  <c r="B178" i="5"/>
  <c r="D177" i="5"/>
  <c r="B177" i="5"/>
  <c r="D176" i="5"/>
  <c r="B176" i="5"/>
  <c r="D175" i="5"/>
  <c r="B175" i="5"/>
  <c r="D174" i="5"/>
  <c r="B174" i="5"/>
  <c r="D173" i="5"/>
  <c r="B173" i="5"/>
  <c r="D172" i="5"/>
  <c r="B172" i="5"/>
  <c r="D171" i="5"/>
  <c r="B171" i="5"/>
  <c r="D170" i="5"/>
  <c r="B170" i="5"/>
  <c r="D169" i="5"/>
  <c r="B169" i="5"/>
  <c r="D168" i="5"/>
  <c r="B168" i="5"/>
  <c r="D167" i="5"/>
  <c r="B167" i="5"/>
  <c r="D166" i="5"/>
  <c r="B166" i="5"/>
  <c r="D165" i="5"/>
  <c r="B165" i="5"/>
  <c r="D164" i="5"/>
  <c r="B164" i="5"/>
  <c r="D163" i="5"/>
  <c r="B163" i="5"/>
  <c r="D162" i="5"/>
  <c r="B162" i="5"/>
  <c r="D161" i="5"/>
  <c r="B161" i="5"/>
  <c r="D160" i="5"/>
  <c r="B160" i="5"/>
  <c r="D159" i="5"/>
  <c r="B159" i="5"/>
  <c r="D158" i="5"/>
  <c r="B158" i="5"/>
  <c r="D157" i="5"/>
  <c r="B157" i="5"/>
  <c r="D156" i="5"/>
  <c r="B156" i="5"/>
  <c r="D155" i="5"/>
  <c r="B155" i="5"/>
  <c r="D154" i="5"/>
  <c r="B154" i="5"/>
  <c r="D153" i="5"/>
  <c r="B153" i="5"/>
  <c r="D152" i="5"/>
  <c r="B152" i="5"/>
  <c r="D151" i="5"/>
  <c r="B151" i="5"/>
  <c r="D150" i="5"/>
  <c r="B150" i="5"/>
  <c r="D149" i="5"/>
  <c r="B149" i="5"/>
  <c r="D148" i="5"/>
  <c r="B148" i="5"/>
  <c r="D147" i="5"/>
  <c r="B147" i="5"/>
  <c r="D146" i="5"/>
  <c r="B146" i="5"/>
  <c r="D145" i="5"/>
  <c r="B145" i="5"/>
  <c r="D144" i="5"/>
  <c r="B144" i="5"/>
  <c r="D143" i="5"/>
  <c r="B143" i="5"/>
  <c r="D142" i="5"/>
  <c r="B142" i="5"/>
  <c r="D141" i="5"/>
  <c r="B141" i="5"/>
  <c r="D140" i="5"/>
  <c r="B140" i="5"/>
  <c r="D139" i="5"/>
  <c r="B139" i="5"/>
  <c r="D138" i="5"/>
  <c r="B138" i="5"/>
  <c r="D137" i="5"/>
  <c r="B137" i="5"/>
  <c r="D136" i="5"/>
  <c r="B136" i="5"/>
  <c r="D135" i="5"/>
  <c r="B135" i="5"/>
  <c r="D134" i="5"/>
  <c r="B134" i="5"/>
  <c r="D133" i="5"/>
  <c r="B133" i="5"/>
  <c r="D132" i="5"/>
  <c r="B132" i="5"/>
  <c r="D131" i="5"/>
  <c r="B131" i="5"/>
  <c r="D130" i="5"/>
  <c r="B130" i="5"/>
  <c r="D129" i="5"/>
  <c r="B129" i="5"/>
  <c r="D128" i="5"/>
  <c r="B128" i="5"/>
  <c r="D127" i="5"/>
  <c r="B127" i="5"/>
  <c r="D126" i="5"/>
  <c r="B126" i="5"/>
  <c r="D125" i="5"/>
  <c r="B125" i="5"/>
  <c r="D124" i="5"/>
  <c r="B124" i="5"/>
  <c r="D123" i="5"/>
  <c r="B123" i="5"/>
  <c r="D122" i="5"/>
  <c r="B122" i="5"/>
  <c r="D121" i="5"/>
  <c r="B121" i="5"/>
  <c r="D120" i="5"/>
  <c r="B120" i="5"/>
  <c r="D119" i="5"/>
  <c r="B119" i="5"/>
  <c r="D118" i="5"/>
  <c r="B118" i="5"/>
  <c r="D117" i="5"/>
  <c r="B117" i="5"/>
  <c r="D116" i="5"/>
  <c r="B116" i="5"/>
  <c r="D115" i="5"/>
  <c r="B115" i="5"/>
  <c r="D114" i="5"/>
  <c r="B114" i="5"/>
  <c r="D113" i="5"/>
  <c r="B113" i="5"/>
  <c r="D112" i="5"/>
  <c r="B112" i="5"/>
  <c r="D111" i="5"/>
  <c r="B111" i="5"/>
  <c r="D110" i="5"/>
  <c r="B110" i="5"/>
  <c r="D109" i="5"/>
  <c r="B109" i="5"/>
  <c r="D108" i="5"/>
  <c r="B108" i="5"/>
  <c r="D107" i="5"/>
  <c r="B107" i="5"/>
  <c r="D106" i="5"/>
  <c r="B106" i="5"/>
  <c r="D105" i="5"/>
  <c r="B105" i="5"/>
  <c r="D104" i="5"/>
  <c r="B104" i="5"/>
  <c r="D103" i="5"/>
  <c r="B103" i="5"/>
  <c r="D102" i="5"/>
  <c r="B102" i="5"/>
  <c r="D101" i="5"/>
  <c r="B101" i="5"/>
  <c r="D100" i="5"/>
  <c r="B100" i="5"/>
  <c r="D99" i="5"/>
  <c r="B99" i="5"/>
  <c r="D98" i="5"/>
  <c r="B98" i="5"/>
  <c r="D97" i="5"/>
  <c r="B97" i="5"/>
  <c r="D96" i="5"/>
  <c r="B96" i="5"/>
  <c r="D95" i="5"/>
  <c r="B95" i="5"/>
  <c r="D94" i="5"/>
  <c r="B94" i="5"/>
  <c r="D93" i="5"/>
  <c r="B93" i="5"/>
  <c r="D92" i="5"/>
  <c r="B92" i="5"/>
  <c r="D91" i="5"/>
  <c r="B91" i="5"/>
  <c r="D90" i="5"/>
  <c r="B90" i="5"/>
  <c r="D89" i="5"/>
  <c r="B89" i="5"/>
  <c r="D88" i="5"/>
  <c r="B88" i="5"/>
  <c r="D87" i="5"/>
  <c r="B87" i="5"/>
  <c r="D86" i="5"/>
  <c r="B86" i="5"/>
  <c r="D85" i="5"/>
  <c r="B85" i="5"/>
  <c r="D84" i="5"/>
  <c r="B84" i="5"/>
  <c r="D83" i="5"/>
  <c r="B83" i="5"/>
  <c r="D82" i="5"/>
  <c r="B82" i="5"/>
  <c r="D81" i="5"/>
  <c r="B81" i="5"/>
  <c r="D80" i="5"/>
  <c r="B80" i="5"/>
  <c r="D79" i="5"/>
  <c r="B79" i="5"/>
  <c r="D78" i="5"/>
  <c r="B78" i="5"/>
  <c r="D77" i="5"/>
  <c r="B77" i="5"/>
  <c r="D76" i="5"/>
  <c r="B76" i="5"/>
  <c r="D75" i="5"/>
  <c r="B75" i="5"/>
  <c r="D74" i="5"/>
  <c r="B74" i="5"/>
  <c r="D73" i="5"/>
  <c r="B73" i="5"/>
  <c r="D72" i="5"/>
  <c r="B72" i="5"/>
  <c r="D71" i="5"/>
  <c r="B71" i="5"/>
  <c r="D70" i="5"/>
  <c r="B70" i="5"/>
  <c r="D69" i="5"/>
  <c r="B69" i="5"/>
  <c r="D68" i="5"/>
  <c r="B68" i="5"/>
  <c r="D67" i="5"/>
  <c r="B67" i="5"/>
  <c r="D66" i="5"/>
  <c r="B66" i="5"/>
  <c r="D65" i="5"/>
  <c r="B65" i="5"/>
  <c r="D64" i="5"/>
  <c r="B64" i="5"/>
  <c r="D63" i="5"/>
  <c r="B63" i="5"/>
  <c r="D62" i="5"/>
  <c r="B62" i="5"/>
  <c r="D61" i="5"/>
  <c r="B61" i="5"/>
  <c r="D60" i="5"/>
  <c r="B60" i="5"/>
  <c r="D59" i="5"/>
  <c r="B59" i="5"/>
  <c r="D58" i="5"/>
  <c r="B58" i="5"/>
  <c r="D57" i="5"/>
  <c r="B57" i="5"/>
  <c r="D56" i="5"/>
  <c r="B56" i="5"/>
  <c r="D55" i="5"/>
  <c r="B55" i="5"/>
  <c r="D54" i="5"/>
  <c r="B54" i="5"/>
  <c r="D53" i="5"/>
  <c r="B53" i="5"/>
  <c r="D52" i="5"/>
  <c r="B52" i="5"/>
  <c r="D51" i="5"/>
  <c r="B51" i="5"/>
  <c r="D50" i="5"/>
  <c r="B50" i="5"/>
  <c r="D49" i="5"/>
  <c r="B49" i="5"/>
  <c r="D48" i="5"/>
  <c r="B48" i="5"/>
  <c r="D47" i="5"/>
  <c r="B47" i="5"/>
  <c r="D46" i="5"/>
  <c r="B46" i="5"/>
  <c r="D45" i="5"/>
  <c r="B45" i="5"/>
  <c r="D44" i="5"/>
  <c r="B44" i="5"/>
  <c r="D43" i="5"/>
  <c r="B43" i="5"/>
  <c r="D42" i="5"/>
  <c r="B42" i="5"/>
  <c r="D41" i="5"/>
  <c r="B41" i="5"/>
  <c r="D40" i="5"/>
  <c r="B40" i="5"/>
  <c r="D39" i="5"/>
  <c r="B39" i="5"/>
  <c r="D38" i="5"/>
  <c r="B38" i="5"/>
  <c r="D37" i="5"/>
  <c r="B37" i="5"/>
  <c r="D36" i="5"/>
  <c r="B36" i="5"/>
  <c r="D35" i="5"/>
  <c r="B35" i="5"/>
  <c r="D34" i="5"/>
  <c r="B34" i="5"/>
  <c r="D33" i="5"/>
  <c r="B33" i="5"/>
  <c r="D32" i="5"/>
  <c r="B32" i="5"/>
  <c r="D31" i="5"/>
  <c r="B31" i="5"/>
  <c r="D30" i="5"/>
  <c r="B30" i="5"/>
  <c r="D29" i="5"/>
  <c r="B29" i="5"/>
  <c r="D28" i="5"/>
  <c r="B28" i="5"/>
  <c r="D27" i="5"/>
  <c r="B27" i="5"/>
  <c r="D26" i="5"/>
  <c r="B26" i="5"/>
  <c r="D25" i="5"/>
  <c r="B25" i="5"/>
  <c r="D24" i="5"/>
  <c r="B24" i="5"/>
  <c r="D23" i="5"/>
  <c r="B23" i="5"/>
  <c r="D22" i="5"/>
  <c r="B22" i="5"/>
  <c r="D21" i="5"/>
  <c r="B21" i="5"/>
  <c r="D20" i="5"/>
  <c r="B20" i="5"/>
  <c r="D19" i="5"/>
  <c r="B19" i="5"/>
  <c r="D18" i="5"/>
  <c r="B18" i="5"/>
  <c r="D17" i="5"/>
  <c r="B17" i="5"/>
  <c r="D16" i="5"/>
  <c r="B16" i="5"/>
  <c r="D15" i="5"/>
  <c r="B15" i="5"/>
  <c r="D14" i="5"/>
  <c r="B14" i="5"/>
  <c r="D13" i="5"/>
  <c r="B13" i="5"/>
  <c r="D12" i="5"/>
  <c r="B12" i="5"/>
  <c r="D11" i="5"/>
  <c r="B11" i="5"/>
  <c r="D10" i="5"/>
  <c r="B10" i="5"/>
  <c r="D9" i="5"/>
  <c r="B9" i="5"/>
  <c r="D8" i="5"/>
  <c r="B8" i="5"/>
  <c r="D7" i="5"/>
  <c r="B7" i="5"/>
  <c r="D6" i="5"/>
  <c r="B6" i="5"/>
  <c r="D5" i="5"/>
  <c r="B5" i="5"/>
  <c r="D4" i="5"/>
  <c r="B4" i="5"/>
  <c r="D3" i="5"/>
  <c r="B3" i="5"/>
  <c r="D2" i="5"/>
  <c r="B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L11" i="6"/>
  <c r="L10" i="6"/>
  <c r="L9" i="6"/>
  <c r="L1228" i="5" l="1"/>
  <c r="M1228" i="5" s="1"/>
  <c r="L1793" i="5"/>
  <c r="M1793" i="5" s="1"/>
  <c r="K1792" i="5"/>
  <c r="L1792" i="5" s="1"/>
  <c r="M1792" i="5" s="1"/>
  <c r="K1900" i="5"/>
  <c r="L1900" i="5" s="1"/>
  <c r="M1900" i="5" s="1"/>
  <c r="K1284" i="5"/>
  <c r="L1284" i="5"/>
  <c r="M1284" i="5" s="1"/>
  <c r="K1020" i="5"/>
  <c r="L1020" i="5"/>
  <c r="M1020" i="5" s="1"/>
  <c r="L700" i="5"/>
  <c r="M700" i="5" s="1"/>
  <c r="L256" i="5"/>
  <c r="M256" i="5" s="1"/>
  <c r="L705" i="5"/>
  <c r="M705" i="5" s="1"/>
  <c r="K528" i="5"/>
  <c r="L528" i="5" s="1"/>
  <c r="M528" i="5" s="1"/>
  <c r="K324" i="5"/>
  <c r="L324" i="5" s="1"/>
  <c r="M324" i="5" s="1"/>
  <c r="K96" i="5"/>
  <c r="L96" i="5" s="1"/>
  <c r="M96" i="5" s="1"/>
  <c r="K1820" i="5"/>
  <c r="L1820" i="5" s="1"/>
  <c r="M1820" i="5" s="1"/>
  <c r="K1505" i="5"/>
  <c r="L1505" i="5" s="1"/>
  <c r="M1505" i="5" s="1"/>
  <c r="K41" i="5"/>
  <c r="L41" i="5"/>
  <c r="M41" i="5" s="1"/>
  <c r="L185" i="5"/>
  <c r="M185" i="5" s="1"/>
  <c r="K1348" i="5"/>
  <c r="L1348" i="5"/>
  <c r="M1348" i="5" s="1"/>
  <c r="L681" i="5"/>
  <c r="M681" i="5" s="1"/>
  <c r="L656" i="5"/>
  <c r="M656" i="5" s="1"/>
  <c r="L1244" i="5"/>
  <c r="M1244" i="5" s="1"/>
  <c r="L8" i="5"/>
  <c r="M8" i="5" s="1"/>
  <c r="L1144" i="5"/>
  <c r="M1144" i="5" s="1"/>
  <c r="L1660" i="5"/>
  <c r="M1660" i="5" s="1"/>
  <c r="L388" i="5"/>
  <c r="M388" i="5" s="1"/>
  <c r="L1558" i="5"/>
  <c r="M1558" i="5" s="1"/>
  <c r="L988" i="5"/>
  <c r="M988" i="5" s="1"/>
  <c r="L1913" i="5"/>
  <c r="M1913" i="5" s="1"/>
  <c r="L1552" i="5"/>
  <c r="M1552" i="5" s="1"/>
  <c r="L868" i="5"/>
  <c r="M868" i="5" s="1"/>
  <c r="L316" i="5"/>
  <c r="M316" i="5" s="1"/>
  <c r="L1256" i="5"/>
  <c r="M1256" i="5" s="1"/>
  <c r="L70" i="5"/>
  <c r="M70" i="5" s="1"/>
  <c r="L1738" i="5"/>
  <c r="M1738" i="5" s="1"/>
  <c r="L536" i="5"/>
  <c r="M536" i="5" s="1"/>
  <c r="L1733" i="5"/>
  <c r="M1733" i="5" s="1"/>
  <c r="L1700" i="5"/>
  <c r="M1700" i="5" s="1"/>
  <c r="L498" i="5"/>
  <c r="M498" i="5" s="1"/>
  <c r="L1688" i="5"/>
  <c r="M1688" i="5" s="1"/>
  <c r="L464" i="5"/>
  <c r="M464" i="5" s="1"/>
  <c r="L1012" i="5"/>
  <c r="M1012" i="5" s="1"/>
  <c r="L1901" i="5"/>
  <c r="M1901" i="5" s="1"/>
  <c r="L1544" i="5"/>
  <c r="M1544" i="5" s="1"/>
  <c r="L720" i="5"/>
  <c r="M720" i="5" s="1"/>
  <c r="L272" i="5"/>
  <c r="M272" i="5" s="1"/>
  <c r="L480" i="5"/>
  <c r="M480" i="5" s="1"/>
  <c r="L1176" i="5"/>
  <c r="M1176" i="5" s="1"/>
  <c r="L456" i="5"/>
  <c r="M456" i="5" s="1"/>
  <c r="L1429" i="5"/>
  <c r="M1429" i="5" s="1"/>
  <c r="L610" i="5"/>
  <c r="M610" i="5" s="1"/>
  <c r="L240" i="5"/>
  <c r="M240" i="5" s="1"/>
  <c r="L1416" i="5"/>
  <c r="M1416" i="5" s="1"/>
  <c r="L608" i="5"/>
  <c r="M608" i="5" s="1"/>
  <c r="L1412" i="5"/>
  <c r="M1412" i="5" s="1"/>
  <c r="L777" i="5"/>
  <c r="M777" i="5" s="1"/>
  <c r="L1596" i="5"/>
  <c r="M1596" i="5" s="1"/>
  <c r="L1355" i="5"/>
  <c r="M1355" i="5" s="1"/>
  <c r="L1064" i="5"/>
  <c r="M1064" i="5" s="1"/>
  <c r="L764" i="5"/>
  <c r="M764" i="5" s="1"/>
  <c r="L584" i="5"/>
  <c r="M584" i="5" s="1"/>
  <c r="L384" i="5"/>
  <c r="M384" i="5" s="1"/>
  <c r="L180" i="5"/>
  <c r="M180" i="5" s="1"/>
  <c r="L684" i="5"/>
  <c r="M684" i="5" s="1"/>
  <c r="L36" i="5"/>
  <c r="M36" i="5" s="1"/>
  <c r="L1476" i="5"/>
  <c r="M1476" i="5" s="1"/>
  <c r="L900" i="5"/>
  <c r="M900" i="5" s="1"/>
  <c r="L12" i="5"/>
  <c r="M12" i="5" s="1"/>
  <c r="L1430" i="5"/>
  <c r="M1430" i="5" s="1"/>
  <c r="L252" i="5"/>
  <c r="M252" i="5" s="1"/>
  <c r="L1152" i="5"/>
  <c r="M1152" i="5" s="1"/>
  <c r="L442" i="5"/>
  <c r="M442" i="5" s="1"/>
  <c r="L816" i="5"/>
  <c r="M816" i="5" s="1"/>
  <c r="L188" i="5"/>
  <c r="M188" i="5" s="1"/>
  <c r="L1892" i="5"/>
  <c r="M1892" i="5" s="1"/>
  <c r="L1592" i="5"/>
  <c r="M1592" i="5" s="1"/>
  <c r="L1352" i="5"/>
  <c r="M1352" i="5" s="1"/>
  <c r="L1060" i="5"/>
  <c r="M1060" i="5" s="1"/>
  <c r="L737" i="5"/>
  <c r="M737" i="5" s="1"/>
  <c r="L577" i="5"/>
  <c r="M577" i="5" s="1"/>
  <c r="L378" i="5"/>
  <c r="M378" i="5" s="1"/>
  <c r="L125" i="5"/>
  <c r="M125" i="5" s="1"/>
  <c r="L265" i="5"/>
  <c r="M265" i="5" s="1"/>
  <c r="L864" i="5"/>
  <c r="M864" i="5" s="1"/>
  <c r="L393" i="5"/>
  <c r="M393" i="5" s="1"/>
  <c r="L1652" i="5"/>
  <c r="M1652" i="5" s="1"/>
  <c r="L1140" i="5"/>
  <c r="M1140" i="5" s="1"/>
  <c r="L600" i="5"/>
  <c r="M600" i="5" s="1"/>
  <c r="L1841" i="5"/>
  <c r="M1841" i="5" s="1"/>
  <c r="L1588" i="5"/>
  <c r="M1588" i="5" s="1"/>
  <c r="L1349" i="5"/>
  <c r="M1349" i="5" s="1"/>
  <c r="L1033" i="5"/>
  <c r="M1033" i="5" s="1"/>
  <c r="L728" i="5"/>
  <c r="M728" i="5" s="1"/>
  <c r="L540" i="5"/>
  <c r="M540" i="5" s="1"/>
  <c r="L344" i="5"/>
  <c r="M344" i="5" s="1"/>
  <c r="L116" i="5"/>
  <c r="M116" i="5" s="1"/>
  <c r="K807" i="5"/>
  <c r="L807" i="5" s="1"/>
  <c r="M807" i="5" s="1"/>
  <c r="K687" i="5"/>
  <c r="L687" i="5"/>
  <c r="M687" i="5" s="1"/>
  <c r="K651" i="5"/>
  <c r="L651" i="5"/>
  <c r="M651" i="5" s="1"/>
  <c r="K639" i="5"/>
  <c r="L639" i="5" s="1"/>
  <c r="M639" i="5" s="1"/>
  <c r="K627" i="5"/>
  <c r="L627" i="5" s="1"/>
  <c r="M627" i="5" s="1"/>
  <c r="K615" i="5"/>
  <c r="L615" i="5" s="1"/>
  <c r="M615" i="5" s="1"/>
  <c r="K507" i="5"/>
  <c r="L507" i="5"/>
  <c r="M507" i="5" s="1"/>
  <c r="K423" i="5"/>
  <c r="L423" i="5"/>
  <c r="M423" i="5" s="1"/>
  <c r="K231" i="5"/>
  <c r="L231" i="5" s="1"/>
  <c r="M231" i="5" s="1"/>
  <c r="K171" i="5"/>
  <c r="L171" i="5" s="1"/>
  <c r="M171" i="5" s="1"/>
  <c r="K1885" i="5"/>
  <c r="L1885" i="5"/>
  <c r="M1885" i="5" s="1"/>
  <c r="K1513" i="5"/>
  <c r="L1513" i="5" s="1"/>
  <c r="M1513" i="5" s="1"/>
  <c r="K1441" i="5"/>
  <c r="L1441" i="5" s="1"/>
  <c r="M1441" i="5" s="1"/>
  <c r="K1129" i="5"/>
  <c r="L1129" i="5" s="1"/>
  <c r="M1129" i="5" s="1"/>
  <c r="K1081" i="5"/>
  <c r="L1081" i="5" s="1"/>
  <c r="M1081" i="5" s="1"/>
  <c r="K949" i="5"/>
  <c r="L949" i="5" s="1"/>
  <c r="M949" i="5" s="1"/>
  <c r="K685" i="5"/>
  <c r="L685" i="5" s="1"/>
  <c r="M685" i="5" s="1"/>
  <c r="K649" i="5"/>
  <c r="L649" i="5" s="1"/>
  <c r="M649" i="5" s="1"/>
  <c r="K541" i="5"/>
  <c r="L541" i="5" s="1"/>
  <c r="M541" i="5" s="1"/>
  <c r="K481" i="5"/>
  <c r="L481" i="5" s="1"/>
  <c r="M481" i="5" s="1"/>
  <c r="K457" i="5"/>
  <c r="L457" i="5" s="1"/>
  <c r="M457" i="5" s="1"/>
  <c r="K409" i="5"/>
  <c r="L409" i="5" s="1"/>
  <c r="M409" i="5" s="1"/>
  <c r="K229" i="5"/>
  <c r="L229" i="5" s="1"/>
  <c r="M229" i="5" s="1"/>
  <c r="K205" i="5"/>
  <c r="L205" i="5" s="1"/>
  <c r="M205" i="5" s="1"/>
  <c r="K193" i="5"/>
  <c r="L193" i="5" s="1"/>
  <c r="M193" i="5" s="1"/>
  <c r="K169" i="5"/>
  <c r="L169" i="5"/>
  <c r="M169" i="5" s="1"/>
  <c r="L385" i="5"/>
  <c r="M385" i="5" s="1"/>
  <c r="K829" i="5"/>
  <c r="L829" i="5" s="1"/>
  <c r="M829" i="5" s="1"/>
  <c r="L1190" i="5"/>
  <c r="M1190" i="5" s="1"/>
  <c r="L783" i="5"/>
  <c r="M783" i="5" s="1"/>
  <c r="L781" i="5"/>
  <c r="M781" i="5" s="1"/>
  <c r="L939" i="5"/>
  <c r="M939" i="5" s="1"/>
  <c r="L181" i="5"/>
  <c r="M181" i="5" s="1"/>
  <c r="L937" i="5"/>
  <c r="M937" i="5" s="1"/>
  <c r="L769" i="5"/>
  <c r="M769" i="5" s="1"/>
  <c r="L469" i="5"/>
  <c r="M469" i="5" s="1"/>
  <c r="L901" i="5"/>
  <c r="M901" i="5" s="1"/>
  <c r="K1482" i="5"/>
  <c r="L1482" i="5" s="1"/>
  <c r="M1482" i="5" s="1"/>
  <c r="K426" i="5"/>
  <c r="L426" i="5" s="1"/>
  <c r="M426" i="5" s="1"/>
  <c r="K342" i="5"/>
  <c r="L342" i="5"/>
  <c r="M342" i="5" s="1"/>
  <c r="K234" i="5"/>
  <c r="L234" i="5" s="1"/>
  <c r="M234" i="5" s="1"/>
  <c r="L1345" i="5"/>
  <c r="M1345" i="5" s="1"/>
  <c r="L591" i="5"/>
  <c r="M591" i="5" s="1"/>
  <c r="L459" i="5"/>
  <c r="M459" i="5" s="1"/>
  <c r="L315" i="5"/>
  <c r="M315" i="5" s="1"/>
  <c r="L121" i="5"/>
  <c r="M121" i="5" s="1"/>
  <c r="K1781" i="5"/>
  <c r="L1781" i="5" s="1"/>
  <c r="M1781" i="5" s="1"/>
  <c r="K1673" i="5"/>
  <c r="L1673" i="5" s="1"/>
  <c r="M1673" i="5" s="1"/>
  <c r="K1649" i="5"/>
  <c r="L1649" i="5" s="1"/>
  <c r="M1649" i="5" s="1"/>
  <c r="K1613" i="5"/>
  <c r="L1613" i="5" s="1"/>
  <c r="M1613" i="5" s="1"/>
  <c r="K1577" i="5"/>
  <c r="L1577" i="5" s="1"/>
  <c r="M1577" i="5" s="1"/>
  <c r="K1517" i="5"/>
  <c r="L1517" i="5" s="1"/>
  <c r="M1517" i="5" s="1"/>
  <c r="K1481" i="5"/>
  <c r="L1481" i="5" s="1"/>
  <c r="M1481" i="5" s="1"/>
  <c r="K1433" i="5"/>
  <c r="L1433" i="5" s="1"/>
  <c r="M1433" i="5" s="1"/>
  <c r="K1409" i="5"/>
  <c r="L1409" i="5" s="1"/>
  <c r="M1409" i="5" s="1"/>
  <c r="K1385" i="5"/>
  <c r="L1385" i="5" s="1"/>
  <c r="M1385" i="5" s="1"/>
  <c r="K1373" i="5"/>
  <c r="L1373" i="5" s="1"/>
  <c r="M1373" i="5" s="1"/>
  <c r="L1313" i="5"/>
  <c r="M1313" i="5" s="1"/>
  <c r="K1193" i="5"/>
  <c r="L1193" i="5" s="1"/>
  <c r="M1193" i="5" s="1"/>
  <c r="L1085" i="5"/>
  <c r="M1085" i="5" s="1"/>
  <c r="K1073" i="5"/>
  <c r="L1073" i="5" s="1"/>
  <c r="M1073" i="5" s="1"/>
  <c r="K977" i="5"/>
  <c r="L977" i="5" s="1"/>
  <c r="M977" i="5" s="1"/>
  <c r="K857" i="5"/>
  <c r="L857" i="5" s="1"/>
  <c r="M857" i="5" s="1"/>
  <c r="L845" i="5"/>
  <c r="M845" i="5" s="1"/>
  <c r="K821" i="5"/>
  <c r="L821" i="5" s="1"/>
  <c r="M821" i="5" s="1"/>
  <c r="K725" i="5"/>
  <c r="L725" i="5" s="1"/>
  <c r="M725" i="5" s="1"/>
  <c r="K545" i="5"/>
  <c r="L545" i="5" s="1"/>
  <c r="M545" i="5" s="1"/>
  <c r="K497" i="5"/>
  <c r="L497" i="5" s="1"/>
  <c r="M497" i="5" s="1"/>
  <c r="K425" i="5"/>
  <c r="L425" i="5" s="1"/>
  <c r="M425" i="5" s="1"/>
  <c r="K377" i="5"/>
  <c r="L377" i="5" s="1"/>
  <c r="M377" i="5" s="1"/>
  <c r="K353" i="5"/>
  <c r="L353" i="5" s="1"/>
  <c r="M353" i="5" s="1"/>
  <c r="K341" i="5"/>
  <c r="L341" i="5" s="1"/>
  <c r="M341" i="5" s="1"/>
  <c r="K293" i="5"/>
  <c r="L293" i="5"/>
  <c r="M293" i="5" s="1"/>
  <c r="K209" i="5"/>
  <c r="L209" i="5" s="1"/>
  <c r="M209" i="5" s="1"/>
  <c r="K113" i="5"/>
  <c r="L113" i="5" s="1"/>
  <c r="M113" i="5" s="1"/>
  <c r="K101" i="5"/>
  <c r="L101" i="5"/>
  <c r="M101" i="5" s="1"/>
  <c r="K77" i="5"/>
  <c r="L77" i="5" s="1"/>
  <c r="M77" i="5" s="1"/>
  <c r="K53" i="5"/>
  <c r="L53" i="5" s="1"/>
  <c r="M53" i="5" s="1"/>
  <c r="K5" i="5"/>
  <c r="L5" i="5" s="1"/>
  <c r="M5" i="5" s="1"/>
  <c r="L1926" i="5"/>
  <c r="M1926" i="5" s="1"/>
  <c r="L1468" i="5"/>
  <c r="M1468" i="5" s="1"/>
  <c r="L1336" i="5"/>
  <c r="M1336" i="5" s="1"/>
  <c r="L891" i="5"/>
  <c r="M891" i="5" s="1"/>
  <c r="K1826" i="5"/>
  <c r="L1826" i="5"/>
  <c r="M1826" i="5" s="1"/>
  <c r="K1478" i="5"/>
  <c r="L1478" i="5"/>
  <c r="M1478" i="5" s="1"/>
  <c r="L51" i="5"/>
  <c r="M51" i="5" s="1"/>
  <c r="K1333" i="5"/>
  <c r="L1333" i="5"/>
  <c r="M1333" i="5" s="1"/>
  <c r="K1309" i="5"/>
  <c r="L1309" i="5" s="1"/>
  <c r="M1309" i="5" s="1"/>
  <c r="K1249" i="5"/>
  <c r="L1249" i="5" s="1"/>
  <c r="M1249" i="5" s="1"/>
  <c r="K1117" i="5"/>
  <c r="L1117" i="5" s="1"/>
  <c r="M1117" i="5" s="1"/>
  <c r="K1009" i="5"/>
  <c r="L1009" i="5" s="1"/>
  <c r="M1009" i="5" s="1"/>
  <c r="K985" i="5"/>
  <c r="L985" i="5" s="1"/>
  <c r="M985" i="5" s="1"/>
  <c r="K865" i="5"/>
  <c r="L865" i="5" s="1"/>
  <c r="M865" i="5" s="1"/>
  <c r="K757" i="5"/>
  <c r="L757" i="5" s="1"/>
  <c r="M757" i="5" s="1"/>
  <c r="K721" i="5"/>
  <c r="L721" i="5" s="1"/>
  <c r="M721" i="5" s="1"/>
  <c r="K697" i="5"/>
  <c r="L697" i="5" s="1"/>
  <c r="M697" i="5" s="1"/>
  <c r="K529" i="5"/>
  <c r="L529" i="5" s="1"/>
  <c r="M529" i="5" s="1"/>
  <c r="K373" i="5"/>
  <c r="L373" i="5" s="1"/>
  <c r="M373" i="5" s="1"/>
  <c r="K337" i="5"/>
  <c r="L337" i="5" s="1"/>
  <c r="M337" i="5" s="1"/>
  <c r="K301" i="5"/>
  <c r="L301" i="5" s="1"/>
  <c r="M301" i="5" s="1"/>
  <c r="K241" i="5"/>
  <c r="L241" i="5"/>
  <c r="M241" i="5" s="1"/>
  <c r="K157" i="5"/>
  <c r="L157" i="5" s="1"/>
  <c r="M157" i="5" s="1"/>
  <c r="L1418" i="5"/>
  <c r="M1418" i="5" s="1"/>
  <c r="L387" i="5"/>
  <c r="M387" i="5" s="1"/>
  <c r="L805" i="5"/>
  <c r="M805" i="5" s="1"/>
  <c r="L39" i="5"/>
  <c r="M39" i="5" s="1"/>
  <c r="L663" i="5"/>
  <c r="M663" i="5" s="1"/>
  <c r="L505" i="5"/>
  <c r="M505" i="5" s="1"/>
  <c r="L1177" i="5"/>
  <c r="M1177" i="5" s="1"/>
  <c r="K1888" i="5"/>
  <c r="L1888" i="5" s="1"/>
  <c r="M1888" i="5" s="1"/>
  <c r="K1840" i="5"/>
  <c r="L1840" i="5" s="1"/>
  <c r="M1840" i="5" s="1"/>
  <c r="K1828" i="5"/>
  <c r="L1828" i="5"/>
  <c r="M1828" i="5" s="1"/>
  <c r="K1768" i="5"/>
  <c r="L1768" i="5" s="1"/>
  <c r="M1768" i="5" s="1"/>
  <c r="K1756" i="5"/>
  <c r="L1756" i="5" s="1"/>
  <c r="M1756" i="5" s="1"/>
  <c r="K1648" i="5"/>
  <c r="L1648" i="5" s="1"/>
  <c r="M1648" i="5" s="1"/>
  <c r="K1612" i="5"/>
  <c r="L1612" i="5" s="1"/>
  <c r="M1612" i="5" s="1"/>
  <c r="K1516" i="5"/>
  <c r="L1516" i="5" s="1"/>
  <c r="M1516" i="5" s="1"/>
  <c r="K1480" i="5"/>
  <c r="L1480" i="5" s="1"/>
  <c r="M1480" i="5" s="1"/>
  <c r="K1408" i="5"/>
  <c r="L1408" i="5" s="1"/>
  <c r="M1408" i="5" s="1"/>
  <c r="K1372" i="5"/>
  <c r="L1372" i="5"/>
  <c r="M1372" i="5" s="1"/>
  <c r="K1312" i="5"/>
  <c r="L1312" i="5" s="1"/>
  <c r="M1312" i="5" s="1"/>
  <c r="K1288" i="5"/>
  <c r="L1288" i="5" s="1"/>
  <c r="M1288" i="5" s="1"/>
  <c r="K1252" i="5"/>
  <c r="L1252" i="5"/>
  <c r="M1252" i="5" s="1"/>
  <c r="K1192" i="5"/>
  <c r="L1192" i="5" s="1"/>
  <c r="M1192" i="5" s="1"/>
  <c r="K1120" i="5"/>
  <c r="L1120" i="5" s="1"/>
  <c r="M1120" i="5" s="1"/>
  <c r="K1000" i="5"/>
  <c r="L1000" i="5" s="1"/>
  <c r="M1000" i="5" s="1"/>
  <c r="K964" i="5"/>
  <c r="L964" i="5" s="1"/>
  <c r="M964" i="5" s="1"/>
  <c r="K940" i="5"/>
  <c r="L940" i="5" s="1"/>
  <c r="M940" i="5" s="1"/>
  <c r="K856" i="5"/>
  <c r="L856" i="5"/>
  <c r="M856" i="5" s="1"/>
  <c r="K820" i="5"/>
  <c r="L820" i="5" s="1"/>
  <c r="M820" i="5" s="1"/>
  <c r="K748" i="5"/>
  <c r="L748" i="5"/>
  <c r="M748" i="5" s="1"/>
  <c r="K712" i="5"/>
  <c r="L712" i="5" s="1"/>
  <c r="M712" i="5" s="1"/>
  <c r="K652" i="5"/>
  <c r="L652" i="5"/>
  <c r="M652" i="5" s="1"/>
  <c r="K628" i="5"/>
  <c r="L628" i="5" s="1"/>
  <c r="M628" i="5" s="1"/>
  <c r="K544" i="5"/>
  <c r="L544" i="5" s="1"/>
  <c r="M544" i="5" s="1"/>
  <c r="K496" i="5"/>
  <c r="L496" i="5" s="1"/>
  <c r="M496" i="5" s="1"/>
  <c r="K424" i="5"/>
  <c r="L424" i="5" s="1"/>
  <c r="M424" i="5" s="1"/>
  <c r="K220" i="5"/>
  <c r="L220" i="5" s="1"/>
  <c r="M220" i="5" s="1"/>
  <c r="K172" i="5"/>
  <c r="L172" i="5" s="1"/>
  <c r="M172" i="5" s="1"/>
  <c r="K112" i="5"/>
  <c r="L112" i="5" s="1"/>
  <c r="M112" i="5" s="1"/>
  <c r="K64" i="5"/>
  <c r="L64" i="5"/>
  <c r="M64" i="5" s="1"/>
  <c r="L1922" i="5"/>
  <c r="M1922" i="5" s="1"/>
  <c r="L1457" i="5"/>
  <c r="M1457" i="5" s="1"/>
  <c r="L1297" i="5"/>
  <c r="M1297" i="5" s="1"/>
  <c r="L1061" i="5"/>
  <c r="M1061" i="5" s="1"/>
  <c r="L877" i="5"/>
  <c r="M877" i="5" s="1"/>
  <c r="L580" i="5"/>
  <c r="M580" i="5" s="1"/>
  <c r="L267" i="5"/>
  <c r="M267" i="5" s="1"/>
  <c r="L1784" i="5"/>
  <c r="M1784" i="5" s="1"/>
  <c r="L1640" i="5"/>
  <c r="M1640" i="5" s="1"/>
  <c r="K1520" i="5"/>
  <c r="L1520" i="5" s="1"/>
  <c r="M1520" i="5" s="1"/>
  <c r="K1376" i="5"/>
  <c r="L1376" i="5" s="1"/>
  <c r="M1376" i="5" s="1"/>
  <c r="K1196" i="5"/>
  <c r="L1196" i="5" s="1"/>
  <c r="M1196" i="5" s="1"/>
  <c r="K992" i="5"/>
  <c r="L992" i="5"/>
  <c r="M992" i="5" s="1"/>
  <c r="K920" i="5"/>
  <c r="L920" i="5" s="1"/>
  <c r="M920" i="5" s="1"/>
  <c r="K908" i="5"/>
  <c r="L908" i="5" s="1"/>
  <c r="M908" i="5" s="1"/>
  <c r="K824" i="5"/>
  <c r="L824" i="5" s="1"/>
  <c r="M824" i="5" s="1"/>
  <c r="K752" i="5"/>
  <c r="L752" i="5" s="1"/>
  <c r="M752" i="5" s="1"/>
  <c r="K692" i="5"/>
  <c r="L692" i="5" s="1"/>
  <c r="M692" i="5" s="1"/>
  <c r="L1808" i="5"/>
  <c r="M1808" i="5" s="1"/>
  <c r="L320" i="5"/>
  <c r="M320" i="5" s="1"/>
  <c r="L1356" i="5"/>
  <c r="M1356" i="5" s="1"/>
  <c r="L1452" i="5"/>
  <c r="M1452" i="5" s="1"/>
  <c r="L1212" i="5"/>
  <c r="M1212" i="5" s="1"/>
  <c r="L924" i="5"/>
  <c r="M924" i="5" s="1"/>
  <c r="L72" i="5"/>
  <c r="M72" i="5" s="1"/>
  <c r="L1379" i="5"/>
  <c r="M1379" i="5" s="1"/>
  <c r="L1116" i="5"/>
  <c r="M1116" i="5" s="1"/>
  <c r="L564" i="5"/>
  <c r="M564" i="5" s="1"/>
  <c r="L300" i="5"/>
  <c r="M300" i="5" s="1"/>
  <c r="L1884" i="5"/>
  <c r="M1884" i="5" s="1"/>
  <c r="L1630" i="5"/>
  <c r="M1630" i="5" s="1"/>
  <c r="L1440" i="5"/>
  <c r="M1440" i="5" s="1"/>
  <c r="L1378" i="5"/>
  <c r="M1378" i="5" s="1"/>
  <c r="L1092" i="5"/>
  <c r="M1092" i="5" s="1"/>
  <c r="L996" i="5"/>
  <c r="M996" i="5" s="1"/>
  <c r="L911" i="5"/>
  <c r="M911" i="5" s="1"/>
  <c r="L492" i="5"/>
  <c r="M492" i="5" s="1"/>
  <c r="L168" i="5"/>
  <c r="M168" i="5" s="1"/>
  <c r="L1380" i="5"/>
  <c r="M1380" i="5" s="1"/>
  <c r="L636" i="5"/>
  <c r="M636" i="5" s="1"/>
  <c r="L576" i="5"/>
  <c r="M576" i="5" s="1"/>
  <c r="L1845" i="5"/>
  <c r="M1845" i="5" s="1"/>
  <c r="L1629" i="5"/>
  <c r="M1629" i="5" s="1"/>
  <c r="L744" i="5"/>
  <c r="M744" i="5" s="1"/>
  <c r="L624" i="5"/>
  <c r="M624" i="5" s="1"/>
  <c r="L420" i="5"/>
  <c r="M420" i="5" s="1"/>
  <c r="L348" i="5"/>
  <c r="M348" i="5" s="1"/>
  <c r="L276" i="5"/>
  <c r="M276" i="5" s="1"/>
  <c r="L216" i="5"/>
  <c r="M216" i="5" s="1"/>
  <c r="K1938" i="5"/>
  <c r="L1938" i="5" s="1"/>
  <c r="M1938" i="5" s="1"/>
  <c r="K1794" i="5"/>
  <c r="L1794" i="5" s="1"/>
  <c r="M1794" i="5" s="1"/>
  <c r="K1098" i="5"/>
  <c r="L1098" i="5" s="1"/>
  <c r="M1098" i="5" s="1"/>
  <c r="K750" i="5"/>
  <c r="L750" i="5"/>
  <c r="M750" i="5" s="1"/>
  <c r="L942" i="5"/>
  <c r="M942" i="5" s="1"/>
  <c r="L271" i="5"/>
  <c r="M271" i="5" s="1"/>
  <c r="K355" i="5"/>
  <c r="L355" i="5"/>
  <c r="M355" i="5" s="1"/>
  <c r="K1878" i="5"/>
  <c r="L1878" i="5" s="1"/>
  <c r="M1878" i="5" s="1"/>
  <c r="K1578" i="5"/>
  <c r="L1578" i="5"/>
  <c r="M1578" i="5" s="1"/>
  <c r="K1494" i="5"/>
  <c r="L1494" i="5" s="1"/>
  <c r="M1494" i="5" s="1"/>
  <c r="K1038" i="5"/>
  <c r="L1038" i="5"/>
  <c r="M1038" i="5" s="1"/>
  <c r="K978" i="5"/>
  <c r="L978" i="5" s="1"/>
  <c r="M978" i="5" s="1"/>
  <c r="K882" i="5"/>
  <c r="L882" i="5"/>
  <c r="M882" i="5" s="1"/>
  <c r="L1831" i="5"/>
  <c r="M1831" i="5" s="1"/>
  <c r="L1745" i="5"/>
  <c r="M1745" i="5" s="1"/>
  <c r="L1902" i="5"/>
  <c r="M1902" i="5" s="1"/>
  <c r="K1778" i="5"/>
  <c r="L1778" i="5" s="1"/>
  <c r="M1778" i="5" s="1"/>
  <c r="L1358" i="5"/>
  <c r="M1358" i="5" s="1"/>
  <c r="K1250" i="5"/>
  <c r="L1250" i="5" s="1"/>
  <c r="M1250" i="5" s="1"/>
  <c r="K1058" i="5"/>
  <c r="L1058" i="5"/>
  <c r="M1058" i="5" s="1"/>
  <c r="L1470" i="5"/>
  <c r="M1470" i="5" s="1"/>
  <c r="L1542" i="5"/>
  <c r="M1542" i="5" s="1"/>
  <c r="K1847" i="5"/>
  <c r="L1847" i="5" s="1"/>
  <c r="M1847" i="5" s="1"/>
  <c r="K179" i="5"/>
  <c r="L179" i="5" s="1"/>
  <c r="M179" i="5" s="1"/>
  <c r="K1798" i="5"/>
  <c r="L1798" i="5" s="1"/>
  <c r="M1798" i="5" s="1"/>
  <c r="K1330" i="5"/>
  <c r="L1330" i="5" s="1"/>
  <c r="M1330" i="5" s="1"/>
  <c r="K1150" i="5"/>
  <c r="L1150" i="5" s="1"/>
  <c r="M1150" i="5" s="1"/>
  <c r="K922" i="5"/>
  <c r="L922" i="5" s="1"/>
  <c r="M922" i="5" s="1"/>
  <c r="K154" i="5"/>
  <c r="L154" i="5" s="1"/>
  <c r="M154" i="5" s="1"/>
  <c r="K22" i="5"/>
  <c r="L22" i="5" s="1"/>
  <c r="M22" i="5" s="1"/>
  <c r="L1954" i="5"/>
  <c r="M1954" i="5" s="1"/>
  <c r="L1394" i="5"/>
  <c r="M1394" i="5" s="1"/>
  <c r="L1351" i="5"/>
  <c r="M1351" i="5" s="1"/>
  <c r="L1230" i="5"/>
  <c r="M1230" i="5" s="1"/>
  <c r="L1147" i="5"/>
  <c r="M1147" i="5" s="1"/>
  <c r="K1626" i="5"/>
  <c r="L1626" i="5" s="1"/>
  <c r="M1626" i="5" s="1"/>
  <c r="L1952" i="5"/>
  <c r="M1952" i="5" s="1"/>
  <c r="L1772" i="5"/>
  <c r="M1772" i="5" s="1"/>
  <c r="L1662" i="5"/>
  <c r="M1662" i="5" s="1"/>
  <c r="L1610" i="5"/>
  <c r="M1610" i="5" s="1"/>
  <c r="L1388" i="5"/>
  <c r="M1388" i="5" s="1"/>
  <c r="L1350" i="5"/>
  <c r="M1350" i="5" s="1"/>
  <c r="L1295" i="5"/>
  <c r="M1295" i="5" s="1"/>
  <c r="L1062" i="5"/>
  <c r="M1062" i="5" s="1"/>
  <c r="K1795" i="5"/>
  <c r="L1795" i="5" s="1"/>
  <c r="M1795" i="5" s="1"/>
  <c r="K1687" i="5"/>
  <c r="L1687" i="5"/>
  <c r="M1687" i="5" s="1"/>
  <c r="K1543" i="5"/>
  <c r="L1543" i="5" s="1"/>
  <c r="M1543" i="5" s="1"/>
  <c r="L1087" i="5"/>
  <c r="M1087" i="5" s="1"/>
  <c r="K751" i="5"/>
  <c r="L751" i="5" s="1"/>
  <c r="M751" i="5" s="1"/>
  <c r="K367" i="5"/>
  <c r="L367" i="5" s="1"/>
  <c r="M367" i="5" s="1"/>
  <c r="K67" i="5"/>
  <c r="L67" i="5" s="1"/>
  <c r="M67" i="5" s="1"/>
  <c r="K31" i="5"/>
  <c r="L31" i="5" s="1"/>
  <c r="M31" i="5" s="1"/>
  <c r="K115" i="5"/>
  <c r="L115" i="5" s="1"/>
  <c r="M115" i="5" s="1"/>
  <c r="L1435" i="5"/>
  <c r="M1435" i="5" s="1"/>
  <c r="K1734" i="5"/>
  <c r="L1734" i="5"/>
  <c r="M1734" i="5" s="1"/>
  <c r="K1686" i="5"/>
  <c r="L1686" i="5" s="1"/>
  <c r="M1686" i="5" s="1"/>
  <c r="K1590" i="5"/>
  <c r="L1590" i="5" s="1"/>
  <c r="M1590" i="5" s="1"/>
  <c r="K1398" i="5"/>
  <c r="L1398" i="5"/>
  <c r="M1398" i="5" s="1"/>
  <c r="K1086" i="5"/>
  <c r="L1086" i="5" s="1"/>
  <c r="M1086" i="5" s="1"/>
  <c r="K798" i="5"/>
  <c r="L798" i="5" s="1"/>
  <c r="M798" i="5" s="1"/>
  <c r="K738" i="5"/>
  <c r="L738" i="5" s="1"/>
  <c r="M738" i="5" s="1"/>
  <c r="L1194" i="5"/>
  <c r="M1194" i="5" s="1"/>
  <c r="L870" i="5"/>
  <c r="M870" i="5" s="1"/>
  <c r="L1579" i="5"/>
  <c r="M1579" i="5" s="1"/>
  <c r="L1723" i="5"/>
  <c r="M1723" i="5" s="1"/>
  <c r="L1374" i="5"/>
  <c r="M1374" i="5" s="1"/>
  <c r="L1314" i="5"/>
  <c r="M1314" i="5" s="1"/>
  <c r="K1814" i="5"/>
  <c r="L1814" i="5" s="1"/>
  <c r="M1814" i="5" s="1"/>
  <c r="K1754" i="5"/>
  <c r="L1754" i="5" s="1"/>
  <c r="M1754" i="5" s="1"/>
  <c r="K1682" i="5"/>
  <c r="L1682" i="5" s="1"/>
  <c r="M1682" i="5" s="1"/>
  <c r="K1502" i="5"/>
  <c r="L1502" i="5" s="1"/>
  <c r="M1502" i="5" s="1"/>
  <c r="K1130" i="5"/>
  <c r="L1130" i="5" s="1"/>
  <c r="M1130" i="5" s="1"/>
  <c r="K1118" i="5"/>
  <c r="L1118" i="5" s="1"/>
  <c r="M1118" i="5" s="1"/>
  <c r="K1022" i="5"/>
  <c r="L1022" i="5" s="1"/>
  <c r="M1022" i="5" s="1"/>
  <c r="L1718" i="5"/>
  <c r="M1718" i="5" s="1"/>
  <c r="L1706" i="5"/>
  <c r="M1706" i="5" s="1"/>
  <c r="L1614" i="5"/>
  <c r="M1614" i="5" s="1"/>
  <c r="L1458" i="5"/>
  <c r="M1458" i="5" s="1"/>
  <c r="L1166" i="5"/>
  <c r="M1166" i="5" s="1"/>
  <c r="K1739" i="5"/>
  <c r="L1739" i="5" s="1"/>
  <c r="M1739" i="5" s="1"/>
  <c r="K1259" i="5"/>
  <c r="L1259" i="5" s="1"/>
  <c r="M1259" i="5" s="1"/>
  <c r="K1151" i="5"/>
  <c r="L1151" i="5" s="1"/>
  <c r="M1151" i="5" s="1"/>
  <c r="K707" i="5"/>
  <c r="L707" i="5" s="1"/>
  <c r="M707" i="5" s="1"/>
  <c r="K95" i="5"/>
  <c r="L95" i="5" s="1"/>
  <c r="M95" i="5" s="1"/>
  <c r="L1699" i="5"/>
  <c r="M1699" i="5" s="1"/>
  <c r="L1298" i="5"/>
  <c r="M1298" i="5" s="1"/>
  <c r="L1238" i="5"/>
  <c r="M1238" i="5" s="1"/>
  <c r="L822" i="5"/>
  <c r="M822" i="5" s="1"/>
  <c r="K1928" i="5"/>
  <c r="L1928" i="5" s="1"/>
  <c r="M1928" i="5" s="1"/>
  <c r="K1880" i="5"/>
  <c r="L1880" i="5" s="1"/>
  <c r="M1880" i="5" s="1"/>
  <c r="K1856" i="5"/>
  <c r="L1856" i="5" s="1"/>
  <c r="M1856" i="5" s="1"/>
  <c r="K1796" i="5"/>
  <c r="L1796" i="5" s="1"/>
  <c r="M1796" i="5" s="1"/>
  <c r="K1736" i="5"/>
  <c r="L1736" i="5" s="1"/>
  <c r="M1736" i="5" s="1"/>
  <c r="K1676" i="5"/>
  <c r="L1676" i="5" s="1"/>
  <c r="M1676" i="5" s="1"/>
  <c r="K1664" i="5"/>
  <c r="L1664" i="5"/>
  <c r="M1664" i="5" s="1"/>
  <c r="K1628" i="5"/>
  <c r="L1628" i="5" s="1"/>
  <c r="M1628" i="5" s="1"/>
  <c r="L1568" i="5"/>
  <c r="M1568" i="5" s="1"/>
  <c r="K1556" i="5"/>
  <c r="L1556" i="5"/>
  <c r="M1556" i="5" s="1"/>
  <c r="K1496" i="5"/>
  <c r="L1496" i="5" s="1"/>
  <c r="M1496" i="5" s="1"/>
  <c r="K1424" i="5"/>
  <c r="L1424" i="5" s="1"/>
  <c r="M1424" i="5" s="1"/>
  <c r="K1400" i="5"/>
  <c r="L1400" i="5" s="1"/>
  <c r="M1400" i="5" s="1"/>
  <c r="K1364" i="5"/>
  <c r="L1364" i="5" s="1"/>
  <c r="M1364" i="5" s="1"/>
  <c r="K1340" i="5"/>
  <c r="L1340" i="5" s="1"/>
  <c r="M1340" i="5" s="1"/>
  <c r="K1328" i="5"/>
  <c r="L1328" i="5" s="1"/>
  <c r="M1328" i="5" s="1"/>
  <c r="L1316" i="5"/>
  <c r="M1316" i="5" s="1"/>
  <c r="K1160" i="5"/>
  <c r="L1160" i="5" s="1"/>
  <c r="M1160" i="5" s="1"/>
  <c r="K1112" i="5"/>
  <c r="L1112" i="5" s="1"/>
  <c r="M1112" i="5" s="1"/>
  <c r="K1100" i="5"/>
  <c r="L1100" i="5"/>
  <c r="M1100" i="5" s="1"/>
  <c r="K1088" i="5"/>
  <c r="L1088" i="5" s="1"/>
  <c r="M1088" i="5" s="1"/>
  <c r="L1076" i="5"/>
  <c r="M1076" i="5" s="1"/>
  <c r="K968" i="5"/>
  <c r="L968" i="5" s="1"/>
  <c r="M968" i="5" s="1"/>
  <c r="K944" i="5"/>
  <c r="L944" i="5" s="1"/>
  <c r="M944" i="5" s="1"/>
  <c r="K896" i="5"/>
  <c r="L896" i="5"/>
  <c r="M896" i="5" s="1"/>
  <c r="K848" i="5"/>
  <c r="L848" i="5" s="1"/>
  <c r="M848" i="5" s="1"/>
  <c r="K836" i="5"/>
  <c r="L836" i="5" s="1"/>
  <c r="M836" i="5" s="1"/>
  <c r="K716" i="5"/>
  <c r="L716" i="5" s="1"/>
  <c r="M716" i="5" s="1"/>
  <c r="K680" i="5"/>
  <c r="L680" i="5" s="1"/>
  <c r="M680" i="5" s="1"/>
  <c r="K620" i="5"/>
  <c r="L620" i="5" s="1"/>
  <c r="M620" i="5" s="1"/>
  <c r="K596" i="5"/>
  <c r="L596" i="5" s="1"/>
  <c r="M596" i="5" s="1"/>
  <c r="K524" i="5"/>
  <c r="L524" i="5" s="1"/>
  <c r="M524" i="5" s="1"/>
  <c r="K440" i="5"/>
  <c r="L440" i="5" s="1"/>
  <c r="M440" i="5" s="1"/>
  <c r="L428" i="5"/>
  <c r="M428" i="5" s="1"/>
  <c r="K392" i="5"/>
  <c r="L392" i="5"/>
  <c r="M392" i="5" s="1"/>
  <c r="K368" i="5"/>
  <c r="L368" i="5" s="1"/>
  <c r="M368" i="5" s="1"/>
  <c r="K296" i="5"/>
  <c r="L296" i="5" s="1"/>
  <c r="M296" i="5" s="1"/>
  <c r="K248" i="5"/>
  <c r="L248" i="5" s="1"/>
  <c r="M248" i="5" s="1"/>
  <c r="K164" i="5"/>
  <c r="L164" i="5" s="1"/>
  <c r="M164" i="5" s="1"/>
  <c r="K92" i="5"/>
  <c r="L92" i="5" s="1"/>
  <c r="M92" i="5" s="1"/>
  <c r="K80" i="5"/>
  <c r="L80" i="5"/>
  <c r="M80" i="5" s="1"/>
  <c r="K56" i="5"/>
  <c r="L56" i="5" s="1"/>
  <c r="M56" i="5" s="1"/>
  <c r="K20" i="5"/>
  <c r="L20" i="5" s="1"/>
  <c r="M20" i="5" s="1"/>
  <c r="K128" i="5"/>
  <c r="L128" i="5" s="1"/>
  <c r="M128" i="5" s="1"/>
  <c r="L1939" i="5"/>
  <c r="M1939" i="5" s="1"/>
  <c r="L1771" i="5"/>
  <c r="M1771" i="5" s="1"/>
  <c r="L1294" i="5"/>
  <c r="M1294" i="5" s="1"/>
  <c r="L1142" i="5"/>
  <c r="M1142" i="5" s="1"/>
  <c r="L488" i="5"/>
  <c r="M488" i="5" s="1"/>
  <c r="L235" i="5"/>
  <c r="M235" i="5" s="1"/>
  <c r="K678" i="5"/>
  <c r="L678" i="5"/>
  <c r="M678" i="5" s="1"/>
  <c r="K582" i="5"/>
  <c r="L582" i="5" s="1"/>
  <c r="M582" i="5" s="1"/>
  <c r="K558" i="5"/>
  <c r="L558" i="5"/>
  <c r="M558" i="5" s="1"/>
  <c r="K486" i="5"/>
  <c r="L486" i="5" s="1"/>
  <c r="M486" i="5" s="1"/>
  <c r="K210" i="5"/>
  <c r="L210" i="5" s="1"/>
  <c r="M210" i="5" s="1"/>
  <c r="K1769" i="5"/>
  <c r="L1769" i="5" s="1"/>
  <c r="M1769" i="5" s="1"/>
  <c r="K1637" i="5"/>
  <c r="L1637" i="5" s="1"/>
  <c r="M1637" i="5" s="1"/>
  <c r="K1553" i="5"/>
  <c r="L1553" i="5" s="1"/>
  <c r="M1553" i="5" s="1"/>
  <c r="K1493" i="5"/>
  <c r="L1493" i="5" s="1"/>
  <c r="M1493" i="5" s="1"/>
  <c r="K1205" i="5"/>
  <c r="L1205" i="5" s="1"/>
  <c r="M1205" i="5" s="1"/>
  <c r="L1169" i="5"/>
  <c r="M1169" i="5" s="1"/>
  <c r="L1037" i="5"/>
  <c r="M1037" i="5" s="1"/>
  <c r="K929" i="5"/>
  <c r="L929" i="5"/>
  <c r="M929" i="5" s="1"/>
  <c r="L869" i="5"/>
  <c r="M869" i="5" s="1"/>
  <c r="K677" i="5"/>
  <c r="L677" i="5" s="1"/>
  <c r="M677" i="5" s="1"/>
  <c r="K557" i="5"/>
  <c r="L557" i="5" s="1"/>
  <c r="M557" i="5" s="1"/>
  <c r="L449" i="5"/>
  <c r="M449" i="5" s="1"/>
  <c r="K365" i="5"/>
  <c r="L365" i="5" s="1"/>
  <c r="M365" i="5" s="1"/>
  <c r="K402" i="5"/>
  <c r="L402" i="5" s="1"/>
  <c r="M402" i="5" s="1"/>
  <c r="L1937" i="5"/>
  <c r="M1937" i="5" s="1"/>
  <c r="L1049" i="5"/>
  <c r="M1049" i="5" s="1"/>
  <c r="K1924" i="5"/>
  <c r="L1924" i="5" s="1"/>
  <c r="M1924" i="5" s="1"/>
  <c r="K1780" i="5"/>
  <c r="L1780" i="5" s="1"/>
  <c r="M1780" i="5" s="1"/>
  <c r="K1720" i="5"/>
  <c r="L1720" i="5"/>
  <c r="M1720" i="5" s="1"/>
  <c r="K1684" i="5"/>
  <c r="L1684" i="5" s="1"/>
  <c r="M1684" i="5" s="1"/>
  <c r="K1636" i="5"/>
  <c r="L1636" i="5" s="1"/>
  <c r="M1636" i="5" s="1"/>
  <c r="K1300" i="5"/>
  <c r="L1300" i="5" s="1"/>
  <c r="M1300" i="5" s="1"/>
  <c r="K1168" i="5"/>
  <c r="L1168" i="5" s="1"/>
  <c r="M1168" i="5" s="1"/>
  <c r="K1132" i="5"/>
  <c r="L1132" i="5" s="1"/>
  <c r="M1132" i="5" s="1"/>
  <c r="K916" i="5"/>
  <c r="L916" i="5" s="1"/>
  <c r="M916" i="5" s="1"/>
  <c r="K664" i="5"/>
  <c r="L664" i="5" s="1"/>
  <c r="M664" i="5" s="1"/>
  <c r="K508" i="5"/>
  <c r="L508" i="5"/>
  <c r="M508" i="5" s="1"/>
  <c r="K484" i="5"/>
  <c r="L484" i="5" s="1"/>
  <c r="M484" i="5" s="1"/>
  <c r="K340" i="5"/>
  <c r="L340" i="5" s="1"/>
  <c r="M340" i="5" s="1"/>
  <c r="K292" i="5"/>
  <c r="L292" i="5" s="1"/>
  <c r="M292" i="5" s="1"/>
  <c r="K280" i="5"/>
  <c r="L280" i="5" s="1"/>
  <c r="M280" i="5" s="1"/>
  <c r="K244" i="5"/>
  <c r="L244" i="5" s="1"/>
  <c r="M244" i="5" s="1"/>
  <c r="K184" i="5"/>
  <c r="L184" i="5" s="1"/>
  <c r="M184" i="5" s="1"/>
  <c r="K100" i="5"/>
  <c r="L100" i="5" s="1"/>
  <c r="M100" i="5" s="1"/>
  <c r="K593" i="5"/>
  <c r="L593" i="5" s="1"/>
  <c r="M593" i="5" s="1"/>
  <c r="K401" i="5"/>
  <c r="L401" i="5" s="1"/>
  <c r="M401" i="5" s="1"/>
  <c r="L1936" i="5"/>
  <c r="M1936" i="5" s="1"/>
  <c r="L1864" i="5"/>
  <c r="M1864" i="5" s="1"/>
  <c r="L1744" i="5"/>
  <c r="M1744" i="5" s="1"/>
  <c r="L1625" i="5"/>
  <c r="M1625" i="5" s="1"/>
  <c r="L1576" i="5"/>
  <c r="M1576" i="5" s="1"/>
  <c r="L1360" i="5"/>
  <c r="M1360" i="5" s="1"/>
  <c r="L1324" i="5"/>
  <c r="M1324" i="5" s="1"/>
  <c r="L1277" i="5"/>
  <c r="M1277" i="5" s="1"/>
  <c r="L1216" i="5"/>
  <c r="M1216" i="5" s="1"/>
  <c r="L833" i="5"/>
  <c r="M833" i="5" s="1"/>
  <c r="L773" i="5"/>
  <c r="M773" i="5" s="1"/>
  <c r="L666" i="5"/>
  <c r="M666" i="5" s="1"/>
  <c r="L568" i="5"/>
  <c r="M568" i="5" s="1"/>
  <c r="L520" i="5"/>
  <c r="M520" i="5" s="1"/>
  <c r="L471" i="5"/>
  <c r="M471" i="5" s="1"/>
  <c r="L306" i="5"/>
  <c r="M306" i="5" s="1"/>
  <c r="L196" i="5"/>
  <c r="M196" i="5" s="1"/>
  <c r="L149" i="5"/>
  <c r="M149" i="5" s="1"/>
  <c r="L87" i="5"/>
  <c r="M87" i="5" s="1"/>
  <c r="L27" i="5"/>
  <c r="M27" i="5" s="1"/>
  <c r="K630" i="5"/>
  <c r="L630" i="5"/>
  <c r="M630" i="5" s="1"/>
  <c r="K522" i="5"/>
  <c r="L522" i="5" s="1"/>
  <c r="M522" i="5" s="1"/>
  <c r="K294" i="5"/>
  <c r="L294" i="5" s="1"/>
  <c r="M294" i="5" s="1"/>
  <c r="K222" i="5"/>
  <c r="L222" i="5" s="1"/>
  <c r="M222" i="5" s="1"/>
  <c r="K138" i="5"/>
  <c r="L138" i="5" s="1"/>
  <c r="M138" i="5" s="1"/>
  <c r="K510" i="5"/>
  <c r="L510" i="5" s="1"/>
  <c r="M510" i="5" s="1"/>
  <c r="K1925" i="5"/>
  <c r="L1925" i="5" s="1"/>
  <c r="M1925" i="5" s="1"/>
  <c r="L1829" i="5"/>
  <c r="M1829" i="5" s="1"/>
  <c r="L1397" i="5"/>
  <c r="M1397" i="5" s="1"/>
  <c r="K1361" i="5"/>
  <c r="L1361" i="5" s="1"/>
  <c r="M1361" i="5" s="1"/>
  <c r="K1337" i="5"/>
  <c r="L1337" i="5" s="1"/>
  <c r="M1337" i="5" s="1"/>
  <c r="K1217" i="5"/>
  <c r="L1217" i="5" s="1"/>
  <c r="M1217" i="5" s="1"/>
  <c r="K881" i="5"/>
  <c r="L881" i="5"/>
  <c r="M881" i="5" s="1"/>
  <c r="K797" i="5"/>
  <c r="L797" i="5"/>
  <c r="M797" i="5" s="1"/>
  <c r="K629" i="5"/>
  <c r="L629" i="5"/>
  <c r="M629" i="5" s="1"/>
  <c r="K521" i="5"/>
  <c r="L521" i="5" s="1"/>
  <c r="M521" i="5" s="1"/>
  <c r="K329" i="5"/>
  <c r="L329" i="5" s="1"/>
  <c r="M329" i="5" s="1"/>
  <c r="K221" i="5"/>
  <c r="L221" i="5" s="1"/>
  <c r="M221" i="5" s="1"/>
  <c r="L65" i="5"/>
  <c r="M65" i="5" s="1"/>
  <c r="K1253" i="5"/>
  <c r="L1253" i="5" s="1"/>
  <c r="M1253" i="5" s="1"/>
  <c r="K917" i="5"/>
  <c r="L917" i="5" s="1"/>
  <c r="M917" i="5" s="1"/>
  <c r="L569" i="5"/>
  <c r="M569" i="5" s="1"/>
  <c r="L473" i="5"/>
  <c r="M473" i="5" s="1"/>
  <c r="L198" i="5"/>
  <c r="M198" i="5" s="1"/>
  <c r="K987" i="5"/>
  <c r="L987" i="5"/>
  <c r="M987" i="5" s="1"/>
  <c r="K843" i="5"/>
  <c r="L843" i="5" s="1"/>
  <c r="M843" i="5" s="1"/>
  <c r="K711" i="5"/>
  <c r="L711" i="5" s="1"/>
  <c r="M711" i="5" s="1"/>
  <c r="K699" i="5"/>
  <c r="L699" i="5" s="1"/>
  <c r="M699" i="5" s="1"/>
  <c r="K543" i="5"/>
  <c r="L543" i="5" s="1"/>
  <c r="M543" i="5" s="1"/>
  <c r="K399" i="5"/>
  <c r="L399" i="5"/>
  <c r="M399" i="5" s="1"/>
  <c r="K363" i="5"/>
  <c r="L363" i="5"/>
  <c r="M363" i="5" s="1"/>
  <c r="K339" i="5"/>
  <c r="L339" i="5" s="1"/>
  <c r="M339" i="5" s="1"/>
  <c r="K255" i="5"/>
  <c r="L255" i="5" s="1"/>
  <c r="M255" i="5" s="1"/>
  <c r="K183" i="5"/>
  <c r="L183" i="5" s="1"/>
  <c r="M183" i="5" s="1"/>
  <c r="K135" i="5"/>
  <c r="L135" i="5" s="1"/>
  <c r="M135" i="5" s="1"/>
  <c r="K111" i="5"/>
  <c r="L111" i="5" s="1"/>
  <c r="M111" i="5" s="1"/>
  <c r="K63" i="5"/>
  <c r="L63" i="5" s="1"/>
  <c r="M63" i="5" s="1"/>
  <c r="K15" i="5"/>
  <c r="L15" i="5" s="1"/>
  <c r="M15" i="5" s="1"/>
  <c r="K1865" i="5"/>
  <c r="L1865" i="5" s="1"/>
  <c r="M1865" i="5" s="1"/>
  <c r="L1624" i="5"/>
  <c r="M1624" i="5" s="1"/>
  <c r="L1396" i="5"/>
  <c r="M1396" i="5" s="1"/>
  <c r="L1276" i="5"/>
  <c r="M1276" i="5" s="1"/>
  <c r="L892" i="5"/>
  <c r="M892" i="5" s="1"/>
  <c r="L831" i="5"/>
  <c r="M831" i="5" s="1"/>
  <c r="L771" i="5"/>
  <c r="M771" i="5" s="1"/>
  <c r="L665" i="5"/>
  <c r="M665" i="5" s="1"/>
  <c r="L616" i="5"/>
  <c r="M616" i="5" s="1"/>
  <c r="L567" i="5"/>
  <c r="M567" i="5" s="1"/>
  <c r="L354" i="5"/>
  <c r="M354" i="5" s="1"/>
  <c r="L136" i="5"/>
  <c r="M136" i="5" s="1"/>
  <c r="L17" i="5"/>
  <c r="M17" i="5" s="1"/>
  <c r="L1573" i="5"/>
  <c r="M1573" i="5" s="1"/>
  <c r="L553" i="5"/>
  <c r="M553" i="5" s="1"/>
  <c r="L433" i="5"/>
  <c r="M433" i="5" s="1"/>
  <c r="K1105" i="5"/>
  <c r="L1105" i="5" s="1"/>
  <c r="M1105" i="5" s="1"/>
  <c r="L1608" i="5"/>
  <c r="M1608" i="5" s="1"/>
  <c r="L1500" i="5"/>
  <c r="M1500" i="5" s="1"/>
  <c r="L1465" i="5"/>
  <c r="M1465" i="5" s="1"/>
  <c r="L1428" i="5"/>
  <c r="M1428" i="5" s="1"/>
  <c r="L1393" i="5"/>
  <c r="M1393" i="5" s="1"/>
  <c r="L1308" i="5"/>
  <c r="M1308" i="5" s="1"/>
  <c r="L1261" i="5"/>
  <c r="M1261" i="5" s="1"/>
  <c r="L1224" i="5"/>
  <c r="M1224" i="5" s="1"/>
  <c r="L936" i="5"/>
  <c r="M936" i="5" s="1"/>
  <c r="L372" i="5"/>
  <c r="M372" i="5" s="1"/>
  <c r="L141" i="5"/>
  <c r="M141" i="5" s="1"/>
  <c r="L1524" i="5"/>
  <c r="M1524" i="5" s="1"/>
  <c r="L672" i="5"/>
  <c r="M672" i="5" s="1"/>
  <c r="L1809" i="5"/>
  <c r="M1809" i="5" s="1"/>
  <c r="L1597" i="5"/>
  <c r="M1597" i="5" s="1"/>
  <c r="L1497" i="5"/>
  <c r="M1497" i="5" s="1"/>
  <c r="L1464" i="5"/>
  <c r="M1464" i="5" s="1"/>
  <c r="L1392" i="5"/>
  <c r="M1392" i="5" s="1"/>
  <c r="L444" i="5"/>
  <c r="M444" i="5" s="1"/>
  <c r="L253" i="5"/>
  <c r="M253" i="5" s="1"/>
  <c r="L108" i="5"/>
  <c r="M108" i="5" s="1"/>
  <c r="L153" i="5"/>
  <c r="M153" i="5" s="1"/>
  <c r="L1953" i="5"/>
  <c r="M1953" i="5" s="1"/>
  <c r="L1905" i="5"/>
  <c r="M1905" i="5" s="1"/>
  <c r="L1797" i="5"/>
  <c r="M1797" i="5" s="1"/>
  <c r="L1453" i="5"/>
  <c r="M1453" i="5" s="1"/>
  <c r="L1413" i="5"/>
  <c r="M1413" i="5" s="1"/>
  <c r="L1381" i="5"/>
  <c r="M1381" i="5" s="1"/>
  <c r="L1296" i="5"/>
  <c r="M1296" i="5" s="1"/>
  <c r="L1153" i="5"/>
  <c r="M1153" i="5" s="1"/>
  <c r="L1080" i="5"/>
  <c r="M1080" i="5" s="1"/>
  <c r="L1021" i="5"/>
  <c r="M1021" i="5" s="1"/>
  <c r="L780" i="5"/>
  <c r="M780" i="5" s="1"/>
  <c r="L625" i="5"/>
  <c r="M625" i="5" s="1"/>
  <c r="L477" i="5"/>
  <c r="M477" i="5" s="1"/>
  <c r="L325" i="5"/>
  <c r="M325" i="5" s="1"/>
  <c r="L97" i="5"/>
  <c r="M97" i="5" s="1"/>
  <c r="L13" i="5"/>
  <c r="M13" i="5" s="1"/>
  <c r="K1933" i="5"/>
  <c r="L1933" i="5" s="1"/>
  <c r="M1933" i="5" s="1"/>
  <c r="K1909" i="5"/>
  <c r="L1909" i="5" s="1"/>
  <c r="M1909" i="5" s="1"/>
  <c r="K1897" i="5"/>
  <c r="L1897" i="5"/>
  <c r="M1897" i="5" s="1"/>
  <c r="K1873" i="5"/>
  <c r="L1873" i="5"/>
  <c r="M1873" i="5" s="1"/>
  <c r="K1837" i="5"/>
  <c r="L1837" i="5" s="1"/>
  <c r="M1837" i="5" s="1"/>
  <c r="K1813" i="5"/>
  <c r="L1813" i="5" s="1"/>
  <c r="M1813" i="5" s="1"/>
  <c r="K1789" i="5"/>
  <c r="L1789" i="5" s="1"/>
  <c r="M1789" i="5" s="1"/>
  <c r="K1765" i="5"/>
  <c r="L1765" i="5" s="1"/>
  <c r="M1765" i="5" s="1"/>
  <c r="K1741" i="5"/>
  <c r="L1741" i="5" s="1"/>
  <c r="M1741" i="5" s="1"/>
  <c r="K1693" i="5"/>
  <c r="L1693" i="5" s="1"/>
  <c r="M1693" i="5" s="1"/>
  <c r="K1657" i="5"/>
  <c r="L1657" i="5" s="1"/>
  <c r="M1657" i="5" s="1"/>
  <c r="K1824" i="5"/>
  <c r="L1824" i="5" s="1"/>
  <c r="M1824" i="5" s="1"/>
  <c r="K1800" i="5"/>
  <c r="L1800" i="5" s="1"/>
  <c r="M1800" i="5" s="1"/>
  <c r="K1752" i="5"/>
  <c r="L1752" i="5"/>
  <c r="M1752" i="5" s="1"/>
  <c r="K1692" i="5"/>
  <c r="L1692" i="5"/>
  <c r="M1692" i="5" s="1"/>
  <c r="K1584" i="5"/>
  <c r="L1584" i="5" s="1"/>
  <c r="M1584" i="5" s="1"/>
  <c r="K1560" i="5"/>
  <c r="L1560" i="5" s="1"/>
  <c r="M1560" i="5" s="1"/>
  <c r="K1548" i="5"/>
  <c r="L1548" i="5" s="1"/>
  <c r="M1548" i="5" s="1"/>
  <c r="K1656" i="5"/>
  <c r="L1656" i="5" s="1"/>
  <c r="M1656" i="5" s="1"/>
  <c r="L1908" i="5"/>
  <c r="M1908" i="5" s="1"/>
  <c r="K1907" i="5"/>
  <c r="L1907" i="5" s="1"/>
  <c r="M1907" i="5" s="1"/>
  <c r="K1895" i="5"/>
  <c r="L1895" i="5" s="1"/>
  <c r="M1895" i="5" s="1"/>
  <c r="L1835" i="5"/>
  <c r="M1835" i="5" s="1"/>
  <c r="K1715" i="5"/>
  <c r="L1715" i="5"/>
  <c r="M1715" i="5" s="1"/>
  <c r="K1631" i="5"/>
  <c r="L1631" i="5" s="1"/>
  <c r="M1631" i="5" s="1"/>
  <c r="K1607" i="5"/>
  <c r="L1607" i="5" s="1"/>
  <c r="M1607" i="5" s="1"/>
  <c r="K1583" i="5"/>
  <c r="L1583" i="5" s="1"/>
  <c r="M1583" i="5" s="1"/>
  <c r="K1547" i="5"/>
  <c r="L1547" i="5" s="1"/>
  <c r="M1547" i="5" s="1"/>
  <c r="K1523" i="5"/>
  <c r="L1523" i="5" s="1"/>
  <c r="M1523" i="5" s="1"/>
  <c r="K1499" i="5"/>
  <c r="L1499" i="5" s="1"/>
  <c r="M1499" i="5" s="1"/>
  <c r="K1439" i="5"/>
  <c r="L1439" i="5" s="1"/>
  <c r="M1439" i="5" s="1"/>
  <c r="K1415" i="5"/>
  <c r="L1415" i="5" s="1"/>
  <c r="M1415" i="5" s="1"/>
  <c r="K1367" i="5"/>
  <c r="L1367" i="5" s="1"/>
  <c r="M1367" i="5" s="1"/>
  <c r="L1331" i="5"/>
  <c r="M1331" i="5" s="1"/>
  <c r="K1283" i="5"/>
  <c r="L1283" i="5" s="1"/>
  <c r="M1283" i="5" s="1"/>
  <c r="K1247" i="5"/>
  <c r="L1247" i="5" s="1"/>
  <c r="M1247" i="5" s="1"/>
  <c r="K1223" i="5"/>
  <c r="L1223" i="5" s="1"/>
  <c r="M1223" i="5" s="1"/>
  <c r="K1199" i="5"/>
  <c r="L1199" i="5" s="1"/>
  <c r="M1199" i="5" s="1"/>
  <c r="K1163" i="5"/>
  <c r="L1163" i="5" s="1"/>
  <c r="M1163" i="5" s="1"/>
  <c r="K1139" i="5"/>
  <c r="L1139" i="5" s="1"/>
  <c r="M1139" i="5" s="1"/>
  <c r="K1115" i="5"/>
  <c r="L1115" i="5" s="1"/>
  <c r="M1115" i="5" s="1"/>
  <c r="L983" i="5"/>
  <c r="M983" i="5" s="1"/>
  <c r="K863" i="5"/>
  <c r="L863" i="5" s="1"/>
  <c r="M863" i="5" s="1"/>
  <c r="K815" i="5"/>
  <c r="L815" i="5" s="1"/>
  <c r="M815" i="5" s="1"/>
  <c r="K791" i="5"/>
  <c r="L791" i="5" s="1"/>
  <c r="M791" i="5" s="1"/>
  <c r="K767" i="5"/>
  <c r="L767" i="5"/>
  <c r="M767" i="5" s="1"/>
  <c r="L743" i="5"/>
  <c r="M743" i="5" s="1"/>
  <c r="K683" i="5"/>
  <c r="L683" i="5" s="1"/>
  <c r="M683" i="5" s="1"/>
  <c r="K671" i="5"/>
  <c r="L671" i="5" s="1"/>
  <c r="M671" i="5" s="1"/>
  <c r="K647" i="5"/>
  <c r="L647" i="5" s="1"/>
  <c r="M647" i="5" s="1"/>
  <c r="K623" i="5"/>
  <c r="L623" i="5" s="1"/>
  <c r="M623" i="5" s="1"/>
  <c r="K599" i="5"/>
  <c r="L599" i="5" s="1"/>
  <c r="M599" i="5" s="1"/>
  <c r="K551" i="5"/>
  <c r="L551" i="5"/>
  <c r="M551" i="5" s="1"/>
  <c r="K491" i="5"/>
  <c r="L491" i="5" s="1"/>
  <c r="M491" i="5" s="1"/>
  <c r="K479" i="5"/>
  <c r="L479" i="5" s="1"/>
  <c r="M479" i="5" s="1"/>
  <c r="K455" i="5"/>
  <c r="L455" i="5" s="1"/>
  <c r="M455" i="5" s="1"/>
  <c r="K407" i="5"/>
  <c r="L407" i="5" s="1"/>
  <c r="M407" i="5" s="1"/>
  <c r="L371" i="5"/>
  <c r="M371" i="5" s="1"/>
  <c r="K347" i="5"/>
  <c r="L347" i="5" s="1"/>
  <c r="M347" i="5" s="1"/>
  <c r="K311" i="5"/>
  <c r="L311" i="5"/>
  <c r="M311" i="5" s="1"/>
  <c r="K287" i="5"/>
  <c r="L287" i="5" s="1"/>
  <c r="M287" i="5" s="1"/>
  <c r="K275" i="5"/>
  <c r="L275" i="5"/>
  <c r="M275" i="5" s="1"/>
  <c r="K263" i="5"/>
  <c r="L263" i="5" s="1"/>
  <c r="M263" i="5" s="1"/>
  <c r="K239" i="5"/>
  <c r="L239" i="5" s="1"/>
  <c r="M239" i="5" s="1"/>
  <c r="K227" i="5"/>
  <c r="L227" i="5" s="1"/>
  <c r="M227" i="5" s="1"/>
  <c r="K215" i="5"/>
  <c r="L215" i="5" s="1"/>
  <c r="M215" i="5" s="1"/>
  <c r="K71" i="5"/>
  <c r="L71" i="5" s="1"/>
  <c r="M71" i="5" s="1"/>
  <c r="K35" i="5"/>
  <c r="L35" i="5" s="1"/>
  <c r="M35" i="5" s="1"/>
  <c r="K11" i="5"/>
  <c r="L11" i="5" s="1"/>
  <c r="M11" i="5" s="1"/>
  <c r="K1079" i="5"/>
  <c r="L1079" i="5" s="1"/>
  <c r="M1079" i="5" s="1"/>
  <c r="L1871" i="5"/>
  <c r="M1871" i="5" s="1"/>
  <c r="L1319" i="5"/>
  <c r="M1319" i="5" s="1"/>
  <c r="L779" i="5"/>
  <c r="M779" i="5" s="1"/>
  <c r="L299" i="5"/>
  <c r="M299" i="5" s="1"/>
  <c r="L1882" i="5"/>
  <c r="M1882" i="5" s="1"/>
  <c r="K1858" i="5"/>
  <c r="L1858" i="5" s="1"/>
  <c r="M1858" i="5" s="1"/>
  <c r="K1834" i="5"/>
  <c r="L1834" i="5" s="1"/>
  <c r="M1834" i="5" s="1"/>
  <c r="K1822" i="5"/>
  <c r="L1822" i="5" s="1"/>
  <c r="M1822" i="5" s="1"/>
  <c r="K1774" i="5"/>
  <c r="L1774" i="5" s="1"/>
  <c r="M1774" i="5" s="1"/>
  <c r="L1750" i="5"/>
  <c r="M1750" i="5" s="1"/>
  <c r="K1726" i="5"/>
  <c r="L1726" i="5" s="1"/>
  <c r="M1726" i="5" s="1"/>
  <c r="K1702" i="5"/>
  <c r="L1702" i="5" s="1"/>
  <c r="M1702" i="5" s="1"/>
  <c r="K1690" i="5"/>
  <c r="L1690" i="5" s="1"/>
  <c r="M1690" i="5" s="1"/>
  <c r="L1654" i="5"/>
  <c r="M1654" i="5" s="1"/>
  <c r="L1618" i="5"/>
  <c r="M1618" i="5" s="1"/>
  <c r="K1606" i="5"/>
  <c r="L1606" i="5" s="1"/>
  <c r="M1606" i="5" s="1"/>
  <c r="K1582" i="5"/>
  <c r="L1582" i="5" s="1"/>
  <c r="M1582" i="5" s="1"/>
  <c r="K1570" i="5"/>
  <c r="L1570" i="5" s="1"/>
  <c r="M1570" i="5" s="1"/>
  <c r="K1546" i="5"/>
  <c r="L1546" i="5" s="1"/>
  <c r="M1546" i="5" s="1"/>
  <c r="L1510" i="5"/>
  <c r="M1510" i="5" s="1"/>
  <c r="K1474" i="5"/>
  <c r="L1474" i="5" s="1"/>
  <c r="M1474" i="5" s="1"/>
  <c r="L1438" i="5"/>
  <c r="M1438" i="5" s="1"/>
  <c r="K1318" i="5"/>
  <c r="L1318" i="5" s="1"/>
  <c r="M1318" i="5" s="1"/>
  <c r="K1270" i="5"/>
  <c r="L1270" i="5" s="1"/>
  <c r="M1270" i="5" s="1"/>
  <c r="K1258" i="5"/>
  <c r="L1258" i="5" s="1"/>
  <c r="M1258" i="5" s="1"/>
  <c r="K1234" i="5"/>
  <c r="L1234" i="5" s="1"/>
  <c r="M1234" i="5" s="1"/>
  <c r="K1186" i="5"/>
  <c r="L1186" i="5" s="1"/>
  <c r="M1186" i="5" s="1"/>
  <c r="K1162" i="5"/>
  <c r="L1162" i="5" s="1"/>
  <c r="M1162" i="5" s="1"/>
  <c r="K1138" i="5"/>
  <c r="L1138" i="5" s="1"/>
  <c r="M1138" i="5" s="1"/>
  <c r="K1114" i="5"/>
  <c r="L1114" i="5" s="1"/>
  <c r="M1114" i="5" s="1"/>
  <c r="K1054" i="5"/>
  <c r="L1054" i="5" s="1"/>
  <c r="M1054" i="5" s="1"/>
  <c r="K1030" i="5"/>
  <c r="L1030" i="5" s="1"/>
  <c r="M1030" i="5" s="1"/>
  <c r="K1006" i="5"/>
  <c r="L1006" i="5"/>
  <c r="M1006" i="5" s="1"/>
  <c r="K982" i="5"/>
  <c r="L982" i="5" s="1"/>
  <c r="M982" i="5" s="1"/>
  <c r="K958" i="5"/>
  <c r="L958" i="5" s="1"/>
  <c r="M958" i="5" s="1"/>
  <c r="K934" i="5"/>
  <c r="L934" i="5" s="1"/>
  <c r="M934" i="5" s="1"/>
  <c r="K910" i="5"/>
  <c r="L910" i="5" s="1"/>
  <c r="M910" i="5" s="1"/>
  <c r="K898" i="5"/>
  <c r="L898" i="5" s="1"/>
  <c r="M898" i="5" s="1"/>
  <c r="K886" i="5"/>
  <c r="L886" i="5" s="1"/>
  <c r="M886" i="5" s="1"/>
  <c r="K862" i="5"/>
  <c r="L862" i="5" s="1"/>
  <c r="M862" i="5" s="1"/>
  <c r="K838" i="5"/>
  <c r="L838" i="5" s="1"/>
  <c r="M838" i="5" s="1"/>
  <c r="K826" i="5"/>
  <c r="L826" i="5" s="1"/>
  <c r="M826" i="5" s="1"/>
  <c r="K802" i="5"/>
  <c r="L802" i="5" s="1"/>
  <c r="M802" i="5" s="1"/>
  <c r="K790" i="5"/>
  <c r="L790" i="5" s="1"/>
  <c r="M790" i="5" s="1"/>
  <c r="L742" i="5"/>
  <c r="M742" i="5" s="1"/>
  <c r="K718" i="5"/>
  <c r="L718" i="5" s="1"/>
  <c r="M718" i="5" s="1"/>
  <c r="K694" i="5"/>
  <c r="L694" i="5" s="1"/>
  <c r="M694" i="5" s="1"/>
  <c r="K634" i="5"/>
  <c r="L634" i="5" s="1"/>
  <c r="M634" i="5" s="1"/>
  <c r="K574" i="5"/>
  <c r="L574" i="5" s="1"/>
  <c r="M574" i="5" s="1"/>
  <c r="K550" i="5"/>
  <c r="L550" i="5" s="1"/>
  <c r="M550" i="5" s="1"/>
  <c r="K490" i="5"/>
  <c r="L490" i="5" s="1"/>
  <c r="M490" i="5" s="1"/>
  <c r="K478" i="5"/>
  <c r="L478" i="5" s="1"/>
  <c r="M478" i="5" s="1"/>
  <c r="K418" i="5"/>
  <c r="L418" i="5" s="1"/>
  <c r="M418" i="5" s="1"/>
  <c r="K382" i="5"/>
  <c r="L382" i="5" s="1"/>
  <c r="M382" i="5" s="1"/>
  <c r="K346" i="5"/>
  <c r="L346" i="5" s="1"/>
  <c r="M346" i="5" s="1"/>
  <c r="L250" i="5"/>
  <c r="M250" i="5" s="1"/>
  <c r="K226" i="5"/>
  <c r="L226" i="5" s="1"/>
  <c r="M226" i="5" s="1"/>
  <c r="K190" i="5"/>
  <c r="L190" i="5"/>
  <c r="M190" i="5" s="1"/>
  <c r="K166" i="5"/>
  <c r="L166" i="5" s="1"/>
  <c r="M166" i="5" s="1"/>
  <c r="K130" i="5"/>
  <c r="L130" i="5" s="1"/>
  <c r="M130" i="5" s="1"/>
  <c r="K106" i="5"/>
  <c r="L106" i="5" s="1"/>
  <c r="M106" i="5" s="1"/>
  <c r="K46" i="5"/>
  <c r="L46" i="5" s="1"/>
  <c r="M46" i="5" s="1"/>
  <c r="K358" i="5"/>
  <c r="L358" i="5" s="1"/>
  <c r="M358" i="5" s="1"/>
  <c r="L1870" i="5"/>
  <c r="M1870" i="5" s="1"/>
  <c r="K514" i="5"/>
  <c r="L514" i="5" s="1"/>
  <c r="M514" i="5" s="1"/>
  <c r="L1681" i="5"/>
  <c r="M1681" i="5" s="1"/>
  <c r="L970" i="5"/>
  <c r="M970" i="5" s="1"/>
  <c r="L850" i="5"/>
  <c r="M850" i="5" s="1"/>
  <c r="L119" i="5"/>
  <c r="M119" i="5" s="1"/>
  <c r="L1951" i="5"/>
  <c r="M1951" i="5" s="1"/>
  <c r="K1915" i="5"/>
  <c r="L1915" i="5" s="1"/>
  <c r="M1915" i="5" s="1"/>
  <c r="K1891" i="5"/>
  <c r="L1891" i="5" s="1"/>
  <c r="M1891" i="5" s="1"/>
  <c r="K1879" i="5"/>
  <c r="L1879" i="5" s="1"/>
  <c r="M1879" i="5" s="1"/>
  <c r="K1867" i="5"/>
  <c r="L1867" i="5" s="1"/>
  <c r="M1867" i="5" s="1"/>
  <c r="L1843" i="5"/>
  <c r="M1843" i="5" s="1"/>
  <c r="K1819" i="5"/>
  <c r="L1819" i="5" s="1"/>
  <c r="M1819" i="5" s="1"/>
  <c r="K1759" i="5"/>
  <c r="L1759" i="5" s="1"/>
  <c r="M1759" i="5" s="1"/>
  <c r="K1675" i="5"/>
  <c r="L1675" i="5" s="1"/>
  <c r="M1675" i="5" s="1"/>
  <c r="K1651" i="5"/>
  <c r="L1651" i="5" s="1"/>
  <c r="M1651" i="5" s="1"/>
  <c r="K1603" i="5"/>
  <c r="L1603" i="5" s="1"/>
  <c r="M1603" i="5" s="1"/>
  <c r="K1531" i="5"/>
  <c r="L1531" i="5" s="1"/>
  <c r="M1531" i="5" s="1"/>
  <c r="L1471" i="5"/>
  <c r="M1471" i="5" s="1"/>
  <c r="K1411" i="5"/>
  <c r="L1411" i="5" s="1"/>
  <c r="M1411" i="5" s="1"/>
  <c r="L1375" i="5"/>
  <c r="M1375" i="5" s="1"/>
  <c r="K1363" i="5"/>
  <c r="L1363" i="5" s="1"/>
  <c r="M1363" i="5" s="1"/>
  <c r="K1327" i="5"/>
  <c r="L1327" i="5" s="1"/>
  <c r="M1327" i="5" s="1"/>
  <c r="K1279" i="5"/>
  <c r="L1279" i="5" s="1"/>
  <c r="M1279" i="5" s="1"/>
  <c r="K1267" i="5"/>
  <c r="L1267" i="5" s="1"/>
  <c r="M1267" i="5" s="1"/>
  <c r="K1255" i="5"/>
  <c r="L1255" i="5"/>
  <c r="M1255" i="5" s="1"/>
  <c r="K1231" i="5"/>
  <c r="L1231" i="5" s="1"/>
  <c r="M1231" i="5" s="1"/>
  <c r="K1195" i="5"/>
  <c r="L1195" i="5"/>
  <c r="M1195" i="5" s="1"/>
  <c r="K1183" i="5"/>
  <c r="L1183" i="5" s="1"/>
  <c r="M1183" i="5" s="1"/>
  <c r="K1135" i="5"/>
  <c r="L1135" i="5" s="1"/>
  <c r="M1135" i="5" s="1"/>
  <c r="L1123" i="5"/>
  <c r="M1123" i="5" s="1"/>
  <c r="K1111" i="5"/>
  <c r="L1111" i="5" s="1"/>
  <c r="M1111" i="5" s="1"/>
  <c r="K1099" i="5"/>
  <c r="L1099" i="5" s="1"/>
  <c r="M1099" i="5" s="1"/>
  <c r="K1075" i="5"/>
  <c r="L1075" i="5" s="1"/>
  <c r="M1075" i="5" s="1"/>
  <c r="K1063" i="5"/>
  <c r="L1063" i="5" s="1"/>
  <c r="M1063" i="5" s="1"/>
  <c r="K1051" i="5"/>
  <c r="L1051" i="5" s="1"/>
  <c r="M1051" i="5" s="1"/>
  <c r="K1039" i="5"/>
  <c r="L1039" i="5" s="1"/>
  <c r="M1039" i="5" s="1"/>
  <c r="L1027" i="5"/>
  <c r="M1027" i="5" s="1"/>
  <c r="K1015" i="5"/>
  <c r="L1015" i="5" s="1"/>
  <c r="M1015" i="5" s="1"/>
  <c r="K1003" i="5"/>
  <c r="L1003" i="5" s="1"/>
  <c r="M1003" i="5" s="1"/>
  <c r="K979" i="5"/>
  <c r="L979" i="5" s="1"/>
  <c r="M979" i="5" s="1"/>
  <c r="K967" i="5"/>
  <c r="L967" i="5" s="1"/>
  <c r="M967" i="5" s="1"/>
  <c r="K943" i="5"/>
  <c r="L943" i="5" s="1"/>
  <c r="M943" i="5" s="1"/>
  <c r="K931" i="5"/>
  <c r="L931" i="5" s="1"/>
  <c r="M931" i="5" s="1"/>
  <c r="K919" i="5"/>
  <c r="L919" i="5" s="1"/>
  <c r="M919" i="5" s="1"/>
  <c r="K907" i="5"/>
  <c r="L907" i="5"/>
  <c r="M907" i="5" s="1"/>
  <c r="K895" i="5"/>
  <c r="L895" i="5" s="1"/>
  <c r="M895" i="5" s="1"/>
  <c r="K859" i="5"/>
  <c r="L859" i="5" s="1"/>
  <c r="M859" i="5" s="1"/>
  <c r="K835" i="5"/>
  <c r="L835" i="5" s="1"/>
  <c r="M835" i="5" s="1"/>
  <c r="K823" i="5"/>
  <c r="L823" i="5" s="1"/>
  <c r="M823" i="5" s="1"/>
  <c r="L811" i="5"/>
  <c r="M811" i="5" s="1"/>
  <c r="K799" i="5"/>
  <c r="L799" i="5" s="1"/>
  <c r="M799" i="5" s="1"/>
  <c r="K787" i="5"/>
  <c r="L787" i="5" s="1"/>
  <c r="M787" i="5" s="1"/>
  <c r="K775" i="5"/>
  <c r="L775" i="5" s="1"/>
  <c r="M775" i="5" s="1"/>
  <c r="L763" i="5"/>
  <c r="M763" i="5" s="1"/>
  <c r="K739" i="5"/>
  <c r="L739" i="5"/>
  <c r="M739" i="5" s="1"/>
  <c r="K715" i="5"/>
  <c r="L715" i="5" s="1"/>
  <c r="M715" i="5" s="1"/>
  <c r="L691" i="5"/>
  <c r="M691" i="5" s="1"/>
  <c r="K679" i="5"/>
  <c r="L679" i="5" s="1"/>
  <c r="M679" i="5" s="1"/>
  <c r="K667" i="5"/>
  <c r="L667" i="5" s="1"/>
  <c r="M667" i="5" s="1"/>
  <c r="K655" i="5"/>
  <c r="L655" i="5" s="1"/>
  <c r="M655" i="5" s="1"/>
  <c r="K643" i="5"/>
  <c r="L643" i="5" s="1"/>
  <c r="M643" i="5" s="1"/>
  <c r="K631" i="5"/>
  <c r="L631" i="5" s="1"/>
  <c r="M631" i="5" s="1"/>
  <c r="K619" i="5"/>
  <c r="L619" i="5" s="1"/>
  <c r="M619" i="5" s="1"/>
  <c r="K607" i="5"/>
  <c r="L607" i="5" s="1"/>
  <c r="M607" i="5" s="1"/>
  <c r="K595" i="5"/>
  <c r="L595" i="5" s="1"/>
  <c r="M595" i="5" s="1"/>
  <c r="K571" i="5"/>
  <c r="L571" i="5" s="1"/>
  <c r="M571" i="5" s="1"/>
  <c r="K559" i="5"/>
  <c r="L559" i="5" s="1"/>
  <c r="M559" i="5" s="1"/>
  <c r="L547" i="5"/>
  <c r="M547" i="5" s="1"/>
  <c r="K535" i="5"/>
  <c r="L535" i="5" s="1"/>
  <c r="M535" i="5" s="1"/>
  <c r="K523" i="5"/>
  <c r="L523" i="5" s="1"/>
  <c r="M523" i="5" s="1"/>
  <c r="K499" i="5"/>
  <c r="L499" i="5" s="1"/>
  <c r="M499" i="5" s="1"/>
  <c r="K487" i="5"/>
  <c r="L487" i="5" s="1"/>
  <c r="M487" i="5" s="1"/>
  <c r="L475" i="5"/>
  <c r="M475" i="5" s="1"/>
  <c r="K463" i="5"/>
  <c r="L463" i="5" s="1"/>
  <c r="M463" i="5" s="1"/>
  <c r="K439" i="5"/>
  <c r="L439" i="5" s="1"/>
  <c r="M439" i="5" s="1"/>
  <c r="L427" i="5"/>
  <c r="M427" i="5" s="1"/>
  <c r="K403" i="5"/>
  <c r="L403" i="5" s="1"/>
  <c r="M403" i="5" s="1"/>
  <c r="K343" i="5"/>
  <c r="L343" i="5" s="1"/>
  <c r="M343" i="5" s="1"/>
  <c r="K331" i="5"/>
  <c r="L331" i="5" s="1"/>
  <c r="M331" i="5" s="1"/>
  <c r="K319" i="5"/>
  <c r="L319" i="5" s="1"/>
  <c r="M319" i="5" s="1"/>
  <c r="K307" i="5"/>
  <c r="L307" i="5" s="1"/>
  <c r="M307" i="5" s="1"/>
  <c r="K295" i="5"/>
  <c r="L295" i="5" s="1"/>
  <c r="M295" i="5" s="1"/>
  <c r="L283" i="5"/>
  <c r="M283" i="5" s="1"/>
  <c r="K259" i="5"/>
  <c r="L259" i="5" s="1"/>
  <c r="M259" i="5" s="1"/>
  <c r="K247" i="5"/>
  <c r="L247" i="5" s="1"/>
  <c r="M247" i="5" s="1"/>
  <c r="K223" i="5"/>
  <c r="L223" i="5" s="1"/>
  <c r="M223" i="5" s="1"/>
  <c r="K211" i="5"/>
  <c r="L211" i="5" s="1"/>
  <c r="M211" i="5" s="1"/>
  <c r="K199" i="5"/>
  <c r="L199" i="5" s="1"/>
  <c r="M199" i="5" s="1"/>
  <c r="K187" i="5"/>
  <c r="L187" i="5" s="1"/>
  <c r="M187" i="5" s="1"/>
  <c r="K175" i="5"/>
  <c r="L175" i="5" s="1"/>
  <c r="M175" i="5" s="1"/>
  <c r="K163" i="5"/>
  <c r="L163" i="5" s="1"/>
  <c r="M163" i="5" s="1"/>
  <c r="L151" i="5"/>
  <c r="M151" i="5" s="1"/>
  <c r="K1918" i="5"/>
  <c r="L1918" i="5" s="1"/>
  <c r="M1918" i="5" s="1"/>
  <c r="K1799" i="5"/>
  <c r="L1799" i="5" s="1"/>
  <c r="M1799" i="5" s="1"/>
  <c r="K1307" i="5"/>
  <c r="L1307" i="5" s="1"/>
  <c r="M1307" i="5" s="1"/>
  <c r="K1211" i="5"/>
  <c r="L1211" i="5" s="1"/>
  <c r="M1211" i="5" s="1"/>
  <c r="K955" i="5"/>
  <c r="L955" i="5" s="1"/>
  <c r="M955" i="5" s="1"/>
  <c r="K847" i="5"/>
  <c r="L847" i="5" s="1"/>
  <c r="M847" i="5" s="1"/>
  <c r="K583" i="5"/>
  <c r="L583" i="5" s="1"/>
  <c r="M583" i="5" s="1"/>
  <c r="L1825" i="5"/>
  <c r="M1825" i="5" s="1"/>
  <c r="L1678" i="5"/>
  <c r="M1678" i="5" s="1"/>
  <c r="L1643" i="5"/>
  <c r="M1643" i="5" s="1"/>
  <c r="L1461" i="5"/>
  <c r="M1461" i="5" s="1"/>
  <c r="L1210" i="5"/>
  <c r="M1210" i="5" s="1"/>
  <c r="L969" i="5"/>
  <c r="M969" i="5" s="1"/>
  <c r="L849" i="5"/>
  <c r="M849" i="5" s="1"/>
  <c r="L659" i="5"/>
  <c r="M659" i="5" s="1"/>
  <c r="L451" i="5"/>
  <c r="M451" i="5" s="1"/>
  <c r="L419" i="5"/>
  <c r="M419" i="5" s="1"/>
  <c r="L322" i="5"/>
  <c r="M322" i="5" s="1"/>
  <c r="L155" i="5"/>
  <c r="M155" i="5" s="1"/>
  <c r="L93" i="5"/>
  <c r="M93" i="5" s="1"/>
  <c r="K1463" i="5"/>
  <c r="L1463" i="5" s="1"/>
  <c r="M1463" i="5" s="1"/>
  <c r="K887" i="5"/>
  <c r="L887" i="5" s="1"/>
  <c r="M887" i="5" s="1"/>
  <c r="K511" i="5"/>
  <c r="L511" i="5" s="1"/>
  <c r="M511" i="5" s="1"/>
  <c r="K391" i="5"/>
  <c r="L391" i="5" s="1"/>
  <c r="M391" i="5" s="1"/>
  <c r="L1716" i="5"/>
  <c r="M1716" i="5" s="1"/>
  <c r="L1459" i="5"/>
  <c r="M1459" i="5" s="1"/>
  <c r="L1209" i="5"/>
  <c r="M1209" i="5" s="1"/>
  <c r="L658" i="5"/>
  <c r="M658" i="5" s="1"/>
  <c r="L415" i="5"/>
  <c r="M415" i="5" s="1"/>
  <c r="L379" i="5"/>
  <c r="M379" i="5" s="1"/>
  <c r="L321" i="5"/>
  <c r="M321" i="5" s="1"/>
  <c r="K1945" i="5"/>
  <c r="L1945" i="5" s="1"/>
  <c r="M1945" i="5" s="1"/>
  <c r="K1921" i="5"/>
  <c r="L1921" i="5" s="1"/>
  <c r="M1921" i="5" s="1"/>
  <c r="K1861" i="5"/>
  <c r="L1861" i="5" s="1"/>
  <c r="M1861" i="5" s="1"/>
  <c r="K1801" i="5"/>
  <c r="L1801" i="5" s="1"/>
  <c r="M1801" i="5" s="1"/>
  <c r="K1777" i="5"/>
  <c r="L1777" i="5" s="1"/>
  <c r="M1777" i="5" s="1"/>
  <c r="K1753" i="5"/>
  <c r="L1753" i="5" s="1"/>
  <c r="M1753" i="5" s="1"/>
  <c r="K1729" i="5"/>
  <c r="L1729" i="5" s="1"/>
  <c r="M1729" i="5" s="1"/>
  <c r="K1717" i="5"/>
  <c r="L1717" i="5" s="1"/>
  <c r="M1717" i="5" s="1"/>
  <c r="K1669" i="5"/>
  <c r="L1669" i="5" s="1"/>
  <c r="M1669" i="5" s="1"/>
  <c r="K1645" i="5"/>
  <c r="L1645" i="5" s="1"/>
  <c r="M1645" i="5" s="1"/>
  <c r="K1633" i="5"/>
  <c r="L1633" i="5" s="1"/>
  <c r="M1633" i="5" s="1"/>
  <c r="K1585" i="5"/>
  <c r="L1585" i="5"/>
  <c r="M1585" i="5" s="1"/>
  <c r="K1561" i="5"/>
  <c r="L1561" i="5" s="1"/>
  <c r="M1561" i="5" s="1"/>
  <c r="K1549" i="5"/>
  <c r="L1549" i="5" s="1"/>
  <c r="M1549" i="5" s="1"/>
  <c r="K1944" i="5"/>
  <c r="L1944" i="5" s="1"/>
  <c r="M1944" i="5" s="1"/>
  <c r="K1932" i="5"/>
  <c r="L1932" i="5" s="1"/>
  <c r="M1932" i="5" s="1"/>
  <c r="K1920" i="5"/>
  <c r="L1920" i="5" s="1"/>
  <c r="M1920" i="5" s="1"/>
  <c r="K1896" i="5"/>
  <c r="L1896" i="5" s="1"/>
  <c r="M1896" i="5" s="1"/>
  <c r="K1860" i="5"/>
  <c r="L1860" i="5" s="1"/>
  <c r="M1860" i="5" s="1"/>
  <c r="K1836" i="5"/>
  <c r="L1836" i="5" s="1"/>
  <c r="M1836" i="5" s="1"/>
  <c r="K1812" i="5"/>
  <c r="L1812" i="5" s="1"/>
  <c r="M1812" i="5" s="1"/>
  <c r="L1788" i="5"/>
  <c r="M1788" i="5" s="1"/>
  <c r="K1776" i="5"/>
  <c r="L1776" i="5" s="1"/>
  <c r="M1776" i="5" s="1"/>
  <c r="K1728" i="5"/>
  <c r="L1728" i="5" s="1"/>
  <c r="M1728" i="5" s="1"/>
  <c r="K1704" i="5"/>
  <c r="L1704" i="5" s="1"/>
  <c r="M1704" i="5" s="1"/>
  <c r="K1680" i="5"/>
  <c r="L1680" i="5" s="1"/>
  <c r="M1680" i="5" s="1"/>
  <c r="K1668" i="5"/>
  <c r="L1668" i="5" s="1"/>
  <c r="M1668" i="5" s="1"/>
  <c r="K1644" i="5"/>
  <c r="L1644" i="5" s="1"/>
  <c r="M1644" i="5" s="1"/>
  <c r="K1632" i="5"/>
  <c r="L1632" i="5" s="1"/>
  <c r="M1632" i="5" s="1"/>
  <c r="L1536" i="5"/>
  <c r="M1536" i="5" s="1"/>
  <c r="L1872" i="5"/>
  <c r="M1872" i="5" s="1"/>
  <c r="K1919" i="5"/>
  <c r="L1919" i="5" s="1"/>
  <c r="M1919" i="5" s="1"/>
  <c r="L1883" i="5"/>
  <c r="M1883" i="5" s="1"/>
  <c r="K1859" i="5"/>
  <c r="L1859" i="5" s="1"/>
  <c r="M1859" i="5" s="1"/>
  <c r="K1823" i="5"/>
  <c r="L1823" i="5" s="1"/>
  <c r="M1823" i="5" s="1"/>
  <c r="K1811" i="5"/>
  <c r="L1811" i="5" s="1"/>
  <c r="M1811" i="5" s="1"/>
  <c r="K1787" i="5"/>
  <c r="L1787" i="5" s="1"/>
  <c r="M1787" i="5" s="1"/>
  <c r="K1763" i="5"/>
  <c r="L1763" i="5" s="1"/>
  <c r="M1763" i="5" s="1"/>
  <c r="K1751" i="5"/>
  <c r="L1751" i="5" s="1"/>
  <c r="M1751" i="5" s="1"/>
  <c r="K1727" i="5"/>
  <c r="L1727" i="5" s="1"/>
  <c r="M1727" i="5" s="1"/>
  <c r="K1703" i="5"/>
  <c r="L1703" i="5"/>
  <c r="M1703" i="5" s="1"/>
  <c r="L1679" i="5"/>
  <c r="M1679" i="5" s="1"/>
  <c r="K1655" i="5"/>
  <c r="L1655" i="5" s="1"/>
  <c r="M1655" i="5" s="1"/>
  <c r="L1619" i="5"/>
  <c r="M1619" i="5" s="1"/>
  <c r="K1595" i="5"/>
  <c r="L1595" i="5" s="1"/>
  <c r="M1595" i="5" s="1"/>
  <c r="K1571" i="5"/>
  <c r="L1571" i="5" s="1"/>
  <c r="M1571" i="5" s="1"/>
  <c r="K1559" i="5"/>
  <c r="L1559" i="5" s="1"/>
  <c r="M1559" i="5" s="1"/>
  <c r="K1535" i="5"/>
  <c r="L1535" i="5" s="1"/>
  <c r="M1535" i="5" s="1"/>
  <c r="K1511" i="5"/>
  <c r="L1511" i="5"/>
  <c r="M1511" i="5" s="1"/>
  <c r="K1487" i="5"/>
  <c r="L1487" i="5" s="1"/>
  <c r="M1487" i="5" s="1"/>
  <c r="K1475" i="5"/>
  <c r="L1475" i="5" s="1"/>
  <c r="M1475" i="5" s="1"/>
  <c r="K1451" i="5"/>
  <c r="L1451" i="5" s="1"/>
  <c r="M1451" i="5" s="1"/>
  <c r="K1427" i="5"/>
  <c r="L1427" i="5" s="1"/>
  <c r="M1427" i="5" s="1"/>
  <c r="K1403" i="5"/>
  <c r="L1403" i="5" s="1"/>
  <c r="M1403" i="5" s="1"/>
  <c r="K1391" i="5"/>
  <c r="L1391" i="5" s="1"/>
  <c r="M1391" i="5" s="1"/>
  <c r="K1343" i="5"/>
  <c r="L1343" i="5" s="1"/>
  <c r="M1343" i="5" s="1"/>
  <c r="K1271" i="5"/>
  <c r="L1271" i="5" s="1"/>
  <c r="M1271" i="5" s="1"/>
  <c r="K1187" i="5"/>
  <c r="L1187" i="5" s="1"/>
  <c r="M1187" i="5" s="1"/>
  <c r="K1175" i="5"/>
  <c r="L1175" i="5" s="1"/>
  <c r="M1175" i="5" s="1"/>
  <c r="K1127" i="5"/>
  <c r="L1127" i="5"/>
  <c r="M1127" i="5" s="1"/>
  <c r="K1091" i="5"/>
  <c r="L1091" i="5" s="1"/>
  <c r="M1091" i="5" s="1"/>
  <c r="K1067" i="5"/>
  <c r="L1067" i="5" s="1"/>
  <c r="M1067" i="5" s="1"/>
  <c r="K1043" i="5"/>
  <c r="L1043" i="5" s="1"/>
  <c r="M1043" i="5" s="1"/>
  <c r="K1031" i="5"/>
  <c r="L1031" i="5" s="1"/>
  <c r="M1031" i="5" s="1"/>
  <c r="K1007" i="5"/>
  <c r="L1007" i="5" s="1"/>
  <c r="M1007" i="5" s="1"/>
  <c r="K995" i="5"/>
  <c r="L995" i="5" s="1"/>
  <c r="M995" i="5" s="1"/>
  <c r="K971" i="5"/>
  <c r="L971" i="5" s="1"/>
  <c r="M971" i="5" s="1"/>
  <c r="K935" i="5"/>
  <c r="L935" i="5" s="1"/>
  <c r="M935" i="5" s="1"/>
  <c r="K923" i="5"/>
  <c r="L923" i="5" s="1"/>
  <c r="M923" i="5" s="1"/>
  <c r="K899" i="5"/>
  <c r="L899" i="5" s="1"/>
  <c r="M899" i="5" s="1"/>
  <c r="K827" i="5"/>
  <c r="L827" i="5" s="1"/>
  <c r="M827" i="5" s="1"/>
  <c r="K803" i="5"/>
  <c r="L803" i="5" s="1"/>
  <c r="M803" i="5" s="1"/>
  <c r="K731" i="5"/>
  <c r="L731" i="5" s="1"/>
  <c r="M731" i="5" s="1"/>
  <c r="K719" i="5"/>
  <c r="L719" i="5" s="1"/>
  <c r="M719" i="5" s="1"/>
  <c r="K695" i="5"/>
  <c r="L695" i="5" s="1"/>
  <c r="M695" i="5" s="1"/>
  <c r="K635" i="5"/>
  <c r="L635" i="5" s="1"/>
  <c r="M635" i="5" s="1"/>
  <c r="K611" i="5"/>
  <c r="L611" i="5" s="1"/>
  <c r="M611" i="5" s="1"/>
  <c r="K587" i="5"/>
  <c r="L587" i="5"/>
  <c r="M587" i="5" s="1"/>
  <c r="K575" i="5"/>
  <c r="L575" i="5" s="1"/>
  <c r="M575" i="5" s="1"/>
  <c r="L539" i="5"/>
  <c r="M539" i="5" s="1"/>
  <c r="K527" i="5"/>
  <c r="L527" i="5" s="1"/>
  <c r="M527" i="5" s="1"/>
  <c r="K503" i="5"/>
  <c r="L503" i="5" s="1"/>
  <c r="M503" i="5" s="1"/>
  <c r="L467" i="5"/>
  <c r="M467" i="5" s="1"/>
  <c r="K395" i="5"/>
  <c r="L395" i="5" s="1"/>
  <c r="M395" i="5" s="1"/>
  <c r="K383" i="5"/>
  <c r="L383" i="5" s="1"/>
  <c r="M383" i="5" s="1"/>
  <c r="K359" i="5"/>
  <c r="L359" i="5" s="1"/>
  <c r="M359" i="5" s="1"/>
  <c r="K335" i="5"/>
  <c r="L335" i="5" s="1"/>
  <c r="M335" i="5" s="1"/>
  <c r="K191" i="5"/>
  <c r="L191" i="5" s="1"/>
  <c r="M191" i="5" s="1"/>
  <c r="K167" i="5"/>
  <c r="L167" i="5" s="1"/>
  <c r="M167" i="5" s="1"/>
  <c r="L143" i="5"/>
  <c r="M143" i="5" s="1"/>
  <c r="K131" i="5"/>
  <c r="L131" i="5" s="1"/>
  <c r="M131" i="5" s="1"/>
  <c r="K107" i="5"/>
  <c r="L107" i="5" s="1"/>
  <c r="M107" i="5" s="1"/>
  <c r="K83" i="5"/>
  <c r="L83" i="5"/>
  <c r="M83" i="5" s="1"/>
  <c r="K59" i="5"/>
  <c r="L59" i="5" s="1"/>
  <c r="M59" i="5" s="1"/>
  <c r="K47" i="5"/>
  <c r="L47" i="5" s="1"/>
  <c r="M47" i="5" s="1"/>
  <c r="K23" i="5"/>
  <c r="L23" i="5" s="1"/>
  <c r="M23" i="5" s="1"/>
  <c r="K1943" i="5"/>
  <c r="L1943" i="5" s="1"/>
  <c r="M1943" i="5" s="1"/>
  <c r="K1942" i="5"/>
  <c r="L1942" i="5"/>
  <c r="M1942" i="5" s="1"/>
  <c r="K1930" i="5"/>
  <c r="L1930" i="5" s="1"/>
  <c r="M1930" i="5" s="1"/>
  <c r="K1894" i="5"/>
  <c r="L1894" i="5" s="1"/>
  <c r="M1894" i="5" s="1"/>
  <c r="K1846" i="5"/>
  <c r="L1846" i="5" s="1"/>
  <c r="M1846" i="5" s="1"/>
  <c r="K1810" i="5"/>
  <c r="L1810" i="5"/>
  <c r="M1810" i="5" s="1"/>
  <c r="K1762" i="5"/>
  <c r="L1762" i="5" s="1"/>
  <c r="M1762" i="5" s="1"/>
  <c r="K1714" i="5"/>
  <c r="L1714" i="5" s="1"/>
  <c r="M1714" i="5" s="1"/>
  <c r="K1666" i="5"/>
  <c r="L1666" i="5" s="1"/>
  <c r="M1666" i="5" s="1"/>
  <c r="K1642" i="5"/>
  <c r="L1642" i="5" s="1"/>
  <c r="M1642" i="5" s="1"/>
  <c r="K1594" i="5"/>
  <c r="L1594" i="5"/>
  <c r="M1594" i="5" s="1"/>
  <c r="K1534" i="5"/>
  <c r="L1534" i="5" s="1"/>
  <c r="M1534" i="5" s="1"/>
  <c r="K1522" i="5"/>
  <c r="L1522" i="5" s="1"/>
  <c r="M1522" i="5" s="1"/>
  <c r="K1498" i="5"/>
  <c r="L1498" i="5" s="1"/>
  <c r="M1498" i="5" s="1"/>
  <c r="K1486" i="5"/>
  <c r="L1486" i="5"/>
  <c r="M1486" i="5" s="1"/>
  <c r="K1462" i="5"/>
  <c r="L1462" i="5" s="1"/>
  <c r="M1462" i="5" s="1"/>
  <c r="K1450" i="5"/>
  <c r="L1450" i="5" s="1"/>
  <c r="M1450" i="5" s="1"/>
  <c r="K1426" i="5"/>
  <c r="L1426" i="5" s="1"/>
  <c r="M1426" i="5" s="1"/>
  <c r="K1414" i="5"/>
  <c r="L1414" i="5" s="1"/>
  <c r="M1414" i="5" s="1"/>
  <c r="L1390" i="5"/>
  <c r="M1390" i="5" s="1"/>
  <c r="K1366" i="5"/>
  <c r="L1366" i="5" s="1"/>
  <c r="M1366" i="5" s="1"/>
  <c r="K1354" i="5"/>
  <c r="L1354" i="5" s="1"/>
  <c r="M1354" i="5" s="1"/>
  <c r="L1306" i="5"/>
  <c r="M1306" i="5" s="1"/>
  <c r="K1282" i="5"/>
  <c r="L1282" i="5"/>
  <c r="M1282" i="5" s="1"/>
  <c r="K1222" i="5"/>
  <c r="L1222" i="5" s="1"/>
  <c r="M1222" i="5" s="1"/>
  <c r="K1198" i="5"/>
  <c r="L1198" i="5" s="1"/>
  <c r="M1198" i="5" s="1"/>
  <c r="K1174" i="5"/>
  <c r="L1174" i="5" s="1"/>
  <c r="M1174" i="5" s="1"/>
  <c r="K1126" i="5"/>
  <c r="L1126" i="5" s="1"/>
  <c r="M1126" i="5" s="1"/>
  <c r="K1102" i="5"/>
  <c r="L1102" i="5" s="1"/>
  <c r="M1102" i="5" s="1"/>
  <c r="K1090" i="5"/>
  <c r="L1090" i="5" s="1"/>
  <c r="M1090" i="5" s="1"/>
  <c r="K1066" i="5"/>
  <c r="L1066" i="5" s="1"/>
  <c r="M1066" i="5" s="1"/>
  <c r="L1018" i="5"/>
  <c r="M1018" i="5" s="1"/>
  <c r="K994" i="5"/>
  <c r="L994" i="5" s="1"/>
  <c r="M994" i="5" s="1"/>
  <c r="K946" i="5"/>
  <c r="L946" i="5" s="1"/>
  <c r="M946" i="5" s="1"/>
  <c r="L874" i="5"/>
  <c r="M874" i="5" s="1"/>
  <c r="L814" i="5"/>
  <c r="M814" i="5" s="1"/>
  <c r="L778" i="5"/>
  <c r="M778" i="5" s="1"/>
  <c r="K766" i="5"/>
  <c r="L766" i="5" s="1"/>
  <c r="M766" i="5" s="1"/>
  <c r="K754" i="5"/>
  <c r="L754" i="5" s="1"/>
  <c r="M754" i="5" s="1"/>
  <c r="K730" i="5"/>
  <c r="L730" i="5"/>
  <c r="M730" i="5" s="1"/>
  <c r="K706" i="5"/>
  <c r="L706" i="5" s="1"/>
  <c r="M706" i="5" s="1"/>
  <c r="K670" i="5"/>
  <c r="L670" i="5" s="1"/>
  <c r="M670" i="5" s="1"/>
  <c r="K646" i="5"/>
  <c r="L646" i="5" s="1"/>
  <c r="M646" i="5" s="1"/>
  <c r="K622" i="5"/>
  <c r="L622" i="5" s="1"/>
  <c r="M622" i="5" s="1"/>
  <c r="K598" i="5"/>
  <c r="L598" i="5"/>
  <c r="M598" i="5" s="1"/>
  <c r="K526" i="5"/>
  <c r="L526" i="5" s="1"/>
  <c r="M526" i="5" s="1"/>
  <c r="K502" i="5"/>
  <c r="L502" i="5" s="1"/>
  <c r="M502" i="5" s="1"/>
  <c r="L466" i="5"/>
  <c r="M466" i="5" s="1"/>
  <c r="K454" i="5"/>
  <c r="L454" i="5" s="1"/>
  <c r="M454" i="5" s="1"/>
  <c r="K430" i="5"/>
  <c r="L430" i="5"/>
  <c r="M430" i="5" s="1"/>
  <c r="K406" i="5"/>
  <c r="L406" i="5" s="1"/>
  <c r="M406" i="5" s="1"/>
  <c r="K394" i="5"/>
  <c r="L394" i="5" s="1"/>
  <c r="M394" i="5" s="1"/>
  <c r="L370" i="5"/>
  <c r="M370" i="5" s="1"/>
  <c r="K334" i="5"/>
  <c r="L334" i="5" s="1"/>
  <c r="M334" i="5" s="1"/>
  <c r="K310" i="5"/>
  <c r="L310" i="5" s="1"/>
  <c r="M310" i="5" s="1"/>
  <c r="K274" i="5"/>
  <c r="L274" i="5" s="1"/>
  <c r="M274" i="5" s="1"/>
  <c r="K262" i="5"/>
  <c r="L262" i="5" s="1"/>
  <c r="M262" i="5" s="1"/>
  <c r="K238" i="5"/>
  <c r="L238" i="5" s="1"/>
  <c r="M238" i="5" s="1"/>
  <c r="K214" i="5"/>
  <c r="L214" i="5" s="1"/>
  <c r="M214" i="5" s="1"/>
  <c r="K178" i="5"/>
  <c r="L178" i="5" s="1"/>
  <c r="M178" i="5" s="1"/>
  <c r="K142" i="5"/>
  <c r="L142" i="5" s="1"/>
  <c r="M142" i="5" s="1"/>
  <c r="K118" i="5"/>
  <c r="L118" i="5" s="1"/>
  <c r="M118" i="5" s="1"/>
  <c r="L94" i="5"/>
  <c r="M94" i="5" s="1"/>
  <c r="K82" i="5"/>
  <c r="L82" i="5" s="1"/>
  <c r="M82" i="5" s="1"/>
  <c r="K58" i="5"/>
  <c r="L58" i="5" s="1"/>
  <c r="M58" i="5" s="1"/>
  <c r="K34" i="5"/>
  <c r="L34" i="5" s="1"/>
  <c r="M34" i="5" s="1"/>
  <c r="K1078" i="5"/>
  <c r="L1078" i="5" s="1"/>
  <c r="M1078" i="5" s="1"/>
  <c r="K286" i="5"/>
  <c r="L286" i="5" s="1"/>
  <c r="M286" i="5" s="1"/>
  <c r="L563" i="5"/>
  <c r="M563" i="5" s="1"/>
  <c r="L298" i="5"/>
  <c r="M298" i="5" s="1"/>
  <c r="L1941" i="5"/>
  <c r="M1941" i="5" s="1"/>
  <c r="K1929" i="5"/>
  <c r="L1929" i="5" s="1"/>
  <c r="M1929" i="5" s="1"/>
  <c r="K1917" i="5"/>
  <c r="L1917" i="5" s="1"/>
  <c r="M1917" i="5" s="1"/>
  <c r="K1893" i="5"/>
  <c r="L1893" i="5"/>
  <c r="M1893" i="5" s="1"/>
  <c r="L1881" i="5"/>
  <c r="M1881" i="5" s="1"/>
  <c r="K1869" i="5"/>
  <c r="L1869" i="5" s="1"/>
  <c r="M1869" i="5" s="1"/>
  <c r="K1857" i="5"/>
  <c r="L1857" i="5"/>
  <c r="M1857" i="5" s="1"/>
  <c r="K1833" i="5"/>
  <c r="L1833" i="5" s="1"/>
  <c r="M1833" i="5" s="1"/>
  <c r="K1821" i="5"/>
  <c r="L1821" i="5" s="1"/>
  <c r="M1821" i="5" s="1"/>
  <c r="K1785" i="5"/>
  <c r="L1785" i="5" s="1"/>
  <c r="M1785" i="5" s="1"/>
  <c r="K1773" i="5"/>
  <c r="L1773" i="5" s="1"/>
  <c r="M1773" i="5" s="1"/>
  <c r="K1761" i="5"/>
  <c r="L1761" i="5" s="1"/>
  <c r="M1761" i="5" s="1"/>
  <c r="K1749" i="5"/>
  <c r="L1749" i="5" s="1"/>
  <c r="M1749" i="5" s="1"/>
  <c r="K1737" i="5"/>
  <c r="L1737" i="5" s="1"/>
  <c r="M1737" i="5" s="1"/>
  <c r="K1725" i="5"/>
  <c r="L1725" i="5" s="1"/>
  <c r="M1725" i="5" s="1"/>
  <c r="K1713" i="5"/>
  <c r="L1713" i="5" s="1"/>
  <c r="M1713" i="5" s="1"/>
  <c r="K1701" i="5"/>
  <c r="L1701" i="5"/>
  <c r="M1701" i="5" s="1"/>
  <c r="K1689" i="5"/>
  <c r="L1689" i="5" s="1"/>
  <c r="M1689" i="5" s="1"/>
  <c r="K1677" i="5"/>
  <c r="L1677" i="5" s="1"/>
  <c r="M1677" i="5" s="1"/>
  <c r="K1641" i="5"/>
  <c r="L1641" i="5" s="1"/>
  <c r="M1641" i="5" s="1"/>
  <c r="K1617" i="5"/>
  <c r="L1617" i="5" s="1"/>
  <c r="M1617" i="5" s="1"/>
  <c r="L1605" i="5"/>
  <c r="M1605" i="5" s="1"/>
  <c r="K1593" i="5"/>
  <c r="L1593" i="5" s="1"/>
  <c r="M1593" i="5" s="1"/>
  <c r="K1581" i="5"/>
  <c r="L1581" i="5" s="1"/>
  <c r="M1581" i="5" s="1"/>
  <c r="L1569" i="5"/>
  <c r="M1569" i="5" s="1"/>
  <c r="K1557" i="5"/>
  <c r="L1557" i="5"/>
  <c r="M1557" i="5" s="1"/>
  <c r="K1545" i="5"/>
  <c r="L1545" i="5" s="1"/>
  <c r="M1545" i="5" s="1"/>
  <c r="K1533" i="5"/>
  <c r="L1533" i="5" s="1"/>
  <c r="M1533" i="5" s="1"/>
  <c r="K1521" i="5"/>
  <c r="L1521" i="5" s="1"/>
  <c r="M1521" i="5" s="1"/>
  <c r="K1509" i="5"/>
  <c r="L1509" i="5" s="1"/>
  <c r="M1509" i="5" s="1"/>
  <c r="K1485" i="5"/>
  <c r="L1485" i="5" s="1"/>
  <c r="M1485" i="5" s="1"/>
  <c r="L1473" i="5"/>
  <c r="M1473" i="5" s="1"/>
  <c r="K1449" i="5"/>
  <c r="L1449" i="5" s="1"/>
  <c r="M1449" i="5" s="1"/>
  <c r="L1437" i="5"/>
  <c r="M1437" i="5" s="1"/>
  <c r="K1425" i="5"/>
  <c r="L1425" i="5" s="1"/>
  <c r="M1425" i="5" s="1"/>
  <c r="K1401" i="5"/>
  <c r="L1401" i="5"/>
  <c r="M1401" i="5" s="1"/>
  <c r="K1389" i="5"/>
  <c r="L1389" i="5" s="1"/>
  <c r="M1389" i="5" s="1"/>
  <c r="L1377" i="5"/>
  <c r="M1377" i="5" s="1"/>
  <c r="K1365" i="5"/>
  <c r="L1365" i="5" s="1"/>
  <c r="M1365" i="5" s="1"/>
  <c r="K1353" i="5"/>
  <c r="L1353" i="5" s="1"/>
  <c r="M1353" i="5" s="1"/>
  <c r="K1329" i="5"/>
  <c r="L1329" i="5" s="1"/>
  <c r="M1329" i="5" s="1"/>
  <c r="K1317" i="5"/>
  <c r="L1317" i="5" s="1"/>
  <c r="M1317" i="5" s="1"/>
  <c r="K1305" i="5"/>
  <c r="L1305" i="5" s="1"/>
  <c r="M1305" i="5" s="1"/>
  <c r="K1293" i="5"/>
  <c r="L1293" i="5" s="1"/>
  <c r="M1293" i="5" s="1"/>
  <c r="K1281" i="5"/>
  <c r="L1281" i="5" s="1"/>
  <c r="M1281" i="5" s="1"/>
  <c r="K1269" i="5"/>
  <c r="L1269" i="5"/>
  <c r="M1269" i="5" s="1"/>
  <c r="K1257" i="5"/>
  <c r="L1257" i="5" s="1"/>
  <c r="M1257" i="5" s="1"/>
  <c r="L1221" i="5"/>
  <c r="M1221" i="5" s="1"/>
  <c r="K1197" i="5"/>
  <c r="L1197" i="5" s="1"/>
  <c r="M1197" i="5" s="1"/>
  <c r="K1185" i="5"/>
  <c r="L1185" i="5" s="1"/>
  <c r="M1185" i="5" s="1"/>
  <c r="K1161" i="5"/>
  <c r="L1161" i="5" s="1"/>
  <c r="M1161" i="5" s="1"/>
  <c r="K1149" i="5"/>
  <c r="L1149" i="5" s="1"/>
  <c r="M1149" i="5" s="1"/>
  <c r="K1137" i="5"/>
  <c r="L1137" i="5" s="1"/>
  <c r="M1137" i="5" s="1"/>
  <c r="K1125" i="5"/>
  <c r="L1125" i="5" s="1"/>
  <c r="M1125" i="5" s="1"/>
  <c r="K1113" i="5"/>
  <c r="L1113" i="5" s="1"/>
  <c r="M1113" i="5" s="1"/>
  <c r="K1101" i="5"/>
  <c r="L1101" i="5" s="1"/>
  <c r="M1101" i="5" s="1"/>
  <c r="L1089" i="5"/>
  <c r="M1089" i="5" s="1"/>
  <c r="K1065" i="5"/>
  <c r="L1065" i="5" s="1"/>
  <c r="M1065" i="5" s="1"/>
  <c r="K1053" i="5"/>
  <c r="L1053" i="5" s="1"/>
  <c r="M1053" i="5" s="1"/>
  <c r="K1029" i="5"/>
  <c r="L1029" i="5" s="1"/>
  <c r="M1029" i="5" s="1"/>
  <c r="K1017" i="5"/>
  <c r="L1017" i="5" s="1"/>
  <c r="M1017" i="5" s="1"/>
  <c r="K1005" i="5"/>
  <c r="L1005" i="5" s="1"/>
  <c r="M1005" i="5" s="1"/>
  <c r="L993" i="5"/>
  <c r="M993" i="5" s="1"/>
  <c r="L981" i="5"/>
  <c r="M981" i="5" s="1"/>
  <c r="K945" i="5"/>
  <c r="L945" i="5" s="1"/>
  <c r="M945" i="5" s="1"/>
  <c r="K933" i="5"/>
  <c r="L933" i="5" s="1"/>
  <c r="M933" i="5" s="1"/>
  <c r="K921" i="5"/>
  <c r="L921" i="5" s="1"/>
  <c r="M921" i="5" s="1"/>
  <c r="L909" i="5"/>
  <c r="M909" i="5" s="1"/>
  <c r="K897" i="5"/>
  <c r="L897" i="5" s="1"/>
  <c r="M897" i="5" s="1"/>
  <c r="K885" i="5"/>
  <c r="L885" i="5" s="1"/>
  <c r="M885" i="5" s="1"/>
  <c r="K873" i="5"/>
  <c r="L873" i="5" s="1"/>
  <c r="M873" i="5" s="1"/>
  <c r="K861" i="5"/>
  <c r="L861" i="5" s="1"/>
  <c r="M861" i="5" s="1"/>
  <c r="K825" i="5"/>
  <c r="L825" i="5" s="1"/>
  <c r="M825" i="5" s="1"/>
  <c r="K813" i="5"/>
  <c r="L813" i="5" s="1"/>
  <c r="M813" i="5" s="1"/>
  <c r="K801" i="5"/>
  <c r="L801" i="5" s="1"/>
  <c r="M801" i="5" s="1"/>
  <c r="K789" i="5"/>
  <c r="L789" i="5" s="1"/>
  <c r="M789" i="5" s="1"/>
  <c r="K765" i="5"/>
  <c r="L765" i="5" s="1"/>
  <c r="M765" i="5" s="1"/>
  <c r="K753" i="5"/>
  <c r="L753" i="5" s="1"/>
  <c r="M753" i="5" s="1"/>
  <c r="L741" i="5"/>
  <c r="M741" i="5" s="1"/>
  <c r="K729" i="5"/>
  <c r="L729" i="5" s="1"/>
  <c r="M729" i="5" s="1"/>
  <c r="K717" i="5"/>
  <c r="L717" i="5" s="1"/>
  <c r="M717" i="5" s="1"/>
  <c r="K693" i="5"/>
  <c r="L693" i="5" s="1"/>
  <c r="M693" i="5" s="1"/>
  <c r="K669" i="5"/>
  <c r="L669" i="5" s="1"/>
  <c r="M669" i="5" s="1"/>
  <c r="L657" i="5"/>
  <c r="M657" i="5" s="1"/>
  <c r="K645" i="5"/>
  <c r="L645" i="5" s="1"/>
  <c r="M645" i="5" s="1"/>
  <c r="K633" i="5"/>
  <c r="L633" i="5" s="1"/>
  <c r="M633" i="5" s="1"/>
  <c r="K621" i="5"/>
  <c r="L621" i="5" s="1"/>
  <c r="M621" i="5" s="1"/>
  <c r="K609" i="5"/>
  <c r="L609" i="5" s="1"/>
  <c r="M609" i="5" s="1"/>
  <c r="K597" i="5"/>
  <c r="L597" i="5" s="1"/>
  <c r="M597" i="5" s="1"/>
  <c r="K573" i="5"/>
  <c r="L573" i="5"/>
  <c r="M573" i="5" s="1"/>
  <c r="K561" i="5"/>
  <c r="L561" i="5" s="1"/>
  <c r="M561" i="5" s="1"/>
  <c r="K549" i="5"/>
  <c r="L549" i="5" s="1"/>
  <c r="M549" i="5" s="1"/>
  <c r="K537" i="5"/>
  <c r="L537" i="5" s="1"/>
  <c r="M537" i="5" s="1"/>
  <c r="K525" i="5"/>
  <c r="L525" i="5" s="1"/>
  <c r="M525" i="5" s="1"/>
  <c r="K513" i="5"/>
  <c r="L513" i="5" s="1"/>
  <c r="M513" i="5" s="1"/>
  <c r="K501" i="5"/>
  <c r="L501" i="5" s="1"/>
  <c r="M501" i="5" s="1"/>
  <c r="K489" i="5"/>
  <c r="L489" i="5" s="1"/>
  <c r="M489" i="5" s="1"/>
  <c r="L465" i="5"/>
  <c r="M465" i="5" s="1"/>
  <c r="K453" i="5"/>
  <c r="L453" i="5" s="1"/>
  <c r="M453" i="5" s="1"/>
  <c r="K441" i="5"/>
  <c r="L441" i="5" s="1"/>
  <c r="M441" i="5" s="1"/>
  <c r="K429" i="5"/>
  <c r="L429" i="5" s="1"/>
  <c r="M429" i="5" s="1"/>
  <c r="K417" i="5"/>
  <c r="L417" i="5" s="1"/>
  <c r="M417" i="5" s="1"/>
  <c r="K405" i="5"/>
  <c r="L405" i="5" s="1"/>
  <c r="M405" i="5" s="1"/>
  <c r="K381" i="5"/>
  <c r="L381" i="5" s="1"/>
  <c r="M381" i="5" s="1"/>
  <c r="L369" i="5"/>
  <c r="M369" i="5" s="1"/>
  <c r="K357" i="5"/>
  <c r="L357" i="5" s="1"/>
  <c r="M357" i="5" s="1"/>
  <c r="K345" i="5"/>
  <c r="L345" i="5" s="1"/>
  <c r="M345" i="5" s="1"/>
  <c r="K333" i="5"/>
  <c r="L333" i="5" s="1"/>
  <c r="M333" i="5" s="1"/>
  <c r="K309" i="5"/>
  <c r="L309" i="5"/>
  <c r="M309" i="5" s="1"/>
  <c r="K297" i="5"/>
  <c r="L297" i="5"/>
  <c r="M297" i="5" s="1"/>
  <c r="K285" i="5"/>
  <c r="L285" i="5" s="1"/>
  <c r="M285" i="5" s="1"/>
  <c r="K273" i="5"/>
  <c r="L273" i="5" s="1"/>
  <c r="M273" i="5" s="1"/>
  <c r="K261" i="5"/>
  <c r="L261" i="5" s="1"/>
  <c r="M261" i="5" s="1"/>
  <c r="K249" i="5"/>
  <c r="L249" i="5"/>
  <c r="M249" i="5" s="1"/>
  <c r="L237" i="5"/>
  <c r="M237" i="5" s="1"/>
  <c r="K225" i="5"/>
  <c r="L225" i="5" s="1"/>
  <c r="M225" i="5" s="1"/>
  <c r="K189" i="5"/>
  <c r="L189" i="5" s="1"/>
  <c r="M189" i="5" s="1"/>
  <c r="K177" i="5"/>
  <c r="L177" i="5" s="1"/>
  <c r="M177" i="5" s="1"/>
  <c r="K165" i="5"/>
  <c r="L165" i="5" s="1"/>
  <c r="M165" i="5" s="1"/>
  <c r="K129" i="5"/>
  <c r="L129" i="5" s="1"/>
  <c r="M129" i="5" s="1"/>
  <c r="K117" i="5"/>
  <c r="L117" i="5" s="1"/>
  <c r="M117" i="5" s="1"/>
  <c r="K105" i="5"/>
  <c r="L105" i="5" s="1"/>
  <c r="M105" i="5" s="1"/>
  <c r="K81" i="5"/>
  <c r="L81" i="5" s="1"/>
  <c r="M81" i="5" s="1"/>
  <c r="K57" i="5"/>
  <c r="L57" i="5" s="1"/>
  <c r="M57" i="5" s="1"/>
  <c r="K45" i="5"/>
  <c r="L45" i="5" s="1"/>
  <c r="M45" i="5" s="1"/>
  <c r="K33" i="5"/>
  <c r="L33" i="5" s="1"/>
  <c r="M33" i="5" s="1"/>
  <c r="K21" i="5"/>
  <c r="L21" i="5" s="1"/>
  <c r="M21" i="5" s="1"/>
  <c r="L9" i="5"/>
  <c r="M9" i="5" s="1"/>
  <c r="K1077" i="5"/>
  <c r="L1077" i="5" s="1"/>
  <c r="M1077" i="5" s="1"/>
  <c r="K957" i="5"/>
  <c r="L957" i="5" s="1"/>
  <c r="M957" i="5" s="1"/>
  <c r="K851" i="5"/>
  <c r="L851" i="5" s="1"/>
  <c r="M851" i="5" s="1"/>
  <c r="K586" i="5"/>
  <c r="L586" i="5" s="1"/>
  <c r="M586" i="5" s="1"/>
  <c r="K515" i="5"/>
  <c r="L515" i="5" s="1"/>
  <c r="M515" i="5" s="1"/>
  <c r="K203" i="5"/>
  <c r="L203" i="5" s="1"/>
  <c r="M203" i="5" s="1"/>
  <c r="L1764" i="5"/>
  <c r="M1764" i="5" s="1"/>
  <c r="L1173" i="5"/>
  <c r="M1173" i="5" s="1"/>
  <c r="L1103" i="5"/>
  <c r="M1103" i="5" s="1"/>
  <c r="L562" i="5"/>
  <c r="M562" i="5" s="1"/>
  <c r="K1931" i="5"/>
  <c r="L1931" i="5" s="1"/>
  <c r="M1931" i="5" s="1"/>
  <c r="K1691" i="5"/>
  <c r="L1691" i="5" s="1"/>
  <c r="M1691" i="5" s="1"/>
  <c r="K1537" i="5"/>
  <c r="L1537" i="5" s="1"/>
  <c r="M1537" i="5" s="1"/>
  <c r="K585" i="5"/>
  <c r="L585" i="5" s="1"/>
  <c r="M585" i="5" s="1"/>
  <c r="L1019" i="5"/>
  <c r="M1019" i="5" s="1"/>
  <c r="L323" i="5"/>
  <c r="M323" i="5" s="1"/>
  <c r="K1927" i="5"/>
  <c r="L1927" i="5" s="1"/>
  <c r="M1927" i="5" s="1"/>
  <c r="K1903" i="5"/>
  <c r="L1903" i="5" s="1"/>
  <c r="M1903" i="5" s="1"/>
  <c r="K1855" i="5"/>
  <c r="L1855" i="5" s="1"/>
  <c r="M1855" i="5" s="1"/>
  <c r="K1807" i="5"/>
  <c r="L1807" i="5" s="1"/>
  <c r="M1807" i="5" s="1"/>
  <c r="L1783" i="5"/>
  <c r="M1783" i="5" s="1"/>
  <c r="L1747" i="5"/>
  <c r="M1747" i="5" s="1"/>
  <c r="K1735" i="5"/>
  <c r="L1735" i="5" s="1"/>
  <c r="M1735" i="5" s="1"/>
  <c r="K1711" i="5"/>
  <c r="L1711" i="5" s="1"/>
  <c r="M1711" i="5" s="1"/>
  <c r="K1639" i="5"/>
  <c r="L1639" i="5"/>
  <c r="M1639" i="5" s="1"/>
  <c r="K1615" i="5"/>
  <c r="L1615" i="5" s="1"/>
  <c r="M1615" i="5" s="1"/>
  <c r="L1591" i="5"/>
  <c r="M1591" i="5" s="1"/>
  <c r="K1567" i="5"/>
  <c r="L1567" i="5" s="1"/>
  <c r="M1567" i="5" s="1"/>
  <c r="K1555" i="5"/>
  <c r="L1555" i="5" s="1"/>
  <c r="M1555" i="5" s="1"/>
  <c r="K1507" i="5"/>
  <c r="L1507" i="5" s="1"/>
  <c r="M1507" i="5" s="1"/>
  <c r="K1447" i="5"/>
  <c r="L1447" i="5"/>
  <c r="M1447" i="5" s="1"/>
  <c r="K1423" i="5"/>
  <c r="L1423" i="5" s="1"/>
  <c r="M1423" i="5" s="1"/>
  <c r="K1387" i="5"/>
  <c r="L1387" i="5" s="1"/>
  <c r="M1387" i="5" s="1"/>
  <c r="K1339" i="5"/>
  <c r="L1339" i="5" s="1"/>
  <c r="M1339" i="5" s="1"/>
  <c r="K1315" i="5"/>
  <c r="L1315" i="5" s="1"/>
  <c r="M1315" i="5" s="1"/>
  <c r="K1291" i="5"/>
  <c r="L1291" i="5" s="1"/>
  <c r="M1291" i="5" s="1"/>
  <c r="L1243" i="5"/>
  <c r="M1243" i="5" s="1"/>
  <c r="L1219" i="5"/>
  <c r="M1219" i="5" s="1"/>
  <c r="K1159" i="5"/>
  <c r="L1159" i="5" s="1"/>
  <c r="M1159" i="5" s="1"/>
  <c r="K727" i="5"/>
  <c r="L727" i="5"/>
  <c r="M727" i="5" s="1"/>
  <c r="K1786" i="5"/>
  <c r="L1786" i="5" s="1"/>
  <c r="M1786" i="5" s="1"/>
  <c r="K1621" i="5"/>
  <c r="L1621" i="5" s="1"/>
  <c r="M1621" i="5" s="1"/>
  <c r="K1342" i="5"/>
  <c r="L1342" i="5" s="1"/>
  <c r="M1342" i="5" s="1"/>
  <c r="K1303" i="5"/>
  <c r="L1303" i="5" s="1"/>
  <c r="M1303" i="5" s="1"/>
  <c r="K1246" i="5"/>
  <c r="L1246" i="5" s="1"/>
  <c r="M1246" i="5" s="1"/>
  <c r="K947" i="5"/>
  <c r="L947" i="5" s="1"/>
  <c r="M947" i="5" s="1"/>
  <c r="K883" i="5"/>
  <c r="L883" i="5" s="1"/>
  <c r="M883" i="5" s="1"/>
  <c r="K839" i="5"/>
  <c r="L839" i="5" s="1"/>
  <c r="M839" i="5" s="1"/>
  <c r="K703" i="5"/>
  <c r="L703" i="5" s="1"/>
  <c r="M703" i="5" s="1"/>
  <c r="L1849" i="5"/>
  <c r="M1849" i="5" s="1"/>
  <c r="L1519" i="5"/>
  <c r="M1519" i="5" s="1"/>
  <c r="L1483" i="5"/>
  <c r="M1483" i="5" s="1"/>
  <c r="L1235" i="5"/>
  <c r="M1235" i="5" s="1"/>
  <c r="L1055" i="5"/>
  <c r="M1055" i="5" s="1"/>
  <c r="L213" i="5"/>
  <c r="M213" i="5" s="1"/>
  <c r="K1665" i="5"/>
  <c r="L1665" i="5" s="1"/>
  <c r="M1665" i="5" s="1"/>
  <c r="K1620" i="5"/>
  <c r="L1620" i="5" s="1"/>
  <c r="M1620" i="5" s="1"/>
  <c r="K1525" i="5"/>
  <c r="L1525" i="5" s="1"/>
  <c r="M1525" i="5" s="1"/>
  <c r="K1402" i="5"/>
  <c r="L1402" i="5" s="1"/>
  <c r="M1402" i="5" s="1"/>
  <c r="K1341" i="5"/>
  <c r="L1341" i="5" s="1"/>
  <c r="M1341" i="5" s="1"/>
  <c r="K1245" i="5"/>
  <c r="L1245" i="5" s="1"/>
  <c r="M1245" i="5" s="1"/>
  <c r="K1207" i="5"/>
  <c r="L1207" i="5" s="1"/>
  <c r="M1207" i="5" s="1"/>
  <c r="K1041" i="5"/>
  <c r="L1041" i="5" s="1"/>
  <c r="M1041" i="5" s="1"/>
  <c r="K875" i="5"/>
  <c r="L875" i="5" s="1"/>
  <c r="M875" i="5" s="1"/>
  <c r="K837" i="5"/>
  <c r="L837" i="5" s="1"/>
  <c r="M837" i="5" s="1"/>
  <c r="K431" i="5"/>
  <c r="L431" i="5" s="1"/>
  <c r="M431" i="5" s="1"/>
  <c r="K251" i="5"/>
  <c r="L251" i="5" s="1"/>
  <c r="M251" i="5" s="1"/>
  <c r="K10" i="5"/>
  <c r="L10" i="5" s="1"/>
  <c r="M10" i="5" s="1"/>
  <c r="L1848" i="5"/>
  <c r="M1848" i="5" s="1"/>
  <c r="L1740" i="5"/>
  <c r="M1740" i="5" s="1"/>
  <c r="L1705" i="5"/>
  <c r="M1705" i="5" s="1"/>
  <c r="L1667" i="5"/>
  <c r="M1667" i="5" s="1"/>
  <c r="L1609" i="5"/>
  <c r="M1609" i="5" s="1"/>
  <c r="L1572" i="5"/>
  <c r="M1572" i="5" s="1"/>
  <c r="L1233" i="5"/>
  <c r="M1233" i="5" s="1"/>
  <c r="L959" i="5"/>
  <c r="M959" i="5" s="1"/>
  <c r="L871" i="5"/>
  <c r="M871" i="5" s="1"/>
  <c r="L755" i="5"/>
  <c r="M755" i="5" s="1"/>
  <c r="L682" i="5"/>
  <c r="M682" i="5" s="1"/>
  <c r="L443" i="5"/>
  <c r="M443" i="5" s="1"/>
  <c r="L1530" i="5"/>
  <c r="M1530" i="5" s="1"/>
  <c r="L1158" i="5"/>
  <c r="M1158" i="5" s="1"/>
  <c r="L1026" i="5"/>
  <c r="M1026" i="5" s="1"/>
  <c r="L1862" i="5"/>
  <c r="M1862" i="5" s="1"/>
  <c r="K1946" i="5"/>
  <c r="L1946" i="5"/>
  <c r="M1946" i="5" s="1"/>
  <c r="K1934" i="5"/>
  <c r="L1934" i="5"/>
  <c r="M1934" i="5" s="1"/>
  <c r="K1910" i="5"/>
  <c r="L1910" i="5" s="1"/>
  <c r="M1910" i="5" s="1"/>
  <c r="K1898" i="5"/>
  <c r="L1898" i="5"/>
  <c r="M1898" i="5" s="1"/>
  <c r="K1874" i="5"/>
  <c r="L1874" i="5" s="1"/>
  <c r="M1874" i="5" s="1"/>
  <c r="K1850" i="5"/>
  <c r="L1850" i="5" s="1"/>
  <c r="M1850" i="5" s="1"/>
  <c r="K1838" i="5"/>
  <c r="L1838" i="5" s="1"/>
  <c r="M1838" i="5" s="1"/>
  <c r="K1802" i="5"/>
  <c r="L1802" i="5" s="1"/>
  <c r="M1802" i="5" s="1"/>
  <c r="K1790" i="5"/>
  <c r="L1790" i="5" s="1"/>
  <c r="M1790" i="5" s="1"/>
  <c r="K1766" i="5"/>
  <c r="L1766" i="5"/>
  <c r="M1766" i="5" s="1"/>
  <c r="K1742" i="5"/>
  <c r="L1742" i="5"/>
  <c r="M1742" i="5" s="1"/>
  <c r="K1730" i="5"/>
  <c r="L1730" i="5" s="1"/>
  <c r="M1730" i="5" s="1"/>
  <c r="K1694" i="5"/>
  <c r="L1694" i="5" s="1"/>
  <c r="M1694" i="5" s="1"/>
  <c r="K1670" i="5"/>
  <c r="L1670" i="5" s="1"/>
  <c r="M1670" i="5" s="1"/>
  <c r="K1658" i="5"/>
  <c r="L1658" i="5" s="1"/>
  <c r="M1658" i="5" s="1"/>
  <c r="K1646" i="5"/>
  <c r="L1646" i="5" s="1"/>
  <c r="M1646" i="5" s="1"/>
  <c r="K1634" i="5"/>
  <c r="L1634" i="5"/>
  <c r="M1634" i="5" s="1"/>
  <c r="K1622" i="5"/>
  <c r="L1622" i="5" s="1"/>
  <c r="M1622" i="5" s="1"/>
  <c r="K1598" i="5"/>
  <c r="L1598" i="5" s="1"/>
  <c r="M1598" i="5" s="1"/>
  <c r="K1586" i="5"/>
  <c r="L1586" i="5" s="1"/>
  <c r="M1586" i="5" s="1"/>
  <c r="L1574" i="5"/>
  <c r="M1574" i="5" s="1"/>
  <c r="K1562" i="5"/>
  <c r="L1562" i="5" s="1"/>
  <c r="M1562" i="5" s="1"/>
  <c r="K1550" i="5"/>
  <c r="L1550" i="5" s="1"/>
  <c r="M1550" i="5" s="1"/>
  <c r="K1526" i="5"/>
  <c r="L1526" i="5" s="1"/>
  <c r="M1526" i="5" s="1"/>
  <c r="K1514" i="5"/>
  <c r="L1514" i="5" s="1"/>
  <c r="M1514" i="5" s="1"/>
  <c r="K1466" i="5"/>
  <c r="L1466" i="5" s="1"/>
  <c r="M1466" i="5" s="1"/>
  <c r="K1454" i="5"/>
  <c r="L1454" i="5" s="1"/>
  <c r="M1454" i="5" s="1"/>
  <c r="L1406" i="5"/>
  <c r="M1406" i="5" s="1"/>
  <c r="K1382" i="5"/>
  <c r="L1382" i="5" s="1"/>
  <c r="M1382" i="5" s="1"/>
  <c r="K1370" i="5"/>
  <c r="L1370" i="5" s="1"/>
  <c r="M1370" i="5" s="1"/>
  <c r="K1346" i="5"/>
  <c r="L1346" i="5" s="1"/>
  <c r="M1346" i="5" s="1"/>
  <c r="K1334" i="5"/>
  <c r="L1334" i="5" s="1"/>
  <c r="M1334" i="5" s="1"/>
  <c r="K1322" i="5"/>
  <c r="L1322" i="5" s="1"/>
  <c r="M1322" i="5" s="1"/>
  <c r="K1310" i="5"/>
  <c r="L1310" i="5"/>
  <c r="M1310" i="5" s="1"/>
  <c r="K1286" i="5"/>
  <c r="L1286" i="5"/>
  <c r="M1286" i="5" s="1"/>
  <c r="L1274" i="5"/>
  <c r="M1274" i="5" s="1"/>
  <c r="K1262" i="5"/>
  <c r="L1262" i="5" s="1"/>
  <c r="M1262" i="5" s="1"/>
  <c r="K1226" i="5"/>
  <c r="L1226" i="5" s="1"/>
  <c r="M1226" i="5" s="1"/>
  <c r="K1214" i="5"/>
  <c r="L1214" i="5" s="1"/>
  <c r="M1214" i="5" s="1"/>
  <c r="K1202" i="5"/>
  <c r="L1202" i="5" s="1"/>
  <c r="M1202" i="5" s="1"/>
  <c r="K1178" i="5"/>
  <c r="L1178" i="5" s="1"/>
  <c r="M1178" i="5" s="1"/>
  <c r="K1154" i="5"/>
  <c r="L1154" i="5" s="1"/>
  <c r="M1154" i="5" s="1"/>
  <c r="L1106" i="5"/>
  <c r="M1106" i="5" s="1"/>
  <c r="K1094" i="5"/>
  <c r="L1094" i="5" s="1"/>
  <c r="M1094" i="5" s="1"/>
  <c r="K1082" i="5"/>
  <c r="L1082" i="5" s="1"/>
  <c r="M1082" i="5" s="1"/>
  <c r="K1070" i="5"/>
  <c r="L1070" i="5" s="1"/>
  <c r="M1070" i="5" s="1"/>
  <c r="K1046" i="5"/>
  <c r="L1046" i="5" s="1"/>
  <c r="M1046" i="5" s="1"/>
  <c r="K1034" i="5"/>
  <c r="L1034" i="5" s="1"/>
  <c r="M1034" i="5" s="1"/>
  <c r="K1010" i="5"/>
  <c r="L1010" i="5" s="1"/>
  <c r="M1010" i="5" s="1"/>
  <c r="K998" i="5"/>
  <c r="L998" i="5" s="1"/>
  <c r="M998" i="5" s="1"/>
  <c r="K986" i="5"/>
  <c r="L986" i="5" s="1"/>
  <c r="M986" i="5" s="1"/>
  <c r="K974" i="5"/>
  <c r="L974" i="5" s="1"/>
  <c r="M974" i="5" s="1"/>
  <c r="K962" i="5"/>
  <c r="L962" i="5" s="1"/>
  <c r="M962" i="5" s="1"/>
  <c r="K950" i="5"/>
  <c r="L950" i="5" s="1"/>
  <c r="M950" i="5" s="1"/>
  <c r="K938" i="5"/>
  <c r="L938" i="5"/>
  <c r="M938" i="5" s="1"/>
  <c r="K926" i="5"/>
  <c r="L926" i="5"/>
  <c r="M926" i="5" s="1"/>
  <c r="K914" i="5"/>
  <c r="L914" i="5"/>
  <c r="M914" i="5" s="1"/>
  <c r="K902" i="5"/>
  <c r="L902" i="5" s="1"/>
  <c r="M902" i="5" s="1"/>
  <c r="K890" i="5"/>
  <c r="L890" i="5" s="1"/>
  <c r="M890" i="5" s="1"/>
  <c r="K878" i="5"/>
  <c r="L878" i="5" s="1"/>
  <c r="M878" i="5" s="1"/>
  <c r="K866" i="5"/>
  <c r="L866" i="5" s="1"/>
  <c r="M866" i="5" s="1"/>
  <c r="K854" i="5"/>
  <c r="L854" i="5" s="1"/>
  <c r="M854" i="5" s="1"/>
  <c r="K842" i="5"/>
  <c r="L842" i="5" s="1"/>
  <c r="M842" i="5" s="1"/>
  <c r="K830" i="5"/>
  <c r="L830" i="5" s="1"/>
  <c r="M830" i="5" s="1"/>
  <c r="K818" i="5"/>
  <c r="L818" i="5"/>
  <c r="M818" i="5" s="1"/>
  <c r="K806" i="5"/>
  <c r="L806" i="5" s="1"/>
  <c r="M806" i="5" s="1"/>
  <c r="K794" i="5"/>
  <c r="L794" i="5" s="1"/>
  <c r="M794" i="5" s="1"/>
  <c r="K782" i="5"/>
  <c r="L782" i="5" s="1"/>
  <c r="M782" i="5" s="1"/>
  <c r="K770" i="5"/>
  <c r="L770" i="5" s="1"/>
  <c r="M770" i="5" s="1"/>
  <c r="K758" i="5"/>
  <c r="L758" i="5" s="1"/>
  <c r="M758" i="5" s="1"/>
  <c r="K746" i="5"/>
  <c r="L746" i="5"/>
  <c r="M746" i="5" s="1"/>
  <c r="K734" i="5"/>
  <c r="L734" i="5"/>
  <c r="M734" i="5" s="1"/>
  <c r="K722" i="5"/>
  <c r="L722" i="5"/>
  <c r="M722" i="5" s="1"/>
  <c r="K710" i="5"/>
  <c r="L710" i="5" s="1"/>
  <c r="M710" i="5" s="1"/>
  <c r="K698" i="5"/>
  <c r="L698" i="5" s="1"/>
  <c r="M698" i="5" s="1"/>
  <c r="K686" i="5"/>
  <c r="L686" i="5" s="1"/>
  <c r="M686" i="5" s="1"/>
  <c r="K674" i="5"/>
  <c r="L674" i="5" s="1"/>
  <c r="M674" i="5" s="1"/>
  <c r="K662" i="5"/>
  <c r="L662" i="5" s="1"/>
  <c r="M662" i="5" s="1"/>
  <c r="K650" i="5"/>
  <c r="L650" i="5" s="1"/>
  <c r="M650" i="5" s="1"/>
  <c r="K638" i="5"/>
  <c r="L638" i="5" s="1"/>
  <c r="M638" i="5" s="1"/>
  <c r="K626" i="5"/>
  <c r="L626" i="5"/>
  <c r="M626" i="5" s="1"/>
  <c r="K614" i="5"/>
  <c r="L614" i="5" s="1"/>
  <c r="M614" i="5" s="1"/>
  <c r="K602" i="5"/>
  <c r="L602" i="5" s="1"/>
  <c r="M602" i="5" s="1"/>
  <c r="K590" i="5"/>
  <c r="L590" i="5" s="1"/>
  <c r="M590" i="5" s="1"/>
  <c r="K578" i="5"/>
  <c r="L578" i="5" s="1"/>
  <c r="M578" i="5" s="1"/>
  <c r="K566" i="5"/>
  <c r="L566" i="5"/>
  <c r="M566" i="5" s="1"/>
  <c r="K554" i="5"/>
  <c r="L554" i="5" s="1"/>
  <c r="M554" i="5" s="1"/>
  <c r="K542" i="5"/>
  <c r="L542" i="5" s="1"/>
  <c r="M542" i="5" s="1"/>
  <c r="K530" i="5"/>
  <c r="L530" i="5" s="1"/>
  <c r="M530" i="5" s="1"/>
  <c r="K518" i="5"/>
  <c r="L518" i="5" s="1"/>
  <c r="M518" i="5" s="1"/>
  <c r="K506" i="5"/>
  <c r="L506" i="5" s="1"/>
  <c r="M506" i="5" s="1"/>
  <c r="K494" i="5"/>
  <c r="L494" i="5"/>
  <c r="M494" i="5" s="1"/>
  <c r="K482" i="5"/>
  <c r="L482" i="5" s="1"/>
  <c r="M482" i="5" s="1"/>
  <c r="K470" i="5"/>
  <c r="L470" i="5" s="1"/>
  <c r="M470" i="5" s="1"/>
  <c r="K458" i="5"/>
  <c r="L458" i="5" s="1"/>
  <c r="M458" i="5" s="1"/>
  <c r="K446" i="5"/>
  <c r="L446" i="5" s="1"/>
  <c r="M446" i="5" s="1"/>
  <c r="K434" i="5"/>
  <c r="L434" i="5" s="1"/>
  <c r="M434" i="5" s="1"/>
  <c r="K422" i="5"/>
  <c r="L422" i="5" s="1"/>
  <c r="M422" i="5" s="1"/>
  <c r="K410" i="5"/>
  <c r="L410" i="5" s="1"/>
  <c r="M410" i="5" s="1"/>
  <c r="K398" i="5"/>
  <c r="L398" i="5" s="1"/>
  <c r="M398" i="5" s="1"/>
  <c r="K386" i="5"/>
  <c r="L386" i="5" s="1"/>
  <c r="M386" i="5" s="1"/>
  <c r="K374" i="5"/>
  <c r="L374" i="5"/>
  <c r="M374" i="5" s="1"/>
  <c r="K362" i="5"/>
  <c r="L362" i="5" s="1"/>
  <c r="M362" i="5" s="1"/>
  <c r="K350" i="5"/>
  <c r="L350" i="5" s="1"/>
  <c r="M350" i="5" s="1"/>
  <c r="K338" i="5"/>
  <c r="L338" i="5" s="1"/>
  <c r="M338" i="5" s="1"/>
  <c r="K326" i="5"/>
  <c r="L326" i="5" s="1"/>
  <c r="M326" i="5" s="1"/>
  <c r="K314" i="5"/>
  <c r="L314" i="5" s="1"/>
  <c r="M314" i="5" s="1"/>
  <c r="K302" i="5"/>
  <c r="L302" i="5" s="1"/>
  <c r="M302" i="5" s="1"/>
  <c r="K290" i="5"/>
  <c r="L290" i="5"/>
  <c r="M290" i="5" s="1"/>
  <c r="K278" i="5"/>
  <c r="L278" i="5"/>
  <c r="M278" i="5" s="1"/>
  <c r="K266" i="5"/>
  <c r="L266" i="5" s="1"/>
  <c r="M266" i="5" s="1"/>
  <c r="K254" i="5"/>
  <c r="L254" i="5" s="1"/>
  <c r="M254" i="5" s="1"/>
  <c r="K242" i="5"/>
  <c r="L242" i="5" s="1"/>
  <c r="M242" i="5" s="1"/>
  <c r="K230" i="5"/>
  <c r="L230" i="5" s="1"/>
  <c r="M230" i="5" s="1"/>
  <c r="K218" i="5"/>
  <c r="L218" i="5" s="1"/>
  <c r="M218" i="5" s="1"/>
  <c r="K206" i="5"/>
  <c r="L206" i="5"/>
  <c r="M206" i="5" s="1"/>
  <c r="K194" i="5"/>
  <c r="L194" i="5" s="1"/>
  <c r="M194" i="5" s="1"/>
  <c r="K182" i="5"/>
  <c r="L182" i="5" s="1"/>
  <c r="M182" i="5" s="1"/>
  <c r="K170" i="5"/>
  <c r="L170" i="5"/>
  <c r="M170" i="5" s="1"/>
  <c r="K158" i="5"/>
  <c r="L158" i="5" s="1"/>
  <c r="M158" i="5" s="1"/>
  <c r="K146" i="5"/>
  <c r="L146" i="5" s="1"/>
  <c r="M146" i="5" s="1"/>
  <c r="K134" i="5"/>
  <c r="L134" i="5" s="1"/>
  <c r="M134" i="5" s="1"/>
  <c r="K122" i="5"/>
  <c r="L122" i="5" s="1"/>
  <c r="M122" i="5" s="1"/>
  <c r="K110" i="5"/>
  <c r="L110" i="5" s="1"/>
  <c r="M110" i="5" s="1"/>
  <c r="K98" i="5"/>
  <c r="L98" i="5" s="1"/>
  <c r="M98" i="5" s="1"/>
  <c r="K86" i="5"/>
  <c r="L86" i="5" s="1"/>
  <c r="M86" i="5" s="1"/>
  <c r="K74" i="5"/>
  <c r="L74" i="5" s="1"/>
  <c r="M74" i="5" s="1"/>
  <c r="K62" i="5"/>
  <c r="L62" i="5" s="1"/>
  <c r="M62" i="5" s="1"/>
  <c r="K50" i="5"/>
  <c r="L50" i="5" s="1"/>
  <c r="M50" i="5" s="1"/>
  <c r="K38" i="5"/>
  <c r="L38" i="5" s="1"/>
  <c r="M38" i="5" s="1"/>
  <c r="K26" i="5"/>
  <c r="L26" i="5" s="1"/>
  <c r="M26" i="5" s="1"/>
  <c r="K14" i="5"/>
  <c r="L14" i="5" s="1"/>
  <c r="M14" i="5" s="1"/>
  <c r="K2" i="5"/>
  <c r="L2" i="5" s="1"/>
  <c r="M2" i="5" s="1"/>
  <c r="K1538" i="5"/>
  <c r="L1538" i="5" s="1"/>
  <c r="M1538" i="5" s="1"/>
  <c r="K1490" i="5"/>
  <c r="L1490" i="5" s="1"/>
  <c r="M1490" i="5" s="1"/>
  <c r="L1886" i="5"/>
  <c r="M1886" i="5" s="1"/>
  <c r="K19" i="5"/>
  <c r="L19" i="5" s="1"/>
  <c r="M19" i="5" s="1"/>
  <c r="L1842" i="5"/>
  <c r="M1842" i="5" s="1"/>
  <c r="L1758" i="5"/>
  <c r="M1758" i="5" s="1"/>
  <c r="L1698" i="5"/>
  <c r="M1698" i="5" s="1"/>
  <c r="K1650" i="5"/>
  <c r="L1650" i="5" s="1"/>
  <c r="M1650" i="5" s="1"/>
  <c r="K1518" i="5"/>
  <c r="L1518" i="5" s="1"/>
  <c r="M1518" i="5" s="1"/>
  <c r="L1434" i="5"/>
  <c r="M1434" i="5" s="1"/>
  <c r="L1338" i="5"/>
  <c r="M1338" i="5" s="1"/>
  <c r="K1218" i="5"/>
  <c r="L1218" i="5" s="1"/>
  <c r="M1218" i="5" s="1"/>
  <c r="L1170" i="5"/>
  <c r="M1170" i="5" s="1"/>
  <c r="K1110" i="5"/>
  <c r="L1110" i="5" s="1"/>
  <c r="M1110" i="5" s="1"/>
  <c r="K954" i="5"/>
  <c r="L954" i="5" s="1"/>
  <c r="M954" i="5" s="1"/>
  <c r="L906" i="5"/>
  <c r="M906" i="5" s="1"/>
  <c r="K858" i="5"/>
  <c r="L858" i="5" s="1"/>
  <c r="M858" i="5" s="1"/>
  <c r="K834" i="5"/>
  <c r="L834" i="5" s="1"/>
  <c r="M834" i="5" s="1"/>
  <c r="L774" i="5"/>
  <c r="M774" i="5" s="1"/>
  <c r="L714" i="5"/>
  <c r="M714" i="5" s="1"/>
  <c r="L690" i="5"/>
  <c r="M690" i="5" s="1"/>
  <c r="L654" i="5"/>
  <c r="M654" i="5" s="1"/>
  <c r="L546" i="5"/>
  <c r="M546" i="5" s="1"/>
  <c r="K462" i="5"/>
  <c r="L462" i="5" s="1"/>
  <c r="M462" i="5" s="1"/>
  <c r="L414" i="5"/>
  <c r="M414" i="5" s="1"/>
  <c r="L330" i="5"/>
  <c r="M330" i="5" s="1"/>
  <c r="K186" i="5"/>
  <c r="L186" i="5" s="1"/>
  <c r="M186" i="5" s="1"/>
  <c r="K162" i="5"/>
  <c r="L162" i="5" s="1"/>
  <c r="M162" i="5" s="1"/>
  <c r="K6" i="5"/>
  <c r="L6" i="5" s="1"/>
  <c r="M6" i="5" s="1"/>
  <c r="L1566" i="5"/>
  <c r="M1566" i="5" s="1"/>
  <c r="L1074" i="5"/>
  <c r="M1074" i="5" s="1"/>
  <c r="L930" i="5"/>
  <c r="M930" i="5" s="1"/>
  <c r="L438" i="5"/>
  <c r="M438" i="5" s="1"/>
  <c r="L1685" i="5"/>
  <c r="M1685" i="5" s="1"/>
  <c r="L689" i="5"/>
  <c r="M689" i="5" s="1"/>
  <c r="L617" i="5"/>
  <c r="M617" i="5" s="1"/>
  <c r="L389" i="5"/>
  <c r="M389" i="5" s="1"/>
  <c r="K1866" i="5"/>
  <c r="L1866" i="5" s="1"/>
  <c r="M1866" i="5" s="1"/>
  <c r="K1674" i="5"/>
  <c r="L1674" i="5" s="1"/>
  <c r="M1674" i="5" s="1"/>
  <c r="K1386" i="5"/>
  <c r="L1386" i="5" s="1"/>
  <c r="M1386" i="5" s="1"/>
  <c r="L1950" i="5"/>
  <c r="M1950" i="5" s="1"/>
  <c r="L1206" i="5"/>
  <c r="M1206" i="5" s="1"/>
  <c r="L1050" i="5"/>
  <c r="M1050" i="5" s="1"/>
  <c r="L786" i="5"/>
  <c r="M786" i="5" s="1"/>
  <c r="L150" i="5"/>
  <c r="M150" i="5" s="1"/>
  <c r="L79" i="5"/>
  <c r="M79" i="5" s="1"/>
  <c r="K1852" i="5"/>
  <c r="L1852" i="5"/>
  <c r="M1852" i="5" s="1"/>
  <c r="K1816" i="5"/>
  <c r="L1816" i="5" s="1"/>
  <c r="M1816" i="5" s="1"/>
  <c r="K1804" i="5"/>
  <c r="L1804" i="5" s="1"/>
  <c r="M1804" i="5" s="1"/>
  <c r="K1732" i="5"/>
  <c r="L1732" i="5"/>
  <c r="M1732" i="5" s="1"/>
  <c r="K1696" i="5"/>
  <c r="L1696" i="5"/>
  <c r="M1696" i="5" s="1"/>
  <c r="K1672" i="5"/>
  <c r="L1672" i="5" s="1"/>
  <c r="M1672" i="5" s="1"/>
  <c r="K1540" i="5"/>
  <c r="L1540" i="5" s="1"/>
  <c r="M1540" i="5" s="1"/>
  <c r="K1528" i="5"/>
  <c r="L1528" i="5" s="1"/>
  <c r="M1528" i="5" s="1"/>
  <c r="K1504" i="5"/>
  <c r="L1504" i="5" s="1"/>
  <c r="M1504" i="5" s="1"/>
  <c r="K1492" i="5"/>
  <c r="L1492" i="5" s="1"/>
  <c r="M1492" i="5" s="1"/>
  <c r="K1456" i="5"/>
  <c r="L1456" i="5"/>
  <c r="M1456" i="5" s="1"/>
  <c r="K1432" i="5"/>
  <c r="L1432" i="5"/>
  <c r="M1432" i="5" s="1"/>
  <c r="K1420" i="5"/>
  <c r="L1420" i="5" s="1"/>
  <c r="M1420" i="5" s="1"/>
  <c r="K1384" i="5"/>
  <c r="L1384" i="5" s="1"/>
  <c r="M1384" i="5" s="1"/>
  <c r="K1240" i="5"/>
  <c r="L1240" i="5" s="1"/>
  <c r="M1240" i="5" s="1"/>
  <c r="K1204" i="5"/>
  <c r="L1204" i="5" s="1"/>
  <c r="M1204" i="5" s="1"/>
  <c r="K1108" i="5"/>
  <c r="L1108" i="5" s="1"/>
  <c r="M1108" i="5" s="1"/>
  <c r="K1096" i="5"/>
  <c r="L1096" i="5" s="1"/>
  <c r="M1096" i="5" s="1"/>
  <c r="K1084" i="5"/>
  <c r="L1084" i="5"/>
  <c r="M1084" i="5" s="1"/>
  <c r="K1072" i="5"/>
  <c r="L1072" i="5" s="1"/>
  <c r="M1072" i="5" s="1"/>
  <c r="K1048" i="5"/>
  <c r="L1048" i="5" s="1"/>
  <c r="M1048" i="5" s="1"/>
  <c r="K1036" i="5"/>
  <c r="L1036" i="5" s="1"/>
  <c r="M1036" i="5" s="1"/>
  <c r="K976" i="5"/>
  <c r="L976" i="5" s="1"/>
  <c r="M976" i="5" s="1"/>
  <c r="K904" i="5"/>
  <c r="L904" i="5"/>
  <c r="M904" i="5" s="1"/>
  <c r="K880" i="5"/>
  <c r="L880" i="5" s="1"/>
  <c r="M880" i="5" s="1"/>
  <c r="K844" i="5"/>
  <c r="L844" i="5" s="1"/>
  <c r="M844" i="5" s="1"/>
  <c r="K832" i="5"/>
  <c r="L832" i="5" s="1"/>
  <c r="M832" i="5" s="1"/>
  <c r="K796" i="5"/>
  <c r="L796" i="5" s="1"/>
  <c r="M796" i="5" s="1"/>
  <c r="K772" i="5"/>
  <c r="L772" i="5"/>
  <c r="M772" i="5" s="1"/>
  <c r="K760" i="5"/>
  <c r="L760" i="5" s="1"/>
  <c r="M760" i="5" s="1"/>
  <c r="K736" i="5"/>
  <c r="L736" i="5" s="1"/>
  <c r="M736" i="5" s="1"/>
  <c r="K724" i="5"/>
  <c r="L724" i="5"/>
  <c r="M724" i="5" s="1"/>
  <c r="K688" i="5"/>
  <c r="L688" i="5"/>
  <c r="M688" i="5" s="1"/>
  <c r="K676" i="5"/>
  <c r="L676" i="5" s="1"/>
  <c r="M676" i="5" s="1"/>
  <c r="K640" i="5"/>
  <c r="L640" i="5" s="1"/>
  <c r="M640" i="5" s="1"/>
  <c r="K604" i="5"/>
  <c r="L604" i="5"/>
  <c r="M604" i="5" s="1"/>
  <c r="K592" i="5"/>
  <c r="L592" i="5" s="1"/>
  <c r="M592" i="5" s="1"/>
  <c r="K556" i="5"/>
  <c r="L556" i="5" s="1"/>
  <c r="M556" i="5" s="1"/>
  <c r="K532" i="5"/>
  <c r="L532" i="5" s="1"/>
  <c r="M532" i="5" s="1"/>
  <c r="K472" i="5"/>
  <c r="L472" i="5"/>
  <c r="M472" i="5" s="1"/>
  <c r="K460" i="5"/>
  <c r="L460" i="5" s="1"/>
  <c r="M460" i="5" s="1"/>
  <c r="K448" i="5"/>
  <c r="L448" i="5" s="1"/>
  <c r="M448" i="5" s="1"/>
  <c r="K436" i="5"/>
  <c r="L436" i="5" s="1"/>
  <c r="M436" i="5" s="1"/>
  <c r="K412" i="5"/>
  <c r="L412" i="5" s="1"/>
  <c r="M412" i="5" s="1"/>
  <c r="K400" i="5"/>
  <c r="L400" i="5" s="1"/>
  <c r="M400" i="5" s="1"/>
  <c r="K376" i="5"/>
  <c r="L376" i="5" s="1"/>
  <c r="M376" i="5" s="1"/>
  <c r="K364" i="5"/>
  <c r="L364" i="5" s="1"/>
  <c r="M364" i="5" s="1"/>
  <c r="K352" i="5"/>
  <c r="L352" i="5" s="1"/>
  <c r="M352" i="5" s="1"/>
  <c r="K328" i="5"/>
  <c r="L328" i="5" s="1"/>
  <c r="M328" i="5" s="1"/>
  <c r="K304" i="5"/>
  <c r="L304" i="5" s="1"/>
  <c r="M304" i="5" s="1"/>
  <c r="K268" i="5"/>
  <c r="L268" i="5" s="1"/>
  <c r="M268" i="5" s="1"/>
  <c r="K232" i="5"/>
  <c r="L232" i="5" s="1"/>
  <c r="M232" i="5" s="1"/>
  <c r="K208" i="5"/>
  <c r="L208" i="5" s="1"/>
  <c r="M208" i="5" s="1"/>
  <c r="K160" i="5"/>
  <c r="L160" i="5" s="1"/>
  <c r="M160" i="5" s="1"/>
  <c r="K148" i="5"/>
  <c r="L148" i="5" s="1"/>
  <c r="M148" i="5" s="1"/>
  <c r="K124" i="5"/>
  <c r="L124" i="5" s="1"/>
  <c r="M124" i="5" s="1"/>
  <c r="K88" i="5"/>
  <c r="L88" i="5" s="1"/>
  <c r="M88" i="5" s="1"/>
  <c r="K76" i="5"/>
  <c r="L76" i="5" s="1"/>
  <c r="M76" i="5" s="1"/>
  <c r="K40" i="5"/>
  <c r="L40" i="5"/>
  <c r="M40" i="5" s="1"/>
  <c r="K16" i="5"/>
  <c r="L16" i="5"/>
  <c r="M16" i="5" s="1"/>
  <c r="K4" i="5"/>
  <c r="L4" i="5" s="1"/>
  <c r="M4" i="5" s="1"/>
  <c r="K1410" i="5"/>
  <c r="L1410" i="5" s="1"/>
  <c r="M1410" i="5" s="1"/>
  <c r="K1254" i="5"/>
  <c r="L1254" i="5" s="1"/>
  <c r="M1254" i="5" s="1"/>
  <c r="K1134" i="5"/>
  <c r="L1134" i="5" s="1"/>
  <c r="M1134" i="5" s="1"/>
  <c r="K1002" i="5"/>
  <c r="L1002" i="5" s="1"/>
  <c r="M1002" i="5" s="1"/>
  <c r="K127" i="5"/>
  <c r="L127" i="5" s="1"/>
  <c r="M127" i="5" s="1"/>
  <c r="L1912" i="5"/>
  <c r="M1912" i="5" s="1"/>
  <c r="L1876" i="5"/>
  <c r="M1876" i="5" s="1"/>
  <c r="L1600" i="5"/>
  <c r="M1600" i="5" s="1"/>
  <c r="L1564" i="5"/>
  <c r="M1564" i="5" s="1"/>
  <c r="L1326" i="5"/>
  <c r="M1326" i="5" s="1"/>
  <c r="L1180" i="5"/>
  <c r="M1180" i="5" s="1"/>
  <c r="L952" i="5"/>
  <c r="M952" i="5" s="1"/>
  <c r="L928" i="5"/>
  <c r="M928" i="5" s="1"/>
  <c r="L810" i="5"/>
  <c r="M810" i="5" s="1"/>
  <c r="L123" i="5"/>
  <c r="M123" i="5" s="1"/>
  <c r="L99" i="5"/>
  <c r="M99" i="5" s="1"/>
  <c r="L78" i="5"/>
  <c r="M78" i="5" s="1"/>
  <c r="L30" i="5"/>
  <c r="M30" i="5" s="1"/>
  <c r="L103" i="5"/>
  <c r="M103" i="5" s="1"/>
  <c r="K55" i="5"/>
  <c r="L55" i="5" s="1"/>
  <c r="M55" i="5" s="1"/>
  <c r="L7" i="5"/>
  <c r="M7" i="5" s="1"/>
  <c r="L1914" i="5"/>
  <c r="M1914" i="5" s="1"/>
  <c r="L1818" i="5"/>
  <c r="M1818" i="5" s="1"/>
  <c r="K1806" i="5"/>
  <c r="L1806" i="5" s="1"/>
  <c r="M1806" i="5" s="1"/>
  <c r="L1746" i="5"/>
  <c r="M1746" i="5" s="1"/>
  <c r="L1710" i="5"/>
  <c r="M1710" i="5" s="1"/>
  <c r="L1602" i="5"/>
  <c r="M1602" i="5" s="1"/>
  <c r="L1554" i="5"/>
  <c r="M1554" i="5" s="1"/>
  <c r="K1506" i="5"/>
  <c r="L1506" i="5" s="1"/>
  <c r="M1506" i="5" s="1"/>
  <c r="K1422" i="5"/>
  <c r="L1422" i="5"/>
  <c r="M1422" i="5" s="1"/>
  <c r="L1302" i="5"/>
  <c r="M1302" i="5" s="1"/>
  <c r="L1266" i="5"/>
  <c r="M1266" i="5" s="1"/>
  <c r="L1182" i="5"/>
  <c r="M1182" i="5" s="1"/>
  <c r="L1146" i="5"/>
  <c r="M1146" i="5" s="1"/>
  <c r="K1122" i="5"/>
  <c r="L1122" i="5" s="1"/>
  <c r="M1122" i="5" s="1"/>
  <c r="L1014" i="5"/>
  <c r="M1014" i="5" s="1"/>
  <c r="K990" i="5"/>
  <c r="L990" i="5" s="1"/>
  <c r="M990" i="5" s="1"/>
  <c r="K918" i="5"/>
  <c r="L918" i="5" s="1"/>
  <c r="M918" i="5" s="1"/>
  <c r="L894" i="5"/>
  <c r="M894" i="5" s="1"/>
  <c r="K846" i="5"/>
  <c r="L846" i="5" s="1"/>
  <c r="M846" i="5" s="1"/>
  <c r="K762" i="5"/>
  <c r="L762" i="5" s="1"/>
  <c r="M762" i="5" s="1"/>
  <c r="K726" i="5"/>
  <c r="L726" i="5"/>
  <c r="M726" i="5" s="1"/>
  <c r="K618" i="5"/>
  <c r="L618" i="5" s="1"/>
  <c r="M618" i="5" s="1"/>
  <c r="K594" i="5"/>
  <c r="L594" i="5" s="1"/>
  <c r="M594" i="5" s="1"/>
  <c r="K534" i="5"/>
  <c r="L534" i="5" s="1"/>
  <c r="M534" i="5" s="1"/>
  <c r="K474" i="5"/>
  <c r="L474" i="5" s="1"/>
  <c r="M474" i="5" s="1"/>
  <c r="K450" i="5"/>
  <c r="L450" i="5" s="1"/>
  <c r="M450" i="5" s="1"/>
  <c r="L390" i="5"/>
  <c r="M390" i="5" s="1"/>
  <c r="L366" i="5"/>
  <c r="M366" i="5" s="1"/>
  <c r="L318" i="5"/>
  <c r="M318" i="5" s="1"/>
  <c r="K246" i="5"/>
  <c r="L246" i="5" s="1"/>
  <c r="M246" i="5" s="1"/>
  <c r="K174" i="5"/>
  <c r="L174" i="5"/>
  <c r="M174" i="5" s="1"/>
  <c r="K126" i="5"/>
  <c r="L126" i="5" s="1"/>
  <c r="M126" i="5" s="1"/>
  <c r="K102" i="5"/>
  <c r="L102" i="5" s="1"/>
  <c r="M102" i="5" s="1"/>
  <c r="K90" i="5"/>
  <c r="L90" i="5" s="1"/>
  <c r="M90" i="5" s="1"/>
  <c r="K66" i="5"/>
  <c r="L66" i="5" s="1"/>
  <c r="M66" i="5" s="1"/>
  <c r="K54" i="5"/>
  <c r="L54" i="5" s="1"/>
  <c r="M54" i="5" s="1"/>
  <c r="K42" i="5"/>
  <c r="L42" i="5" s="1"/>
  <c r="M42" i="5" s="1"/>
  <c r="K18" i="5"/>
  <c r="L18" i="5" s="1"/>
  <c r="M18" i="5" s="1"/>
  <c r="K1947" i="5"/>
  <c r="L1947" i="5" s="1"/>
  <c r="M1947" i="5" s="1"/>
  <c r="K1935" i="5"/>
  <c r="L1935" i="5" s="1"/>
  <c r="M1935" i="5" s="1"/>
  <c r="K1923" i="5"/>
  <c r="L1923" i="5" s="1"/>
  <c r="M1923" i="5" s="1"/>
  <c r="K1911" i="5"/>
  <c r="L1911" i="5"/>
  <c r="M1911" i="5" s="1"/>
  <c r="K1899" i="5"/>
  <c r="L1899" i="5" s="1"/>
  <c r="M1899" i="5" s="1"/>
  <c r="K1887" i="5"/>
  <c r="L1887" i="5" s="1"/>
  <c r="M1887" i="5" s="1"/>
  <c r="K1875" i="5"/>
  <c r="L1875" i="5" s="1"/>
  <c r="M1875" i="5" s="1"/>
  <c r="K1863" i="5"/>
  <c r="L1863" i="5" s="1"/>
  <c r="M1863" i="5" s="1"/>
  <c r="K1851" i="5"/>
  <c r="L1851" i="5" s="1"/>
  <c r="M1851" i="5" s="1"/>
  <c r="K1839" i="5"/>
  <c r="L1839" i="5" s="1"/>
  <c r="M1839" i="5" s="1"/>
  <c r="K1827" i="5"/>
  <c r="L1827" i="5"/>
  <c r="M1827" i="5" s="1"/>
  <c r="K1815" i="5"/>
  <c r="L1815" i="5"/>
  <c r="M1815" i="5" s="1"/>
  <c r="K1803" i="5"/>
  <c r="L1803" i="5" s="1"/>
  <c r="M1803" i="5" s="1"/>
  <c r="K1791" i="5"/>
  <c r="L1791" i="5" s="1"/>
  <c r="M1791" i="5" s="1"/>
  <c r="K1779" i="5"/>
  <c r="L1779" i="5" s="1"/>
  <c r="M1779" i="5" s="1"/>
  <c r="K1767" i="5"/>
  <c r="L1767" i="5" s="1"/>
  <c r="M1767" i="5" s="1"/>
  <c r="K1755" i="5"/>
  <c r="L1755" i="5" s="1"/>
  <c r="M1755" i="5" s="1"/>
  <c r="K1743" i="5"/>
  <c r="L1743" i="5" s="1"/>
  <c r="M1743" i="5" s="1"/>
  <c r="K1731" i="5"/>
  <c r="L1731" i="5"/>
  <c r="M1731" i="5" s="1"/>
  <c r="K1719" i="5"/>
  <c r="L1719" i="5"/>
  <c r="M1719" i="5" s="1"/>
  <c r="K1707" i="5"/>
  <c r="L1707" i="5" s="1"/>
  <c r="M1707" i="5" s="1"/>
  <c r="K1695" i="5"/>
  <c r="L1695" i="5" s="1"/>
  <c r="M1695" i="5" s="1"/>
  <c r="K1683" i="5"/>
  <c r="L1683" i="5" s="1"/>
  <c r="M1683" i="5" s="1"/>
  <c r="K1671" i="5"/>
  <c r="L1671" i="5" s="1"/>
  <c r="M1671" i="5" s="1"/>
  <c r="K1659" i="5"/>
  <c r="L1659" i="5" s="1"/>
  <c r="M1659" i="5" s="1"/>
  <c r="K1647" i="5"/>
  <c r="L1647" i="5" s="1"/>
  <c r="M1647" i="5" s="1"/>
  <c r="K1635" i="5"/>
  <c r="L1635" i="5" s="1"/>
  <c r="M1635" i="5" s="1"/>
  <c r="K1623" i="5"/>
  <c r="L1623" i="5" s="1"/>
  <c r="M1623" i="5" s="1"/>
  <c r="K1611" i="5"/>
  <c r="L1611" i="5" s="1"/>
  <c r="M1611" i="5" s="1"/>
  <c r="K1599" i="5"/>
  <c r="L1599" i="5" s="1"/>
  <c r="M1599" i="5" s="1"/>
  <c r="K1587" i="5"/>
  <c r="L1587" i="5" s="1"/>
  <c r="M1587" i="5" s="1"/>
  <c r="K1575" i="5"/>
  <c r="L1575" i="5" s="1"/>
  <c r="M1575" i="5" s="1"/>
  <c r="K1563" i="5"/>
  <c r="L1563" i="5" s="1"/>
  <c r="M1563" i="5" s="1"/>
  <c r="K1551" i="5"/>
  <c r="L1551" i="5" s="1"/>
  <c r="M1551" i="5" s="1"/>
  <c r="K1527" i="5"/>
  <c r="L1527" i="5" s="1"/>
  <c r="M1527" i="5" s="1"/>
  <c r="K1515" i="5"/>
  <c r="L1515" i="5" s="1"/>
  <c r="M1515" i="5" s="1"/>
  <c r="K1503" i="5"/>
  <c r="L1503" i="5" s="1"/>
  <c r="M1503" i="5" s="1"/>
  <c r="K1491" i="5"/>
  <c r="L1491" i="5" s="1"/>
  <c r="M1491" i="5" s="1"/>
  <c r="K1479" i="5"/>
  <c r="L1479" i="5" s="1"/>
  <c r="M1479" i="5" s="1"/>
  <c r="K1467" i="5"/>
  <c r="L1467" i="5" s="1"/>
  <c r="M1467" i="5" s="1"/>
  <c r="K1455" i="5"/>
  <c r="L1455" i="5" s="1"/>
  <c r="M1455" i="5" s="1"/>
  <c r="K1443" i="5"/>
  <c r="L1443" i="5" s="1"/>
  <c r="M1443" i="5" s="1"/>
  <c r="K1431" i="5"/>
  <c r="L1431" i="5"/>
  <c r="M1431" i="5" s="1"/>
  <c r="K1419" i="5"/>
  <c r="L1419" i="5" s="1"/>
  <c r="M1419" i="5" s="1"/>
  <c r="K1407" i="5"/>
  <c r="L1407" i="5" s="1"/>
  <c r="M1407" i="5" s="1"/>
  <c r="K1395" i="5"/>
  <c r="L1395" i="5" s="1"/>
  <c r="M1395" i="5" s="1"/>
  <c r="K1383" i="5"/>
  <c r="L1383" i="5" s="1"/>
  <c r="M1383" i="5" s="1"/>
  <c r="K1371" i="5"/>
  <c r="L1371" i="5" s="1"/>
  <c r="M1371" i="5" s="1"/>
  <c r="L1359" i="5"/>
  <c r="M1359" i="5" s="1"/>
  <c r="K1347" i="5"/>
  <c r="L1347" i="5" s="1"/>
  <c r="M1347" i="5" s="1"/>
  <c r="K1335" i="5"/>
  <c r="L1335" i="5" s="1"/>
  <c r="M1335" i="5" s="1"/>
  <c r="K1323" i="5"/>
  <c r="L1323" i="5"/>
  <c r="M1323" i="5" s="1"/>
  <c r="K1311" i="5"/>
  <c r="L1311" i="5" s="1"/>
  <c r="M1311" i="5" s="1"/>
  <c r="K1299" i="5"/>
  <c r="L1299" i="5" s="1"/>
  <c r="M1299" i="5" s="1"/>
  <c r="K1287" i="5"/>
  <c r="L1287" i="5" s="1"/>
  <c r="M1287" i="5" s="1"/>
  <c r="K1275" i="5"/>
  <c r="L1275" i="5" s="1"/>
  <c r="M1275" i="5" s="1"/>
  <c r="K1263" i="5"/>
  <c r="L1263" i="5"/>
  <c r="M1263" i="5" s="1"/>
  <c r="K1251" i="5"/>
  <c r="L1251" i="5" s="1"/>
  <c r="M1251" i="5" s="1"/>
  <c r="K1239" i="5"/>
  <c r="L1239" i="5"/>
  <c r="M1239" i="5" s="1"/>
  <c r="K1227" i="5"/>
  <c r="L1227" i="5" s="1"/>
  <c r="M1227" i="5" s="1"/>
  <c r="K1215" i="5"/>
  <c r="L1215" i="5" s="1"/>
  <c r="M1215" i="5" s="1"/>
  <c r="K1203" i="5"/>
  <c r="L1203" i="5" s="1"/>
  <c r="M1203" i="5" s="1"/>
  <c r="K1191" i="5"/>
  <c r="L1191" i="5" s="1"/>
  <c r="M1191" i="5" s="1"/>
  <c r="K1179" i="5"/>
  <c r="L1179" i="5" s="1"/>
  <c r="M1179" i="5" s="1"/>
  <c r="K1167" i="5"/>
  <c r="L1167" i="5"/>
  <c r="M1167" i="5" s="1"/>
  <c r="K1155" i="5"/>
  <c r="L1155" i="5" s="1"/>
  <c r="M1155" i="5" s="1"/>
  <c r="K1143" i="5"/>
  <c r="L1143" i="5" s="1"/>
  <c r="M1143" i="5" s="1"/>
  <c r="K1131" i="5"/>
  <c r="L1131" i="5" s="1"/>
  <c r="M1131" i="5" s="1"/>
  <c r="K1119" i="5"/>
  <c r="L1119" i="5"/>
  <c r="M1119" i="5" s="1"/>
  <c r="L1107" i="5"/>
  <c r="M1107" i="5" s="1"/>
  <c r="K1095" i="5"/>
  <c r="L1095" i="5" s="1"/>
  <c r="M1095" i="5" s="1"/>
  <c r="K1083" i="5"/>
  <c r="L1083" i="5" s="1"/>
  <c r="M1083" i="5" s="1"/>
  <c r="K1071" i="5"/>
  <c r="L1071" i="5" s="1"/>
  <c r="M1071" i="5" s="1"/>
  <c r="K1059" i="5"/>
  <c r="L1059" i="5" s="1"/>
  <c r="M1059" i="5" s="1"/>
  <c r="K1047" i="5"/>
  <c r="L1047" i="5"/>
  <c r="M1047" i="5" s="1"/>
  <c r="K1035" i="5"/>
  <c r="L1035" i="5" s="1"/>
  <c r="M1035" i="5" s="1"/>
  <c r="K1023" i="5"/>
  <c r="L1023" i="5" s="1"/>
  <c r="M1023" i="5" s="1"/>
  <c r="K1011" i="5"/>
  <c r="L1011" i="5"/>
  <c r="M1011" i="5" s="1"/>
  <c r="K999" i="5"/>
  <c r="L999" i="5" s="1"/>
  <c r="M999" i="5" s="1"/>
  <c r="K975" i="5"/>
  <c r="L975" i="5" s="1"/>
  <c r="M975" i="5" s="1"/>
  <c r="K963" i="5"/>
  <c r="L963" i="5" s="1"/>
  <c r="M963" i="5" s="1"/>
  <c r="K927" i="5"/>
  <c r="L927" i="5" s="1"/>
  <c r="M927" i="5" s="1"/>
  <c r="K915" i="5"/>
  <c r="L915" i="5"/>
  <c r="M915" i="5" s="1"/>
  <c r="K903" i="5"/>
  <c r="L903" i="5" s="1"/>
  <c r="M903" i="5" s="1"/>
  <c r="K879" i="5"/>
  <c r="L879" i="5" s="1"/>
  <c r="M879" i="5" s="1"/>
  <c r="K867" i="5"/>
  <c r="L867" i="5" s="1"/>
  <c r="M867" i="5" s="1"/>
  <c r="K855" i="5"/>
  <c r="L855" i="5" s="1"/>
  <c r="M855" i="5" s="1"/>
  <c r="K819" i="5"/>
  <c r="L819" i="5" s="1"/>
  <c r="M819" i="5" s="1"/>
  <c r="K795" i="5"/>
  <c r="L795" i="5" s="1"/>
  <c r="M795" i="5" s="1"/>
  <c r="K759" i="5"/>
  <c r="L759" i="5"/>
  <c r="M759" i="5" s="1"/>
  <c r="K747" i="5"/>
  <c r="L747" i="5" s="1"/>
  <c r="M747" i="5" s="1"/>
  <c r="K735" i="5"/>
  <c r="L735" i="5" s="1"/>
  <c r="M735" i="5" s="1"/>
  <c r="K723" i="5"/>
  <c r="L723" i="5" s="1"/>
  <c r="M723" i="5" s="1"/>
  <c r="K675" i="5"/>
  <c r="L675" i="5" s="1"/>
  <c r="M675" i="5" s="1"/>
  <c r="K603" i="5"/>
  <c r="L603" i="5" s="1"/>
  <c r="M603" i="5" s="1"/>
  <c r="K579" i="5"/>
  <c r="L579" i="5" s="1"/>
  <c r="M579" i="5" s="1"/>
  <c r="K555" i="5"/>
  <c r="L555" i="5" s="1"/>
  <c r="M555" i="5" s="1"/>
  <c r="K531" i="5"/>
  <c r="L531" i="5" s="1"/>
  <c r="M531" i="5" s="1"/>
  <c r="K519" i="5"/>
  <c r="L519" i="5" s="1"/>
  <c r="M519" i="5" s="1"/>
  <c r="K495" i="5"/>
  <c r="L495" i="5" s="1"/>
  <c r="M495" i="5" s="1"/>
  <c r="K483" i="5"/>
  <c r="L483" i="5" s="1"/>
  <c r="M483" i="5" s="1"/>
  <c r="K447" i="5"/>
  <c r="L447" i="5" s="1"/>
  <c r="M447" i="5" s="1"/>
  <c r="K435" i="5"/>
  <c r="L435" i="5" s="1"/>
  <c r="M435" i="5" s="1"/>
  <c r="K411" i="5"/>
  <c r="L411" i="5"/>
  <c r="M411" i="5" s="1"/>
  <c r="K375" i="5"/>
  <c r="L375" i="5" s="1"/>
  <c r="M375" i="5" s="1"/>
  <c r="K351" i="5"/>
  <c r="L351" i="5" s="1"/>
  <c r="M351" i="5" s="1"/>
  <c r="K327" i="5"/>
  <c r="L327" i="5" s="1"/>
  <c r="M327" i="5" s="1"/>
  <c r="K303" i="5"/>
  <c r="L303" i="5" s="1"/>
  <c r="M303" i="5" s="1"/>
  <c r="K291" i="5"/>
  <c r="L291" i="5" s="1"/>
  <c r="M291" i="5" s="1"/>
  <c r="K279" i="5"/>
  <c r="L279" i="5"/>
  <c r="M279" i="5" s="1"/>
  <c r="K243" i="5"/>
  <c r="L243" i="5"/>
  <c r="M243" i="5" s="1"/>
  <c r="K219" i="5"/>
  <c r="L219" i="5" s="1"/>
  <c r="M219" i="5" s="1"/>
  <c r="K207" i="5"/>
  <c r="L207" i="5" s="1"/>
  <c r="M207" i="5" s="1"/>
  <c r="K195" i="5"/>
  <c r="L195" i="5" s="1"/>
  <c r="M195" i="5" s="1"/>
  <c r="K159" i="5"/>
  <c r="L159" i="5" s="1"/>
  <c r="M159" i="5" s="1"/>
  <c r="K147" i="5"/>
  <c r="L147" i="5" s="1"/>
  <c r="M147" i="5" s="1"/>
  <c r="K75" i="5"/>
  <c r="L75" i="5" s="1"/>
  <c r="M75" i="5" s="1"/>
  <c r="K3" i="5"/>
  <c r="L3" i="5"/>
  <c r="M3" i="5" s="1"/>
  <c r="K1539" i="5"/>
  <c r="L1539" i="5" s="1"/>
  <c r="M1539" i="5" s="1"/>
  <c r="K1446" i="5"/>
  <c r="L1446" i="5" s="1"/>
  <c r="M1446" i="5" s="1"/>
  <c r="L1948" i="5"/>
  <c r="M1948" i="5" s="1"/>
  <c r="L1782" i="5"/>
  <c r="M1782" i="5" s="1"/>
  <c r="L1708" i="5"/>
  <c r="M1708" i="5" s="1"/>
  <c r="L1638" i="5"/>
  <c r="M1638" i="5" s="1"/>
  <c r="L1444" i="5"/>
  <c r="M1444" i="5" s="1"/>
  <c r="L1362" i="5"/>
  <c r="M1362" i="5" s="1"/>
  <c r="L1264" i="5"/>
  <c r="M1264" i="5" s="1"/>
  <c r="L1156" i="5"/>
  <c r="M1156" i="5" s="1"/>
  <c r="L1024" i="5"/>
  <c r="M1024" i="5" s="1"/>
  <c r="L951" i="5"/>
  <c r="M951" i="5" s="1"/>
  <c r="L808" i="5"/>
  <c r="M808" i="5" s="1"/>
  <c r="L784" i="5"/>
  <c r="M784" i="5" s="1"/>
  <c r="L570" i="5"/>
  <c r="M570" i="5" s="1"/>
  <c r="L258" i="5"/>
  <c r="M258" i="5" s="1"/>
  <c r="L52" i="5"/>
  <c r="M52" i="5" s="1"/>
  <c r="L28" i="5"/>
  <c r="M28" i="5" s="1"/>
  <c r="K1501" i="5"/>
  <c r="L1501" i="5" s="1"/>
  <c r="M1501" i="5" s="1"/>
  <c r="L1489" i="5"/>
  <c r="M1489" i="5" s="1"/>
  <c r="K1477" i="5"/>
  <c r="L1477" i="5"/>
  <c r="M1477" i="5" s="1"/>
  <c r="K1417" i="5"/>
  <c r="L1417" i="5" s="1"/>
  <c r="M1417" i="5" s="1"/>
  <c r="L1405" i="5"/>
  <c r="M1405" i="5" s="1"/>
  <c r="L1357" i="5"/>
  <c r="M1357" i="5" s="1"/>
  <c r="K1213" i="5"/>
  <c r="L1213" i="5" s="1"/>
  <c r="M1213" i="5" s="1"/>
  <c r="K1201" i="5"/>
  <c r="L1201" i="5" s="1"/>
  <c r="M1201" i="5" s="1"/>
  <c r="L1189" i="5"/>
  <c r="M1189" i="5" s="1"/>
  <c r="L1141" i="5"/>
  <c r="M1141" i="5" s="1"/>
  <c r="L1093" i="5"/>
  <c r="M1093" i="5" s="1"/>
  <c r="K1069" i="5"/>
  <c r="L1069" i="5" s="1"/>
  <c r="M1069" i="5" s="1"/>
  <c r="K1045" i="5"/>
  <c r="L1045" i="5" s="1"/>
  <c r="M1045" i="5" s="1"/>
  <c r="K997" i="5"/>
  <c r="L997" i="5" s="1"/>
  <c r="M997" i="5" s="1"/>
  <c r="K961" i="5"/>
  <c r="L961" i="5" s="1"/>
  <c r="M961" i="5" s="1"/>
  <c r="L889" i="5"/>
  <c r="M889" i="5" s="1"/>
  <c r="K853" i="5"/>
  <c r="L853" i="5"/>
  <c r="M853" i="5" s="1"/>
  <c r="K841" i="5"/>
  <c r="L841" i="5" s="1"/>
  <c r="M841" i="5" s="1"/>
  <c r="K817" i="5"/>
  <c r="L817" i="5" s="1"/>
  <c r="M817" i="5" s="1"/>
  <c r="K745" i="5"/>
  <c r="L745" i="5" s="1"/>
  <c r="M745" i="5" s="1"/>
  <c r="K709" i="5"/>
  <c r="L709" i="5" s="1"/>
  <c r="M709" i="5" s="1"/>
  <c r="K673" i="5"/>
  <c r="L673" i="5" s="1"/>
  <c r="M673" i="5" s="1"/>
  <c r="K661" i="5"/>
  <c r="L661" i="5" s="1"/>
  <c r="M661" i="5" s="1"/>
  <c r="K637" i="5"/>
  <c r="L637" i="5" s="1"/>
  <c r="M637" i="5" s="1"/>
  <c r="K601" i="5"/>
  <c r="L601" i="5" s="1"/>
  <c r="M601" i="5" s="1"/>
  <c r="L589" i="5"/>
  <c r="M589" i="5" s="1"/>
  <c r="K565" i="5"/>
  <c r="L565" i="5" s="1"/>
  <c r="M565" i="5" s="1"/>
  <c r="K517" i="5"/>
  <c r="L517" i="5" s="1"/>
  <c r="M517" i="5" s="1"/>
  <c r="K445" i="5"/>
  <c r="L445" i="5" s="1"/>
  <c r="M445" i="5" s="1"/>
  <c r="K421" i="5"/>
  <c r="L421" i="5" s="1"/>
  <c r="M421" i="5" s="1"/>
  <c r="K361" i="5"/>
  <c r="L361" i="5" s="1"/>
  <c r="M361" i="5" s="1"/>
  <c r="K349" i="5"/>
  <c r="L349" i="5" s="1"/>
  <c r="M349" i="5" s="1"/>
  <c r="K313" i="5"/>
  <c r="L313" i="5" s="1"/>
  <c r="M313" i="5" s="1"/>
  <c r="L289" i="5"/>
  <c r="M289" i="5" s="1"/>
  <c r="K277" i="5"/>
  <c r="L277" i="5" s="1"/>
  <c r="M277" i="5" s="1"/>
  <c r="K217" i="5"/>
  <c r="L217" i="5" s="1"/>
  <c r="M217" i="5" s="1"/>
  <c r="K145" i="5"/>
  <c r="L145" i="5" s="1"/>
  <c r="M145" i="5" s="1"/>
  <c r="K133" i="5"/>
  <c r="L133" i="5"/>
  <c r="M133" i="5" s="1"/>
  <c r="K109" i="5"/>
  <c r="L109" i="5" s="1"/>
  <c r="M109" i="5" s="1"/>
  <c r="K73" i="5"/>
  <c r="L73" i="5" s="1"/>
  <c r="M73" i="5" s="1"/>
  <c r="K61" i="5"/>
  <c r="L61" i="5" s="1"/>
  <c r="M61" i="5" s="1"/>
  <c r="K37" i="5"/>
  <c r="L37" i="5" s="1"/>
  <c r="M37" i="5" s="1"/>
  <c r="K493" i="5"/>
  <c r="L493" i="5" s="1"/>
  <c r="M493" i="5" s="1"/>
  <c r="K25" i="5"/>
  <c r="L25" i="5" s="1"/>
  <c r="M25" i="5" s="1"/>
  <c r="L1404" i="5"/>
  <c r="M1404" i="5" s="1"/>
  <c r="L1369" i="5"/>
  <c r="M1369" i="5" s="1"/>
  <c r="L1237" i="5"/>
  <c r="M1237" i="5" s="1"/>
  <c r="L1165" i="5"/>
  <c r="M1165" i="5" s="1"/>
  <c r="L1128" i="5"/>
  <c r="M1128" i="5" s="1"/>
  <c r="L973" i="5"/>
  <c r="M973" i="5" s="1"/>
  <c r="L613" i="5"/>
  <c r="M613" i="5" s="1"/>
  <c r="L85" i="5"/>
  <c r="M85" i="5" s="1"/>
  <c r="K1488" i="5"/>
  <c r="L1488" i="5" s="1"/>
  <c r="M1488" i="5" s="1"/>
  <c r="K1344" i="5"/>
  <c r="L1344" i="5" s="1"/>
  <c r="M1344" i="5" s="1"/>
  <c r="K1332" i="5"/>
  <c r="L1332" i="5" s="1"/>
  <c r="M1332" i="5" s="1"/>
  <c r="L1320" i="5"/>
  <c r="M1320" i="5" s="1"/>
  <c r="K1260" i="5"/>
  <c r="L1260" i="5" s="1"/>
  <c r="M1260" i="5" s="1"/>
  <c r="K1248" i="5"/>
  <c r="L1248" i="5" s="1"/>
  <c r="M1248" i="5" s="1"/>
  <c r="K1200" i="5"/>
  <c r="L1200" i="5" s="1"/>
  <c r="M1200" i="5" s="1"/>
  <c r="L1188" i="5"/>
  <c r="M1188" i="5" s="1"/>
  <c r="L1056" i="5"/>
  <c r="M1056" i="5" s="1"/>
  <c r="K1044" i="5"/>
  <c r="L1044" i="5" s="1"/>
  <c r="M1044" i="5" s="1"/>
  <c r="K1032" i="5"/>
  <c r="L1032" i="5" s="1"/>
  <c r="M1032" i="5" s="1"/>
  <c r="L984" i="5"/>
  <c r="M984" i="5" s="1"/>
  <c r="K960" i="5"/>
  <c r="L960" i="5" s="1"/>
  <c r="M960" i="5" s="1"/>
  <c r="K948" i="5"/>
  <c r="L948" i="5"/>
  <c r="M948" i="5" s="1"/>
  <c r="K912" i="5"/>
  <c r="L912" i="5" s="1"/>
  <c r="M912" i="5" s="1"/>
  <c r="L888" i="5"/>
  <c r="M888" i="5" s="1"/>
  <c r="K876" i="5"/>
  <c r="L876" i="5" s="1"/>
  <c r="M876" i="5" s="1"/>
  <c r="K840" i="5"/>
  <c r="L840" i="5" s="1"/>
  <c r="M840" i="5" s="1"/>
  <c r="L828" i="5"/>
  <c r="M828" i="5" s="1"/>
  <c r="K804" i="5"/>
  <c r="L804" i="5" s="1"/>
  <c r="M804" i="5" s="1"/>
  <c r="K792" i="5"/>
  <c r="L792" i="5" s="1"/>
  <c r="M792" i="5" s="1"/>
  <c r="K756" i="5"/>
  <c r="L756" i="5" s="1"/>
  <c r="M756" i="5" s="1"/>
  <c r="L732" i="5"/>
  <c r="M732" i="5" s="1"/>
  <c r="K708" i="5"/>
  <c r="L708" i="5" s="1"/>
  <c r="M708" i="5" s="1"/>
  <c r="K696" i="5"/>
  <c r="L696" i="5"/>
  <c r="M696" i="5" s="1"/>
  <c r="K660" i="5"/>
  <c r="L660" i="5" s="1"/>
  <c r="M660" i="5" s="1"/>
  <c r="L588" i="5"/>
  <c r="M588" i="5" s="1"/>
  <c r="K552" i="5"/>
  <c r="L552" i="5" s="1"/>
  <c r="M552" i="5" s="1"/>
  <c r="K516" i="5"/>
  <c r="L516" i="5" s="1"/>
  <c r="M516" i="5" s="1"/>
  <c r="K504" i="5"/>
  <c r="L504" i="5" s="1"/>
  <c r="M504" i="5" s="1"/>
  <c r="K468" i="5"/>
  <c r="L468" i="5" s="1"/>
  <c r="M468" i="5" s="1"/>
  <c r="K432" i="5"/>
  <c r="L432" i="5" s="1"/>
  <c r="M432" i="5" s="1"/>
  <c r="K408" i="5"/>
  <c r="L408" i="5" s="1"/>
  <c r="M408" i="5" s="1"/>
  <c r="K360" i="5"/>
  <c r="L360" i="5"/>
  <c r="M360" i="5" s="1"/>
  <c r="K288" i="5"/>
  <c r="L288" i="5" s="1"/>
  <c r="M288" i="5" s="1"/>
  <c r="K264" i="5"/>
  <c r="L264" i="5" s="1"/>
  <c r="M264" i="5" s="1"/>
  <c r="K228" i="5"/>
  <c r="L228" i="5" s="1"/>
  <c r="M228" i="5" s="1"/>
  <c r="K204" i="5"/>
  <c r="L204" i="5" s="1"/>
  <c r="M204" i="5" s="1"/>
  <c r="K192" i="5"/>
  <c r="L192" i="5" s="1"/>
  <c r="M192" i="5" s="1"/>
  <c r="K156" i="5"/>
  <c r="L156" i="5" s="1"/>
  <c r="M156" i="5" s="1"/>
  <c r="K132" i="5"/>
  <c r="L132" i="5" s="1"/>
  <c r="M132" i="5" s="1"/>
  <c r="K120" i="5"/>
  <c r="L120" i="5"/>
  <c r="M120" i="5" s="1"/>
  <c r="K60" i="5"/>
  <c r="L60" i="5" s="1"/>
  <c r="M60" i="5" s="1"/>
  <c r="K1057" i="5"/>
  <c r="L1057" i="5" s="1"/>
  <c r="M1057" i="5" s="1"/>
  <c r="K397" i="5"/>
  <c r="L397" i="5" s="1"/>
  <c r="M397" i="5" s="1"/>
  <c r="L1368" i="5"/>
  <c r="M1368" i="5" s="1"/>
  <c r="L1321" i="5"/>
  <c r="M1321" i="5" s="1"/>
  <c r="L1285" i="5"/>
  <c r="M1285" i="5" s="1"/>
  <c r="L1236" i="5"/>
  <c r="M1236" i="5" s="1"/>
  <c r="L1164" i="5"/>
  <c r="M1164" i="5" s="1"/>
  <c r="L1068" i="5"/>
  <c r="M1068" i="5" s="1"/>
  <c r="L972" i="5"/>
  <c r="M972" i="5" s="1"/>
  <c r="L913" i="5"/>
  <c r="M913" i="5" s="1"/>
  <c r="L852" i="5"/>
  <c r="M852" i="5" s="1"/>
  <c r="L793" i="5"/>
  <c r="M793" i="5" s="1"/>
  <c r="L733" i="5"/>
  <c r="M733" i="5" s="1"/>
  <c r="L612" i="5"/>
  <c r="M612" i="5" s="1"/>
  <c r="L144" i="5"/>
  <c r="M144" i="5" s="1"/>
  <c r="L84" i="5"/>
  <c r="M84" i="5" s="1"/>
  <c r="L24" i="5"/>
  <c r="M24" i="5" s="1"/>
  <c r="K1724" i="5"/>
  <c r="L1724" i="5" s="1"/>
  <c r="M1724" i="5" s="1"/>
  <c r="L1580" i="5"/>
  <c r="M1580" i="5" s="1"/>
  <c r="L1436" i="5"/>
  <c r="M1436" i="5" s="1"/>
  <c r="K1292" i="5"/>
  <c r="L1292" i="5" s="1"/>
  <c r="M1292" i="5" s="1"/>
  <c r="L1148" i="5"/>
  <c r="M1148" i="5" s="1"/>
  <c r="L1136" i="5"/>
  <c r="M1136" i="5" s="1"/>
  <c r="L1004" i="5"/>
  <c r="M1004" i="5" s="1"/>
  <c r="K932" i="5"/>
  <c r="L932" i="5" s="1"/>
  <c r="M932" i="5" s="1"/>
  <c r="L860" i="5"/>
  <c r="M860" i="5" s="1"/>
  <c r="K788" i="5"/>
  <c r="L788" i="5" s="1"/>
  <c r="M788" i="5" s="1"/>
  <c r="K776" i="5"/>
  <c r="L776" i="5" s="1"/>
  <c r="M776" i="5" s="1"/>
  <c r="L704" i="5"/>
  <c r="M704" i="5" s="1"/>
  <c r="K644" i="5"/>
  <c r="L644" i="5" s="1"/>
  <c r="M644" i="5" s="1"/>
  <c r="L632" i="5"/>
  <c r="M632" i="5" s="1"/>
  <c r="K560" i="5"/>
  <c r="L560" i="5" s="1"/>
  <c r="M560" i="5" s="1"/>
  <c r="K500" i="5"/>
  <c r="L500" i="5" s="1"/>
  <c r="M500" i="5" s="1"/>
  <c r="L476" i="5"/>
  <c r="M476" i="5" s="1"/>
  <c r="L404" i="5"/>
  <c r="M404" i="5" s="1"/>
  <c r="K356" i="5"/>
  <c r="L356" i="5" s="1"/>
  <c r="M356" i="5" s="1"/>
  <c r="L332" i="5"/>
  <c r="M332" i="5" s="1"/>
  <c r="K260" i="5"/>
  <c r="L260" i="5" s="1"/>
  <c r="M260" i="5" s="1"/>
  <c r="K212" i="5"/>
  <c r="L212" i="5" s="1"/>
  <c r="M212" i="5" s="1"/>
  <c r="K176" i="5"/>
  <c r="L176" i="5" s="1"/>
  <c r="M176" i="5" s="1"/>
  <c r="K104" i="5"/>
  <c r="L104" i="5" s="1"/>
  <c r="M104" i="5" s="1"/>
  <c r="L68" i="5"/>
  <c r="M68" i="5" s="1"/>
  <c r="K32" i="5"/>
  <c r="L32" i="5" s="1"/>
  <c r="M32" i="5" s="1"/>
  <c r="K1868" i="5"/>
  <c r="L1868" i="5" s="1"/>
  <c r="M1868" i="5" s="1"/>
  <c r="L1832" i="5"/>
  <c r="M1832" i="5" s="1"/>
  <c r="L1760" i="5"/>
  <c r="M1760" i="5" s="1"/>
  <c r="L1532" i="5"/>
  <c r="M1532" i="5" s="1"/>
  <c r="L1460" i="5"/>
  <c r="M1460" i="5" s="1"/>
  <c r="L1232" i="5"/>
  <c r="M1232" i="5" s="1"/>
  <c r="L1124" i="5"/>
  <c r="M1124" i="5" s="1"/>
  <c r="L1028" i="5"/>
  <c r="M1028" i="5" s="1"/>
  <c r="L740" i="5"/>
  <c r="M740" i="5" s="1"/>
  <c r="L380" i="5"/>
  <c r="M380" i="5" s="1"/>
  <c r="L140" i="5"/>
  <c r="M140" i="5" s="1"/>
  <c r="L749" i="5"/>
  <c r="M749" i="5" s="1"/>
  <c r="L461" i="5"/>
  <c r="M461" i="5" s="1"/>
  <c r="L317" i="5"/>
  <c r="M317" i="5" s="1"/>
  <c r="K173" i="5"/>
  <c r="L173" i="5" s="1"/>
  <c r="M173" i="5" s="1"/>
  <c r="K29" i="5"/>
  <c r="L29" i="5" s="1"/>
  <c r="M29" i="5" s="1"/>
  <c r="K893" i="5"/>
  <c r="L893" i="5" s="1"/>
  <c r="M893" i="5" s="1"/>
  <c r="K605" i="5"/>
  <c r="L605" i="5" s="1"/>
  <c r="M605" i="5" s="1"/>
  <c r="L1541" i="5"/>
  <c r="M1541" i="5" s="1"/>
  <c r="L1109" i="5"/>
  <c r="M1109" i="5" s="1"/>
  <c r="L989" i="5"/>
  <c r="M989" i="5" s="1"/>
  <c r="L161" i="5"/>
  <c r="M161" i="5" s="1"/>
  <c r="L89" i="5"/>
  <c r="M89" i="5" s="1"/>
</calcChain>
</file>

<file path=xl/sharedStrings.xml><?xml version="1.0" encoding="utf-8"?>
<sst xmlns="http://schemas.openxmlformats.org/spreadsheetml/2006/main" count="59190" uniqueCount="2292">
  <si>
    <t>Row ID</t>
  </si>
  <si>
    <t>Order Priority</t>
  </si>
  <si>
    <t>Unit Price</t>
  </si>
  <si>
    <t>Discount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</si>
  <si>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</si>
  <si>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</si>
  <si>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</si>
  <si>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</si>
  <si>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</si>
  <si>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</si>
  <si>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</si>
  <si>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</si>
  <si>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</si>
  <si>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</si>
  <si>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</si>
  <si>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</si>
  <si>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</si>
  <si>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</si>
  <si>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</si>
  <si>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Quantity ordered</t>
  </si>
  <si>
    <t>Order ID</t>
  </si>
  <si>
    <t>High</t>
  </si>
  <si>
    <t xml:space="preserve">Express </t>
  </si>
  <si>
    <t>Corporateee</t>
  </si>
  <si>
    <t xml:space="preserve">  Office Supplies</t>
  </si>
  <si>
    <t>Pens &amp; Art Supplies</t>
  </si>
  <si>
    <t>Wrap Bag</t>
  </si>
  <si>
    <t>United States</t>
  </si>
  <si>
    <t>west</t>
  </si>
  <si>
    <t>Washington</t>
  </si>
  <si>
    <t>Anacortes</t>
  </si>
  <si>
    <t>Not Specified</t>
  </si>
  <si>
    <t>Standard</t>
  </si>
  <si>
    <t>Home Officess</t>
  </si>
  <si>
    <t>Furniture</t>
  </si>
  <si>
    <t>Chairs &amp; Chairmats</t>
  </si>
  <si>
    <t>Jumbo Drum</t>
  </si>
  <si>
    <t>California</t>
  </si>
  <si>
    <t>San Gabriel</t>
  </si>
  <si>
    <t>6/13/2015</t>
  </si>
  <si>
    <t>6/15/2015</t>
  </si>
  <si>
    <t>Critical</t>
  </si>
  <si>
    <t>Home Office</t>
  </si>
  <si>
    <t>office furnishings</t>
  </si>
  <si>
    <t>Small Pack</t>
  </si>
  <si>
    <t>east</t>
  </si>
  <si>
    <t>New Jersey</t>
  </si>
  <si>
    <t>Roselle</t>
  </si>
  <si>
    <t>2/15/2015</t>
  </si>
  <si>
    <t>2/17/2015</t>
  </si>
  <si>
    <t>Medium</t>
  </si>
  <si>
    <t>Small Business</t>
  </si>
  <si>
    <t>Office Furnishings</t>
  </si>
  <si>
    <t>Small Box</t>
  </si>
  <si>
    <t>central</t>
  </si>
  <si>
    <t>Minnesota</t>
  </si>
  <si>
    <t>Prior Lake</t>
  </si>
  <si>
    <t>5/14/2015</t>
  </si>
  <si>
    <t>Office Supplies</t>
  </si>
  <si>
    <t>5/13/2015</t>
  </si>
  <si>
    <t>Rubber Bands</t>
  </si>
  <si>
    <t>Envelopes</t>
  </si>
  <si>
    <t>New York</t>
  </si>
  <si>
    <t>Smithtown</t>
  </si>
  <si>
    <t>5/28/2015</t>
  </si>
  <si>
    <t>Syracuse</t>
  </si>
  <si>
    <t xml:space="preserve">   Technology</t>
  </si>
  <si>
    <t>Telephones and Communication</t>
  </si>
  <si>
    <t>2/14/2015</t>
  </si>
  <si>
    <t>Montana</t>
  </si>
  <si>
    <t>Helena</t>
  </si>
  <si>
    <t>5/15/2015</t>
  </si>
  <si>
    <t>5/16/2015</t>
  </si>
  <si>
    <t>Technology</t>
  </si>
  <si>
    <t>Office Machines</t>
  </si>
  <si>
    <t>Medium Box</t>
  </si>
  <si>
    <t>Missoula</t>
  </si>
  <si>
    <t>5/21/2015</t>
  </si>
  <si>
    <t>5/23/2015</t>
  </si>
  <si>
    <t>New York City</t>
  </si>
  <si>
    <t>5/22/2015</t>
  </si>
  <si>
    <t>Corporate</t>
  </si>
  <si>
    <t xml:space="preserve">    Office Supplies</t>
  </si>
  <si>
    <t>Paper</t>
  </si>
  <si>
    <t>Laguna Niguel</t>
  </si>
  <si>
    <t>1/28/2015</t>
  </si>
  <si>
    <t>1/29/2015</t>
  </si>
  <si>
    <t>1/30/2015</t>
  </si>
  <si>
    <t>Lakewood</t>
  </si>
  <si>
    <t xml:space="preserve">   Office Supplies</t>
  </si>
  <si>
    <t>Oregon</t>
  </si>
  <si>
    <t>Grants Pass</t>
  </si>
  <si>
    <t>2/22/2015</t>
  </si>
  <si>
    <t>2/23/2015</t>
  </si>
  <si>
    <t>3/27/2015</t>
  </si>
  <si>
    <t>3/28/2015</t>
  </si>
  <si>
    <t>1/20/2015</t>
  </si>
  <si>
    <t>1/22/2015</t>
  </si>
  <si>
    <t>Low</t>
  </si>
  <si>
    <t>3/19/2015</t>
  </si>
  <si>
    <t>Binders and Binder Accessories</t>
  </si>
  <si>
    <t>Gresham</t>
  </si>
  <si>
    <t>6/17/2015</t>
  </si>
  <si>
    <t>6/16/2015</t>
  </si>
  <si>
    <t>Consumer</t>
  </si>
  <si>
    <t>Redmond</t>
  </si>
  <si>
    <t xml:space="preserve">    Technology</t>
  </si>
  <si>
    <t>Puyallup</t>
  </si>
  <si>
    <t>Jumbo Box</t>
  </si>
  <si>
    <t>Tonawanda</t>
  </si>
  <si>
    <t>4/20/2015</t>
  </si>
  <si>
    <t>4/21/2015</t>
  </si>
  <si>
    <t>Texas</t>
  </si>
  <si>
    <t>Round Rock</t>
  </si>
  <si>
    <t>south</t>
  </si>
  <si>
    <t>6/14/2015</t>
  </si>
  <si>
    <t>Labels</t>
  </si>
  <si>
    <t>Virginia</t>
  </si>
  <si>
    <t>Salem</t>
  </si>
  <si>
    <t>Storage &amp; Organization</t>
  </si>
  <si>
    <t>Napa</t>
  </si>
  <si>
    <t>Vermont</t>
  </si>
  <si>
    <t>Burlington</t>
  </si>
  <si>
    <t>Tables</t>
  </si>
  <si>
    <t>Ohio</t>
  </si>
  <si>
    <t>Canton</t>
  </si>
  <si>
    <t>3/15/2015</t>
  </si>
  <si>
    <t>Cincinnati</t>
  </si>
  <si>
    <t>3/30/2015</t>
  </si>
  <si>
    <t>Vacaville</t>
  </si>
  <si>
    <t>3/22/2015</t>
  </si>
  <si>
    <t>3/23/2015</t>
  </si>
  <si>
    <t>3/25/2015</t>
  </si>
  <si>
    <t>Vallejo</t>
  </si>
  <si>
    <t>5/17/2015</t>
  </si>
  <si>
    <t>5/18/2015</t>
  </si>
  <si>
    <t>2/18/2015</t>
  </si>
  <si>
    <t>2/20/2015</t>
  </si>
  <si>
    <t>Louisiana</t>
  </si>
  <si>
    <t>Terrytown</t>
  </si>
  <si>
    <t>5/19/2015</t>
  </si>
  <si>
    <t>Scissors, Rulers and Trimmers</t>
  </si>
  <si>
    <t>Illinois</t>
  </si>
  <si>
    <t>Chicago</t>
  </si>
  <si>
    <t>Computer Peripherals</t>
  </si>
  <si>
    <t>Kansas</t>
  </si>
  <si>
    <t>Manhattan</t>
  </si>
  <si>
    <t>Maine</t>
  </si>
  <si>
    <t>Biddeford</t>
  </si>
  <si>
    <t>6/22/2015</t>
  </si>
  <si>
    <t>6/24/2015</t>
  </si>
  <si>
    <t>Bookcases</t>
  </si>
  <si>
    <t>Massachusetts</t>
  </si>
  <si>
    <t>Boston</t>
  </si>
  <si>
    <t>6/23/2015</t>
  </si>
  <si>
    <t>New Hampshire</t>
  </si>
  <si>
    <t>Dover</t>
  </si>
  <si>
    <t>Lodi</t>
  </si>
  <si>
    <t>Lake Oswego</t>
  </si>
  <si>
    <t>Mcminnville</t>
  </si>
  <si>
    <t>Seattle</t>
  </si>
  <si>
    <t>Utah</t>
  </si>
  <si>
    <t>Layton</t>
  </si>
  <si>
    <t>1/13/2015</t>
  </si>
  <si>
    <t>1/14/2015</t>
  </si>
  <si>
    <t>Tysons Corner</t>
  </si>
  <si>
    <t>Alton</t>
  </si>
  <si>
    <t>1/27/2015</t>
  </si>
  <si>
    <t>5/25/2015</t>
  </si>
  <si>
    <t>5/26/2015</t>
  </si>
  <si>
    <t>Petaluma</t>
  </si>
  <si>
    <t>Connecticut</t>
  </si>
  <si>
    <t>Ansonia</t>
  </si>
  <si>
    <t>Yarmouth</t>
  </si>
  <si>
    <t>Pennsylvania</t>
  </si>
  <si>
    <t>West Mifflin</t>
  </si>
  <si>
    <t>1/15/2015</t>
  </si>
  <si>
    <t>1/17/2015</t>
  </si>
  <si>
    <t>Large Box</t>
  </si>
  <si>
    <t>3/16/2015</t>
  </si>
  <si>
    <t>Watauga</t>
  </si>
  <si>
    <t>3/13/2015</t>
  </si>
  <si>
    <t>4/23/2015</t>
  </si>
  <si>
    <t>4/24/2015</t>
  </si>
  <si>
    <t>Tennessee</t>
  </si>
  <si>
    <t>Kingsport</t>
  </si>
  <si>
    <t>1/23/2015</t>
  </si>
  <si>
    <t>4/22/2015</t>
  </si>
  <si>
    <t>Knoxville</t>
  </si>
  <si>
    <t>1/16/2015</t>
  </si>
  <si>
    <t>4/19/2015</t>
  </si>
  <si>
    <t>4/26/2015</t>
  </si>
  <si>
    <t>3/29/2015</t>
  </si>
  <si>
    <t>6/18/2015</t>
  </si>
  <si>
    <t>Colorado</t>
  </si>
  <si>
    <t>Fort Collins</t>
  </si>
  <si>
    <t>Appliances</t>
  </si>
  <si>
    <t>1/25/2015</t>
  </si>
  <si>
    <t>1/26/2015</t>
  </si>
  <si>
    <t>Richland</t>
  </si>
  <si>
    <t>Lebanon</t>
  </si>
  <si>
    <t>1/18/2015</t>
  </si>
  <si>
    <t>Baton Rouge</t>
  </si>
  <si>
    <t>Fort Lee</t>
  </si>
  <si>
    <t>4/13/2015</t>
  </si>
  <si>
    <t>4/15/2015</t>
  </si>
  <si>
    <t>San Francisco</t>
  </si>
  <si>
    <t>2/21/2015</t>
  </si>
  <si>
    <t>Arlington</t>
  </si>
  <si>
    <t>Gainesville</t>
  </si>
  <si>
    <t>Arlington Heights</t>
  </si>
  <si>
    <t>2/13/2015</t>
  </si>
  <si>
    <t>Aurora</t>
  </si>
  <si>
    <t>Lehi</t>
  </si>
  <si>
    <t>Overland Park</t>
  </si>
  <si>
    <t>Michigan</t>
  </si>
  <si>
    <t>Detroit</t>
  </si>
  <si>
    <t>Oklahoma</t>
  </si>
  <si>
    <t>Bartlesville</t>
  </si>
  <si>
    <t>4/27/2015</t>
  </si>
  <si>
    <t>4/28/2015</t>
  </si>
  <si>
    <t>Troy</t>
  </si>
  <si>
    <t>1/21/2015</t>
  </si>
  <si>
    <t>Utica</t>
  </si>
  <si>
    <t>Murray</t>
  </si>
  <si>
    <t>North Carolina</t>
  </si>
  <si>
    <t>Mint Hill</t>
  </si>
  <si>
    <t>Orland Park</t>
  </si>
  <si>
    <t>Iowa</t>
  </si>
  <si>
    <t>Newton</t>
  </si>
  <si>
    <t>4/30/2015</t>
  </si>
  <si>
    <t>Louisville</t>
  </si>
  <si>
    <t>Fountain</t>
  </si>
  <si>
    <t>Grand Junction</t>
  </si>
  <si>
    <t>Maryville</t>
  </si>
  <si>
    <t>2/24/2015</t>
  </si>
  <si>
    <t>3/21/2015</t>
  </si>
  <si>
    <t>Richfield</t>
  </si>
  <si>
    <t>5/29/2015</t>
  </si>
  <si>
    <t>Highlands Ranch</t>
  </si>
  <si>
    <t>Hanover</t>
  </si>
  <si>
    <t>1/31/2015</t>
  </si>
  <si>
    <t>Florida</t>
  </si>
  <si>
    <t>Seminole</t>
  </si>
  <si>
    <t>New Mexico</t>
  </si>
  <si>
    <t>Santa Fe</t>
  </si>
  <si>
    <t>1/19/2015</t>
  </si>
  <si>
    <t>Cleveland Heights</t>
  </si>
  <si>
    <t>San Antonio</t>
  </si>
  <si>
    <t>5/20/2015</t>
  </si>
  <si>
    <t>Arizona</t>
  </si>
  <si>
    <t>Flagstaff</t>
  </si>
  <si>
    <t>4/14/2015</t>
  </si>
  <si>
    <t>Gilbert</t>
  </si>
  <si>
    <t>Georgia</t>
  </si>
  <si>
    <t>Forest Park</t>
  </si>
  <si>
    <t>3/31/2015</t>
  </si>
  <si>
    <t>Charlotte</t>
  </si>
  <si>
    <t>Fairfield</t>
  </si>
  <si>
    <t>1/24/2015</t>
  </si>
  <si>
    <t>Newington</t>
  </si>
  <si>
    <t>Belleville</t>
  </si>
  <si>
    <t>Newark</t>
  </si>
  <si>
    <t>Shawnee</t>
  </si>
  <si>
    <t>6/21/2015</t>
  </si>
  <si>
    <t>Wichita</t>
  </si>
  <si>
    <t>Loveland</t>
  </si>
  <si>
    <t>3/26/2015</t>
  </si>
  <si>
    <t>Maryland</t>
  </si>
  <si>
    <t>Pikesville</t>
  </si>
  <si>
    <t>2/16/2015</t>
  </si>
  <si>
    <t>3/20/2015</t>
  </si>
  <si>
    <t>Belchertown</t>
  </si>
  <si>
    <t>Lemon Grove</t>
  </si>
  <si>
    <t>Potomac</t>
  </si>
  <si>
    <t>Batavia</t>
  </si>
  <si>
    <t>Sanford</t>
  </si>
  <si>
    <t>Goffstown</t>
  </si>
  <si>
    <t>4/16/2015</t>
  </si>
  <si>
    <t>Medford</t>
  </si>
  <si>
    <t>Columbus</t>
  </si>
  <si>
    <t>3/17/2015</t>
  </si>
  <si>
    <t>3/18/2015</t>
  </si>
  <si>
    <t>Miami</t>
  </si>
  <si>
    <t>Bangor</t>
  </si>
  <si>
    <t>Portland</t>
  </si>
  <si>
    <t>Watertown</t>
  </si>
  <si>
    <t>Glendale</t>
  </si>
  <si>
    <t>Kingman</t>
  </si>
  <si>
    <t>5/24/2015</t>
  </si>
  <si>
    <t>King of Prussia</t>
  </si>
  <si>
    <t>Rhode Island</t>
  </si>
  <si>
    <t>Cranston</t>
  </si>
  <si>
    <t>Oakland</t>
  </si>
  <si>
    <t>Lewiston</t>
  </si>
  <si>
    <t>5/27/2015</t>
  </si>
  <si>
    <t>Everett</t>
  </si>
  <si>
    <t>3/14/2015</t>
  </si>
  <si>
    <t>Morristown</t>
  </si>
  <si>
    <t>4/17/2015</t>
  </si>
  <si>
    <t>Bloomington</t>
  </si>
  <si>
    <t>Drexel Hill</t>
  </si>
  <si>
    <t>Nebraska</t>
  </si>
  <si>
    <t>Grand Island</t>
  </si>
  <si>
    <t>Kearney</t>
  </si>
  <si>
    <t>Lincoln</t>
  </si>
  <si>
    <t>Missouri</t>
  </si>
  <si>
    <t>Clayton</t>
  </si>
  <si>
    <t>Auburn</t>
  </si>
  <si>
    <t>Albemarle</t>
  </si>
  <si>
    <t>6/19/2015</t>
  </si>
  <si>
    <t>6/20/2015</t>
  </si>
  <si>
    <t>Cuyahoga Falls</t>
  </si>
  <si>
    <t>Dayton</t>
  </si>
  <si>
    <t>South Vineland</t>
  </si>
  <si>
    <t>San Juan</t>
  </si>
  <si>
    <t>Elizabeth</t>
  </si>
  <si>
    <t>Nevada</t>
  </si>
  <si>
    <t>Carson City</t>
  </si>
  <si>
    <t>Lunenburg</t>
  </si>
  <si>
    <t>6/27/2015</t>
  </si>
  <si>
    <t>Urbana</t>
  </si>
  <si>
    <t>Norfolk</t>
  </si>
  <si>
    <t>Roseville</t>
  </si>
  <si>
    <t>6/25/2015</t>
  </si>
  <si>
    <t>6/28/2015</t>
  </si>
  <si>
    <t>Los Altos</t>
  </si>
  <si>
    <t>Los Banos</t>
  </si>
  <si>
    <t>Los Gatos</t>
  </si>
  <si>
    <t>Millville</t>
  </si>
  <si>
    <t>5/30/2015</t>
  </si>
  <si>
    <t>West Hollywood</t>
  </si>
  <si>
    <t>Bellingham</t>
  </si>
  <si>
    <t>Beverly</t>
  </si>
  <si>
    <t>Hanson</t>
  </si>
  <si>
    <t>Hawthorne</t>
  </si>
  <si>
    <t>Trenton</t>
  </si>
  <si>
    <t>Atlanta</t>
  </si>
  <si>
    <t>Randallstown</t>
  </si>
  <si>
    <t>Oswego</t>
  </si>
  <si>
    <t>Copiers and Fax</t>
  </si>
  <si>
    <t>4/25/2015</t>
  </si>
  <si>
    <t>Fresno</t>
  </si>
  <si>
    <t>South Portland</t>
  </si>
  <si>
    <t>Norwood</t>
  </si>
  <si>
    <t>Seatac</t>
  </si>
  <si>
    <t>Murfreesboro</t>
  </si>
  <si>
    <t>Kentucky</t>
  </si>
  <si>
    <t>Bowling Green</t>
  </si>
  <si>
    <t>4/18/2015</t>
  </si>
  <si>
    <t>Covington</t>
  </si>
  <si>
    <t>Manteca</t>
  </si>
  <si>
    <t>Farragut</t>
  </si>
  <si>
    <t>Mesa</t>
  </si>
  <si>
    <t>Montclair</t>
  </si>
  <si>
    <t>Vernon Hills</t>
  </si>
  <si>
    <t>West Virginia</t>
  </si>
  <si>
    <t>Morgantown</t>
  </si>
  <si>
    <t>Roswell</t>
  </si>
  <si>
    <t>Seguin</t>
  </si>
  <si>
    <t>Sherman</t>
  </si>
  <si>
    <t>Los Angeles</t>
  </si>
  <si>
    <t>Pleasant Grove</t>
  </si>
  <si>
    <t>Provo</t>
  </si>
  <si>
    <t>Mississippi</t>
  </si>
  <si>
    <t>Henderson</t>
  </si>
  <si>
    <t>Pekin</t>
  </si>
  <si>
    <t>2/26/2015</t>
  </si>
  <si>
    <t>2/27/2015</t>
  </si>
  <si>
    <t>Pomona</t>
  </si>
  <si>
    <t>Naugatuck</t>
  </si>
  <si>
    <t>Seymour</t>
  </si>
  <si>
    <t>Woburn</t>
  </si>
  <si>
    <t>Concord</t>
  </si>
  <si>
    <t>Wilmette</t>
  </si>
  <si>
    <t>Woodridge</t>
  </si>
  <si>
    <t>Indiana</t>
  </si>
  <si>
    <t>Anderson</t>
  </si>
  <si>
    <t>Carmel</t>
  </si>
  <si>
    <t>Reisterstown</t>
  </si>
  <si>
    <t>Pueblo</t>
  </si>
  <si>
    <t>West Islip</t>
  </si>
  <si>
    <t>4/29/2015</t>
  </si>
  <si>
    <t>Pueblo West</t>
  </si>
  <si>
    <t>3/24/2015</t>
  </si>
  <si>
    <t>Southgate</t>
  </si>
  <si>
    <t>2/28/2015</t>
  </si>
  <si>
    <t>Manchester</t>
  </si>
  <si>
    <t>Rutland</t>
  </si>
  <si>
    <t>Steubenville</t>
  </si>
  <si>
    <t>Saint Paul</t>
  </si>
  <si>
    <t>Santa Clara</t>
  </si>
  <si>
    <t>Santa Cruz</t>
  </si>
  <si>
    <t>Santa Maria</t>
  </si>
  <si>
    <t>Shakopee</t>
  </si>
  <si>
    <t>Bolingbrook</t>
  </si>
  <si>
    <t>Buffalo Grove</t>
  </si>
  <si>
    <t>Las Vegas</t>
  </si>
  <si>
    <t>2/19/2015</t>
  </si>
  <si>
    <t>Rancho Cucamonga</t>
  </si>
  <si>
    <t>Oxford</t>
  </si>
  <si>
    <t>South Burlington</t>
  </si>
  <si>
    <t>Nashville</t>
  </si>
  <si>
    <t>Dallas</t>
  </si>
  <si>
    <t>Ottumwa</t>
  </si>
  <si>
    <t>Raytown</t>
  </si>
  <si>
    <t>Rose Hill</t>
  </si>
  <si>
    <t>Spanaway</t>
  </si>
  <si>
    <t>Spokane</t>
  </si>
  <si>
    <t>Papillion</t>
  </si>
  <si>
    <t>Saint Louis</t>
  </si>
  <si>
    <t>Saint Peters</t>
  </si>
  <si>
    <t>Tacoma</t>
  </si>
  <si>
    <t>Thornton</t>
  </si>
  <si>
    <t>Crown Point</t>
  </si>
  <si>
    <t>East Chicago</t>
  </si>
  <si>
    <t>6/30/2015</t>
  </si>
  <si>
    <t>Santa Rosa</t>
  </si>
  <si>
    <t>Winthrop</t>
  </si>
  <si>
    <t>Pahrump</t>
  </si>
  <si>
    <t>Frankfort</t>
  </si>
  <si>
    <t>6/26/2015</t>
  </si>
  <si>
    <t>Stratford</t>
  </si>
  <si>
    <t>Bloomfield</t>
  </si>
  <si>
    <t>Cranford</t>
  </si>
  <si>
    <t>Summit</t>
  </si>
  <si>
    <t>Oro Valley</t>
  </si>
  <si>
    <t>Peoria</t>
  </si>
  <si>
    <t>Florence</t>
  </si>
  <si>
    <t>Georgetown</t>
  </si>
  <si>
    <t>Prescott</t>
  </si>
  <si>
    <t>Prescott Valley</t>
  </si>
  <si>
    <t>Tualatin</t>
  </si>
  <si>
    <t>Quincy</t>
  </si>
  <si>
    <t>Vancouver</t>
  </si>
  <si>
    <t>Rock Island</t>
  </si>
  <si>
    <t>West Linn</t>
  </si>
  <si>
    <t>Allentown</t>
  </si>
  <si>
    <t>Whittier</t>
  </si>
  <si>
    <t>Bristol</t>
  </si>
  <si>
    <t>Mission Viejo</t>
  </si>
  <si>
    <t>Mustang</t>
  </si>
  <si>
    <t>Roy</t>
  </si>
  <si>
    <t>South Carolina</t>
  </si>
  <si>
    <t>Hilton Head Island</t>
  </si>
  <si>
    <t>New Smyrna Beach</t>
  </si>
  <si>
    <t>Walla Walla</t>
  </si>
  <si>
    <t>Smyrna</t>
  </si>
  <si>
    <t>Spring Hill</t>
  </si>
  <si>
    <t>Abilene</t>
  </si>
  <si>
    <t>Amarillo</t>
  </si>
  <si>
    <t>Arkansas</t>
  </si>
  <si>
    <t>Texarkana</t>
  </si>
  <si>
    <t>Wheat Ridge</t>
  </si>
  <si>
    <t>Gilroy</t>
  </si>
  <si>
    <t>Goleta</t>
  </si>
  <si>
    <t>Hacienda Heights</t>
  </si>
  <si>
    <t>2/25/2015</t>
  </si>
  <si>
    <t>Hesperia</t>
  </si>
  <si>
    <t>Branford</t>
  </si>
  <si>
    <t>Danbury</t>
  </si>
  <si>
    <t>Shoreview</t>
  </si>
  <si>
    <t>Reno</t>
  </si>
  <si>
    <t>Salt Lake City</t>
  </si>
  <si>
    <t>Scottsdale</t>
  </si>
  <si>
    <t>Bedford</t>
  </si>
  <si>
    <t>District of Columbia</t>
  </si>
  <si>
    <t>Denton</t>
  </si>
  <si>
    <t>Altoona</t>
  </si>
  <si>
    <t>Wilmington</t>
  </si>
  <si>
    <t>Wheeling</t>
  </si>
  <si>
    <t>Bryan</t>
  </si>
  <si>
    <t>Burleson</t>
  </si>
  <si>
    <t>Redding</t>
  </si>
  <si>
    <t>Redlands</t>
  </si>
  <si>
    <t>Augusta</t>
  </si>
  <si>
    <t>Old Bridge</t>
  </si>
  <si>
    <t>Redondo Beach</t>
  </si>
  <si>
    <t>New Milford</t>
  </si>
  <si>
    <t>Saratoga</t>
  </si>
  <si>
    <t>Bayonne</t>
  </si>
  <si>
    <t xml:space="preserve">Critical </t>
  </si>
  <si>
    <t>Highland Village</t>
  </si>
  <si>
    <t>Redwood City</t>
  </si>
  <si>
    <t>Riverside</t>
  </si>
  <si>
    <t>Searcy</t>
  </si>
  <si>
    <t>Oxnard</t>
  </si>
  <si>
    <t>West Scarborough</t>
  </si>
  <si>
    <t>Ridgewood</t>
  </si>
  <si>
    <t>Bennington</t>
  </si>
  <si>
    <t>Gorham</t>
  </si>
  <si>
    <t>Saco</t>
  </si>
  <si>
    <t>Bryant</t>
  </si>
  <si>
    <t>Apex</t>
  </si>
  <si>
    <t>Asheville</t>
  </si>
  <si>
    <t>Cary</t>
  </si>
  <si>
    <t>Pittsburg</t>
  </si>
  <si>
    <t>Wilkinsburg</t>
  </si>
  <si>
    <t>Central Islip</t>
  </si>
  <si>
    <t>Cheektowaga</t>
  </si>
  <si>
    <t>Commack</t>
  </si>
  <si>
    <t>Delaware</t>
  </si>
  <si>
    <t>Dublin</t>
  </si>
  <si>
    <t>Belle Glade</t>
  </si>
  <si>
    <t>Woodland</t>
  </si>
  <si>
    <t>Yuba City</t>
  </si>
  <si>
    <t>Surprise</t>
  </si>
  <si>
    <t>Coram</t>
  </si>
  <si>
    <t>Burbank</t>
  </si>
  <si>
    <t>Calumet City</t>
  </si>
  <si>
    <t>Carbondale</t>
  </si>
  <si>
    <t>Bethlehem</t>
  </si>
  <si>
    <t>Romeoville</t>
  </si>
  <si>
    <t>Saint Charles</t>
  </si>
  <si>
    <t>Springfield</t>
  </si>
  <si>
    <t>Deer Park</t>
  </si>
  <si>
    <t>Dix Hills</t>
  </si>
  <si>
    <t>Omaha</t>
  </si>
  <si>
    <t>Lake Jackson</t>
  </si>
  <si>
    <t>Lancaster</t>
  </si>
  <si>
    <t>Laredo</t>
  </si>
  <si>
    <t>6/29/2015</t>
  </si>
  <si>
    <t>Yucaipa</t>
  </si>
  <si>
    <t>Arvada</t>
  </si>
  <si>
    <t>Tucson</t>
  </si>
  <si>
    <t>Temecula</t>
  </si>
  <si>
    <t>Norwich</t>
  </si>
  <si>
    <t>Eagle Pass</t>
  </si>
  <si>
    <t>Edinburg</t>
  </si>
  <si>
    <t>El Paso</t>
  </si>
  <si>
    <t>Euless</t>
  </si>
  <si>
    <t>Farmers Branch</t>
  </si>
  <si>
    <t>Carol Stream</t>
  </si>
  <si>
    <t>The Colony</t>
  </si>
  <si>
    <t>Waco</t>
  </si>
  <si>
    <t>South Hadley</t>
  </si>
  <si>
    <t>Montebello</t>
  </si>
  <si>
    <t>Tewksbury</t>
  </si>
  <si>
    <t>Union City</t>
  </si>
  <si>
    <t>Altamonte Springs</t>
  </si>
  <si>
    <t>Spanish Fork</t>
  </si>
  <si>
    <t>Springville</t>
  </si>
  <si>
    <t>Alabama</t>
  </si>
  <si>
    <t>Madison</t>
  </si>
  <si>
    <t>Huntington Beach</t>
  </si>
  <si>
    <t>New Britain</t>
  </si>
  <si>
    <t>Immokalee</t>
  </si>
  <si>
    <t>Sudbury</t>
  </si>
  <si>
    <t>Nashua</t>
  </si>
  <si>
    <t>Elmwood Park</t>
  </si>
  <si>
    <t>South Orange</t>
  </si>
  <si>
    <t>Fort Wayne</t>
  </si>
  <si>
    <t>Gary</t>
  </si>
  <si>
    <t>Granger</t>
  </si>
  <si>
    <t>Pawtucket</t>
  </si>
  <si>
    <t>Philadelphia</t>
  </si>
  <si>
    <t>Sulphur Springs</t>
  </si>
  <si>
    <t>Flower Mound</t>
  </si>
  <si>
    <t>Carrollton</t>
  </si>
  <si>
    <t>Cedar Hill</t>
  </si>
  <si>
    <t>Leander</t>
  </si>
  <si>
    <t>Carpentersville</t>
  </si>
  <si>
    <t>Cedar Park</t>
  </si>
  <si>
    <t>Channelview</t>
  </si>
  <si>
    <t>Danville</t>
  </si>
  <si>
    <t>Broomfield</t>
  </si>
  <si>
    <t>Altus</t>
  </si>
  <si>
    <t>Boca Raton</t>
  </si>
  <si>
    <t>La Mesa</t>
  </si>
  <si>
    <t>Hammond</t>
  </si>
  <si>
    <t>Vincennes</t>
  </si>
  <si>
    <t>Tooele</t>
  </si>
  <si>
    <t>West Jordan</t>
  </si>
  <si>
    <t>West Valley City</t>
  </si>
  <si>
    <t>Coos Bay</t>
  </si>
  <si>
    <t>Colorado Springs</t>
  </si>
  <si>
    <t>Commerce City</t>
  </si>
  <si>
    <t>Chambersburg</t>
  </si>
  <si>
    <t>Brandon</t>
  </si>
  <si>
    <t>Carol City</t>
  </si>
  <si>
    <t>Coconut Creek</t>
  </si>
  <si>
    <t>Camp Springs</t>
  </si>
  <si>
    <t>Weatherford</t>
  </si>
  <si>
    <t>Weslaco</t>
  </si>
  <si>
    <t>Muscatine</t>
  </si>
  <si>
    <t>Allen Park</t>
  </si>
  <si>
    <t>Casselberry</t>
  </si>
  <si>
    <t>Lubbock</t>
  </si>
  <si>
    <t>Lufkin</t>
  </si>
  <si>
    <t>Mansfield</t>
  </si>
  <si>
    <t>Stockton</t>
  </si>
  <si>
    <t>Portsmouth</t>
  </si>
  <si>
    <t>Alexandria</t>
  </si>
  <si>
    <t>Menlo Park</t>
  </si>
  <si>
    <t>Sunnyvale</t>
  </si>
  <si>
    <t>Battle Creek</t>
  </si>
  <si>
    <t>Moreno Valley</t>
  </si>
  <si>
    <t>Mountain View</t>
  </si>
  <si>
    <t>Indianapolis</t>
  </si>
  <si>
    <t>Kokomo</t>
  </si>
  <si>
    <t>Lafayette</t>
  </si>
  <si>
    <t>Englewood</t>
  </si>
  <si>
    <t>Bay City</t>
  </si>
  <si>
    <t>Jeffersonville</t>
  </si>
  <si>
    <t>Elyria</t>
  </si>
  <si>
    <t>Euclid</t>
  </si>
  <si>
    <t>South Lake Tahoe</t>
  </si>
  <si>
    <t>Taylors</t>
  </si>
  <si>
    <t>Clearfield</t>
  </si>
  <si>
    <t>Westerville</t>
  </si>
  <si>
    <t>Westlake</t>
  </si>
  <si>
    <t>Wooster</t>
  </si>
  <si>
    <t>Des Plaines</t>
  </si>
  <si>
    <t>Downers Grove</t>
  </si>
  <si>
    <t>Ozark</t>
  </si>
  <si>
    <t>Dundalk</t>
  </si>
  <si>
    <t>Elmira</t>
  </si>
  <si>
    <t>Coral Gables</t>
  </si>
  <si>
    <t>Coral Springs</t>
  </si>
  <si>
    <t>College Station</t>
  </si>
  <si>
    <t>Muncie</t>
  </si>
  <si>
    <t>Hopkins</t>
  </si>
  <si>
    <t>Birmingham</t>
  </si>
  <si>
    <t>Decatur</t>
  </si>
  <si>
    <t>Eden</t>
  </si>
  <si>
    <t>Palm Coast</t>
  </si>
  <si>
    <t>University City</t>
  </si>
  <si>
    <t>Richmond</t>
  </si>
  <si>
    <t>Biloxi</t>
  </si>
  <si>
    <t>Clinton</t>
  </si>
  <si>
    <t>Greenville</t>
  </si>
  <si>
    <t>Gulfport</t>
  </si>
  <si>
    <t>Annandale</t>
  </si>
  <si>
    <t>Blacksburg</t>
  </si>
  <si>
    <t>Fayetteville</t>
  </si>
  <si>
    <t>Waterville</t>
  </si>
  <si>
    <t>Willoughby</t>
  </si>
  <si>
    <t>Huntington</t>
  </si>
  <si>
    <t>Waldorf</t>
  </si>
  <si>
    <t>Woodmere</t>
  </si>
  <si>
    <t>Franklin Square</t>
  </si>
  <si>
    <t>Freeport</t>
  </si>
  <si>
    <t>Sacramento</t>
  </si>
  <si>
    <t>Hopkinton</t>
  </si>
  <si>
    <t>Highland</t>
  </si>
  <si>
    <t>Schererville</t>
  </si>
  <si>
    <t>Glen Cove</t>
  </si>
  <si>
    <t>Greeneville</t>
  </si>
  <si>
    <t>Hattiesburg</t>
  </si>
  <si>
    <t>Horn Lake</t>
  </si>
  <si>
    <t>Jackson</t>
  </si>
  <si>
    <t>Salinas</t>
  </si>
  <si>
    <t>Stamford</t>
  </si>
  <si>
    <t>Friendswood</t>
  </si>
  <si>
    <t>Bethpage</t>
  </si>
  <si>
    <t>Woodstock</t>
  </si>
  <si>
    <t>Asheboro</t>
  </si>
  <si>
    <t>Thousand Oaks</t>
  </si>
  <si>
    <t>Laguna Hills</t>
  </si>
  <si>
    <t>Burke</t>
  </si>
  <si>
    <t>Charlottesville</t>
  </si>
  <si>
    <t>Fairborn</t>
  </si>
  <si>
    <t>Conroe</t>
  </si>
  <si>
    <t>Elgin</t>
  </si>
  <si>
    <t>Harrisburg</t>
  </si>
  <si>
    <t>Reston</t>
  </si>
  <si>
    <t>Hot Springs</t>
  </si>
  <si>
    <t>Levittown</t>
  </si>
  <si>
    <t>Meridian</t>
  </si>
  <si>
    <t>Shaker Heights</t>
  </si>
  <si>
    <t>Pottstown</t>
  </si>
  <si>
    <t>Marietta</t>
  </si>
  <si>
    <t>Martinez</t>
  </si>
  <si>
    <t>Newnan</t>
  </si>
  <si>
    <t>5/31/2015</t>
  </si>
  <si>
    <t>Garner</t>
  </si>
  <si>
    <t>Northport</t>
  </si>
  <si>
    <t>Jonesboro</t>
  </si>
  <si>
    <t>San Diego</t>
  </si>
  <si>
    <t>Hilliard</t>
  </si>
  <si>
    <t>Kent</t>
  </si>
  <si>
    <t>Kettering</t>
  </si>
  <si>
    <t>Idaho</t>
  </si>
  <si>
    <t>Moscow</t>
  </si>
  <si>
    <t>Harrison</t>
  </si>
  <si>
    <t>Hempstead</t>
  </si>
  <si>
    <t>Gastonia</t>
  </si>
  <si>
    <t>Goldsboro</t>
  </si>
  <si>
    <t>Enid</t>
  </si>
  <si>
    <t>Lawton</t>
  </si>
  <si>
    <t>Torrance</t>
  </si>
  <si>
    <t>Dunedin</t>
  </si>
  <si>
    <t>Creve Coeur</t>
  </si>
  <si>
    <t>South Bend</t>
  </si>
  <si>
    <t>Terre Haute</t>
  </si>
  <si>
    <t>Valparaiso</t>
  </si>
  <si>
    <t>West Lafayette</t>
  </si>
  <si>
    <t>San Carlos</t>
  </si>
  <si>
    <t>San Clemente</t>
  </si>
  <si>
    <t>Galesburg</t>
  </si>
  <si>
    <t>Parkersburg</t>
  </si>
  <si>
    <t>Olive Branch</t>
  </si>
  <si>
    <t>Pearl</t>
  </si>
  <si>
    <t>Dearborn</t>
  </si>
  <si>
    <t>Bettendorf</t>
  </si>
  <si>
    <t>Cedar Falls</t>
  </si>
  <si>
    <t>Cedar Rapids</t>
  </si>
  <si>
    <t>Townsend</t>
  </si>
  <si>
    <t>Enterprise</t>
  </si>
  <si>
    <t>Carlsbad</t>
  </si>
  <si>
    <t>Webster</t>
  </si>
  <si>
    <t>Alamogordo</t>
  </si>
  <si>
    <t>Palm Beach Gardens</t>
  </si>
  <si>
    <t>Chesapeake</t>
  </si>
  <si>
    <t>Linden</t>
  </si>
  <si>
    <t>Barrington</t>
  </si>
  <si>
    <t>Lima</t>
  </si>
  <si>
    <t>Webster Groves</t>
  </si>
  <si>
    <t>Wisconsin</t>
  </si>
  <si>
    <t>Appleton</t>
  </si>
  <si>
    <t>Lorain</t>
  </si>
  <si>
    <t>Peachtree City</t>
  </si>
  <si>
    <t>Little Rock</t>
  </si>
  <si>
    <t>North Little Rock</t>
  </si>
  <si>
    <t>Paragould</t>
  </si>
  <si>
    <t>Pine Bluff</t>
  </si>
  <si>
    <t>Greer</t>
  </si>
  <si>
    <t>Garland</t>
  </si>
  <si>
    <t>Grand Prairie</t>
  </si>
  <si>
    <t>Emporia</t>
  </si>
  <si>
    <t>Draper</t>
  </si>
  <si>
    <t>Mount Lebanon</t>
  </si>
  <si>
    <t>Bozeman</t>
  </si>
  <si>
    <t>Butte</t>
  </si>
  <si>
    <t>Saginaw</t>
  </si>
  <si>
    <t>Tupelo</t>
  </si>
  <si>
    <t>Willow Grove</t>
  </si>
  <si>
    <t>Dearborn Heights</t>
  </si>
  <si>
    <t>East Lansing</t>
  </si>
  <si>
    <t>Littleton</t>
  </si>
  <si>
    <t>Midland</t>
  </si>
  <si>
    <t>Holladay</t>
  </si>
  <si>
    <t>Kearns</t>
  </si>
  <si>
    <t>East Massapequa</t>
  </si>
  <si>
    <t>Durango</t>
  </si>
  <si>
    <t>Council Bluffs</t>
  </si>
  <si>
    <t>Plum</t>
  </si>
  <si>
    <t>Mount Vernon</t>
  </si>
  <si>
    <t>Rogers</t>
  </si>
  <si>
    <t>Liberal</t>
  </si>
  <si>
    <t>Harrisonburg</t>
  </si>
  <si>
    <t>Albuquerque</t>
  </si>
  <si>
    <t>Hickory</t>
  </si>
  <si>
    <t>High Point</t>
  </si>
  <si>
    <t>North Platte</t>
  </si>
  <si>
    <t>Mechanicsville</t>
  </si>
  <si>
    <t>Newport News</t>
  </si>
  <si>
    <t>Indian Trail</t>
  </si>
  <si>
    <t>Fort Thomas</t>
  </si>
  <si>
    <t>Eastpointe</t>
  </si>
  <si>
    <t>Farmington Hills</t>
  </si>
  <si>
    <t>Flint</t>
  </si>
  <si>
    <t>Garden City</t>
  </si>
  <si>
    <t>Ithaca</t>
  </si>
  <si>
    <t>New City</t>
  </si>
  <si>
    <t>Chico</t>
  </si>
  <si>
    <t>Mount Pleasant</t>
  </si>
  <si>
    <t>Myrtle Beach</t>
  </si>
  <si>
    <t>Mehlville</t>
  </si>
  <si>
    <t>Oakton</t>
  </si>
  <si>
    <t>Sherwood</t>
  </si>
  <si>
    <t>West Memphis</t>
  </si>
  <si>
    <t>Sterling Heights</t>
  </si>
  <si>
    <t>Gladstone</t>
  </si>
  <si>
    <t>Hazelwood</t>
  </si>
  <si>
    <t>Clovis</t>
  </si>
  <si>
    <t>West Palm Beach</t>
  </si>
  <si>
    <t>Fairfax</t>
  </si>
  <si>
    <t>Fort Lauderdale</t>
  </si>
  <si>
    <t>Dubuque</t>
  </si>
  <si>
    <t>Warren</t>
  </si>
  <si>
    <t>Westland</t>
  </si>
  <si>
    <t>Sharon</t>
  </si>
  <si>
    <t>Pasadena</t>
  </si>
  <si>
    <t>Worcester</t>
  </si>
  <si>
    <t>Owensboro</t>
  </si>
  <si>
    <t>Independence</t>
  </si>
  <si>
    <t>New Bern</t>
  </si>
  <si>
    <t>Jamestown</t>
  </si>
  <si>
    <t>Lindenhurst</t>
  </si>
  <si>
    <t>Brooklyn Center</t>
  </si>
  <si>
    <t>Brooklyn Park</t>
  </si>
  <si>
    <t>Burnsville</t>
  </si>
  <si>
    <t>Fort Dodge</t>
  </si>
  <si>
    <t>College Park</t>
  </si>
  <si>
    <t>Bowie</t>
  </si>
  <si>
    <t>Catonsville</t>
  </si>
  <si>
    <t>Massillon</t>
  </si>
  <si>
    <t>Medina</t>
  </si>
  <si>
    <t>Winter Garden</t>
  </si>
  <si>
    <t>Hobbs</t>
  </si>
  <si>
    <t>Lakeland</t>
  </si>
  <si>
    <t>State College</t>
  </si>
  <si>
    <t>Paducah</t>
  </si>
  <si>
    <t>Raleigh</t>
  </si>
  <si>
    <t>Rocky Mount</t>
  </si>
  <si>
    <t>Rome</t>
  </si>
  <si>
    <t>Joplin</t>
  </si>
  <si>
    <t>Kansas City</t>
  </si>
  <si>
    <t>Kirkwood</t>
  </si>
  <si>
    <t>Land O Lakes</t>
  </si>
  <si>
    <t>Mauldin</t>
  </si>
  <si>
    <t>Harker Heights</t>
  </si>
  <si>
    <t>Harlingen</t>
  </si>
  <si>
    <t>Houston</t>
  </si>
  <si>
    <t>Niagara Falls</t>
  </si>
  <si>
    <t>Greensburg</t>
  </si>
  <si>
    <t>Eau Claire</t>
  </si>
  <si>
    <t>Fitchburg</t>
  </si>
  <si>
    <t>Franklin</t>
  </si>
  <si>
    <t>Rock Hill</t>
  </si>
  <si>
    <t>Spartanburg</t>
  </si>
  <si>
    <t>Summerville</t>
  </si>
  <si>
    <t>Coon Rapids</t>
  </si>
  <si>
    <t>Panama City</t>
  </si>
  <si>
    <t>South Dakota</t>
  </si>
  <si>
    <t>Lehigh Acres</t>
  </si>
  <si>
    <t>Coachella</t>
  </si>
  <si>
    <t>Marion</t>
  </si>
  <si>
    <t>Green Bay</t>
  </si>
  <si>
    <t>Greenfield</t>
  </si>
  <si>
    <t>Cloverleaf</t>
  </si>
  <si>
    <t>Pleasure Ridge Park</t>
  </si>
  <si>
    <t>Crofton</t>
  </si>
  <si>
    <t>Cumberland</t>
  </si>
  <si>
    <t>Edgewood</t>
  </si>
  <si>
    <t>Wyoming</t>
  </si>
  <si>
    <t>Rock Springs</t>
  </si>
  <si>
    <t>Fort Myers</t>
  </si>
  <si>
    <t>Fruit Cove</t>
  </si>
  <si>
    <t>Pembroke Pines</t>
  </si>
  <si>
    <t>Duluth</t>
  </si>
  <si>
    <t>Grand Rapids</t>
  </si>
  <si>
    <t>Las Cruces</t>
  </si>
  <si>
    <t>Oceanside</t>
  </si>
  <si>
    <t>Sandy Springs</t>
  </si>
  <si>
    <t>Savannah</t>
  </si>
  <si>
    <t>Hanover Park</t>
  </si>
  <si>
    <t>Petersburg</t>
  </si>
  <si>
    <t>Huntsville</t>
  </si>
  <si>
    <t>Hurst</t>
  </si>
  <si>
    <t>Irving</t>
  </si>
  <si>
    <t>Keller</t>
  </si>
  <si>
    <t>Killeen</t>
  </si>
  <si>
    <t>Midwest City</t>
  </si>
  <si>
    <t>Moore</t>
  </si>
  <si>
    <t>Muskego</t>
  </si>
  <si>
    <t>Melbourne</t>
  </si>
  <si>
    <t>Merritt Island</t>
  </si>
  <si>
    <t>Edina</t>
  </si>
  <si>
    <t>Janesville</t>
  </si>
  <si>
    <t>Hoover</t>
  </si>
  <si>
    <t>Mobile</t>
  </si>
  <si>
    <t>Lino Lakes</t>
  </si>
  <si>
    <t>Bossier City</t>
  </si>
  <si>
    <t>Sault Sainte Marie</t>
  </si>
  <si>
    <t>Salisbury</t>
  </si>
  <si>
    <t>Joliet</t>
  </si>
  <si>
    <t>Winter Haven</t>
  </si>
  <si>
    <t>Statesboro</t>
  </si>
  <si>
    <t>Tucker</t>
  </si>
  <si>
    <t>Cabot</t>
  </si>
  <si>
    <t>Costa Mesa</t>
  </si>
  <si>
    <t>Kankakee</t>
  </si>
  <si>
    <t>Lake In The Hills</t>
  </si>
  <si>
    <t>Munster</t>
  </si>
  <si>
    <t>Cheshire</t>
  </si>
  <si>
    <t>Cambridge</t>
  </si>
  <si>
    <t>Providence</t>
  </si>
  <si>
    <t>Corsicana</t>
  </si>
  <si>
    <t>Lake Charles</t>
  </si>
  <si>
    <t>Apple Valley</t>
  </si>
  <si>
    <t>Atascadero</t>
  </si>
  <si>
    <t>Winter Park</t>
  </si>
  <si>
    <t>Winter Springs</t>
  </si>
  <si>
    <t>Virginia Beach</t>
  </si>
  <si>
    <t>Whitehall</t>
  </si>
  <si>
    <t>York</t>
  </si>
  <si>
    <t>Kenosha</t>
  </si>
  <si>
    <t>Ossining</t>
  </si>
  <si>
    <t>Fridley</t>
  </si>
  <si>
    <t>Davis</t>
  </si>
  <si>
    <t>Opelika</t>
  </si>
  <si>
    <t>Phenix City</t>
  </si>
  <si>
    <t>Holland</t>
  </si>
  <si>
    <t>Inkster</t>
  </si>
  <si>
    <t>Manitowoc</t>
  </si>
  <si>
    <t>Athens</t>
  </si>
  <si>
    <t>Merrimack</t>
  </si>
  <si>
    <t>Hackensack</t>
  </si>
  <si>
    <t>Iselin</t>
  </si>
  <si>
    <t>Fords</t>
  </si>
  <si>
    <t>Portage</t>
  </si>
  <si>
    <t>Aberdeen</t>
  </si>
  <si>
    <t>Sioux Falls</t>
  </si>
  <si>
    <t>Bartlett</t>
  </si>
  <si>
    <t>Brentwood</t>
  </si>
  <si>
    <t>Norman</t>
  </si>
  <si>
    <t>Boise</t>
  </si>
  <si>
    <t>Bakersfield</t>
  </si>
  <si>
    <t>Baldwin</t>
  </si>
  <si>
    <t>Derby</t>
  </si>
  <si>
    <t>Rapid City</t>
  </si>
  <si>
    <t>Winchester</t>
  </si>
  <si>
    <t>Port Charlotte</t>
  </si>
  <si>
    <t>Plainview</t>
  </si>
  <si>
    <t>Clifton</t>
  </si>
  <si>
    <t>Tuscaloosa</t>
  </si>
  <si>
    <t>Vestavia Hills</t>
  </si>
  <si>
    <t>Bullhead City</t>
  </si>
  <si>
    <t>Pensacola</t>
  </si>
  <si>
    <t>Ellicott City</t>
  </si>
  <si>
    <t>Kalamazoo</t>
  </si>
  <si>
    <t>Lansing</t>
  </si>
  <si>
    <t>Dalton</t>
  </si>
  <si>
    <t>Chattanooga</t>
  </si>
  <si>
    <t>Clarksville</t>
  </si>
  <si>
    <t>Caldwell</t>
  </si>
  <si>
    <t>Chandler</t>
  </si>
  <si>
    <t>Waynesboro</t>
  </si>
  <si>
    <t>Waterbury</t>
  </si>
  <si>
    <t>Lindenwold</t>
  </si>
  <si>
    <t>Dunwoody</t>
  </si>
  <si>
    <t>East Point</t>
  </si>
  <si>
    <t>Franklin Park</t>
  </si>
  <si>
    <t>Gaithersburg</t>
  </si>
  <si>
    <t>Wilson</t>
  </si>
  <si>
    <t>Woodburn</t>
  </si>
  <si>
    <t>Metairie</t>
  </si>
  <si>
    <t>Madison Heights</t>
  </si>
  <si>
    <t>Marshalltown</t>
  </si>
  <si>
    <t>Mason City</t>
  </si>
  <si>
    <t>Sioux City</t>
  </si>
  <si>
    <t>Pittsburgh</t>
  </si>
  <si>
    <t>East Los Angeles</t>
  </si>
  <si>
    <t>Cleveland</t>
  </si>
  <si>
    <t>Oakville</t>
  </si>
  <si>
    <t>North Las Vegas</t>
  </si>
  <si>
    <t>El Centro</t>
  </si>
  <si>
    <t>Inver Grove Heights</t>
  </si>
  <si>
    <t>Tulsa</t>
  </si>
  <si>
    <t>North Miami</t>
  </si>
  <si>
    <t>Collierville</t>
  </si>
  <si>
    <t>Columbia</t>
  </si>
  <si>
    <t>Odessa</t>
  </si>
  <si>
    <t>Des Moines</t>
  </si>
  <si>
    <t>Hays</t>
  </si>
  <si>
    <t>La Vista</t>
  </si>
  <si>
    <t>Paris</t>
  </si>
  <si>
    <t>Edmonds</t>
  </si>
  <si>
    <t>Hialeah</t>
  </si>
  <si>
    <t>North Olmsted</t>
  </si>
  <si>
    <t>North Miami Beach</t>
  </si>
  <si>
    <t>North Ridgeville</t>
  </si>
  <si>
    <t>North Royalton</t>
  </si>
  <si>
    <t>Parma</t>
  </si>
  <si>
    <t>Livonia</t>
  </si>
  <si>
    <t>Mankato</t>
  </si>
  <si>
    <t>Maple Grove</t>
  </si>
  <si>
    <t>Reynoldsburg</t>
  </si>
  <si>
    <t>Garfield Heights</t>
  </si>
  <si>
    <t>North Dakota</t>
  </si>
  <si>
    <t>Grand Forks</t>
  </si>
  <si>
    <t>Hagerstown</t>
  </si>
  <si>
    <t>Laurel</t>
  </si>
  <si>
    <t>Charleston</t>
  </si>
  <si>
    <t>El Dorado Hills</t>
  </si>
  <si>
    <t>Stoneham</t>
  </si>
  <si>
    <t>Depew</t>
  </si>
  <si>
    <t>Grove City</t>
  </si>
  <si>
    <t>Maplewood</t>
  </si>
  <si>
    <t>Milwaukee</t>
  </si>
  <si>
    <t>Neenah</t>
  </si>
  <si>
    <t>Van Buren</t>
  </si>
  <si>
    <t>Middle River</t>
  </si>
  <si>
    <t>Hollywood</t>
  </si>
  <si>
    <t>New Berlin</t>
  </si>
  <si>
    <t>Oak Creek</t>
  </si>
  <si>
    <t>Dickinson</t>
  </si>
  <si>
    <t>Sandusky</t>
  </si>
  <si>
    <t>West Des Moines</t>
  </si>
  <si>
    <t>Racine</t>
  </si>
  <si>
    <t>Sheboygan</t>
  </si>
  <si>
    <t>Oak Park</t>
  </si>
  <si>
    <t>Pontiac</t>
  </si>
  <si>
    <t>Port Huron</t>
  </si>
  <si>
    <t>Coeur D Alene</t>
  </si>
  <si>
    <t>Idaho Falls</t>
  </si>
  <si>
    <t>Minnetonka Mills</t>
  </si>
  <si>
    <t>Rochester</t>
  </si>
  <si>
    <t>Encinitas</t>
  </si>
  <si>
    <t>Lombard</t>
  </si>
  <si>
    <t>Mandan</t>
  </si>
  <si>
    <t>Hutchinson</t>
  </si>
  <si>
    <t>Leavenworth</t>
  </si>
  <si>
    <t>Leawood</t>
  </si>
  <si>
    <t>Berkeley</t>
  </si>
  <si>
    <t>Kirkland</t>
  </si>
  <si>
    <t>Lacey</t>
  </si>
  <si>
    <t>Austintown</t>
  </si>
  <si>
    <t>Oakdale</t>
  </si>
  <si>
    <t>Stow</t>
  </si>
  <si>
    <t>Strongsville</t>
  </si>
  <si>
    <t>Toledo</t>
  </si>
  <si>
    <t>North Port</t>
  </si>
  <si>
    <t>Hamilton</t>
  </si>
  <si>
    <t>Shirley</t>
  </si>
  <si>
    <t>Oakland Park</t>
  </si>
  <si>
    <t>New Iberia</t>
  </si>
  <si>
    <t>Orlando</t>
  </si>
  <si>
    <t>New Orleans</t>
  </si>
  <si>
    <t>Melrose Park</t>
  </si>
  <si>
    <t>Moline</t>
  </si>
  <si>
    <t>Mount Prospect</t>
  </si>
  <si>
    <t>Shreveport</t>
  </si>
  <si>
    <t>Mundelein</t>
  </si>
  <si>
    <t>Naperville</t>
  </si>
  <si>
    <t>Laconia</t>
  </si>
  <si>
    <t>Londonderry</t>
  </si>
  <si>
    <t>Pflugerville</t>
  </si>
  <si>
    <t>Pharr</t>
  </si>
  <si>
    <t>Post Falls</t>
  </si>
  <si>
    <t>Rexburg</t>
  </si>
  <si>
    <t>Twentynine Palms</t>
  </si>
  <si>
    <t>Saint Petersburg</t>
  </si>
  <si>
    <t>Ponte Vedra Beach</t>
  </si>
  <si>
    <t>Port Orange</t>
  </si>
  <si>
    <t>Port Saint Lucie</t>
  </si>
  <si>
    <t>Jacksonville</t>
  </si>
  <si>
    <t>Jupiter</t>
  </si>
  <si>
    <t>Owatonna</t>
  </si>
  <si>
    <t>Riverview</t>
  </si>
  <si>
    <t>Stevens Point</t>
  </si>
  <si>
    <t>Northbrook</t>
  </si>
  <si>
    <t>Twin Falls</t>
  </si>
  <si>
    <t>Beverly Hills</t>
  </si>
  <si>
    <t>Addison</t>
  </si>
  <si>
    <t>Sunrise</t>
  </si>
  <si>
    <t>Tallahassee</t>
  </si>
  <si>
    <t>Gallatin</t>
  </si>
  <si>
    <t>Germantown</t>
  </si>
  <si>
    <t>Hendersonville</t>
  </si>
  <si>
    <t>Superior</t>
  </si>
  <si>
    <t>Waukesha</t>
  </si>
  <si>
    <t>Corvallis</t>
  </si>
  <si>
    <t>Hudson</t>
  </si>
  <si>
    <t>Slidell</t>
  </si>
  <si>
    <t>Annapolis</t>
  </si>
  <si>
    <t>Rotterdam</t>
  </si>
  <si>
    <t>Tamarac</t>
  </si>
  <si>
    <t>Longview</t>
  </si>
  <si>
    <t>Lynnwood</t>
  </si>
  <si>
    <t>Adrian</t>
  </si>
  <si>
    <t>Eureka</t>
  </si>
  <si>
    <t>North Plainfield</t>
  </si>
  <si>
    <t>Kendall</t>
  </si>
  <si>
    <t>Kissimmee</t>
  </si>
  <si>
    <t>Herndon</t>
  </si>
  <si>
    <t>Granite Bay</t>
  </si>
  <si>
    <t>Lake Worth</t>
  </si>
  <si>
    <t>New London</t>
  </si>
  <si>
    <t>Agawam</t>
  </si>
  <si>
    <t>Natick</t>
  </si>
  <si>
    <t>Sandwich</t>
  </si>
  <si>
    <t>El Mirage</t>
  </si>
  <si>
    <t>Ormond Beach</t>
  </si>
  <si>
    <t>Tampa</t>
  </si>
  <si>
    <t>Titusville</t>
  </si>
  <si>
    <t>Troutdale</t>
  </si>
  <si>
    <t>Rochester Hills</t>
  </si>
  <si>
    <t>Royal Palm Beach</t>
  </si>
  <si>
    <t>Parkland</t>
  </si>
  <si>
    <t>Pasco</t>
  </si>
  <si>
    <t>Calexico</t>
  </si>
  <si>
    <t>Camarillo</t>
  </si>
  <si>
    <t>Eagle</t>
  </si>
  <si>
    <t>Wauwatosa</t>
  </si>
  <si>
    <t>West Allis</t>
  </si>
  <si>
    <t>West Bend</t>
  </si>
  <si>
    <t>Upper Arlington</t>
  </si>
  <si>
    <t>Odenton</t>
  </si>
  <si>
    <t>Kennesaw</t>
  </si>
  <si>
    <t>La Grange</t>
  </si>
  <si>
    <t>Macon</t>
  </si>
  <si>
    <t>Boardman</t>
  </si>
  <si>
    <t>Pullman</t>
  </si>
  <si>
    <t>Fairmont</t>
  </si>
  <si>
    <t>West</t>
  </si>
  <si>
    <t>Cheyenne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</si>
  <si>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</si>
  <si>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</si>
  <si>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</si>
  <si>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</si>
  <si>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</si>
  <si>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</si>
  <si>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</si>
  <si>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</si>
  <si>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</si>
  <si>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</si>
  <si>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</si>
  <si>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</si>
  <si>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</si>
  <si>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</si>
  <si>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</si>
  <si>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</si>
  <si>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</si>
  <si>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</si>
  <si>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</si>
  <si>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</si>
  <si>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</si>
  <si>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</si>
  <si>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</si>
  <si>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</si>
  <si>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</si>
  <si>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</si>
  <si>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</si>
  <si>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</si>
  <si>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</si>
  <si>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Claudia Boyle</t>
  </si>
  <si>
    <t>Caroline Johnston</t>
  </si>
  <si>
    <t>Lois Hamilton</t>
  </si>
  <si>
    <t>Tom McFarland</t>
  </si>
  <si>
    <t>Ron Newton</t>
  </si>
  <si>
    <t>Dwight M Carr</t>
  </si>
  <si>
    <t>Linda Weiss</t>
  </si>
  <si>
    <t>Helen H Murphy</t>
  </si>
  <si>
    <t>Shawn Stern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</si>
  <si>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</si>
  <si>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</si>
  <si>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</si>
  <si>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</si>
  <si>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</si>
  <si>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</si>
  <si>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</si>
  <si>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</si>
  <si>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</si>
  <si>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</si>
  <si>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</si>
  <si>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</si>
  <si>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</si>
  <si>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</si>
  <si>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</si>
  <si>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</si>
  <si>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</si>
  <si>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</si>
  <si>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</si>
  <si>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</si>
  <si>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</si>
  <si>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</si>
  <si>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</si>
  <si>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</si>
  <si>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</si>
  <si>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</si>
  <si>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</si>
  <si>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</si>
  <si>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</si>
  <si>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</si>
  <si>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</si>
  <si>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</si>
  <si>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</si>
  <si>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</si>
  <si>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</si>
  <si>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</si>
  <si>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</si>
  <si>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</si>
  <si>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</si>
  <si>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</si>
  <si>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</si>
  <si>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</si>
  <si>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</si>
  <si>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</si>
  <si>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</si>
  <si>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</si>
  <si>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</si>
  <si>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</si>
  <si>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</si>
  <si>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</si>
  <si>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</si>
  <si>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</si>
  <si>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</si>
  <si>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</si>
  <si>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</si>
  <si>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</si>
  <si>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</si>
  <si>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</si>
  <si>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</si>
  <si>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</si>
  <si>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</si>
  <si>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</si>
  <si>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</si>
  <si>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</si>
  <si>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</si>
  <si>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</si>
  <si>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</si>
  <si>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</si>
  <si>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</si>
  <si>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</si>
  <si>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</si>
  <si>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</si>
  <si>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</si>
  <si>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</si>
  <si>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</si>
  <si>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</si>
  <si>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</si>
  <si>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</si>
  <si>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</si>
  <si>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</si>
  <si>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</si>
  <si>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</si>
  <si>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</si>
  <si>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</si>
  <si>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</si>
  <si>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</si>
  <si>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</si>
  <si>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</si>
  <si>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</si>
  <si>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</si>
  <si>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</si>
  <si>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</si>
  <si>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</si>
  <si>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</si>
  <si>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</si>
  <si>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</si>
  <si>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</si>
  <si>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</si>
  <si>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</si>
  <si>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</si>
  <si>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</si>
  <si>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</si>
  <si>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</si>
  <si>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</si>
  <si>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</si>
  <si>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</si>
  <si>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</si>
  <si>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</si>
  <si>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</si>
  <si>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</si>
  <si>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</si>
  <si>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</si>
  <si>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</si>
  <si>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</si>
  <si>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</si>
  <si>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</si>
  <si>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</si>
  <si>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</si>
  <si>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</si>
  <si>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</si>
  <si>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</si>
  <si>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</si>
  <si>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</si>
  <si>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</si>
  <si>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</si>
  <si>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</si>
  <si>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</si>
  <si>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</si>
  <si>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</si>
  <si>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</si>
  <si>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</si>
  <si>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</si>
  <si>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</si>
  <si>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</si>
  <si>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</si>
  <si>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</si>
  <si>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</si>
  <si>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</si>
  <si>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</si>
  <si>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</si>
  <si>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</si>
  <si>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</si>
  <si>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</si>
  <si>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</si>
  <si>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</si>
  <si>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</si>
  <si>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</si>
  <si>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</si>
  <si>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</si>
  <si>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</si>
  <si>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</si>
  <si>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</si>
  <si>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</si>
  <si>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</si>
  <si>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</si>
  <si>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</si>
  <si>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</si>
  <si>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</si>
  <si>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</si>
  <si>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</si>
  <si>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</si>
  <si>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</si>
  <si>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</si>
  <si>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</si>
  <si>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</si>
  <si>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</si>
  <si>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</si>
  <si>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</si>
  <si>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</si>
  <si>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</si>
  <si>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</si>
  <si>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</si>
  <si>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</si>
  <si>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</si>
  <si>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</si>
  <si>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</si>
  <si>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</si>
  <si>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</si>
  <si>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</si>
  <si>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</si>
  <si>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</si>
  <si>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</si>
  <si>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</si>
  <si>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</si>
  <si>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</si>
  <si>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</si>
  <si>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</si>
  <si>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</si>
  <si>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</si>
  <si>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</si>
  <si>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</si>
  <si>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</si>
  <si>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</si>
  <si>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</si>
  <si>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</si>
  <si>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</si>
  <si>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</si>
  <si>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</si>
  <si>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</si>
  <si>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</si>
  <si>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</si>
  <si>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</si>
  <si>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</si>
  <si>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</si>
  <si>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</si>
  <si>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</si>
  <si>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</si>
  <si>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</si>
  <si>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</si>
  <si>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</si>
  <si>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</si>
  <si>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</si>
  <si>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</si>
  <si>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</si>
  <si>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</si>
  <si>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</si>
  <si>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</si>
  <si>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</si>
  <si>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</si>
  <si>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</si>
  <si>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</si>
  <si>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</si>
  <si>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</si>
  <si>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</si>
  <si>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</si>
  <si>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</si>
  <si>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</si>
  <si>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</si>
  <si>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</si>
  <si>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</si>
  <si>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</si>
  <si>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</si>
  <si>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</si>
  <si>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</si>
  <si>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</si>
  <si>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</si>
  <si>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</si>
  <si>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</si>
  <si>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</si>
  <si>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</si>
  <si>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</si>
  <si>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</si>
  <si>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</si>
  <si>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</si>
  <si>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</si>
  <si>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</si>
  <si>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</si>
  <si>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</si>
  <si>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</si>
  <si>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</si>
  <si>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</si>
  <si>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</si>
  <si>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</si>
  <si>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</si>
  <si>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</si>
  <si>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</si>
  <si>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</si>
  <si>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</si>
  <si>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</si>
  <si>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</si>
  <si>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</si>
  <si>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</si>
  <si>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</si>
  <si>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</si>
  <si>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</si>
  <si>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</si>
  <si>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</si>
  <si>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</si>
  <si>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</si>
  <si>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</si>
  <si>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</si>
  <si>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</si>
  <si>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</si>
  <si>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</si>
  <si>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</si>
  <si>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</si>
  <si>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</si>
  <si>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</si>
  <si>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</si>
  <si>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</si>
  <si>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</si>
  <si>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</si>
  <si>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</si>
  <si>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</si>
  <si>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</si>
  <si>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</si>
  <si>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</si>
  <si>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</si>
  <si>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</si>
  <si>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</si>
  <si>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</si>
  <si>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</si>
  <si>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</si>
  <si>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</si>
  <si>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</si>
  <si>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</si>
  <si>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</si>
  <si>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</si>
  <si>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</si>
  <si>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</si>
  <si>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</si>
  <si>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</si>
  <si>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</si>
  <si>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</si>
  <si>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</si>
  <si>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</si>
  <si>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</si>
  <si>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</si>
  <si>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</si>
  <si>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</si>
  <si>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</si>
  <si>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</si>
  <si>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</si>
  <si>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</si>
  <si>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</si>
  <si>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</si>
  <si>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</si>
  <si>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</si>
  <si>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</si>
  <si>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</si>
  <si>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</si>
  <si>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</si>
  <si>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</si>
  <si>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</si>
  <si>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</si>
  <si>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</si>
  <si>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</si>
  <si>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</si>
  <si>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</si>
  <si>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</si>
  <si>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</si>
  <si>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</si>
  <si>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</si>
  <si>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</si>
  <si>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</si>
  <si>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</si>
  <si>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</si>
  <si>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</si>
  <si>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</si>
  <si>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</si>
  <si>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</si>
  <si>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</si>
  <si>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</si>
  <si>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</si>
  <si>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</si>
  <si>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</si>
  <si>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</si>
  <si>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</si>
  <si>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</si>
  <si>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</si>
  <si>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</si>
  <si>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</si>
  <si>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</si>
  <si>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</si>
  <si>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</si>
  <si>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</si>
  <si>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</si>
  <si>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</si>
  <si>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</si>
  <si>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</si>
  <si>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</si>
  <si>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</si>
  <si>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</si>
  <si>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</si>
  <si>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</si>
  <si>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</si>
  <si>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</si>
  <si>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</si>
  <si>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</si>
  <si>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</si>
  <si>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</si>
  <si>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</si>
  <si>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</si>
  <si>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</si>
  <si>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</si>
  <si>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</si>
  <si>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</si>
  <si>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</si>
  <si>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</si>
  <si>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</si>
  <si>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</si>
  <si>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</si>
  <si>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</si>
  <si>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</si>
  <si>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</si>
  <si>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</si>
  <si>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</si>
  <si>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</si>
  <si>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</si>
  <si>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</si>
  <si>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</si>
  <si>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</si>
  <si>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</si>
  <si>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</si>
  <si>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</si>
  <si>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</si>
  <si>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</si>
  <si>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</si>
  <si>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</si>
  <si>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</si>
  <si>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</si>
  <si>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</si>
  <si>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</si>
  <si>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</si>
  <si>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</si>
  <si>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</si>
  <si>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</si>
  <si>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</si>
  <si>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</si>
  <si>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</si>
  <si>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</si>
  <si>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</si>
  <si>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</si>
  <si>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</si>
  <si>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</si>
  <si>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</si>
  <si>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</si>
  <si>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</si>
  <si>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</si>
  <si>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</si>
  <si>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</si>
  <si>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</si>
  <si>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</si>
  <si>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</si>
  <si>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</si>
  <si>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</si>
  <si>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</si>
  <si>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</si>
  <si>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</si>
  <si>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</si>
  <si>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</si>
  <si>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</si>
  <si>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</si>
  <si>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</si>
  <si>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</si>
  <si>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</si>
  <si>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</si>
  <si>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</si>
  <si>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</si>
  <si>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</si>
  <si>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</si>
  <si>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</si>
  <si>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</si>
  <si>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</si>
  <si>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</si>
  <si>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</si>
  <si>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</si>
  <si>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</si>
  <si>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</si>
  <si>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</si>
  <si>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</si>
  <si>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</si>
  <si>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</si>
  <si>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</si>
  <si>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</si>
  <si>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</si>
  <si>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</si>
  <si>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</si>
  <si>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</si>
  <si>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</si>
  <si>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</si>
  <si>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</si>
  <si>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</si>
  <si>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</si>
  <si>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</si>
  <si>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</si>
  <si>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</si>
  <si>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</si>
  <si>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</si>
  <si>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</si>
  <si>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</si>
  <si>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</si>
  <si>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</si>
  <si>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</si>
  <si>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</si>
  <si>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</si>
  <si>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</si>
  <si>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</si>
  <si>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</si>
  <si>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</si>
  <si>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</si>
  <si>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</si>
  <si>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</si>
  <si>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</si>
  <si>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</si>
  <si>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</si>
  <si>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</si>
  <si>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</si>
  <si>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</si>
  <si>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</si>
  <si>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</si>
  <si>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</si>
  <si>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</si>
  <si>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</si>
  <si>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</si>
  <si>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</si>
  <si>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</si>
  <si>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</si>
  <si>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</si>
  <si>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</si>
  <si>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</si>
  <si>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</si>
  <si>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</si>
  <si>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</si>
  <si>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</si>
  <si>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</si>
  <si>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</si>
  <si>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</si>
  <si>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</si>
  <si>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</si>
  <si>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</si>
  <si>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</si>
  <si>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</si>
  <si>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</si>
  <si>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</si>
  <si>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</si>
  <si>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</si>
  <si>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</si>
  <si>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</si>
  <si>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</si>
  <si>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</si>
  <si>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</si>
  <si>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</si>
  <si>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</si>
  <si>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</si>
  <si>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</si>
  <si>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</si>
  <si>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</si>
  <si>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</si>
  <si>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</si>
  <si>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</si>
  <si>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</si>
  <si>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</si>
  <si>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</si>
  <si>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</si>
  <si>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</si>
  <si>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</si>
  <si>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</si>
  <si>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</si>
  <si>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</si>
  <si>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</si>
  <si>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</si>
  <si>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</si>
  <si>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</si>
  <si>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</si>
  <si>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</si>
  <si>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</si>
  <si>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</si>
  <si>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</si>
  <si>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</si>
  <si>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</si>
  <si>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</si>
  <si>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</si>
  <si>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</si>
  <si>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</si>
  <si>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</si>
  <si>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</si>
  <si>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</si>
  <si>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</si>
  <si>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</si>
  <si>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</si>
  <si>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</si>
  <si>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</si>
  <si>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</si>
  <si>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</si>
  <si>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</si>
  <si>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</si>
  <si>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</si>
  <si>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</si>
  <si>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</si>
  <si>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</si>
  <si>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</si>
  <si>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</si>
  <si>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</si>
  <si>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</si>
  <si>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</si>
  <si>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</si>
  <si>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</si>
  <si>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</si>
  <si>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</si>
  <si>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</si>
  <si>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</si>
  <si>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</si>
  <si>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</si>
  <si>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</si>
  <si>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</si>
  <si>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</si>
  <si>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</si>
  <si>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</si>
  <si>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</si>
  <si>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</si>
  <si>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</si>
  <si>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</si>
  <si>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</si>
  <si>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</si>
  <si>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</si>
  <si>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</si>
  <si>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</si>
  <si>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</si>
  <si>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</si>
  <si>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</si>
  <si>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</si>
  <si>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</si>
  <si>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</si>
  <si>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</si>
  <si>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</si>
  <si>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</si>
  <si>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</si>
  <si>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</si>
  <si>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</si>
  <si>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</si>
  <si>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</si>
  <si>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</si>
  <si>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</si>
  <si>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</si>
  <si>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</si>
  <si>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</si>
  <si>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</si>
  <si>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</si>
  <si>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</si>
  <si>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</si>
  <si>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</si>
  <si>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</si>
  <si>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</si>
  <si>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</si>
  <si>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</si>
  <si>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</si>
  <si>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</si>
  <si>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</si>
  <si>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</si>
  <si>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</si>
  <si>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</si>
  <si>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</si>
  <si>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</si>
  <si>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</si>
  <si>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</si>
  <si>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</si>
  <si>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</si>
  <si>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</si>
  <si>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</si>
  <si>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</si>
  <si>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</si>
  <si>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</si>
  <si>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</si>
  <si>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</si>
  <si>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</si>
  <si>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</si>
  <si>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</si>
  <si>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</si>
  <si>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</si>
  <si>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</si>
  <si>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</si>
  <si>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</si>
  <si>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</si>
  <si>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</si>
  <si>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</si>
  <si>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</si>
  <si>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</si>
  <si>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</si>
  <si>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</si>
  <si>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</si>
  <si>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</si>
  <si>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</si>
  <si>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</si>
  <si>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</si>
  <si>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</si>
  <si>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</si>
  <si>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</si>
  <si>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</si>
  <si>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</si>
  <si>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</si>
  <si>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</si>
  <si>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</si>
  <si>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</si>
  <si>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</si>
  <si>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</si>
  <si>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</si>
  <si>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</si>
  <si>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</si>
  <si>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</si>
  <si>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</si>
  <si>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</si>
  <si>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</si>
  <si>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</si>
  <si>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</si>
  <si>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</si>
  <si>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</si>
  <si>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</si>
  <si>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</si>
  <si>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</si>
  <si>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</si>
  <si>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</si>
  <si>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</si>
  <si>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</si>
  <si>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</si>
  <si>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</si>
  <si>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</si>
  <si>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</si>
  <si>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</si>
  <si>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</si>
  <si>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</si>
  <si>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</si>
  <si>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</si>
  <si>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</si>
  <si>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</si>
  <si>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</si>
  <si>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</si>
  <si>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</si>
  <si>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</si>
  <si>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</si>
  <si>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</si>
  <si>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</si>
  <si>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</si>
  <si>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</si>
  <si>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</si>
  <si>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</si>
  <si>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</si>
  <si>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</si>
  <si>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</si>
  <si>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</si>
  <si>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</si>
  <si>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</si>
  <si>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</si>
  <si>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</si>
  <si>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</si>
  <si>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</si>
  <si>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</si>
  <si>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</si>
  <si>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</si>
  <si>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</si>
  <si>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</si>
  <si>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</si>
  <si>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</si>
  <si>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</si>
  <si>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</si>
  <si>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</si>
  <si>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</si>
  <si>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</si>
  <si>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</si>
  <si>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</si>
  <si>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</si>
  <si>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</si>
  <si>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</si>
  <si>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</si>
  <si>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</si>
  <si>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</si>
  <si>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</si>
  <si>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</si>
  <si>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</si>
  <si>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</si>
  <si>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</si>
  <si>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</si>
  <si>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</si>
  <si>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</si>
  <si>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</si>
  <si>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</si>
  <si>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</si>
  <si>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</si>
  <si>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</si>
  <si>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</si>
  <si>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</si>
  <si>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</si>
  <si>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</si>
  <si>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</si>
  <si>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</si>
  <si>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</si>
  <si>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</si>
  <si>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</si>
  <si>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</si>
  <si>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</si>
  <si>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</si>
  <si>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</si>
  <si>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</si>
  <si>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</si>
  <si>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</si>
  <si>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</si>
  <si>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</si>
  <si>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</si>
  <si>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</si>
  <si>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</si>
  <si>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</si>
  <si>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</si>
  <si>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</si>
  <si>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</si>
  <si>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</si>
  <si>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</si>
  <si>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</si>
  <si>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</si>
  <si>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</si>
  <si>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</si>
  <si>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</si>
  <si>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</si>
  <si>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</si>
  <si>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</si>
  <si>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</si>
  <si>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</si>
  <si>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</si>
  <si>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</si>
  <si>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</si>
  <si>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</si>
  <si>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</si>
  <si>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</si>
  <si>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</si>
  <si>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</si>
  <si>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</si>
  <si>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</si>
  <si>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</si>
  <si>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</si>
  <si>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</si>
  <si>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</si>
  <si>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</si>
  <si>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</si>
  <si>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</si>
  <si>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</si>
  <si>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</si>
  <si>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</si>
  <si>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</si>
  <si>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</si>
  <si>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</si>
  <si>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</si>
  <si>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</si>
  <si>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</si>
  <si>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</si>
  <si>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</si>
  <si>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</si>
  <si>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</si>
  <si>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</si>
  <si>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</si>
  <si>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</si>
  <si>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</si>
  <si>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</si>
  <si>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</si>
  <si>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</si>
  <si>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</si>
  <si>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</si>
  <si>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</si>
  <si>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</si>
  <si>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</si>
  <si>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</si>
  <si>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</si>
  <si>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</si>
  <si>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</si>
  <si>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</si>
  <si>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</si>
  <si>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</si>
  <si>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</si>
  <si>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</si>
  <si>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</si>
  <si>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</si>
  <si>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</si>
  <si>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</si>
  <si>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</si>
  <si>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</si>
  <si>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</si>
  <si>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</si>
  <si>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</si>
  <si>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</si>
  <si>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</si>
  <si>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</si>
  <si>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</si>
  <si>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</si>
  <si>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</si>
  <si>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</si>
  <si>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</si>
  <si>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</si>
  <si>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</si>
  <si>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</si>
  <si>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</si>
  <si>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</si>
  <si>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</si>
  <si>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</si>
  <si>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</si>
  <si>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</si>
  <si>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</si>
  <si>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</si>
  <si>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</si>
  <si>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</si>
  <si>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</si>
  <si>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</si>
  <si>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</si>
  <si>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</si>
  <si>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</si>
  <si>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</si>
  <si>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</si>
  <si>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</si>
  <si>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</si>
  <si>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</si>
  <si>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</si>
  <si>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</si>
  <si>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</si>
  <si>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</si>
  <si>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</si>
  <si>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</si>
  <si>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</si>
  <si>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</si>
  <si>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</si>
  <si>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</si>
  <si>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</si>
  <si>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</si>
  <si>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</si>
  <si>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</si>
  <si>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</si>
  <si>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</si>
  <si>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</si>
  <si>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</si>
  <si>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</si>
  <si>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</si>
  <si>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</si>
  <si>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</si>
  <si>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</si>
  <si>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</si>
  <si>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</si>
  <si>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</si>
  <si>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</si>
  <si>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</si>
  <si>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</si>
  <si>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</si>
  <si>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</si>
  <si>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</si>
  <si>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</si>
  <si>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</si>
  <si>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</si>
  <si>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</si>
  <si>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</si>
  <si>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</si>
  <si>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</si>
  <si>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</si>
  <si>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</si>
  <si>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</si>
  <si>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</si>
  <si>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</si>
  <si>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</si>
  <si>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</si>
  <si>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</si>
  <si>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</si>
  <si>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</si>
  <si>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</si>
  <si>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</si>
  <si>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</si>
  <si>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</si>
  <si>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</si>
  <si>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</si>
  <si>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</si>
  <si>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</si>
  <si>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</si>
  <si>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</si>
  <si>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</si>
  <si>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</si>
  <si>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</si>
  <si>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</si>
  <si>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</si>
  <si>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</si>
  <si>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</si>
  <si>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</si>
  <si>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</si>
  <si>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</si>
  <si>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</si>
  <si>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</si>
  <si>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</si>
  <si>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</si>
  <si>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</si>
  <si>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</si>
  <si>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</si>
  <si>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</si>
  <si>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</si>
  <si>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</si>
  <si>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</si>
  <si>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</si>
  <si>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</si>
  <si>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Ann Steele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</si>
  <si>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</si>
  <si>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</si>
  <si>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</si>
  <si>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</si>
  <si>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</si>
  <si>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</si>
  <si>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</si>
  <si>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</si>
  <si>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</si>
  <si>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</si>
  <si>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</si>
  <si>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</si>
  <si>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</si>
  <si>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</si>
  <si>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</si>
  <si>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</si>
  <si>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</si>
  <si>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</si>
  <si>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</si>
  <si>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</si>
  <si>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</si>
  <si>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</si>
  <si>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</si>
  <si>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</si>
  <si>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</si>
  <si>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</si>
  <si>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</si>
  <si>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</si>
  <si>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</si>
  <si>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</si>
  <si>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</si>
  <si>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</si>
  <si>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</si>
  <si>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</si>
  <si>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</si>
  <si>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</si>
  <si>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</si>
  <si>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</si>
  <si>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</si>
  <si>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</si>
  <si>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</si>
  <si>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</si>
  <si>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</si>
  <si>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</si>
  <si>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</si>
  <si>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</si>
  <si>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</si>
  <si>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</si>
  <si>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</si>
  <si>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</si>
  <si>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</si>
  <si>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</si>
  <si>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</si>
  <si>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</si>
  <si>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</si>
  <si>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</si>
  <si>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</si>
  <si>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</si>
  <si>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</si>
  <si>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</si>
  <si>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</si>
  <si>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</si>
  <si>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</si>
  <si>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</si>
  <si>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</si>
  <si>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</si>
  <si>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</si>
  <si>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</si>
  <si>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</si>
  <si>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</si>
  <si>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</si>
  <si>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</si>
  <si>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</si>
  <si>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</si>
  <si>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</si>
  <si>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</si>
  <si>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</si>
  <si>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</si>
  <si>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</si>
  <si>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</si>
  <si>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</si>
  <si>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</si>
  <si>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</si>
  <si>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</si>
  <si>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</si>
  <si>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</si>
  <si>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</si>
  <si>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</si>
  <si>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</si>
  <si>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</si>
  <si>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</si>
  <si>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</si>
  <si>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</si>
  <si>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</si>
  <si>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</si>
  <si>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</si>
  <si>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</si>
  <si>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</si>
  <si>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</si>
  <si>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</si>
  <si>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</si>
  <si>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</si>
  <si>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</si>
  <si>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</si>
  <si>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</si>
  <si>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</si>
  <si>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</si>
  <si>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</si>
  <si>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</si>
  <si>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</si>
  <si>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</si>
  <si>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</si>
  <si>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</si>
  <si>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</si>
  <si>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</si>
  <si>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</si>
  <si>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</si>
  <si>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</si>
  <si>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</si>
  <si>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</si>
  <si>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</si>
  <si>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</si>
  <si>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Original Category</t>
  </si>
  <si>
    <t>Cleaned Product Name</t>
  </si>
  <si>
    <t>Pens</t>
  </si>
  <si>
    <t>Chairs</t>
  </si>
  <si>
    <t>Furnishings</t>
  </si>
  <si>
    <t>Telephones And Communication</t>
  </si>
  <si>
    <t>Telephones</t>
  </si>
  <si>
    <t>Binders And Binder Accessories</t>
  </si>
  <si>
    <t>Binders</t>
  </si>
  <si>
    <t>Storage</t>
  </si>
  <si>
    <t>Scissors, Rulers And Trimmers</t>
  </si>
  <si>
    <t>Scissors</t>
  </si>
  <si>
    <t>Copiers And Fax</t>
  </si>
  <si>
    <t>Copiers</t>
  </si>
  <si>
    <t>East</t>
  </si>
  <si>
    <t>Central</t>
  </si>
  <si>
    <t>South</t>
  </si>
  <si>
    <t>Total Price(Before Discount)</t>
  </si>
  <si>
    <t>Discount in %</t>
  </si>
  <si>
    <t>Discount Amount</t>
  </si>
  <si>
    <t>Total Price(After Discount)</t>
  </si>
  <si>
    <t>Days to Ship</t>
  </si>
  <si>
    <t>Discount Level</t>
  </si>
  <si>
    <t>Order Value Category</t>
  </si>
  <si>
    <t>Shipping speeed category</t>
  </si>
  <si>
    <t>Weekday</t>
  </si>
  <si>
    <t>Month</t>
  </si>
  <si>
    <t>Year</t>
  </si>
  <si>
    <t>Month and Year</t>
  </si>
  <si>
    <t>Total Sales by Region</t>
  </si>
  <si>
    <t>Row Labels</t>
  </si>
  <si>
    <t>Grand Total</t>
  </si>
  <si>
    <t>Sum of Total Price(After Discount)</t>
  </si>
  <si>
    <t>Total Sales by Product Category</t>
  </si>
  <si>
    <t>Orders by Customer Segment</t>
  </si>
  <si>
    <t>Count of Total Price(Before Discount)</t>
  </si>
  <si>
    <t>Sales  Trend by Month and Year</t>
  </si>
  <si>
    <t>April 2015</t>
  </si>
  <si>
    <t>February 2015</t>
  </si>
  <si>
    <t>January 2015</t>
  </si>
  <si>
    <t>June 2015</t>
  </si>
  <si>
    <t>March 2015</t>
  </si>
  <si>
    <t>May 2015</t>
  </si>
  <si>
    <t>Orders By State- Top 4</t>
  </si>
  <si>
    <t>Count of Total Price(After Discount)</t>
  </si>
  <si>
    <t>KPI CARDS</t>
  </si>
  <si>
    <t>Target</t>
  </si>
  <si>
    <t>TARGET</t>
  </si>
  <si>
    <t>Total Revenue</t>
  </si>
  <si>
    <t>a</t>
  </si>
  <si>
    <t xml:space="preserve">Total Number of Orders </t>
  </si>
  <si>
    <t xml:space="preserve">Achieved </t>
  </si>
  <si>
    <t xml:space="preserve">KPI Cards </t>
  </si>
  <si>
    <t>Total Number of orders</t>
  </si>
  <si>
    <t>Average Shipping Days</t>
  </si>
  <si>
    <t xml:space="preserve">Best Selling Product </t>
  </si>
  <si>
    <t>Count of Order ID</t>
  </si>
  <si>
    <t>Average of Days to Ship</t>
  </si>
  <si>
    <t>Best Selling Product</t>
  </si>
  <si>
    <t>KPI</t>
  </si>
  <si>
    <t>Achieved</t>
  </si>
  <si>
    <t xml:space="preserve">%Achieved </t>
  </si>
  <si>
    <t>%Remaining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</si>
</sst>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[$$-409]#,##0.00"/>
    <numFmt numFmtId="165" formatCode="[$$-409]#,##0"/>
    <numFmt numFmtId="173" formatCode="_-[$$-409]* #,##0_ ;_-[$$-409]* \-#,##0\ ;_-[$$-409]* &quot;-&quot;??_ ;_-@_ "/>
  </numFmts>
  <fonts count="5" x14ac:knownFonts="1">
    <font>
      <sz val="11"/>
      <color theme="1"/>
      <name val="Aptos Narrow"/>
      <family val="2"/>
      <scheme val="minor"/>
    </font>
    <font>
      <sz val="11"/>
      <name val="Arial"/>
      <family val="2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64" fontId="1" fillId="0" borderId="0" xfId="0" applyNumberFormat="1" applyFont="1"/>
    <xf numFmtId="9" fontId="1" fillId="0" borderId="0" xfId="1" applyFont="1"/>
    <xf numFmtId="164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65" fontId="0" fillId="0" borderId="0" xfId="0" applyNumberFormat="1"/>
    <xf numFmtId="1" fontId="0" fillId="0" borderId="0" xfId="0" applyNumberFormat="1"/>
    <xf numFmtId="0" fontId="0" fillId="2" borderId="0" xfId="0" applyFill="1" applyAlignment="1">
      <alignment horizontal="left"/>
    </xf>
    <xf numFmtId="0" fontId="0" fillId="3" borderId="0" xfId="0" applyFill="1"/>
    <xf numFmtId="0" fontId="0" fillId="4" borderId="0" xfId="0" applyFill="1"/>
    <xf numFmtId="173" fontId="0" fillId="0" borderId="0" xfId="0" applyNumberFormat="1"/>
    <xf numFmtId="3" fontId="0" fillId="0" borderId="0" xfId="2" applyNumberFormat="1" applyFont="1"/>
    <xf numFmtId="0" fontId="0" fillId="0" borderId="1" xfId="0" applyBorder="1"/>
    <xf numFmtId="173" fontId="0" fillId="0" borderId="1" xfId="0" applyNumberFormat="1" applyBorder="1"/>
    <xf numFmtId="9" fontId="0" fillId="0" borderId="1" xfId="0" applyNumberFormat="1" applyBorder="1"/>
    <xf numFmtId="3" fontId="0" fillId="0" borderId="1" xfId="0" applyNumberFormat="1" applyBorder="1"/>
    <xf numFmtId="1" fontId="0" fillId="0" borderId="1" xfId="0" applyNumberFormat="1" applyBorder="1"/>
    <xf numFmtId="0" fontId="4" fillId="5" borderId="1" xfId="0" applyFont="1" applyFill="1" applyBorder="1"/>
  </cellXfs>
  <cellStyles count="3">
    <cellStyle name="Currency" xfId="2" builtinId="4"/>
    <cellStyle name="Normal" xfId="0" builtinId="0"/>
    <cellStyle name="Per cent" xfId="1" builtinId="5"/>
  </cellStyles>
  <dxfs count="83">
    <dxf>
      <numFmt numFmtId="1" formatCode="0"/>
    </dxf>
    <dxf>
      <numFmt numFmtId="1" formatCode="0"/>
    </dxf>
    <dxf>
      <numFmt numFmtId="173" formatCode="_-[$$-409]* #,##0_ ;_-[$$-409]* \-#,##0\ ;_-[$$-409]* &quot;-&quot;??_ ;_-@_ "/>
    </dxf>
    <dxf>
      <numFmt numFmtId="173" formatCode="_-[$$-409]* #,##0_ ;_-[$$-409]* \-#,##0\ ;_-[$$-409]* &quot;-&quot;??_ ;_-@_ "/>
    </dxf>
    <dxf>
      <numFmt numFmtId="173" formatCode="_-[$$-409]* #,##0_ ;_-[$$-409]* \-#,##0\ ;_-[$$-409]* &quot;-&quot;??_ ;_-@_ "/>
    </dxf>
    <dxf>
      <numFmt numFmtId="172" formatCode="_-[$$-409]* #,##0.0_ ;_-[$$-409]* \-#,##0.0\ ;_-[$$-409]* &quot;-&quot;??_ ;_-@_ "/>
    </dxf>
    <dxf>
      <numFmt numFmtId="173" formatCode="_-[$$-409]* #,##0_ ;_-[$$-409]* \-#,##0\ ;_-[$$-409]* &quot;-&quot;??_ ;_-@_ "/>
    </dxf>
    <dxf>
      <numFmt numFmtId="172" formatCode="_-[$$-409]* #,##0.0_ ;_-[$$-409]* \-#,##0.0\ ;_-[$$-409]* &quot;-&quot;??_ ;_-@_ "/>
    </dxf>
    <dxf>
      <numFmt numFmtId="169" formatCode="_-[$$-409]* #,##0.00_ ;_-[$$-409]* \-#,##0.00\ ;_-[$$-409]* &quot;-&quot;??_ ;_-@_ "/>
    </dxf>
    <dxf>
      <numFmt numFmtId="169" formatCode="_-[$$-409]* #,##0.00_ ;_-[$$-409]* \-#,##0.00\ ;_-[$$-409]* &quot;-&quot;??_ ;_-@_ "/>
    </dxf>
    <dxf>
      <numFmt numFmtId="168" formatCode="&quot;£&quot;#,##0.00"/>
    </dxf>
    <dxf>
      <numFmt numFmtId="168" formatCode="&quot;£&quot;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3" formatCode="_-[$$-409]* #,##0_ ;_-[$$-409]* \-#,##0\ ;_-[$$-409]* &quot;-&quot;??_ ;_-@_ "/>
    </dxf>
    <dxf>
      <numFmt numFmtId="1" formatCode="0"/>
    </dxf>
    <dxf>
      <numFmt numFmtId="165" formatCode="[$$-409]#,##0"/>
    </dxf>
    <dxf>
      <numFmt numFmtId="1" formatCode="0"/>
    </dxf>
    <dxf>
      <numFmt numFmtId="165" formatCode="[$$-409]#,##0"/>
    </dxf>
    <dxf>
      <numFmt numFmtId="165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Tables'!$N$16:$O$16</c:f>
              <c:strCache>
                <c:ptCount val="2"/>
                <c:pt idx="0">
                  <c:v>%Achieved </c:v>
                </c:pt>
                <c:pt idx="1">
                  <c:v>%Remaining</c:v>
                </c:pt>
              </c:strCache>
            </c:strRef>
          </c:cat>
          <c:val>
            <c:numRef>
              <c:f>'Pivot Tables'!$N$17:$O$17</c:f>
              <c:numCache>
                <c:formatCode>0%</c:formatCode>
                <c:ptCount val="2"/>
                <c:pt idx="0">
                  <c:v>0.89644351675000011</c:v>
                </c:pt>
                <c:pt idx="1">
                  <c:v>0.10355648324999989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A-4FD1-8F0B-EECCE08DAF73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Tables'!$N$16:$O$16</c:f>
              <c:strCache>
                <c:ptCount val="2"/>
                <c:pt idx="0">
                  <c:v>%Achieved </c:v>
                </c:pt>
                <c:pt idx="1">
                  <c:v>%Remaining</c:v>
                </c:pt>
              </c:strCache>
            </c:strRef>
          </c:cat>
          <c:val>
            <c:numRef>
              <c:f>'Pivot Tables'!$N$18:$O$18</c:f>
              <c:numCache>
                <c:formatCode>0%</c:formatCode>
                <c:ptCount val="2"/>
                <c:pt idx="0">
                  <c:v>0.8877272727272727</c:v>
                </c:pt>
                <c:pt idx="1">
                  <c:v>0.1122727272727273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6A-4FD1-8F0B-EECCE08DAF7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Number of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'Pivot Tables'!$N$18:$O$18</c:f>
              <c:numCache>
                <c:formatCode>0%</c:formatCode>
                <c:ptCount val="2"/>
                <c:pt idx="0">
                  <c:v>0.8877272727272727</c:v>
                </c:pt>
                <c:pt idx="1">
                  <c:v>0.1122727272727273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9-442E-BD28-552F210DF9F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714375</xdr:colOff>
      <xdr:row>19</xdr:row>
      <xdr:rowOff>19050</xdr:rowOff>
    </xdr:from>
    <xdr:to>
      <xdr:col>14</xdr:col>
      <xdr:colOff>136525</xdr:colOff>
      <xdr:row>34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F217B0-DAF6-F098-F026-783723402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733425</xdr:colOff>
      <xdr:row>35</xdr:row>
      <xdr:rowOff>19050</xdr:rowOff>
    </xdr:from>
    <xdr:to>
      <xdr:col>14</xdr:col>
      <xdr:colOff>155575</xdr:colOff>
      <xdr:row>50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29A703-DA03-5509-1388-92F1B92B7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y Sarpong" refreshedDate="45900.852637152777" createdVersion="8" refreshedVersion="8" minRefreshableVersion="3" recordCount="1953" xr:uid="{73691C25-5977-4116-A402-0AB487D1582C}">
  <cacheSource type="worksheet">
    <worksheetSource name="Table13"/>
  </cacheSource>
  <cacheFields count="31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ID" numFmtId="0">
      <sharedItems containsSemiMixedTypes="0" containsString="0" containsNumber="1" containsInteger="1" minValue="359" maxValue="91586"/>
    </cacheField>
    <cacheField name="Product Name" numFmtId="0">
      <sharedItems count="17">
        <s v="Pens"/>
        <s v="Chairs"/>
        <s v="Furnishings"/>
        <s v="Rubber Bands"/>
        <s v="Envelopes"/>
        <s v="Telephones"/>
        <s v="Office Machines"/>
        <s v="Paper"/>
        <s v="Binders"/>
        <s v="Labels"/>
        <s v="Storage"/>
        <s v="Tables"/>
        <s v="Scissors"/>
        <s v="Computer Peripherals"/>
        <s v="Bookcases"/>
        <s v="Appliances"/>
        <s v="Copiers"/>
      </sharedItems>
    </cacheField>
    <cacheField name="Quantity ordered" numFmtId="0">
      <sharedItems containsSemiMixedTypes="0" containsString="0" containsNumber="1" containsInteger="1" minValue="1" maxValue="167"/>
    </cacheField>
    <cacheField name="Unit Price" numFmtId="164">
      <sharedItems containsSemiMixedTypes="0" containsString="0" containsNumber="1" minValue="1.1399999999999999" maxValue="6783.02"/>
    </cacheField>
    <cacheField name="Total Price(Before Discount)" numFmtId="164">
      <sharedItems containsSemiMixedTypes="0" containsString="0" containsNumber="1" minValue="1.68" maxValue="50912"/>
    </cacheField>
    <cacheField name="Discount" numFmtId="0">
      <sharedItems containsSemiMixedTypes="0" containsString="0" containsNumber="1" minValue="0.05" maxValue="0.15"/>
    </cacheField>
    <cacheField name="Discount in %" numFmtId="9">
      <sharedItems containsSemiMixedTypes="0" containsString="0" containsNumber="1" minValue="0.05" maxValue="0.15"/>
    </cacheField>
    <cacheField name="Discount Level" numFmtId="9">
      <sharedItems/>
    </cacheField>
    <cacheField name="Discount Amount" numFmtId="164">
      <sharedItems containsSemiMixedTypes="0" containsString="0" containsNumber="1" minValue="8.4000000000000005E-2" maxValue="7636.7999999999993"/>
    </cacheField>
    <cacheField name="Total Price(After Discount)" numFmtId="164">
      <sharedItems containsSemiMixedTypes="0" containsString="0" containsNumber="1" minValue="1.5959999999999999" maxValue="43275.199999999997"/>
    </cacheField>
    <cacheField name="Order Value Category" numFmtId="164">
      <sharedItems/>
    </cacheField>
    <cacheField name="Order Date" numFmtId="14">
      <sharedItems containsSemiMixedTypes="0" containsNonDate="0" containsDate="1" containsString="0" minDate="2015-01-01T00:00:00" maxDate="2015-07-01T00:00:00"/>
    </cacheField>
    <cacheField name="Weekday" numFmtId="14">
      <sharedItems/>
    </cacheField>
    <cacheField name="Month" numFmtId="14">
      <sharedItems/>
    </cacheField>
    <cacheField name="Year" numFmtId="14">
      <sharedItems/>
    </cacheField>
    <cacheField name="Month and Year" numFmtId="14">
      <sharedItems count="6">
        <s v="January 2015"/>
        <s v="June 2015"/>
        <s v="February 2015"/>
        <s v="May 2015"/>
        <s v="April 2015"/>
        <s v="March 2015"/>
      </sharedItems>
    </cacheField>
    <cacheField name="Ship Date" numFmtId="14">
      <sharedItems containsSemiMixedTypes="0" containsNonDate="0" containsDate="1" containsString="0" minDate="2015-01-02T00:00:00" maxDate="2015-07-09T00:00:00"/>
    </cacheField>
    <cacheField name="Order Priority" numFmtId="0">
      <sharedItems/>
    </cacheField>
    <cacheField name="Days to Ship" numFmtId="0">
      <sharedItems containsSemiMixedTypes="0" containsString="0" containsNumber="1" containsInteger="1" minValue="0" maxValue="10"/>
    </cacheField>
    <cacheField name="Shipping speeed categor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Ship Mode" numFmtId="0">
      <sharedItems/>
    </cacheField>
    <cacheField name="City" numFmtId="0">
      <sharedItems/>
    </cacheField>
    <cacheField name="State or Province" numFmtId="0">
      <sharedItems count="49">
        <s v="Washington"/>
        <s v="California"/>
        <s v="New Jersey"/>
        <s v="Minnesota"/>
        <s v="New York"/>
        <s v="Montana"/>
        <s v="Oregon"/>
        <s v="Texas"/>
        <s v="Virginia"/>
        <s v="Vermont"/>
        <s v="Ohio"/>
        <s v="Louisiana"/>
        <s v="Illinois"/>
        <s v="Kansas"/>
        <s v="Maine"/>
        <s v="Massachusetts"/>
        <s v="New Hampshire"/>
        <s v="Utah"/>
        <s v="Connecticut"/>
        <s v="Pennsylvania"/>
        <s v="Tennessee"/>
        <s v="Colorado"/>
        <s v="Michigan"/>
        <s v="Oklahoma"/>
        <s v="North Carolina"/>
        <s v="Iowa"/>
        <s v="Florida"/>
        <s v="New Mexico"/>
        <s v="Arizona"/>
        <s v="Georgia"/>
        <s v="Maryland"/>
        <s v="Rhode Island"/>
        <s v="Nebraska"/>
        <s v="Missouri"/>
        <s v="Nevada"/>
        <s v="Kentucky"/>
        <s v="West Virginia"/>
        <s v="Mississippi"/>
        <s v="Indiana"/>
        <s v="South Carolina"/>
        <s v="Arkansas"/>
        <s v="District of Columbia"/>
        <s v="Delaware"/>
        <s v="Alabama"/>
        <s v="Idaho"/>
        <s v="Wisconsin"/>
        <s v="South Dakota"/>
        <s v="Wyoming"/>
        <s v="North Dakota"/>
      </sharedItems>
    </cacheField>
    <cacheField name="Region" numFmtId="0">
      <sharedItems count="4">
        <s v="West"/>
        <s v="East"/>
        <s v="Central"/>
        <s v="South"/>
      </sharedItems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/>
    </cacheField>
    <cacheField name="Customer Segment" numFmtId="0">
      <sharedItems count="4">
        <s v="Corporate"/>
        <s v="Home Office"/>
        <s v="Small Business"/>
        <s v="Consumer"/>
      </sharedItems>
    </cacheField>
    <cacheField name="Product Contain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3">
  <r>
    <n v="3"/>
    <s v="Bonnie Potter"/>
    <n v="88522"/>
    <x v="0"/>
    <n v="4"/>
    <n v="2.84"/>
    <n v="11.36"/>
    <n v="0.05"/>
    <n v="0.05"/>
    <s v="Low discount"/>
    <n v="0.56799999999999995"/>
    <n v="10.792"/>
    <s v="Low order"/>
    <d v="2015-01-07T00:00:00"/>
    <s v="Wednesday"/>
    <s v="January"/>
    <s v="2015"/>
    <x v="0"/>
    <d v="2015-01-08T00:00:00"/>
    <s v="High"/>
    <n v="1"/>
    <s v="Fast"/>
    <n v="98221"/>
    <s v="Express "/>
    <s v="Anacortes"/>
    <x v="0"/>
    <x v="0"/>
    <x v="0"/>
    <s v="Pens &amp; Art Supplies"/>
    <x v="0"/>
    <s v="Wrap Bag"/>
  </r>
  <r>
    <n v="5"/>
    <s v="Ronnie Proctor"/>
    <n v="90193"/>
    <x v="1"/>
    <n v="12"/>
    <n v="500.98"/>
    <n v="6011.76"/>
    <n v="0.1"/>
    <n v="0.1"/>
    <s v="Meduim discount"/>
    <n v="601.17600000000004"/>
    <n v="5410.5839999999998"/>
    <s v="High Order"/>
    <d v="2015-06-13T00:00:00"/>
    <s v="Saturday"/>
    <s v="June"/>
    <s v="2015"/>
    <x v="1"/>
    <d v="2015-06-15T00:00:00"/>
    <s v="Not Specified"/>
    <n v="2"/>
    <s v="Meduim"/>
    <n v="91776"/>
    <s v="Standard"/>
    <s v="San Gabriel"/>
    <x v="1"/>
    <x v="0"/>
    <x v="1"/>
    <s v="Chairs &amp; Chairmats"/>
    <x v="1"/>
    <s v="Jumbo Drum"/>
  </r>
  <r>
    <n v="11"/>
    <s v="Marcus Dunlap"/>
    <n v="90192"/>
    <x v="2"/>
    <n v="22"/>
    <n v="9.48"/>
    <n v="208.56"/>
    <n v="0.05"/>
    <n v="0.05"/>
    <s v="Low discount"/>
    <n v="10.428000000000001"/>
    <n v="198.13200000000001"/>
    <s v="Low order"/>
    <d v="2015-02-15T00:00:00"/>
    <s v="Sunday"/>
    <s v="February"/>
    <s v="2015"/>
    <x v="2"/>
    <d v="2015-02-17T00:00:00"/>
    <s v="Critical"/>
    <n v="2"/>
    <s v="Meduim"/>
    <n v="7203"/>
    <s v="Standard"/>
    <s v="Roselle"/>
    <x v="2"/>
    <x v="1"/>
    <x v="1"/>
    <s v="Office Furnishings"/>
    <x v="1"/>
    <s v="Small Pack"/>
  </r>
  <r>
    <n v="14"/>
    <s v="Gwendolyn F Tyson"/>
    <n v="86838"/>
    <x v="2"/>
    <n v="16"/>
    <n v="78.69"/>
    <n v="1259.04"/>
    <n v="0.05"/>
    <n v="0.05"/>
    <s v="Low discount"/>
    <n v="62.951999999999998"/>
    <n v="1196.088"/>
    <s v="Low order"/>
    <d v="2015-05-12T00:00:00"/>
    <s v="Tuesday"/>
    <s v="May"/>
    <s v="2015"/>
    <x v="3"/>
    <d v="2015-05-14T00:00:00"/>
    <s v="Medium"/>
    <n v="2"/>
    <s v="Meduim"/>
    <n v="55372"/>
    <s v="Standard"/>
    <s v="Prior Lake"/>
    <x v="3"/>
    <x v="2"/>
    <x v="1"/>
    <s v="Office Furnishings"/>
    <x v="2"/>
    <s v="Small Box"/>
  </r>
  <r>
    <n v="14"/>
    <s v="Gwendolyn F Tyson"/>
    <n v="86838"/>
    <x v="0"/>
    <n v="7"/>
    <n v="3.28"/>
    <n v="22.959999999999997"/>
    <n v="0.05"/>
    <n v="0.05"/>
    <s v="Low discount"/>
    <n v="1.1479999999999999"/>
    <n v="21.811999999999998"/>
    <s v="Low order"/>
    <d v="2015-05-12T00:00:00"/>
    <s v="Tuesday"/>
    <s v="May"/>
    <s v="2015"/>
    <x v="3"/>
    <d v="2015-05-13T00:00:00"/>
    <s v="Medium"/>
    <n v="1"/>
    <s v="Fast"/>
    <n v="55372"/>
    <s v="Standard"/>
    <s v="Prior Lake"/>
    <x v="3"/>
    <x v="2"/>
    <x v="0"/>
    <s v="Pens &amp; Art Supplies"/>
    <x v="2"/>
    <s v="Wrap Bag"/>
  </r>
  <r>
    <n v="14"/>
    <s v="Gwendolyn F Tyson"/>
    <n v="86838"/>
    <x v="0"/>
    <n v="7"/>
    <n v="3.28"/>
    <n v="22.959999999999997"/>
    <n v="0.05"/>
    <n v="0.05"/>
    <s v="Low discount"/>
    <n v="1.1479999999999999"/>
    <n v="21.811999999999998"/>
    <s v="Low order"/>
    <d v="2015-05-12T00:00:00"/>
    <s v="Tuesday"/>
    <s v="May"/>
    <s v="2015"/>
    <x v="3"/>
    <d v="2015-05-13T00:00:00"/>
    <s v="Medium"/>
    <n v="1"/>
    <s v="Fast"/>
    <n v="55372"/>
    <s v="Standard"/>
    <s v="Prior Lake"/>
    <x v="3"/>
    <x v="2"/>
    <x v="0"/>
    <s v="Pens &amp; Art Supplies"/>
    <x v="2"/>
    <s v="Wrap Bag"/>
  </r>
  <r>
    <n v="14"/>
    <s v="Gwendolyn F Tyson"/>
    <n v="86838"/>
    <x v="0"/>
    <n v="4"/>
    <n v="3.28"/>
    <n v="13.12"/>
    <n v="0.05"/>
    <n v="0.05"/>
    <s v="Low discount"/>
    <n v="0.65600000000000003"/>
    <n v="12.463999999999999"/>
    <s v="Low order"/>
    <d v="2015-05-12T00:00:00"/>
    <s v="Tuesday"/>
    <s v="May"/>
    <s v="2015"/>
    <x v="3"/>
    <d v="2015-05-13T00:00:00"/>
    <s v="Medium"/>
    <n v="1"/>
    <s v="Fast"/>
    <n v="55372"/>
    <s v="Standard"/>
    <s v="Prior Lake"/>
    <x v="3"/>
    <x v="2"/>
    <x v="0"/>
    <s v="Pens &amp; Art Supplies"/>
    <x v="2"/>
    <s v="Wrap Bag"/>
  </r>
  <r>
    <n v="14"/>
    <s v="Gwendolyn F Tyson"/>
    <n v="86838"/>
    <x v="3"/>
    <n v="4"/>
    <n v="3.58"/>
    <n v="14.32"/>
    <n v="0.05"/>
    <n v="0.05"/>
    <s v="Low discount"/>
    <n v="0.71600000000000008"/>
    <n v="13.604000000000001"/>
    <s v="Low order"/>
    <d v="2015-05-12T00:00:00"/>
    <s v="Tuesday"/>
    <s v="May"/>
    <s v="2015"/>
    <x v="3"/>
    <d v="2015-05-13T00:00:00"/>
    <s v="Medium"/>
    <n v="1"/>
    <s v="Fast"/>
    <n v="55372"/>
    <s v="Standard"/>
    <s v="Prior Lake"/>
    <x v="3"/>
    <x v="1"/>
    <x v="0"/>
    <s v="Rubber Bands"/>
    <x v="2"/>
    <s v="Wrap Bag"/>
  </r>
  <r>
    <n v="15"/>
    <s v="Timothy Reese"/>
    <n v="86837"/>
    <x v="4"/>
    <n v="7"/>
    <n v="4.42"/>
    <n v="30.939999999999998"/>
    <n v="0.05"/>
    <n v="0.05"/>
    <s v="Low discount"/>
    <n v="1.5469999999999999"/>
    <n v="29.392999999999997"/>
    <s v="Low order"/>
    <d v="2015-04-08T00:00:00"/>
    <s v="Wednesday"/>
    <s v="April"/>
    <s v="2015"/>
    <x v="4"/>
    <d v="2015-04-09T00:00:00"/>
    <s v="Critical"/>
    <n v="1"/>
    <s v="Fast"/>
    <n v="11787"/>
    <s v="Standard"/>
    <s v="Smithtown"/>
    <x v="4"/>
    <x v="1"/>
    <x v="0"/>
    <s v="Envelopes"/>
    <x v="2"/>
    <s v="Small Box"/>
  </r>
  <r>
    <n v="15"/>
    <s v="Timothy Reese"/>
    <n v="86839"/>
    <x v="4"/>
    <n v="10"/>
    <n v="35.94"/>
    <n v="359.4"/>
    <n v="0.05"/>
    <n v="0.05"/>
    <s v="Low discount"/>
    <n v="17.97"/>
    <n v="341.42999999999995"/>
    <s v="Low order"/>
    <d v="2015-05-28T00:00:00"/>
    <s v="Thursday"/>
    <s v="May"/>
    <s v="2015"/>
    <x v="3"/>
    <d v="2015-05-28T00:00:00"/>
    <s v="Medium"/>
    <n v="0"/>
    <s v="Fast"/>
    <n v="11787"/>
    <s v="Standard"/>
    <s v="Smithtown"/>
    <x v="4"/>
    <x v="1"/>
    <x v="0"/>
    <s v="Envelopes"/>
    <x v="2"/>
    <s v="Small Box"/>
  </r>
  <r>
    <n v="16"/>
    <s v="Sarah Ramsey"/>
    <n v="86836"/>
    <x v="3"/>
    <n v="6"/>
    <n v="2.98"/>
    <n v="17.88"/>
    <n v="0.05"/>
    <n v="0.05"/>
    <s v="Low discount"/>
    <n v="0.89400000000000002"/>
    <n v="16.986000000000001"/>
    <s v="Low order"/>
    <d v="2015-02-12T00:00:00"/>
    <s v="Thursday"/>
    <s v="February"/>
    <s v="2015"/>
    <x v="2"/>
    <d v="2015-02-15T00:00:00"/>
    <s v="High"/>
    <n v="3"/>
    <s v="Meduim"/>
    <n v="13210"/>
    <s v="Standard"/>
    <s v="Syracuse"/>
    <x v="4"/>
    <x v="1"/>
    <x v="0"/>
    <s v="Rubber Bands"/>
    <x v="2"/>
    <s v="Wrap Bag"/>
  </r>
  <r>
    <n v="16"/>
    <s v="Sarah Ramsey"/>
    <n v="86836"/>
    <x v="5"/>
    <n v="10"/>
    <n v="115.99"/>
    <n v="1159.8999999999999"/>
    <n v="0.1"/>
    <n v="0.1"/>
    <s v="Meduim discount"/>
    <n v="115.99"/>
    <n v="1043.9099999999999"/>
    <s v="Low order"/>
    <d v="2015-02-12T00:00:00"/>
    <s v="Thursday"/>
    <s v="February"/>
    <s v="2015"/>
    <x v="2"/>
    <d v="2015-02-14T00:00:00"/>
    <s v="High"/>
    <n v="2"/>
    <s v="Meduim"/>
    <n v="13210"/>
    <s v="Standard"/>
    <s v="Syracuse"/>
    <x v="4"/>
    <x v="0"/>
    <x v="2"/>
    <s v="Telephones And Communication"/>
    <x v="2"/>
    <s v="Small Box"/>
  </r>
  <r>
    <n v="18"/>
    <s v="Laurie Hanna"/>
    <n v="90031"/>
    <x v="2"/>
    <n v="17"/>
    <n v="26.48"/>
    <n v="450.16"/>
    <n v="0.05"/>
    <n v="0.05"/>
    <s v="Low discount"/>
    <n v="22.508000000000003"/>
    <n v="427.65200000000004"/>
    <s v="Low order"/>
    <d v="2015-05-15T00:00:00"/>
    <s v="Friday"/>
    <s v="May"/>
    <s v="2015"/>
    <x v="3"/>
    <d v="2015-05-16T00:00:00"/>
    <s v="High"/>
    <n v="1"/>
    <s v="Fast"/>
    <n v="59601"/>
    <s v="Standard"/>
    <s v="Helena"/>
    <x v="5"/>
    <x v="0"/>
    <x v="1"/>
    <s v="Office Furnishings"/>
    <x v="2"/>
    <s v="Small Box"/>
  </r>
  <r>
    <n v="19"/>
    <s v="Jim Rodgers"/>
    <n v="90032"/>
    <x v="6"/>
    <n v="18"/>
    <n v="12.99"/>
    <n v="233.82"/>
    <n v="0.05"/>
    <n v="0.05"/>
    <s v="Low discount"/>
    <n v="11.691000000000001"/>
    <n v="222.12899999999999"/>
    <s v="Low order"/>
    <d v="2015-05-21T00:00:00"/>
    <s v="Thursday"/>
    <s v="May"/>
    <s v="2015"/>
    <x v="3"/>
    <d v="2015-05-23T00:00:00"/>
    <s v="Not Specified"/>
    <n v="2"/>
    <s v="Meduim"/>
    <n v="59801"/>
    <s v="Standard"/>
    <s v="Missoula"/>
    <x v="5"/>
    <x v="1"/>
    <x v="2"/>
    <s v="Office Machines"/>
    <x v="2"/>
    <s v="Medium Box"/>
  </r>
  <r>
    <n v="21"/>
    <s v="Tony Wilkins Winters"/>
    <n v="41793"/>
    <x v="2"/>
    <n v="70"/>
    <n v="26.48"/>
    <n v="1853.6000000000001"/>
    <n v="0.05"/>
    <n v="0.05"/>
    <s v="Low discount"/>
    <n v="92.68"/>
    <n v="1760.92"/>
    <s v="Low order"/>
    <d v="2015-05-15T00:00:00"/>
    <s v="Friday"/>
    <s v="May"/>
    <s v="2015"/>
    <x v="3"/>
    <d v="2015-05-16T00:00:00"/>
    <s v="High"/>
    <n v="1"/>
    <s v="Fast"/>
    <n v="10012"/>
    <s v="Standard"/>
    <s v="New York City"/>
    <x v="4"/>
    <x v="1"/>
    <x v="1"/>
    <s v="Office Furnishings"/>
    <x v="2"/>
    <s v="Small Box"/>
  </r>
  <r>
    <n v="21"/>
    <s v="Tony Wilkins Winters"/>
    <n v="42949"/>
    <x v="3"/>
    <n v="58"/>
    <n v="5"/>
    <n v="290"/>
    <n v="0.05"/>
    <n v="0.05"/>
    <s v="Low discount"/>
    <n v="14.5"/>
    <n v="275.5"/>
    <s v="Low order"/>
    <d v="2015-05-21T00:00:00"/>
    <s v="Thursday"/>
    <s v="May"/>
    <s v="2015"/>
    <x v="3"/>
    <d v="2015-05-22T00:00:00"/>
    <s v="Not Specified"/>
    <n v="1"/>
    <s v="Fast"/>
    <n v="10012"/>
    <s v="Standard"/>
    <s v="New York City"/>
    <x v="4"/>
    <x v="1"/>
    <x v="0"/>
    <s v="Rubber Bands"/>
    <x v="2"/>
    <s v="Wrap Bag"/>
  </r>
  <r>
    <n v="21"/>
    <s v="Tony Wilkins Winters"/>
    <n v="42949"/>
    <x v="6"/>
    <n v="71"/>
    <n v="12.99"/>
    <n v="922.29"/>
    <n v="0.05"/>
    <n v="0.05"/>
    <s v="Low discount"/>
    <n v="46.1145"/>
    <n v="876.17549999999994"/>
    <s v="Low order"/>
    <d v="2015-05-21T00:00:00"/>
    <s v="Thursday"/>
    <s v="May"/>
    <s v="2015"/>
    <x v="3"/>
    <d v="2015-05-23T00:00:00"/>
    <s v="Not Specified"/>
    <n v="2"/>
    <s v="Meduim"/>
    <n v="10012"/>
    <s v="Standard"/>
    <s v="New York City"/>
    <x v="4"/>
    <x v="0"/>
    <x v="2"/>
    <s v="Office Machines"/>
    <x v="2"/>
    <s v="Medium Box"/>
  </r>
  <r>
    <n v="24"/>
    <s v="Edna Thomas"/>
    <n v="87651"/>
    <x v="7"/>
    <n v="1"/>
    <n v="55.48"/>
    <n v="55.48"/>
    <n v="0.05"/>
    <n v="0.05"/>
    <s v="Low discount"/>
    <n v="2.774"/>
    <n v="52.705999999999996"/>
    <s v="Low order"/>
    <d v="2015-01-28T00:00:00"/>
    <s v="Wednesday"/>
    <s v="January"/>
    <s v="2015"/>
    <x v="0"/>
    <d v="2015-01-29T00:00:00"/>
    <s v="High"/>
    <n v="1"/>
    <s v="Fast"/>
    <n v="92677"/>
    <s v="Standard"/>
    <s v="Laguna Niguel"/>
    <x v="1"/>
    <x v="0"/>
    <x v="0"/>
    <s v="Paper"/>
    <x v="0"/>
    <s v="Small Box"/>
  </r>
  <r>
    <n v="24"/>
    <s v="Edna Thomas"/>
    <n v="87651"/>
    <x v="0"/>
    <n v="1"/>
    <n v="1.68"/>
    <n v="1.68"/>
    <n v="0.05"/>
    <n v="0.05"/>
    <s v="Low discount"/>
    <n v="8.4000000000000005E-2"/>
    <n v="1.5959999999999999"/>
    <s v="Low order"/>
    <d v="2015-01-28T00:00:00"/>
    <s v="Wednesday"/>
    <s v="January"/>
    <s v="2015"/>
    <x v="0"/>
    <d v="2015-01-30T00:00:00"/>
    <s v="High"/>
    <n v="2"/>
    <s v="Meduim"/>
    <n v="92677"/>
    <s v="Standard"/>
    <s v="Laguna Niguel"/>
    <x v="1"/>
    <x v="0"/>
    <x v="0"/>
    <s v="Pens &amp; Art Supplies"/>
    <x v="0"/>
    <s v="Wrap Bag"/>
  </r>
  <r>
    <n v="27"/>
    <s v="Guy Gallagher"/>
    <n v="87652"/>
    <x v="2"/>
    <n v="12"/>
    <n v="4.1399999999999997"/>
    <n v="49.679999999999993"/>
    <n v="0.05"/>
    <n v="0.05"/>
    <s v="Low discount"/>
    <n v="2.484"/>
    <n v="47.195999999999991"/>
    <s v="Low order"/>
    <d v="2015-05-02T00:00:00"/>
    <s v="Saturday"/>
    <s v="May"/>
    <s v="2015"/>
    <x v="3"/>
    <d v="2015-05-04T00:00:00"/>
    <s v="Not Specified"/>
    <n v="2"/>
    <s v="Meduim"/>
    <n v="90712"/>
    <s v="Standard"/>
    <s v="Lakewood"/>
    <x v="1"/>
    <x v="0"/>
    <x v="1"/>
    <s v="Office Furnishings"/>
    <x v="0"/>
    <s v="Small Box"/>
  </r>
  <r>
    <n v="32"/>
    <s v="Matthew Berman"/>
    <n v="89199"/>
    <x v="0"/>
    <n v="13"/>
    <n v="34.99"/>
    <n v="454.87"/>
    <n v="0.05"/>
    <n v="0.05"/>
    <s v="Low discount"/>
    <n v="22.743500000000001"/>
    <n v="432.12650000000002"/>
    <s v="Low order"/>
    <d v="2015-02-22T00:00:00"/>
    <s v="Sunday"/>
    <s v="February"/>
    <s v="2015"/>
    <x v="2"/>
    <d v="2015-02-23T00:00:00"/>
    <s v="High"/>
    <n v="1"/>
    <s v="Fast"/>
    <n v="97526"/>
    <s v="Standard"/>
    <s v="Grants Pass"/>
    <x v="6"/>
    <x v="0"/>
    <x v="0"/>
    <s v="Pens &amp; Art Supplies"/>
    <x v="0"/>
    <s v="Small Box"/>
  </r>
  <r>
    <n v="32"/>
    <s v="Matthew Berman"/>
    <n v="89200"/>
    <x v="6"/>
    <n v="2"/>
    <n v="17.98"/>
    <n v="35.96"/>
    <n v="0.05"/>
    <n v="0.05"/>
    <s v="Low discount"/>
    <n v="1.798"/>
    <n v="34.161999999999999"/>
    <s v="Low order"/>
    <d v="2015-03-27T00:00:00"/>
    <s v="Friday"/>
    <s v="March"/>
    <s v="2015"/>
    <x v="5"/>
    <d v="2015-03-28T00:00:00"/>
    <s v="High"/>
    <n v="1"/>
    <s v="Fast"/>
    <n v="97526"/>
    <s v="Standard"/>
    <s v="Grants Pass"/>
    <x v="6"/>
    <x v="0"/>
    <x v="2"/>
    <s v="Office Machines"/>
    <x v="0"/>
    <s v="Medium Box"/>
  </r>
  <r>
    <n v="32"/>
    <s v="Matthew Berman"/>
    <n v="89202"/>
    <x v="5"/>
    <n v="8"/>
    <n v="125.99"/>
    <n v="1007.92"/>
    <n v="0.1"/>
    <n v="0.1"/>
    <s v="Meduim discount"/>
    <n v="100.792"/>
    <n v="907.12799999999993"/>
    <s v="Low order"/>
    <d v="2015-01-20T00:00:00"/>
    <s v="Tuesday"/>
    <s v="January"/>
    <s v="2015"/>
    <x v="0"/>
    <d v="2015-01-22T00:00:00"/>
    <s v="Medium"/>
    <n v="2"/>
    <s v="Meduim"/>
    <n v="97526"/>
    <s v="Express "/>
    <s v="Grants Pass"/>
    <x v="6"/>
    <x v="0"/>
    <x v="2"/>
    <s v="Telephones And Communication"/>
    <x v="0"/>
    <s v="Small Box"/>
  </r>
  <r>
    <n v="32"/>
    <s v="Matthew Berman"/>
    <n v="89203"/>
    <x v="5"/>
    <n v="22"/>
    <n v="205.99"/>
    <n v="4531.7800000000007"/>
    <n v="0.1"/>
    <n v="0.1"/>
    <s v="Meduim discount"/>
    <n v="453.17800000000011"/>
    <n v="4078.6020000000008"/>
    <s v="Low order"/>
    <d v="2015-03-12T00:00:00"/>
    <s v="Thursday"/>
    <s v="March"/>
    <s v="2015"/>
    <x v="5"/>
    <d v="2015-03-19T00:00:00"/>
    <s v="Low"/>
    <n v="7"/>
    <s v="High"/>
    <n v="97526"/>
    <s v="Standard"/>
    <s v="Grants Pass"/>
    <x v="6"/>
    <x v="0"/>
    <x v="2"/>
    <s v="Telephones And Communication"/>
    <x v="0"/>
    <s v="Small Box"/>
  </r>
  <r>
    <n v="33"/>
    <s v="Ricky Hensley"/>
    <n v="89201"/>
    <x v="8"/>
    <n v="13"/>
    <n v="4.24"/>
    <n v="55.120000000000005"/>
    <n v="0.05"/>
    <n v="0.05"/>
    <s v="Low discount"/>
    <n v="2.7560000000000002"/>
    <n v="52.364000000000004"/>
    <s v="Low order"/>
    <d v="2015-06-15T00:00:00"/>
    <s v="Monday"/>
    <s v="June"/>
    <s v="2015"/>
    <x v="1"/>
    <d v="2015-06-17T00:00:00"/>
    <s v="Not Specified"/>
    <n v="2"/>
    <s v="Meduim"/>
    <n v="97030"/>
    <s v="Standard"/>
    <s v="Gresham"/>
    <x v="6"/>
    <x v="0"/>
    <x v="0"/>
    <s v="Binders And Binder Accessories"/>
    <x v="0"/>
    <s v="Small Box"/>
  </r>
  <r>
    <n v="33"/>
    <s v="Ricky Hensley"/>
    <n v="89201"/>
    <x v="0"/>
    <n v="18"/>
    <n v="2.94"/>
    <n v="52.92"/>
    <n v="0.05"/>
    <n v="0.05"/>
    <s v="Low discount"/>
    <n v="2.6460000000000004"/>
    <n v="50.274000000000001"/>
    <s v="Low order"/>
    <d v="2015-06-15T00:00:00"/>
    <s v="Monday"/>
    <s v="June"/>
    <s v="2015"/>
    <x v="1"/>
    <d v="2015-06-16T00:00:00"/>
    <s v="Not Specified"/>
    <n v="1"/>
    <s v="Fast"/>
    <n v="97030"/>
    <s v="Standard"/>
    <s v="Gresham"/>
    <x v="6"/>
    <x v="0"/>
    <x v="0"/>
    <s v="Pens &amp; Art Supplies"/>
    <x v="0"/>
    <s v="Wrap Bag"/>
  </r>
  <r>
    <n v="43"/>
    <s v="Theodore Moran"/>
    <n v="91454"/>
    <x v="6"/>
    <n v="6"/>
    <n v="99.99"/>
    <n v="599.93999999999994"/>
    <n v="0.05"/>
    <n v="0.05"/>
    <s v="Low discount"/>
    <n v="29.997"/>
    <n v="569.94299999999998"/>
    <s v="Low order"/>
    <d v="2015-05-10T00:00:00"/>
    <s v="Sunday"/>
    <s v="May"/>
    <s v="2015"/>
    <x v="3"/>
    <d v="2015-05-11T00:00:00"/>
    <s v="High"/>
    <n v="1"/>
    <s v="Fast"/>
    <n v="98052"/>
    <s v="Standard"/>
    <s v="Redmond"/>
    <x v="0"/>
    <x v="0"/>
    <x v="2"/>
    <s v="Office Machines"/>
    <x v="3"/>
    <s v="Small Box"/>
  </r>
  <r>
    <n v="52"/>
    <s v="Lorraine Kelly"/>
    <n v="88426"/>
    <x v="5"/>
    <n v="6"/>
    <n v="115.99"/>
    <n v="695.93999999999994"/>
    <n v="0.1"/>
    <n v="0.1"/>
    <s v="Meduim discount"/>
    <n v="69.593999999999994"/>
    <n v="626.346"/>
    <s v="Low order"/>
    <d v="2015-03-10T00:00:00"/>
    <s v="Tuesday"/>
    <s v="March"/>
    <s v="2015"/>
    <x v="5"/>
    <d v="2015-03-10T00:00:00"/>
    <s v="Not Specified"/>
    <n v="0"/>
    <s v="Fast"/>
    <n v="98373"/>
    <s v="Standard"/>
    <s v="Puyallup"/>
    <x v="0"/>
    <x v="0"/>
    <x v="2"/>
    <s v="Telephones And Communication"/>
    <x v="0"/>
    <s v="Small Box"/>
  </r>
  <r>
    <n v="53"/>
    <s v="Sidney Russell Austin"/>
    <n v="88425"/>
    <x v="6"/>
    <n v="1"/>
    <n v="3502.14"/>
    <n v="3502.14"/>
    <n v="0.15"/>
    <n v="0.15"/>
    <s v="High discount"/>
    <n v="525.32099999999991"/>
    <n v="2976.819"/>
    <s v="Low order"/>
    <d v="2015-01-28T00:00:00"/>
    <s v="Wednesday"/>
    <s v="January"/>
    <s v="2015"/>
    <x v="0"/>
    <d v="2015-01-30T00:00:00"/>
    <s v="Critical"/>
    <n v="2"/>
    <s v="Meduim"/>
    <n v="98052"/>
    <s v="Standard"/>
    <s v="Redmond"/>
    <x v="0"/>
    <x v="0"/>
    <x v="2"/>
    <s v="Office Machines"/>
    <x v="0"/>
    <s v="Jumbo Box"/>
  </r>
  <r>
    <n v="53"/>
    <s v="Sidney Russell Austin"/>
    <n v="88426"/>
    <x v="7"/>
    <n v="17"/>
    <n v="5.98"/>
    <n v="101.66000000000001"/>
    <n v="0.05"/>
    <n v="0.05"/>
    <s v="Low discount"/>
    <n v="5.0830000000000011"/>
    <n v="96.577000000000012"/>
    <s v="Low order"/>
    <d v="2015-03-10T00:00:00"/>
    <s v="Tuesday"/>
    <s v="March"/>
    <s v="2015"/>
    <x v="5"/>
    <d v="2015-03-11T00:00:00"/>
    <s v="Not Specified"/>
    <n v="1"/>
    <s v="Fast"/>
    <n v="98052"/>
    <s v="Standard"/>
    <s v="Redmond"/>
    <x v="0"/>
    <x v="1"/>
    <x v="0"/>
    <s v="Paper"/>
    <x v="0"/>
    <s v="Small Box"/>
  </r>
  <r>
    <n v="56"/>
    <s v="Randall Montgomery"/>
    <n v="88075"/>
    <x v="8"/>
    <n v="20"/>
    <n v="3.8"/>
    <n v="76"/>
    <n v="0.05"/>
    <n v="0.05"/>
    <s v="Low discount"/>
    <n v="3.8000000000000003"/>
    <n v="72.2"/>
    <s v="Low order"/>
    <d v="2015-04-20T00:00:00"/>
    <s v="Monday"/>
    <s v="April"/>
    <s v="2015"/>
    <x v="4"/>
    <d v="2015-04-21T00:00:00"/>
    <s v="Medium"/>
    <n v="1"/>
    <s v="Fast"/>
    <n v="14150"/>
    <s v="Standard"/>
    <s v="Tonawanda"/>
    <x v="4"/>
    <x v="1"/>
    <x v="0"/>
    <s v="Binders And Binder Accessories"/>
    <x v="3"/>
    <s v="Small Box"/>
  </r>
  <r>
    <n v="56"/>
    <s v="Randall Montgomery"/>
    <n v="88075"/>
    <x v="0"/>
    <n v="17"/>
    <n v="1.76"/>
    <n v="29.92"/>
    <n v="0.05"/>
    <n v="0.05"/>
    <s v="Low discount"/>
    <n v="1.4960000000000002"/>
    <n v="28.424000000000003"/>
    <s v="Low order"/>
    <d v="2015-04-20T00:00:00"/>
    <s v="Monday"/>
    <s v="April"/>
    <s v="2015"/>
    <x v="4"/>
    <d v="2015-04-21T00:00:00"/>
    <s v="Medium"/>
    <n v="1"/>
    <s v="Fast"/>
    <n v="14150"/>
    <s v="Standard"/>
    <s v="Tonawanda"/>
    <x v="4"/>
    <x v="2"/>
    <x v="0"/>
    <s v="Pens &amp; Art Supplies"/>
    <x v="3"/>
    <s v="Wrap Bag"/>
  </r>
  <r>
    <n v="62"/>
    <s v="Pam Gilbert"/>
    <n v="87407"/>
    <x v="7"/>
    <n v="3"/>
    <n v="5.98"/>
    <n v="17.940000000000001"/>
    <n v="0.05"/>
    <n v="0.05"/>
    <s v="Low discount"/>
    <n v="0.89700000000000013"/>
    <n v="17.043000000000003"/>
    <s v="Low order"/>
    <d v="2015-05-09T00:00:00"/>
    <s v="Saturday"/>
    <s v="May"/>
    <s v="2015"/>
    <x v="3"/>
    <d v="2015-05-11T00:00:00"/>
    <s v="High"/>
    <n v="2"/>
    <s v="Meduim"/>
    <n v="78664"/>
    <s v="Standard"/>
    <s v="Round Rock"/>
    <x v="7"/>
    <x v="2"/>
    <x v="0"/>
    <s v="Paper"/>
    <x v="0"/>
    <s v="Small Box"/>
  </r>
  <r>
    <n v="62"/>
    <s v="Pam Gilbert"/>
    <n v="87408"/>
    <x v="7"/>
    <n v="17"/>
    <n v="29.14"/>
    <n v="495.38"/>
    <n v="0.05"/>
    <n v="0.05"/>
    <s v="Low discount"/>
    <n v="24.769000000000002"/>
    <n v="470.61099999999999"/>
    <s v="Low order"/>
    <d v="2015-06-12T00:00:00"/>
    <s v="Friday"/>
    <s v="June"/>
    <s v="2015"/>
    <x v="1"/>
    <d v="2015-06-14T00:00:00"/>
    <s v="High"/>
    <n v="2"/>
    <s v="Meduim"/>
    <n v="78664"/>
    <s v="Standard"/>
    <s v="Round Rock"/>
    <x v="7"/>
    <x v="3"/>
    <x v="0"/>
    <s v="Paper"/>
    <x v="0"/>
    <s v="Wrap Bag"/>
  </r>
  <r>
    <n v="64"/>
    <s v="Lynn Morrow"/>
    <n v="87406"/>
    <x v="9"/>
    <n v="1"/>
    <n v="3.69"/>
    <n v="3.69"/>
    <n v="0.05"/>
    <n v="0.05"/>
    <s v="Low discount"/>
    <n v="0.1845"/>
    <n v="3.5055000000000001"/>
    <s v="Low order"/>
    <d v="2015-03-02T00:00:00"/>
    <s v="Monday"/>
    <s v="March"/>
    <s v="2015"/>
    <x v="5"/>
    <d v="2015-03-04T00:00:00"/>
    <s v="Not Specified"/>
    <n v="2"/>
    <s v="Meduim"/>
    <n v="24153"/>
    <s v="Standard"/>
    <s v="Salem"/>
    <x v="8"/>
    <x v="3"/>
    <x v="0"/>
    <s v="Labels"/>
    <x v="2"/>
    <s v="Small Box"/>
  </r>
  <r>
    <n v="64"/>
    <s v="Lynn Morrow"/>
    <n v="87406"/>
    <x v="5"/>
    <n v="4"/>
    <n v="175.99"/>
    <n v="703.96"/>
    <n v="0.1"/>
    <n v="0.1"/>
    <s v="Meduim discount"/>
    <n v="70.396000000000001"/>
    <n v="633.56400000000008"/>
    <s v="Low order"/>
    <d v="2015-03-02T00:00:00"/>
    <s v="Monday"/>
    <s v="March"/>
    <s v="2015"/>
    <x v="5"/>
    <d v="2015-03-02T00:00:00"/>
    <s v="Not Specified"/>
    <n v="0"/>
    <s v="Fast"/>
    <n v="24153"/>
    <s v="Express "/>
    <s v="Salem"/>
    <x v="8"/>
    <x v="0"/>
    <x v="2"/>
    <s v="Telephones And Communication"/>
    <x v="2"/>
    <s v="Small Box"/>
  </r>
  <r>
    <n v="67"/>
    <s v="Ellen McCormick"/>
    <n v="87946"/>
    <x v="10"/>
    <n v="8"/>
    <n v="155.06"/>
    <n v="1240.48"/>
    <n v="0.1"/>
    <n v="0.1"/>
    <s v="Meduim discount"/>
    <n v="124.048"/>
    <n v="1116.432"/>
    <s v="Low order"/>
    <d v="2015-01-02T00:00:00"/>
    <s v="Friday"/>
    <s v="January"/>
    <s v="2015"/>
    <x v="0"/>
    <d v="2015-01-09T00:00:00"/>
    <s v="Low"/>
    <n v="7"/>
    <s v="High"/>
    <n v="94559"/>
    <s v="Standard"/>
    <s v="Napa"/>
    <x v="1"/>
    <x v="1"/>
    <x v="0"/>
    <s v="Storage &amp; Organization"/>
    <x v="0"/>
    <s v="Small Box"/>
  </r>
  <r>
    <n v="68"/>
    <s v="Scott Bunn"/>
    <n v="37537"/>
    <x v="1"/>
    <n v="4"/>
    <n v="291.73"/>
    <n v="1166.92"/>
    <n v="0.1"/>
    <n v="0.1"/>
    <s v="Meduim discount"/>
    <n v="116.69200000000001"/>
    <n v="1050.2280000000001"/>
    <s v="Low order"/>
    <d v="2015-01-02T00:00:00"/>
    <s v="Friday"/>
    <s v="January"/>
    <s v="2015"/>
    <x v="0"/>
    <d v="2015-01-02T00:00:00"/>
    <s v="Low"/>
    <n v="0"/>
    <s v="Fast"/>
    <n v="10177"/>
    <s v="Standard"/>
    <s v="New York City"/>
    <x v="4"/>
    <x v="1"/>
    <x v="1"/>
    <s v="Chairs &amp; Chairmats"/>
    <x v="0"/>
    <s v="Jumbo Drum"/>
  </r>
  <r>
    <n v="68"/>
    <s v="Scott Bunn"/>
    <n v="37537"/>
    <x v="1"/>
    <n v="43"/>
    <n v="100.98"/>
    <n v="4342.1400000000003"/>
    <n v="0.1"/>
    <n v="0.1"/>
    <s v="Meduim discount"/>
    <n v="434.21400000000006"/>
    <n v="3907.9260000000004"/>
    <s v="Low order"/>
    <d v="2015-01-02T00:00:00"/>
    <s v="Friday"/>
    <s v="January"/>
    <s v="2015"/>
    <x v="0"/>
    <d v="2015-01-04T00:00:00"/>
    <s v="Low"/>
    <n v="2"/>
    <s v="Meduim"/>
    <n v="10177"/>
    <s v="Standard"/>
    <s v="New York City"/>
    <x v="4"/>
    <x v="1"/>
    <x v="1"/>
    <s v="Chairs &amp; Chairmats"/>
    <x v="0"/>
    <s v="Jumbo Drum"/>
  </r>
  <r>
    <n v="68"/>
    <s v="Scott Bunn"/>
    <n v="37537"/>
    <x v="10"/>
    <n v="32"/>
    <n v="155.06"/>
    <n v="4961.92"/>
    <n v="0.1"/>
    <n v="0.1"/>
    <s v="Meduim discount"/>
    <n v="496.19200000000001"/>
    <n v="4465.7280000000001"/>
    <s v="Low order"/>
    <d v="2015-01-02T00:00:00"/>
    <s v="Friday"/>
    <s v="January"/>
    <s v="2015"/>
    <x v="0"/>
    <d v="2015-01-09T00:00:00"/>
    <s v="Low"/>
    <n v="7"/>
    <s v="High"/>
    <n v="10177"/>
    <s v="Standard"/>
    <s v="New York City"/>
    <x v="4"/>
    <x v="1"/>
    <x v="0"/>
    <s v="Storage &amp; Organization"/>
    <x v="0"/>
    <s v="Small Box"/>
  </r>
  <r>
    <n v="68"/>
    <s v="Scott Bunn"/>
    <n v="55713"/>
    <x v="1"/>
    <n v="49"/>
    <n v="122.99"/>
    <n v="6026.5099999999993"/>
    <n v="0.1"/>
    <n v="0.1"/>
    <s v="Meduim discount"/>
    <n v="602.65099999999995"/>
    <n v="5423.8589999999995"/>
    <s v="High Order"/>
    <d v="2015-02-02T00:00:00"/>
    <s v="Monday"/>
    <s v="February"/>
    <s v="2015"/>
    <x v="2"/>
    <d v="2015-02-04T00:00:00"/>
    <s v="High"/>
    <n v="2"/>
    <s v="Meduim"/>
    <n v="10177"/>
    <s v="Standard"/>
    <s v="New York City"/>
    <x v="4"/>
    <x v="1"/>
    <x v="1"/>
    <s v="Chairs &amp; Chairmats"/>
    <x v="0"/>
    <s v="Jumbo Drum"/>
  </r>
  <r>
    <n v="70"/>
    <s v="Annette Boone"/>
    <n v="87947"/>
    <x v="1"/>
    <n v="12"/>
    <n v="122.99"/>
    <n v="1475.8799999999999"/>
    <n v="0.1"/>
    <n v="0.1"/>
    <s v="Meduim discount"/>
    <n v="147.58799999999999"/>
    <n v="1328.2919999999999"/>
    <s v="Low order"/>
    <d v="2015-02-02T00:00:00"/>
    <s v="Monday"/>
    <s v="February"/>
    <s v="2015"/>
    <x v="2"/>
    <d v="2015-02-04T00:00:00"/>
    <s v="High"/>
    <n v="2"/>
    <s v="Meduim"/>
    <n v="5401"/>
    <s v="Standard"/>
    <s v="Burlington"/>
    <x v="9"/>
    <x v="1"/>
    <x v="1"/>
    <s v="Chairs &amp; Chairmats"/>
    <x v="0"/>
    <s v="Jumbo Drum"/>
  </r>
  <r>
    <n v="83"/>
    <s v="Edgar Stone"/>
    <n v="87365"/>
    <x v="11"/>
    <n v="6"/>
    <n v="296.18"/>
    <n v="1777.08"/>
    <n v="0.1"/>
    <n v="0.1"/>
    <s v="Meduim discount"/>
    <n v="177.708"/>
    <n v="1599.3719999999998"/>
    <s v="Low order"/>
    <d v="2015-03-15T00:00:00"/>
    <s v="Sunday"/>
    <s v="March"/>
    <s v="2015"/>
    <x v="5"/>
    <d v="2015-03-15T00:00:00"/>
    <s v="High"/>
    <n v="0"/>
    <s v="Fast"/>
    <n v="44708"/>
    <s v="Standard"/>
    <s v="Canton"/>
    <x v="10"/>
    <x v="1"/>
    <x v="1"/>
    <s v="Tables"/>
    <x v="0"/>
    <s v="Jumbo Box"/>
  </r>
  <r>
    <n v="84"/>
    <s v="Helen Stein"/>
    <n v="87364"/>
    <x v="2"/>
    <n v="11"/>
    <n v="8.09"/>
    <n v="88.99"/>
    <n v="0.05"/>
    <n v="0.05"/>
    <s v="Low discount"/>
    <n v="4.4494999999999996"/>
    <n v="84.540499999999994"/>
    <s v="Low order"/>
    <d v="2015-02-02T00:00:00"/>
    <s v="Monday"/>
    <s v="February"/>
    <s v="2015"/>
    <x v="2"/>
    <d v="2015-02-03T00:00:00"/>
    <s v="Not Specified"/>
    <n v="1"/>
    <s v="Fast"/>
    <n v="45231"/>
    <s v="Standard"/>
    <s v="Cincinnati"/>
    <x v="10"/>
    <x v="1"/>
    <x v="1"/>
    <s v="Office Furnishings"/>
    <x v="3"/>
    <s v="Small Box"/>
  </r>
  <r>
    <n v="84"/>
    <s v="Helen Stein"/>
    <n v="87366"/>
    <x v="8"/>
    <n v="13"/>
    <n v="896.99"/>
    <n v="11660.87"/>
    <n v="0.1"/>
    <n v="0.1"/>
    <s v="Meduim discount"/>
    <n v="1166.0870000000002"/>
    <n v="10494.783000000001"/>
    <s v="High Order"/>
    <d v="2015-03-30T00:00:00"/>
    <s v="Monday"/>
    <s v="March"/>
    <s v="2015"/>
    <x v="5"/>
    <d v="2015-04-02T00:00:00"/>
    <s v="High"/>
    <n v="3"/>
    <s v="Meduim"/>
    <n v="45231"/>
    <s v="Standard"/>
    <s v="Cincinnati"/>
    <x v="10"/>
    <x v="0"/>
    <x v="0"/>
    <s v="Binders And Binder Accessories"/>
    <x v="0"/>
    <s v="Small Box"/>
  </r>
  <r>
    <n v="87"/>
    <s v="Norman Shields"/>
    <n v="90596"/>
    <x v="10"/>
    <n v="19"/>
    <n v="161.55000000000001"/>
    <n v="3069.4500000000003"/>
    <n v="0.1"/>
    <n v="0.1"/>
    <s v="Meduim discount"/>
    <n v="306.94500000000005"/>
    <n v="2762.5050000000001"/>
    <s v="Low order"/>
    <d v="2015-06-03T00:00:00"/>
    <s v="Wednesday"/>
    <s v="June"/>
    <s v="2015"/>
    <x v="1"/>
    <d v="2015-06-08T00:00:00"/>
    <s v="Low"/>
    <n v="5"/>
    <s v="High"/>
    <n v="95687"/>
    <s v="Standard"/>
    <s v="Vacaville"/>
    <x v="1"/>
    <x v="0"/>
    <x v="0"/>
    <s v="Storage &amp; Organization"/>
    <x v="0"/>
    <s v="Small Box"/>
  </r>
  <r>
    <n v="87"/>
    <s v="Norman Shields"/>
    <n v="90597"/>
    <x v="9"/>
    <n v="9"/>
    <n v="4.91"/>
    <n v="44.19"/>
    <n v="0.05"/>
    <n v="0.05"/>
    <s v="Low discount"/>
    <n v="2.2094999999999998"/>
    <n v="41.980499999999999"/>
    <s v="Low order"/>
    <d v="2015-03-22T00:00:00"/>
    <s v="Sunday"/>
    <s v="March"/>
    <s v="2015"/>
    <x v="5"/>
    <d v="2015-03-23T00:00:00"/>
    <s v="High"/>
    <n v="1"/>
    <s v="Fast"/>
    <n v="95687"/>
    <s v="Standard"/>
    <s v="Vacaville"/>
    <x v="1"/>
    <x v="0"/>
    <x v="0"/>
    <s v="Labels"/>
    <x v="0"/>
    <s v="Small Box"/>
  </r>
  <r>
    <n v="87"/>
    <s v="Norman Shields"/>
    <n v="90597"/>
    <x v="11"/>
    <n v="9"/>
    <n v="296.18"/>
    <n v="2665.62"/>
    <n v="0.1"/>
    <n v="0.1"/>
    <s v="Meduim discount"/>
    <n v="266.56200000000001"/>
    <n v="2399.058"/>
    <s v="Low order"/>
    <d v="2015-03-22T00:00:00"/>
    <s v="Sunday"/>
    <s v="March"/>
    <s v="2015"/>
    <x v="5"/>
    <d v="2015-03-25T00:00:00"/>
    <s v="High"/>
    <n v="3"/>
    <s v="Meduim"/>
    <n v="95687"/>
    <s v="Standard"/>
    <s v="Vacaville"/>
    <x v="1"/>
    <x v="0"/>
    <x v="1"/>
    <s v="Tables"/>
    <x v="0"/>
    <s v="Jumbo Box"/>
  </r>
  <r>
    <n v="91"/>
    <s v="Wallace Werner"/>
    <n v="87175"/>
    <x v="0"/>
    <n v="9"/>
    <n v="19.84"/>
    <n v="178.56"/>
    <n v="0.05"/>
    <n v="0.05"/>
    <s v="Low discount"/>
    <n v="8.9280000000000008"/>
    <n v="169.63200000000001"/>
    <s v="Low order"/>
    <d v="2015-05-17T00:00:00"/>
    <s v="Sunday"/>
    <s v="May"/>
    <s v="2015"/>
    <x v="3"/>
    <d v="2015-05-18T00:00:00"/>
    <s v="High"/>
    <n v="1"/>
    <s v="Fast"/>
    <n v="94591"/>
    <s v="Standard"/>
    <s v="Vallejo"/>
    <x v="1"/>
    <x v="0"/>
    <x v="0"/>
    <s v="Pens &amp; Art Supplies"/>
    <x v="1"/>
    <s v="Wrap Bag"/>
  </r>
  <r>
    <n v="91"/>
    <s v="Wallace Werner"/>
    <n v="87176"/>
    <x v="7"/>
    <n v="10"/>
    <n v="5.18"/>
    <n v="51.8"/>
    <n v="0.05"/>
    <n v="0.05"/>
    <s v="Low discount"/>
    <n v="2.59"/>
    <n v="49.209999999999994"/>
    <s v="Low order"/>
    <d v="2015-02-18T00:00:00"/>
    <s v="Wednesday"/>
    <s v="February"/>
    <s v="2015"/>
    <x v="2"/>
    <d v="2015-02-20T00:00:00"/>
    <s v="Medium"/>
    <n v="2"/>
    <s v="Meduim"/>
    <n v="94591"/>
    <s v="Standard"/>
    <s v="Vallejo"/>
    <x v="1"/>
    <x v="0"/>
    <x v="0"/>
    <s v="Paper"/>
    <x v="1"/>
    <s v="Wrap Bag"/>
  </r>
  <r>
    <n v="91"/>
    <s v="Wallace Werner"/>
    <n v="87177"/>
    <x v="5"/>
    <n v="23"/>
    <n v="175.99"/>
    <n v="4047.7700000000004"/>
    <n v="0.1"/>
    <n v="0.1"/>
    <s v="Meduim discount"/>
    <n v="404.77700000000004"/>
    <n v="3642.9930000000004"/>
    <s v="Low order"/>
    <d v="2015-03-04T00:00:00"/>
    <s v="Wednesday"/>
    <s v="March"/>
    <s v="2015"/>
    <x v="5"/>
    <d v="2015-03-06T00:00:00"/>
    <s v="Medium"/>
    <n v="2"/>
    <s v="Meduim"/>
    <n v="94591"/>
    <s v="Standard"/>
    <s v="Vallejo"/>
    <x v="1"/>
    <x v="3"/>
    <x v="2"/>
    <s v="Telephones And Communication"/>
    <x v="0"/>
    <s v="Small Box"/>
  </r>
  <r>
    <n v="92"/>
    <s v="Victoria Baker Hoover"/>
    <n v="87175"/>
    <x v="7"/>
    <n v="16"/>
    <n v="8.34"/>
    <n v="133.44"/>
    <n v="0.05"/>
    <n v="0.05"/>
    <s v="Low discount"/>
    <n v="6.6720000000000006"/>
    <n v="126.768"/>
    <s v="Low order"/>
    <d v="2015-05-17T00:00:00"/>
    <s v="Sunday"/>
    <s v="May"/>
    <s v="2015"/>
    <x v="3"/>
    <d v="2015-05-19T00:00:00"/>
    <s v="High"/>
    <n v="2"/>
    <s v="Meduim"/>
    <n v="70056"/>
    <s v="Standard"/>
    <s v="Terrytown"/>
    <x v="11"/>
    <x v="3"/>
    <x v="0"/>
    <s v="Paper"/>
    <x v="1"/>
    <s v="Wrap Bag"/>
  </r>
  <r>
    <n v="92"/>
    <s v="Victoria Baker Hoover"/>
    <n v="87175"/>
    <x v="7"/>
    <n v="9"/>
    <n v="4.9800000000000004"/>
    <n v="44.820000000000007"/>
    <n v="0.05"/>
    <n v="0.05"/>
    <s v="Low discount"/>
    <n v="2.2410000000000005"/>
    <n v="42.579000000000008"/>
    <s v="Low order"/>
    <d v="2015-05-17T00:00:00"/>
    <s v="Sunday"/>
    <s v="May"/>
    <s v="2015"/>
    <x v="3"/>
    <d v="2015-05-18T00:00:00"/>
    <s v="High"/>
    <n v="1"/>
    <s v="Fast"/>
    <n v="70056"/>
    <s v="Standard"/>
    <s v="Terrytown"/>
    <x v="11"/>
    <x v="3"/>
    <x v="0"/>
    <s v="Paper"/>
    <x v="1"/>
    <s v="Small Box"/>
  </r>
  <r>
    <n v="92"/>
    <s v="Victoria Baker Hoover"/>
    <n v="87178"/>
    <x v="12"/>
    <n v="16"/>
    <n v="12.98"/>
    <n v="207.68"/>
    <n v="0.05"/>
    <n v="0.05"/>
    <s v="Low discount"/>
    <n v="10.384"/>
    <n v="197.29599999999999"/>
    <s v="Low order"/>
    <d v="2015-06-07T00:00:00"/>
    <s v="Sunday"/>
    <s v="June"/>
    <s v="2015"/>
    <x v="1"/>
    <d v="2015-06-09T00:00:00"/>
    <s v="Medium"/>
    <n v="2"/>
    <s v="Meduim"/>
    <n v="70056"/>
    <s v="Express "/>
    <s v="Terrytown"/>
    <x v="11"/>
    <x v="2"/>
    <x v="0"/>
    <s v="Scissors, Rulers And Trimmers"/>
    <x v="0"/>
    <s v="Small Pack"/>
  </r>
  <r>
    <n v="94"/>
    <s v="Eddie House Mueller"/>
    <n v="44231"/>
    <x v="1"/>
    <n v="37"/>
    <n v="160.97999999999999"/>
    <n v="5956.2599999999993"/>
    <n v="0.1"/>
    <n v="0.1"/>
    <s v="Meduim discount"/>
    <n v="595.62599999999998"/>
    <n v="5360.6339999999991"/>
    <s v="High Order"/>
    <d v="2015-05-03T00:00:00"/>
    <s v="Sunday"/>
    <s v="May"/>
    <s v="2015"/>
    <x v="3"/>
    <d v="2015-05-05T00:00:00"/>
    <s v="Not Specified"/>
    <n v="2"/>
    <s v="Meduim"/>
    <n v="60601"/>
    <s v="Standard"/>
    <s v="Chicago"/>
    <x v="12"/>
    <x v="2"/>
    <x v="1"/>
    <s v="Chairs &amp; Chairmats"/>
    <x v="1"/>
    <s v="Jumbo Drum"/>
  </r>
  <r>
    <n v="94"/>
    <s v="Eddie House Mueller"/>
    <n v="44231"/>
    <x v="13"/>
    <n v="146"/>
    <n v="17.98"/>
    <n v="2625.08"/>
    <n v="0.05"/>
    <n v="0.05"/>
    <s v="Low discount"/>
    <n v="131.25399999999999"/>
    <n v="2493.826"/>
    <s v="Low order"/>
    <d v="2015-05-03T00:00:00"/>
    <s v="Sunday"/>
    <s v="May"/>
    <s v="2015"/>
    <x v="3"/>
    <d v="2015-05-05T00:00:00"/>
    <s v="Not Specified"/>
    <n v="2"/>
    <s v="Meduim"/>
    <n v="60601"/>
    <s v="Standard"/>
    <s v="Chicago"/>
    <x v="12"/>
    <x v="2"/>
    <x v="2"/>
    <s v="Computer Peripherals"/>
    <x v="1"/>
    <s v="Small Box"/>
  </r>
  <r>
    <n v="97"/>
    <s v="Max McKenna"/>
    <n v="87306"/>
    <x v="1"/>
    <n v="9"/>
    <n v="160.97999999999999"/>
    <n v="1448.82"/>
    <n v="0.1"/>
    <n v="0.1"/>
    <s v="Meduim discount"/>
    <n v="144.88200000000001"/>
    <n v="1303.9379999999999"/>
    <s v="Low order"/>
    <d v="2015-05-03T00:00:00"/>
    <s v="Sunday"/>
    <s v="May"/>
    <s v="2015"/>
    <x v="3"/>
    <d v="2015-05-05T00:00:00"/>
    <s v="Not Specified"/>
    <n v="2"/>
    <s v="Meduim"/>
    <n v="66502"/>
    <s v="Standard"/>
    <s v="Manhattan"/>
    <x v="13"/>
    <x v="2"/>
    <x v="1"/>
    <s v="Chairs &amp; Chairmats"/>
    <x v="1"/>
    <s v="Jumbo Drum"/>
  </r>
  <r>
    <n v="97"/>
    <s v="Max McKenna"/>
    <n v="87306"/>
    <x v="5"/>
    <n v="20"/>
    <n v="115.99"/>
    <n v="2319.7999999999997"/>
    <n v="0.1"/>
    <n v="0.1"/>
    <s v="Meduim discount"/>
    <n v="231.98"/>
    <n v="2087.8199999999997"/>
    <s v="Low order"/>
    <d v="2015-05-03T00:00:00"/>
    <s v="Sunday"/>
    <s v="May"/>
    <s v="2015"/>
    <x v="3"/>
    <d v="2015-05-04T00:00:00"/>
    <s v="Not Specified"/>
    <n v="1"/>
    <s v="Fast"/>
    <n v="66502"/>
    <s v="Standard"/>
    <s v="Manhattan"/>
    <x v="13"/>
    <x v="1"/>
    <x v="2"/>
    <s v="Telephones And Communication"/>
    <x v="1"/>
    <s v="Small Box"/>
  </r>
  <r>
    <n v="101"/>
    <s v="Claudia Boyle"/>
    <n v="88205"/>
    <x v="13"/>
    <n v="16"/>
    <n v="19.98"/>
    <n v="319.68"/>
    <n v="0.05"/>
    <n v="0.05"/>
    <s v="Low discount"/>
    <n v="15.984000000000002"/>
    <n v="303.69600000000003"/>
    <s v="Low order"/>
    <d v="2015-06-22T00:00:00"/>
    <s v="Monday"/>
    <s v="June"/>
    <s v="2015"/>
    <x v="1"/>
    <d v="2015-06-24T00:00:00"/>
    <s v="Medium"/>
    <n v="2"/>
    <s v="Meduim"/>
    <n v="4005"/>
    <s v="Standard"/>
    <s v="Biddeford"/>
    <x v="14"/>
    <x v="1"/>
    <x v="2"/>
    <s v="Computer Peripherals"/>
    <x v="3"/>
    <s v="Small Box"/>
  </r>
  <r>
    <n v="102"/>
    <s v="Caroline Johnston"/>
    <n v="42599"/>
    <x v="14"/>
    <n v="31"/>
    <n v="300.98"/>
    <n v="9330.380000000001"/>
    <n v="0.1"/>
    <n v="0.1"/>
    <s v="Meduim discount"/>
    <n v="933.03800000000012"/>
    <n v="8397.3420000000006"/>
    <s v="High Order"/>
    <d v="2015-04-06T00:00:00"/>
    <s v="Monday"/>
    <s v="April"/>
    <s v="2015"/>
    <x v="4"/>
    <d v="2015-04-07T00:00:00"/>
    <s v="Medium"/>
    <n v="1"/>
    <s v="Fast"/>
    <n v="2129"/>
    <s v="Standard"/>
    <s v="Boston"/>
    <x v="15"/>
    <x v="1"/>
    <x v="1"/>
    <s v="Bookcases"/>
    <x v="3"/>
    <s v="Jumbo Box"/>
  </r>
  <r>
    <n v="102"/>
    <s v="Caroline Johnston"/>
    <n v="3397"/>
    <x v="13"/>
    <n v="65"/>
    <n v="19.98"/>
    <n v="1298.7"/>
    <n v="0.05"/>
    <n v="0.05"/>
    <s v="Low discount"/>
    <n v="64.935000000000002"/>
    <n v="1233.7650000000001"/>
    <s v="Low order"/>
    <d v="2015-06-22T00:00:00"/>
    <s v="Monday"/>
    <s v="June"/>
    <s v="2015"/>
    <x v="1"/>
    <d v="2015-06-24T00:00:00"/>
    <s v="Medium"/>
    <n v="2"/>
    <s v="Meduim"/>
    <n v="2129"/>
    <s v="Standard"/>
    <s v="Boston"/>
    <x v="15"/>
    <x v="1"/>
    <x v="2"/>
    <s v="Computer Peripherals"/>
    <x v="3"/>
    <s v="Small Box"/>
  </r>
  <r>
    <n v="102"/>
    <s v="Caroline Johnston"/>
    <n v="3397"/>
    <x v="8"/>
    <n v="17"/>
    <n v="2.88"/>
    <n v="48.96"/>
    <n v="0.05"/>
    <n v="0.05"/>
    <s v="Low discount"/>
    <n v="2.4480000000000004"/>
    <n v="46.512"/>
    <s v="Low order"/>
    <d v="2015-06-22T00:00:00"/>
    <s v="Monday"/>
    <s v="June"/>
    <s v="2015"/>
    <x v="1"/>
    <d v="2015-06-23T00:00:00"/>
    <s v="Medium"/>
    <n v="1"/>
    <s v="Fast"/>
    <n v="2129"/>
    <s v="Standard"/>
    <s v="Boston"/>
    <x v="15"/>
    <x v="1"/>
    <x v="0"/>
    <s v="Binders And Binder Accessories"/>
    <x v="3"/>
    <s v="Small Box"/>
  </r>
  <r>
    <n v="107"/>
    <s v="Lois Hamilton"/>
    <n v="88204"/>
    <x v="14"/>
    <n v="8"/>
    <n v="300.98"/>
    <n v="2407.84"/>
    <n v="0.1"/>
    <n v="0.1"/>
    <s v="Meduim discount"/>
    <n v="240.78400000000002"/>
    <n v="2167.056"/>
    <s v="Low order"/>
    <d v="2015-04-06T00:00:00"/>
    <s v="Monday"/>
    <s v="April"/>
    <s v="2015"/>
    <x v="4"/>
    <d v="2015-04-07T00:00:00"/>
    <s v="Medium"/>
    <n v="1"/>
    <s v="Fast"/>
    <n v="3820"/>
    <s v="Standard"/>
    <s v="Dover"/>
    <x v="16"/>
    <x v="1"/>
    <x v="1"/>
    <s v="Bookcases"/>
    <x v="3"/>
    <s v="Jumbo Box"/>
  </r>
  <r>
    <n v="109"/>
    <s v="Tom McFarland"/>
    <n v="88205"/>
    <x v="8"/>
    <n v="4"/>
    <n v="2.88"/>
    <n v="11.52"/>
    <n v="0.05"/>
    <n v="0.05"/>
    <s v="Low discount"/>
    <n v="0.57599999999999996"/>
    <n v="10.943999999999999"/>
    <s v="Low order"/>
    <d v="2015-06-22T00:00:00"/>
    <s v="Monday"/>
    <s v="June"/>
    <s v="2015"/>
    <x v="1"/>
    <d v="2015-06-23T00:00:00"/>
    <s v="Medium"/>
    <n v="1"/>
    <s v="Fast"/>
    <n v="7644"/>
    <s v="Standard"/>
    <s v="Lodi"/>
    <x v="2"/>
    <x v="0"/>
    <x v="0"/>
    <s v="Binders And Binder Accessories"/>
    <x v="3"/>
    <s v="Small Box"/>
  </r>
  <r>
    <n v="114"/>
    <s v="Ron Newton"/>
    <n v="89583"/>
    <x v="0"/>
    <n v="7"/>
    <n v="4.26"/>
    <n v="29.82"/>
    <n v="0.05"/>
    <n v="0.05"/>
    <s v="Low discount"/>
    <n v="1.4910000000000001"/>
    <n v="28.329000000000001"/>
    <s v="Low order"/>
    <d v="2015-01-03T00:00:00"/>
    <s v="Saturday"/>
    <s v="January"/>
    <s v="2015"/>
    <x v="0"/>
    <d v="2015-01-04T00:00:00"/>
    <s v="High"/>
    <n v="1"/>
    <s v="Fast"/>
    <n v="97035"/>
    <s v="Standard"/>
    <s v="Lake Oswego"/>
    <x v="6"/>
    <x v="0"/>
    <x v="0"/>
    <s v="Pens &amp; Art Supplies"/>
    <x v="1"/>
    <s v="Wrap Bag"/>
  </r>
  <r>
    <n v="114"/>
    <s v="Ron Newton"/>
    <n v="89584"/>
    <x v="9"/>
    <n v="12"/>
    <n v="4.91"/>
    <n v="58.92"/>
    <n v="0.05"/>
    <n v="0.05"/>
    <s v="Low discount"/>
    <n v="2.9460000000000002"/>
    <n v="55.974000000000004"/>
    <s v="Low order"/>
    <d v="2015-04-04T00:00:00"/>
    <s v="Saturday"/>
    <s v="April"/>
    <s v="2015"/>
    <x v="4"/>
    <d v="2015-04-06T00:00:00"/>
    <s v="Medium"/>
    <n v="2"/>
    <s v="Meduim"/>
    <n v="97035"/>
    <s v="Standard"/>
    <s v="Lake Oswego"/>
    <x v="6"/>
    <x v="0"/>
    <x v="0"/>
    <s v="Labels"/>
    <x v="1"/>
    <s v="Small Box"/>
  </r>
  <r>
    <n v="114"/>
    <s v="Ron Newton"/>
    <n v="89584"/>
    <x v="7"/>
    <n v="5"/>
    <n v="4"/>
    <n v="20"/>
    <n v="0.05"/>
    <n v="0.05"/>
    <s v="Low discount"/>
    <n v="1"/>
    <n v="19"/>
    <s v="Low order"/>
    <d v="2015-04-04T00:00:00"/>
    <s v="Saturday"/>
    <s v="April"/>
    <s v="2015"/>
    <x v="4"/>
    <d v="2015-04-06T00:00:00"/>
    <s v="Medium"/>
    <n v="2"/>
    <s v="Meduim"/>
    <n v="97035"/>
    <s v="Express "/>
    <s v="Lake Oswego"/>
    <x v="6"/>
    <x v="0"/>
    <x v="0"/>
    <s v="Paper"/>
    <x v="1"/>
    <s v="Wrap Bag"/>
  </r>
  <r>
    <n v="115"/>
    <s v="Dwight M Carr"/>
    <n v="89585"/>
    <x v="13"/>
    <n v="12"/>
    <n v="2.12"/>
    <n v="25.44"/>
    <n v="0.05"/>
    <n v="0.05"/>
    <s v="Low discount"/>
    <n v="1.2720000000000002"/>
    <n v="24.167999999999999"/>
    <s v="Low order"/>
    <d v="2015-04-09T00:00:00"/>
    <s v="Thursday"/>
    <s v="April"/>
    <s v="2015"/>
    <x v="4"/>
    <d v="2015-04-11T00:00:00"/>
    <s v="Low"/>
    <n v="2"/>
    <s v="Meduim"/>
    <n v="97128"/>
    <s v="Standard"/>
    <s v="Mcminnville"/>
    <x v="6"/>
    <x v="0"/>
    <x v="2"/>
    <s v="Computer Peripherals"/>
    <x v="1"/>
    <s v="Small Pack"/>
  </r>
  <r>
    <n v="117"/>
    <s v="Linda Weiss"/>
    <n v="7909"/>
    <x v="0"/>
    <n v="29"/>
    <n v="4.26"/>
    <n v="123.53999999999999"/>
    <n v="0.05"/>
    <n v="0.05"/>
    <s v="Low discount"/>
    <n v="6.1769999999999996"/>
    <n v="117.363"/>
    <s v="Low order"/>
    <d v="2015-01-03T00:00:00"/>
    <s v="Saturday"/>
    <s v="January"/>
    <s v="2015"/>
    <x v="0"/>
    <d v="2015-01-04T00:00:00"/>
    <s v="High"/>
    <n v="1"/>
    <s v="Fast"/>
    <n v="98103"/>
    <s v="Standard"/>
    <s v="Seattle"/>
    <x v="0"/>
    <x v="0"/>
    <x v="0"/>
    <s v="Pens &amp; Art Supplies"/>
    <x v="1"/>
    <s v="Wrap Bag"/>
  </r>
  <r>
    <n v="117"/>
    <s v="Linda Weiss"/>
    <n v="13959"/>
    <x v="9"/>
    <n v="47"/>
    <n v="4.91"/>
    <n v="230.77"/>
    <n v="0.05"/>
    <n v="0.05"/>
    <s v="Low discount"/>
    <n v="11.538500000000001"/>
    <n v="219.23150000000001"/>
    <s v="Low order"/>
    <d v="2015-04-04T00:00:00"/>
    <s v="Saturday"/>
    <s v="April"/>
    <s v="2015"/>
    <x v="4"/>
    <d v="2015-04-06T00:00:00"/>
    <s v="Medium"/>
    <n v="2"/>
    <s v="Meduim"/>
    <n v="98103"/>
    <s v="Standard"/>
    <s v="Seattle"/>
    <x v="0"/>
    <x v="0"/>
    <x v="0"/>
    <s v="Labels"/>
    <x v="1"/>
    <s v="Small Box"/>
  </r>
  <r>
    <n v="117"/>
    <s v="Linda Weiss"/>
    <n v="13959"/>
    <x v="7"/>
    <n v="19"/>
    <n v="4"/>
    <n v="76"/>
    <n v="0.05"/>
    <n v="0.05"/>
    <s v="Low discount"/>
    <n v="3.8000000000000003"/>
    <n v="72.2"/>
    <s v="Low order"/>
    <d v="2015-04-04T00:00:00"/>
    <s v="Saturday"/>
    <s v="April"/>
    <s v="2015"/>
    <x v="4"/>
    <d v="2015-04-06T00:00:00"/>
    <s v="Medium"/>
    <n v="2"/>
    <s v="Meduim"/>
    <n v="98103"/>
    <s v="Express "/>
    <s v="Seattle"/>
    <x v="0"/>
    <x v="0"/>
    <x v="0"/>
    <s v="Paper"/>
    <x v="1"/>
    <s v="Wrap Bag"/>
  </r>
  <r>
    <n v="117"/>
    <s v="Linda Weiss"/>
    <n v="58914"/>
    <x v="13"/>
    <n v="46"/>
    <n v="2.12"/>
    <n v="97.52000000000001"/>
    <n v="0.05"/>
    <n v="0.05"/>
    <s v="Low discount"/>
    <n v="4.8760000000000012"/>
    <n v="92.644000000000005"/>
    <s v="Low order"/>
    <d v="2015-04-09T00:00:00"/>
    <s v="Thursday"/>
    <s v="April"/>
    <s v="2015"/>
    <x v="4"/>
    <d v="2015-04-11T00:00:00"/>
    <s v="Low"/>
    <n v="2"/>
    <s v="Meduim"/>
    <n v="98103"/>
    <s v="Standard"/>
    <s v="Seattle"/>
    <x v="0"/>
    <x v="0"/>
    <x v="2"/>
    <s v="Computer Peripherals"/>
    <x v="1"/>
    <s v="Small Pack"/>
  </r>
  <r>
    <n v="120"/>
    <s v="Helen H Murphy"/>
    <n v="86520"/>
    <x v="9"/>
    <n v="10"/>
    <n v="6.3"/>
    <n v="63"/>
    <n v="0.05"/>
    <n v="0.05"/>
    <s v="Low discount"/>
    <n v="3.1500000000000004"/>
    <n v="59.85"/>
    <s v="Low order"/>
    <d v="2015-01-12T00:00:00"/>
    <s v="Monday"/>
    <s v="January"/>
    <s v="2015"/>
    <x v="0"/>
    <d v="2015-01-13T00:00:00"/>
    <s v="High"/>
    <n v="1"/>
    <s v="Fast"/>
    <n v="84041"/>
    <s v="Standard"/>
    <s v="Layton"/>
    <x v="17"/>
    <x v="0"/>
    <x v="0"/>
    <s v="Labels"/>
    <x v="0"/>
    <s v="Small Box"/>
  </r>
  <r>
    <n v="120"/>
    <s v="Helen H Murphy"/>
    <n v="86520"/>
    <x v="5"/>
    <n v="10"/>
    <n v="205.99"/>
    <n v="2059.9"/>
    <n v="0.1"/>
    <n v="0.1"/>
    <s v="Meduim discount"/>
    <n v="205.99"/>
    <n v="1853.91"/>
    <s v="Low order"/>
    <d v="2015-01-12T00:00:00"/>
    <s v="Monday"/>
    <s v="January"/>
    <s v="2015"/>
    <x v="0"/>
    <d v="2015-01-14T00:00:00"/>
    <s v="High"/>
    <n v="2"/>
    <s v="Meduim"/>
    <n v="84041"/>
    <s v="Express "/>
    <s v="Layton"/>
    <x v="17"/>
    <x v="3"/>
    <x v="2"/>
    <s v="Telephones And Communication"/>
    <x v="0"/>
    <s v="Small Box"/>
  </r>
  <r>
    <n v="123"/>
    <s v="Shawn Stern"/>
    <n v="90669"/>
    <x v="12"/>
    <n v="11"/>
    <n v="8.57"/>
    <n v="94.27000000000001"/>
    <n v="0.05"/>
    <n v="0.05"/>
    <s v="Low discount"/>
    <n v="4.7135000000000007"/>
    <n v="89.556500000000014"/>
    <s v="Low order"/>
    <d v="2015-04-09T00:00:00"/>
    <s v="Thursday"/>
    <s v="April"/>
    <s v="2015"/>
    <x v="4"/>
    <d v="2015-04-10T00:00:00"/>
    <s v="Critical"/>
    <n v="1"/>
    <s v="Fast"/>
    <n v="22102"/>
    <s v="Standard"/>
    <s v="Tysons Corner"/>
    <x v="8"/>
    <x v="2"/>
    <x v="0"/>
    <s v="Scissors, Rulers And Trimmers"/>
    <x v="1"/>
    <s v="Small Pack"/>
  </r>
  <r>
    <n v="129"/>
    <s v="Kara Allison"/>
    <n v="86693"/>
    <x v="2"/>
    <n v="5"/>
    <n v="1.74"/>
    <n v="8.6999999999999993"/>
    <n v="0.05"/>
    <n v="0.05"/>
    <s v="Low discount"/>
    <n v="0.435"/>
    <n v="8.2649999999999988"/>
    <s v="Low order"/>
    <d v="2015-01-27T00:00:00"/>
    <s v="Tuesday"/>
    <s v="January"/>
    <s v="2015"/>
    <x v="0"/>
    <d v="2015-01-28T00:00:00"/>
    <s v="Not Specified"/>
    <n v="1"/>
    <s v="Fast"/>
    <n v="62002"/>
    <s v="Standard"/>
    <s v="Alton"/>
    <x v="12"/>
    <x v="2"/>
    <x v="1"/>
    <s v="Office Furnishings"/>
    <x v="2"/>
    <s v="Small Pack"/>
  </r>
  <r>
    <n v="129"/>
    <s v="Kara Allison"/>
    <n v="86694"/>
    <x v="4"/>
    <n v="14"/>
    <n v="15.74"/>
    <n v="220.36"/>
    <n v="0.05"/>
    <n v="0.05"/>
    <s v="Low discount"/>
    <n v="11.018000000000001"/>
    <n v="209.34200000000001"/>
    <s v="Low order"/>
    <d v="2015-05-25T00:00:00"/>
    <s v="Monday"/>
    <s v="May"/>
    <s v="2015"/>
    <x v="3"/>
    <d v="2015-05-26T00:00:00"/>
    <s v="Not Specified"/>
    <n v="1"/>
    <s v="Fast"/>
    <n v="62002"/>
    <s v="Standard"/>
    <s v="Alton"/>
    <x v="12"/>
    <x v="0"/>
    <x v="0"/>
    <s v="Envelopes"/>
    <x v="2"/>
    <s v="Small Box"/>
  </r>
  <r>
    <n v="136"/>
    <s v="Dale Gillespie"/>
    <n v="88534"/>
    <x v="7"/>
    <n v="5"/>
    <n v="18.97"/>
    <n v="94.85"/>
    <n v="0.05"/>
    <n v="0.05"/>
    <s v="Low discount"/>
    <n v="4.7424999999999997"/>
    <n v="90.107499999999987"/>
    <s v="Low order"/>
    <d v="2015-05-16T00:00:00"/>
    <s v="Saturday"/>
    <s v="May"/>
    <s v="2015"/>
    <x v="3"/>
    <d v="2015-05-17T00:00:00"/>
    <s v="Critical"/>
    <n v="1"/>
    <s v="Fast"/>
    <n v="94952"/>
    <s v="Standard"/>
    <s v="Petaluma"/>
    <x v="1"/>
    <x v="0"/>
    <x v="0"/>
    <s v="Paper"/>
    <x v="2"/>
    <s v="Small Box"/>
  </r>
  <r>
    <n v="136"/>
    <s v="Dale Gillespie"/>
    <n v="88534"/>
    <x v="12"/>
    <n v="8"/>
    <n v="10.98"/>
    <n v="87.84"/>
    <n v="0.05"/>
    <n v="0.05"/>
    <s v="Low discount"/>
    <n v="4.3920000000000003"/>
    <n v="83.448000000000008"/>
    <s v="Low order"/>
    <d v="2015-05-16T00:00:00"/>
    <s v="Saturday"/>
    <s v="May"/>
    <s v="2015"/>
    <x v="3"/>
    <d v="2015-05-17T00:00:00"/>
    <s v="Critical"/>
    <n v="1"/>
    <s v="Fast"/>
    <n v="94952"/>
    <s v="Standard"/>
    <s v="Petaluma"/>
    <x v="1"/>
    <x v="1"/>
    <x v="0"/>
    <s v="Scissors, Rulers And Trimmers"/>
    <x v="2"/>
    <s v="Small Pack"/>
  </r>
  <r>
    <n v="142"/>
    <s v="Brooke Weeks Taylor"/>
    <n v="91087"/>
    <x v="7"/>
    <n v="13"/>
    <n v="22.84"/>
    <n v="296.92"/>
    <n v="0.05"/>
    <n v="0.05"/>
    <s v="Low discount"/>
    <n v="14.846000000000002"/>
    <n v="282.07400000000001"/>
    <s v="Low order"/>
    <d v="2015-06-02T00:00:00"/>
    <s v="Tuesday"/>
    <s v="June"/>
    <s v="2015"/>
    <x v="1"/>
    <d v="2015-06-03T00:00:00"/>
    <s v="Critical"/>
    <n v="1"/>
    <s v="Fast"/>
    <n v="6401"/>
    <s v="Standard"/>
    <s v="Ansonia"/>
    <x v="18"/>
    <x v="1"/>
    <x v="0"/>
    <s v="Paper"/>
    <x v="2"/>
    <s v="Small Box"/>
  </r>
  <r>
    <n v="144"/>
    <s v="Marguerite Moss"/>
    <n v="91087"/>
    <x v="12"/>
    <n v="6"/>
    <n v="10.98"/>
    <n v="65.88"/>
    <n v="0.05"/>
    <n v="0.05"/>
    <s v="Low discount"/>
    <n v="3.294"/>
    <n v="62.585999999999999"/>
    <s v="Low order"/>
    <d v="2015-06-02T00:00:00"/>
    <s v="Tuesday"/>
    <s v="June"/>
    <s v="2015"/>
    <x v="1"/>
    <d v="2015-06-03T00:00:00"/>
    <s v="Critical"/>
    <n v="1"/>
    <s v="Fast"/>
    <n v="2664"/>
    <s v="Standard"/>
    <s v="Yarmouth"/>
    <x v="15"/>
    <x v="1"/>
    <x v="0"/>
    <s v="Scissors, Rulers And Trimmers"/>
    <x v="2"/>
    <s v="Small Pack"/>
  </r>
  <r>
    <n v="145"/>
    <s v="Rhonda Ivey"/>
    <n v="91086"/>
    <x v="7"/>
    <n v="2"/>
    <n v="7.04"/>
    <n v="14.08"/>
    <n v="0.05"/>
    <n v="0.05"/>
    <s v="Low discount"/>
    <n v="0.70400000000000007"/>
    <n v="13.375999999999999"/>
    <s v="Low order"/>
    <d v="2015-01-15T00:00:00"/>
    <s v="Thursday"/>
    <s v="January"/>
    <s v="2015"/>
    <x v="0"/>
    <d v="2015-01-17T00:00:00"/>
    <s v="Medium"/>
    <n v="2"/>
    <s v="Meduim"/>
    <n v="15122"/>
    <s v="Standard"/>
    <s v="West Mifflin"/>
    <x v="19"/>
    <x v="1"/>
    <x v="0"/>
    <s v="Paper"/>
    <x v="2"/>
    <s v="Wrap Bag"/>
  </r>
  <r>
    <n v="145"/>
    <s v="Rhonda Ivey"/>
    <n v="91089"/>
    <x v="11"/>
    <n v="3"/>
    <n v="154.13"/>
    <n v="462.39"/>
    <n v="0.1"/>
    <n v="0.1"/>
    <s v="Meduim discount"/>
    <n v="46.239000000000004"/>
    <n v="416.15099999999995"/>
    <s v="Low order"/>
    <d v="2015-03-16T00:00:00"/>
    <s v="Monday"/>
    <s v="March"/>
    <s v="2015"/>
    <x v="5"/>
    <d v="2015-03-16T00:00:00"/>
    <s v="Low"/>
    <n v="0"/>
    <s v="Fast"/>
    <n v="15122"/>
    <s v="Express "/>
    <s v="West Mifflin"/>
    <x v="19"/>
    <x v="2"/>
    <x v="1"/>
    <s v="Tables"/>
    <x v="1"/>
    <s v="Large Box"/>
  </r>
  <r>
    <n v="146"/>
    <s v="Yvonne Fox"/>
    <n v="91088"/>
    <x v="2"/>
    <n v="4"/>
    <n v="45.98"/>
    <n v="183.92"/>
    <n v="0.05"/>
    <n v="0.05"/>
    <s v="Low discount"/>
    <n v="9.1959999999999997"/>
    <n v="174.72399999999999"/>
    <s v="Low order"/>
    <d v="2015-03-12T00:00:00"/>
    <s v="Thursday"/>
    <s v="March"/>
    <s v="2015"/>
    <x v="5"/>
    <d v="2015-03-13T00:00:00"/>
    <s v="Not Specified"/>
    <n v="1"/>
    <s v="Fast"/>
    <n v="76148"/>
    <s v="Standard"/>
    <s v="Watauga"/>
    <x v="7"/>
    <x v="2"/>
    <x v="1"/>
    <s v="Office Furnishings"/>
    <x v="2"/>
    <s v="Wrap Bag"/>
  </r>
  <r>
    <n v="146"/>
    <s v="Yvonne Fox"/>
    <n v="91090"/>
    <x v="1"/>
    <n v="5"/>
    <n v="180.98"/>
    <n v="904.9"/>
    <n v="0.1"/>
    <n v="0.1"/>
    <s v="Meduim discount"/>
    <n v="90.490000000000009"/>
    <n v="814.41"/>
    <s v="Low order"/>
    <d v="2015-04-23T00:00:00"/>
    <s v="Thursday"/>
    <s v="April"/>
    <s v="2015"/>
    <x v="4"/>
    <d v="2015-04-24T00:00:00"/>
    <s v="Medium"/>
    <n v="1"/>
    <s v="Fast"/>
    <n v="76148"/>
    <s v="Standard"/>
    <s v="Watauga"/>
    <x v="7"/>
    <x v="3"/>
    <x v="1"/>
    <s v="Chairs &amp; Chairmats"/>
    <x v="0"/>
    <s v="Jumbo Drum"/>
  </r>
  <r>
    <n v="151"/>
    <s v="Geoffrey Zhu"/>
    <n v="89521"/>
    <x v="13"/>
    <n v="2"/>
    <n v="32.979999999999997"/>
    <n v="65.959999999999994"/>
    <n v="0.05"/>
    <n v="0.05"/>
    <s v="Low discount"/>
    <n v="3.298"/>
    <n v="62.661999999999992"/>
    <s v="Low order"/>
    <d v="2015-01-22T00:00:00"/>
    <s v="Thursday"/>
    <s v="January"/>
    <s v="2015"/>
    <x v="0"/>
    <d v="2015-01-23T00:00:00"/>
    <s v="Critical"/>
    <n v="1"/>
    <s v="Fast"/>
    <n v="37664"/>
    <s v="Standard"/>
    <s v="Kingsport"/>
    <x v="20"/>
    <x v="3"/>
    <x v="2"/>
    <s v="Computer Peripherals"/>
    <x v="1"/>
    <s v="Small Box"/>
  </r>
  <r>
    <n v="151"/>
    <s v="Geoffrey Zhu"/>
    <n v="89523"/>
    <x v="4"/>
    <n v="5"/>
    <n v="5.98"/>
    <n v="29.900000000000002"/>
    <n v="0.05"/>
    <n v="0.05"/>
    <s v="Low discount"/>
    <n v="1.4950000000000001"/>
    <n v="28.405000000000001"/>
    <s v="Low order"/>
    <d v="2015-04-20T00:00:00"/>
    <s v="Monday"/>
    <s v="April"/>
    <s v="2015"/>
    <x v="4"/>
    <d v="2015-04-22T00:00:00"/>
    <s v="High"/>
    <n v="2"/>
    <s v="Meduim"/>
    <n v="37664"/>
    <s v="Standard"/>
    <s v="Kingsport"/>
    <x v="20"/>
    <x v="3"/>
    <x v="0"/>
    <s v="Envelopes"/>
    <x v="1"/>
    <s v="Small Box"/>
  </r>
  <r>
    <n v="152"/>
    <s v="Kent Kerr"/>
    <n v="89520"/>
    <x v="0"/>
    <n v="2"/>
    <n v="2.88"/>
    <n v="5.76"/>
    <n v="0.05"/>
    <n v="0.05"/>
    <s v="Low discount"/>
    <n v="0.28799999999999998"/>
    <n v="5.4719999999999995"/>
    <s v="Low order"/>
    <d v="2015-01-15T00:00:00"/>
    <s v="Thursday"/>
    <s v="January"/>
    <s v="2015"/>
    <x v="0"/>
    <d v="2015-01-16T00:00:00"/>
    <s v="Critical"/>
    <n v="1"/>
    <s v="Fast"/>
    <n v="37918"/>
    <s v="Standard"/>
    <s v="Knoxville"/>
    <x v="20"/>
    <x v="3"/>
    <x v="0"/>
    <s v="Pens &amp; Art Supplies"/>
    <x v="3"/>
    <s v="Wrap Bag"/>
  </r>
  <r>
    <n v="152"/>
    <s v="Kent Kerr"/>
    <n v="89522"/>
    <x v="2"/>
    <n v="8"/>
    <n v="79.52"/>
    <n v="636.16"/>
    <n v="0.05"/>
    <n v="0.05"/>
    <s v="Low discount"/>
    <n v="31.808"/>
    <n v="604.35199999999998"/>
    <s v="Low order"/>
    <d v="2015-04-19T00:00:00"/>
    <s v="Sunday"/>
    <s v="April"/>
    <s v="2015"/>
    <x v="4"/>
    <d v="2015-04-26T00:00:00"/>
    <s v="Low"/>
    <n v="7"/>
    <s v="High"/>
    <n v="37918"/>
    <s v="Standard"/>
    <s v="Knoxville"/>
    <x v="20"/>
    <x v="3"/>
    <x v="1"/>
    <s v="Office Furnishings"/>
    <x v="1"/>
    <s v="Medium Box"/>
  </r>
  <r>
    <n v="152"/>
    <s v="Kent Kerr"/>
    <n v="89524"/>
    <x v="5"/>
    <n v="5"/>
    <n v="65.989999999999995"/>
    <n v="329.95"/>
    <n v="0.05"/>
    <n v="0.05"/>
    <s v="Low discount"/>
    <n v="16.497499999999999"/>
    <n v="313.45249999999999"/>
    <s v="Low order"/>
    <d v="2015-03-29T00:00:00"/>
    <s v="Sunday"/>
    <s v="March"/>
    <s v="2015"/>
    <x v="5"/>
    <d v="2015-04-01T00:00:00"/>
    <s v="High"/>
    <n v="3"/>
    <s v="Meduim"/>
    <n v="37918"/>
    <s v="Standard"/>
    <s v="Knoxville"/>
    <x v="20"/>
    <x v="3"/>
    <x v="2"/>
    <s v="Telephones And Communication"/>
    <x v="3"/>
    <s v="Small Box"/>
  </r>
  <r>
    <n v="152"/>
    <s v="Kent Kerr"/>
    <n v="89525"/>
    <x v="13"/>
    <n v="21"/>
    <n v="39.979999999999997"/>
    <n v="839.57999999999993"/>
    <n v="0.05"/>
    <n v="0.05"/>
    <s v="Low discount"/>
    <n v="41.978999999999999"/>
    <n v="797.60099999999989"/>
    <s v="Low order"/>
    <d v="2015-06-18T00:00:00"/>
    <s v="Thursday"/>
    <s v="June"/>
    <s v="2015"/>
    <x v="1"/>
    <d v="2015-06-22T00:00:00"/>
    <s v="Low"/>
    <n v="4"/>
    <s v="High"/>
    <n v="37918"/>
    <s v="Standard"/>
    <s v="Knoxville"/>
    <x v="20"/>
    <x v="0"/>
    <x v="2"/>
    <s v="Computer Peripherals"/>
    <x v="2"/>
    <s v="Small Box"/>
  </r>
  <r>
    <n v="156"/>
    <s v="Diana Xu"/>
    <n v="87671"/>
    <x v="5"/>
    <n v="13"/>
    <n v="95.99"/>
    <n v="1247.8699999999999"/>
    <n v="0.05"/>
    <n v="0.05"/>
    <s v="Low discount"/>
    <n v="62.393499999999996"/>
    <n v="1185.4765"/>
    <s v="Low order"/>
    <d v="2015-05-14T00:00:00"/>
    <s v="Thursday"/>
    <s v="May"/>
    <s v="2015"/>
    <x v="3"/>
    <d v="2015-05-15T00:00:00"/>
    <s v="Critical"/>
    <n v="1"/>
    <s v="Fast"/>
    <n v="80525"/>
    <s v="Standard"/>
    <s v="Fort Collins"/>
    <x v="21"/>
    <x v="0"/>
    <x v="2"/>
    <s v="Telephones And Communication"/>
    <x v="0"/>
    <s v="Small Box"/>
  </r>
  <r>
    <n v="156"/>
    <s v="Diana Xu"/>
    <n v="87672"/>
    <x v="15"/>
    <n v="3"/>
    <n v="10.89"/>
    <n v="32.67"/>
    <n v="0.05"/>
    <n v="0.05"/>
    <s v="Low discount"/>
    <n v="1.6335000000000002"/>
    <n v="31.0365"/>
    <s v="Low order"/>
    <d v="2015-01-25T00:00:00"/>
    <s v="Sunday"/>
    <s v="January"/>
    <s v="2015"/>
    <x v="0"/>
    <d v="2015-01-26T00:00:00"/>
    <s v="High"/>
    <n v="1"/>
    <s v="Fast"/>
    <n v="80525"/>
    <s v="Standard"/>
    <s v="Fort Collins"/>
    <x v="21"/>
    <x v="0"/>
    <x v="0"/>
    <s v="Appliances"/>
    <x v="0"/>
    <s v="Small Box"/>
  </r>
  <r>
    <n v="164"/>
    <s v="Robin Kramer Vaughn"/>
    <n v="89961"/>
    <x v="14"/>
    <n v="7"/>
    <n v="100.98"/>
    <n v="706.86"/>
    <n v="0.1"/>
    <n v="0.1"/>
    <s v="Meduim discount"/>
    <n v="70.686000000000007"/>
    <n v="636.17399999999998"/>
    <s v="Low order"/>
    <d v="2015-01-02T00:00:00"/>
    <s v="Friday"/>
    <s v="January"/>
    <s v="2015"/>
    <x v="0"/>
    <d v="2015-01-04T00:00:00"/>
    <s v="Medium"/>
    <n v="2"/>
    <s v="Meduim"/>
    <n v="99352"/>
    <s v="Standard"/>
    <s v="Richland"/>
    <x v="0"/>
    <x v="0"/>
    <x v="1"/>
    <s v="Bookcases"/>
    <x v="1"/>
    <s v="Jumbo Box"/>
  </r>
  <r>
    <n v="164"/>
    <s v="Robin Kramer Vaughn"/>
    <n v="89961"/>
    <x v="7"/>
    <n v="9"/>
    <n v="4.9800000000000004"/>
    <n v="44.820000000000007"/>
    <n v="0.05"/>
    <n v="0.05"/>
    <s v="Low discount"/>
    <n v="2.2410000000000005"/>
    <n v="42.579000000000008"/>
    <s v="Low order"/>
    <d v="2015-01-02T00:00:00"/>
    <s v="Friday"/>
    <s v="January"/>
    <s v="2015"/>
    <x v="0"/>
    <d v="2015-01-03T00:00:00"/>
    <s v="Medium"/>
    <n v="1"/>
    <s v="Fast"/>
    <n v="99352"/>
    <s v="Standard"/>
    <s v="Richland"/>
    <x v="0"/>
    <x v="3"/>
    <x v="0"/>
    <s v="Paper"/>
    <x v="1"/>
    <s v="Small Box"/>
  </r>
  <r>
    <n v="166"/>
    <s v="Vicki Hauser"/>
    <n v="89426"/>
    <x v="6"/>
    <n v="5"/>
    <n v="399.98"/>
    <n v="1999.9"/>
    <n v="0.1"/>
    <n v="0.1"/>
    <s v="Meduim discount"/>
    <n v="199.99"/>
    <n v="1799.91"/>
    <s v="Low order"/>
    <d v="2015-01-11T00:00:00"/>
    <s v="Sunday"/>
    <s v="January"/>
    <s v="2015"/>
    <x v="0"/>
    <d v="2015-01-18T00:00:00"/>
    <s v="Low"/>
    <n v="7"/>
    <s v="High"/>
    <n v="37087"/>
    <s v="Standard"/>
    <s v="Lebanon"/>
    <x v="20"/>
    <x v="3"/>
    <x v="2"/>
    <s v="Office Machines"/>
    <x v="3"/>
    <s v="Jumbo Box"/>
  </r>
  <r>
    <n v="169"/>
    <s v="Janice Cole"/>
    <n v="87463"/>
    <x v="13"/>
    <n v="3"/>
    <n v="43.22"/>
    <n v="129.66"/>
    <n v="0.05"/>
    <n v="0.05"/>
    <s v="Low discount"/>
    <n v="6.4830000000000005"/>
    <n v="123.17699999999999"/>
    <s v="Low order"/>
    <d v="2015-01-03T00:00:00"/>
    <s v="Saturday"/>
    <s v="January"/>
    <s v="2015"/>
    <x v="0"/>
    <d v="2015-01-05T00:00:00"/>
    <s v="Low"/>
    <n v="2"/>
    <s v="Meduim"/>
    <n v="70802"/>
    <s v="Standard"/>
    <s v="Baton Rouge"/>
    <x v="11"/>
    <x v="3"/>
    <x v="2"/>
    <s v="Computer Peripherals"/>
    <x v="0"/>
    <s v="Small Box"/>
  </r>
  <r>
    <n v="169"/>
    <s v="Janice Cole"/>
    <n v="87463"/>
    <x v="6"/>
    <n v="12"/>
    <n v="574.74"/>
    <n v="6896.88"/>
    <n v="0.1"/>
    <n v="0.1"/>
    <s v="Meduim discount"/>
    <n v="689.6880000000001"/>
    <n v="6207.192"/>
    <s v="High Order"/>
    <d v="2015-01-03T00:00:00"/>
    <s v="Saturday"/>
    <s v="January"/>
    <s v="2015"/>
    <x v="0"/>
    <d v="2015-01-10T00:00:00"/>
    <s v="Low"/>
    <n v="7"/>
    <s v="High"/>
    <n v="70802"/>
    <s v="Standard"/>
    <s v="Baton Rouge"/>
    <x v="11"/>
    <x v="3"/>
    <x v="2"/>
    <s v="Office Machines"/>
    <x v="0"/>
    <s v="Large Box"/>
  </r>
  <r>
    <n v="169"/>
    <s v="Janice Cole"/>
    <n v="87463"/>
    <x v="7"/>
    <n v="3"/>
    <n v="10.14"/>
    <n v="30.42"/>
    <n v="0.05"/>
    <n v="0.05"/>
    <s v="Low discount"/>
    <n v="1.5210000000000001"/>
    <n v="28.899000000000001"/>
    <s v="Low order"/>
    <d v="2015-01-03T00:00:00"/>
    <s v="Saturday"/>
    <s v="January"/>
    <s v="2015"/>
    <x v="0"/>
    <d v="2015-01-07T00:00:00"/>
    <s v="Low"/>
    <n v="4"/>
    <s v="High"/>
    <n v="70802"/>
    <s v="Standard"/>
    <s v="Baton Rouge"/>
    <x v="11"/>
    <x v="1"/>
    <x v="0"/>
    <s v="Paper"/>
    <x v="0"/>
    <s v="Wrap Bag"/>
  </r>
  <r>
    <n v="171"/>
    <s v="Christina Matthews"/>
    <n v="87464"/>
    <x v="8"/>
    <n v="1"/>
    <n v="1.88"/>
    <n v="1.88"/>
    <n v="0.05"/>
    <n v="0.05"/>
    <s v="Low discount"/>
    <n v="9.4E-2"/>
    <n v="1.7859999999999998"/>
    <s v="Low order"/>
    <d v="2015-04-13T00:00:00"/>
    <s v="Monday"/>
    <s v="April"/>
    <s v="2015"/>
    <x v="4"/>
    <d v="2015-04-15T00:00:00"/>
    <s v="Critical"/>
    <n v="2"/>
    <s v="Meduim"/>
    <n v="7024"/>
    <s v="Standard"/>
    <s v="Fort Lee"/>
    <x v="2"/>
    <x v="0"/>
    <x v="0"/>
    <s v="Binders And Binder Accessories"/>
    <x v="0"/>
    <s v="Small Box"/>
  </r>
  <r>
    <n v="181"/>
    <s v="Wesley Waller"/>
    <n v="38087"/>
    <x v="13"/>
    <n v="18"/>
    <n v="49.99"/>
    <n v="899.82"/>
    <n v="0.05"/>
    <n v="0.05"/>
    <s v="Low discount"/>
    <n v="44.991000000000007"/>
    <n v="854.82900000000006"/>
    <s v="Low order"/>
    <d v="2015-02-21T00:00:00"/>
    <s v="Saturday"/>
    <s v="February"/>
    <s v="2015"/>
    <x v="2"/>
    <d v="2015-02-21T00:00:00"/>
    <s v="Critical"/>
    <n v="0"/>
    <s v="Fast"/>
    <n v="94122"/>
    <s v="Standard"/>
    <s v="San Francisco"/>
    <x v="1"/>
    <x v="0"/>
    <x v="2"/>
    <s v="Computer Peripherals"/>
    <x v="2"/>
    <s v="Small Box"/>
  </r>
  <r>
    <n v="181"/>
    <s v="Wesley Waller"/>
    <n v="3585"/>
    <x v="0"/>
    <n v="116"/>
    <n v="1.68"/>
    <n v="194.88"/>
    <n v="0.05"/>
    <n v="0.05"/>
    <s v="Low discount"/>
    <n v="9.7439999999999998"/>
    <n v="185.136"/>
    <s v="Low order"/>
    <d v="2015-05-22T00:00:00"/>
    <s v="Friday"/>
    <s v="May"/>
    <s v="2015"/>
    <x v="3"/>
    <d v="2015-05-23T00:00:00"/>
    <s v="High"/>
    <n v="1"/>
    <s v="Fast"/>
    <n v="94122"/>
    <s v="Standard"/>
    <s v="San Francisco"/>
    <x v="1"/>
    <x v="1"/>
    <x v="0"/>
    <s v="Pens &amp; Art Supplies"/>
    <x v="0"/>
    <s v="Wrap Bag"/>
  </r>
  <r>
    <n v="184"/>
    <s v="Phillip Holmes"/>
    <n v="88360"/>
    <x v="13"/>
    <n v="5"/>
    <n v="49.99"/>
    <n v="249.95000000000002"/>
    <n v="0.05"/>
    <n v="0.05"/>
    <s v="Low discount"/>
    <n v="12.497500000000002"/>
    <n v="237.45250000000001"/>
    <s v="Low order"/>
    <d v="2015-02-21T00:00:00"/>
    <s v="Saturday"/>
    <s v="February"/>
    <s v="2015"/>
    <x v="2"/>
    <d v="2015-02-21T00:00:00"/>
    <s v="Critical"/>
    <n v="0"/>
    <s v="Fast"/>
    <n v="2474"/>
    <s v="Standard"/>
    <s v="Arlington"/>
    <x v="15"/>
    <x v="2"/>
    <x v="2"/>
    <s v="Computer Peripherals"/>
    <x v="2"/>
    <s v="Small Box"/>
  </r>
  <r>
    <n v="188"/>
    <s v="Alex Harrell"/>
    <n v="88361"/>
    <x v="7"/>
    <n v="23"/>
    <n v="10.06"/>
    <n v="231.38000000000002"/>
    <n v="0.05"/>
    <n v="0.05"/>
    <s v="Low discount"/>
    <n v="11.569000000000003"/>
    <n v="219.81100000000004"/>
    <s v="Low order"/>
    <d v="2015-05-22T00:00:00"/>
    <s v="Friday"/>
    <s v="May"/>
    <s v="2015"/>
    <x v="3"/>
    <d v="2015-05-22T00:00:00"/>
    <s v="High"/>
    <n v="0"/>
    <s v="Fast"/>
    <n v="76240"/>
    <s v="Standard"/>
    <s v="Gainesville"/>
    <x v="7"/>
    <x v="2"/>
    <x v="0"/>
    <s v="Paper"/>
    <x v="0"/>
    <s v="Wrap Bag"/>
  </r>
  <r>
    <n v="188"/>
    <s v="Alex Harrell"/>
    <n v="88361"/>
    <x v="0"/>
    <n v="29"/>
    <n v="1.68"/>
    <n v="48.72"/>
    <n v="0.05"/>
    <n v="0.05"/>
    <s v="Low discount"/>
    <n v="2.4359999999999999"/>
    <n v="46.283999999999999"/>
    <s v="Low order"/>
    <d v="2015-05-22T00:00:00"/>
    <s v="Friday"/>
    <s v="May"/>
    <s v="2015"/>
    <x v="3"/>
    <d v="2015-05-23T00:00:00"/>
    <s v="High"/>
    <n v="1"/>
    <s v="Fast"/>
    <n v="76240"/>
    <s v="Standard"/>
    <s v="Gainesville"/>
    <x v="7"/>
    <x v="2"/>
    <x v="0"/>
    <s v="Pens &amp; Art Supplies"/>
    <x v="0"/>
    <s v="Wrap Bag"/>
  </r>
  <r>
    <n v="190"/>
    <s v="Lloyd Norris"/>
    <n v="89092"/>
    <x v="8"/>
    <n v="3"/>
    <n v="58.1"/>
    <n v="174.3"/>
    <n v="0.05"/>
    <n v="0.05"/>
    <s v="Low discount"/>
    <n v="8.7150000000000016"/>
    <n v="165.58500000000001"/>
    <s v="Low order"/>
    <d v="2015-02-12T00:00:00"/>
    <s v="Thursday"/>
    <s v="February"/>
    <s v="2015"/>
    <x v="2"/>
    <d v="2015-02-13T00:00:00"/>
    <s v="High"/>
    <n v="1"/>
    <s v="Fast"/>
    <n v="60004"/>
    <s v="Standard"/>
    <s v="Arlington Heights"/>
    <x v="12"/>
    <x v="2"/>
    <x v="0"/>
    <s v="Binders And Binder Accessories"/>
    <x v="0"/>
    <s v="Small Box"/>
  </r>
  <r>
    <n v="191"/>
    <s v="Gerald Kearney"/>
    <n v="89092"/>
    <x v="15"/>
    <n v="1"/>
    <n v="80.48"/>
    <n v="80.48"/>
    <n v="0.05"/>
    <n v="0.05"/>
    <s v="Low discount"/>
    <n v="4.024"/>
    <n v="76.456000000000003"/>
    <s v="Low order"/>
    <d v="2015-02-12T00:00:00"/>
    <s v="Thursday"/>
    <s v="February"/>
    <s v="2015"/>
    <x v="2"/>
    <d v="2015-02-15T00:00:00"/>
    <s v="High"/>
    <n v="3"/>
    <s v="Meduim"/>
    <n v="60505"/>
    <s v="Standard"/>
    <s v="Aurora"/>
    <x v="12"/>
    <x v="2"/>
    <x v="0"/>
    <s v="Appliances"/>
    <x v="0"/>
    <s v="Small Box"/>
  </r>
  <r>
    <n v="191"/>
    <s v="Gerald Kearney"/>
    <n v="89093"/>
    <x v="8"/>
    <n v="14"/>
    <n v="3.8"/>
    <n v="53.199999999999996"/>
    <n v="0.05"/>
    <n v="0.05"/>
    <s v="Low discount"/>
    <n v="2.66"/>
    <n v="50.539999999999992"/>
    <s v="Low order"/>
    <d v="2015-04-09T00:00:00"/>
    <s v="Thursday"/>
    <s v="April"/>
    <s v="2015"/>
    <x v="4"/>
    <d v="2015-04-11T00:00:00"/>
    <s v="Not Specified"/>
    <n v="2"/>
    <s v="Meduim"/>
    <n v="60505"/>
    <s v="Standard"/>
    <s v="Aurora"/>
    <x v="12"/>
    <x v="2"/>
    <x v="0"/>
    <s v="Binders And Binder Accessories"/>
    <x v="0"/>
    <s v="Small Box"/>
  </r>
  <r>
    <n v="191"/>
    <s v="Gerald Kearney"/>
    <n v="89093"/>
    <x v="13"/>
    <n v="7"/>
    <n v="30.73"/>
    <n v="215.11"/>
    <n v="0.05"/>
    <n v="0.05"/>
    <s v="Low discount"/>
    <n v="10.755500000000001"/>
    <n v="204.3545"/>
    <s v="Low order"/>
    <d v="2015-04-09T00:00:00"/>
    <s v="Thursday"/>
    <s v="April"/>
    <s v="2015"/>
    <x v="4"/>
    <d v="2015-04-09T00:00:00"/>
    <s v="Not Specified"/>
    <n v="0"/>
    <s v="Fast"/>
    <n v="60505"/>
    <s v="Standard"/>
    <s v="Aurora"/>
    <x v="12"/>
    <x v="2"/>
    <x v="2"/>
    <s v="Computer Peripherals"/>
    <x v="0"/>
    <s v="Small Box"/>
  </r>
  <r>
    <n v="191"/>
    <s v="Gerald Kearney"/>
    <n v="89093"/>
    <x v="5"/>
    <n v="22"/>
    <n v="125.99"/>
    <n v="2771.7799999999997"/>
    <n v="0.1"/>
    <n v="0.1"/>
    <s v="Meduim discount"/>
    <n v="277.178"/>
    <n v="2494.6019999999999"/>
    <s v="Low order"/>
    <d v="2015-04-09T00:00:00"/>
    <s v="Thursday"/>
    <s v="April"/>
    <s v="2015"/>
    <x v="4"/>
    <d v="2015-04-10T00:00:00"/>
    <s v="Not Specified"/>
    <n v="1"/>
    <s v="Fast"/>
    <n v="60505"/>
    <s v="Standard"/>
    <s v="Aurora"/>
    <x v="12"/>
    <x v="0"/>
    <x v="2"/>
    <s v="Telephones And Communication"/>
    <x v="0"/>
    <s v="Small Box"/>
  </r>
  <r>
    <n v="193"/>
    <s v="Danny Hong"/>
    <n v="90430"/>
    <x v="6"/>
    <n v="1"/>
    <n v="213.45"/>
    <n v="213.45"/>
    <n v="0.1"/>
    <n v="0.1"/>
    <s v="Meduim discount"/>
    <n v="21.344999999999999"/>
    <n v="192.10499999999999"/>
    <s v="Low order"/>
    <d v="2015-01-03T00:00:00"/>
    <s v="Saturday"/>
    <s v="January"/>
    <s v="2015"/>
    <x v="0"/>
    <d v="2015-01-05T00:00:00"/>
    <s v="Not Specified"/>
    <n v="2"/>
    <s v="Meduim"/>
    <n v="84041"/>
    <s v="Standard"/>
    <s v="Layton"/>
    <x v="17"/>
    <x v="0"/>
    <x v="2"/>
    <s v="Office Machines"/>
    <x v="0"/>
    <s v="Jumbo Drum"/>
  </r>
  <r>
    <n v="193"/>
    <s v="Danny Hong"/>
    <n v="90432"/>
    <x v="8"/>
    <n v="21"/>
    <n v="6.54"/>
    <n v="137.34"/>
    <n v="0.05"/>
    <n v="0.05"/>
    <s v="Low discount"/>
    <n v="6.8670000000000009"/>
    <n v="130.47300000000001"/>
    <s v="Low order"/>
    <d v="2015-03-30T00:00:00"/>
    <s v="Monday"/>
    <s v="March"/>
    <s v="2015"/>
    <x v="5"/>
    <d v="2015-04-01T00:00:00"/>
    <s v="Medium"/>
    <n v="2"/>
    <s v="Meduim"/>
    <n v="84041"/>
    <s v="Standard"/>
    <s v="Layton"/>
    <x v="17"/>
    <x v="0"/>
    <x v="0"/>
    <s v="Binders And Binder Accessories"/>
    <x v="0"/>
    <s v="Small Box"/>
  </r>
  <r>
    <n v="194"/>
    <s v="Tammy Goldman"/>
    <n v="90431"/>
    <x v="7"/>
    <n v="4"/>
    <n v="6.48"/>
    <n v="25.92"/>
    <n v="0.05"/>
    <n v="0.05"/>
    <s v="Low discount"/>
    <n v="1.2960000000000003"/>
    <n v="24.624000000000002"/>
    <s v="Low order"/>
    <d v="2015-01-10T00:00:00"/>
    <s v="Saturday"/>
    <s v="January"/>
    <s v="2015"/>
    <x v="0"/>
    <d v="2015-01-11T00:00:00"/>
    <s v="Not Specified"/>
    <n v="1"/>
    <s v="Fast"/>
    <n v="84043"/>
    <s v="Standard"/>
    <s v="Lehi"/>
    <x v="17"/>
    <x v="0"/>
    <x v="0"/>
    <s v="Paper"/>
    <x v="0"/>
    <s v="Small Box"/>
  </r>
  <r>
    <n v="194"/>
    <s v="Tammy Goldman"/>
    <n v="90432"/>
    <x v="3"/>
    <n v="23"/>
    <n v="3.29"/>
    <n v="75.67"/>
    <n v="0.05"/>
    <n v="0.05"/>
    <s v="Low discount"/>
    <n v="3.7835000000000001"/>
    <n v="71.886499999999998"/>
    <s v="Low order"/>
    <d v="2015-03-30T00:00:00"/>
    <s v="Monday"/>
    <s v="March"/>
    <s v="2015"/>
    <x v="5"/>
    <d v="2015-04-01T00:00:00"/>
    <s v="Medium"/>
    <n v="2"/>
    <s v="Meduim"/>
    <n v="84043"/>
    <s v="Standard"/>
    <s v="Lehi"/>
    <x v="17"/>
    <x v="2"/>
    <x v="0"/>
    <s v="Rubber Bands"/>
    <x v="0"/>
    <s v="Wrap Bag"/>
  </r>
  <r>
    <n v="197"/>
    <s v="Samantha Weaver"/>
    <n v="88921"/>
    <x v="10"/>
    <n v="19"/>
    <n v="161.55000000000001"/>
    <n v="3069.4500000000003"/>
    <n v="0.1"/>
    <n v="0.1"/>
    <s v="Meduim discount"/>
    <n v="306.94500000000005"/>
    <n v="2762.5050000000001"/>
    <s v="Low order"/>
    <d v="2015-04-02T00:00:00"/>
    <s v="Thursday"/>
    <s v="April"/>
    <s v="2015"/>
    <x v="4"/>
    <d v="2015-04-04T00:00:00"/>
    <s v="Critical"/>
    <n v="2"/>
    <s v="Meduim"/>
    <n v="66212"/>
    <s v="Standard"/>
    <s v="Overland Park"/>
    <x v="13"/>
    <x v="2"/>
    <x v="0"/>
    <s v="Storage &amp; Organization"/>
    <x v="2"/>
    <s v="Small Box"/>
  </r>
  <r>
    <n v="198"/>
    <s v="Leroy Blanchard"/>
    <n v="51072"/>
    <x v="10"/>
    <n v="77"/>
    <n v="161.55000000000001"/>
    <n v="12439.35"/>
    <n v="0.1"/>
    <n v="0.1"/>
    <s v="Meduim discount"/>
    <n v="1243.9350000000002"/>
    <n v="11195.415000000001"/>
    <s v="High Order"/>
    <d v="2015-04-02T00:00:00"/>
    <s v="Thursday"/>
    <s v="April"/>
    <s v="2015"/>
    <x v="4"/>
    <d v="2015-04-04T00:00:00"/>
    <s v="Critical"/>
    <n v="2"/>
    <s v="Meduim"/>
    <n v="48138"/>
    <s v="Standard"/>
    <s v="Detroit"/>
    <x v="22"/>
    <x v="2"/>
    <x v="0"/>
    <s v="Storage &amp; Organization"/>
    <x v="2"/>
    <s v="Small Box"/>
  </r>
  <r>
    <n v="202"/>
    <s v="Max Small"/>
    <n v="88971"/>
    <x v="7"/>
    <n v="3"/>
    <n v="12.28"/>
    <n v="36.839999999999996"/>
    <n v="0.05"/>
    <n v="0.05"/>
    <s v="Low discount"/>
    <n v="1.8419999999999999"/>
    <n v="34.997999999999998"/>
    <s v="Low order"/>
    <d v="2015-04-27T00:00:00"/>
    <s v="Monday"/>
    <s v="April"/>
    <s v="2015"/>
    <x v="4"/>
    <d v="2015-04-28T00:00:00"/>
    <s v="Not Specified"/>
    <n v="1"/>
    <s v="Fast"/>
    <n v="74006"/>
    <s v="Standard"/>
    <s v="Bartlesville"/>
    <x v="23"/>
    <x v="2"/>
    <x v="0"/>
    <s v="Paper"/>
    <x v="0"/>
    <s v="Small Box"/>
  </r>
  <r>
    <n v="202"/>
    <s v="Max Small"/>
    <n v="88972"/>
    <x v="13"/>
    <n v="11"/>
    <n v="7.37"/>
    <n v="81.070000000000007"/>
    <n v="0.05"/>
    <n v="0.05"/>
    <s v="Low discount"/>
    <n v="4.0535000000000005"/>
    <n v="77.016500000000008"/>
    <s v="Low order"/>
    <d v="2015-01-16T00:00:00"/>
    <s v="Friday"/>
    <s v="January"/>
    <s v="2015"/>
    <x v="0"/>
    <d v="2015-01-18T00:00:00"/>
    <s v="High"/>
    <n v="2"/>
    <s v="Meduim"/>
    <n v="74006"/>
    <s v="Standard"/>
    <s v="Bartlesville"/>
    <x v="23"/>
    <x v="1"/>
    <x v="2"/>
    <s v="Computer Peripherals"/>
    <x v="0"/>
    <s v="Small Pack"/>
  </r>
  <r>
    <n v="210"/>
    <s v="Floyd Dale"/>
    <n v="85965"/>
    <x v="3"/>
    <n v="9"/>
    <n v="1.86"/>
    <n v="16.740000000000002"/>
    <n v="0.05"/>
    <n v="0.05"/>
    <s v="Low discount"/>
    <n v="0.83700000000000019"/>
    <n v="15.903000000000002"/>
    <s v="Low order"/>
    <d v="2015-01-17T00:00:00"/>
    <s v="Saturday"/>
    <s v="January"/>
    <s v="2015"/>
    <x v="0"/>
    <d v="2015-01-21T00:00:00"/>
    <s v="Low"/>
    <n v="4"/>
    <s v="High"/>
    <n v="12180"/>
    <s v="Standard"/>
    <s v="Troy"/>
    <x v="4"/>
    <x v="1"/>
    <x v="0"/>
    <s v="Rubber Bands"/>
    <x v="1"/>
    <s v="Wrap Bag"/>
  </r>
  <r>
    <n v="210"/>
    <s v="Floyd Dale"/>
    <n v="85966"/>
    <x v="8"/>
    <n v="4"/>
    <n v="5.4"/>
    <n v="21.6"/>
    <n v="0.05"/>
    <n v="0.05"/>
    <s v="Low discount"/>
    <n v="1.08"/>
    <n v="20.520000000000003"/>
    <s v="Low order"/>
    <d v="2015-06-02T00:00:00"/>
    <s v="Tuesday"/>
    <s v="June"/>
    <s v="2015"/>
    <x v="1"/>
    <d v="2015-06-02T00:00:00"/>
    <s v="Medium"/>
    <n v="0"/>
    <s v="Fast"/>
    <n v="12180"/>
    <s v="Express "/>
    <s v="Troy"/>
    <x v="4"/>
    <x v="1"/>
    <x v="0"/>
    <s v="Binders And Binder Accessories"/>
    <x v="1"/>
    <s v="Small Box"/>
  </r>
  <r>
    <n v="210"/>
    <s v="Floyd Dale"/>
    <n v="85966"/>
    <x v="2"/>
    <n v="3"/>
    <n v="20.28"/>
    <n v="60.84"/>
    <n v="0.05"/>
    <n v="0.05"/>
    <s v="Low discount"/>
    <n v="3.0420000000000003"/>
    <n v="57.798000000000002"/>
    <s v="Low order"/>
    <d v="2015-06-02T00:00:00"/>
    <s v="Tuesday"/>
    <s v="June"/>
    <s v="2015"/>
    <x v="1"/>
    <d v="2015-06-02T00:00:00"/>
    <s v="Medium"/>
    <n v="0"/>
    <s v="Fast"/>
    <n v="12180"/>
    <s v="Standard"/>
    <s v="Troy"/>
    <x v="4"/>
    <x v="1"/>
    <x v="1"/>
    <s v="Office Furnishings"/>
    <x v="1"/>
    <s v="Small Box"/>
  </r>
  <r>
    <n v="210"/>
    <s v="Floyd Dale"/>
    <n v="85966"/>
    <x v="0"/>
    <n v="5"/>
    <n v="11.55"/>
    <n v="57.75"/>
    <n v="0.05"/>
    <n v="0.05"/>
    <s v="Low discount"/>
    <n v="2.8875000000000002"/>
    <n v="54.862499999999997"/>
    <s v="Low order"/>
    <d v="2015-06-02T00:00:00"/>
    <s v="Tuesday"/>
    <s v="June"/>
    <s v="2015"/>
    <x v="1"/>
    <d v="2015-06-03T00:00:00"/>
    <s v="Medium"/>
    <n v="1"/>
    <s v="Fast"/>
    <n v="12180"/>
    <s v="Standard"/>
    <s v="Troy"/>
    <x v="4"/>
    <x v="1"/>
    <x v="0"/>
    <s v="Pens &amp; Art Supplies"/>
    <x v="1"/>
    <s v="Wrap Bag"/>
  </r>
  <r>
    <n v="211"/>
    <s v="Anna Wood"/>
    <n v="85964"/>
    <x v="7"/>
    <n v="2"/>
    <n v="10.06"/>
    <n v="20.12"/>
    <n v="0.05"/>
    <n v="0.05"/>
    <s v="Low discount"/>
    <n v="1.006"/>
    <n v="19.114000000000001"/>
    <s v="Low order"/>
    <d v="2015-01-06T00:00:00"/>
    <s v="Tuesday"/>
    <s v="January"/>
    <s v="2015"/>
    <x v="0"/>
    <d v="2015-01-08T00:00:00"/>
    <s v="Medium"/>
    <n v="2"/>
    <s v="Meduim"/>
    <n v="13501"/>
    <s v="Standard"/>
    <s v="Utica"/>
    <x v="4"/>
    <x v="1"/>
    <x v="0"/>
    <s v="Paper"/>
    <x v="3"/>
    <s v="Wrap Bag"/>
  </r>
  <r>
    <n v="211"/>
    <s v="Anna Wood"/>
    <n v="85964"/>
    <x v="5"/>
    <n v="3"/>
    <n v="65.989999999999995"/>
    <n v="197.96999999999997"/>
    <n v="0.05"/>
    <n v="0.05"/>
    <s v="Low discount"/>
    <n v="9.8984999999999985"/>
    <n v="188.07149999999996"/>
    <s v="Low order"/>
    <d v="2015-01-06T00:00:00"/>
    <s v="Tuesday"/>
    <s v="January"/>
    <s v="2015"/>
    <x v="0"/>
    <d v="2015-01-08T00:00:00"/>
    <s v="Medium"/>
    <n v="2"/>
    <s v="Meduim"/>
    <n v="13501"/>
    <s v="Standard"/>
    <s v="Utica"/>
    <x v="4"/>
    <x v="1"/>
    <x v="2"/>
    <s v="Telephones And Communication"/>
    <x v="3"/>
    <s v="Small Box"/>
  </r>
  <r>
    <n v="211"/>
    <s v="Anna Wood"/>
    <n v="85966"/>
    <x v="12"/>
    <n v="20"/>
    <n v="2.08"/>
    <n v="41.6"/>
    <n v="0.05"/>
    <n v="0.05"/>
    <s v="Low discount"/>
    <n v="2.08"/>
    <n v="39.520000000000003"/>
    <s v="Low order"/>
    <d v="2015-06-02T00:00:00"/>
    <s v="Tuesday"/>
    <s v="June"/>
    <s v="2015"/>
    <x v="1"/>
    <d v="2015-06-03T00:00:00"/>
    <s v="Medium"/>
    <n v="1"/>
    <s v="Fast"/>
    <n v="13501"/>
    <s v="Standard"/>
    <s v="Utica"/>
    <x v="4"/>
    <x v="0"/>
    <x v="0"/>
    <s v="Scissors, Rulers And Trimmers"/>
    <x v="1"/>
    <s v="Small Pack"/>
  </r>
  <r>
    <n v="218"/>
    <s v="Frances Saunders"/>
    <n v="88048"/>
    <x v="6"/>
    <n v="6"/>
    <n v="119.99"/>
    <n v="719.93999999999994"/>
    <n v="0.1"/>
    <n v="0.1"/>
    <s v="Meduim discount"/>
    <n v="71.994"/>
    <n v="647.94599999999991"/>
    <s v="Low order"/>
    <d v="2015-06-09T00:00:00"/>
    <s v="Tuesday"/>
    <s v="June"/>
    <s v="2015"/>
    <x v="1"/>
    <d v="2015-06-11T00:00:00"/>
    <s v="Medium"/>
    <n v="2"/>
    <s v="Meduim"/>
    <n v="84107"/>
    <s v="Standard"/>
    <s v="Murray"/>
    <x v="17"/>
    <x v="3"/>
    <x v="2"/>
    <s v="Office Machines"/>
    <x v="3"/>
    <s v="Jumbo Box"/>
  </r>
  <r>
    <n v="228"/>
    <s v="Colleen Andrews"/>
    <n v="88527"/>
    <x v="1"/>
    <n v="7"/>
    <n v="60.89"/>
    <n v="426.23"/>
    <n v="0.05"/>
    <n v="0.05"/>
    <s v="Low discount"/>
    <n v="21.311500000000002"/>
    <n v="404.91849999999999"/>
    <s v="Low order"/>
    <d v="2015-04-02T00:00:00"/>
    <s v="Thursday"/>
    <s v="April"/>
    <s v="2015"/>
    <x v="4"/>
    <d v="2015-04-03T00:00:00"/>
    <s v="Medium"/>
    <n v="1"/>
    <s v="Fast"/>
    <n v="28227"/>
    <s v="Standard"/>
    <s v="Mint Hill"/>
    <x v="24"/>
    <x v="2"/>
    <x v="1"/>
    <s v="Chairs &amp; Chairmats"/>
    <x v="2"/>
    <s v="Jumbo Drum"/>
  </r>
  <r>
    <n v="233"/>
    <s v="Michele Bullard"/>
    <n v="90237"/>
    <x v="8"/>
    <n v="10"/>
    <n v="5.81"/>
    <n v="58.099999999999994"/>
    <n v="0.05"/>
    <n v="0.05"/>
    <s v="Low discount"/>
    <n v="2.9049999999999998"/>
    <n v="55.194999999999993"/>
    <s v="Low order"/>
    <d v="2015-02-20T00:00:00"/>
    <s v="Friday"/>
    <s v="February"/>
    <s v="2015"/>
    <x v="2"/>
    <d v="2015-02-22T00:00:00"/>
    <s v="Medium"/>
    <n v="2"/>
    <s v="Meduim"/>
    <n v="60462"/>
    <s v="Standard"/>
    <s v="Orland Park"/>
    <x v="12"/>
    <x v="2"/>
    <x v="0"/>
    <s v="Binders And Binder Accessories"/>
    <x v="2"/>
    <s v="Small Box"/>
  </r>
  <r>
    <n v="233"/>
    <s v="Michele Bullard"/>
    <n v="90237"/>
    <x v="2"/>
    <n v="12"/>
    <n v="9.65"/>
    <n v="115.80000000000001"/>
    <n v="0.05"/>
    <n v="0.05"/>
    <s v="Low discount"/>
    <n v="5.7900000000000009"/>
    <n v="110.01"/>
    <s v="Low order"/>
    <d v="2015-02-20T00:00:00"/>
    <s v="Friday"/>
    <s v="February"/>
    <s v="2015"/>
    <x v="2"/>
    <d v="2015-02-21T00:00:00"/>
    <s v="Medium"/>
    <n v="1"/>
    <s v="Fast"/>
    <n v="60462"/>
    <s v="Standard"/>
    <s v="Orland Park"/>
    <x v="12"/>
    <x v="2"/>
    <x v="1"/>
    <s v="Office Furnishings"/>
    <x v="2"/>
    <s v="Small Box"/>
  </r>
  <r>
    <n v="234"/>
    <s v="Don Cameron"/>
    <n v="90236"/>
    <x v="15"/>
    <n v="6"/>
    <n v="279.81"/>
    <n v="1678.8600000000001"/>
    <n v="0.1"/>
    <n v="0.1"/>
    <s v="Meduim discount"/>
    <n v="167.88600000000002"/>
    <n v="1510.9740000000002"/>
    <s v="Low order"/>
    <d v="2015-02-05T00:00:00"/>
    <s v="Thursday"/>
    <s v="February"/>
    <s v="2015"/>
    <x v="2"/>
    <d v="2015-02-06T00:00:00"/>
    <s v="Critical"/>
    <n v="1"/>
    <s v="Fast"/>
    <n v="50208"/>
    <s v="Standard"/>
    <s v="Newton"/>
    <x v="25"/>
    <x v="2"/>
    <x v="0"/>
    <s v="Appliances"/>
    <x v="2"/>
    <s v="Jumbo Drum"/>
  </r>
  <r>
    <n v="234"/>
    <s v="Don Cameron"/>
    <n v="90238"/>
    <x v="8"/>
    <n v="7"/>
    <n v="28.53"/>
    <n v="199.71"/>
    <n v="0.05"/>
    <n v="0.05"/>
    <s v="Low discount"/>
    <n v="9.9855000000000018"/>
    <n v="189.72450000000001"/>
    <s v="Low order"/>
    <d v="2015-03-27T00:00:00"/>
    <s v="Friday"/>
    <s v="March"/>
    <s v="2015"/>
    <x v="5"/>
    <d v="2015-03-29T00:00:00"/>
    <s v="High"/>
    <n v="2"/>
    <s v="Meduim"/>
    <n v="50208"/>
    <s v="Standard"/>
    <s v="Newton"/>
    <x v="25"/>
    <x v="2"/>
    <x v="0"/>
    <s v="Binders And Binder Accessories"/>
    <x v="2"/>
    <s v="Small Box"/>
  </r>
  <r>
    <n v="234"/>
    <s v="Don Cameron"/>
    <n v="90238"/>
    <x v="13"/>
    <n v="2"/>
    <n v="15.28"/>
    <n v="30.56"/>
    <n v="0.05"/>
    <n v="0.05"/>
    <s v="Low discount"/>
    <n v="1.528"/>
    <n v="29.032"/>
    <s v="Low order"/>
    <d v="2015-03-27T00:00:00"/>
    <s v="Friday"/>
    <s v="March"/>
    <s v="2015"/>
    <x v="5"/>
    <d v="2015-03-29T00:00:00"/>
    <s v="High"/>
    <n v="2"/>
    <s v="Meduim"/>
    <n v="50208"/>
    <s v="Standard"/>
    <s v="Newton"/>
    <x v="25"/>
    <x v="2"/>
    <x v="2"/>
    <s v="Computer Peripherals"/>
    <x v="2"/>
    <s v="Small Pack"/>
  </r>
  <r>
    <n v="234"/>
    <s v="Don Cameron"/>
    <n v="90239"/>
    <x v="0"/>
    <n v="8"/>
    <n v="3.34"/>
    <n v="26.72"/>
    <n v="0.05"/>
    <n v="0.05"/>
    <s v="Low discount"/>
    <n v="1.3360000000000001"/>
    <n v="25.384"/>
    <s v="Low order"/>
    <d v="2015-04-28T00:00:00"/>
    <s v="Tuesday"/>
    <s v="April"/>
    <s v="2015"/>
    <x v="4"/>
    <d v="2015-04-30T00:00:00"/>
    <s v="Low"/>
    <n v="2"/>
    <s v="Meduim"/>
    <n v="50208"/>
    <s v="Express "/>
    <s v="Newton"/>
    <x v="25"/>
    <x v="0"/>
    <x v="0"/>
    <s v="Pens &amp; Art Supplies"/>
    <x v="2"/>
    <s v="Wrap Bag"/>
  </r>
  <r>
    <n v="236"/>
    <s v="Shawn McIntyre"/>
    <n v="86621"/>
    <x v="6"/>
    <n v="10"/>
    <n v="442.14"/>
    <n v="4421.3999999999996"/>
    <n v="0.1"/>
    <n v="0.1"/>
    <s v="Meduim discount"/>
    <n v="442.14"/>
    <n v="3979.2599999999998"/>
    <s v="Low order"/>
    <d v="2015-02-22T00:00:00"/>
    <s v="Sunday"/>
    <s v="February"/>
    <s v="2015"/>
    <x v="2"/>
    <d v="2015-02-22T00:00:00"/>
    <s v="Not Specified"/>
    <n v="0"/>
    <s v="Fast"/>
    <n v="80027"/>
    <s v="Standard"/>
    <s v="Louisville"/>
    <x v="21"/>
    <x v="0"/>
    <x v="2"/>
    <s v="Office Machines"/>
    <x v="0"/>
    <s v="Jumbo Drum"/>
  </r>
  <r>
    <n v="240"/>
    <s v="Gilbert Scarborough"/>
    <n v="90479"/>
    <x v="7"/>
    <n v="3"/>
    <n v="19.98"/>
    <n v="59.94"/>
    <n v="0.05"/>
    <n v="0.05"/>
    <s v="Low discount"/>
    <n v="2.9969999999999999"/>
    <n v="56.942999999999998"/>
    <s v="Low order"/>
    <d v="2015-04-20T00:00:00"/>
    <s v="Monday"/>
    <s v="April"/>
    <s v="2015"/>
    <x v="4"/>
    <d v="2015-04-20T00:00:00"/>
    <s v="Medium"/>
    <n v="0"/>
    <s v="Fast"/>
    <n v="80817"/>
    <s v="Express "/>
    <s v="Fountain"/>
    <x v="21"/>
    <x v="0"/>
    <x v="0"/>
    <s v="Paper"/>
    <x v="2"/>
    <s v="Small Box"/>
  </r>
  <r>
    <n v="241"/>
    <s v="Amy Ellis Holder"/>
    <n v="90479"/>
    <x v="11"/>
    <n v="11"/>
    <n v="259.70999999999998"/>
    <n v="2856.81"/>
    <n v="0.1"/>
    <n v="0.1"/>
    <s v="Meduim discount"/>
    <n v="285.68099999999998"/>
    <n v="2571.1289999999999"/>
    <s v="Low order"/>
    <d v="2015-04-20T00:00:00"/>
    <s v="Monday"/>
    <s v="April"/>
    <s v="2015"/>
    <x v="4"/>
    <d v="2015-04-21T00:00:00"/>
    <s v="Medium"/>
    <n v="1"/>
    <s v="Fast"/>
    <n v="81503"/>
    <s v="Standard"/>
    <s v="Grand Junction"/>
    <x v="21"/>
    <x v="0"/>
    <x v="1"/>
    <s v="Tables"/>
    <x v="2"/>
    <s v="Jumbo Box"/>
  </r>
  <r>
    <n v="241"/>
    <s v="Amy Ellis Holder"/>
    <n v="90480"/>
    <x v="8"/>
    <n v="13"/>
    <n v="5.94"/>
    <n v="77.22"/>
    <n v="0.05"/>
    <n v="0.05"/>
    <s v="Low discount"/>
    <n v="3.8610000000000002"/>
    <n v="73.358999999999995"/>
    <s v="Low order"/>
    <d v="2015-05-26T00:00:00"/>
    <s v="Tuesday"/>
    <s v="May"/>
    <s v="2015"/>
    <x v="3"/>
    <d v="2015-06-02T00:00:00"/>
    <s v="Low"/>
    <n v="7"/>
    <s v="High"/>
    <n v="81503"/>
    <s v="Standard"/>
    <s v="Grand Junction"/>
    <x v="21"/>
    <x v="0"/>
    <x v="0"/>
    <s v="Binders And Binder Accessories"/>
    <x v="2"/>
    <s v="Small Box"/>
  </r>
  <r>
    <n v="241"/>
    <s v="Amy Ellis Holder"/>
    <n v="90480"/>
    <x v="5"/>
    <n v="8"/>
    <n v="125.99"/>
    <n v="1007.92"/>
    <n v="0.1"/>
    <n v="0.1"/>
    <s v="Meduim discount"/>
    <n v="100.792"/>
    <n v="907.12799999999993"/>
    <s v="Low order"/>
    <d v="2015-05-26T00:00:00"/>
    <s v="Tuesday"/>
    <s v="May"/>
    <s v="2015"/>
    <x v="3"/>
    <d v="2015-05-26T00:00:00"/>
    <s v="Low"/>
    <n v="0"/>
    <s v="Fast"/>
    <n v="81503"/>
    <s v="Standard"/>
    <s v="Grand Junction"/>
    <x v="21"/>
    <x v="3"/>
    <x v="2"/>
    <s v="Telephones And Communication"/>
    <x v="2"/>
    <s v="Small Box"/>
  </r>
  <r>
    <n v="247"/>
    <s v="Marshall Brandt Briggs"/>
    <n v="89139"/>
    <x v="11"/>
    <n v="5"/>
    <n v="146.05000000000001"/>
    <n v="730.25"/>
    <n v="0.1"/>
    <n v="0.1"/>
    <s v="Meduim discount"/>
    <n v="73.025000000000006"/>
    <n v="657.22500000000002"/>
    <s v="Low order"/>
    <d v="2015-02-23T00:00:00"/>
    <s v="Monday"/>
    <s v="February"/>
    <s v="2015"/>
    <x v="2"/>
    <d v="2015-02-23T00:00:00"/>
    <s v="Medium"/>
    <n v="0"/>
    <s v="Fast"/>
    <n v="37804"/>
    <s v="Standard"/>
    <s v="Maryville"/>
    <x v="20"/>
    <x v="3"/>
    <x v="1"/>
    <s v="Tables"/>
    <x v="0"/>
    <s v="Jumbo Box"/>
  </r>
  <r>
    <n v="247"/>
    <s v="Marshall Brandt Briggs"/>
    <n v="89139"/>
    <x v="5"/>
    <n v="14"/>
    <n v="65.989999999999995"/>
    <n v="923.8599999999999"/>
    <n v="0.05"/>
    <n v="0.05"/>
    <s v="Low discount"/>
    <n v="46.192999999999998"/>
    <n v="877.66699999999992"/>
    <s v="Low order"/>
    <d v="2015-02-23T00:00:00"/>
    <s v="Monday"/>
    <s v="February"/>
    <s v="2015"/>
    <x v="2"/>
    <d v="2015-02-24T00:00:00"/>
    <s v="Medium"/>
    <n v="1"/>
    <s v="Fast"/>
    <n v="37804"/>
    <s v="Standard"/>
    <s v="Maryville"/>
    <x v="20"/>
    <x v="3"/>
    <x v="2"/>
    <s v="Telephones And Communication"/>
    <x v="0"/>
    <s v="Small Box"/>
  </r>
  <r>
    <n v="247"/>
    <s v="Marshall Brandt Briggs"/>
    <n v="89140"/>
    <x v="9"/>
    <n v="10"/>
    <n v="2.88"/>
    <n v="28.799999999999997"/>
    <n v="0.05"/>
    <n v="0.05"/>
    <s v="Low discount"/>
    <n v="1.44"/>
    <n v="27.359999999999996"/>
    <s v="Low order"/>
    <d v="2015-03-21T00:00:00"/>
    <s v="Saturday"/>
    <s v="March"/>
    <s v="2015"/>
    <x v="5"/>
    <d v="2015-03-23T00:00:00"/>
    <s v="Medium"/>
    <n v="2"/>
    <s v="Meduim"/>
    <n v="37804"/>
    <s v="Standard"/>
    <s v="Maryville"/>
    <x v="20"/>
    <x v="2"/>
    <x v="0"/>
    <s v="Labels"/>
    <x v="0"/>
    <s v="Small Box"/>
  </r>
  <r>
    <n v="250"/>
    <s v="Brenda Nelson Blanchard"/>
    <n v="87214"/>
    <x v="0"/>
    <n v="39"/>
    <n v="2.58"/>
    <n v="100.62"/>
    <n v="0.05"/>
    <n v="0.05"/>
    <s v="Low discount"/>
    <n v="5.0310000000000006"/>
    <n v="95.588999999999999"/>
    <s v="Low order"/>
    <d v="2015-05-28T00:00:00"/>
    <s v="Thursday"/>
    <s v="May"/>
    <s v="2015"/>
    <x v="3"/>
    <d v="2015-05-29T00:00:00"/>
    <s v="Critical"/>
    <n v="1"/>
    <s v="Fast"/>
    <n v="55423"/>
    <s v="Express "/>
    <s v="Richfield"/>
    <x v="3"/>
    <x v="2"/>
    <x v="0"/>
    <s v="Pens &amp; Art Supplies"/>
    <x v="0"/>
    <s v="Wrap Bag"/>
  </r>
  <r>
    <n v="250"/>
    <s v="Brenda Nelson Blanchard"/>
    <n v="87214"/>
    <x v="5"/>
    <n v="27"/>
    <n v="65.989999999999995"/>
    <n v="1781.7299999999998"/>
    <n v="0.05"/>
    <n v="0.05"/>
    <s v="Low discount"/>
    <n v="89.086500000000001"/>
    <n v="1692.6434999999997"/>
    <s v="Low order"/>
    <d v="2015-05-28T00:00:00"/>
    <s v="Thursday"/>
    <s v="May"/>
    <s v="2015"/>
    <x v="3"/>
    <d v="2015-05-29T00:00:00"/>
    <s v="Critical"/>
    <n v="1"/>
    <s v="Fast"/>
    <n v="55423"/>
    <s v="Standard"/>
    <s v="Richfield"/>
    <x v="3"/>
    <x v="0"/>
    <x v="2"/>
    <s v="Telephones And Communication"/>
    <x v="0"/>
    <s v="Small Box"/>
  </r>
  <r>
    <n v="254"/>
    <s v="Brett Hawkins"/>
    <n v="86268"/>
    <x v="11"/>
    <n v="5"/>
    <n v="280.98"/>
    <n v="1404.9"/>
    <n v="0.1"/>
    <n v="0.1"/>
    <s v="Meduim discount"/>
    <n v="140.49"/>
    <n v="1264.4100000000001"/>
    <s v="Low order"/>
    <d v="2015-06-10T00:00:00"/>
    <s v="Wednesday"/>
    <s v="June"/>
    <s v="2015"/>
    <x v="1"/>
    <d v="2015-06-11T00:00:00"/>
    <s v="Medium"/>
    <n v="1"/>
    <s v="Fast"/>
    <n v="80126"/>
    <s v="Standard"/>
    <s v="Highlands Ranch"/>
    <x v="21"/>
    <x v="1"/>
    <x v="1"/>
    <s v="Tables"/>
    <x v="1"/>
    <s v="Jumbo Box"/>
  </r>
  <r>
    <n v="256"/>
    <s v="Irene Li"/>
    <n v="86267"/>
    <x v="12"/>
    <n v="4"/>
    <n v="8.34"/>
    <n v="33.36"/>
    <n v="0.05"/>
    <n v="0.05"/>
    <s v="Low discount"/>
    <n v="1.6680000000000001"/>
    <n v="31.692"/>
    <s v="Low order"/>
    <d v="2015-01-31T00:00:00"/>
    <s v="Saturday"/>
    <s v="January"/>
    <s v="2015"/>
    <x v="0"/>
    <d v="2015-02-02T00:00:00"/>
    <s v="Critical"/>
    <n v="2"/>
    <s v="Meduim"/>
    <n v="17331"/>
    <s v="Standard"/>
    <s v="Hanover"/>
    <x v="19"/>
    <x v="3"/>
    <x v="0"/>
    <s v="Scissors, Rulers And Trimmers"/>
    <x v="1"/>
    <s v="Small Pack"/>
  </r>
  <r>
    <n v="258"/>
    <s v="Allan Shields"/>
    <n v="85858"/>
    <x v="13"/>
    <n v="3"/>
    <n v="17.48"/>
    <n v="52.44"/>
    <n v="0.05"/>
    <n v="0.05"/>
    <s v="Low discount"/>
    <n v="2.6219999999999999"/>
    <n v="49.817999999999998"/>
    <s v="Low order"/>
    <d v="2015-01-02T00:00:00"/>
    <s v="Friday"/>
    <s v="January"/>
    <s v="2015"/>
    <x v="0"/>
    <d v="2015-01-04T00:00:00"/>
    <s v="Medium"/>
    <n v="2"/>
    <s v="Meduim"/>
    <n v="33772"/>
    <s v="Standard"/>
    <s v="Seminole"/>
    <x v="26"/>
    <x v="0"/>
    <x v="2"/>
    <s v="Computer Peripherals"/>
    <x v="3"/>
    <s v="Small Pack"/>
  </r>
  <r>
    <n v="259"/>
    <s v="Edward Pugh"/>
    <n v="85857"/>
    <x v="0"/>
    <n v="10"/>
    <n v="2.88"/>
    <n v="28.799999999999997"/>
    <n v="0.05"/>
    <n v="0.05"/>
    <s v="Low discount"/>
    <n v="1.44"/>
    <n v="27.359999999999996"/>
    <s v="Low order"/>
    <d v="2015-01-19T00:00:00"/>
    <s v="Monday"/>
    <s v="January"/>
    <s v="2015"/>
    <x v="0"/>
    <d v="2015-01-19T00:00:00"/>
    <s v="Low"/>
    <n v="0"/>
    <s v="Fast"/>
    <n v="87505"/>
    <s v="Standard"/>
    <s v="Santa Fe"/>
    <x v="27"/>
    <x v="1"/>
    <x v="0"/>
    <s v="Pens &amp; Art Supplies"/>
    <x v="3"/>
    <s v="Wrap Bag"/>
  </r>
  <r>
    <n v="263"/>
    <s v="Carlos Hess"/>
    <n v="86297"/>
    <x v="11"/>
    <n v="9"/>
    <n v="31.76"/>
    <n v="285.84000000000003"/>
    <n v="0.05"/>
    <n v="0.05"/>
    <s v="Low discount"/>
    <n v="14.292000000000002"/>
    <n v="271.548"/>
    <s v="Low order"/>
    <d v="2015-01-21T00:00:00"/>
    <s v="Wednesday"/>
    <s v="January"/>
    <s v="2015"/>
    <x v="0"/>
    <d v="2015-01-23T00:00:00"/>
    <s v="High"/>
    <n v="2"/>
    <s v="Meduim"/>
    <n v="44106"/>
    <s v="Standard"/>
    <s v="Cleveland Heights"/>
    <x v="10"/>
    <x v="2"/>
    <x v="1"/>
    <s v="Tables"/>
    <x v="2"/>
    <s v="Jumbo Box"/>
  </r>
  <r>
    <n v="266"/>
    <s v="Ross Frederick"/>
    <n v="90593"/>
    <x v="13"/>
    <n v="17"/>
    <n v="73.98"/>
    <n v="1257.6600000000001"/>
    <n v="0.05"/>
    <n v="0.05"/>
    <s v="Low discount"/>
    <n v="62.88300000000001"/>
    <n v="1194.777"/>
    <s v="Low order"/>
    <d v="2015-05-18T00:00:00"/>
    <s v="Monday"/>
    <s v="May"/>
    <s v="2015"/>
    <x v="3"/>
    <d v="2015-05-20T00:00:00"/>
    <s v="Not Specified"/>
    <n v="2"/>
    <s v="Meduim"/>
    <n v="78207"/>
    <s v="Express "/>
    <s v="San Antonio"/>
    <x v="7"/>
    <x v="2"/>
    <x v="2"/>
    <s v="Computer Peripherals"/>
    <x v="0"/>
    <s v="Small Box"/>
  </r>
  <r>
    <n v="266"/>
    <s v="Ross Frederick"/>
    <n v="90594"/>
    <x v="7"/>
    <n v="10"/>
    <n v="6.48"/>
    <n v="64.800000000000011"/>
    <n v="0.05"/>
    <n v="0.05"/>
    <s v="Low discount"/>
    <n v="3.2400000000000007"/>
    <n v="61.560000000000009"/>
    <s v="Low order"/>
    <d v="2015-05-15T00:00:00"/>
    <s v="Friday"/>
    <s v="May"/>
    <s v="2015"/>
    <x v="3"/>
    <d v="2015-05-16T00:00:00"/>
    <s v="Medium"/>
    <n v="1"/>
    <s v="Fast"/>
    <n v="78207"/>
    <s v="Standard"/>
    <s v="San Antonio"/>
    <x v="7"/>
    <x v="2"/>
    <x v="0"/>
    <s v="Paper"/>
    <x v="0"/>
    <s v="Small Box"/>
  </r>
  <r>
    <n v="266"/>
    <s v="Ross Frederick"/>
    <n v="90594"/>
    <x v="10"/>
    <n v="33"/>
    <n v="20.34"/>
    <n v="671.22"/>
    <n v="0.05"/>
    <n v="0.05"/>
    <s v="Low discount"/>
    <n v="33.561"/>
    <n v="637.65899999999999"/>
    <s v="Low order"/>
    <d v="2015-05-15T00:00:00"/>
    <s v="Friday"/>
    <s v="May"/>
    <s v="2015"/>
    <x v="3"/>
    <d v="2015-05-16T00:00:00"/>
    <s v="Medium"/>
    <n v="1"/>
    <s v="Fast"/>
    <n v="78207"/>
    <s v="Standard"/>
    <s v="San Antonio"/>
    <x v="7"/>
    <x v="0"/>
    <x v="0"/>
    <s v="Storage &amp; Organization"/>
    <x v="0"/>
    <s v="Large Box"/>
  </r>
  <r>
    <n v="268"/>
    <s v="James Beck"/>
    <n v="88941"/>
    <x v="4"/>
    <n v="3"/>
    <n v="5.58"/>
    <n v="16.740000000000002"/>
    <n v="0.05"/>
    <n v="0.05"/>
    <s v="Low discount"/>
    <n v="0.83700000000000019"/>
    <n v="15.903000000000002"/>
    <s v="Low order"/>
    <d v="2015-04-07T00:00:00"/>
    <s v="Tuesday"/>
    <s v="April"/>
    <s v="2015"/>
    <x v="4"/>
    <d v="2015-04-12T00:00:00"/>
    <s v="Low"/>
    <n v="5"/>
    <s v="High"/>
    <n v="86001"/>
    <s v="Standard"/>
    <s v="Flagstaff"/>
    <x v="28"/>
    <x v="0"/>
    <x v="0"/>
    <s v="Envelopes"/>
    <x v="1"/>
    <s v="Small Box"/>
  </r>
  <r>
    <n v="268"/>
    <s v="James Beck"/>
    <n v="88941"/>
    <x v="2"/>
    <n v="5"/>
    <n v="40.89"/>
    <n v="204.45"/>
    <n v="0.05"/>
    <n v="0.05"/>
    <s v="Low discount"/>
    <n v="10.2225"/>
    <n v="194.22749999999999"/>
    <s v="Low order"/>
    <d v="2015-04-07T00:00:00"/>
    <s v="Tuesday"/>
    <s v="April"/>
    <s v="2015"/>
    <x v="4"/>
    <d v="2015-04-14T00:00:00"/>
    <s v="Low"/>
    <n v="7"/>
    <s v="High"/>
    <n v="86001"/>
    <s v="Standard"/>
    <s v="Flagstaff"/>
    <x v="28"/>
    <x v="0"/>
    <x v="1"/>
    <s v="Office Furnishings"/>
    <x v="1"/>
    <s v="Small Box"/>
  </r>
  <r>
    <n v="269"/>
    <s v="Calvin Boyette"/>
    <n v="88942"/>
    <x v="4"/>
    <n v="6"/>
    <n v="35.94"/>
    <n v="215.64"/>
    <n v="0.05"/>
    <n v="0.05"/>
    <s v="Low discount"/>
    <n v="10.782"/>
    <n v="204.85799999999998"/>
    <s v="Low order"/>
    <d v="2015-06-05T00:00:00"/>
    <s v="Friday"/>
    <s v="June"/>
    <s v="2015"/>
    <x v="1"/>
    <d v="2015-06-10T00:00:00"/>
    <s v="Low"/>
    <n v="5"/>
    <s v="High"/>
    <n v="85234"/>
    <s v="Standard"/>
    <s v="Gilbert"/>
    <x v="28"/>
    <x v="0"/>
    <x v="0"/>
    <s v="Envelopes"/>
    <x v="1"/>
    <s v="Small Box"/>
  </r>
  <r>
    <n v="269"/>
    <s v="Calvin Boyette"/>
    <n v="88942"/>
    <x v="2"/>
    <n v="7"/>
    <n v="170.98"/>
    <n v="1196.8599999999999"/>
    <n v="0.1"/>
    <n v="0.1"/>
    <s v="Meduim discount"/>
    <n v="119.68599999999999"/>
    <n v="1077.174"/>
    <s v="Low order"/>
    <d v="2015-06-05T00:00:00"/>
    <s v="Friday"/>
    <s v="June"/>
    <s v="2015"/>
    <x v="1"/>
    <d v="2015-06-12T00:00:00"/>
    <s v="Low"/>
    <n v="7"/>
    <s v="High"/>
    <n v="85234"/>
    <s v="Standard"/>
    <s v="Gilbert"/>
    <x v="28"/>
    <x v="0"/>
    <x v="1"/>
    <s v="Office Furnishings"/>
    <x v="1"/>
    <s v="Medium Box"/>
  </r>
  <r>
    <n v="269"/>
    <s v="Calvin Boyette"/>
    <n v="88942"/>
    <x v="7"/>
    <n v="9"/>
    <n v="4.9800000000000004"/>
    <n v="44.820000000000007"/>
    <n v="0.05"/>
    <n v="0.05"/>
    <s v="Low discount"/>
    <n v="2.2410000000000005"/>
    <n v="42.579000000000008"/>
    <s v="Low order"/>
    <d v="2015-06-05T00:00:00"/>
    <s v="Friday"/>
    <s v="June"/>
    <s v="2015"/>
    <x v="1"/>
    <d v="2015-06-07T00:00:00"/>
    <s v="Low"/>
    <n v="2"/>
    <s v="Meduim"/>
    <n v="85234"/>
    <s v="Standard"/>
    <s v="Gilbert"/>
    <x v="28"/>
    <x v="3"/>
    <x v="0"/>
    <s v="Paper"/>
    <x v="1"/>
    <s v="Small Box"/>
  </r>
  <r>
    <n v="271"/>
    <s v="Sam Rouse"/>
    <n v="88940"/>
    <x v="6"/>
    <n v="12"/>
    <n v="80.97"/>
    <n v="971.64"/>
    <n v="0.05"/>
    <n v="0.05"/>
    <s v="Low discount"/>
    <n v="48.582000000000001"/>
    <n v="923.05799999999999"/>
    <s v="Low order"/>
    <d v="2015-03-30T00:00:00"/>
    <s v="Monday"/>
    <s v="March"/>
    <s v="2015"/>
    <x v="5"/>
    <d v="2015-03-31T00:00:00"/>
    <s v="Medium"/>
    <n v="1"/>
    <s v="Fast"/>
    <n v="30297"/>
    <s v="Standard"/>
    <s v="Forest Park"/>
    <x v="29"/>
    <x v="3"/>
    <x v="2"/>
    <s v="Office Machines"/>
    <x v="2"/>
    <s v="Jumbo Box"/>
  </r>
  <r>
    <n v="272"/>
    <s v="Eleanor Swain"/>
    <n v="5509"/>
    <x v="4"/>
    <n v="11"/>
    <n v="5.58"/>
    <n v="61.38"/>
    <n v="0.05"/>
    <n v="0.05"/>
    <s v="Low discount"/>
    <n v="3.0690000000000004"/>
    <n v="58.311"/>
    <s v="Low order"/>
    <d v="2015-04-07T00:00:00"/>
    <s v="Tuesday"/>
    <s v="April"/>
    <s v="2015"/>
    <x v="4"/>
    <d v="2015-04-12T00:00:00"/>
    <s v="Low"/>
    <n v="5"/>
    <s v="High"/>
    <n v="28204"/>
    <s v="Standard"/>
    <s v="Charlotte"/>
    <x v="24"/>
    <x v="3"/>
    <x v="0"/>
    <s v="Envelopes"/>
    <x v="1"/>
    <s v="Small Box"/>
  </r>
  <r>
    <n v="272"/>
    <s v="Eleanor Swain"/>
    <n v="5509"/>
    <x v="2"/>
    <n v="21"/>
    <n v="40.89"/>
    <n v="858.69"/>
    <n v="0.05"/>
    <n v="0.05"/>
    <s v="Low discount"/>
    <n v="42.934500000000007"/>
    <n v="815.7555000000001"/>
    <s v="Low order"/>
    <d v="2015-04-07T00:00:00"/>
    <s v="Tuesday"/>
    <s v="April"/>
    <s v="2015"/>
    <x v="4"/>
    <d v="2015-04-14T00:00:00"/>
    <s v="Low"/>
    <n v="7"/>
    <s v="High"/>
    <n v="28204"/>
    <s v="Standard"/>
    <s v="Charlotte"/>
    <x v="24"/>
    <x v="3"/>
    <x v="1"/>
    <s v="Office Furnishings"/>
    <x v="1"/>
    <s v="Small Box"/>
  </r>
  <r>
    <n v="272"/>
    <s v="Eleanor Swain"/>
    <n v="36069"/>
    <x v="4"/>
    <n v="24"/>
    <n v="35.94"/>
    <n v="862.56"/>
    <n v="0.05"/>
    <n v="0.05"/>
    <s v="Low discount"/>
    <n v="43.128"/>
    <n v="819.4319999999999"/>
    <s v="Low order"/>
    <d v="2015-06-05T00:00:00"/>
    <s v="Friday"/>
    <s v="June"/>
    <s v="2015"/>
    <x v="1"/>
    <d v="2015-06-10T00:00:00"/>
    <s v="Low"/>
    <n v="5"/>
    <s v="High"/>
    <n v="28204"/>
    <s v="Standard"/>
    <s v="Charlotte"/>
    <x v="24"/>
    <x v="3"/>
    <x v="0"/>
    <s v="Envelopes"/>
    <x v="1"/>
    <s v="Small Box"/>
  </r>
  <r>
    <n v="272"/>
    <s v="Eleanor Swain"/>
    <n v="36069"/>
    <x v="7"/>
    <n v="37"/>
    <n v="4.9800000000000004"/>
    <n v="184.26000000000002"/>
    <n v="0.05"/>
    <n v="0.05"/>
    <s v="Low discount"/>
    <n v="9.213000000000001"/>
    <n v="175.04700000000003"/>
    <s v="Low order"/>
    <d v="2015-06-05T00:00:00"/>
    <s v="Friday"/>
    <s v="June"/>
    <s v="2015"/>
    <x v="1"/>
    <d v="2015-06-07T00:00:00"/>
    <s v="Low"/>
    <n v="2"/>
    <s v="Meduim"/>
    <n v="28204"/>
    <s v="Standard"/>
    <s v="Charlotte"/>
    <x v="24"/>
    <x v="1"/>
    <x v="0"/>
    <s v="Paper"/>
    <x v="1"/>
    <s v="Small Box"/>
  </r>
  <r>
    <n v="275"/>
    <s v="Roger Blalock Cassidy"/>
    <n v="89292"/>
    <x v="8"/>
    <n v="4"/>
    <n v="15.28"/>
    <n v="61.12"/>
    <n v="0.05"/>
    <n v="0.05"/>
    <s v="Low discount"/>
    <n v="3.056"/>
    <n v="58.064"/>
    <s v="Low order"/>
    <d v="2015-01-24T00:00:00"/>
    <s v="Saturday"/>
    <s v="January"/>
    <s v="2015"/>
    <x v="0"/>
    <d v="2015-01-25T00:00:00"/>
    <s v="Not Specified"/>
    <n v="1"/>
    <s v="Fast"/>
    <n v="6824"/>
    <s v="Standard"/>
    <s v="Fairfield"/>
    <x v="18"/>
    <x v="1"/>
    <x v="0"/>
    <s v="Binders And Binder Accessories"/>
    <x v="0"/>
    <s v="Small Box"/>
  </r>
  <r>
    <n v="276"/>
    <s v="Lucille Rankin"/>
    <n v="89291"/>
    <x v="3"/>
    <n v="3"/>
    <n v="1.98"/>
    <n v="5.9399999999999995"/>
    <n v="0.05"/>
    <n v="0.05"/>
    <s v="Low discount"/>
    <n v="0.29699999999999999"/>
    <n v="5.6429999999999998"/>
    <s v="Low order"/>
    <d v="2015-05-21T00:00:00"/>
    <s v="Thursday"/>
    <s v="May"/>
    <s v="2015"/>
    <x v="3"/>
    <d v="2015-05-22T00:00:00"/>
    <s v="Critical"/>
    <n v="1"/>
    <s v="Fast"/>
    <n v="6111"/>
    <s v="Express "/>
    <s v="Newington"/>
    <x v="18"/>
    <x v="1"/>
    <x v="0"/>
    <s v="Rubber Bands"/>
    <x v="0"/>
    <s v="Wrap Bag"/>
  </r>
  <r>
    <n v="282"/>
    <s v="Vickie Andrews"/>
    <n v="89291"/>
    <x v="5"/>
    <n v="9"/>
    <n v="55.99"/>
    <n v="503.91"/>
    <n v="0.05"/>
    <n v="0.05"/>
    <s v="Low discount"/>
    <n v="25.195500000000003"/>
    <n v="478.71450000000004"/>
    <s v="Low order"/>
    <d v="2015-05-21T00:00:00"/>
    <s v="Thursday"/>
    <s v="May"/>
    <s v="2015"/>
    <x v="3"/>
    <d v="2015-05-22T00:00:00"/>
    <s v="Critical"/>
    <n v="1"/>
    <s v="Fast"/>
    <n v="7109"/>
    <s v="Standard"/>
    <s v="Belleville"/>
    <x v="2"/>
    <x v="1"/>
    <x v="2"/>
    <s v="Telephones And Communication"/>
    <x v="0"/>
    <s v="Small Pack"/>
  </r>
  <r>
    <n v="283"/>
    <s v="Pauline Boyette"/>
    <n v="89293"/>
    <x v="0"/>
    <n v="11"/>
    <n v="1.68"/>
    <n v="18.48"/>
    <n v="0.05"/>
    <n v="0.05"/>
    <s v="Low discount"/>
    <n v="0.92400000000000004"/>
    <n v="17.556000000000001"/>
    <s v="Low order"/>
    <d v="2015-06-17T00:00:00"/>
    <s v="Wednesday"/>
    <s v="June"/>
    <s v="2015"/>
    <x v="1"/>
    <d v="2015-06-18T00:00:00"/>
    <s v="High"/>
    <n v="1"/>
    <s v="Fast"/>
    <n v="7101"/>
    <s v="Standard"/>
    <s v="Newark"/>
    <x v="2"/>
    <x v="2"/>
    <x v="0"/>
    <s v="Pens &amp; Art Supplies"/>
    <x v="0"/>
    <s v="Wrap Bag"/>
  </r>
  <r>
    <n v="286"/>
    <s v="Virginia Gay"/>
    <n v="89761"/>
    <x v="8"/>
    <n v="9"/>
    <n v="4.13"/>
    <n v="37.17"/>
    <n v="0.05"/>
    <n v="0.05"/>
    <s v="Low discount"/>
    <n v="1.8585000000000003"/>
    <n v="35.311500000000002"/>
    <s v="Low order"/>
    <d v="2015-06-17T00:00:00"/>
    <s v="Wednesday"/>
    <s v="June"/>
    <s v="2015"/>
    <x v="1"/>
    <d v="2015-06-21T00:00:00"/>
    <s v="Low"/>
    <n v="4"/>
    <s v="High"/>
    <n v="66203"/>
    <s v="Standard"/>
    <s v="Shawnee"/>
    <x v="13"/>
    <x v="2"/>
    <x v="0"/>
    <s v="Binders And Binder Accessories"/>
    <x v="2"/>
    <s v="Small Box"/>
  </r>
  <r>
    <n v="286"/>
    <s v="Virginia Gay"/>
    <n v="89761"/>
    <x v="14"/>
    <n v="9"/>
    <n v="130.97999999999999"/>
    <n v="1178.82"/>
    <n v="0.1"/>
    <n v="0.1"/>
    <s v="Meduim discount"/>
    <n v="117.88200000000001"/>
    <n v="1060.9379999999999"/>
    <s v="Low order"/>
    <d v="2015-06-17T00:00:00"/>
    <s v="Wednesday"/>
    <s v="June"/>
    <s v="2015"/>
    <x v="1"/>
    <d v="2015-06-21T00:00:00"/>
    <s v="Low"/>
    <n v="4"/>
    <s v="High"/>
    <n v="66203"/>
    <s v="Standard"/>
    <s v="Shawnee"/>
    <x v="13"/>
    <x v="2"/>
    <x v="1"/>
    <s v="Bookcases"/>
    <x v="2"/>
    <s v="Jumbo Box"/>
  </r>
  <r>
    <n v="288"/>
    <s v="Patricia Cole Blair"/>
    <n v="89762"/>
    <x v="13"/>
    <n v="7"/>
    <n v="28.48"/>
    <n v="199.36"/>
    <n v="0.05"/>
    <n v="0.05"/>
    <s v="Low discount"/>
    <n v="9.9680000000000017"/>
    <n v="189.39200000000002"/>
    <s v="Low order"/>
    <d v="2015-01-16T00:00:00"/>
    <s v="Friday"/>
    <s v="January"/>
    <s v="2015"/>
    <x v="0"/>
    <d v="2015-01-19T00:00:00"/>
    <s v="Critical"/>
    <n v="3"/>
    <s v="Meduim"/>
    <n v="67212"/>
    <s v="Standard"/>
    <s v="Wichita"/>
    <x v="13"/>
    <x v="2"/>
    <x v="2"/>
    <s v="Computer Peripherals"/>
    <x v="2"/>
    <s v="Small Pack"/>
  </r>
  <r>
    <n v="288"/>
    <s v="Patricia Cole Blair"/>
    <n v="89762"/>
    <x v="5"/>
    <n v="14"/>
    <n v="65.989999999999995"/>
    <n v="923.8599999999999"/>
    <n v="0.05"/>
    <n v="0.05"/>
    <s v="Low discount"/>
    <n v="46.192999999999998"/>
    <n v="877.66699999999992"/>
    <s v="Low order"/>
    <d v="2015-01-16T00:00:00"/>
    <s v="Friday"/>
    <s v="January"/>
    <s v="2015"/>
    <x v="0"/>
    <d v="2015-01-18T00:00:00"/>
    <s v="Critical"/>
    <n v="2"/>
    <s v="Meduim"/>
    <n v="67212"/>
    <s v="Express "/>
    <s v="Wichita"/>
    <x v="13"/>
    <x v="0"/>
    <x v="2"/>
    <s v="Telephones And Communication"/>
    <x v="2"/>
    <s v="Small Box"/>
  </r>
  <r>
    <n v="290"/>
    <s v="Sara O'Connor"/>
    <n v="90837"/>
    <x v="13"/>
    <n v="20"/>
    <n v="4.9800000000000004"/>
    <n v="99.600000000000009"/>
    <n v="0.05"/>
    <n v="0.05"/>
    <s v="Low discount"/>
    <n v="4.9800000000000004"/>
    <n v="94.62"/>
    <s v="Low order"/>
    <d v="2015-03-25T00:00:00"/>
    <s v="Wednesday"/>
    <s v="March"/>
    <s v="2015"/>
    <x v="5"/>
    <d v="2015-03-26T00:00:00"/>
    <s v="Not Specified"/>
    <n v="1"/>
    <s v="Fast"/>
    <n v="80538"/>
    <s v="Standard"/>
    <s v="Loveland"/>
    <x v="21"/>
    <x v="1"/>
    <x v="2"/>
    <s v="Computer Peripherals"/>
    <x v="2"/>
    <s v="Small Pack"/>
  </r>
  <r>
    <n v="306"/>
    <s v="Thomas McAllister"/>
    <n v="87057"/>
    <x v="13"/>
    <n v="8"/>
    <n v="8.33"/>
    <n v="66.64"/>
    <n v="0.05"/>
    <n v="0.05"/>
    <s v="Low discount"/>
    <n v="3.3320000000000003"/>
    <n v="63.308"/>
    <s v="Low order"/>
    <d v="2015-02-14T00:00:00"/>
    <s v="Saturday"/>
    <s v="February"/>
    <s v="2015"/>
    <x v="2"/>
    <d v="2015-02-15T00:00:00"/>
    <s v="High"/>
    <n v="1"/>
    <s v="Fast"/>
    <n v="21208"/>
    <s v="Standard"/>
    <s v="Pikesville"/>
    <x v="30"/>
    <x v="1"/>
    <x v="2"/>
    <s v="Computer Peripherals"/>
    <x v="2"/>
    <s v="Small Pack"/>
  </r>
  <r>
    <n v="306"/>
    <s v="Thomas McAllister"/>
    <n v="87057"/>
    <x v="5"/>
    <n v="17"/>
    <n v="85.99"/>
    <n v="1461.83"/>
    <n v="0.05"/>
    <n v="0.05"/>
    <s v="Low discount"/>
    <n v="73.091499999999996"/>
    <n v="1388.7384999999999"/>
    <s v="Low order"/>
    <d v="2015-02-14T00:00:00"/>
    <s v="Saturday"/>
    <s v="February"/>
    <s v="2015"/>
    <x v="2"/>
    <d v="2015-02-16T00:00:00"/>
    <s v="High"/>
    <n v="2"/>
    <s v="Meduim"/>
    <n v="21208"/>
    <s v="Standard"/>
    <s v="Pikesville"/>
    <x v="30"/>
    <x v="0"/>
    <x v="2"/>
    <s v="Telephones And Communication"/>
    <x v="2"/>
    <s v="Wrap Bag"/>
  </r>
  <r>
    <n v="308"/>
    <s v="Glen Caldwell"/>
    <n v="37760"/>
    <x v="13"/>
    <n v="32"/>
    <n v="8.33"/>
    <n v="266.56"/>
    <n v="0.05"/>
    <n v="0.05"/>
    <s v="Low discount"/>
    <n v="13.328000000000001"/>
    <n v="253.232"/>
    <s v="Low order"/>
    <d v="2015-02-14T00:00:00"/>
    <s v="Saturday"/>
    <s v="February"/>
    <s v="2015"/>
    <x v="2"/>
    <d v="2015-02-15T00:00:00"/>
    <s v="High"/>
    <n v="1"/>
    <s v="Fast"/>
    <n v="98115"/>
    <s v="Standard"/>
    <s v="Seattle"/>
    <x v="0"/>
    <x v="2"/>
    <x v="2"/>
    <s v="Computer Peripherals"/>
    <x v="2"/>
    <s v="Small Pack"/>
  </r>
  <r>
    <n v="314"/>
    <s v="Ruby Gibbons"/>
    <n v="89166"/>
    <x v="12"/>
    <n v="2"/>
    <n v="1637.53"/>
    <n v="3275.06"/>
    <n v="0.15"/>
    <n v="0.15"/>
    <s v="High discount"/>
    <n v="491.25899999999996"/>
    <n v="2783.8009999999999"/>
    <s v="Low order"/>
    <d v="2015-03-20T00:00:00"/>
    <s v="Friday"/>
    <s v="March"/>
    <s v="2015"/>
    <x v="5"/>
    <d v="2015-03-22T00:00:00"/>
    <s v="Medium"/>
    <n v="2"/>
    <s v="Meduim"/>
    <n v="60130"/>
    <s v="Standard"/>
    <s v="Forest Park"/>
    <x v="12"/>
    <x v="1"/>
    <x v="0"/>
    <s v="Scissors, Rulers And Trimmers"/>
    <x v="0"/>
    <s v="Medium Box"/>
  </r>
  <r>
    <n v="315"/>
    <s v="Benjamin Kaufman"/>
    <n v="89166"/>
    <x v="13"/>
    <n v="2"/>
    <n v="19.98"/>
    <n v="39.96"/>
    <n v="0.05"/>
    <n v="0.05"/>
    <s v="Low discount"/>
    <n v="1.9980000000000002"/>
    <n v="37.962000000000003"/>
    <s v="Low order"/>
    <d v="2015-03-20T00:00:00"/>
    <s v="Friday"/>
    <s v="March"/>
    <s v="2015"/>
    <x v="5"/>
    <d v="2015-03-20T00:00:00"/>
    <s v="Medium"/>
    <n v="0"/>
    <s v="Fast"/>
    <n v="1007"/>
    <s v="Standard"/>
    <s v="Belchertown"/>
    <x v="15"/>
    <x v="0"/>
    <x v="2"/>
    <s v="Computer Peripherals"/>
    <x v="0"/>
    <s v="Small Box"/>
  </r>
  <r>
    <n v="317"/>
    <s v="Katherine Kearney"/>
    <n v="86041"/>
    <x v="2"/>
    <n v="9"/>
    <n v="7.38"/>
    <n v="66.42"/>
    <n v="0.05"/>
    <n v="0.05"/>
    <s v="Low discount"/>
    <n v="3.3210000000000002"/>
    <n v="63.099000000000004"/>
    <s v="Low order"/>
    <d v="2015-06-17T00:00:00"/>
    <s v="Wednesday"/>
    <s v="June"/>
    <s v="2015"/>
    <x v="1"/>
    <d v="2015-06-18T00:00:00"/>
    <s v="Not Specified"/>
    <n v="1"/>
    <s v="Fast"/>
    <n v="91945"/>
    <s v="Standard"/>
    <s v="Lemon Grove"/>
    <x v="1"/>
    <x v="0"/>
    <x v="1"/>
    <s v="Office Furnishings"/>
    <x v="0"/>
    <s v="Small Box"/>
  </r>
  <r>
    <n v="317"/>
    <s v="Katherine Kearney"/>
    <n v="86041"/>
    <x v="7"/>
    <n v="17"/>
    <n v="5.98"/>
    <n v="101.66000000000001"/>
    <n v="0.05"/>
    <n v="0.05"/>
    <s v="Low discount"/>
    <n v="5.0830000000000011"/>
    <n v="96.577000000000012"/>
    <s v="Low order"/>
    <d v="2015-06-17T00:00:00"/>
    <s v="Wednesday"/>
    <s v="June"/>
    <s v="2015"/>
    <x v="1"/>
    <d v="2015-06-18T00:00:00"/>
    <s v="Not Specified"/>
    <n v="1"/>
    <s v="Fast"/>
    <n v="91945"/>
    <s v="Standard"/>
    <s v="Lemon Grove"/>
    <x v="1"/>
    <x v="0"/>
    <x v="0"/>
    <s v="Paper"/>
    <x v="0"/>
    <s v="Small Box"/>
  </r>
  <r>
    <n v="317"/>
    <s v="Katherine Kearney"/>
    <n v="86041"/>
    <x v="10"/>
    <n v="12"/>
    <n v="15.42"/>
    <n v="185.04"/>
    <n v="0.05"/>
    <n v="0.05"/>
    <s v="Low discount"/>
    <n v="9.2520000000000007"/>
    <n v="175.78799999999998"/>
    <s v="Low order"/>
    <d v="2015-06-17T00:00:00"/>
    <s v="Wednesday"/>
    <s v="June"/>
    <s v="2015"/>
    <x v="1"/>
    <d v="2015-06-18T00:00:00"/>
    <s v="Not Specified"/>
    <n v="1"/>
    <s v="Fast"/>
    <n v="91945"/>
    <s v="Standard"/>
    <s v="Lemon Grove"/>
    <x v="1"/>
    <x v="1"/>
    <x v="0"/>
    <s v="Storage &amp; Organization"/>
    <x v="0"/>
    <s v="Small Box"/>
  </r>
  <r>
    <n v="321"/>
    <s v="Arthur Lowe Nash"/>
    <n v="91057"/>
    <x v="13"/>
    <n v="11"/>
    <n v="8.33"/>
    <n v="91.63"/>
    <n v="0.05"/>
    <n v="0.05"/>
    <s v="Low discount"/>
    <n v="4.5815000000000001"/>
    <n v="87.04849999999999"/>
    <s v="Low order"/>
    <d v="2015-04-04T00:00:00"/>
    <s v="Saturday"/>
    <s v="April"/>
    <s v="2015"/>
    <x v="4"/>
    <d v="2015-04-09T00:00:00"/>
    <s v="Low"/>
    <n v="5"/>
    <s v="High"/>
    <n v="20854"/>
    <s v="Standard"/>
    <s v="Potomac"/>
    <x v="30"/>
    <x v="2"/>
    <x v="2"/>
    <s v="Computer Peripherals"/>
    <x v="3"/>
    <s v="Small Pack"/>
  </r>
  <r>
    <n v="326"/>
    <s v="Brenda May"/>
    <n v="90973"/>
    <x v="5"/>
    <n v="4"/>
    <n v="7.99"/>
    <n v="31.96"/>
    <n v="0.05"/>
    <n v="0.05"/>
    <s v="Low discount"/>
    <n v="1.5980000000000001"/>
    <n v="30.362000000000002"/>
    <s v="Low order"/>
    <d v="2015-06-09T00:00:00"/>
    <s v="Tuesday"/>
    <s v="June"/>
    <s v="2015"/>
    <x v="1"/>
    <d v="2015-06-10T00:00:00"/>
    <s v="Not Specified"/>
    <n v="1"/>
    <s v="Fast"/>
    <n v="60510"/>
    <s v="Standard"/>
    <s v="Batavia"/>
    <x v="12"/>
    <x v="1"/>
    <x v="2"/>
    <s v="Telephones And Communication"/>
    <x v="3"/>
    <s v="Medium Box"/>
  </r>
  <r>
    <n v="329"/>
    <s v="Faye Dyer"/>
    <n v="89726"/>
    <x v="11"/>
    <n v="5"/>
    <n v="296.18"/>
    <n v="1480.9"/>
    <n v="0.1"/>
    <n v="0.1"/>
    <s v="Meduim discount"/>
    <n v="148.09"/>
    <n v="1332.8100000000002"/>
    <s v="Low order"/>
    <d v="2015-04-14T00:00:00"/>
    <s v="Tuesday"/>
    <s v="April"/>
    <s v="2015"/>
    <x v="4"/>
    <d v="2015-04-15T00:00:00"/>
    <s v="Medium"/>
    <n v="1"/>
    <s v="Fast"/>
    <n v="4073"/>
    <s v="Standard"/>
    <s v="Sanford"/>
    <x v="14"/>
    <x v="1"/>
    <x v="1"/>
    <s v="Tables"/>
    <x v="1"/>
    <s v="Jumbo Box"/>
  </r>
  <r>
    <n v="331"/>
    <s v="Bradley Pollock"/>
    <n v="89726"/>
    <x v="13"/>
    <n v="8"/>
    <n v="29.1"/>
    <n v="232.8"/>
    <n v="0.05"/>
    <n v="0.05"/>
    <s v="Low discount"/>
    <n v="11.64"/>
    <n v="221.16000000000003"/>
    <s v="Low order"/>
    <d v="2015-04-14T00:00:00"/>
    <s v="Tuesday"/>
    <s v="April"/>
    <s v="2015"/>
    <x v="4"/>
    <d v="2015-04-16T00:00:00"/>
    <s v="Medium"/>
    <n v="2"/>
    <s v="Meduim"/>
    <n v="3045"/>
    <s v="Express "/>
    <s v="Goffstown"/>
    <x v="16"/>
    <x v="0"/>
    <x v="2"/>
    <s v="Computer Peripherals"/>
    <x v="1"/>
    <s v="Small Box"/>
  </r>
  <r>
    <n v="335"/>
    <s v="Curtis O'Connell"/>
    <n v="87277"/>
    <x v="1"/>
    <n v="14"/>
    <n v="276.2"/>
    <n v="3866.7999999999997"/>
    <n v="0.1"/>
    <n v="0.1"/>
    <s v="Meduim discount"/>
    <n v="386.68"/>
    <n v="3480.12"/>
    <s v="Low order"/>
    <d v="2015-05-04T00:00:00"/>
    <s v="Monday"/>
    <s v="May"/>
    <s v="2015"/>
    <x v="3"/>
    <d v="2015-05-05T00:00:00"/>
    <s v="Critical"/>
    <n v="1"/>
    <s v="Fast"/>
    <n v="97504"/>
    <s v="Standard"/>
    <s v="Medford"/>
    <x v="6"/>
    <x v="0"/>
    <x v="1"/>
    <s v="Chairs &amp; Chairmats"/>
    <x v="0"/>
    <s v="Large Box"/>
  </r>
  <r>
    <n v="335"/>
    <s v="Curtis O'Connell"/>
    <n v="87277"/>
    <x v="2"/>
    <n v="1"/>
    <n v="6.28"/>
    <n v="6.28"/>
    <n v="0.05"/>
    <n v="0.05"/>
    <s v="Low discount"/>
    <n v="0.31400000000000006"/>
    <n v="5.9660000000000002"/>
    <s v="Low order"/>
    <d v="2015-05-04T00:00:00"/>
    <s v="Monday"/>
    <s v="May"/>
    <s v="2015"/>
    <x v="3"/>
    <d v="2015-05-04T00:00:00"/>
    <s v="Critical"/>
    <n v="0"/>
    <s v="Fast"/>
    <n v="97504"/>
    <s v="Standard"/>
    <s v="Medford"/>
    <x v="6"/>
    <x v="1"/>
    <x v="1"/>
    <s v="Office Furnishings"/>
    <x v="0"/>
    <s v="Small Box"/>
  </r>
  <r>
    <n v="339"/>
    <s v="Bobby Clements"/>
    <n v="90583"/>
    <x v="15"/>
    <n v="5"/>
    <n v="7.77"/>
    <n v="38.849999999999994"/>
    <n v="0.05"/>
    <n v="0.05"/>
    <s v="Low discount"/>
    <n v="1.9424999999999999"/>
    <n v="36.907499999999992"/>
    <s v="Low order"/>
    <d v="2015-03-17T00:00:00"/>
    <s v="Tuesday"/>
    <s v="March"/>
    <s v="2015"/>
    <x v="5"/>
    <d v="2015-03-18T00:00:00"/>
    <s v="Medium"/>
    <n v="1"/>
    <s v="Fast"/>
    <n v="43229"/>
    <s v="Standard"/>
    <s v="Columbus"/>
    <x v="10"/>
    <x v="1"/>
    <x v="0"/>
    <s v="Appliances"/>
    <x v="0"/>
    <s v="Small Box"/>
  </r>
  <r>
    <n v="339"/>
    <s v="Bobby Clements"/>
    <n v="90583"/>
    <x v="2"/>
    <n v="15"/>
    <n v="7.59"/>
    <n v="113.85"/>
    <n v="0.05"/>
    <n v="0.05"/>
    <s v="Low discount"/>
    <n v="5.6924999999999999"/>
    <n v="108.1575"/>
    <s v="Low order"/>
    <d v="2015-03-17T00:00:00"/>
    <s v="Tuesday"/>
    <s v="March"/>
    <s v="2015"/>
    <x v="5"/>
    <d v="2015-03-19T00:00:00"/>
    <s v="Medium"/>
    <n v="2"/>
    <s v="Meduim"/>
    <n v="43229"/>
    <s v="Standard"/>
    <s v="Columbus"/>
    <x v="10"/>
    <x v="3"/>
    <x v="1"/>
    <s v="Office Furnishings"/>
    <x v="0"/>
    <s v="Wrap Bag"/>
  </r>
  <r>
    <n v="342"/>
    <s v="Jacqueline Noble"/>
    <n v="3332"/>
    <x v="0"/>
    <n v="20"/>
    <n v="3.26"/>
    <n v="65.199999999999989"/>
    <n v="0.05"/>
    <n v="0.05"/>
    <s v="Low discount"/>
    <n v="3.26"/>
    <n v="61.939999999999991"/>
    <s v="Low order"/>
    <d v="2015-05-04T00:00:00"/>
    <s v="Monday"/>
    <s v="May"/>
    <s v="2015"/>
    <x v="3"/>
    <d v="2015-05-06T00:00:00"/>
    <s v="Critical"/>
    <n v="2"/>
    <s v="Meduim"/>
    <n v="33181"/>
    <s v="Standard"/>
    <s v="Miami"/>
    <x v="26"/>
    <x v="1"/>
    <x v="0"/>
    <s v="Pens &amp; Art Supplies"/>
    <x v="0"/>
    <s v="Wrap Bag"/>
  </r>
  <r>
    <n v="343"/>
    <s v="Lynn Epstein"/>
    <n v="88151"/>
    <x v="11"/>
    <n v="7"/>
    <n v="15.23"/>
    <n v="106.61"/>
    <n v="0.05"/>
    <n v="0.05"/>
    <s v="Low discount"/>
    <n v="5.3305000000000007"/>
    <n v="101.2795"/>
    <s v="Low order"/>
    <d v="2015-01-31T00:00:00"/>
    <s v="Saturday"/>
    <s v="January"/>
    <s v="2015"/>
    <x v="0"/>
    <d v="2015-02-01T00:00:00"/>
    <s v="Critical"/>
    <n v="1"/>
    <s v="Fast"/>
    <n v="4401"/>
    <s v="Standard"/>
    <s v="Bangor"/>
    <x v="14"/>
    <x v="1"/>
    <x v="1"/>
    <s v="Tables"/>
    <x v="0"/>
    <s v="Jumbo Box"/>
  </r>
  <r>
    <n v="344"/>
    <s v="Rosemary English"/>
    <n v="88152"/>
    <x v="0"/>
    <n v="5"/>
    <n v="3.26"/>
    <n v="16.299999999999997"/>
    <n v="0.05"/>
    <n v="0.05"/>
    <s v="Low discount"/>
    <n v="0.81499999999999995"/>
    <n v="15.484999999999998"/>
    <s v="Low order"/>
    <d v="2015-05-04T00:00:00"/>
    <s v="Monday"/>
    <s v="May"/>
    <s v="2015"/>
    <x v="3"/>
    <d v="2015-05-06T00:00:00"/>
    <s v="Critical"/>
    <n v="2"/>
    <s v="Meduim"/>
    <n v="4101"/>
    <s v="Standard"/>
    <s v="Portland"/>
    <x v="14"/>
    <x v="3"/>
    <x v="0"/>
    <s v="Pens &amp; Art Supplies"/>
    <x v="0"/>
    <s v="Wrap Bag"/>
  </r>
  <r>
    <n v="349"/>
    <s v="Kim Weiss"/>
    <n v="17446"/>
    <x v="12"/>
    <n v="23"/>
    <n v="8.34"/>
    <n v="191.82"/>
    <n v="0.05"/>
    <n v="0.05"/>
    <s v="Low discount"/>
    <n v="9.5909999999999993"/>
    <n v="182.22899999999998"/>
    <s v="Low order"/>
    <d v="2015-06-09T00:00:00"/>
    <s v="Tuesday"/>
    <s v="June"/>
    <s v="2015"/>
    <x v="1"/>
    <d v="2015-06-11T00:00:00"/>
    <s v="Critical"/>
    <n v="2"/>
    <s v="Meduim"/>
    <n v="33132"/>
    <s v="Express "/>
    <s v="Miami"/>
    <x v="26"/>
    <x v="3"/>
    <x v="0"/>
    <s v="Scissors, Rulers And Trimmers"/>
    <x v="1"/>
    <s v="Small Pack"/>
  </r>
  <r>
    <n v="349"/>
    <s v="Kim Weiss"/>
    <n v="11527"/>
    <x v="2"/>
    <n v="54"/>
    <n v="99.23"/>
    <n v="5358.42"/>
    <n v="0.05"/>
    <n v="0.05"/>
    <s v="Low discount"/>
    <n v="267.92099999999999"/>
    <n v="5090.4989999999998"/>
    <s v="High Order"/>
    <d v="2015-01-02T00:00:00"/>
    <s v="Friday"/>
    <s v="January"/>
    <s v="2015"/>
    <x v="0"/>
    <d v="2015-01-04T00:00:00"/>
    <s v="Medium"/>
    <n v="2"/>
    <s v="Meduim"/>
    <n v="33132"/>
    <s v="Standard"/>
    <s v="Miami"/>
    <x v="26"/>
    <x v="1"/>
    <x v="1"/>
    <s v="Office Furnishings"/>
    <x v="1"/>
    <s v="Small Pack"/>
  </r>
  <r>
    <n v="351"/>
    <s v="Juanita Coley Knox"/>
    <n v="88685"/>
    <x v="12"/>
    <n v="6"/>
    <n v="8.34"/>
    <n v="50.04"/>
    <n v="0.05"/>
    <n v="0.05"/>
    <s v="Low discount"/>
    <n v="2.5020000000000002"/>
    <n v="47.537999999999997"/>
    <s v="Low order"/>
    <d v="2015-06-09T00:00:00"/>
    <s v="Tuesday"/>
    <s v="June"/>
    <s v="2015"/>
    <x v="1"/>
    <d v="2015-06-11T00:00:00"/>
    <s v="Critical"/>
    <n v="2"/>
    <s v="Meduim"/>
    <n v="13601"/>
    <s v="Express "/>
    <s v="Watertown"/>
    <x v="4"/>
    <x v="1"/>
    <x v="0"/>
    <s v="Scissors, Rulers And Trimmers"/>
    <x v="1"/>
    <s v="Small Pack"/>
  </r>
  <r>
    <n v="351"/>
    <s v="Juanita Coley Knox"/>
    <n v="88686"/>
    <x v="2"/>
    <n v="14"/>
    <n v="99.23"/>
    <n v="1389.22"/>
    <n v="0.05"/>
    <n v="0.05"/>
    <s v="Low discount"/>
    <n v="69.460999999999999"/>
    <n v="1319.759"/>
    <s v="Low order"/>
    <d v="2015-01-02T00:00:00"/>
    <s v="Friday"/>
    <s v="January"/>
    <s v="2015"/>
    <x v="0"/>
    <d v="2015-01-04T00:00:00"/>
    <s v="Medium"/>
    <n v="2"/>
    <s v="Meduim"/>
    <n v="13601"/>
    <s v="Standard"/>
    <s v="Watertown"/>
    <x v="4"/>
    <x v="0"/>
    <x v="1"/>
    <s v="Office Furnishings"/>
    <x v="1"/>
    <s v="Small Pack"/>
  </r>
  <r>
    <n v="353"/>
    <s v="Bonnie Chambers"/>
    <n v="89647"/>
    <x v="13"/>
    <n v="17"/>
    <n v="4.8899999999999997"/>
    <n v="83.13"/>
    <n v="0.05"/>
    <n v="0.05"/>
    <s v="Low discount"/>
    <n v="4.1565000000000003"/>
    <n v="78.973500000000001"/>
    <s v="Low order"/>
    <d v="2015-05-14T00:00:00"/>
    <s v="Thursday"/>
    <s v="May"/>
    <s v="2015"/>
    <x v="3"/>
    <d v="2015-05-14T00:00:00"/>
    <s v="Low"/>
    <n v="0"/>
    <s v="Fast"/>
    <n v="85301"/>
    <s v="Express "/>
    <s v="Glendale"/>
    <x v="28"/>
    <x v="0"/>
    <x v="2"/>
    <s v="Computer Peripherals"/>
    <x v="1"/>
    <s v="Small Pack"/>
  </r>
  <r>
    <n v="353"/>
    <s v="Bonnie Chambers"/>
    <n v="89647"/>
    <x v="7"/>
    <n v="16"/>
    <n v="6.68"/>
    <n v="106.88"/>
    <n v="0.05"/>
    <n v="0.05"/>
    <s v="Low discount"/>
    <n v="5.3440000000000003"/>
    <n v="101.536"/>
    <s v="Low order"/>
    <d v="2015-05-14T00:00:00"/>
    <s v="Thursday"/>
    <s v="May"/>
    <s v="2015"/>
    <x v="3"/>
    <d v="2015-05-21T00:00:00"/>
    <s v="Low"/>
    <n v="7"/>
    <s v="High"/>
    <n v="85301"/>
    <s v="Standard"/>
    <s v="Glendale"/>
    <x v="28"/>
    <x v="0"/>
    <x v="0"/>
    <s v="Paper"/>
    <x v="1"/>
    <s v="Small Box"/>
  </r>
  <r>
    <n v="357"/>
    <s v="Barbara McNamara"/>
    <n v="91131"/>
    <x v="11"/>
    <n v="14"/>
    <n v="124.49"/>
    <n v="1742.86"/>
    <n v="0.1"/>
    <n v="0.1"/>
    <s v="Meduim discount"/>
    <n v="174.286"/>
    <n v="1568.5739999999998"/>
    <s v="Low order"/>
    <d v="2015-05-24T00:00:00"/>
    <s v="Sunday"/>
    <s v="May"/>
    <s v="2015"/>
    <x v="3"/>
    <d v="2015-05-25T00:00:00"/>
    <s v="Critical"/>
    <n v="1"/>
    <s v="Fast"/>
    <n v="86401"/>
    <s v="Standard"/>
    <s v="Kingman"/>
    <x v="28"/>
    <x v="1"/>
    <x v="1"/>
    <s v="Tables"/>
    <x v="0"/>
    <s v="Jumbo Box"/>
  </r>
  <r>
    <n v="358"/>
    <s v="Chris F Brandt"/>
    <n v="91130"/>
    <x v="5"/>
    <n v="1"/>
    <n v="125.99"/>
    <n v="125.99"/>
    <n v="0.1"/>
    <n v="0.1"/>
    <s v="Meduim discount"/>
    <n v="12.599"/>
    <n v="113.39099999999999"/>
    <s v="Low order"/>
    <d v="2015-01-09T00:00:00"/>
    <s v="Friday"/>
    <s v="January"/>
    <s v="2015"/>
    <x v="0"/>
    <d v="2015-01-16T00:00:00"/>
    <s v="Low"/>
    <n v="7"/>
    <s v="High"/>
    <n v="19406"/>
    <s v="Standard"/>
    <s v="King of Prussia"/>
    <x v="19"/>
    <x v="1"/>
    <x v="2"/>
    <s v="Telephones And Communication"/>
    <x v="0"/>
    <s v="Small Box"/>
  </r>
  <r>
    <n v="366"/>
    <s v="Patrick Rosenthal"/>
    <n v="87347"/>
    <x v="15"/>
    <n v="6"/>
    <n v="328.14"/>
    <n v="1968.84"/>
    <n v="0.1"/>
    <n v="0.1"/>
    <s v="Meduim discount"/>
    <n v="196.88400000000001"/>
    <n v="1771.9559999999999"/>
    <s v="Low order"/>
    <d v="2015-01-17T00:00:00"/>
    <s v="Saturday"/>
    <s v="January"/>
    <s v="2015"/>
    <x v="0"/>
    <d v="2015-01-19T00:00:00"/>
    <s v="Medium"/>
    <n v="2"/>
    <s v="Meduim"/>
    <n v="2910"/>
    <s v="Standard"/>
    <s v="Cranston"/>
    <x v="31"/>
    <x v="0"/>
    <x v="0"/>
    <s v="Appliances"/>
    <x v="2"/>
    <s v="Jumbo Drum"/>
  </r>
  <r>
    <n v="369"/>
    <s v="Troy Moon"/>
    <n v="90292"/>
    <x v="2"/>
    <n v="21"/>
    <n v="19.23"/>
    <n v="403.83"/>
    <n v="0.05"/>
    <n v="0.05"/>
    <s v="Low discount"/>
    <n v="20.191500000000001"/>
    <n v="383.63849999999996"/>
    <s v="Low order"/>
    <d v="2015-04-11T00:00:00"/>
    <s v="Saturday"/>
    <s v="April"/>
    <s v="2015"/>
    <x v="4"/>
    <d v="2015-04-13T00:00:00"/>
    <s v="Low"/>
    <n v="2"/>
    <s v="Meduim"/>
    <n v="94601"/>
    <s v="Express "/>
    <s v="Oakland"/>
    <x v="1"/>
    <x v="1"/>
    <x v="1"/>
    <s v="Office Furnishings"/>
    <x v="0"/>
    <s v="Small Pack"/>
  </r>
  <r>
    <n v="370"/>
    <s v="Sam Oh"/>
    <n v="90291"/>
    <x v="5"/>
    <n v="15"/>
    <n v="20.99"/>
    <n v="314.84999999999997"/>
    <n v="0.05"/>
    <n v="0.05"/>
    <s v="Low discount"/>
    <n v="15.7425"/>
    <n v="299.10749999999996"/>
    <s v="Low order"/>
    <d v="2015-05-27T00:00:00"/>
    <s v="Wednesday"/>
    <s v="May"/>
    <s v="2015"/>
    <x v="3"/>
    <d v="2015-05-29T00:00:00"/>
    <s v="Not Specified"/>
    <n v="2"/>
    <s v="Meduim"/>
    <n v="4240"/>
    <s v="Standard"/>
    <s v="Lewiston"/>
    <x v="14"/>
    <x v="1"/>
    <x v="2"/>
    <s v="Telephones And Communication"/>
    <x v="0"/>
    <s v="Medium Box"/>
  </r>
  <r>
    <n v="371"/>
    <s v="Roberta Mullins Peters"/>
    <n v="90291"/>
    <x v="8"/>
    <n v="9"/>
    <n v="5.4"/>
    <n v="48.6"/>
    <n v="0.05"/>
    <n v="0.05"/>
    <s v="Low discount"/>
    <n v="2.4300000000000002"/>
    <n v="46.17"/>
    <s v="Low order"/>
    <d v="2015-05-27T00:00:00"/>
    <s v="Wednesday"/>
    <s v="May"/>
    <s v="2015"/>
    <x v="3"/>
    <d v="2015-05-29T00:00:00"/>
    <s v="Not Specified"/>
    <n v="2"/>
    <s v="Meduim"/>
    <n v="2149"/>
    <s v="Express "/>
    <s v="Everett"/>
    <x v="15"/>
    <x v="2"/>
    <x v="0"/>
    <s v="Binders And Binder Accessories"/>
    <x v="0"/>
    <s v="Small Box"/>
  </r>
  <r>
    <n v="373"/>
    <s v="Jeanne Werner"/>
    <n v="24193"/>
    <x v="14"/>
    <n v="45"/>
    <n v="200.98"/>
    <n v="9044.1"/>
    <n v="0.1"/>
    <n v="0.1"/>
    <s v="Meduim discount"/>
    <n v="904.41000000000008"/>
    <n v="8139.6900000000005"/>
    <s v="High Order"/>
    <d v="2015-03-14T00:00:00"/>
    <s v="Saturday"/>
    <s v="March"/>
    <s v="2015"/>
    <x v="5"/>
    <d v="2015-03-16T00:00:00"/>
    <s v="Not Specified"/>
    <n v="2"/>
    <s v="Meduim"/>
    <n v="48234"/>
    <s v="Standard"/>
    <s v="Detroit"/>
    <x v="22"/>
    <x v="2"/>
    <x v="1"/>
    <s v="Bookcases"/>
    <x v="2"/>
    <s v="Jumbo Box"/>
  </r>
  <r>
    <n v="373"/>
    <s v="Jeanne Werner"/>
    <n v="24193"/>
    <x v="7"/>
    <n v="24"/>
    <n v="4.28"/>
    <n v="102.72"/>
    <n v="0.05"/>
    <n v="0.05"/>
    <s v="Low discount"/>
    <n v="5.1360000000000001"/>
    <n v="97.584000000000003"/>
    <s v="Low order"/>
    <d v="2015-03-14T00:00:00"/>
    <s v="Saturday"/>
    <s v="March"/>
    <s v="2015"/>
    <x v="5"/>
    <d v="2015-03-15T00:00:00"/>
    <s v="Not Specified"/>
    <n v="1"/>
    <s v="Fast"/>
    <n v="48234"/>
    <s v="Standard"/>
    <s v="Detroit"/>
    <x v="22"/>
    <x v="2"/>
    <x v="0"/>
    <s v="Paper"/>
    <x v="2"/>
    <s v="Small Box"/>
  </r>
  <r>
    <n v="373"/>
    <s v="Jeanne Werner"/>
    <n v="24193"/>
    <x v="5"/>
    <n v="19"/>
    <n v="85.99"/>
    <n v="1633.81"/>
    <n v="0.05"/>
    <n v="0.05"/>
    <s v="Low discount"/>
    <n v="81.6905"/>
    <n v="1552.1195"/>
    <s v="Low order"/>
    <d v="2015-03-14T00:00:00"/>
    <s v="Saturday"/>
    <s v="March"/>
    <s v="2015"/>
    <x v="5"/>
    <d v="2015-03-16T00:00:00"/>
    <s v="Not Specified"/>
    <n v="2"/>
    <s v="Meduim"/>
    <n v="48234"/>
    <s v="Standard"/>
    <s v="Detroit"/>
    <x v="22"/>
    <x v="3"/>
    <x v="2"/>
    <s v="Telephones And Communication"/>
    <x v="2"/>
    <s v="Wrap Bag"/>
  </r>
  <r>
    <n v="375"/>
    <s v="Sandra Sharma"/>
    <n v="90917"/>
    <x v="14"/>
    <n v="11"/>
    <n v="200.98"/>
    <n v="2210.7799999999997"/>
    <n v="0.1"/>
    <n v="0.1"/>
    <s v="Meduim discount"/>
    <n v="221.07799999999997"/>
    <n v="1989.7019999999998"/>
    <s v="Low order"/>
    <d v="2015-03-14T00:00:00"/>
    <s v="Saturday"/>
    <s v="March"/>
    <s v="2015"/>
    <x v="5"/>
    <d v="2015-03-16T00:00:00"/>
    <s v="Not Specified"/>
    <n v="2"/>
    <s v="Meduim"/>
    <n v="37814"/>
    <s v="Standard"/>
    <s v="Morristown"/>
    <x v="20"/>
    <x v="3"/>
    <x v="1"/>
    <s v="Bookcases"/>
    <x v="2"/>
    <s v="Jumbo Box"/>
  </r>
  <r>
    <n v="375"/>
    <s v="Sandra Sharma"/>
    <n v="90917"/>
    <x v="7"/>
    <n v="6"/>
    <n v="4.28"/>
    <n v="25.68"/>
    <n v="0.05"/>
    <n v="0.05"/>
    <s v="Low discount"/>
    <n v="1.284"/>
    <n v="24.396000000000001"/>
    <s v="Low order"/>
    <d v="2015-03-14T00:00:00"/>
    <s v="Saturday"/>
    <s v="March"/>
    <s v="2015"/>
    <x v="5"/>
    <d v="2015-03-15T00:00:00"/>
    <s v="Not Specified"/>
    <n v="1"/>
    <s v="Fast"/>
    <n v="37814"/>
    <s v="Standard"/>
    <s v="Morristown"/>
    <x v="20"/>
    <x v="2"/>
    <x v="0"/>
    <s v="Paper"/>
    <x v="2"/>
    <s v="Small Box"/>
  </r>
  <r>
    <n v="377"/>
    <s v="Sylvia Bush"/>
    <n v="89579"/>
    <x v="15"/>
    <n v="17"/>
    <n v="25.98"/>
    <n v="441.66"/>
    <n v="0.05"/>
    <n v="0.05"/>
    <s v="Low discount"/>
    <n v="22.083000000000002"/>
    <n v="419.577"/>
    <s v="Low order"/>
    <d v="2015-04-17T00:00:00"/>
    <s v="Friday"/>
    <s v="April"/>
    <s v="2015"/>
    <x v="4"/>
    <d v="2015-04-17T00:00:00"/>
    <s v="Medium"/>
    <n v="0"/>
    <s v="Fast"/>
    <n v="60510"/>
    <s v="Standard"/>
    <s v="Batavia"/>
    <x v="12"/>
    <x v="2"/>
    <x v="0"/>
    <s v="Appliances"/>
    <x v="3"/>
    <s v="Medium Box"/>
  </r>
  <r>
    <n v="381"/>
    <s v="Danielle Watts"/>
    <n v="88929"/>
    <x v="10"/>
    <n v="1"/>
    <n v="415.88"/>
    <n v="415.88"/>
    <n v="0.1"/>
    <n v="0.1"/>
    <s v="Meduim discount"/>
    <n v="41.588000000000001"/>
    <n v="374.29199999999997"/>
    <s v="Low order"/>
    <d v="2015-05-01T00:00:00"/>
    <s v="Friday"/>
    <s v="May"/>
    <s v="2015"/>
    <x v="3"/>
    <d v="2015-05-01T00:00:00"/>
    <s v="Not Specified"/>
    <n v="0"/>
    <s v="Fast"/>
    <n v="61701"/>
    <s v="Standard"/>
    <s v="Bloomington"/>
    <x v="12"/>
    <x v="1"/>
    <x v="0"/>
    <s v="Storage &amp; Organization"/>
    <x v="0"/>
    <s v="Small Box"/>
  </r>
  <r>
    <n v="383"/>
    <s v="Renee Alston"/>
    <n v="88928"/>
    <x v="8"/>
    <n v="7"/>
    <n v="5.34"/>
    <n v="37.379999999999995"/>
    <n v="0.05"/>
    <n v="0.05"/>
    <s v="Low discount"/>
    <n v="1.8689999999999998"/>
    <n v="35.510999999999996"/>
    <s v="Low order"/>
    <d v="2015-03-19T00:00:00"/>
    <s v="Thursday"/>
    <s v="March"/>
    <s v="2015"/>
    <x v="5"/>
    <d v="2015-03-19T00:00:00"/>
    <s v="Critical"/>
    <n v="0"/>
    <s v="Fast"/>
    <n v="19026"/>
    <s v="Standard"/>
    <s v="Drexel Hill"/>
    <x v="19"/>
    <x v="1"/>
    <x v="0"/>
    <s v="Binders And Binder Accessories"/>
    <x v="0"/>
    <s v="Small Box"/>
  </r>
  <r>
    <n v="383"/>
    <s v="Renee Alston"/>
    <n v="88928"/>
    <x v="5"/>
    <n v="5"/>
    <n v="65.989999999999995"/>
    <n v="329.95"/>
    <n v="0.05"/>
    <n v="0.05"/>
    <s v="Low discount"/>
    <n v="16.497499999999999"/>
    <n v="313.45249999999999"/>
    <s v="Low order"/>
    <d v="2015-03-19T00:00:00"/>
    <s v="Thursday"/>
    <s v="March"/>
    <s v="2015"/>
    <x v="5"/>
    <d v="2015-03-21T00:00:00"/>
    <s v="Critical"/>
    <n v="2"/>
    <s v="Meduim"/>
    <n v="19026"/>
    <s v="Express "/>
    <s v="Drexel Hill"/>
    <x v="19"/>
    <x v="2"/>
    <x v="2"/>
    <s v="Telephones And Communication"/>
    <x v="0"/>
    <s v="Small Box"/>
  </r>
  <r>
    <n v="387"/>
    <s v="Angela Howe"/>
    <n v="90339"/>
    <x v="8"/>
    <n v="15"/>
    <n v="8.8800000000000008"/>
    <n v="133.20000000000002"/>
    <n v="0.05"/>
    <n v="0.05"/>
    <s v="Low discount"/>
    <n v="6.660000000000001"/>
    <n v="126.54000000000002"/>
    <s v="Low order"/>
    <d v="2015-06-12T00:00:00"/>
    <s v="Friday"/>
    <s v="June"/>
    <s v="2015"/>
    <x v="1"/>
    <d v="2015-06-14T00:00:00"/>
    <s v="High"/>
    <n v="2"/>
    <s v="Meduim"/>
    <n v="68801"/>
    <s v="Express "/>
    <s v="Grand Island"/>
    <x v="32"/>
    <x v="2"/>
    <x v="0"/>
    <s v="Binders And Binder Accessories"/>
    <x v="0"/>
    <s v="Small Box"/>
  </r>
  <r>
    <n v="388"/>
    <s v="Roger Schwartz"/>
    <n v="90337"/>
    <x v="7"/>
    <n v="4"/>
    <n v="5.28"/>
    <n v="21.12"/>
    <n v="0.05"/>
    <n v="0.05"/>
    <s v="Low discount"/>
    <n v="1.056"/>
    <n v="20.064"/>
    <s v="Low order"/>
    <d v="2015-01-03T00:00:00"/>
    <s v="Saturday"/>
    <s v="January"/>
    <s v="2015"/>
    <x v="0"/>
    <d v="2015-01-05T00:00:00"/>
    <s v="Critical"/>
    <n v="2"/>
    <s v="Meduim"/>
    <n v="68847"/>
    <s v="Standard"/>
    <s v="Kearney"/>
    <x v="32"/>
    <x v="2"/>
    <x v="0"/>
    <s v="Paper"/>
    <x v="0"/>
    <s v="Small Box"/>
  </r>
  <r>
    <n v="388"/>
    <s v="Roger Schwartz"/>
    <n v="90337"/>
    <x v="5"/>
    <n v="2"/>
    <n v="110.99"/>
    <n v="221.98"/>
    <n v="0.1"/>
    <n v="0.1"/>
    <s v="Meduim discount"/>
    <n v="22.198"/>
    <n v="199.78199999999998"/>
    <s v="Low order"/>
    <d v="2015-01-03T00:00:00"/>
    <s v="Saturday"/>
    <s v="January"/>
    <s v="2015"/>
    <x v="0"/>
    <d v="2015-01-06T00:00:00"/>
    <s v="Critical"/>
    <n v="3"/>
    <s v="Meduim"/>
    <n v="68847"/>
    <s v="Standard"/>
    <s v="Kearney"/>
    <x v="32"/>
    <x v="2"/>
    <x v="2"/>
    <s v="Telephones And Communication"/>
    <x v="0"/>
    <s v="Small Box"/>
  </r>
  <r>
    <n v="389"/>
    <s v="Joel Buckley"/>
    <n v="90338"/>
    <x v="1"/>
    <n v="11"/>
    <n v="160.97999999999999"/>
    <n v="1770.78"/>
    <n v="0.1"/>
    <n v="0.1"/>
    <s v="Meduim discount"/>
    <n v="177.078"/>
    <n v="1593.702"/>
    <s v="Low order"/>
    <d v="2015-02-06T00:00:00"/>
    <s v="Friday"/>
    <s v="February"/>
    <s v="2015"/>
    <x v="2"/>
    <d v="2015-02-10T00:00:00"/>
    <s v="Low"/>
    <n v="4"/>
    <s v="High"/>
    <n v="68502"/>
    <s v="Standard"/>
    <s v="Lincoln"/>
    <x v="32"/>
    <x v="2"/>
    <x v="1"/>
    <s v="Chairs &amp; Chairmats"/>
    <x v="0"/>
    <s v="Jumbo Drum"/>
  </r>
  <r>
    <n v="392"/>
    <s v="Erica R Fuller"/>
    <n v="86383"/>
    <x v="13"/>
    <n v="1"/>
    <n v="34.979999999999997"/>
    <n v="34.979999999999997"/>
    <n v="0.05"/>
    <n v="0.05"/>
    <s v="Low discount"/>
    <n v="1.7489999999999999"/>
    <n v="33.230999999999995"/>
    <s v="Low order"/>
    <d v="2015-03-05T00:00:00"/>
    <s v="Thursday"/>
    <s v="March"/>
    <s v="2015"/>
    <x v="5"/>
    <d v="2015-03-07T00:00:00"/>
    <s v="Medium"/>
    <n v="2"/>
    <s v="Meduim"/>
    <n v="63105"/>
    <s v="Standard"/>
    <s v="Clayton"/>
    <x v="33"/>
    <x v="2"/>
    <x v="2"/>
    <s v="Computer Peripherals"/>
    <x v="0"/>
    <s v="Small Box"/>
  </r>
  <r>
    <n v="392"/>
    <s v="Erica R Fuller"/>
    <n v="86383"/>
    <x v="2"/>
    <n v="2"/>
    <n v="19.989999999999998"/>
    <n v="39.979999999999997"/>
    <n v="0.05"/>
    <n v="0.05"/>
    <s v="Low discount"/>
    <n v="1.9989999999999999"/>
    <n v="37.980999999999995"/>
    <s v="Low order"/>
    <d v="2015-03-05T00:00:00"/>
    <s v="Thursday"/>
    <s v="March"/>
    <s v="2015"/>
    <x v="5"/>
    <d v="2015-03-08T00:00:00"/>
    <s v="Medium"/>
    <n v="3"/>
    <s v="Meduim"/>
    <n v="63105"/>
    <s v="Standard"/>
    <s v="Clayton"/>
    <x v="33"/>
    <x v="1"/>
    <x v="1"/>
    <s v="Office Furnishings"/>
    <x v="0"/>
    <s v="Large Box"/>
  </r>
  <r>
    <n v="393"/>
    <s v="Shawn Combs"/>
    <n v="86382"/>
    <x v="10"/>
    <n v="3"/>
    <n v="9.7100000000000009"/>
    <n v="29.130000000000003"/>
    <n v="0.05"/>
    <n v="0.05"/>
    <s v="Low discount"/>
    <n v="1.4565000000000001"/>
    <n v="27.673500000000004"/>
    <s v="Low order"/>
    <d v="2015-02-15T00:00:00"/>
    <s v="Sunday"/>
    <s v="February"/>
    <s v="2015"/>
    <x v="2"/>
    <d v="2015-02-22T00:00:00"/>
    <s v="Low"/>
    <n v="7"/>
    <s v="High"/>
    <n v="13021"/>
    <s v="Standard"/>
    <s v="Auburn"/>
    <x v="4"/>
    <x v="3"/>
    <x v="0"/>
    <s v="Storage &amp; Organization"/>
    <x v="0"/>
    <s v="Small Box"/>
  </r>
  <r>
    <n v="395"/>
    <s v="Monica McCormick"/>
    <n v="86384"/>
    <x v="13"/>
    <n v="4"/>
    <n v="15.98"/>
    <n v="63.92"/>
    <n v="0.05"/>
    <n v="0.05"/>
    <s v="Low discount"/>
    <n v="3.1960000000000002"/>
    <n v="60.724000000000004"/>
    <s v="Low order"/>
    <d v="2015-06-18T00:00:00"/>
    <s v="Thursday"/>
    <s v="June"/>
    <s v="2015"/>
    <x v="1"/>
    <d v="2015-06-19T00:00:00"/>
    <s v="Critical"/>
    <n v="1"/>
    <s v="Fast"/>
    <n v="28001"/>
    <s v="Standard"/>
    <s v="Albemarle"/>
    <x v="24"/>
    <x v="3"/>
    <x v="2"/>
    <s v="Computer Peripherals"/>
    <x v="0"/>
    <s v="Small Box"/>
  </r>
  <r>
    <n v="395"/>
    <s v="Monica McCormick"/>
    <n v="86384"/>
    <x v="7"/>
    <n v="20"/>
    <n v="22.84"/>
    <n v="456.8"/>
    <n v="0.05"/>
    <n v="0.05"/>
    <s v="Low discount"/>
    <n v="22.840000000000003"/>
    <n v="433.96000000000004"/>
    <s v="Low order"/>
    <d v="2015-06-18T00:00:00"/>
    <s v="Thursday"/>
    <s v="June"/>
    <s v="2015"/>
    <x v="1"/>
    <d v="2015-06-20T00:00:00"/>
    <s v="Critical"/>
    <n v="2"/>
    <s v="Meduim"/>
    <n v="28001"/>
    <s v="Standard"/>
    <s v="Albemarle"/>
    <x v="24"/>
    <x v="1"/>
    <x v="0"/>
    <s v="Paper"/>
    <x v="0"/>
    <s v="Small Box"/>
  </r>
  <r>
    <n v="397"/>
    <s v="Denise Carver"/>
    <n v="89319"/>
    <x v="11"/>
    <n v="8"/>
    <n v="154.13"/>
    <n v="1233.04"/>
    <n v="0.1"/>
    <n v="0.1"/>
    <s v="Meduim discount"/>
    <n v="123.304"/>
    <n v="1109.7359999999999"/>
    <s v="Low order"/>
    <d v="2015-02-02T00:00:00"/>
    <s v="Monday"/>
    <s v="February"/>
    <s v="2015"/>
    <x v="2"/>
    <d v="2015-02-03T00:00:00"/>
    <s v="Critical"/>
    <n v="1"/>
    <s v="Fast"/>
    <n v="44221"/>
    <s v="Standard"/>
    <s v="Cuyahoga Falls"/>
    <x v="10"/>
    <x v="1"/>
    <x v="1"/>
    <s v="Tables"/>
    <x v="0"/>
    <s v="Large Box"/>
  </r>
  <r>
    <n v="398"/>
    <s v="Bruce Stark"/>
    <n v="89320"/>
    <x v="2"/>
    <n v="31"/>
    <n v="63.94"/>
    <n v="1982.1399999999999"/>
    <n v="0.05"/>
    <n v="0.05"/>
    <s v="Low discount"/>
    <n v="99.106999999999999"/>
    <n v="1883.0329999999999"/>
    <s v="Low order"/>
    <d v="2015-05-23T00:00:00"/>
    <s v="Saturday"/>
    <s v="May"/>
    <s v="2015"/>
    <x v="3"/>
    <d v="2015-05-25T00:00:00"/>
    <s v="Medium"/>
    <n v="2"/>
    <s v="Meduim"/>
    <n v="45406"/>
    <s v="Standard"/>
    <s v="Dayton"/>
    <x v="10"/>
    <x v="1"/>
    <x v="1"/>
    <s v="Office Furnishings"/>
    <x v="0"/>
    <s v="Small Box"/>
  </r>
  <r>
    <n v="406"/>
    <s v="June Frank Hammond"/>
    <n v="87804"/>
    <x v="7"/>
    <n v="15"/>
    <n v="4.9800000000000004"/>
    <n v="74.7"/>
    <n v="0.05"/>
    <n v="0.05"/>
    <s v="Low discount"/>
    <n v="3.7350000000000003"/>
    <n v="70.965000000000003"/>
    <s v="Low order"/>
    <d v="2015-05-21T00:00:00"/>
    <s v="Thursday"/>
    <s v="May"/>
    <s v="2015"/>
    <x v="3"/>
    <d v="2015-05-22T00:00:00"/>
    <s v="High"/>
    <n v="1"/>
    <s v="Fast"/>
    <n v="8360"/>
    <s v="Standard"/>
    <s v="South Vineland"/>
    <x v="2"/>
    <x v="2"/>
    <x v="0"/>
    <s v="Paper"/>
    <x v="2"/>
    <s v="Wrap Bag"/>
  </r>
  <r>
    <n v="408"/>
    <s v="Calvin Parsons Walter"/>
    <n v="89639"/>
    <x v="8"/>
    <n v="14"/>
    <n v="29.17"/>
    <n v="408.38"/>
    <n v="0.05"/>
    <n v="0.05"/>
    <s v="Low discount"/>
    <n v="20.419"/>
    <n v="387.96100000000001"/>
    <s v="Low order"/>
    <d v="2015-05-02T00:00:00"/>
    <s v="Saturday"/>
    <s v="May"/>
    <s v="2015"/>
    <x v="3"/>
    <d v="2015-05-06T00:00:00"/>
    <s v="Low"/>
    <n v="4"/>
    <s v="High"/>
    <n v="78589"/>
    <s v="Standard"/>
    <s v="San Juan"/>
    <x v="7"/>
    <x v="0"/>
    <x v="0"/>
    <s v="Binders And Binder Accessories"/>
    <x v="0"/>
    <s v="Small Box"/>
  </r>
  <r>
    <n v="411"/>
    <s v="Carolyn Proctor"/>
    <n v="87905"/>
    <x v="10"/>
    <n v="9"/>
    <n v="178.47"/>
    <n v="1606.23"/>
    <n v="0.1"/>
    <n v="0.1"/>
    <s v="Meduim discount"/>
    <n v="160.62300000000002"/>
    <n v="1445.607"/>
    <s v="Low order"/>
    <d v="2015-05-04T00:00:00"/>
    <s v="Monday"/>
    <s v="May"/>
    <s v="2015"/>
    <x v="3"/>
    <d v="2015-05-07T00:00:00"/>
    <s v="High"/>
    <n v="3"/>
    <s v="Meduim"/>
    <n v="94601"/>
    <s v="Express "/>
    <s v="Oakland"/>
    <x v="1"/>
    <x v="1"/>
    <x v="0"/>
    <s v="Storage &amp; Organization"/>
    <x v="3"/>
    <s v="Small Box"/>
  </r>
  <r>
    <n v="421"/>
    <s v="Scott Feldman"/>
    <n v="87700"/>
    <x v="6"/>
    <n v="1"/>
    <n v="999.99"/>
    <n v="999.99"/>
    <n v="0.1"/>
    <n v="0.1"/>
    <s v="Meduim discount"/>
    <n v="99.999000000000009"/>
    <n v="899.99099999999999"/>
    <s v="Low order"/>
    <d v="2015-02-06T00:00:00"/>
    <s v="Friday"/>
    <s v="February"/>
    <s v="2015"/>
    <x v="2"/>
    <d v="2015-02-08T00:00:00"/>
    <s v="Critical"/>
    <n v="2"/>
    <s v="Meduim"/>
    <n v="7201"/>
    <s v="Standard"/>
    <s v="Elizabeth"/>
    <x v="2"/>
    <x v="0"/>
    <x v="2"/>
    <s v="Office Machines"/>
    <x v="2"/>
    <s v="Medium Box"/>
  </r>
  <r>
    <n v="428"/>
    <s v="Ernest Barber"/>
    <n v="88479"/>
    <x v="13"/>
    <n v="15"/>
    <n v="15.28"/>
    <n v="229.2"/>
    <n v="0.05"/>
    <n v="0.05"/>
    <s v="Low discount"/>
    <n v="11.46"/>
    <n v="217.73999999999998"/>
    <s v="Low order"/>
    <d v="2015-01-15T00:00:00"/>
    <s v="Thursday"/>
    <s v="January"/>
    <s v="2015"/>
    <x v="0"/>
    <d v="2015-01-16T00:00:00"/>
    <s v="High"/>
    <n v="1"/>
    <s v="Fast"/>
    <n v="89701"/>
    <s v="Standard"/>
    <s v="Carson City"/>
    <x v="34"/>
    <x v="0"/>
    <x v="2"/>
    <s v="Computer Peripherals"/>
    <x v="0"/>
    <s v="Small Pack"/>
  </r>
  <r>
    <n v="428"/>
    <s v="Ernest Barber"/>
    <n v="88479"/>
    <x v="5"/>
    <n v="1"/>
    <n v="85.99"/>
    <n v="85.99"/>
    <n v="0.05"/>
    <n v="0.05"/>
    <s v="Low discount"/>
    <n v="4.2995000000000001"/>
    <n v="81.6905"/>
    <s v="Low order"/>
    <d v="2015-01-15T00:00:00"/>
    <s v="Thursday"/>
    <s v="January"/>
    <s v="2015"/>
    <x v="0"/>
    <d v="2015-01-16T00:00:00"/>
    <s v="High"/>
    <n v="1"/>
    <s v="Fast"/>
    <n v="89701"/>
    <s v="Standard"/>
    <s v="Carson City"/>
    <x v="34"/>
    <x v="0"/>
    <x v="2"/>
    <s v="Telephones And Communication"/>
    <x v="0"/>
    <s v="Small Pack"/>
  </r>
  <r>
    <n v="428"/>
    <s v="Ernest Barber"/>
    <n v="88480"/>
    <x v="4"/>
    <n v="22"/>
    <n v="10.98"/>
    <n v="241.56"/>
    <n v="0.05"/>
    <n v="0.05"/>
    <s v="Low discount"/>
    <n v="12.078000000000001"/>
    <n v="229.482"/>
    <s v="Low order"/>
    <d v="2015-03-03T00:00:00"/>
    <s v="Tuesday"/>
    <s v="March"/>
    <s v="2015"/>
    <x v="5"/>
    <d v="2015-03-05T00:00:00"/>
    <s v="Not Specified"/>
    <n v="2"/>
    <s v="Meduim"/>
    <n v="89701"/>
    <s v="Standard"/>
    <s v="Carson City"/>
    <x v="34"/>
    <x v="1"/>
    <x v="0"/>
    <s v="Envelopes"/>
    <x v="0"/>
    <s v="Small Box"/>
  </r>
  <r>
    <n v="437"/>
    <s v="Alice Berger McIntyre"/>
    <n v="90695"/>
    <x v="5"/>
    <n v="9"/>
    <n v="125.99"/>
    <n v="1133.9099999999999"/>
    <n v="0.1"/>
    <n v="0.1"/>
    <s v="Meduim discount"/>
    <n v="113.39099999999999"/>
    <n v="1020.5189999999999"/>
    <s v="Low order"/>
    <d v="2015-06-22T00:00:00"/>
    <s v="Monday"/>
    <s v="June"/>
    <s v="2015"/>
    <x v="1"/>
    <d v="2015-06-27T00:00:00"/>
    <s v="Low"/>
    <n v="5"/>
    <s v="High"/>
    <n v="1462"/>
    <s v="Standard"/>
    <s v="Lunenburg"/>
    <x v="15"/>
    <x v="2"/>
    <x v="2"/>
    <s v="Telephones And Communication"/>
    <x v="2"/>
    <s v="Small Box"/>
  </r>
  <r>
    <n v="444"/>
    <s v="Thelma Abrams"/>
    <n v="88085"/>
    <x v="2"/>
    <n v="43"/>
    <n v="7.59"/>
    <n v="326.37"/>
    <n v="0.05"/>
    <n v="0.05"/>
    <s v="Low discount"/>
    <n v="16.3185"/>
    <n v="310.05150000000003"/>
    <s v="Low order"/>
    <d v="2015-05-25T00:00:00"/>
    <s v="Monday"/>
    <s v="May"/>
    <s v="2015"/>
    <x v="3"/>
    <d v="2015-05-28T00:00:00"/>
    <s v="Critical"/>
    <n v="3"/>
    <s v="Meduim"/>
    <n v="61801"/>
    <s v="Standard"/>
    <s v="Urbana"/>
    <x v="12"/>
    <x v="2"/>
    <x v="1"/>
    <s v="Office Furnishings"/>
    <x v="2"/>
    <s v="Wrap Bag"/>
  </r>
  <r>
    <n v="445"/>
    <s v="Judy Barrett"/>
    <n v="88083"/>
    <x v="7"/>
    <n v="2"/>
    <n v="48.04"/>
    <n v="96.08"/>
    <n v="0.05"/>
    <n v="0.05"/>
    <s v="Low discount"/>
    <n v="4.8040000000000003"/>
    <n v="91.275999999999996"/>
    <s v="Low order"/>
    <d v="2015-04-11T00:00:00"/>
    <s v="Saturday"/>
    <s v="April"/>
    <s v="2015"/>
    <x v="4"/>
    <d v="2015-04-13T00:00:00"/>
    <s v="Not Specified"/>
    <n v="2"/>
    <s v="Meduim"/>
    <n v="68701"/>
    <s v="Standard"/>
    <s v="Norfolk"/>
    <x v="32"/>
    <x v="2"/>
    <x v="0"/>
    <s v="Paper"/>
    <x v="2"/>
    <s v="Small Box"/>
  </r>
  <r>
    <n v="445"/>
    <s v="Judy Barrett"/>
    <n v="88084"/>
    <x v="14"/>
    <n v="9"/>
    <n v="200.98"/>
    <n v="1808.82"/>
    <n v="0.1"/>
    <n v="0.1"/>
    <s v="Meduim discount"/>
    <n v="180.88200000000001"/>
    <n v="1627.9379999999999"/>
    <s v="Low order"/>
    <d v="2015-06-23T00:00:00"/>
    <s v="Tuesday"/>
    <s v="June"/>
    <s v="2015"/>
    <x v="1"/>
    <d v="2015-06-24T00:00:00"/>
    <s v="High"/>
    <n v="1"/>
    <s v="Fast"/>
    <n v="68701"/>
    <s v="Standard"/>
    <s v="Norfolk"/>
    <x v="32"/>
    <x v="2"/>
    <x v="1"/>
    <s v="Bookcases"/>
    <x v="2"/>
    <s v="Jumbo Box"/>
  </r>
  <r>
    <n v="445"/>
    <s v="Judy Barrett"/>
    <n v="88084"/>
    <x v="0"/>
    <n v="11"/>
    <n v="2.78"/>
    <n v="30.58"/>
    <n v="0.05"/>
    <n v="0.05"/>
    <s v="Low discount"/>
    <n v="1.5289999999999999"/>
    <n v="29.050999999999998"/>
    <s v="Low order"/>
    <d v="2015-06-23T00:00:00"/>
    <s v="Tuesday"/>
    <s v="June"/>
    <s v="2015"/>
    <x v="1"/>
    <d v="2015-06-24T00:00:00"/>
    <s v="High"/>
    <n v="1"/>
    <s v="Fast"/>
    <n v="68701"/>
    <s v="Standard"/>
    <s v="Norfolk"/>
    <x v="32"/>
    <x v="2"/>
    <x v="0"/>
    <s v="Pens &amp; Art Supplies"/>
    <x v="2"/>
    <s v="Wrap Bag"/>
  </r>
  <r>
    <n v="447"/>
    <s v="Valerie Moon"/>
    <n v="90449"/>
    <x v="1"/>
    <n v="1"/>
    <n v="130.97999999999999"/>
    <n v="130.97999999999999"/>
    <n v="0.1"/>
    <n v="0.1"/>
    <s v="Meduim discount"/>
    <n v="13.097999999999999"/>
    <n v="117.88199999999999"/>
    <s v="Low order"/>
    <d v="2015-06-25T00:00:00"/>
    <s v="Thursday"/>
    <s v="June"/>
    <s v="2015"/>
    <x v="1"/>
    <d v="2015-06-28T00:00:00"/>
    <s v="Not Specified"/>
    <n v="3"/>
    <s v="Meduim"/>
    <n v="55113"/>
    <s v="Standard"/>
    <s v="Roseville"/>
    <x v="3"/>
    <x v="2"/>
    <x v="1"/>
    <s v="Chairs &amp; Chairmats"/>
    <x v="0"/>
    <s v="Jumbo Drum"/>
  </r>
  <r>
    <n v="447"/>
    <s v="Valerie Moon"/>
    <n v="90449"/>
    <x v="5"/>
    <n v="11"/>
    <n v="200.99"/>
    <n v="2210.8900000000003"/>
    <n v="0.1"/>
    <n v="0.1"/>
    <s v="Meduim discount"/>
    <n v="221.08900000000006"/>
    <n v="1989.8010000000004"/>
    <s v="Low order"/>
    <d v="2015-06-25T00:00:00"/>
    <s v="Thursday"/>
    <s v="June"/>
    <s v="2015"/>
    <x v="1"/>
    <d v="2015-06-25T00:00:00"/>
    <s v="Not Specified"/>
    <n v="0"/>
    <s v="Fast"/>
    <n v="55113"/>
    <s v="Standard"/>
    <s v="Roseville"/>
    <x v="3"/>
    <x v="0"/>
    <x v="2"/>
    <s v="Telephones And Communication"/>
    <x v="0"/>
    <s v="Small Box"/>
  </r>
  <r>
    <n v="451"/>
    <s v="Joyce Murray"/>
    <n v="86010"/>
    <x v="6"/>
    <n v="2"/>
    <n v="15.99"/>
    <n v="31.98"/>
    <n v="0.05"/>
    <n v="0.05"/>
    <s v="Low discount"/>
    <n v="1.5990000000000002"/>
    <n v="30.381"/>
    <s v="Low order"/>
    <d v="2015-04-10T00:00:00"/>
    <s v="Friday"/>
    <s v="April"/>
    <s v="2015"/>
    <x v="4"/>
    <d v="2015-04-11T00:00:00"/>
    <s v="High"/>
    <n v="1"/>
    <s v="Fast"/>
    <n v="94024"/>
    <s v="Standard"/>
    <s v="Los Altos"/>
    <x v="1"/>
    <x v="0"/>
    <x v="2"/>
    <s v="Office Machines"/>
    <x v="1"/>
    <s v="Medium Box"/>
  </r>
  <r>
    <n v="451"/>
    <s v="Joyce Murray"/>
    <n v="86012"/>
    <x v="8"/>
    <n v="12"/>
    <n v="37.700000000000003"/>
    <n v="452.40000000000003"/>
    <n v="0.05"/>
    <n v="0.05"/>
    <s v="Low discount"/>
    <n v="22.620000000000005"/>
    <n v="429.78000000000003"/>
    <s v="Low order"/>
    <d v="2015-05-27T00:00:00"/>
    <s v="Wednesday"/>
    <s v="May"/>
    <s v="2015"/>
    <x v="3"/>
    <d v="2015-05-28T00:00:00"/>
    <s v="Critical"/>
    <n v="1"/>
    <s v="Fast"/>
    <n v="94024"/>
    <s v="Standard"/>
    <s v="Los Altos"/>
    <x v="1"/>
    <x v="0"/>
    <x v="0"/>
    <s v="Binders And Binder Accessories"/>
    <x v="1"/>
    <s v="Small Box"/>
  </r>
  <r>
    <n v="451"/>
    <s v="Joyce Murray"/>
    <n v="86013"/>
    <x v="8"/>
    <n v="2"/>
    <n v="8.8800000000000008"/>
    <n v="17.760000000000002"/>
    <n v="0.05"/>
    <n v="0.05"/>
    <s v="Low discount"/>
    <n v="0.88800000000000012"/>
    <n v="16.872"/>
    <s v="Low order"/>
    <d v="2015-01-05T00:00:00"/>
    <s v="Monday"/>
    <s v="January"/>
    <s v="2015"/>
    <x v="0"/>
    <d v="2015-01-10T00:00:00"/>
    <s v="Low"/>
    <n v="5"/>
    <s v="High"/>
    <n v="94024"/>
    <s v="Standard"/>
    <s v="Los Altos"/>
    <x v="1"/>
    <x v="0"/>
    <x v="0"/>
    <s v="Binders And Binder Accessories"/>
    <x v="1"/>
    <s v="Small Box"/>
  </r>
  <r>
    <n v="451"/>
    <s v="Joyce Murray"/>
    <n v="86013"/>
    <x v="9"/>
    <n v="8"/>
    <n v="2.88"/>
    <n v="23.04"/>
    <n v="0.05"/>
    <n v="0.05"/>
    <s v="Low discount"/>
    <n v="1.1519999999999999"/>
    <n v="21.887999999999998"/>
    <s v="Low order"/>
    <d v="2015-01-05T00:00:00"/>
    <s v="Monday"/>
    <s v="January"/>
    <s v="2015"/>
    <x v="0"/>
    <d v="2015-01-14T00:00:00"/>
    <s v="Low"/>
    <n v="9"/>
    <s v="High"/>
    <n v="94024"/>
    <s v="Standard"/>
    <s v="Los Altos"/>
    <x v="1"/>
    <x v="0"/>
    <x v="0"/>
    <s v="Labels"/>
    <x v="1"/>
    <s v="Small Box"/>
  </r>
  <r>
    <n v="452"/>
    <s v="Leslie Rowland"/>
    <n v="86012"/>
    <x v="5"/>
    <n v="1"/>
    <n v="55.99"/>
    <n v="55.99"/>
    <n v="0.05"/>
    <n v="0.05"/>
    <s v="Low discount"/>
    <n v="2.7995000000000001"/>
    <n v="53.1905"/>
    <s v="Low order"/>
    <d v="2015-05-27T00:00:00"/>
    <s v="Wednesday"/>
    <s v="May"/>
    <s v="2015"/>
    <x v="3"/>
    <d v="2015-05-28T00:00:00"/>
    <s v="Critical"/>
    <n v="1"/>
    <s v="Fast"/>
    <n v="93635"/>
    <s v="Standard"/>
    <s v="Los Banos"/>
    <x v="1"/>
    <x v="0"/>
    <x v="2"/>
    <s v="Telephones And Communication"/>
    <x v="1"/>
    <s v="Small Pack"/>
  </r>
  <r>
    <n v="453"/>
    <s v="George Terry"/>
    <n v="86011"/>
    <x v="2"/>
    <n v="1"/>
    <n v="29.34"/>
    <n v="29.34"/>
    <n v="0.05"/>
    <n v="0.05"/>
    <s v="Low discount"/>
    <n v="1.4670000000000001"/>
    <n v="27.873000000000001"/>
    <s v="Low order"/>
    <d v="2015-05-08T00:00:00"/>
    <s v="Friday"/>
    <s v="May"/>
    <s v="2015"/>
    <x v="3"/>
    <d v="2015-05-10T00:00:00"/>
    <s v="Not Specified"/>
    <n v="2"/>
    <s v="Meduim"/>
    <n v="95032"/>
    <s v="Standard"/>
    <s v="Los Gatos"/>
    <x v="1"/>
    <x v="1"/>
    <x v="1"/>
    <s v="Office Furnishings"/>
    <x v="0"/>
    <s v="Small Box"/>
  </r>
  <r>
    <n v="460"/>
    <s v="Anne Armstrong"/>
    <n v="86014"/>
    <x v="10"/>
    <n v="31"/>
    <n v="16.91"/>
    <n v="524.21"/>
    <n v="0.05"/>
    <n v="0.05"/>
    <s v="Low discount"/>
    <n v="26.210500000000003"/>
    <n v="497.99950000000001"/>
    <s v="Low order"/>
    <d v="2015-05-23T00:00:00"/>
    <s v="Saturday"/>
    <s v="May"/>
    <s v="2015"/>
    <x v="3"/>
    <d v="2015-05-30T00:00:00"/>
    <s v="Low"/>
    <n v="7"/>
    <s v="High"/>
    <n v="8332"/>
    <s v="Standard"/>
    <s v="Millville"/>
    <x v="2"/>
    <x v="0"/>
    <x v="0"/>
    <s v="Storage &amp; Organization"/>
    <x v="1"/>
    <s v="Small Box"/>
  </r>
  <r>
    <n v="463"/>
    <s v="Debbie Stevenson"/>
    <n v="88061"/>
    <x v="10"/>
    <n v="7"/>
    <n v="165.2"/>
    <n v="1156.3999999999999"/>
    <n v="0.1"/>
    <n v="0.1"/>
    <s v="Meduim discount"/>
    <n v="115.63999999999999"/>
    <n v="1040.7599999999998"/>
    <s v="Low order"/>
    <d v="2015-01-14T00:00:00"/>
    <s v="Wednesday"/>
    <s v="January"/>
    <s v="2015"/>
    <x v="0"/>
    <d v="2015-01-16T00:00:00"/>
    <s v="Low"/>
    <n v="2"/>
    <s v="Meduim"/>
    <n v="90069"/>
    <s v="Standard"/>
    <s v="West Hollywood"/>
    <x v="1"/>
    <x v="1"/>
    <x v="0"/>
    <s v="Storage &amp; Organization"/>
    <x v="2"/>
    <s v="Small Box"/>
  </r>
  <r>
    <n v="466"/>
    <s v="Marc Nash"/>
    <n v="88060"/>
    <x v="6"/>
    <n v="5"/>
    <n v="297.64"/>
    <n v="1488.1999999999998"/>
    <n v="0.1"/>
    <n v="0.1"/>
    <s v="Meduim discount"/>
    <n v="148.82"/>
    <n v="1339.3799999999999"/>
    <s v="Low order"/>
    <d v="2015-01-11T00:00:00"/>
    <s v="Sunday"/>
    <s v="January"/>
    <s v="2015"/>
    <x v="0"/>
    <d v="2015-01-11T00:00:00"/>
    <s v="Not Specified"/>
    <n v="0"/>
    <s v="Fast"/>
    <n v="2019"/>
    <s v="Standard"/>
    <s v="Bellingham"/>
    <x v="15"/>
    <x v="1"/>
    <x v="2"/>
    <s v="Office Machines"/>
    <x v="2"/>
    <s v="Jumbo Drum"/>
  </r>
  <r>
    <n v="467"/>
    <s v="Maria Thomas"/>
    <n v="88060"/>
    <x v="2"/>
    <n v="11"/>
    <n v="12.99"/>
    <n v="142.89000000000001"/>
    <n v="0.05"/>
    <n v="0.05"/>
    <s v="Low discount"/>
    <n v="7.1445000000000007"/>
    <n v="135.74550000000002"/>
    <s v="Low order"/>
    <d v="2015-01-11T00:00:00"/>
    <s v="Sunday"/>
    <s v="January"/>
    <s v="2015"/>
    <x v="0"/>
    <d v="2015-01-12T00:00:00"/>
    <s v="Not Specified"/>
    <n v="1"/>
    <s v="Fast"/>
    <n v="1915"/>
    <s v="Standard"/>
    <s v="Beverly"/>
    <x v="15"/>
    <x v="1"/>
    <x v="1"/>
    <s v="Office Furnishings"/>
    <x v="2"/>
    <s v="Large Box"/>
  </r>
  <r>
    <n v="468"/>
    <s v="Craig Bennett"/>
    <n v="88060"/>
    <x v="15"/>
    <n v="5"/>
    <n v="14.42"/>
    <n v="72.099999999999994"/>
    <n v="0.05"/>
    <n v="0.05"/>
    <s v="Low discount"/>
    <n v="3.605"/>
    <n v="68.49499999999999"/>
    <s v="Low order"/>
    <d v="2015-01-11T00:00:00"/>
    <s v="Sunday"/>
    <s v="January"/>
    <s v="2015"/>
    <x v="0"/>
    <d v="2015-01-12T00:00:00"/>
    <s v="Not Specified"/>
    <n v="1"/>
    <s v="Fast"/>
    <n v="2341"/>
    <s v="Standard"/>
    <s v="Hanson"/>
    <x v="15"/>
    <x v="1"/>
    <x v="0"/>
    <s v="Appliances"/>
    <x v="2"/>
    <s v="Medium Box"/>
  </r>
  <r>
    <n v="469"/>
    <s v="Marion Bowling"/>
    <n v="88060"/>
    <x v="2"/>
    <n v="7"/>
    <n v="4.1399999999999997"/>
    <n v="28.979999999999997"/>
    <n v="0.05"/>
    <n v="0.05"/>
    <s v="Low discount"/>
    <n v="1.4489999999999998"/>
    <n v="27.530999999999999"/>
    <s v="Low order"/>
    <d v="2015-01-11T00:00:00"/>
    <s v="Sunday"/>
    <s v="January"/>
    <s v="2015"/>
    <x v="0"/>
    <d v="2015-01-13T00:00:00"/>
    <s v="Not Specified"/>
    <n v="2"/>
    <s v="Meduim"/>
    <n v="7506"/>
    <s v="Express "/>
    <s v="Hawthorne"/>
    <x v="2"/>
    <x v="1"/>
    <x v="1"/>
    <s v="Office Furnishings"/>
    <x v="2"/>
    <s v="Small Box"/>
  </r>
  <r>
    <n v="470"/>
    <s v="Tony Doyle"/>
    <n v="88060"/>
    <x v="7"/>
    <n v="5"/>
    <n v="11.34"/>
    <n v="56.7"/>
    <n v="0.05"/>
    <n v="0.05"/>
    <s v="Low discount"/>
    <n v="2.8350000000000004"/>
    <n v="53.865000000000002"/>
    <s v="Low order"/>
    <d v="2015-01-11T00:00:00"/>
    <s v="Sunday"/>
    <s v="January"/>
    <s v="2015"/>
    <x v="0"/>
    <d v="2015-01-11T00:00:00"/>
    <s v="Not Specified"/>
    <n v="0"/>
    <s v="Fast"/>
    <n v="8601"/>
    <s v="Standard"/>
    <s v="Trenton"/>
    <x v="2"/>
    <x v="3"/>
    <x v="0"/>
    <s v="Paper"/>
    <x v="2"/>
    <s v="Small Box"/>
  </r>
  <r>
    <n v="471"/>
    <s v="Ross Simpson"/>
    <n v="3138"/>
    <x v="13"/>
    <n v="4"/>
    <n v="179.99"/>
    <n v="719.96"/>
    <n v="0.1"/>
    <n v="0.1"/>
    <s v="Meduim discount"/>
    <n v="71.996000000000009"/>
    <n v="647.96400000000006"/>
    <s v="Low order"/>
    <d v="2015-02-08T00:00:00"/>
    <s v="Sunday"/>
    <s v="February"/>
    <s v="2015"/>
    <x v="2"/>
    <d v="2015-02-08T00:00:00"/>
    <s v="Not Specified"/>
    <n v="0"/>
    <s v="Fast"/>
    <n v="30318"/>
    <s v="Express "/>
    <s v="Atlanta"/>
    <x v="29"/>
    <x v="1"/>
    <x v="2"/>
    <s v="Computer Peripherals"/>
    <x v="3"/>
    <s v="Small Box"/>
  </r>
  <r>
    <n v="472"/>
    <s v="Donna Craven"/>
    <n v="88023"/>
    <x v="13"/>
    <n v="1"/>
    <n v="179.99"/>
    <n v="179.99"/>
    <n v="0.1"/>
    <n v="0.1"/>
    <s v="Meduim discount"/>
    <n v="17.999000000000002"/>
    <n v="161.99100000000001"/>
    <s v="Low order"/>
    <d v="2015-02-08T00:00:00"/>
    <s v="Sunday"/>
    <s v="February"/>
    <s v="2015"/>
    <x v="2"/>
    <d v="2015-02-08T00:00:00"/>
    <s v="Not Specified"/>
    <n v="0"/>
    <s v="Fast"/>
    <n v="21133"/>
    <s v="Express "/>
    <s v="Randallstown"/>
    <x v="30"/>
    <x v="2"/>
    <x v="2"/>
    <s v="Computer Peripherals"/>
    <x v="3"/>
    <s v="Small Box"/>
  </r>
  <r>
    <n v="483"/>
    <s v="Edgar McKenzie"/>
    <n v="90353"/>
    <x v="15"/>
    <n v="6"/>
    <n v="11.97"/>
    <n v="71.820000000000007"/>
    <n v="0.05"/>
    <n v="0.05"/>
    <s v="Low discount"/>
    <n v="3.5910000000000006"/>
    <n v="68.229000000000013"/>
    <s v="Low order"/>
    <d v="2015-01-27T00:00:00"/>
    <s v="Tuesday"/>
    <s v="January"/>
    <s v="2015"/>
    <x v="0"/>
    <d v="2015-01-28T00:00:00"/>
    <s v="Critical"/>
    <n v="1"/>
    <s v="Fast"/>
    <n v="60543"/>
    <s v="Standard"/>
    <s v="Oswego"/>
    <x v="12"/>
    <x v="2"/>
    <x v="0"/>
    <s v="Appliances"/>
    <x v="0"/>
    <s v="Small Box"/>
  </r>
  <r>
    <n v="483"/>
    <s v="Edgar McKenzie"/>
    <n v="90354"/>
    <x v="8"/>
    <n v="2"/>
    <n v="3.36"/>
    <n v="6.72"/>
    <n v="0.05"/>
    <n v="0.05"/>
    <s v="Low discount"/>
    <n v="0.33600000000000002"/>
    <n v="6.3839999999999995"/>
    <s v="Low order"/>
    <d v="2015-04-23T00:00:00"/>
    <s v="Thursday"/>
    <s v="April"/>
    <s v="2015"/>
    <x v="4"/>
    <d v="2015-04-24T00:00:00"/>
    <s v="Not Specified"/>
    <n v="1"/>
    <s v="Fast"/>
    <n v="60543"/>
    <s v="Standard"/>
    <s v="Oswego"/>
    <x v="12"/>
    <x v="2"/>
    <x v="0"/>
    <s v="Binders And Binder Accessories"/>
    <x v="0"/>
    <s v="Small Box"/>
  </r>
  <r>
    <n v="483"/>
    <s v="Edgar McKenzie"/>
    <n v="90354"/>
    <x v="16"/>
    <n v="9"/>
    <n v="699.99"/>
    <n v="6299.91"/>
    <n v="0.1"/>
    <n v="0.1"/>
    <s v="Meduim discount"/>
    <n v="629.99099999999999"/>
    <n v="5669.9189999999999"/>
    <s v="High Order"/>
    <d v="2015-04-23T00:00:00"/>
    <s v="Thursday"/>
    <s v="April"/>
    <s v="2015"/>
    <x v="4"/>
    <d v="2015-04-25T00:00:00"/>
    <s v="Not Specified"/>
    <n v="2"/>
    <s v="Meduim"/>
    <n v="60543"/>
    <s v="Standard"/>
    <s v="Oswego"/>
    <x v="12"/>
    <x v="0"/>
    <x v="2"/>
    <s v="Copiers And Fax"/>
    <x v="0"/>
    <s v="Large Box"/>
  </r>
  <r>
    <n v="485"/>
    <s v="Edward Leonard"/>
    <n v="91062"/>
    <x v="9"/>
    <n v="3"/>
    <n v="2.88"/>
    <n v="8.64"/>
    <n v="0.05"/>
    <n v="0.05"/>
    <s v="Low discount"/>
    <n v="0.43200000000000005"/>
    <n v="8.2080000000000002"/>
    <s v="Low order"/>
    <d v="2015-03-18T00:00:00"/>
    <s v="Wednesday"/>
    <s v="March"/>
    <s v="2015"/>
    <x v="5"/>
    <d v="2015-03-20T00:00:00"/>
    <s v="Not Specified"/>
    <n v="2"/>
    <s v="Meduim"/>
    <n v="93727"/>
    <s v="Standard"/>
    <s v="Fresno"/>
    <x v="1"/>
    <x v="1"/>
    <x v="0"/>
    <s v="Labels"/>
    <x v="0"/>
    <s v="Small Box"/>
  </r>
  <r>
    <n v="487"/>
    <s v="Molly Vincent"/>
    <n v="91063"/>
    <x v="8"/>
    <n v="5"/>
    <n v="3.36"/>
    <n v="16.8"/>
    <n v="0.05"/>
    <n v="0.05"/>
    <s v="Low discount"/>
    <n v="0.84000000000000008"/>
    <n v="15.96"/>
    <s v="Low order"/>
    <d v="2015-05-18T00:00:00"/>
    <s v="Monday"/>
    <s v="May"/>
    <s v="2015"/>
    <x v="3"/>
    <d v="2015-05-19T00:00:00"/>
    <s v="Medium"/>
    <n v="1"/>
    <s v="Fast"/>
    <n v="4073"/>
    <s v="Express "/>
    <s v="Sanford"/>
    <x v="14"/>
    <x v="1"/>
    <x v="0"/>
    <s v="Binders And Binder Accessories"/>
    <x v="0"/>
    <s v="Small Box"/>
  </r>
  <r>
    <n v="488"/>
    <s v="Ronnie Creech"/>
    <n v="91063"/>
    <x v="7"/>
    <n v="2"/>
    <n v="12.28"/>
    <n v="24.56"/>
    <n v="0.05"/>
    <n v="0.05"/>
    <s v="Low discount"/>
    <n v="1.228"/>
    <n v="23.331999999999997"/>
    <s v="Low order"/>
    <d v="2015-05-18T00:00:00"/>
    <s v="Monday"/>
    <s v="May"/>
    <s v="2015"/>
    <x v="3"/>
    <d v="2015-05-20T00:00:00"/>
    <s v="Medium"/>
    <n v="2"/>
    <s v="Meduim"/>
    <n v="4106"/>
    <s v="Standard"/>
    <s v="South Portland"/>
    <x v="14"/>
    <x v="1"/>
    <x v="0"/>
    <s v="Paper"/>
    <x v="0"/>
    <s v="Small Box"/>
  </r>
  <r>
    <n v="489"/>
    <s v="Eileen Cheek"/>
    <n v="91063"/>
    <x v="5"/>
    <n v="14"/>
    <n v="20.99"/>
    <n v="293.85999999999996"/>
    <n v="0.05"/>
    <n v="0.05"/>
    <s v="Low discount"/>
    <n v="14.692999999999998"/>
    <n v="279.16699999999997"/>
    <s v="Low order"/>
    <d v="2015-05-18T00:00:00"/>
    <s v="Monday"/>
    <s v="May"/>
    <s v="2015"/>
    <x v="3"/>
    <d v="2015-05-18T00:00:00"/>
    <s v="Medium"/>
    <n v="0"/>
    <s v="Fast"/>
    <n v="2062"/>
    <s v="Standard"/>
    <s v="Norwood"/>
    <x v="15"/>
    <x v="1"/>
    <x v="2"/>
    <s v="Telephones And Communication"/>
    <x v="0"/>
    <s v="Wrap Bag"/>
  </r>
  <r>
    <n v="491"/>
    <s v="Toni Swanson"/>
    <n v="8353"/>
    <x v="0"/>
    <n v="23"/>
    <n v="2.94"/>
    <n v="67.62"/>
    <n v="0.05"/>
    <n v="0.05"/>
    <s v="Low discount"/>
    <n v="3.3810000000000002"/>
    <n v="64.239000000000004"/>
    <s v="Low order"/>
    <d v="2015-05-15T00:00:00"/>
    <s v="Friday"/>
    <s v="May"/>
    <s v="2015"/>
    <x v="3"/>
    <d v="2015-05-17T00:00:00"/>
    <s v="Medium"/>
    <n v="2"/>
    <s v="Meduim"/>
    <n v="10154"/>
    <s v="Standard"/>
    <s v="New York City"/>
    <x v="4"/>
    <x v="1"/>
    <x v="0"/>
    <s v="Pens &amp; Art Supplies"/>
    <x v="3"/>
    <s v="Wrap Bag"/>
  </r>
  <r>
    <n v="491"/>
    <s v="Toni Swanson"/>
    <n v="10464"/>
    <x v="7"/>
    <n v="41"/>
    <n v="4.9800000000000004"/>
    <n v="204.18"/>
    <n v="0.05"/>
    <n v="0.05"/>
    <s v="Low discount"/>
    <n v="10.209000000000001"/>
    <n v="193.971"/>
    <s v="Low order"/>
    <d v="2015-02-10T00:00:00"/>
    <s v="Tuesday"/>
    <s v="February"/>
    <s v="2015"/>
    <x v="2"/>
    <d v="2015-02-11T00:00:00"/>
    <s v="Critical"/>
    <n v="1"/>
    <s v="Fast"/>
    <n v="10154"/>
    <s v="Standard"/>
    <s v="New York City"/>
    <x v="4"/>
    <x v="1"/>
    <x v="0"/>
    <s v="Paper"/>
    <x v="3"/>
    <s v="Small Box"/>
  </r>
  <r>
    <n v="491"/>
    <s v="Toni Swanson"/>
    <n v="6562"/>
    <x v="6"/>
    <n v="22"/>
    <n v="1360.14"/>
    <n v="29923.08"/>
    <n v="0.15"/>
    <n v="0.15"/>
    <s v="High discount"/>
    <n v="4488.4620000000004"/>
    <n v="25434.618000000002"/>
    <s v="High Order"/>
    <d v="2015-06-20T00:00:00"/>
    <s v="Saturday"/>
    <s v="June"/>
    <s v="2015"/>
    <x v="1"/>
    <d v="2015-06-22T00:00:00"/>
    <s v="Critical"/>
    <n v="2"/>
    <s v="Meduim"/>
    <n v="10154"/>
    <s v="Standard"/>
    <s v="New York City"/>
    <x v="4"/>
    <x v="1"/>
    <x v="2"/>
    <s v="Office Machines"/>
    <x v="3"/>
    <s v="Jumbo Drum"/>
  </r>
  <r>
    <n v="491"/>
    <s v="Toni Swanson"/>
    <n v="42852"/>
    <x v="7"/>
    <n v="24"/>
    <n v="9.06"/>
    <n v="217.44"/>
    <n v="0.05"/>
    <n v="0.05"/>
    <s v="Low discount"/>
    <n v="10.872"/>
    <n v="206.56799999999998"/>
    <s v="Low order"/>
    <d v="2015-06-20T00:00:00"/>
    <s v="Saturday"/>
    <s v="June"/>
    <s v="2015"/>
    <x v="1"/>
    <d v="2015-06-22T00:00:00"/>
    <s v="Not Specified"/>
    <n v="2"/>
    <s v="Meduim"/>
    <n v="10154"/>
    <s v="Standard"/>
    <s v="New York City"/>
    <x v="4"/>
    <x v="0"/>
    <x v="0"/>
    <s v="Paper"/>
    <x v="3"/>
    <s v="Small Box"/>
  </r>
  <r>
    <n v="493"/>
    <s v="Douglas Buck"/>
    <n v="88906"/>
    <x v="7"/>
    <n v="10"/>
    <n v="6.48"/>
    <n v="64.800000000000011"/>
    <n v="0.05"/>
    <n v="0.05"/>
    <s v="Low discount"/>
    <n v="3.2400000000000007"/>
    <n v="61.560000000000009"/>
    <s v="Low order"/>
    <d v="2015-01-20T00:00:00"/>
    <s v="Tuesday"/>
    <s v="January"/>
    <s v="2015"/>
    <x v="0"/>
    <d v="2015-01-22T00:00:00"/>
    <s v="Not Specified"/>
    <n v="2"/>
    <s v="Meduim"/>
    <n v="98158"/>
    <s v="Standard"/>
    <s v="Seatac"/>
    <x v="0"/>
    <x v="0"/>
    <x v="0"/>
    <s v="Paper"/>
    <x v="3"/>
    <s v="Small Box"/>
  </r>
  <r>
    <n v="493"/>
    <s v="Douglas Buck"/>
    <n v="88906"/>
    <x v="10"/>
    <n v="5"/>
    <n v="17.149999999999999"/>
    <n v="85.75"/>
    <n v="0.05"/>
    <n v="0.05"/>
    <s v="Low discount"/>
    <n v="4.2875000000000005"/>
    <n v="81.462500000000006"/>
    <s v="Low order"/>
    <d v="2015-01-20T00:00:00"/>
    <s v="Tuesday"/>
    <s v="January"/>
    <s v="2015"/>
    <x v="0"/>
    <d v="2015-01-21T00:00:00"/>
    <s v="Not Specified"/>
    <n v="1"/>
    <s v="Fast"/>
    <n v="98158"/>
    <s v="Standard"/>
    <s v="Seatac"/>
    <x v="0"/>
    <x v="0"/>
    <x v="0"/>
    <s v="Storage &amp; Organization"/>
    <x v="3"/>
    <s v="Small Box"/>
  </r>
  <r>
    <n v="494"/>
    <s v="Jimmy Alston Holder"/>
    <n v="88905"/>
    <x v="13"/>
    <n v="12"/>
    <n v="8.32"/>
    <n v="99.84"/>
    <n v="0.05"/>
    <n v="0.05"/>
    <s v="Low discount"/>
    <n v="4.9920000000000009"/>
    <n v="94.847999999999999"/>
    <s v="Low order"/>
    <d v="2015-05-15T00:00:00"/>
    <s v="Friday"/>
    <s v="May"/>
    <s v="2015"/>
    <x v="3"/>
    <d v="2015-05-17T00:00:00"/>
    <s v="Medium"/>
    <n v="2"/>
    <s v="Meduim"/>
    <n v="98115"/>
    <s v="Standard"/>
    <s v="Seattle"/>
    <x v="0"/>
    <x v="0"/>
    <x v="2"/>
    <s v="Computer Peripherals"/>
    <x v="3"/>
    <s v="Small Pack"/>
  </r>
  <r>
    <n v="494"/>
    <s v="Jimmy Alston Holder"/>
    <n v="88905"/>
    <x v="0"/>
    <n v="6"/>
    <n v="2.94"/>
    <n v="17.64"/>
    <n v="0.05"/>
    <n v="0.05"/>
    <s v="Low discount"/>
    <n v="0.88200000000000012"/>
    <n v="16.757999999999999"/>
    <s v="Low order"/>
    <d v="2015-05-15T00:00:00"/>
    <s v="Friday"/>
    <s v="May"/>
    <s v="2015"/>
    <x v="3"/>
    <d v="2015-05-17T00:00:00"/>
    <s v="Medium"/>
    <n v="2"/>
    <s v="Meduim"/>
    <n v="98115"/>
    <s v="Standard"/>
    <s v="Seattle"/>
    <x v="0"/>
    <x v="0"/>
    <x v="0"/>
    <s v="Pens &amp; Art Supplies"/>
    <x v="3"/>
    <s v="Wrap Bag"/>
  </r>
  <r>
    <n v="494"/>
    <s v="Jimmy Alston Holder"/>
    <n v="88907"/>
    <x v="7"/>
    <n v="10"/>
    <n v="4.9800000000000004"/>
    <n v="49.800000000000004"/>
    <n v="0.05"/>
    <n v="0.05"/>
    <s v="Low discount"/>
    <n v="2.4900000000000002"/>
    <n v="47.31"/>
    <s v="Low order"/>
    <d v="2015-02-10T00:00:00"/>
    <s v="Tuesday"/>
    <s v="February"/>
    <s v="2015"/>
    <x v="2"/>
    <d v="2015-02-11T00:00:00"/>
    <s v="Critical"/>
    <n v="1"/>
    <s v="Fast"/>
    <n v="98115"/>
    <s v="Standard"/>
    <s v="Seattle"/>
    <x v="0"/>
    <x v="0"/>
    <x v="0"/>
    <s v="Paper"/>
    <x v="3"/>
    <s v="Small Box"/>
  </r>
  <r>
    <n v="494"/>
    <s v="Jimmy Alston Holder"/>
    <n v="88908"/>
    <x v="6"/>
    <n v="6"/>
    <n v="1360.14"/>
    <n v="8160.84"/>
    <n v="0.15"/>
    <n v="0.15"/>
    <s v="High discount"/>
    <n v="1224.126"/>
    <n v="6936.7139999999999"/>
    <s v="High Order"/>
    <d v="2015-06-20T00:00:00"/>
    <s v="Saturday"/>
    <s v="June"/>
    <s v="2015"/>
    <x v="1"/>
    <d v="2015-06-22T00:00:00"/>
    <s v="Critical"/>
    <n v="2"/>
    <s v="Meduim"/>
    <n v="98115"/>
    <s v="Standard"/>
    <s v="Seattle"/>
    <x v="0"/>
    <x v="0"/>
    <x v="2"/>
    <s v="Office Machines"/>
    <x v="3"/>
    <s v="Jumbo Drum"/>
  </r>
  <r>
    <n v="494"/>
    <s v="Jimmy Alston Holder"/>
    <n v="88908"/>
    <x v="7"/>
    <n v="6"/>
    <n v="9.06"/>
    <n v="54.36"/>
    <n v="0.05"/>
    <n v="0.05"/>
    <s v="Low discount"/>
    <n v="2.718"/>
    <n v="51.641999999999996"/>
    <s v="Low order"/>
    <d v="2015-06-20T00:00:00"/>
    <s v="Saturday"/>
    <s v="June"/>
    <s v="2015"/>
    <x v="1"/>
    <d v="2015-06-22T00:00:00"/>
    <s v="Not Specified"/>
    <n v="2"/>
    <s v="Meduim"/>
    <n v="98115"/>
    <s v="Standard"/>
    <s v="Seattle"/>
    <x v="0"/>
    <x v="3"/>
    <x v="0"/>
    <s v="Paper"/>
    <x v="3"/>
    <s v="Small Box"/>
  </r>
  <r>
    <n v="497"/>
    <s v="Steve McKee"/>
    <n v="90706"/>
    <x v="13"/>
    <n v="35"/>
    <n v="152.47999999999999"/>
    <n v="5336.7999999999993"/>
    <n v="0.1"/>
    <n v="0.1"/>
    <s v="Meduim discount"/>
    <n v="533.67999999999995"/>
    <n v="4803.119999999999"/>
    <s v="Low order"/>
    <d v="2015-05-14T00:00:00"/>
    <s v="Thursday"/>
    <s v="May"/>
    <s v="2015"/>
    <x v="3"/>
    <d v="2015-05-16T00:00:00"/>
    <s v="Critical"/>
    <n v="2"/>
    <s v="Meduim"/>
    <n v="37130"/>
    <s v="Standard"/>
    <s v="Murfreesboro"/>
    <x v="20"/>
    <x v="3"/>
    <x v="2"/>
    <s v="Computer Peripherals"/>
    <x v="2"/>
    <s v="Small Box"/>
  </r>
  <r>
    <n v="507"/>
    <s v="Carol Saunders"/>
    <n v="87357"/>
    <x v="7"/>
    <n v="11"/>
    <n v="55.98"/>
    <n v="615.78"/>
    <n v="0.05"/>
    <n v="0.05"/>
    <s v="Low discount"/>
    <n v="30.789000000000001"/>
    <n v="584.99099999999999"/>
    <s v="Low order"/>
    <d v="2015-04-18T00:00:00"/>
    <s v="Saturday"/>
    <s v="April"/>
    <s v="2015"/>
    <x v="4"/>
    <d v="2015-04-20T00:00:00"/>
    <s v="Critical"/>
    <n v="2"/>
    <s v="Meduim"/>
    <n v="42104"/>
    <s v="Express "/>
    <s v="Bowling Green"/>
    <x v="35"/>
    <x v="3"/>
    <x v="0"/>
    <s v="Paper"/>
    <x v="0"/>
    <s v="Small Box"/>
  </r>
  <r>
    <n v="507"/>
    <s v="Carol Saunders"/>
    <n v="87357"/>
    <x v="5"/>
    <n v="17"/>
    <n v="65.989999999999995"/>
    <n v="1121.83"/>
    <n v="0.05"/>
    <n v="0.05"/>
    <s v="Low discount"/>
    <n v="56.091499999999996"/>
    <n v="1065.7384999999999"/>
    <s v="Low order"/>
    <d v="2015-04-18T00:00:00"/>
    <s v="Saturday"/>
    <s v="April"/>
    <s v="2015"/>
    <x v="4"/>
    <d v="2015-04-19T00:00:00"/>
    <s v="Critical"/>
    <n v="1"/>
    <s v="Fast"/>
    <n v="42104"/>
    <s v="Standard"/>
    <s v="Bowling Green"/>
    <x v="35"/>
    <x v="3"/>
    <x v="2"/>
    <s v="Telephones And Communication"/>
    <x v="0"/>
    <s v="Small Box"/>
  </r>
  <r>
    <n v="508"/>
    <s v="Cameron Owens"/>
    <n v="87356"/>
    <x v="10"/>
    <n v="5"/>
    <n v="20.98"/>
    <n v="104.9"/>
    <n v="0.05"/>
    <n v="0.05"/>
    <s v="Low discount"/>
    <n v="5.245000000000001"/>
    <n v="99.655000000000001"/>
    <s v="Low order"/>
    <d v="2015-02-23T00:00:00"/>
    <s v="Monday"/>
    <s v="February"/>
    <s v="2015"/>
    <x v="2"/>
    <d v="2015-02-23T00:00:00"/>
    <s v="High"/>
    <n v="0"/>
    <s v="Fast"/>
    <n v="41011"/>
    <s v="Standard"/>
    <s v="Covington"/>
    <x v="35"/>
    <x v="3"/>
    <x v="0"/>
    <s v="Storage &amp; Organization"/>
    <x v="0"/>
    <s v="Jumbo Drum"/>
  </r>
  <r>
    <n v="508"/>
    <s v="Cameron Owens"/>
    <n v="87357"/>
    <x v="1"/>
    <n v="4"/>
    <n v="128.24"/>
    <n v="512.96"/>
    <n v="0.1"/>
    <n v="0.1"/>
    <s v="Meduim discount"/>
    <n v="51.296000000000006"/>
    <n v="461.66400000000004"/>
    <s v="Low order"/>
    <d v="2015-04-18T00:00:00"/>
    <s v="Saturday"/>
    <s v="April"/>
    <s v="2015"/>
    <x v="4"/>
    <d v="2015-04-21T00:00:00"/>
    <s v="Critical"/>
    <n v="3"/>
    <s v="Meduim"/>
    <n v="41011"/>
    <s v="Standard"/>
    <s v="Covington"/>
    <x v="35"/>
    <x v="0"/>
    <x v="1"/>
    <s v="Chairs &amp; Chairmats"/>
    <x v="0"/>
    <s v="Medium Box"/>
  </r>
  <r>
    <n v="510"/>
    <s v="Gregory Rao"/>
    <n v="90058"/>
    <x v="7"/>
    <n v="3"/>
    <n v="48.04"/>
    <n v="144.12"/>
    <n v="0.05"/>
    <n v="0.05"/>
    <s v="Low discount"/>
    <n v="7.2060000000000004"/>
    <n v="136.91400000000002"/>
    <s v="Low order"/>
    <d v="2015-01-13T00:00:00"/>
    <s v="Tuesday"/>
    <s v="January"/>
    <s v="2015"/>
    <x v="0"/>
    <d v="2015-01-13T00:00:00"/>
    <s v="Low"/>
    <n v="0"/>
    <s v="Fast"/>
    <n v="95336"/>
    <s v="Standard"/>
    <s v="Manteca"/>
    <x v="1"/>
    <x v="0"/>
    <x v="0"/>
    <s v="Paper"/>
    <x v="0"/>
    <s v="Small Box"/>
  </r>
  <r>
    <n v="510"/>
    <s v="Gregory Rao"/>
    <n v="90059"/>
    <x v="8"/>
    <n v="14"/>
    <n v="6.37"/>
    <n v="89.18"/>
    <n v="0.05"/>
    <n v="0.05"/>
    <s v="Low discount"/>
    <n v="4.4590000000000005"/>
    <n v="84.721000000000004"/>
    <s v="Low order"/>
    <d v="2015-02-01T00:00:00"/>
    <s v="Sunday"/>
    <s v="February"/>
    <s v="2015"/>
    <x v="2"/>
    <d v="2015-02-02T00:00:00"/>
    <s v="Critical"/>
    <n v="1"/>
    <s v="Fast"/>
    <n v="95336"/>
    <s v="Standard"/>
    <s v="Manteca"/>
    <x v="1"/>
    <x v="2"/>
    <x v="0"/>
    <s v="Binders And Binder Accessories"/>
    <x v="0"/>
    <s v="Small Box"/>
  </r>
  <r>
    <n v="518"/>
    <s v="Mark Ritchie"/>
    <n v="90867"/>
    <x v="2"/>
    <n v="16"/>
    <n v="12.64"/>
    <n v="202.24"/>
    <n v="0.05"/>
    <n v="0.05"/>
    <s v="Low discount"/>
    <n v="10.112000000000002"/>
    <n v="192.12800000000001"/>
    <s v="Low order"/>
    <d v="2015-06-05T00:00:00"/>
    <s v="Friday"/>
    <s v="June"/>
    <s v="2015"/>
    <x v="1"/>
    <d v="2015-06-12T00:00:00"/>
    <s v="Low"/>
    <n v="7"/>
    <s v="High"/>
    <n v="63105"/>
    <s v="Standard"/>
    <s v="Clayton"/>
    <x v="33"/>
    <x v="0"/>
    <x v="1"/>
    <s v="Office Furnishings"/>
    <x v="1"/>
    <s v="Small Pack"/>
  </r>
  <r>
    <n v="522"/>
    <s v="Aaron Riggs"/>
    <n v="89327"/>
    <x v="6"/>
    <n v="3"/>
    <n v="150.97999999999999"/>
    <n v="452.93999999999994"/>
    <n v="0.1"/>
    <n v="0.1"/>
    <s v="Meduim discount"/>
    <n v="45.293999999999997"/>
    <n v="407.64599999999996"/>
    <s v="Low order"/>
    <d v="2015-06-22T00:00:00"/>
    <s v="Monday"/>
    <s v="June"/>
    <s v="2015"/>
    <x v="1"/>
    <d v="2015-06-24T00:00:00"/>
    <s v="Medium"/>
    <n v="2"/>
    <s v="Meduim"/>
    <n v="97756"/>
    <s v="Express "/>
    <s v="Redmond"/>
    <x v="6"/>
    <x v="0"/>
    <x v="2"/>
    <s v="Office Machines"/>
    <x v="2"/>
    <s v="Medium Box"/>
  </r>
  <r>
    <n v="522"/>
    <s v="Aaron Riggs"/>
    <n v="89327"/>
    <x v="7"/>
    <n v="1"/>
    <n v="5.43"/>
    <n v="5.43"/>
    <n v="0.05"/>
    <n v="0.05"/>
    <s v="Low discount"/>
    <n v="0.27150000000000002"/>
    <n v="5.1585000000000001"/>
    <s v="Low order"/>
    <d v="2015-06-22T00:00:00"/>
    <s v="Monday"/>
    <s v="June"/>
    <s v="2015"/>
    <x v="1"/>
    <d v="2015-06-24T00:00:00"/>
    <s v="Medium"/>
    <n v="2"/>
    <s v="Meduim"/>
    <n v="97756"/>
    <s v="Standard"/>
    <s v="Redmond"/>
    <x v="6"/>
    <x v="0"/>
    <x v="0"/>
    <s v="Paper"/>
    <x v="2"/>
    <s v="Wrap Bag"/>
  </r>
  <r>
    <n v="522"/>
    <s v="Aaron Riggs"/>
    <n v="89327"/>
    <x v="11"/>
    <n v="21"/>
    <n v="179.29"/>
    <n v="3765.0899999999997"/>
    <n v="0.1"/>
    <n v="0.1"/>
    <s v="Meduim discount"/>
    <n v="376.50900000000001"/>
    <n v="3388.5809999999997"/>
    <s v="Low order"/>
    <d v="2015-06-22T00:00:00"/>
    <s v="Monday"/>
    <s v="June"/>
    <s v="2015"/>
    <x v="1"/>
    <d v="2015-06-23T00:00:00"/>
    <s v="Medium"/>
    <n v="1"/>
    <s v="Fast"/>
    <n v="97756"/>
    <s v="Standard"/>
    <s v="Redmond"/>
    <x v="6"/>
    <x v="3"/>
    <x v="1"/>
    <s v="Tables"/>
    <x v="2"/>
    <s v="Jumbo Box"/>
  </r>
  <r>
    <n v="524"/>
    <s v="Gina McKnight"/>
    <n v="91127"/>
    <x v="8"/>
    <n v="2"/>
    <n v="1270.99"/>
    <n v="2541.98"/>
    <n v="0.15"/>
    <n v="0.15"/>
    <s v="High discount"/>
    <n v="381.29699999999997"/>
    <n v="2160.683"/>
    <s v="Low order"/>
    <d v="2015-01-20T00:00:00"/>
    <s v="Tuesday"/>
    <s v="January"/>
    <s v="2015"/>
    <x v="0"/>
    <d v="2015-01-22T00:00:00"/>
    <s v="Not Specified"/>
    <n v="2"/>
    <s v="Meduim"/>
    <n v="37922"/>
    <s v="Standard"/>
    <s v="Farragut"/>
    <x v="20"/>
    <x v="3"/>
    <x v="0"/>
    <s v="Binders And Binder Accessories"/>
    <x v="3"/>
    <s v="Small Box"/>
  </r>
  <r>
    <n v="524"/>
    <s v="Gina McKnight"/>
    <n v="91127"/>
    <x v="6"/>
    <n v="1"/>
    <n v="2036.48"/>
    <n v="2036.48"/>
    <n v="0.15"/>
    <n v="0.15"/>
    <s v="High discount"/>
    <n v="305.47199999999998"/>
    <n v="1731.008"/>
    <s v="Low order"/>
    <d v="2015-01-20T00:00:00"/>
    <s v="Tuesday"/>
    <s v="January"/>
    <s v="2015"/>
    <x v="0"/>
    <d v="2015-01-22T00:00:00"/>
    <s v="Not Specified"/>
    <n v="2"/>
    <s v="Meduim"/>
    <n v="37922"/>
    <s v="Standard"/>
    <s v="Farragut"/>
    <x v="20"/>
    <x v="0"/>
    <x v="2"/>
    <s v="Office Machines"/>
    <x v="3"/>
    <s v="Jumbo Drum"/>
  </r>
  <r>
    <n v="526"/>
    <s v="April Hu"/>
    <n v="90026"/>
    <x v="6"/>
    <n v="12"/>
    <n v="17.98"/>
    <n v="215.76"/>
    <n v="0.05"/>
    <n v="0.05"/>
    <s v="Low discount"/>
    <n v="10.788"/>
    <n v="204.97199999999998"/>
    <s v="Low order"/>
    <d v="2015-05-25T00:00:00"/>
    <s v="Monday"/>
    <s v="May"/>
    <s v="2015"/>
    <x v="3"/>
    <d v="2015-05-27T00:00:00"/>
    <s v="High"/>
    <n v="2"/>
    <s v="Meduim"/>
    <n v="85204"/>
    <s v="Standard"/>
    <s v="Mesa"/>
    <x v="28"/>
    <x v="0"/>
    <x v="2"/>
    <s v="Office Machines"/>
    <x v="1"/>
    <s v="Medium Box"/>
  </r>
  <r>
    <n v="526"/>
    <s v="April Hu"/>
    <n v="90027"/>
    <x v="8"/>
    <n v="13"/>
    <n v="1.88"/>
    <n v="24.439999999999998"/>
    <n v="0.05"/>
    <n v="0.05"/>
    <s v="Low discount"/>
    <n v="1.222"/>
    <n v="23.217999999999996"/>
    <s v="Low order"/>
    <d v="2015-01-17T00:00:00"/>
    <s v="Saturday"/>
    <s v="January"/>
    <s v="2015"/>
    <x v="0"/>
    <d v="2015-01-18T00:00:00"/>
    <s v="Not Specified"/>
    <n v="1"/>
    <s v="Fast"/>
    <n v="85204"/>
    <s v="Standard"/>
    <s v="Mesa"/>
    <x v="28"/>
    <x v="0"/>
    <x v="0"/>
    <s v="Binders And Binder Accessories"/>
    <x v="1"/>
    <s v="Small Box"/>
  </r>
  <r>
    <n v="526"/>
    <s v="April Hu"/>
    <n v="90027"/>
    <x v="7"/>
    <n v="15"/>
    <n v="5.78"/>
    <n v="86.7"/>
    <n v="0.05"/>
    <n v="0.05"/>
    <s v="Low discount"/>
    <n v="4.335"/>
    <n v="82.365000000000009"/>
    <s v="Low order"/>
    <d v="2015-01-17T00:00:00"/>
    <s v="Saturday"/>
    <s v="January"/>
    <s v="2015"/>
    <x v="0"/>
    <d v="2015-01-18T00:00:00"/>
    <s v="Not Specified"/>
    <n v="1"/>
    <s v="Fast"/>
    <n v="85204"/>
    <s v="Standard"/>
    <s v="Mesa"/>
    <x v="28"/>
    <x v="3"/>
    <x v="0"/>
    <s v="Paper"/>
    <x v="1"/>
    <s v="Small Box"/>
  </r>
  <r>
    <n v="535"/>
    <s v="Jill Clements"/>
    <n v="88511"/>
    <x v="8"/>
    <n v="23"/>
    <n v="15.99"/>
    <n v="367.77"/>
    <n v="0.05"/>
    <n v="0.05"/>
    <s v="Low discount"/>
    <n v="18.388500000000001"/>
    <n v="349.38149999999996"/>
    <s v="Low order"/>
    <d v="2015-04-21T00:00:00"/>
    <s v="Tuesday"/>
    <s v="April"/>
    <s v="2015"/>
    <x v="4"/>
    <d v="2015-04-25T00:00:00"/>
    <s v="Low"/>
    <n v="4"/>
    <s v="High"/>
    <n v="22025"/>
    <s v="Standard"/>
    <s v="Montclair"/>
    <x v="8"/>
    <x v="2"/>
    <x v="0"/>
    <s v="Binders And Binder Accessories"/>
    <x v="0"/>
    <s v="Small Box"/>
  </r>
  <r>
    <n v="539"/>
    <s v="Alice Coley"/>
    <n v="91174"/>
    <x v="8"/>
    <n v="7"/>
    <n v="59.78"/>
    <n v="418.46000000000004"/>
    <n v="0.05"/>
    <n v="0.05"/>
    <s v="Low discount"/>
    <n v="20.923000000000002"/>
    <n v="397.53700000000003"/>
    <s v="Low order"/>
    <d v="2015-05-14T00:00:00"/>
    <s v="Thursday"/>
    <s v="May"/>
    <s v="2015"/>
    <x v="3"/>
    <d v="2015-05-15T00:00:00"/>
    <s v="Medium"/>
    <n v="1"/>
    <s v="Fast"/>
    <n v="61801"/>
    <s v="Standard"/>
    <s v="Urbana"/>
    <x v="12"/>
    <x v="2"/>
    <x v="0"/>
    <s v="Binders And Binder Accessories"/>
    <x v="2"/>
    <s v="Small Box"/>
  </r>
  <r>
    <n v="540"/>
    <s v="Ruth Lamm"/>
    <n v="91174"/>
    <x v="5"/>
    <n v="28"/>
    <n v="20.99"/>
    <n v="587.71999999999991"/>
    <n v="0.05"/>
    <n v="0.05"/>
    <s v="Low discount"/>
    <n v="29.385999999999996"/>
    <n v="558.33399999999995"/>
    <s v="Low order"/>
    <d v="2015-05-14T00:00:00"/>
    <s v="Thursday"/>
    <s v="May"/>
    <s v="2015"/>
    <x v="3"/>
    <d v="2015-05-16T00:00:00"/>
    <s v="Medium"/>
    <n v="2"/>
    <s v="Meduim"/>
    <n v="60061"/>
    <s v="Standard"/>
    <s v="Vernon Hills"/>
    <x v="12"/>
    <x v="2"/>
    <x v="2"/>
    <s v="Telephones And Communication"/>
    <x v="2"/>
    <s v="Small Pack"/>
  </r>
  <r>
    <n v="540"/>
    <s v="Ruth Lamm"/>
    <n v="91175"/>
    <x v="6"/>
    <n v="41"/>
    <n v="204.1"/>
    <n v="8368.1"/>
    <n v="0.1"/>
    <n v="0.1"/>
    <s v="Meduim discount"/>
    <n v="836.81000000000006"/>
    <n v="7531.29"/>
    <s v="High Order"/>
    <d v="2015-05-23T00:00:00"/>
    <s v="Saturday"/>
    <s v="May"/>
    <s v="2015"/>
    <x v="3"/>
    <d v="2015-05-25T00:00:00"/>
    <s v="Medium"/>
    <n v="2"/>
    <s v="Meduim"/>
    <n v="60061"/>
    <s v="Standard"/>
    <s v="Vernon Hills"/>
    <x v="12"/>
    <x v="1"/>
    <x v="2"/>
    <s v="Office Machines"/>
    <x v="2"/>
    <s v="Medium Box"/>
  </r>
  <r>
    <n v="547"/>
    <s v="Henry Ball"/>
    <n v="86250"/>
    <x v="2"/>
    <n v="4"/>
    <n v="13.73"/>
    <n v="54.92"/>
    <n v="0.05"/>
    <n v="0.05"/>
    <s v="Low discount"/>
    <n v="2.7460000000000004"/>
    <n v="52.173999999999999"/>
    <s v="Low order"/>
    <d v="2015-06-14T00:00:00"/>
    <s v="Sunday"/>
    <s v="June"/>
    <s v="2015"/>
    <x v="1"/>
    <d v="2015-06-15T00:00:00"/>
    <s v="Not Specified"/>
    <n v="1"/>
    <s v="Fast"/>
    <n v="26501"/>
    <s v="Express "/>
    <s v="Morgantown"/>
    <x v="36"/>
    <x v="0"/>
    <x v="1"/>
    <s v="Office Furnishings"/>
    <x v="0"/>
    <s v="Wrap Bag"/>
  </r>
  <r>
    <n v="549"/>
    <s v="Dennis Boykin Townsend"/>
    <n v="90908"/>
    <x v="8"/>
    <n v="9"/>
    <n v="7.1"/>
    <n v="63.9"/>
    <n v="0.05"/>
    <n v="0.05"/>
    <s v="Low discount"/>
    <n v="3.1950000000000003"/>
    <n v="60.704999999999998"/>
    <s v="Low order"/>
    <d v="2015-01-20T00:00:00"/>
    <s v="Tuesday"/>
    <s v="January"/>
    <s v="2015"/>
    <x v="0"/>
    <d v="2015-01-20T00:00:00"/>
    <s v="Not Specified"/>
    <n v="0"/>
    <s v="Fast"/>
    <n v="88201"/>
    <s v="Standard"/>
    <s v="Roswell"/>
    <x v="27"/>
    <x v="2"/>
    <x v="0"/>
    <s v="Binders And Binder Accessories"/>
    <x v="0"/>
    <s v="Small Box"/>
  </r>
  <r>
    <n v="550"/>
    <s v="Edna Monroe Talley"/>
    <n v="90909"/>
    <x v="0"/>
    <n v="11"/>
    <n v="1.68"/>
    <n v="18.48"/>
    <n v="0.05"/>
    <n v="0.05"/>
    <s v="Low discount"/>
    <n v="0.92400000000000004"/>
    <n v="17.556000000000001"/>
    <s v="Low order"/>
    <d v="2015-01-30T00:00:00"/>
    <s v="Friday"/>
    <s v="January"/>
    <s v="2015"/>
    <x v="0"/>
    <d v="2015-01-31T00:00:00"/>
    <s v="High"/>
    <n v="1"/>
    <s v="Fast"/>
    <n v="78155"/>
    <s v="Standard"/>
    <s v="Seguin"/>
    <x v="7"/>
    <x v="2"/>
    <x v="0"/>
    <s v="Pens &amp; Art Supplies"/>
    <x v="0"/>
    <s v="Wrap Bag"/>
  </r>
  <r>
    <n v="550"/>
    <s v="Edna Monroe Talley"/>
    <n v="90909"/>
    <x v="11"/>
    <n v="1"/>
    <n v="218.75"/>
    <n v="218.75"/>
    <n v="0.1"/>
    <n v="0.1"/>
    <s v="Meduim discount"/>
    <n v="21.875"/>
    <n v="196.875"/>
    <s v="Low order"/>
    <d v="2015-01-30T00:00:00"/>
    <s v="Friday"/>
    <s v="January"/>
    <s v="2015"/>
    <x v="0"/>
    <d v="2015-02-01T00:00:00"/>
    <s v="High"/>
    <n v="2"/>
    <s v="Meduim"/>
    <n v="78155"/>
    <s v="Standard"/>
    <s v="Seguin"/>
    <x v="7"/>
    <x v="2"/>
    <x v="1"/>
    <s v="Tables"/>
    <x v="0"/>
    <s v="Jumbo Box"/>
  </r>
  <r>
    <n v="550"/>
    <s v="Edna Monroe Talley"/>
    <n v="90910"/>
    <x v="16"/>
    <n v="13"/>
    <n v="549.99"/>
    <n v="7149.87"/>
    <n v="0.1"/>
    <n v="0.1"/>
    <s v="Meduim discount"/>
    <n v="714.98700000000008"/>
    <n v="6434.8829999999998"/>
    <s v="High Order"/>
    <d v="2015-06-12T00:00:00"/>
    <s v="Friday"/>
    <s v="June"/>
    <s v="2015"/>
    <x v="1"/>
    <d v="2015-06-13T00:00:00"/>
    <s v="Medium"/>
    <n v="1"/>
    <s v="Fast"/>
    <n v="78155"/>
    <s v="Standard"/>
    <s v="Seguin"/>
    <x v="7"/>
    <x v="2"/>
    <x v="2"/>
    <s v="Copiers And Fax"/>
    <x v="0"/>
    <s v="Jumbo Drum"/>
  </r>
  <r>
    <n v="550"/>
    <s v="Edna Monroe Talley"/>
    <n v="90910"/>
    <x v="5"/>
    <n v="1"/>
    <n v="115.99"/>
    <n v="115.99"/>
    <n v="0.1"/>
    <n v="0.1"/>
    <s v="Meduim discount"/>
    <n v="11.599"/>
    <n v="104.39099999999999"/>
    <s v="Low order"/>
    <d v="2015-06-12T00:00:00"/>
    <s v="Friday"/>
    <s v="June"/>
    <s v="2015"/>
    <x v="1"/>
    <d v="2015-06-13T00:00:00"/>
    <s v="Medium"/>
    <n v="1"/>
    <s v="Fast"/>
    <n v="78155"/>
    <s v="Express "/>
    <s v="Seguin"/>
    <x v="7"/>
    <x v="2"/>
    <x v="2"/>
    <s v="Telephones And Communication"/>
    <x v="0"/>
    <s v="Small Box"/>
  </r>
  <r>
    <n v="551"/>
    <s v="Peggy Chan"/>
    <n v="90909"/>
    <x v="7"/>
    <n v="2"/>
    <n v="15.04"/>
    <n v="30.08"/>
    <n v="0.05"/>
    <n v="0.05"/>
    <s v="Low discount"/>
    <n v="1.504"/>
    <n v="28.575999999999997"/>
    <s v="Low order"/>
    <d v="2015-01-30T00:00:00"/>
    <s v="Friday"/>
    <s v="January"/>
    <s v="2015"/>
    <x v="0"/>
    <d v="2015-02-01T00:00:00"/>
    <s v="High"/>
    <n v="2"/>
    <s v="Meduim"/>
    <n v="75090"/>
    <s v="Standard"/>
    <s v="Sherman"/>
    <x v="7"/>
    <x v="0"/>
    <x v="0"/>
    <s v="Paper"/>
    <x v="0"/>
    <s v="Wrap Bag"/>
  </r>
  <r>
    <n v="553"/>
    <s v="Kristine Connolly"/>
    <n v="17155"/>
    <x v="7"/>
    <n v="36"/>
    <n v="6.88"/>
    <n v="247.68"/>
    <n v="0.05"/>
    <n v="0.05"/>
    <s v="Low discount"/>
    <n v="12.384"/>
    <n v="235.29599999999999"/>
    <s v="Low order"/>
    <d v="2015-01-28T00:00:00"/>
    <s v="Wednesday"/>
    <s v="January"/>
    <s v="2015"/>
    <x v="0"/>
    <d v="2015-01-29T00:00:00"/>
    <s v="Medium"/>
    <n v="1"/>
    <s v="Fast"/>
    <n v="90008"/>
    <s v="Express "/>
    <s v="Los Angeles"/>
    <x v="1"/>
    <x v="0"/>
    <x v="0"/>
    <s v="Paper"/>
    <x v="1"/>
    <s v="Wrap Bag"/>
  </r>
  <r>
    <n v="553"/>
    <s v="Kristine Connolly"/>
    <n v="2433"/>
    <x v="6"/>
    <n v="25"/>
    <n v="2036.48"/>
    <n v="50912"/>
    <n v="0.15"/>
    <n v="0.15"/>
    <s v="High discount"/>
    <n v="7636.7999999999993"/>
    <n v="43275.199999999997"/>
    <s v="High Order"/>
    <d v="2015-02-21T00:00:00"/>
    <s v="Saturday"/>
    <s v="February"/>
    <s v="2015"/>
    <x v="2"/>
    <d v="2015-02-21T00:00:00"/>
    <s v="Not Specified"/>
    <n v="0"/>
    <s v="Fast"/>
    <n v="90008"/>
    <s v="Standard"/>
    <s v="Los Angeles"/>
    <x v="1"/>
    <x v="0"/>
    <x v="2"/>
    <s v="Office Machines"/>
    <x v="0"/>
    <s v="Jumbo Drum"/>
  </r>
  <r>
    <n v="553"/>
    <s v="Kristine Connolly"/>
    <n v="8165"/>
    <x v="7"/>
    <n v="63"/>
    <n v="4.9800000000000004"/>
    <n v="313.74"/>
    <n v="0.05"/>
    <n v="0.05"/>
    <s v="Low discount"/>
    <n v="15.687000000000001"/>
    <n v="298.053"/>
    <s v="Low order"/>
    <d v="2015-04-15T00:00:00"/>
    <s v="Wednesday"/>
    <s v="April"/>
    <s v="2015"/>
    <x v="4"/>
    <d v="2015-04-24T00:00:00"/>
    <s v="Low"/>
    <n v="9"/>
    <s v="High"/>
    <n v="90008"/>
    <s v="Standard"/>
    <s v="Los Angeles"/>
    <x v="1"/>
    <x v="0"/>
    <x v="0"/>
    <s v="Paper"/>
    <x v="0"/>
    <s v="Small Box"/>
  </r>
  <r>
    <n v="553"/>
    <s v="Kristine Connolly"/>
    <n v="359"/>
    <x v="11"/>
    <n v="56"/>
    <n v="124.49"/>
    <n v="6971.44"/>
    <n v="0.1"/>
    <n v="0.1"/>
    <s v="Meduim discount"/>
    <n v="697.14400000000001"/>
    <n v="6274.2959999999994"/>
    <s v="High Order"/>
    <d v="2015-06-18T00:00:00"/>
    <s v="Thursday"/>
    <s v="June"/>
    <s v="2015"/>
    <x v="1"/>
    <d v="2015-06-19T00:00:00"/>
    <s v="Medium"/>
    <n v="1"/>
    <s v="Fast"/>
    <n v="90008"/>
    <s v="Standard"/>
    <s v="Los Angeles"/>
    <x v="1"/>
    <x v="0"/>
    <x v="1"/>
    <s v="Tables"/>
    <x v="0"/>
    <s v="Jumbo Box"/>
  </r>
  <r>
    <n v="555"/>
    <s v="Walter Young"/>
    <n v="86190"/>
    <x v="6"/>
    <n v="6"/>
    <n v="2036.48"/>
    <n v="12218.880000000001"/>
    <n v="0.15"/>
    <n v="0.15"/>
    <s v="High discount"/>
    <n v="1832.8320000000001"/>
    <n v="10386.048000000001"/>
    <s v="High Order"/>
    <d v="2015-02-21T00:00:00"/>
    <s v="Saturday"/>
    <s v="February"/>
    <s v="2015"/>
    <x v="2"/>
    <d v="2015-02-21T00:00:00"/>
    <s v="Not Specified"/>
    <n v="0"/>
    <s v="Fast"/>
    <n v="84062"/>
    <s v="Standard"/>
    <s v="Pleasant Grove"/>
    <x v="17"/>
    <x v="0"/>
    <x v="2"/>
    <s v="Office Machines"/>
    <x v="0"/>
    <s v="Jumbo Drum"/>
  </r>
  <r>
    <n v="555"/>
    <s v="Walter Young"/>
    <n v="86191"/>
    <x v="7"/>
    <n v="16"/>
    <n v="4.9800000000000004"/>
    <n v="79.680000000000007"/>
    <n v="0.05"/>
    <n v="0.05"/>
    <s v="Low discount"/>
    <n v="3.9840000000000004"/>
    <n v="75.696000000000012"/>
    <s v="Low order"/>
    <d v="2015-04-15T00:00:00"/>
    <s v="Wednesday"/>
    <s v="April"/>
    <s v="2015"/>
    <x v="4"/>
    <d v="2015-04-24T00:00:00"/>
    <s v="Low"/>
    <n v="9"/>
    <s v="High"/>
    <n v="84062"/>
    <s v="Standard"/>
    <s v="Pleasant Grove"/>
    <x v="17"/>
    <x v="0"/>
    <x v="0"/>
    <s v="Paper"/>
    <x v="0"/>
    <s v="Small Box"/>
  </r>
  <r>
    <n v="555"/>
    <s v="Walter Young"/>
    <n v="86192"/>
    <x v="11"/>
    <n v="14"/>
    <n v="124.49"/>
    <n v="1742.86"/>
    <n v="0.1"/>
    <n v="0.1"/>
    <s v="Meduim discount"/>
    <n v="174.286"/>
    <n v="1568.5739999999998"/>
    <s v="Low order"/>
    <d v="2015-06-18T00:00:00"/>
    <s v="Thursday"/>
    <s v="June"/>
    <s v="2015"/>
    <x v="1"/>
    <d v="2015-06-19T00:00:00"/>
    <s v="Medium"/>
    <n v="1"/>
    <s v="Fast"/>
    <n v="84062"/>
    <s v="Standard"/>
    <s v="Pleasant Grove"/>
    <x v="17"/>
    <x v="0"/>
    <x v="1"/>
    <s v="Tables"/>
    <x v="0"/>
    <s v="Jumbo Box"/>
  </r>
  <r>
    <n v="556"/>
    <s v="Kristina Sanders"/>
    <n v="86189"/>
    <x v="7"/>
    <n v="9"/>
    <n v="6.88"/>
    <n v="61.92"/>
    <n v="0.05"/>
    <n v="0.05"/>
    <s v="Low discount"/>
    <n v="3.0960000000000001"/>
    <n v="58.823999999999998"/>
    <s v="Low order"/>
    <d v="2015-01-28T00:00:00"/>
    <s v="Wednesday"/>
    <s v="January"/>
    <s v="2015"/>
    <x v="0"/>
    <d v="2015-01-29T00:00:00"/>
    <s v="Medium"/>
    <n v="1"/>
    <s v="Fast"/>
    <n v="84604"/>
    <s v="Express "/>
    <s v="Provo"/>
    <x v="17"/>
    <x v="0"/>
    <x v="0"/>
    <s v="Paper"/>
    <x v="1"/>
    <s v="Wrap Bag"/>
  </r>
  <r>
    <n v="556"/>
    <s v="Kristina Sanders"/>
    <n v="86189"/>
    <x v="10"/>
    <n v="8"/>
    <n v="32.479999999999997"/>
    <n v="259.83999999999997"/>
    <n v="0.05"/>
    <n v="0.05"/>
    <s v="Low discount"/>
    <n v="12.991999999999999"/>
    <n v="246.84799999999998"/>
    <s v="Low order"/>
    <d v="2015-01-28T00:00:00"/>
    <s v="Wednesday"/>
    <s v="January"/>
    <s v="2015"/>
    <x v="0"/>
    <d v="2015-01-28T00:00:00"/>
    <s v="Medium"/>
    <n v="0"/>
    <s v="Fast"/>
    <n v="84604"/>
    <s v="Express "/>
    <s v="Provo"/>
    <x v="17"/>
    <x v="3"/>
    <x v="0"/>
    <s v="Storage &amp; Organization"/>
    <x v="1"/>
    <s v="Large Box"/>
  </r>
  <r>
    <n v="568"/>
    <s v="Peter McConnell"/>
    <n v="88879"/>
    <x v="1"/>
    <n v="4"/>
    <n v="280.98"/>
    <n v="1123.92"/>
    <n v="0.1"/>
    <n v="0.1"/>
    <s v="Meduim discount"/>
    <n v="112.39200000000001"/>
    <n v="1011.528"/>
    <s v="Low order"/>
    <d v="2015-03-04T00:00:00"/>
    <s v="Wednesday"/>
    <s v="March"/>
    <s v="2015"/>
    <x v="5"/>
    <d v="2015-03-05T00:00:00"/>
    <s v="Critical"/>
    <n v="1"/>
    <s v="Fast"/>
    <n v="39701"/>
    <s v="Standard"/>
    <s v="Columbus"/>
    <x v="37"/>
    <x v="3"/>
    <x v="1"/>
    <s v="Chairs &amp; Chairmats"/>
    <x v="3"/>
    <s v="Jumbo Drum"/>
  </r>
  <r>
    <n v="568"/>
    <s v="Peter McConnell"/>
    <n v="88880"/>
    <x v="15"/>
    <n v="12"/>
    <n v="70.97"/>
    <n v="851.64"/>
    <n v="0.05"/>
    <n v="0.05"/>
    <s v="Low discount"/>
    <n v="42.582000000000001"/>
    <n v="809.05799999999999"/>
    <s v="Low order"/>
    <d v="2015-04-15T00:00:00"/>
    <s v="Wednesday"/>
    <s v="April"/>
    <s v="2015"/>
    <x v="4"/>
    <d v="2015-04-15T00:00:00"/>
    <s v="Not Specified"/>
    <n v="0"/>
    <s v="Fast"/>
    <n v="39701"/>
    <s v="Standard"/>
    <s v="Columbus"/>
    <x v="37"/>
    <x v="3"/>
    <x v="0"/>
    <s v="Appliances"/>
    <x v="3"/>
    <s v="Small Box"/>
  </r>
  <r>
    <n v="568"/>
    <s v="Peter McConnell"/>
    <n v="88882"/>
    <x v="8"/>
    <n v="16"/>
    <n v="67.28"/>
    <n v="1076.48"/>
    <n v="0.05"/>
    <n v="0.05"/>
    <s v="Low discount"/>
    <n v="53.824000000000005"/>
    <n v="1022.6560000000001"/>
    <s v="Low order"/>
    <d v="2015-04-01T00:00:00"/>
    <s v="Wednesday"/>
    <s v="April"/>
    <s v="2015"/>
    <x v="4"/>
    <d v="2015-04-03T00:00:00"/>
    <s v="Medium"/>
    <n v="2"/>
    <s v="Meduim"/>
    <n v="39701"/>
    <s v="Express "/>
    <s v="Columbus"/>
    <x v="37"/>
    <x v="0"/>
    <x v="0"/>
    <s v="Binders And Binder Accessories"/>
    <x v="3"/>
    <s v="Small Box"/>
  </r>
  <r>
    <n v="570"/>
    <s v="Katharine Bass"/>
    <n v="88881"/>
    <x v="5"/>
    <n v="10"/>
    <n v="7.99"/>
    <n v="79.900000000000006"/>
    <n v="0.05"/>
    <n v="0.05"/>
    <s v="Low discount"/>
    <n v="3.9950000000000006"/>
    <n v="75.905000000000001"/>
    <s v="Low order"/>
    <d v="2015-01-13T00:00:00"/>
    <s v="Tuesday"/>
    <s v="January"/>
    <s v="2015"/>
    <x v="0"/>
    <d v="2015-01-13T00:00:00"/>
    <s v="Low"/>
    <n v="0"/>
    <s v="Fast"/>
    <n v="89015"/>
    <s v="Standard"/>
    <s v="Henderson"/>
    <x v="34"/>
    <x v="2"/>
    <x v="2"/>
    <s v="Telephones And Communication"/>
    <x v="3"/>
    <s v="Medium Box"/>
  </r>
  <r>
    <n v="573"/>
    <s v="Vanessa Winstead"/>
    <n v="86555"/>
    <x v="8"/>
    <n v="1"/>
    <n v="4.13"/>
    <n v="4.13"/>
    <n v="0.05"/>
    <n v="0.05"/>
    <s v="Low discount"/>
    <n v="0.20650000000000002"/>
    <n v="3.9234999999999998"/>
    <s v="Low order"/>
    <d v="2015-03-13T00:00:00"/>
    <s v="Friday"/>
    <s v="March"/>
    <s v="2015"/>
    <x v="5"/>
    <d v="2015-03-14T00:00:00"/>
    <s v="Critical"/>
    <n v="1"/>
    <s v="Fast"/>
    <n v="61554"/>
    <s v="Standard"/>
    <s v="Pekin"/>
    <x v="12"/>
    <x v="2"/>
    <x v="0"/>
    <s v="Binders And Binder Accessories"/>
    <x v="1"/>
    <s v="Small Box"/>
  </r>
  <r>
    <n v="573"/>
    <s v="Vanessa Winstead"/>
    <n v="86556"/>
    <x v="10"/>
    <n v="1"/>
    <n v="415.88"/>
    <n v="415.88"/>
    <n v="0.1"/>
    <n v="0.1"/>
    <s v="Meduim discount"/>
    <n v="41.588000000000001"/>
    <n v="374.29199999999997"/>
    <s v="Low order"/>
    <d v="2015-02-26T00:00:00"/>
    <s v="Thursday"/>
    <s v="February"/>
    <s v="2015"/>
    <x v="2"/>
    <d v="2015-02-27T00:00:00"/>
    <s v="High"/>
    <n v="1"/>
    <s v="Fast"/>
    <n v="61554"/>
    <s v="Standard"/>
    <s v="Pekin"/>
    <x v="12"/>
    <x v="0"/>
    <x v="0"/>
    <s v="Storage &amp; Organization"/>
    <x v="0"/>
    <s v="Small Box"/>
  </r>
  <r>
    <n v="576"/>
    <s v="Gordon Lyon"/>
    <n v="88645"/>
    <x v="15"/>
    <n v="4"/>
    <n v="4.4800000000000004"/>
    <n v="17.920000000000002"/>
    <n v="0.05"/>
    <n v="0.05"/>
    <s v="Low discount"/>
    <n v="0.89600000000000013"/>
    <n v="17.024000000000001"/>
    <s v="Low order"/>
    <d v="2015-01-13T00:00:00"/>
    <s v="Tuesday"/>
    <s v="January"/>
    <s v="2015"/>
    <x v="0"/>
    <d v="2015-01-17T00:00:00"/>
    <s v="Low"/>
    <n v="4"/>
    <s v="High"/>
    <n v="91767"/>
    <s v="Standard"/>
    <s v="Pomona"/>
    <x v="1"/>
    <x v="1"/>
    <x v="0"/>
    <s v="Appliances"/>
    <x v="0"/>
    <s v="Large Box"/>
  </r>
  <r>
    <n v="578"/>
    <s v="Evan K Bullard"/>
    <n v="88644"/>
    <x v="4"/>
    <n v="3"/>
    <n v="162.93"/>
    <n v="488.79"/>
    <n v="0.1"/>
    <n v="0.1"/>
    <s v="Meduim discount"/>
    <n v="48.879000000000005"/>
    <n v="439.911"/>
    <s v="Low order"/>
    <d v="2015-05-13T00:00:00"/>
    <s v="Wednesday"/>
    <s v="May"/>
    <s v="2015"/>
    <x v="3"/>
    <d v="2015-05-14T00:00:00"/>
    <s v="Medium"/>
    <n v="1"/>
    <s v="Fast"/>
    <n v="6770"/>
    <s v="Standard"/>
    <s v="Naugatuck"/>
    <x v="18"/>
    <x v="1"/>
    <x v="0"/>
    <s v="Envelopes"/>
    <x v="0"/>
    <s v="Small Box"/>
  </r>
  <r>
    <n v="579"/>
    <s v="Marlene Abrams"/>
    <n v="88644"/>
    <x v="4"/>
    <n v="2"/>
    <n v="11.58"/>
    <n v="23.16"/>
    <n v="0.05"/>
    <n v="0.05"/>
    <s v="Low discount"/>
    <n v="1.1580000000000001"/>
    <n v="22.001999999999999"/>
    <s v="Low order"/>
    <d v="2015-05-13T00:00:00"/>
    <s v="Wednesday"/>
    <s v="May"/>
    <s v="2015"/>
    <x v="3"/>
    <d v="2015-05-15T00:00:00"/>
    <s v="Medium"/>
    <n v="2"/>
    <s v="Meduim"/>
    <n v="6478"/>
    <s v="Standard"/>
    <s v="Seymour"/>
    <x v="18"/>
    <x v="1"/>
    <x v="0"/>
    <s v="Envelopes"/>
    <x v="0"/>
    <s v="Small Box"/>
  </r>
  <r>
    <n v="580"/>
    <s v="Kathryn Patrick"/>
    <n v="88644"/>
    <x v="5"/>
    <n v="12"/>
    <n v="55.99"/>
    <n v="671.88"/>
    <n v="0.05"/>
    <n v="0.05"/>
    <s v="Low discount"/>
    <n v="33.594000000000001"/>
    <n v="638.28599999999994"/>
    <s v="Low order"/>
    <d v="2015-05-13T00:00:00"/>
    <s v="Wednesday"/>
    <s v="May"/>
    <s v="2015"/>
    <x v="3"/>
    <d v="2015-05-14T00:00:00"/>
    <s v="Medium"/>
    <n v="1"/>
    <s v="Fast"/>
    <n v="4210"/>
    <s v="Standard"/>
    <s v="Auburn"/>
    <x v="14"/>
    <x v="1"/>
    <x v="2"/>
    <s v="Telephones And Communication"/>
    <x v="0"/>
    <s v="Small Pack"/>
  </r>
  <r>
    <n v="584"/>
    <s v="Timothy Currie"/>
    <n v="88646"/>
    <x v="10"/>
    <n v="7"/>
    <n v="15.51"/>
    <n v="108.57"/>
    <n v="0.05"/>
    <n v="0.05"/>
    <s v="Low discount"/>
    <n v="5.4284999999999997"/>
    <n v="103.14149999999999"/>
    <s v="Low order"/>
    <d v="2015-01-21T00:00:00"/>
    <s v="Wednesday"/>
    <s v="January"/>
    <s v="2015"/>
    <x v="0"/>
    <d v="2015-01-23T00:00:00"/>
    <s v="Not Specified"/>
    <n v="2"/>
    <s v="Meduim"/>
    <n v="1801"/>
    <s v="Standard"/>
    <s v="Woburn"/>
    <x v="15"/>
    <x v="1"/>
    <x v="0"/>
    <s v="Storage &amp; Organization"/>
    <x v="0"/>
    <s v="Small Box"/>
  </r>
  <r>
    <n v="585"/>
    <s v="William Larson"/>
    <n v="88644"/>
    <x v="12"/>
    <n v="12"/>
    <n v="13.9"/>
    <n v="166.8"/>
    <n v="0.05"/>
    <n v="0.05"/>
    <s v="Low discount"/>
    <n v="8.3400000000000016"/>
    <n v="158.46"/>
    <s v="Low order"/>
    <d v="2015-05-13T00:00:00"/>
    <s v="Wednesday"/>
    <s v="May"/>
    <s v="2015"/>
    <x v="3"/>
    <d v="2015-05-14T00:00:00"/>
    <s v="Medium"/>
    <n v="1"/>
    <s v="Fast"/>
    <n v="3301"/>
    <s v="Standard"/>
    <s v="Concord"/>
    <x v="16"/>
    <x v="2"/>
    <x v="0"/>
    <s v="Scissors, Rulers And Trimmers"/>
    <x v="0"/>
    <s v="Small Pack"/>
  </r>
  <r>
    <n v="592"/>
    <s v="Eva Silverman"/>
    <n v="86307"/>
    <x v="9"/>
    <n v="10"/>
    <n v="30.53"/>
    <n v="305.3"/>
    <n v="0.05"/>
    <n v="0.05"/>
    <s v="Low discount"/>
    <n v="15.265000000000001"/>
    <n v="290.03500000000003"/>
    <s v="Low order"/>
    <d v="2015-01-17T00:00:00"/>
    <s v="Saturday"/>
    <s v="January"/>
    <s v="2015"/>
    <x v="0"/>
    <d v="2015-01-17T00:00:00"/>
    <s v="Critical"/>
    <n v="0"/>
    <s v="Fast"/>
    <n v="60091"/>
    <s v="Standard"/>
    <s v="Wilmette"/>
    <x v="12"/>
    <x v="2"/>
    <x v="0"/>
    <s v="Labels"/>
    <x v="2"/>
    <s v="Small Box"/>
  </r>
  <r>
    <n v="593"/>
    <s v="Joel Huffman"/>
    <n v="86307"/>
    <x v="0"/>
    <n v="12"/>
    <n v="1.68"/>
    <n v="20.16"/>
    <n v="0.05"/>
    <n v="0.05"/>
    <s v="Low discount"/>
    <n v="1.008"/>
    <n v="19.152000000000001"/>
    <s v="Low order"/>
    <d v="2015-01-17T00:00:00"/>
    <s v="Saturday"/>
    <s v="January"/>
    <s v="2015"/>
    <x v="0"/>
    <d v="2015-01-19T00:00:00"/>
    <s v="Critical"/>
    <n v="2"/>
    <s v="Meduim"/>
    <n v="60517"/>
    <s v="Standard"/>
    <s v="Woodridge"/>
    <x v="12"/>
    <x v="2"/>
    <x v="0"/>
    <s v="Pens &amp; Art Supplies"/>
    <x v="2"/>
    <s v="Wrap Bag"/>
  </r>
  <r>
    <n v="594"/>
    <s v="Charlie Moore"/>
    <n v="86309"/>
    <x v="2"/>
    <n v="1"/>
    <n v="13.79"/>
    <n v="13.79"/>
    <n v="0.05"/>
    <n v="0.05"/>
    <s v="Low discount"/>
    <n v="0.6895"/>
    <n v="13.100499999999998"/>
    <s v="Low order"/>
    <d v="2015-03-15T00:00:00"/>
    <s v="Sunday"/>
    <s v="March"/>
    <s v="2015"/>
    <x v="5"/>
    <d v="2015-03-17T00:00:00"/>
    <s v="Critical"/>
    <n v="2"/>
    <s v="Meduim"/>
    <n v="46016"/>
    <s v="Standard"/>
    <s v="Anderson"/>
    <x v="38"/>
    <x v="2"/>
    <x v="1"/>
    <s v="Office Furnishings"/>
    <x v="3"/>
    <s v="Small Box"/>
  </r>
  <r>
    <n v="594"/>
    <s v="Charlie Moore"/>
    <n v="86311"/>
    <x v="13"/>
    <n v="18"/>
    <n v="39.479999999999997"/>
    <n v="710.64"/>
    <n v="0.05"/>
    <n v="0.05"/>
    <s v="Low discount"/>
    <n v="35.532000000000004"/>
    <n v="675.10799999999995"/>
    <s v="Low order"/>
    <d v="2015-06-19T00:00:00"/>
    <s v="Friday"/>
    <s v="June"/>
    <s v="2015"/>
    <x v="1"/>
    <d v="2015-06-22T00:00:00"/>
    <s v="Critical"/>
    <n v="3"/>
    <s v="Meduim"/>
    <n v="46016"/>
    <s v="Standard"/>
    <s v="Anderson"/>
    <x v="38"/>
    <x v="2"/>
    <x v="2"/>
    <s v="Computer Peripherals"/>
    <x v="3"/>
    <s v="Small Pack"/>
  </r>
  <r>
    <n v="594"/>
    <s v="Charlie Moore"/>
    <n v="86311"/>
    <x v="2"/>
    <n v="18"/>
    <n v="3.7"/>
    <n v="66.600000000000009"/>
    <n v="0.05"/>
    <n v="0.05"/>
    <s v="Low discount"/>
    <n v="3.3300000000000005"/>
    <n v="63.27000000000001"/>
    <s v="Low order"/>
    <d v="2015-06-19T00:00:00"/>
    <s v="Friday"/>
    <s v="June"/>
    <s v="2015"/>
    <x v="1"/>
    <d v="2015-06-20T00:00:00"/>
    <s v="Critical"/>
    <n v="1"/>
    <s v="Fast"/>
    <n v="46016"/>
    <s v="Standard"/>
    <s v="Anderson"/>
    <x v="38"/>
    <x v="2"/>
    <x v="1"/>
    <s v="Office Furnishings"/>
    <x v="3"/>
    <s v="Wrap Bag"/>
  </r>
  <r>
    <n v="596"/>
    <s v="Doris Fitzpatrick"/>
    <n v="86308"/>
    <x v="8"/>
    <n v="6"/>
    <n v="3.8"/>
    <n v="22.799999999999997"/>
    <n v="0.05"/>
    <n v="0.05"/>
    <s v="Low discount"/>
    <n v="1.1399999999999999"/>
    <n v="21.659999999999997"/>
    <s v="Low order"/>
    <d v="2015-02-15T00:00:00"/>
    <s v="Sunday"/>
    <s v="February"/>
    <s v="2015"/>
    <x v="2"/>
    <d v="2015-02-17T00:00:00"/>
    <s v="Critical"/>
    <n v="2"/>
    <s v="Meduim"/>
    <n v="46032"/>
    <s v="Standard"/>
    <s v="Carmel"/>
    <x v="38"/>
    <x v="2"/>
    <x v="0"/>
    <s v="Binders And Binder Accessories"/>
    <x v="3"/>
    <s v="Small Box"/>
  </r>
  <r>
    <n v="596"/>
    <s v="Doris Fitzpatrick"/>
    <n v="86308"/>
    <x v="7"/>
    <n v="5"/>
    <n v="7.98"/>
    <n v="39.900000000000006"/>
    <n v="0.05"/>
    <n v="0.05"/>
    <s v="Low discount"/>
    <n v="1.9950000000000003"/>
    <n v="37.905000000000008"/>
    <s v="Low order"/>
    <d v="2015-02-15T00:00:00"/>
    <s v="Sunday"/>
    <s v="February"/>
    <s v="2015"/>
    <x v="2"/>
    <d v="2015-02-17T00:00:00"/>
    <s v="Critical"/>
    <n v="2"/>
    <s v="Meduim"/>
    <n v="46032"/>
    <s v="Standard"/>
    <s v="Carmel"/>
    <x v="38"/>
    <x v="2"/>
    <x v="0"/>
    <s v="Paper"/>
    <x v="3"/>
    <s v="Wrap Bag"/>
  </r>
  <r>
    <n v="596"/>
    <s v="Doris Fitzpatrick"/>
    <n v="86308"/>
    <x v="11"/>
    <n v="12"/>
    <n v="417.4"/>
    <n v="5008.7999999999993"/>
    <n v="0.1"/>
    <n v="0.1"/>
    <s v="Meduim discount"/>
    <n v="500.87999999999994"/>
    <n v="4507.9199999999992"/>
    <s v="Low order"/>
    <d v="2015-02-15T00:00:00"/>
    <s v="Sunday"/>
    <s v="February"/>
    <s v="2015"/>
    <x v="2"/>
    <d v="2015-02-16T00:00:00"/>
    <s v="Critical"/>
    <n v="1"/>
    <s v="Fast"/>
    <n v="46032"/>
    <s v="Standard"/>
    <s v="Carmel"/>
    <x v="38"/>
    <x v="2"/>
    <x v="1"/>
    <s v="Tables"/>
    <x v="3"/>
    <s v="Jumbo Box"/>
  </r>
  <r>
    <n v="597"/>
    <s v="Alexandra Wise"/>
    <n v="86310"/>
    <x v="7"/>
    <n v="19"/>
    <n v="6.48"/>
    <n v="123.12"/>
    <n v="0.05"/>
    <n v="0.05"/>
    <s v="Low discount"/>
    <n v="6.1560000000000006"/>
    <n v="116.964"/>
    <s v="Low order"/>
    <d v="2015-06-10T00:00:00"/>
    <s v="Wednesday"/>
    <s v="June"/>
    <s v="2015"/>
    <x v="1"/>
    <d v="2015-06-10T00:00:00"/>
    <s v="Not Specified"/>
    <n v="0"/>
    <s v="Fast"/>
    <n v="47201"/>
    <s v="Standard"/>
    <s v="Columbus"/>
    <x v="38"/>
    <x v="1"/>
    <x v="0"/>
    <s v="Paper"/>
    <x v="2"/>
    <s v="Small Box"/>
  </r>
  <r>
    <n v="600"/>
    <s v="Vickie Morse"/>
    <n v="87579"/>
    <x v="7"/>
    <n v="5"/>
    <n v="6.48"/>
    <n v="32.400000000000006"/>
    <n v="0.05"/>
    <n v="0.05"/>
    <s v="Low discount"/>
    <n v="1.6200000000000003"/>
    <n v="30.780000000000005"/>
    <s v="Low order"/>
    <d v="2015-03-13T00:00:00"/>
    <s v="Friday"/>
    <s v="March"/>
    <s v="2015"/>
    <x v="5"/>
    <d v="2015-03-14T00:00:00"/>
    <s v="Medium"/>
    <n v="1"/>
    <s v="Fast"/>
    <n v="21136"/>
    <s v="Standard"/>
    <s v="Reisterstown"/>
    <x v="30"/>
    <x v="0"/>
    <x v="0"/>
    <s v="Paper"/>
    <x v="0"/>
    <s v="Small Box"/>
  </r>
  <r>
    <n v="603"/>
    <s v="Gretchen Ball"/>
    <n v="87020"/>
    <x v="5"/>
    <n v="7"/>
    <n v="35.99"/>
    <n v="251.93"/>
    <n v="0.05"/>
    <n v="0.05"/>
    <s v="Low discount"/>
    <n v="12.596500000000001"/>
    <n v="239.33350000000002"/>
    <s v="Low order"/>
    <d v="2015-02-03T00:00:00"/>
    <s v="Tuesday"/>
    <s v="February"/>
    <s v="2015"/>
    <x v="2"/>
    <d v="2015-02-05T00:00:00"/>
    <s v="Not Specified"/>
    <n v="2"/>
    <s v="Meduim"/>
    <n v="81001"/>
    <s v="Standard"/>
    <s v="Pueblo"/>
    <x v="21"/>
    <x v="0"/>
    <x v="2"/>
    <s v="Telephones And Communication"/>
    <x v="1"/>
    <s v="Small Box"/>
  </r>
  <r>
    <n v="604"/>
    <s v="Lindsay P Ashley"/>
    <n v="28647"/>
    <x v="11"/>
    <n v="38"/>
    <n v="154.13"/>
    <n v="5856.94"/>
    <n v="0.1"/>
    <n v="0.1"/>
    <s v="Meduim discount"/>
    <n v="585.69399999999996"/>
    <n v="5271.2459999999992"/>
    <s v="High Order"/>
    <d v="2015-03-14T00:00:00"/>
    <s v="Saturday"/>
    <s v="March"/>
    <s v="2015"/>
    <x v="5"/>
    <d v="2015-03-15T00:00:00"/>
    <s v="Critical"/>
    <n v="1"/>
    <s v="Fast"/>
    <n v="90045"/>
    <s v="Express "/>
    <s v="Los Angeles"/>
    <x v="1"/>
    <x v="0"/>
    <x v="1"/>
    <s v="Tables"/>
    <x v="0"/>
    <s v="Large Box"/>
  </r>
  <r>
    <n v="604"/>
    <s v="Lindsay P Ashley"/>
    <n v="34882"/>
    <x v="8"/>
    <n v="52"/>
    <n v="1.88"/>
    <n v="97.759999999999991"/>
    <n v="0.05"/>
    <n v="0.05"/>
    <s v="Low discount"/>
    <n v="4.8879999999999999"/>
    <n v="92.871999999999986"/>
    <s v="Low order"/>
    <d v="2015-01-24T00:00:00"/>
    <s v="Saturday"/>
    <s v="January"/>
    <s v="2015"/>
    <x v="0"/>
    <d v="2015-01-25T00:00:00"/>
    <s v="Critical"/>
    <n v="1"/>
    <s v="Fast"/>
    <n v="90045"/>
    <s v="Standard"/>
    <s v="Los Angeles"/>
    <x v="1"/>
    <x v="1"/>
    <x v="0"/>
    <s v="Binders And Binder Accessories"/>
    <x v="1"/>
    <s v="Small Box"/>
  </r>
  <r>
    <n v="605"/>
    <s v="Alison Peters Wooten"/>
    <n v="91144"/>
    <x v="11"/>
    <n v="10"/>
    <n v="154.13"/>
    <n v="1541.3"/>
    <n v="0.1"/>
    <n v="0.1"/>
    <s v="Meduim discount"/>
    <n v="154.13"/>
    <n v="1387.17"/>
    <s v="Low order"/>
    <d v="2015-03-14T00:00:00"/>
    <s v="Saturday"/>
    <s v="March"/>
    <s v="2015"/>
    <x v="5"/>
    <d v="2015-03-15T00:00:00"/>
    <s v="Critical"/>
    <n v="1"/>
    <s v="Fast"/>
    <n v="11795"/>
    <s v="Express "/>
    <s v="West Islip"/>
    <x v="4"/>
    <x v="0"/>
    <x v="1"/>
    <s v="Tables"/>
    <x v="0"/>
    <s v="Large Box"/>
  </r>
  <r>
    <n v="617"/>
    <s v="Brett Schultz"/>
    <n v="88198"/>
    <x v="4"/>
    <n v="3"/>
    <n v="15.57"/>
    <n v="46.71"/>
    <n v="0.05"/>
    <n v="0.05"/>
    <s v="Low discount"/>
    <n v="2.3355000000000001"/>
    <n v="44.374499999999998"/>
    <s v="Low order"/>
    <d v="2015-04-29T00:00:00"/>
    <s v="Wednesday"/>
    <s v="April"/>
    <s v="2015"/>
    <x v="4"/>
    <d v="2015-04-30T00:00:00"/>
    <s v="Not Specified"/>
    <n v="1"/>
    <s v="Fast"/>
    <n v="81001"/>
    <s v="Standard"/>
    <s v="Pueblo"/>
    <x v="21"/>
    <x v="0"/>
    <x v="0"/>
    <s v="Envelopes"/>
    <x v="3"/>
    <s v="Small Box"/>
  </r>
  <r>
    <n v="617"/>
    <s v="Brett Schultz"/>
    <n v="88198"/>
    <x v="10"/>
    <n v="13"/>
    <n v="20.89"/>
    <n v="271.57"/>
    <n v="0.05"/>
    <n v="0.05"/>
    <s v="Low discount"/>
    <n v="13.5785"/>
    <n v="257.99149999999997"/>
    <s v="Low order"/>
    <d v="2015-04-29T00:00:00"/>
    <s v="Wednesday"/>
    <s v="April"/>
    <s v="2015"/>
    <x v="4"/>
    <d v="2015-04-30T00:00:00"/>
    <s v="Not Specified"/>
    <n v="1"/>
    <s v="Fast"/>
    <n v="81001"/>
    <s v="Standard"/>
    <s v="Pueblo"/>
    <x v="21"/>
    <x v="0"/>
    <x v="0"/>
    <s v="Storage &amp; Organization"/>
    <x v="3"/>
    <s v="Small Box"/>
  </r>
  <r>
    <n v="618"/>
    <s v="Robert Cowan"/>
    <n v="88197"/>
    <x v="13"/>
    <n v="4"/>
    <n v="17.98"/>
    <n v="71.92"/>
    <n v="0.05"/>
    <n v="0.05"/>
    <s v="Low discount"/>
    <n v="3.5960000000000001"/>
    <n v="68.323999999999998"/>
    <s v="Low order"/>
    <d v="2015-03-24T00:00:00"/>
    <s v="Tuesday"/>
    <s v="March"/>
    <s v="2015"/>
    <x v="5"/>
    <d v="2015-03-25T00:00:00"/>
    <s v="Critical"/>
    <n v="1"/>
    <s v="Fast"/>
    <n v="81007"/>
    <s v="Standard"/>
    <s v="Pueblo West"/>
    <x v="21"/>
    <x v="0"/>
    <x v="2"/>
    <s v="Computer Peripherals"/>
    <x v="3"/>
    <s v="Small Box"/>
  </r>
  <r>
    <n v="618"/>
    <s v="Robert Cowan"/>
    <n v="88198"/>
    <x v="8"/>
    <n v="14"/>
    <n v="5.38"/>
    <n v="75.319999999999993"/>
    <n v="0.05"/>
    <n v="0.05"/>
    <s v="Low discount"/>
    <n v="3.766"/>
    <n v="71.553999999999988"/>
    <s v="Low order"/>
    <d v="2015-04-29T00:00:00"/>
    <s v="Wednesday"/>
    <s v="April"/>
    <s v="2015"/>
    <x v="4"/>
    <d v="2015-04-30T00:00:00"/>
    <s v="Not Specified"/>
    <n v="1"/>
    <s v="Fast"/>
    <n v="81007"/>
    <s v="Express "/>
    <s v="Pueblo West"/>
    <x v="21"/>
    <x v="0"/>
    <x v="0"/>
    <s v="Binders And Binder Accessories"/>
    <x v="3"/>
    <s v="Small Box"/>
  </r>
  <r>
    <n v="618"/>
    <s v="Robert Cowan"/>
    <n v="88198"/>
    <x v="7"/>
    <n v="1"/>
    <n v="7.35"/>
    <n v="7.35"/>
    <n v="0.05"/>
    <n v="0.05"/>
    <s v="Low discount"/>
    <n v="0.36749999999999999"/>
    <n v="6.9824999999999999"/>
    <s v="Low order"/>
    <d v="2015-04-29T00:00:00"/>
    <s v="Wednesday"/>
    <s v="April"/>
    <s v="2015"/>
    <x v="4"/>
    <d v="2015-04-30T00:00:00"/>
    <s v="Not Specified"/>
    <n v="1"/>
    <s v="Fast"/>
    <n v="81007"/>
    <s v="Standard"/>
    <s v="Pueblo West"/>
    <x v="21"/>
    <x v="2"/>
    <x v="0"/>
    <s v="Paper"/>
    <x v="3"/>
    <s v="Small Box"/>
  </r>
  <r>
    <n v="619"/>
    <s v="Howard Rogers"/>
    <n v="88196"/>
    <x v="2"/>
    <n v="14"/>
    <n v="14.2"/>
    <n v="198.79999999999998"/>
    <n v="0.05"/>
    <n v="0.05"/>
    <s v="Low discount"/>
    <n v="9.94"/>
    <n v="188.85999999999999"/>
    <s v="Low order"/>
    <d v="2015-01-07T00:00:00"/>
    <s v="Wednesday"/>
    <s v="January"/>
    <s v="2015"/>
    <x v="0"/>
    <d v="2015-01-08T00:00:00"/>
    <s v="Critical"/>
    <n v="1"/>
    <s v="Fast"/>
    <n v="48195"/>
    <s v="Standard"/>
    <s v="Southgate"/>
    <x v="22"/>
    <x v="1"/>
    <x v="1"/>
    <s v="Office Furnishings"/>
    <x v="3"/>
    <s v="Wrap Bag"/>
  </r>
  <r>
    <n v="621"/>
    <s v="Heather Stern"/>
    <n v="91432"/>
    <x v="7"/>
    <n v="5"/>
    <n v="6.88"/>
    <n v="34.4"/>
    <n v="0.05"/>
    <n v="0.05"/>
    <s v="Low discount"/>
    <n v="1.72"/>
    <n v="32.68"/>
    <s v="Low order"/>
    <d v="2015-02-26T00:00:00"/>
    <s v="Thursday"/>
    <s v="February"/>
    <s v="2015"/>
    <x v="2"/>
    <d v="2015-02-27T00:00:00"/>
    <s v="Medium"/>
    <n v="1"/>
    <s v="Fast"/>
    <n v="6111"/>
    <s v="Standard"/>
    <s v="Newington"/>
    <x v="18"/>
    <x v="1"/>
    <x v="0"/>
    <s v="Paper"/>
    <x v="1"/>
    <s v="Wrap Bag"/>
  </r>
  <r>
    <n v="622"/>
    <s v="Hazel Khan"/>
    <n v="91432"/>
    <x v="5"/>
    <n v="6"/>
    <n v="195.99"/>
    <n v="1175.94"/>
    <n v="0.1"/>
    <n v="0.1"/>
    <s v="Meduim discount"/>
    <n v="117.59400000000001"/>
    <n v="1058.346"/>
    <s v="Low order"/>
    <d v="2015-02-26T00:00:00"/>
    <s v="Thursday"/>
    <s v="February"/>
    <s v="2015"/>
    <x v="2"/>
    <d v="2015-02-28T00:00:00"/>
    <s v="Medium"/>
    <n v="2"/>
    <s v="Meduim"/>
    <n v="4210"/>
    <s v="Standard"/>
    <s v="Auburn"/>
    <x v="14"/>
    <x v="1"/>
    <x v="2"/>
    <s v="Telephones And Communication"/>
    <x v="1"/>
    <s v="Small Box"/>
  </r>
  <r>
    <n v="623"/>
    <s v="Jenny Petty"/>
    <n v="91433"/>
    <x v="7"/>
    <n v="21"/>
    <n v="6.48"/>
    <n v="136.08000000000001"/>
    <n v="0.05"/>
    <n v="0.05"/>
    <s v="Low discount"/>
    <n v="6.8040000000000012"/>
    <n v="129.27600000000001"/>
    <s v="Low order"/>
    <d v="2015-04-01T00:00:00"/>
    <s v="Wednesday"/>
    <s v="April"/>
    <s v="2015"/>
    <x v="4"/>
    <d v="2015-04-03T00:00:00"/>
    <s v="High"/>
    <n v="2"/>
    <s v="Meduim"/>
    <n v="3101"/>
    <s v="Standard"/>
    <s v="Manchester"/>
    <x v="16"/>
    <x v="1"/>
    <x v="0"/>
    <s v="Paper"/>
    <x v="1"/>
    <s v="Small Box"/>
  </r>
  <r>
    <n v="624"/>
    <s v="Terry Klein"/>
    <n v="91433"/>
    <x v="5"/>
    <n v="2"/>
    <n v="55.99"/>
    <n v="111.98"/>
    <n v="0.05"/>
    <n v="0.05"/>
    <s v="Low discount"/>
    <n v="5.5990000000000002"/>
    <n v="106.381"/>
    <s v="Low order"/>
    <d v="2015-04-01T00:00:00"/>
    <s v="Wednesday"/>
    <s v="April"/>
    <s v="2015"/>
    <x v="4"/>
    <d v="2015-04-01T00:00:00"/>
    <s v="High"/>
    <n v="0"/>
    <s v="Fast"/>
    <n v="5701"/>
    <s v="Standard"/>
    <s v="Rutland"/>
    <x v="9"/>
    <x v="1"/>
    <x v="2"/>
    <s v="Telephones And Communication"/>
    <x v="1"/>
    <s v="Small Pack"/>
  </r>
  <r>
    <n v="627"/>
    <s v="Scott McKenna"/>
    <n v="90469"/>
    <x v="10"/>
    <n v="22"/>
    <n v="419.19"/>
    <n v="9222.18"/>
    <n v="0.1"/>
    <n v="0.1"/>
    <s v="Meduim discount"/>
    <n v="922.21800000000007"/>
    <n v="8299.9619999999995"/>
    <s v="High Order"/>
    <d v="2015-04-21T00:00:00"/>
    <s v="Tuesday"/>
    <s v="April"/>
    <s v="2015"/>
    <x v="4"/>
    <d v="2015-04-22T00:00:00"/>
    <s v="Medium"/>
    <n v="1"/>
    <s v="Fast"/>
    <n v="43952"/>
    <s v="Standard"/>
    <s v="Steubenville"/>
    <x v="10"/>
    <x v="2"/>
    <x v="0"/>
    <s v="Storage &amp; Organization"/>
    <x v="0"/>
    <s v="Small Box"/>
  </r>
  <r>
    <n v="635"/>
    <s v="Juan Justice"/>
    <n v="89284"/>
    <x v="2"/>
    <n v="12"/>
    <n v="2.08"/>
    <n v="24.96"/>
    <n v="0.05"/>
    <n v="0.05"/>
    <s v="Low discount"/>
    <n v="1.2480000000000002"/>
    <n v="23.712"/>
    <s v="Low order"/>
    <d v="2015-04-05T00:00:00"/>
    <s v="Sunday"/>
    <s v="April"/>
    <s v="2015"/>
    <x v="4"/>
    <d v="2015-04-05T00:00:00"/>
    <s v="High"/>
    <n v="0"/>
    <s v="Fast"/>
    <n v="55106"/>
    <s v="Standard"/>
    <s v="Saint Paul"/>
    <x v="3"/>
    <x v="2"/>
    <x v="1"/>
    <s v="Office Furnishings"/>
    <x v="0"/>
    <s v="Small Box"/>
  </r>
  <r>
    <n v="635"/>
    <s v="Juan Justice"/>
    <n v="89284"/>
    <x v="10"/>
    <n v="6"/>
    <n v="370.98"/>
    <n v="2225.88"/>
    <n v="0.1"/>
    <n v="0.1"/>
    <s v="Meduim discount"/>
    <n v="222.58800000000002"/>
    <n v="2003.2920000000001"/>
    <s v="Low order"/>
    <d v="2015-04-05T00:00:00"/>
    <s v="Sunday"/>
    <s v="April"/>
    <s v="2015"/>
    <x v="4"/>
    <d v="2015-04-06T00:00:00"/>
    <s v="High"/>
    <n v="1"/>
    <s v="Fast"/>
    <n v="55106"/>
    <s v="Standard"/>
    <s v="Saint Paul"/>
    <x v="3"/>
    <x v="0"/>
    <x v="0"/>
    <s v="Storage &amp; Organization"/>
    <x v="0"/>
    <s v="Jumbo Drum"/>
  </r>
  <r>
    <n v="637"/>
    <s v="Christopher Bryant"/>
    <n v="87953"/>
    <x v="14"/>
    <n v="8"/>
    <n v="160.97999999999999"/>
    <n v="1287.8399999999999"/>
    <n v="0.1"/>
    <n v="0.1"/>
    <s v="Meduim discount"/>
    <n v="128.78399999999999"/>
    <n v="1159.056"/>
    <s v="Low order"/>
    <d v="2015-03-20T00:00:00"/>
    <s v="Friday"/>
    <s v="March"/>
    <s v="2015"/>
    <x v="5"/>
    <d v="2015-03-24T00:00:00"/>
    <s v="Low"/>
    <n v="4"/>
    <s v="High"/>
    <n v="95051"/>
    <s v="Standard"/>
    <s v="Santa Clara"/>
    <x v="1"/>
    <x v="0"/>
    <x v="1"/>
    <s v="Bookcases"/>
    <x v="3"/>
    <s v="Jumbo Box"/>
  </r>
  <r>
    <n v="638"/>
    <s v="Brooke Shepherd"/>
    <n v="87954"/>
    <x v="5"/>
    <n v="9"/>
    <n v="65.989999999999995"/>
    <n v="593.91"/>
    <n v="0.05"/>
    <n v="0.05"/>
    <s v="Low discount"/>
    <n v="29.695499999999999"/>
    <n v="564.21449999999993"/>
    <s v="Low order"/>
    <d v="2015-04-30T00:00:00"/>
    <s v="Thursday"/>
    <s v="April"/>
    <s v="2015"/>
    <x v="4"/>
    <d v="2015-05-01T00:00:00"/>
    <s v="Critical"/>
    <n v="1"/>
    <s v="Fast"/>
    <n v="95062"/>
    <s v="Express "/>
    <s v="Santa Cruz"/>
    <x v="1"/>
    <x v="0"/>
    <x v="2"/>
    <s v="Telephones And Communication"/>
    <x v="3"/>
    <s v="Small Box"/>
  </r>
  <r>
    <n v="638"/>
    <s v="Brooke Shepherd"/>
    <n v="87954"/>
    <x v="5"/>
    <n v="6"/>
    <n v="195.99"/>
    <n v="1175.94"/>
    <n v="0.1"/>
    <n v="0.1"/>
    <s v="Meduim discount"/>
    <n v="117.59400000000001"/>
    <n v="1058.346"/>
    <s v="Low order"/>
    <d v="2015-04-30T00:00:00"/>
    <s v="Thursday"/>
    <s v="April"/>
    <s v="2015"/>
    <x v="4"/>
    <d v="2015-05-02T00:00:00"/>
    <s v="Critical"/>
    <n v="2"/>
    <s v="Meduim"/>
    <n v="95062"/>
    <s v="Express "/>
    <s v="Santa Cruz"/>
    <x v="1"/>
    <x v="0"/>
    <x v="2"/>
    <s v="Telephones And Communication"/>
    <x v="3"/>
    <s v="Small Box"/>
  </r>
  <r>
    <n v="639"/>
    <s v="Lois Rowland"/>
    <n v="87952"/>
    <x v="11"/>
    <n v="9"/>
    <n v="236.97"/>
    <n v="2132.73"/>
    <n v="0.1"/>
    <n v="0.1"/>
    <s v="Meduim discount"/>
    <n v="213.27300000000002"/>
    <n v="1919.4569999999999"/>
    <s v="Low order"/>
    <d v="2015-02-14T00:00:00"/>
    <s v="Saturday"/>
    <s v="February"/>
    <s v="2015"/>
    <x v="2"/>
    <d v="2015-02-15T00:00:00"/>
    <s v="Not Specified"/>
    <n v="1"/>
    <s v="Fast"/>
    <n v="93454"/>
    <s v="Standard"/>
    <s v="Santa Maria"/>
    <x v="1"/>
    <x v="0"/>
    <x v="1"/>
    <s v="Tables"/>
    <x v="3"/>
    <s v="Jumbo Box"/>
  </r>
  <r>
    <n v="640"/>
    <s v="Neal Wolfe"/>
    <n v="56452"/>
    <x v="11"/>
    <n v="34"/>
    <n v="236.97"/>
    <n v="8056.98"/>
    <n v="0.1"/>
    <n v="0.1"/>
    <s v="Meduim discount"/>
    <n v="805.69799999999998"/>
    <n v="7251.2819999999992"/>
    <s v="High Order"/>
    <d v="2015-02-14T00:00:00"/>
    <s v="Saturday"/>
    <s v="February"/>
    <s v="2015"/>
    <x v="2"/>
    <d v="2015-02-15T00:00:00"/>
    <s v="Not Specified"/>
    <n v="1"/>
    <s v="Fast"/>
    <n v="98119"/>
    <s v="Standard"/>
    <s v="Seattle"/>
    <x v="0"/>
    <x v="0"/>
    <x v="1"/>
    <s v="Tables"/>
    <x v="3"/>
    <s v="Jumbo Box"/>
  </r>
  <r>
    <n v="640"/>
    <s v="Neal Wolfe"/>
    <n v="11077"/>
    <x v="14"/>
    <n v="30"/>
    <n v="160.97999999999999"/>
    <n v="4829.3999999999996"/>
    <n v="0.1"/>
    <n v="0.1"/>
    <s v="Meduim discount"/>
    <n v="482.94"/>
    <n v="4346.46"/>
    <s v="Low order"/>
    <d v="2015-03-20T00:00:00"/>
    <s v="Friday"/>
    <s v="March"/>
    <s v="2015"/>
    <x v="5"/>
    <d v="2015-03-24T00:00:00"/>
    <s v="Low"/>
    <n v="4"/>
    <s v="High"/>
    <n v="98119"/>
    <s v="Standard"/>
    <s v="Seattle"/>
    <x v="0"/>
    <x v="0"/>
    <x v="1"/>
    <s v="Bookcases"/>
    <x v="3"/>
    <s v="Jumbo Box"/>
  </r>
  <r>
    <n v="640"/>
    <s v="Neal Wolfe"/>
    <n v="45380"/>
    <x v="5"/>
    <n v="34"/>
    <n v="65.989999999999995"/>
    <n v="2243.66"/>
    <n v="0.05"/>
    <n v="0.05"/>
    <s v="Low discount"/>
    <n v="112.18299999999999"/>
    <n v="2131.4769999999999"/>
    <s v="Low order"/>
    <d v="2015-04-30T00:00:00"/>
    <s v="Thursday"/>
    <s v="April"/>
    <s v="2015"/>
    <x v="4"/>
    <d v="2015-05-01T00:00:00"/>
    <s v="Critical"/>
    <n v="1"/>
    <s v="Fast"/>
    <n v="98119"/>
    <s v="Express "/>
    <s v="Seattle"/>
    <x v="0"/>
    <x v="0"/>
    <x v="2"/>
    <s v="Telephones And Communication"/>
    <x v="3"/>
    <s v="Small Box"/>
  </r>
  <r>
    <n v="640"/>
    <s v="Neal Wolfe"/>
    <n v="45380"/>
    <x v="5"/>
    <n v="24"/>
    <n v="195.99"/>
    <n v="4703.76"/>
    <n v="0.1"/>
    <n v="0.1"/>
    <s v="Meduim discount"/>
    <n v="470.37600000000003"/>
    <n v="4233.384"/>
    <s v="Low order"/>
    <d v="2015-04-30T00:00:00"/>
    <s v="Thursday"/>
    <s v="April"/>
    <s v="2015"/>
    <x v="4"/>
    <d v="2015-05-02T00:00:00"/>
    <s v="Critical"/>
    <n v="2"/>
    <s v="Meduim"/>
    <n v="98119"/>
    <s v="Express "/>
    <s v="Seattle"/>
    <x v="0"/>
    <x v="2"/>
    <x v="2"/>
    <s v="Telephones And Communication"/>
    <x v="3"/>
    <s v="Small Box"/>
  </r>
  <r>
    <n v="646"/>
    <s v="Robin High"/>
    <n v="90735"/>
    <x v="2"/>
    <n v="16"/>
    <n v="51.75"/>
    <n v="828"/>
    <n v="0.05"/>
    <n v="0.05"/>
    <s v="Low discount"/>
    <n v="41.400000000000006"/>
    <n v="786.6"/>
    <s v="Low order"/>
    <d v="2015-06-17T00:00:00"/>
    <s v="Wednesday"/>
    <s v="June"/>
    <s v="2015"/>
    <x v="1"/>
    <d v="2015-06-22T00:00:00"/>
    <s v="Low"/>
    <n v="5"/>
    <s v="High"/>
    <n v="55379"/>
    <s v="Standard"/>
    <s v="Shakopee"/>
    <x v="3"/>
    <x v="2"/>
    <x v="1"/>
    <s v="Office Furnishings"/>
    <x v="0"/>
    <s v="Small Box"/>
  </r>
  <r>
    <n v="648"/>
    <s v="Steve O'Brien"/>
    <n v="91365"/>
    <x v="2"/>
    <n v="1"/>
    <n v="25.38"/>
    <n v="25.38"/>
    <n v="0.05"/>
    <n v="0.05"/>
    <s v="Low discount"/>
    <n v="1.2690000000000001"/>
    <n v="24.110999999999997"/>
    <s v="Low order"/>
    <d v="2015-06-21T00:00:00"/>
    <s v="Sunday"/>
    <s v="June"/>
    <s v="2015"/>
    <x v="1"/>
    <d v="2015-06-22T00:00:00"/>
    <s v="Not Specified"/>
    <n v="1"/>
    <s v="Fast"/>
    <n v="60440"/>
    <s v="Standard"/>
    <s v="Bolingbrook"/>
    <x v="12"/>
    <x v="2"/>
    <x v="1"/>
    <s v="Office Furnishings"/>
    <x v="1"/>
    <s v="Small Pack"/>
  </r>
  <r>
    <n v="649"/>
    <s v="Roger Meyer"/>
    <n v="91366"/>
    <x v="3"/>
    <n v="40"/>
    <n v="3.78"/>
    <n v="151.19999999999999"/>
    <n v="0.05"/>
    <n v="0.05"/>
    <s v="Low discount"/>
    <n v="7.56"/>
    <n v="143.63999999999999"/>
    <s v="Low order"/>
    <d v="2015-05-29T00:00:00"/>
    <s v="Friday"/>
    <s v="May"/>
    <s v="2015"/>
    <x v="3"/>
    <d v="2015-05-30T00:00:00"/>
    <s v="Medium"/>
    <n v="1"/>
    <s v="Fast"/>
    <n v="60089"/>
    <s v="Standard"/>
    <s v="Buffalo Grove"/>
    <x v="12"/>
    <x v="0"/>
    <x v="0"/>
    <s v="Rubber Bands"/>
    <x v="1"/>
    <s v="Wrap Bag"/>
  </r>
  <r>
    <n v="651"/>
    <s v="Leah Clapp"/>
    <n v="91575"/>
    <x v="8"/>
    <n v="12"/>
    <n v="15.99"/>
    <n v="191.88"/>
    <n v="0.05"/>
    <n v="0.05"/>
    <s v="Low discount"/>
    <n v="9.5940000000000012"/>
    <n v="182.286"/>
    <s v="Low order"/>
    <d v="2015-01-07T00:00:00"/>
    <s v="Wednesday"/>
    <s v="January"/>
    <s v="2015"/>
    <x v="0"/>
    <d v="2015-01-08T00:00:00"/>
    <s v="High"/>
    <n v="1"/>
    <s v="Fast"/>
    <n v="89115"/>
    <s v="Standard"/>
    <s v="Las Vegas"/>
    <x v="34"/>
    <x v="0"/>
    <x v="0"/>
    <s v="Binders And Binder Accessories"/>
    <x v="3"/>
    <s v="Small Box"/>
  </r>
  <r>
    <n v="651"/>
    <s v="Leah Clapp"/>
    <n v="91576"/>
    <x v="14"/>
    <n v="8"/>
    <n v="880.98"/>
    <n v="7047.84"/>
    <n v="0.1"/>
    <n v="0.1"/>
    <s v="Meduim discount"/>
    <n v="704.78400000000011"/>
    <n v="6343.0560000000005"/>
    <s v="High Order"/>
    <d v="2015-02-15T00:00:00"/>
    <s v="Sunday"/>
    <s v="February"/>
    <s v="2015"/>
    <x v="2"/>
    <d v="2015-02-19T00:00:00"/>
    <s v="Low"/>
    <n v="4"/>
    <s v="High"/>
    <n v="89115"/>
    <s v="Standard"/>
    <s v="Las Vegas"/>
    <x v="34"/>
    <x v="0"/>
    <x v="1"/>
    <s v="Bookcases"/>
    <x v="3"/>
    <s v="Jumbo Box"/>
  </r>
  <r>
    <n v="651"/>
    <s v="Leah Clapp"/>
    <n v="91576"/>
    <x v="2"/>
    <n v="11"/>
    <n v="13.4"/>
    <n v="147.4"/>
    <n v="0.05"/>
    <n v="0.05"/>
    <s v="Low discount"/>
    <n v="7.370000000000001"/>
    <n v="140.03"/>
    <s v="Low order"/>
    <d v="2015-02-15T00:00:00"/>
    <s v="Sunday"/>
    <s v="February"/>
    <s v="2015"/>
    <x v="2"/>
    <d v="2015-02-20T00:00:00"/>
    <s v="Low"/>
    <n v="5"/>
    <s v="High"/>
    <n v="89115"/>
    <s v="Standard"/>
    <s v="Las Vegas"/>
    <x v="34"/>
    <x v="0"/>
    <x v="1"/>
    <s v="Office Furnishings"/>
    <x v="3"/>
    <s v="Small Pack"/>
  </r>
  <r>
    <n v="651"/>
    <s v="Leah Clapp"/>
    <n v="91576"/>
    <x v="6"/>
    <n v="12"/>
    <n v="15.99"/>
    <n v="191.88"/>
    <n v="0.05"/>
    <n v="0.05"/>
    <s v="Low discount"/>
    <n v="9.5940000000000012"/>
    <n v="182.286"/>
    <s v="Low order"/>
    <d v="2015-02-15T00:00:00"/>
    <s v="Sunday"/>
    <s v="February"/>
    <s v="2015"/>
    <x v="2"/>
    <d v="2015-02-22T00:00:00"/>
    <s v="Low"/>
    <n v="7"/>
    <s v="High"/>
    <n v="89115"/>
    <s v="Standard"/>
    <s v="Las Vegas"/>
    <x v="34"/>
    <x v="0"/>
    <x v="2"/>
    <s v="Office Machines"/>
    <x v="3"/>
    <s v="Medium Box"/>
  </r>
  <r>
    <n v="653"/>
    <s v="Ann Katz"/>
    <n v="91213"/>
    <x v="8"/>
    <n v="9"/>
    <n v="2.78"/>
    <n v="25.02"/>
    <n v="0.05"/>
    <n v="0.05"/>
    <s v="Low discount"/>
    <n v="1.2510000000000001"/>
    <n v="23.768999999999998"/>
    <s v="Low order"/>
    <d v="2015-04-16T00:00:00"/>
    <s v="Thursday"/>
    <s v="April"/>
    <s v="2015"/>
    <x v="4"/>
    <d v="2015-04-17T00:00:00"/>
    <s v="Not Specified"/>
    <n v="1"/>
    <s v="Fast"/>
    <n v="91730"/>
    <s v="Express "/>
    <s v="Rancho Cucamonga"/>
    <x v="1"/>
    <x v="1"/>
    <x v="0"/>
    <s v="Binders And Binder Accessories"/>
    <x v="3"/>
    <s v="Small Box"/>
  </r>
  <r>
    <n v="657"/>
    <s v="Derek McCormick"/>
    <n v="91212"/>
    <x v="7"/>
    <n v="1"/>
    <n v="18.97"/>
    <n v="18.97"/>
    <n v="0.05"/>
    <n v="0.05"/>
    <s v="Low discount"/>
    <n v="0.94850000000000001"/>
    <n v="18.0215"/>
    <s v="Low order"/>
    <d v="2015-01-19T00:00:00"/>
    <s v="Monday"/>
    <s v="January"/>
    <s v="2015"/>
    <x v="0"/>
    <d v="2015-01-21T00:00:00"/>
    <s v="Critical"/>
    <n v="2"/>
    <s v="Meduim"/>
    <n v="1540"/>
    <s v="Standard"/>
    <s v="Oxford"/>
    <x v="15"/>
    <x v="1"/>
    <x v="0"/>
    <s v="Paper"/>
    <x v="3"/>
    <s v="Small Box"/>
  </r>
  <r>
    <n v="659"/>
    <s v="Marjorie Arthur"/>
    <n v="91212"/>
    <x v="6"/>
    <n v="5"/>
    <n v="119.99"/>
    <n v="599.94999999999993"/>
    <n v="0.1"/>
    <n v="0.1"/>
    <s v="Meduim discount"/>
    <n v="59.994999999999997"/>
    <n v="539.95499999999993"/>
    <s v="Low order"/>
    <d v="2015-01-19T00:00:00"/>
    <s v="Monday"/>
    <s v="January"/>
    <s v="2015"/>
    <x v="0"/>
    <d v="2015-01-20T00:00:00"/>
    <s v="Critical"/>
    <n v="1"/>
    <s v="Fast"/>
    <n v="5403"/>
    <s v="Standard"/>
    <s v="South Burlington"/>
    <x v="9"/>
    <x v="1"/>
    <x v="2"/>
    <s v="Office Machines"/>
    <x v="3"/>
    <s v="Jumbo Box"/>
  </r>
  <r>
    <n v="663"/>
    <s v="Hilda Bennett"/>
    <n v="90922"/>
    <x v="2"/>
    <n v="17"/>
    <n v="14.58"/>
    <n v="247.86"/>
    <n v="0.05"/>
    <n v="0.05"/>
    <s v="Low discount"/>
    <n v="12.393000000000001"/>
    <n v="235.46700000000001"/>
    <s v="Low order"/>
    <d v="2015-05-29T00:00:00"/>
    <s v="Friday"/>
    <s v="May"/>
    <s v="2015"/>
    <x v="3"/>
    <d v="2015-06-01T00:00:00"/>
    <s v="Critical"/>
    <n v="3"/>
    <s v="Meduim"/>
    <n v="43952"/>
    <s v="Standard"/>
    <s v="Steubenville"/>
    <x v="10"/>
    <x v="3"/>
    <x v="1"/>
    <s v="Office Furnishings"/>
    <x v="1"/>
    <s v="Small Box"/>
  </r>
  <r>
    <n v="665"/>
    <s v="Miriam Mueller"/>
    <n v="88677"/>
    <x v="2"/>
    <n v="9"/>
    <n v="22.72"/>
    <n v="204.48"/>
    <n v="0.05"/>
    <n v="0.05"/>
    <s v="Low discount"/>
    <n v="10.224"/>
    <n v="194.256"/>
    <s v="Low order"/>
    <d v="2015-01-16T00:00:00"/>
    <s v="Friday"/>
    <s v="January"/>
    <s v="2015"/>
    <x v="0"/>
    <d v="2015-01-20T00:00:00"/>
    <s v="Low"/>
    <n v="4"/>
    <s v="High"/>
    <n v="37130"/>
    <s v="Standard"/>
    <s v="Murfreesboro"/>
    <x v="20"/>
    <x v="3"/>
    <x v="1"/>
    <s v="Office Furnishings"/>
    <x v="0"/>
    <s v="Small Pack"/>
  </r>
  <r>
    <n v="665"/>
    <s v="Miriam Mueller"/>
    <n v="88678"/>
    <x v="1"/>
    <n v="6"/>
    <n v="130.97999999999999"/>
    <n v="785.87999999999988"/>
    <n v="0.1"/>
    <n v="0.1"/>
    <s v="Meduim discount"/>
    <n v="78.587999999999994"/>
    <n v="707.29199999999992"/>
    <s v="Low order"/>
    <d v="2015-04-18T00:00:00"/>
    <s v="Saturday"/>
    <s v="April"/>
    <s v="2015"/>
    <x v="4"/>
    <d v="2015-04-19T00:00:00"/>
    <s v="Critical"/>
    <n v="1"/>
    <s v="Fast"/>
    <n v="37130"/>
    <s v="Standard"/>
    <s v="Murfreesboro"/>
    <x v="20"/>
    <x v="3"/>
    <x v="1"/>
    <s v="Chairs &amp; Chairmats"/>
    <x v="0"/>
    <s v="Jumbo Drum"/>
  </r>
  <r>
    <n v="666"/>
    <s v="Emily Sims"/>
    <n v="88679"/>
    <x v="8"/>
    <n v="11"/>
    <n v="4.57"/>
    <n v="50.27"/>
    <n v="0.05"/>
    <n v="0.05"/>
    <s v="Low discount"/>
    <n v="2.5135000000000005"/>
    <n v="47.756500000000003"/>
    <s v="Low order"/>
    <d v="2015-04-22T00:00:00"/>
    <s v="Wednesday"/>
    <s v="April"/>
    <s v="2015"/>
    <x v="4"/>
    <d v="2015-04-26T00:00:00"/>
    <s v="Low"/>
    <n v="4"/>
    <s v="High"/>
    <n v="37211"/>
    <s v="Standard"/>
    <s v="Nashville"/>
    <x v="20"/>
    <x v="2"/>
    <x v="0"/>
    <s v="Binders And Binder Accessories"/>
    <x v="0"/>
    <s v="Small Box"/>
  </r>
  <r>
    <n v="667"/>
    <s v="Allison Kirby"/>
    <n v="22147"/>
    <x v="2"/>
    <n v="37"/>
    <n v="22.72"/>
    <n v="840.64"/>
    <n v="0.05"/>
    <n v="0.05"/>
    <s v="Low discount"/>
    <n v="42.032000000000004"/>
    <n v="798.60799999999995"/>
    <s v="Low order"/>
    <d v="2015-01-16T00:00:00"/>
    <s v="Friday"/>
    <s v="January"/>
    <s v="2015"/>
    <x v="0"/>
    <d v="2015-01-20T00:00:00"/>
    <s v="Low"/>
    <n v="4"/>
    <s v="High"/>
    <n v="75203"/>
    <s v="Standard"/>
    <s v="Dallas"/>
    <x v="7"/>
    <x v="2"/>
    <x v="1"/>
    <s v="Office Furnishings"/>
    <x v="0"/>
    <s v="Small Pack"/>
  </r>
  <r>
    <n v="667"/>
    <s v="Allison Kirby"/>
    <n v="48257"/>
    <x v="8"/>
    <n v="45"/>
    <n v="4.57"/>
    <n v="205.65"/>
    <n v="0.05"/>
    <n v="0.05"/>
    <s v="Low discount"/>
    <n v="10.282500000000001"/>
    <n v="195.36750000000001"/>
    <s v="Low order"/>
    <d v="2015-04-22T00:00:00"/>
    <s v="Wednesday"/>
    <s v="April"/>
    <s v="2015"/>
    <x v="4"/>
    <d v="2015-04-26T00:00:00"/>
    <s v="Low"/>
    <n v="4"/>
    <s v="High"/>
    <n v="75203"/>
    <s v="Standard"/>
    <s v="Dallas"/>
    <x v="7"/>
    <x v="2"/>
    <x v="0"/>
    <s v="Binders And Binder Accessories"/>
    <x v="0"/>
    <s v="Small Box"/>
  </r>
  <r>
    <n v="669"/>
    <s v="Amy Shea"/>
    <n v="88475"/>
    <x v="9"/>
    <n v="22"/>
    <n v="2.89"/>
    <n v="63.580000000000005"/>
    <n v="0.05"/>
    <n v="0.05"/>
    <s v="Low discount"/>
    <n v="3.1790000000000003"/>
    <n v="60.401000000000003"/>
    <s v="Low order"/>
    <d v="2015-03-20T00:00:00"/>
    <s v="Friday"/>
    <s v="March"/>
    <s v="2015"/>
    <x v="5"/>
    <d v="2015-03-22T00:00:00"/>
    <s v="Medium"/>
    <n v="2"/>
    <s v="Meduim"/>
    <n v="52501"/>
    <s v="Standard"/>
    <s v="Ottumwa"/>
    <x v="25"/>
    <x v="2"/>
    <x v="0"/>
    <s v="Labels"/>
    <x v="1"/>
    <s v="Small Box"/>
  </r>
  <r>
    <n v="669"/>
    <s v="Amy Shea"/>
    <n v="88475"/>
    <x v="7"/>
    <n v="2"/>
    <n v="48.91"/>
    <n v="97.82"/>
    <n v="0.05"/>
    <n v="0.05"/>
    <s v="Low discount"/>
    <n v="4.891"/>
    <n v="92.928999999999988"/>
    <s v="Low order"/>
    <d v="2015-03-20T00:00:00"/>
    <s v="Friday"/>
    <s v="March"/>
    <s v="2015"/>
    <x v="5"/>
    <d v="2015-03-21T00:00:00"/>
    <s v="Medium"/>
    <n v="1"/>
    <s v="Fast"/>
    <n v="52501"/>
    <s v="Standard"/>
    <s v="Ottumwa"/>
    <x v="25"/>
    <x v="3"/>
    <x v="0"/>
    <s v="Paper"/>
    <x v="1"/>
    <s v="Small Box"/>
  </r>
  <r>
    <n v="670"/>
    <s v="Lewis Baldwin"/>
    <n v="88474"/>
    <x v="11"/>
    <n v="5"/>
    <n v="296.18"/>
    <n v="1480.9"/>
    <n v="0.1"/>
    <n v="0.1"/>
    <s v="Meduim discount"/>
    <n v="148.09"/>
    <n v="1332.8100000000002"/>
    <s v="Low order"/>
    <d v="2015-03-05T00:00:00"/>
    <s v="Thursday"/>
    <s v="March"/>
    <s v="2015"/>
    <x v="5"/>
    <d v="2015-03-12T00:00:00"/>
    <s v="Low"/>
    <n v="7"/>
    <s v="High"/>
    <n v="22025"/>
    <s v="Standard"/>
    <s v="Montclair"/>
    <x v="8"/>
    <x v="2"/>
    <x v="1"/>
    <s v="Tables"/>
    <x v="1"/>
    <s v="Jumbo Box"/>
  </r>
  <r>
    <n v="672"/>
    <s v="Brian Leach"/>
    <n v="88173"/>
    <x v="0"/>
    <n v="12"/>
    <n v="2.88"/>
    <n v="34.56"/>
    <n v="0.05"/>
    <n v="0.05"/>
    <s v="Low discount"/>
    <n v="1.7280000000000002"/>
    <n v="32.832000000000001"/>
    <s v="Low order"/>
    <d v="2015-02-05T00:00:00"/>
    <s v="Thursday"/>
    <s v="February"/>
    <s v="2015"/>
    <x v="2"/>
    <d v="2015-02-09T00:00:00"/>
    <s v="Low"/>
    <n v="4"/>
    <s v="High"/>
    <n v="50208"/>
    <s v="Standard"/>
    <s v="Newton"/>
    <x v="25"/>
    <x v="2"/>
    <x v="0"/>
    <s v="Pens &amp; Art Supplies"/>
    <x v="2"/>
    <s v="Wrap Bag"/>
  </r>
  <r>
    <n v="672"/>
    <s v="Brian Leach"/>
    <n v="88173"/>
    <x v="5"/>
    <n v="2"/>
    <n v="195.99"/>
    <n v="391.98"/>
    <n v="0.1"/>
    <n v="0.1"/>
    <s v="Meduim discount"/>
    <n v="39.198000000000008"/>
    <n v="352.78200000000004"/>
    <s v="Low order"/>
    <d v="2015-02-05T00:00:00"/>
    <s v="Thursday"/>
    <s v="February"/>
    <s v="2015"/>
    <x v="2"/>
    <d v="2015-02-12T00:00:00"/>
    <s v="Low"/>
    <n v="7"/>
    <s v="High"/>
    <n v="50208"/>
    <s v="Standard"/>
    <s v="Newton"/>
    <x v="25"/>
    <x v="2"/>
    <x v="2"/>
    <s v="Telephones And Communication"/>
    <x v="2"/>
    <s v="Small Box"/>
  </r>
  <r>
    <n v="674"/>
    <s v="Albert Frost"/>
    <n v="88174"/>
    <x v="10"/>
    <n v="3"/>
    <n v="161.55000000000001"/>
    <n v="484.65000000000003"/>
    <n v="0.1"/>
    <n v="0.1"/>
    <s v="Meduim discount"/>
    <n v="48.465000000000003"/>
    <n v="436.18500000000006"/>
    <s v="Low order"/>
    <d v="2015-01-02T00:00:00"/>
    <s v="Friday"/>
    <s v="January"/>
    <s v="2015"/>
    <x v="0"/>
    <d v="2015-01-03T00:00:00"/>
    <s v="Critical"/>
    <n v="1"/>
    <s v="Fast"/>
    <n v="64133"/>
    <s v="Standard"/>
    <s v="Raytown"/>
    <x v="33"/>
    <x v="3"/>
    <x v="0"/>
    <s v="Storage &amp; Organization"/>
    <x v="2"/>
    <s v="Small Box"/>
  </r>
  <r>
    <n v="678"/>
    <s v="Edward McKenzie"/>
    <n v="88889"/>
    <x v="10"/>
    <n v="5"/>
    <n v="15.42"/>
    <n v="77.099999999999994"/>
    <n v="0.05"/>
    <n v="0.05"/>
    <s v="Low discount"/>
    <n v="3.855"/>
    <n v="73.24499999999999"/>
    <s v="Low order"/>
    <d v="2015-04-22T00:00:00"/>
    <s v="Wednesday"/>
    <s v="April"/>
    <s v="2015"/>
    <x v="4"/>
    <d v="2015-04-23T00:00:00"/>
    <s v="Medium"/>
    <n v="1"/>
    <s v="Fast"/>
    <n v="24281"/>
    <s v="Express "/>
    <s v="Rose Hill"/>
    <x v="8"/>
    <x v="0"/>
    <x v="0"/>
    <s v="Storage &amp; Organization"/>
    <x v="0"/>
    <s v="Small Box"/>
  </r>
  <r>
    <n v="679"/>
    <s v="Katie Dougherty"/>
    <n v="88890"/>
    <x v="15"/>
    <n v="2"/>
    <n v="3.95"/>
    <n v="7.9"/>
    <n v="0.05"/>
    <n v="0.05"/>
    <s v="Low discount"/>
    <n v="0.39500000000000002"/>
    <n v="7.5050000000000008"/>
    <s v="Low order"/>
    <d v="2015-03-04T00:00:00"/>
    <s v="Wednesday"/>
    <s v="March"/>
    <s v="2015"/>
    <x v="5"/>
    <d v="2015-03-05T00:00:00"/>
    <s v="Medium"/>
    <n v="1"/>
    <s v="Fast"/>
    <n v="98387"/>
    <s v="Standard"/>
    <s v="Spanaway"/>
    <x v="0"/>
    <x v="0"/>
    <x v="0"/>
    <s v="Appliances"/>
    <x v="0"/>
    <s v="Small Box"/>
  </r>
  <r>
    <n v="679"/>
    <s v="Katie Dougherty"/>
    <n v="88890"/>
    <x v="8"/>
    <n v="17"/>
    <n v="367.99"/>
    <n v="6255.83"/>
    <n v="0.1"/>
    <n v="0.1"/>
    <s v="Meduim discount"/>
    <n v="625.58300000000008"/>
    <n v="5630.2469999999994"/>
    <s v="High Order"/>
    <d v="2015-03-04T00:00:00"/>
    <s v="Wednesday"/>
    <s v="March"/>
    <s v="2015"/>
    <x v="5"/>
    <d v="2015-03-05T00:00:00"/>
    <s v="Medium"/>
    <n v="1"/>
    <s v="Fast"/>
    <n v="98387"/>
    <s v="Standard"/>
    <s v="Spanaway"/>
    <x v="0"/>
    <x v="0"/>
    <x v="0"/>
    <s v="Binders And Binder Accessories"/>
    <x v="0"/>
    <s v="Small Box"/>
  </r>
  <r>
    <n v="680"/>
    <s v="Laurence Poe"/>
    <n v="88890"/>
    <x v="5"/>
    <n v="3"/>
    <n v="95.99"/>
    <n v="287.96999999999997"/>
    <n v="0.05"/>
    <n v="0.05"/>
    <s v="Low discount"/>
    <n v="14.398499999999999"/>
    <n v="273.57149999999996"/>
    <s v="Low order"/>
    <d v="2015-03-04T00:00:00"/>
    <s v="Wednesday"/>
    <s v="March"/>
    <s v="2015"/>
    <x v="5"/>
    <d v="2015-03-06T00:00:00"/>
    <s v="Medium"/>
    <n v="2"/>
    <s v="Meduim"/>
    <n v="99207"/>
    <s v="Standard"/>
    <s v="Spokane"/>
    <x v="0"/>
    <x v="2"/>
    <x v="2"/>
    <s v="Telephones And Communication"/>
    <x v="0"/>
    <s v="Small Box"/>
  </r>
  <r>
    <n v="683"/>
    <s v="Seth Merrill"/>
    <n v="87765"/>
    <x v="2"/>
    <n v="4"/>
    <n v="17.670000000000002"/>
    <n v="70.680000000000007"/>
    <n v="0.05"/>
    <n v="0.05"/>
    <s v="Low discount"/>
    <n v="3.5340000000000007"/>
    <n v="67.146000000000001"/>
    <s v="Low order"/>
    <d v="2015-04-07T00:00:00"/>
    <s v="Tuesday"/>
    <s v="April"/>
    <s v="2015"/>
    <x v="4"/>
    <d v="2015-04-08T00:00:00"/>
    <s v="Medium"/>
    <n v="1"/>
    <s v="Fast"/>
    <n v="68046"/>
    <s v="Express "/>
    <s v="Papillion"/>
    <x v="32"/>
    <x v="2"/>
    <x v="1"/>
    <s v="Office Furnishings"/>
    <x v="2"/>
    <s v="Small Pack"/>
  </r>
  <r>
    <n v="688"/>
    <s v="Ashley Reese"/>
    <n v="88503"/>
    <x v="10"/>
    <n v="10"/>
    <n v="279.48"/>
    <n v="2794.8"/>
    <n v="0.1"/>
    <n v="0.1"/>
    <s v="Meduim discount"/>
    <n v="279.48"/>
    <n v="2515.3200000000002"/>
    <s v="Low order"/>
    <d v="2015-05-16T00:00:00"/>
    <s v="Saturday"/>
    <s v="May"/>
    <s v="2015"/>
    <x v="3"/>
    <d v="2015-05-16T00:00:00"/>
    <s v="Critical"/>
    <n v="0"/>
    <s v="Fast"/>
    <n v="63116"/>
    <s v="Standard"/>
    <s v="Saint Louis"/>
    <x v="33"/>
    <x v="2"/>
    <x v="0"/>
    <s v="Storage &amp; Organization"/>
    <x v="2"/>
    <s v="Large Box"/>
  </r>
  <r>
    <n v="688"/>
    <s v="Ashley Reese"/>
    <n v="88504"/>
    <x v="8"/>
    <n v="5"/>
    <n v="4.18"/>
    <n v="20.9"/>
    <n v="0.05"/>
    <n v="0.05"/>
    <s v="Low discount"/>
    <n v="1.0449999999999999"/>
    <n v="19.854999999999997"/>
    <s v="Low order"/>
    <d v="2015-03-06T00:00:00"/>
    <s v="Friday"/>
    <s v="March"/>
    <s v="2015"/>
    <x v="5"/>
    <d v="2015-03-08T00:00:00"/>
    <s v="Low"/>
    <n v="2"/>
    <s v="Meduim"/>
    <n v="63116"/>
    <s v="Standard"/>
    <s v="Saint Louis"/>
    <x v="33"/>
    <x v="2"/>
    <x v="0"/>
    <s v="Binders And Binder Accessories"/>
    <x v="2"/>
    <s v="Small Box"/>
  </r>
  <r>
    <n v="689"/>
    <s v="Tommy Honeycutt"/>
    <n v="88502"/>
    <x v="13"/>
    <n v="10"/>
    <n v="1.7"/>
    <n v="17"/>
    <n v="0.05"/>
    <n v="0.05"/>
    <s v="Low discount"/>
    <n v="0.85000000000000009"/>
    <n v="16.149999999999999"/>
    <s v="Low order"/>
    <d v="2015-02-04T00:00:00"/>
    <s v="Wednesday"/>
    <s v="February"/>
    <s v="2015"/>
    <x v="2"/>
    <d v="2015-02-05T00:00:00"/>
    <s v="Medium"/>
    <n v="1"/>
    <s v="Fast"/>
    <n v="63376"/>
    <s v="Standard"/>
    <s v="Saint Peters"/>
    <x v="33"/>
    <x v="0"/>
    <x v="2"/>
    <s v="Computer Peripherals"/>
    <x v="2"/>
    <s v="Small Pack"/>
  </r>
  <r>
    <n v="691"/>
    <s v="Alicia Curtis"/>
    <n v="89915"/>
    <x v="7"/>
    <n v="8"/>
    <n v="6.48"/>
    <n v="51.84"/>
    <n v="0.05"/>
    <n v="0.05"/>
    <s v="Low discount"/>
    <n v="2.5920000000000005"/>
    <n v="49.248000000000005"/>
    <s v="Low order"/>
    <d v="2015-03-21T00:00:00"/>
    <s v="Saturday"/>
    <s v="March"/>
    <s v="2015"/>
    <x v="5"/>
    <d v="2015-03-22T00:00:00"/>
    <s v="High"/>
    <n v="1"/>
    <s v="Fast"/>
    <n v="98408"/>
    <s v="Standard"/>
    <s v="Tacoma"/>
    <x v="0"/>
    <x v="0"/>
    <x v="0"/>
    <s v="Paper"/>
    <x v="1"/>
    <s v="Small Box"/>
  </r>
  <r>
    <n v="693"/>
    <s v="Richard McClure"/>
    <n v="87811"/>
    <x v="14"/>
    <n v="7"/>
    <n v="500.98"/>
    <n v="3506.86"/>
    <n v="0.1"/>
    <n v="0.1"/>
    <s v="Meduim discount"/>
    <n v="350.68600000000004"/>
    <n v="3156.174"/>
    <s v="Low order"/>
    <d v="2015-03-25T00:00:00"/>
    <s v="Wednesday"/>
    <s v="March"/>
    <s v="2015"/>
    <x v="5"/>
    <d v="2015-03-25T00:00:00"/>
    <s v="Low"/>
    <n v="0"/>
    <s v="Fast"/>
    <n v="80229"/>
    <s v="Standard"/>
    <s v="Thornton"/>
    <x v="21"/>
    <x v="0"/>
    <x v="1"/>
    <s v="Bookcases"/>
    <x v="2"/>
    <s v="Jumbo Box"/>
  </r>
  <r>
    <n v="693"/>
    <s v="Richard McClure"/>
    <n v="87812"/>
    <x v="8"/>
    <n v="17"/>
    <n v="5.34"/>
    <n v="90.78"/>
    <n v="0.05"/>
    <n v="0.05"/>
    <s v="Low discount"/>
    <n v="4.5390000000000006"/>
    <n v="86.241"/>
    <s v="Low order"/>
    <d v="2015-03-08T00:00:00"/>
    <s v="Sunday"/>
    <s v="March"/>
    <s v="2015"/>
    <x v="5"/>
    <d v="2015-03-15T00:00:00"/>
    <s v="Low"/>
    <n v="7"/>
    <s v="High"/>
    <n v="80229"/>
    <s v="Express "/>
    <s v="Thornton"/>
    <x v="21"/>
    <x v="0"/>
    <x v="0"/>
    <s v="Binders And Binder Accessories"/>
    <x v="2"/>
    <s v="Small Box"/>
  </r>
  <r>
    <n v="693"/>
    <s v="Richard McClure"/>
    <n v="87812"/>
    <x v="14"/>
    <n v="5"/>
    <n v="140.97999999999999"/>
    <n v="704.9"/>
    <n v="0.1"/>
    <n v="0.1"/>
    <s v="Meduim discount"/>
    <n v="70.489999999999995"/>
    <n v="634.41"/>
    <s v="Low order"/>
    <d v="2015-03-08T00:00:00"/>
    <s v="Sunday"/>
    <s v="March"/>
    <s v="2015"/>
    <x v="5"/>
    <d v="2015-03-15T00:00:00"/>
    <s v="Low"/>
    <n v="7"/>
    <s v="High"/>
    <n v="80229"/>
    <s v="Standard"/>
    <s v="Thornton"/>
    <x v="21"/>
    <x v="0"/>
    <x v="1"/>
    <s v="Bookcases"/>
    <x v="2"/>
    <s v="Jumbo Box"/>
  </r>
  <r>
    <n v="693"/>
    <s v="Richard McClure"/>
    <n v="87812"/>
    <x v="5"/>
    <n v="11"/>
    <n v="205.99"/>
    <n v="2265.8900000000003"/>
    <n v="0.1"/>
    <n v="0.1"/>
    <s v="Meduim discount"/>
    <n v="226.58900000000006"/>
    <n v="2039.3010000000004"/>
    <s v="Low order"/>
    <d v="2015-03-08T00:00:00"/>
    <s v="Sunday"/>
    <s v="March"/>
    <s v="2015"/>
    <x v="5"/>
    <d v="2015-03-15T00:00:00"/>
    <s v="Low"/>
    <n v="7"/>
    <s v="High"/>
    <n v="80229"/>
    <s v="Standard"/>
    <s v="Thornton"/>
    <x v="21"/>
    <x v="0"/>
    <x v="2"/>
    <s v="Telephones And Communication"/>
    <x v="2"/>
    <s v="Small Box"/>
  </r>
  <r>
    <n v="693"/>
    <s v="Richard McClure"/>
    <n v="87813"/>
    <x v="11"/>
    <n v="36"/>
    <n v="230.98"/>
    <n v="8315.2799999999988"/>
    <n v="0.1"/>
    <n v="0.1"/>
    <s v="Meduim discount"/>
    <n v="831.52799999999991"/>
    <n v="7483.7519999999986"/>
    <s v="High Order"/>
    <d v="2015-05-05T00:00:00"/>
    <s v="Tuesday"/>
    <s v="May"/>
    <s v="2015"/>
    <x v="3"/>
    <d v="2015-05-07T00:00:00"/>
    <s v="High"/>
    <n v="2"/>
    <s v="Meduim"/>
    <n v="80229"/>
    <s v="Standard"/>
    <s v="Thornton"/>
    <x v="21"/>
    <x v="2"/>
    <x v="1"/>
    <s v="Tables"/>
    <x v="2"/>
    <s v="Jumbo Box"/>
  </r>
  <r>
    <n v="696"/>
    <s v="Johnny Reid"/>
    <n v="89847"/>
    <x v="13"/>
    <n v="10"/>
    <n v="8.1199999999999992"/>
    <n v="81.199999999999989"/>
    <n v="0.05"/>
    <n v="0.05"/>
    <s v="Low discount"/>
    <n v="4.0599999999999996"/>
    <n v="77.139999999999986"/>
    <s v="Low order"/>
    <d v="2015-03-27T00:00:00"/>
    <s v="Friday"/>
    <s v="March"/>
    <s v="2015"/>
    <x v="5"/>
    <d v="2015-03-28T00:00:00"/>
    <s v="Medium"/>
    <n v="1"/>
    <s v="Fast"/>
    <n v="46307"/>
    <s v="Standard"/>
    <s v="Crown Point"/>
    <x v="38"/>
    <x v="2"/>
    <x v="2"/>
    <s v="Computer Peripherals"/>
    <x v="0"/>
    <s v="Small Pack"/>
  </r>
  <r>
    <n v="696"/>
    <s v="Johnny Reid"/>
    <n v="89847"/>
    <x v="2"/>
    <n v="12"/>
    <n v="51.65"/>
    <n v="619.79999999999995"/>
    <n v="0.05"/>
    <n v="0.05"/>
    <s v="Low discount"/>
    <n v="30.99"/>
    <n v="588.80999999999995"/>
    <s v="Low order"/>
    <d v="2015-03-27T00:00:00"/>
    <s v="Friday"/>
    <s v="March"/>
    <s v="2015"/>
    <x v="5"/>
    <d v="2015-03-28T00:00:00"/>
    <s v="Medium"/>
    <n v="1"/>
    <s v="Fast"/>
    <n v="46307"/>
    <s v="Standard"/>
    <s v="Crown Point"/>
    <x v="38"/>
    <x v="2"/>
    <x v="1"/>
    <s v="Office Furnishings"/>
    <x v="0"/>
    <s v="Medium Box"/>
  </r>
  <r>
    <n v="696"/>
    <s v="Johnny Reid"/>
    <n v="89848"/>
    <x v="13"/>
    <n v="9"/>
    <n v="40.479999999999997"/>
    <n v="364.32"/>
    <n v="0.05"/>
    <n v="0.05"/>
    <s v="Low discount"/>
    <n v="18.216000000000001"/>
    <n v="346.10399999999998"/>
    <s v="Low order"/>
    <d v="2015-04-07T00:00:00"/>
    <s v="Tuesday"/>
    <s v="April"/>
    <s v="2015"/>
    <x v="4"/>
    <d v="2015-04-09T00:00:00"/>
    <s v="Low"/>
    <n v="2"/>
    <s v="Meduim"/>
    <n v="46307"/>
    <s v="Standard"/>
    <s v="Crown Point"/>
    <x v="38"/>
    <x v="2"/>
    <x v="2"/>
    <s v="Computer Peripherals"/>
    <x v="0"/>
    <s v="Small Box"/>
  </r>
  <r>
    <n v="697"/>
    <s v="Adam G Sawyer"/>
    <n v="89847"/>
    <x v="5"/>
    <n v="10"/>
    <n v="175.99"/>
    <n v="1759.9"/>
    <n v="0.1"/>
    <n v="0.1"/>
    <s v="Meduim discount"/>
    <n v="175.99"/>
    <n v="1583.91"/>
    <s v="Low order"/>
    <d v="2015-03-27T00:00:00"/>
    <s v="Friday"/>
    <s v="March"/>
    <s v="2015"/>
    <x v="5"/>
    <d v="2015-03-28T00:00:00"/>
    <s v="Medium"/>
    <n v="1"/>
    <s v="Fast"/>
    <n v="46312"/>
    <s v="Standard"/>
    <s v="East Chicago"/>
    <x v="38"/>
    <x v="2"/>
    <x v="2"/>
    <s v="Telephones And Communication"/>
    <x v="0"/>
    <s v="Small Box"/>
  </r>
  <r>
    <n v="697"/>
    <s v="Adam G Sawyer"/>
    <n v="89849"/>
    <x v="15"/>
    <n v="20"/>
    <n v="14.81"/>
    <n v="296.2"/>
    <n v="0.05"/>
    <n v="0.05"/>
    <s v="Low discount"/>
    <n v="14.81"/>
    <n v="281.39"/>
    <s v="Low order"/>
    <d v="2015-02-07T00:00:00"/>
    <s v="Saturday"/>
    <s v="February"/>
    <s v="2015"/>
    <x v="2"/>
    <d v="2015-02-09T00:00:00"/>
    <s v="Critical"/>
    <n v="2"/>
    <s v="Meduim"/>
    <n v="46312"/>
    <s v="Standard"/>
    <s v="East Chicago"/>
    <x v="38"/>
    <x v="0"/>
    <x v="0"/>
    <s v="Appliances"/>
    <x v="0"/>
    <s v="Small Box"/>
  </r>
  <r>
    <n v="698"/>
    <s v="Nelson Hensley"/>
    <n v="32869"/>
    <x v="13"/>
    <n v="41"/>
    <n v="8.1199999999999992"/>
    <n v="332.91999999999996"/>
    <n v="0.05"/>
    <n v="0.05"/>
    <s v="Low discount"/>
    <n v="16.645999999999997"/>
    <n v="316.27399999999994"/>
    <s v="Low order"/>
    <d v="2015-03-27T00:00:00"/>
    <s v="Friday"/>
    <s v="March"/>
    <s v="2015"/>
    <x v="5"/>
    <d v="2015-03-28T00:00:00"/>
    <s v="Medium"/>
    <n v="1"/>
    <s v="Fast"/>
    <n v="98105"/>
    <s v="Standard"/>
    <s v="Seattle"/>
    <x v="0"/>
    <x v="0"/>
    <x v="2"/>
    <s v="Computer Peripherals"/>
    <x v="0"/>
    <s v="Small Pack"/>
  </r>
  <r>
    <n v="698"/>
    <s v="Nelson Hensley"/>
    <n v="32869"/>
    <x v="2"/>
    <n v="49"/>
    <n v="51.65"/>
    <n v="2530.85"/>
    <n v="0.05"/>
    <n v="0.05"/>
    <s v="Low discount"/>
    <n v="126.5425"/>
    <n v="2404.3074999999999"/>
    <s v="Low order"/>
    <d v="2015-03-27T00:00:00"/>
    <s v="Friday"/>
    <s v="March"/>
    <s v="2015"/>
    <x v="5"/>
    <d v="2015-03-28T00:00:00"/>
    <s v="Medium"/>
    <n v="1"/>
    <s v="Fast"/>
    <n v="98105"/>
    <s v="Standard"/>
    <s v="Seattle"/>
    <x v="0"/>
    <x v="0"/>
    <x v="1"/>
    <s v="Office Furnishings"/>
    <x v="0"/>
    <s v="Medium Box"/>
  </r>
  <r>
    <n v="698"/>
    <s v="Nelson Hensley"/>
    <n v="32869"/>
    <x v="5"/>
    <n v="39"/>
    <n v="175.99"/>
    <n v="6863.6100000000006"/>
    <n v="0.1"/>
    <n v="0.1"/>
    <s v="Meduim discount"/>
    <n v="686.3610000000001"/>
    <n v="6177.2490000000007"/>
    <s v="High Order"/>
    <d v="2015-03-27T00:00:00"/>
    <s v="Friday"/>
    <s v="March"/>
    <s v="2015"/>
    <x v="5"/>
    <d v="2015-03-28T00:00:00"/>
    <s v="Medium"/>
    <n v="1"/>
    <s v="Fast"/>
    <n v="98105"/>
    <s v="Standard"/>
    <s v="Seattle"/>
    <x v="0"/>
    <x v="0"/>
    <x v="2"/>
    <s v="Telephones And Communication"/>
    <x v="0"/>
    <s v="Small Box"/>
  </r>
  <r>
    <n v="698"/>
    <s v="Nelson Hensley"/>
    <n v="8994"/>
    <x v="13"/>
    <n v="36"/>
    <n v="40.479999999999997"/>
    <n v="1457.28"/>
    <n v="0.05"/>
    <n v="0.05"/>
    <s v="Low discount"/>
    <n v="72.864000000000004"/>
    <n v="1384.4159999999999"/>
    <s v="Low order"/>
    <d v="2015-04-07T00:00:00"/>
    <s v="Tuesday"/>
    <s v="April"/>
    <s v="2015"/>
    <x v="4"/>
    <d v="2015-04-09T00:00:00"/>
    <s v="Low"/>
    <n v="2"/>
    <s v="Meduim"/>
    <n v="98105"/>
    <s v="Standard"/>
    <s v="Seattle"/>
    <x v="0"/>
    <x v="0"/>
    <x v="2"/>
    <s v="Computer Peripherals"/>
    <x v="0"/>
    <s v="Small Box"/>
  </r>
  <r>
    <n v="698"/>
    <s v="Nelson Hensley"/>
    <n v="53410"/>
    <x v="15"/>
    <n v="79"/>
    <n v="14.81"/>
    <n v="1169.99"/>
    <n v="0.05"/>
    <n v="0.05"/>
    <s v="Low discount"/>
    <n v="58.499500000000005"/>
    <n v="1111.4905000000001"/>
    <s v="Low order"/>
    <d v="2015-02-07T00:00:00"/>
    <s v="Saturday"/>
    <s v="February"/>
    <s v="2015"/>
    <x v="2"/>
    <d v="2015-02-09T00:00:00"/>
    <s v="Critical"/>
    <n v="2"/>
    <s v="Meduim"/>
    <n v="98105"/>
    <s v="Standard"/>
    <s v="Seattle"/>
    <x v="0"/>
    <x v="0"/>
    <x v="0"/>
    <s v="Appliances"/>
    <x v="0"/>
    <s v="Small Box"/>
  </r>
  <r>
    <n v="699"/>
    <s v="Jenny Gold"/>
    <n v="44517"/>
    <x v="7"/>
    <n v="5"/>
    <n v="5.28"/>
    <n v="26.400000000000002"/>
    <n v="0.05"/>
    <n v="0.05"/>
    <s v="Low discount"/>
    <n v="1.3200000000000003"/>
    <n v="25.080000000000002"/>
    <s v="Low order"/>
    <d v="2015-04-23T00:00:00"/>
    <s v="Thursday"/>
    <s v="April"/>
    <s v="2015"/>
    <x v="4"/>
    <d v="2015-04-24T00:00:00"/>
    <s v="Medium"/>
    <n v="1"/>
    <s v="Fast"/>
    <n v="90041"/>
    <s v="Standard"/>
    <s v="Los Angeles"/>
    <x v="1"/>
    <x v="0"/>
    <x v="0"/>
    <s v="Paper"/>
    <x v="3"/>
    <s v="Small Box"/>
  </r>
  <r>
    <n v="699"/>
    <s v="Jenny Gold"/>
    <n v="55392"/>
    <x v="0"/>
    <n v="30"/>
    <n v="6.47"/>
    <n v="194.1"/>
    <n v="0.05"/>
    <n v="0.05"/>
    <s v="Low discount"/>
    <n v="9.7050000000000001"/>
    <n v="184.39499999999998"/>
    <s v="Low order"/>
    <d v="2015-06-06T00:00:00"/>
    <s v="Saturday"/>
    <s v="June"/>
    <s v="2015"/>
    <x v="1"/>
    <d v="2015-06-07T00:00:00"/>
    <s v="Critical"/>
    <n v="1"/>
    <s v="Fast"/>
    <n v="90041"/>
    <s v="Standard"/>
    <s v="Los Angeles"/>
    <x v="1"/>
    <x v="0"/>
    <x v="0"/>
    <s v="Pens &amp; Art Supplies"/>
    <x v="3"/>
    <s v="Wrap Bag"/>
  </r>
  <r>
    <n v="699"/>
    <s v="Jenny Gold"/>
    <n v="55392"/>
    <x v="0"/>
    <n v="59"/>
    <n v="2.84"/>
    <n v="167.56"/>
    <n v="0.05"/>
    <n v="0.05"/>
    <s v="Low discount"/>
    <n v="8.3780000000000001"/>
    <n v="159.18200000000002"/>
    <s v="Low order"/>
    <d v="2015-06-06T00:00:00"/>
    <s v="Saturday"/>
    <s v="June"/>
    <s v="2015"/>
    <x v="1"/>
    <d v="2015-06-08T00:00:00"/>
    <s v="Critical"/>
    <n v="2"/>
    <s v="Meduim"/>
    <n v="90041"/>
    <s v="Standard"/>
    <s v="Los Angeles"/>
    <x v="1"/>
    <x v="0"/>
    <x v="0"/>
    <s v="Pens &amp; Art Supplies"/>
    <x v="3"/>
    <s v="Wrap Bag"/>
  </r>
  <r>
    <n v="699"/>
    <s v="Jenny Gold"/>
    <n v="36647"/>
    <x v="3"/>
    <n v="32"/>
    <n v="7.89"/>
    <n v="252.48"/>
    <n v="0.05"/>
    <n v="0.05"/>
    <s v="Low discount"/>
    <n v="12.624000000000001"/>
    <n v="239.85599999999999"/>
    <s v="Low order"/>
    <d v="2015-06-30T00:00:00"/>
    <s v="Tuesday"/>
    <s v="June"/>
    <s v="2015"/>
    <x v="1"/>
    <d v="2015-07-01T00:00:00"/>
    <s v="High"/>
    <n v="1"/>
    <s v="Fast"/>
    <n v="90041"/>
    <s v="Standard"/>
    <s v="Los Angeles"/>
    <x v="1"/>
    <x v="0"/>
    <x v="0"/>
    <s v="Rubber Bands"/>
    <x v="3"/>
    <s v="Wrap Bag"/>
  </r>
  <r>
    <n v="699"/>
    <s v="Jenny Gold"/>
    <n v="36647"/>
    <x v="12"/>
    <n v="24"/>
    <n v="3.68"/>
    <n v="88.320000000000007"/>
    <n v="0.05"/>
    <n v="0.05"/>
    <s v="Low discount"/>
    <n v="4.4160000000000004"/>
    <n v="83.904000000000011"/>
    <s v="Low order"/>
    <d v="2015-06-30T00:00:00"/>
    <s v="Tuesday"/>
    <s v="June"/>
    <s v="2015"/>
    <x v="1"/>
    <d v="2015-07-01T00:00:00"/>
    <s v="High"/>
    <n v="1"/>
    <s v="Fast"/>
    <n v="90041"/>
    <s v="Standard"/>
    <s v="Los Angeles"/>
    <x v="1"/>
    <x v="0"/>
    <x v="0"/>
    <s v="Scissors, Rulers And Trimmers"/>
    <x v="3"/>
    <s v="Wrap Bag"/>
  </r>
  <r>
    <n v="699"/>
    <s v="Jenny Gold"/>
    <n v="36647"/>
    <x v="10"/>
    <n v="27"/>
    <n v="9.7100000000000009"/>
    <n v="262.17"/>
    <n v="0.05"/>
    <n v="0.05"/>
    <s v="Low discount"/>
    <n v="13.108500000000001"/>
    <n v="249.06150000000002"/>
    <s v="Low order"/>
    <d v="2015-06-30T00:00:00"/>
    <s v="Tuesday"/>
    <s v="June"/>
    <s v="2015"/>
    <x v="1"/>
    <d v="2015-07-03T00:00:00"/>
    <s v="High"/>
    <n v="3"/>
    <s v="Meduim"/>
    <n v="90041"/>
    <s v="Standard"/>
    <s v="Los Angeles"/>
    <x v="1"/>
    <x v="0"/>
    <x v="0"/>
    <s v="Storage &amp; Organization"/>
    <x v="3"/>
    <s v="Small Box"/>
  </r>
  <r>
    <n v="699"/>
    <s v="Jenny Gold"/>
    <n v="32420"/>
    <x v="13"/>
    <n v="42"/>
    <n v="5.0199999999999996"/>
    <n v="210.83999999999997"/>
    <n v="0.05"/>
    <n v="0.05"/>
    <s v="Low discount"/>
    <n v="10.542"/>
    <n v="200.29799999999997"/>
    <s v="Low order"/>
    <d v="2015-01-29T00:00:00"/>
    <s v="Thursday"/>
    <s v="January"/>
    <s v="2015"/>
    <x v="0"/>
    <d v="2015-01-31T00:00:00"/>
    <s v="Medium"/>
    <n v="2"/>
    <s v="Meduim"/>
    <n v="90041"/>
    <s v="Standard"/>
    <s v="Los Angeles"/>
    <x v="1"/>
    <x v="0"/>
    <x v="2"/>
    <s v="Computer Peripherals"/>
    <x v="3"/>
    <s v="Small Pack"/>
  </r>
  <r>
    <n v="699"/>
    <s v="Jenny Gold"/>
    <n v="32420"/>
    <x v="1"/>
    <n v="23"/>
    <n v="280.98"/>
    <n v="6462.5400000000009"/>
    <n v="0.1"/>
    <n v="0.1"/>
    <s v="Meduim discount"/>
    <n v="646.25400000000013"/>
    <n v="5816.286000000001"/>
    <s v="High Order"/>
    <d v="2015-01-29T00:00:00"/>
    <s v="Thursday"/>
    <s v="January"/>
    <s v="2015"/>
    <x v="0"/>
    <d v="2015-01-31T00:00:00"/>
    <s v="Medium"/>
    <n v="2"/>
    <s v="Meduim"/>
    <n v="90041"/>
    <s v="Standard"/>
    <s v="Los Angeles"/>
    <x v="1"/>
    <x v="0"/>
    <x v="1"/>
    <s v="Chairs &amp; Chairmats"/>
    <x v="3"/>
    <s v="Jumbo Drum"/>
  </r>
  <r>
    <n v="699"/>
    <s v="Jenny Gold"/>
    <n v="3042"/>
    <x v="0"/>
    <n v="88"/>
    <n v="4.26"/>
    <n v="374.88"/>
    <n v="0.05"/>
    <n v="0.05"/>
    <s v="Low discount"/>
    <n v="18.744"/>
    <n v="356.13599999999997"/>
    <s v="Low order"/>
    <d v="2015-05-20T00:00:00"/>
    <s v="Wednesday"/>
    <s v="May"/>
    <s v="2015"/>
    <x v="3"/>
    <d v="2015-05-21T00:00:00"/>
    <s v="Medium"/>
    <n v="1"/>
    <s v="Fast"/>
    <n v="90041"/>
    <s v="Standard"/>
    <s v="Los Angeles"/>
    <x v="1"/>
    <x v="0"/>
    <x v="0"/>
    <s v="Pens &amp; Art Supplies"/>
    <x v="3"/>
    <s v="Wrap Bag"/>
  </r>
  <r>
    <n v="700"/>
    <s v="Joseph Grossman"/>
    <n v="87980"/>
    <x v="0"/>
    <n v="22"/>
    <n v="4.26"/>
    <n v="93.72"/>
    <n v="0.05"/>
    <n v="0.05"/>
    <s v="Low discount"/>
    <n v="4.6859999999999999"/>
    <n v="89.033999999999992"/>
    <s v="Low order"/>
    <d v="2015-05-20T00:00:00"/>
    <s v="Wednesday"/>
    <s v="May"/>
    <s v="2015"/>
    <x v="3"/>
    <d v="2015-05-21T00:00:00"/>
    <s v="Medium"/>
    <n v="1"/>
    <s v="Fast"/>
    <n v="93454"/>
    <s v="Standard"/>
    <s v="Santa Maria"/>
    <x v="1"/>
    <x v="0"/>
    <x v="0"/>
    <s v="Pens &amp; Art Supplies"/>
    <x v="3"/>
    <s v="Wrap Bag"/>
  </r>
  <r>
    <n v="702"/>
    <s v="Kelly O'Connor"/>
    <n v="87977"/>
    <x v="7"/>
    <n v="1"/>
    <n v="5.28"/>
    <n v="5.28"/>
    <n v="0.05"/>
    <n v="0.05"/>
    <s v="Low discount"/>
    <n v="0.26400000000000001"/>
    <n v="5.016"/>
    <s v="Low order"/>
    <d v="2015-04-23T00:00:00"/>
    <s v="Thursday"/>
    <s v="April"/>
    <s v="2015"/>
    <x v="4"/>
    <d v="2015-04-24T00:00:00"/>
    <s v="Medium"/>
    <n v="1"/>
    <s v="Fast"/>
    <n v="95404"/>
    <s v="Standard"/>
    <s v="Santa Rosa"/>
    <x v="1"/>
    <x v="0"/>
    <x v="0"/>
    <s v="Paper"/>
    <x v="3"/>
    <s v="Small Box"/>
  </r>
  <r>
    <n v="702"/>
    <s v="Kelly O'Connor"/>
    <n v="87979"/>
    <x v="3"/>
    <n v="8"/>
    <n v="7.89"/>
    <n v="63.12"/>
    <n v="0.05"/>
    <n v="0.05"/>
    <s v="Low discount"/>
    <n v="3.1560000000000001"/>
    <n v="59.963999999999999"/>
    <s v="Low order"/>
    <d v="2015-06-30T00:00:00"/>
    <s v="Tuesday"/>
    <s v="June"/>
    <s v="2015"/>
    <x v="1"/>
    <d v="2015-07-01T00:00:00"/>
    <s v="High"/>
    <n v="1"/>
    <s v="Fast"/>
    <n v="95404"/>
    <s v="Standard"/>
    <s v="Santa Rosa"/>
    <x v="1"/>
    <x v="0"/>
    <x v="0"/>
    <s v="Rubber Bands"/>
    <x v="3"/>
    <s v="Wrap Bag"/>
  </r>
  <r>
    <n v="702"/>
    <s v="Kelly O'Connor"/>
    <n v="87979"/>
    <x v="12"/>
    <n v="6"/>
    <n v="3.68"/>
    <n v="22.080000000000002"/>
    <n v="0.05"/>
    <n v="0.05"/>
    <s v="Low discount"/>
    <n v="1.1040000000000001"/>
    <n v="20.976000000000003"/>
    <s v="Low order"/>
    <d v="2015-06-30T00:00:00"/>
    <s v="Tuesday"/>
    <s v="June"/>
    <s v="2015"/>
    <x v="1"/>
    <d v="2015-07-01T00:00:00"/>
    <s v="High"/>
    <n v="1"/>
    <s v="Fast"/>
    <n v="95404"/>
    <s v="Standard"/>
    <s v="Santa Rosa"/>
    <x v="1"/>
    <x v="0"/>
    <x v="0"/>
    <s v="Scissors, Rulers And Trimmers"/>
    <x v="3"/>
    <s v="Wrap Bag"/>
  </r>
  <r>
    <n v="702"/>
    <s v="Kelly O'Connor"/>
    <n v="87979"/>
    <x v="10"/>
    <n v="7"/>
    <n v="9.7100000000000009"/>
    <n v="67.97"/>
    <n v="0.05"/>
    <n v="0.05"/>
    <s v="Low discount"/>
    <n v="3.3985000000000003"/>
    <n v="64.5715"/>
    <s v="Low order"/>
    <d v="2015-06-30T00:00:00"/>
    <s v="Tuesday"/>
    <s v="June"/>
    <s v="2015"/>
    <x v="1"/>
    <d v="2015-07-03T00:00:00"/>
    <s v="High"/>
    <n v="3"/>
    <s v="Meduim"/>
    <n v="95404"/>
    <s v="Standard"/>
    <s v="Santa Rosa"/>
    <x v="1"/>
    <x v="1"/>
    <x v="0"/>
    <s v="Storage &amp; Organization"/>
    <x v="3"/>
    <s v="Small Box"/>
  </r>
  <r>
    <n v="711"/>
    <s v="Pam Anthony"/>
    <n v="87978"/>
    <x v="0"/>
    <n v="15"/>
    <n v="2.84"/>
    <n v="42.599999999999994"/>
    <n v="0.05"/>
    <n v="0.05"/>
    <s v="Low discount"/>
    <n v="2.13"/>
    <n v="40.469999999999992"/>
    <s v="Low order"/>
    <d v="2015-06-06T00:00:00"/>
    <s v="Saturday"/>
    <s v="June"/>
    <s v="2015"/>
    <x v="1"/>
    <d v="2015-06-08T00:00:00"/>
    <s v="Critical"/>
    <n v="2"/>
    <s v="Meduim"/>
    <n v="2152"/>
    <s v="Standard"/>
    <s v="Winthrop"/>
    <x v="15"/>
    <x v="0"/>
    <x v="0"/>
    <s v="Pens &amp; Art Supplies"/>
    <x v="3"/>
    <s v="Wrap Bag"/>
  </r>
  <r>
    <n v="719"/>
    <s v="Stephen Lam"/>
    <n v="89344"/>
    <x v="13"/>
    <n v="14"/>
    <n v="8.5"/>
    <n v="119"/>
    <n v="0.05"/>
    <n v="0.05"/>
    <s v="Low discount"/>
    <n v="5.95"/>
    <n v="113.05"/>
    <s v="Low order"/>
    <d v="2015-02-28T00:00:00"/>
    <s v="Saturday"/>
    <s v="February"/>
    <s v="2015"/>
    <x v="2"/>
    <d v="2015-03-02T00:00:00"/>
    <s v="Not Specified"/>
    <n v="2"/>
    <s v="Meduim"/>
    <n v="89041"/>
    <s v="Standard"/>
    <s v="Pahrump"/>
    <x v="34"/>
    <x v="0"/>
    <x v="2"/>
    <s v="Computer Peripherals"/>
    <x v="0"/>
    <s v="Small Pack"/>
  </r>
  <r>
    <n v="719"/>
    <s v="Stephen Lam"/>
    <n v="89344"/>
    <x v="10"/>
    <n v="2"/>
    <n v="95.43"/>
    <n v="190.86"/>
    <n v="0.05"/>
    <n v="0.05"/>
    <s v="Low discount"/>
    <n v="9.543000000000001"/>
    <n v="181.31700000000001"/>
    <s v="Low order"/>
    <d v="2015-02-28T00:00:00"/>
    <s v="Saturday"/>
    <s v="February"/>
    <s v="2015"/>
    <x v="2"/>
    <d v="2015-03-02T00:00:00"/>
    <s v="Not Specified"/>
    <n v="2"/>
    <s v="Meduim"/>
    <n v="89041"/>
    <s v="Standard"/>
    <s v="Pahrump"/>
    <x v="34"/>
    <x v="2"/>
    <x v="0"/>
    <s v="Storage &amp; Organization"/>
    <x v="0"/>
    <s v="Small Box"/>
  </r>
  <r>
    <n v="721"/>
    <s v="Melvin Duke"/>
    <n v="91053"/>
    <x v="2"/>
    <n v="6"/>
    <n v="10.64"/>
    <n v="63.84"/>
    <n v="0.05"/>
    <n v="0.05"/>
    <s v="Low discount"/>
    <n v="3.1920000000000002"/>
    <n v="60.648000000000003"/>
    <s v="Low order"/>
    <d v="2015-06-24T00:00:00"/>
    <s v="Wednesday"/>
    <s v="June"/>
    <s v="2015"/>
    <x v="1"/>
    <d v="2015-06-25T00:00:00"/>
    <s v="Not Specified"/>
    <n v="1"/>
    <s v="Fast"/>
    <n v="46041"/>
    <s v="Standard"/>
    <s v="Frankfort"/>
    <x v="38"/>
    <x v="2"/>
    <x v="1"/>
    <s v="Office Furnishings"/>
    <x v="0"/>
    <s v="Small Box"/>
  </r>
  <r>
    <n v="721"/>
    <s v="Melvin Duke"/>
    <n v="91053"/>
    <x v="0"/>
    <n v="15"/>
    <n v="2.78"/>
    <n v="41.699999999999996"/>
    <n v="0.05"/>
    <n v="0.05"/>
    <s v="Low discount"/>
    <n v="2.085"/>
    <n v="39.614999999999995"/>
    <s v="Low order"/>
    <d v="2015-06-24T00:00:00"/>
    <s v="Wednesday"/>
    <s v="June"/>
    <s v="2015"/>
    <x v="1"/>
    <d v="2015-06-26T00:00:00"/>
    <s v="Not Specified"/>
    <n v="2"/>
    <s v="Meduim"/>
    <n v="46041"/>
    <s v="Express "/>
    <s v="Frankfort"/>
    <x v="38"/>
    <x v="2"/>
    <x v="0"/>
    <s v="Pens &amp; Art Supplies"/>
    <x v="0"/>
    <s v="Wrap Bag"/>
  </r>
  <r>
    <n v="721"/>
    <s v="Melvin Duke"/>
    <n v="91054"/>
    <x v="7"/>
    <n v="1"/>
    <n v="7.28"/>
    <n v="7.28"/>
    <n v="0.05"/>
    <n v="0.05"/>
    <s v="Low discount"/>
    <n v="0.36400000000000005"/>
    <n v="6.9160000000000004"/>
    <s v="Low order"/>
    <d v="2015-04-11T00:00:00"/>
    <s v="Saturday"/>
    <s v="April"/>
    <s v="2015"/>
    <x v="4"/>
    <d v="2015-04-13T00:00:00"/>
    <s v="Medium"/>
    <n v="2"/>
    <s v="Meduim"/>
    <n v="46041"/>
    <s v="Standard"/>
    <s v="Frankfort"/>
    <x v="38"/>
    <x v="1"/>
    <x v="0"/>
    <s v="Paper"/>
    <x v="0"/>
    <s v="Small Box"/>
  </r>
  <r>
    <n v="724"/>
    <s v="Beverly Cooke Brooks"/>
    <n v="90359"/>
    <x v="5"/>
    <n v="1"/>
    <n v="125.99"/>
    <n v="125.99"/>
    <n v="0.1"/>
    <n v="0.1"/>
    <s v="Meduim discount"/>
    <n v="12.599"/>
    <n v="113.39099999999999"/>
    <s v="Low order"/>
    <d v="2015-03-15T00:00:00"/>
    <s v="Sunday"/>
    <s v="March"/>
    <s v="2015"/>
    <x v="5"/>
    <d v="2015-03-16T00:00:00"/>
    <s v="Medium"/>
    <n v="1"/>
    <s v="Fast"/>
    <n v="6614"/>
    <s v="Standard"/>
    <s v="Stratford"/>
    <x v="18"/>
    <x v="1"/>
    <x v="2"/>
    <s v="Telephones And Communication"/>
    <x v="3"/>
    <s v="Small Box"/>
  </r>
  <r>
    <n v="727"/>
    <s v="Lindsay Link"/>
    <n v="90359"/>
    <x v="13"/>
    <n v="4"/>
    <n v="17.98"/>
    <n v="71.92"/>
    <n v="0.05"/>
    <n v="0.05"/>
    <s v="Low discount"/>
    <n v="3.5960000000000001"/>
    <n v="68.323999999999998"/>
    <s v="Low order"/>
    <d v="2015-03-15T00:00:00"/>
    <s v="Sunday"/>
    <s v="March"/>
    <s v="2015"/>
    <x v="5"/>
    <d v="2015-03-16T00:00:00"/>
    <s v="Medium"/>
    <n v="1"/>
    <s v="Fast"/>
    <n v="4240"/>
    <s v="Standard"/>
    <s v="Lewiston"/>
    <x v="14"/>
    <x v="1"/>
    <x v="2"/>
    <s v="Computer Peripherals"/>
    <x v="3"/>
    <s v="Small Box"/>
  </r>
  <r>
    <n v="731"/>
    <s v="June Herbert"/>
    <n v="90362"/>
    <x v="10"/>
    <n v="12"/>
    <n v="101.41"/>
    <n v="1216.92"/>
    <n v="0.1"/>
    <n v="0.1"/>
    <s v="Meduim discount"/>
    <n v="121.69200000000001"/>
    <n v="1095.2280000000001"/>
    <s v="Low order"/>
    <d v="2015-04-26T00:00:00"/>
    <s v="Sunday"/>
    <s v="April"/>
    <s v="2015"/>
    <x v="4"/>
    <d v="2015-04-27T00:00:00"/>
    <s v="High"/>
    <n v="1"/>
    <s v="Fast"/>
    <n v="1803"/>
    <s v="Standard"/>
    <s v="Burlington"/>
    <x v="15"/>
    <x v="1"/>
    <x v="0"/>
    <s v="Storage &amp; Organization"/>
    <x v="3"/>
    <s v="Large Box"/>
  </r>
  <r>
    <n v="736"/>
    <s v="Meredith Walters"/>
    <n v="90361"/>
    <x v="1"/>
    <n v="6"/>
    <n v="350.98"/>
    <n v="2105.88"/>
    <n v="0.1"/>
    <n v="0.1"/>
    <s v="Meduim discount"/>
    <n v="210.58800000000002"/>
    <n v="1895.2920000000001"/>
    <s v="Low order"/>
    <d v="2015-06-15T00:00:00"/>
    <s v="Monday"/>
    <s v="June"/>
    <s v="2015"/>
    <x v="1"/>
    <d v="2015-06-17T00:00:00"/>
    <s v="Not Specified"/>
    <n v="2"/>
    <s v="Meduim"/>
    <n v="3079"/>
    <s v="Standard"/>
    <s v="Salem"/>
    <x v="16"/>
    <x v="1"/>
    <x v="1"/>
    <s v="Chairs &amp; Chairmats"/>
    <x v="3"/>
    <s v="Jumbo Drum"/>
  </r>
  <r>
    <n v="737"/>
    <s v="Danny Vaughn"/>
    <n v="90360"/>
    <x v="7"/>
    <n v="12"/>
    <n v="48.04"/>
    <n v="576.48"/>
    <n v="0.05"/>
    <n v="0.05"/>
    <s v="Low discount"/>
    <n v="28.824000000000002"/>
    <n v="547.65600000000006"/>
    <s v="Low order"/>
    <d v="2015-06-07T00:00:00"/>
    <s v="Sunday"/>
    <s v="June"/>
    <s v="2015"/>
    <x v="1"/>
    <d v="2015-06-14T00:00:00"/>
    <s v="Low"/>
    <n v="7"/>
    <s v="High"/>
    <n v="7003"/>
    <s v="Standard"/>
    <s v="Bloomfield"/>
    <x v="2"/>
    <x v="1"/>
    <x v="0"/>
    <s v="Paper"/>
    <x v="3"/>
    <s v="Small Box"/>
  </r>
  <r>
    <n v="738"/>
    <s v="Peggy Rowe"/>
    <n v="90361"/>
    <x v="14"/>
    <n v="4"/>
    <n v="70.98"/>
    <n v="283.92"/>
    <n v="0.05"/>
    <n v="0.05"/>
    <s v="Low discount"/>
    <n v="14.196000000000002"/>
    <n v="269.72399999999999"/>
    <s v="Low order"/>
    <d v="2015-06-15T00:00:00"/>
    <s v="Monday"/>
    <s v="June"/>
    <s v="2015"/>
    <x v="1"/>
    <d v="2015-06-16T00:00:00"/>
    <s v="Not Specified"/>
    <n v="1"/>
    <s v="Fast"/>
    <n v="7016"/>
    <s v="Standard"/>
    <s v="Cranford"/>
    <x v="2"/>
    <x v="1"/>
    <x v="1"/>
    <s v="Bookcases"/>
    <x v="3"/>
    <s v="Jumbo Box"/>
  </r>
  <r>
    <n v="741"/>
    <s v="Stacey Hale"/>
    <n v="90361"/>
    <x v="13"/>
    <n v="15"/>
    <n v="27.48"/>
    <n v="412.2"/>
    <n v="0.05"/>
    <n v="0.05"/>
    <s v="Low discount"/>
    <n v="20.61"/>
    <n v="391.59"/>
    <s v="Low order"/>
    <d v="2015-06-15T00:00:00"/>
    <s v="Monday"/>
    <s v="June"/>
    <s v="2015"/>
    <x v="1"/>
    <d v="2015-06-17T00:00:00"/>
    <s v="Not Specified"/>
    <n v="2"/>
    <s v="Meduim"/>
    <n v="7901"/>
    <s v="Standard"/>
    <s v="Summit"/>
    <x v="2"/>
    <x v="0"/>
    <x v="2"/>
    <s v="Computer Peripherals"/>
    <x v="3"/>
    <s v="Small Box"/>
  </r>
  <r>
    <n v="744"/>
    <s v="Joy Maxwell"/>
    <n v="87725"/>
    <x v="15"/>
    <n v="1"/>
    <n v="59.98"/>
    <n v="59.98"/>
    <n v="0.05"/>
    <n v="0.05"/>
    <s v="Low discount"/>
    <n v="2.9990000000000001"/>
    <n v="56.980999999999995"/>
    <s v="Low order"/>
    <d v="2015-01-28T00:00:00"/>
    <s v="Wednesday"/>
    <s v="January"/>
    <s v="2015"/>
    <x v="0"/>
    <d v="2015-02-06T00:00:00"/>
    <s v="Low"/>
    <n v="9"/>
    <s v="High"/>
    <n v="85737"/>
    <s v="Standard"/>
    <s v="Oro Valley"/>
    <x v="28"/>
    <x v="0"/>
    <x v="0"/>
    <s v="Appliances"/>
    <x v="0"/>
    <s v="Small Box"/>
  </r>
  <r>
    <n v="744"/>
    <s v="Joy Maxwell"/>
    <n v="87725"/>
    <x v="8"/>
    <n v="9"/>
    <n v="5.18"/>
    <n v="46.62"/>
    <n v="0.05"/>
    <n v="0.05"/>
    <s v="Low discount"/>
    <n v="2.331"/>
    <n v="44.288999999999994"/>
    <s v="Low order"/>
    <d v="2015-01-28T00:00:00"/>
    <s v="Wednesday"/>
    <s v="January"/>
    <s v="2015"/>
    <x v="0"/>
    <d v="2015-02-01T00:00:00"/>
    <s v="Low"/>
    <n v="4"/>
    <s v="High"/>
    <n v="85737"/>
    <s v="Standard"/>
    <s v="Oro Valley"/>
    <x v="28"/>
    <x v="0"/>
    <x v="0"/>
    <s v="Binders And Binder Accessories"/>
    <x v="0"/>
    <s v="Small Box"/>
  </r>
  <r>
    <n v="744"/>
    <s v="Joy Maxwell"/>
    <n v="87726"/>
    <x v="6"/>
    <n v="13"/>
    <n v="119.99"/>
    <n v="1559.87"/>
    <n v="0.1"/>
    <n v="0.1"/>
    <s v="Meduim discount"/>
    <n v="155.98699999999999"/>
    <n v="1403.8829999999998"/>
    <s v="Low order"/>
    <d v="2015-01-17T00:00:00"/>
    <s v="Saturday"/>
    <s v="January"/>
    <s v="2015"/>
    <x v="0"/>
    <d v="2015-01-19T00:00:00"/>
    <s v="Medium"/>
    <n v="2"/>
    <s v="Meduim"/>
    <n v="85737"/>
    <s v="Standard"/>
    <s v="Oro Valley"/>
    <x v="28"/>
    <x v="0"/>
    <x v="2"/>
    <s v="Office Machines"/>
    <x v="3"/>
    <s v="Jumbo Box"/>
  </r>
  <r>
    <n v="744"/>
    <s v="Joy Maxwell"/>
    <n v="87727"/>
    <x v="5"/>
    <n v="20"/>
    <n v="125.99"/>
    <n v="2519.7999999999997"/>
    <n v="0.1"/>
    <n v="0.1"/>
    <s v="Meduim discount"/>
    <n v="251.98"/>
    <n v="2267.8199999999997"/>
    <s v="Low order"/>
    <d v="2015-05-25T00:00:00"/>
    <s v="Monday"/>
    <s v="May"/>
    <s v="2015"/>
    <x v="3"/>
    <d v="2015-06-02T00:00:00"/>
    <s v="Low"/>
    <n v="8"/>
    <s v="High"/>
    <n v="85737"/>
    <s v="Standard"/>
    <s v="Oro Valley"/>
    <x v="28"/>
    <x v="0"/>
    <x v="2"/>
    <s v="Telephones And Communication"/>
    <x v="3"/>
    <s v="Small Box"/>
  </r>
  <r>
    <n v="745"/>
    <s v="Mary Page"/>
    <n v="87726"/>
    <x v="13"/>
    <n v="3"/>
    <n v="115.79"/>
    <n v="347.37"/>
    <n v="0.1"/>
    <n v="0.1"/>
    <s v="Meduim discount"/>
    <n v="34.737000000000002"/>
    <n v="312.63299999999998"/>
    <s v="Low order"/>
    <d v="2015-01-17T00:00:00"/>
    <s v="Saturday"/>
    <s v="January"/>
    <s v="2015"/>
    <x v="0"/>
    <d v="2015-01-19T00:00:00"/>
    <s v="Medium"/>
    <n v="2"/>
    <s v="Meduim"/>
    <n v="85345"/>
    <s v="Standard"/>
    <s v="Peoria"/>
    <x v="28"/>
    <x v="3"/>
    <x v="2"/>
    <s v="Computer Peripherals"/>
    <x v="3"/>
    <s v="Small Pack"/>
  </r>
  <r>
    <n v="750"/>
    <s v="Jordan Wilkinson"/>
    <n v="91200"/>
    <x v="10"/>
    <n v="10"/>
    <n v="27.75"/>
    <n v="277.5"/>
    <n v="0.05"/>
    <n v="0.05"/>
    <s v="Low discount"/>
    <n v="13.875"/>
    <n v="263.625"/>
    <s v="Low order"/>
    <d v="2015-01-12T00:00:00"/>
    <s v="Monday"/>
    <s v="January"/>
    <s v="2015"/>
    <x v="0"/>
    <d v="2015-01-13T00:00:00"/>
    <s v="Not Specified"/>
    <n v="1"/>
    <s v="Fast"/>
    <n v="41042"/>
    <s v="Standard"/>
    <s v="Florence"/>
    <x v="35"/>
    <x v="3"/>
    <x v="0"/>
    <s v="Storage &amp; Organization"/>
    <x v="0"/>
    <s v="Small Box"/>
  </r>
  <r>
    <n v="751"/>
    <s v="David Wrenn"/>
    <n v="91201"/>
    <x v="14"/>
    <n v="3"/>
    <n v="130.97999999999999"/>
    <n v="392.93999999999994"/>
    <n v="0.1"/>
    <n v="0.1"/>
    <s v="Meduim discount"/>
    <n v="39.293999999999997"/>
    <n v="353.64599999999996"/>
    <s v="Low order"/>
    <d v="2015-02-27T00:00:00"/>
    <s v="Friday"/>
    <s v="February"/>
    <s v="2015"/>
    <x v="2"/>
    <d v="2015-03-06T00:00:00"/>
    <s v="Low"/>
    <n v="7"/>
    <s v="High"/>
    <n v="40324"/>
    <s v="Standard"/>
    <s v="Georgetown"/>
    <x v="35"/>
    <x v="0"/>
    <x v="1"/>
    <s v="Bookcases"/>
    <x v="0"/>
    <s v="Jumbo Box"/>
  </r>
  <r>
    <n v="753"/>
    <s v="Elisabeth Massey"/>
    <n v="90438"/>
    <x v="9"/>
    <n v="1"/>
    <n v="2.61"/>
    <n v="2.61"/>
    <n v="0.05"/>
    <n v="0.05"/>
    <s v="Low discount"/>
    <n v="0.1305"/>
    <n v="2.4794999999999998"/>
    <s v="Low order"/>
    <d v="2015-03-11T00:00:00"/>
    <s v="Wednesday"/>
    <s v="March"/>
    <s v="2015"/>
    <x v="5"/>
    <d v="2015-03-11T00:00:00"/>
    <s v="Critical"/>
    <n v="0"/>
    <s v="Fast"/>
    <n v="86301"/>
    <s v="Express "/>
    <s v="Prescott"/>
    <x v="28"/>
    <x v="0"/>
    <x v="0"/>
    <s v="Labels"/>
    <x v="0"/>
    <s v="Small Box"/>
  </r>
  <r>
    <n v="753"/>
    <s v="Elisabeth Massey"/>
    <n v="90438"/>
    <x v="7"/>
    <n v="22"/>
    <n v="6.35"/>
    <n v="139.69999999999999"/>
    <n v="0.05"/>
    <n v="0.05"/>
    <s v="Low discount"/>
    <n v="6.9849999999999994"/>
    <n v="132.71499999999997"/>
    <s v="Low order"/>
    <d v="2015-03-11T00:00:00"/>
    <s v="Wednesday"/>
    <s v="March"/>
    <s v="2015"/>
    <x v="5"/>
    <d v="2015-03-13T00:00:00"/>
    <s v="Critical"/>
    <n v="2"/>
    <s v="Meduim"/>
    <n v="86301"/>
    <s v="Standard"/>
    <s v="Prescott"/>
    <x v="28"/>
    <x v="0"/>
    <x v="0"/>
    <s v="Paper"/>
    <x v="0"/>
    <s v="Wrap Bag"/>
  </r>
  <r>
    <n v="754"/>
    <s v="Helen Lyons"/>
    <n v="90437"/>
    <x v="11"/>
    <n v="4"/>
    <n v="218.75"/>
    <n v="875"/>
    <n v="0.1"/>
    <n v="0.1"/>
    <s v="Meduim discount"/>
    <n v="87.5"/>
    <n v="787.5"/>
    <s v="Low order"/>
    <d v="2015-06-04T00:00:00"/>
    <s v="Thursday"/>
    <s v="June"/>
    <s v="2015"/>
    <x v="1"/>
    <d v="2015-06-05T00:00:00"/>
    <s v="High"/>
    <n v="1"/>
    <s v="Fast"/>
    <n v="86314"/>
    <s v="Standard"/>
    <s v="Prescott Valley"/>
    <x v="28"/>
    <x v="0"/>
    <x v="1"/>
    <s v="Tables"/>
    <x v="0"/>
    <s v="Jumbo Box"/>
  </r>
  <r>
    <n v="754"/>
    <s v="Helen Lyons"/>
    <n v="90439"/>
    <x v="6"/>
    <n v="2"/>
    <n v="119.99"/>
    <n v="239.98"/>
    <n v="0.1"/>
    <n v="0.1"/>
    <s v="Meduim discount"/>
    <n v="23.998000000000001"/>
    <n v="215.982"/>
    <s v="Low order"/>
    <d v="2015-04-12T00:00:00"/>
    <s v="Sunday"/>
    <s v="April"/>
    <s v="2015"/>
    <x v="4"/>
    <d v="2015-04-19T00:00:00"/>
    <s v="Low"/>
    <n v="7"/>
    <s v="High"/>
    <n v="86314"/>
    <s v="Standard"/>
    <s v="Prescott Valley"/>
    <x v="28"/>
    <x v="0"/>
    <x v="2"/>
    <s v="Office Machines"/>
    <x v="3"/>
    <s v="Jumbo Drum"/>
  </r>
  <r>
    <n v="757"/>
    <s v="Neil Hogan"/>
    <n v="90258"/>
    <x v="7"/>
    <n v="1"/>
    <n v="37.94"/>
    <n v="37.94"/>
    <n v="0.05"/>
    <n v="0.05"/>
    <s v="Low discount"/>
    <n v="1.897"/>
    <n v="36.042999999999999"/>
    <s v="Low order"/>
    <d v="2015-02-11T00:00:00"/>
    <s v="Wednesday"/>
    <s v="February"/>
    <s v="2015"/>
    <x v="2"/>
    <d v="2015-02-13T00:00:00"/>
    <s v="Not Specified"/>
    <n v="2"/>
    <s v="Meduim"/>
    <n v="97062"/>
    <s v="Standard"/>
    <s v="Tualatin"/>
    <x v="6"/>
    <x v="2"/>
    <x v="0"/>
    <s v="Paper"/>
    <x v="1"/>
    <s v="Wrap Bag"/>
  </r>
  <r>
    <n v="759"/>
    <s v="Bernice F Day"/>
    <n v="86639"/>
    <x v="5"/>
    <n v="5"/>
    <n v="20.99"/>
    <n v="104.94999999999999"/>
    <n v="0.05"/>
    <n v="0.05"/>
    <s v="Low discount"/>
    <n v="5.2474999999999996"/>
    <n v="99.702499999999986"/>
    <s v="Low order"/>
    <d v="2015-05-29T00:00:00"/>
    <s v="Friday"/>
    <s v="May"/>
    <s v="2015"/>
    <x v="3"/>
    <d v="2015-06-05T00:00:00"/>
    <s v="Low"/>
    <n v="7"/>
    <s v="High"/>
    <n v="62301"/>
    <s v="Standard"/>
    <s v="Quincy"/>
    <x v="12"/>
    <x v="0"/>
    <x v="2"/>
    <s v="Telephones And Communication"/>
    <x v="2"/>
    <s v="Small Pack"/>
  </r>
  <r>
    <n v="762"/>
    <s v="Stuart Holloway"/>
    <n v="87525"/>
    <x v="5"/>
    <n v="12"/>
    <n v="125.99"/>
    <n v="1511.8799999999999"/>
    <n v="0.1"/>
    <n v="0.1"/>
    <s v="Meduim discount"/>
    <n v="151.18799999999999"/>
    <n v="1360.692"/>
    <s v="Low order"/>
    <d v="2015-04-27T00:00:00"/>
    <s v="Monday"/>
    <s v="April"/>
    <s v="2015"/>
    <x v="4"/>
    <d v="2015-04-29T00:00:00"/>
    <s v="Not Specified"/>
    <n v="2"/>
    <s v="Meduim"/>
    <n v="98661"/>
    <s v="Standard"/>
    <s v="Vancouver"/>
    <x v="0"/>
    <x v="2"/>
    <x v="2"/>
    <s v="Telephones And Communication"/>
    <x v="2"/>
    <s v="Small Box"/>
  </r>
  <r>
    <n v="767"/>
    <s v="Jeffrey Mueller"/>
    <n v="86279"/>
    <x v="13"/>
    <n v="11"/>
    <n v="31.78"/>
    <n v="349.58000000000004"/>
    <n v="0.05"/>
    <n v="0.05"/>
    <s v="Low discount"/>
    <n v="17.479000000000003"/>
    <n v="332.10100000000006"/>
    <s v="Low order"/>
    <d v="2015-01-30T00:00:00"/>
    <s v="Friday"/>
    <s v="January"/>
    <s v="2015"/>
    <x v="0"/>
    <d v="2015-02-01T00:00:00"/>
    <s v="Critical"/>
    <n v="2"/>
    <s v="Meduim"/>
    <n v="61201"/>
    <s v="Standard"/>
    <s v="Rock Island"/>
    <x v="12"/>
    <x v="0"/>
    <x v="2"/>
    <s v="Computer Peripherals"/>
    <x v="0"/>
    <s v="Small Pack"/>
  </r>
  <r>
    <n v="770"/>
    <s v="Geraldine Puckett"/>
    <n v="88667"/>
    <x v="13"/>
    <n v="14"/>
    <n v="30.73"/>
    <n v="430.22"/>
    <n v="0.05"/>
    <n v="0.05"/>
    <s v="Low discount"/>
    <n v="21.511000000000003"/>
    <n v="408.709"/>
    <s v="Low order"/>
    <d v="2015-03-19T00:00:00"/>
    <s v="Thursday"/>
    <s v="March"/>
    <s v="2015"/>
    <x v="5"/>
    <d v="2015-03-19T00:00:00"/>
    <s v="Critical"/>
    <n v="0"/>
    <s v="Fast"/>
    <n v="97062"/>
    <s v="Standard"/>
    <s v="Tualatin"/>
    <x v="6"/>
    <x v="0"/>
    <x v="2"/>
    <s v="Computer Peripherals"/>
    <x v="2"/>
    <s v="Small Box"/>
  </r>
  <r>
    <n v="771"/>
    <s v="Deborah Paul"/>
    <n v="88667"/>
    <x v="15"/>
    <n v="3"/>
    <n v="14.56"/>
    <n v="43.68"/>
    <n v="0.05"/>
    <n v="0.05"/>
    <s v="Low discount"/>
    <n v="2.1840000000000002"/>
    <n v="41.496000000000002"/>
    <s v="Low order"/>
    <d v="2015-03-19T00:00:00"/>
    <s v="Thursday"/>
    <s v="March"/>
    <s v="2015"/>
    <x v="5"/>
    <d v="2015-03-21T00:00:00"/>
    <s v="Critical"/>
    <n v="2"/>
    <s v="Meduim"/>
    <n v="97068"/>
    <s v="Standard"/>
    <s v="West Linn"/>
    <x v="6"/>
    <x v="0"/>
    <x v="0"/>
    <s v="Appliances"/>
    <x v="2"/>
    <s v="Small Box"/>
  </r>
  <r>
    <n v="771"/>
    <s v="Deborah Paul"/>
    <n v="88667"/>
    <x v="16"/>
    <n v="5"/>
    <n v="299.99"/>
    <n v="1499.95"/>
    <n v="0.1"/>
    <n v="0.1"/>
    <s v="Meduim discount"/>
    <n v="149.995"/>
    <n v="1349.9549999999999"/>
    <s v="Low order"/>
    <d v="2015-03-19T00:00:00"/>
    <s v="Thursday"/>
    <s v="March"/>
    <s v="2015"/>
    <x v="5"/>
    <d v="2015-03-21T00:00:00"/>
    <s v="Critical"/>
    <n v="2"/>
    <s v="Meduim"/>
    <n v="97068"/>
    <s v="Standard"/>
    <s v="West Linn"/>
    <x v="6"/>
    <x v="1"/>
    <x v="2"/>
    <s v="Copiers And Fax"/>
    <x v="2"/>
    <s v="Large Box"/>
  </r>
  <r>
    <n v="772"/>
    <s v="Jean Webster"/>
    <n v="88666"/>
    <x v="15"/>
    <n v="7"/>
    <n v="7.77"/>
    <n v="54.39"/>
    <n v="0.05"/>
    <n v="0.05"/>
    <s v="Low discount"/>
    <n v="2.7195"/>
    <n v="51.670500000000004"/>
    <s v="Low order"/>
    <d v="2015-01-14T00:00:00"/>
    <s v="Wednesday"/>
    <s v="January"/>
    <s v="2015"/>
    <x v="0"/>
    <d v="2015-01-16T00:00:00"/>
    <s v="Critical"/>
    <n v="2"/>
    <s v="Meduim"/>
    <n v="18103"/>
    <s v="Standard"/>
    <s v="Allentown"/>
    <x v="19"/>
    <x v="1"/>
    <x v="0"/>
    <s v="Appliances"/>
    <x v="2"/>
    <s v="Small Box"/>
  </r>
  <r>
    <n v="772"/>
    <s v="Jean Webster"/>
    <n v="88666"/>
    <x v="7"/>
    <n v="3"/>
    <n v="18.97"/>
    <n v="56.91"/>
    <n v="0.05"/>
    <n v="0.05"/>
    <s v="Low discount"/>
    <n v="2.8454999999999999"/>
    <n v="54.064499999999995"/>
    <s v="Low order"/>
    <d v="2015-01-14T00:00:00"/>
    <s v="Wednesday"/>
    <s v="January"/>
    <s v="2015"/>
    <x v="0"/>
    <d v="2015-01-16T00:00:00"/>
    <s v="Critical"/>
    <n v="2"/>
    <s v="Meduim"/>
    <n v="18103"/>
    <s v="Express "/>
    <s v="Allentown"/>
    <x v="19"/>
    <x v="1"/>
    <x v="0"/>
    <s v="Paper"/>
    <x v="2"/>
    <s v="Small Box"/>
  </r>
  <r>
    <n v="772"/>
    <s v="Jean Webster"/>
    <n v="88668"/>
    <x v="15"/>
    <n v="12"/>
    <n v="4.0599999999999996"/>
    <n v="48.72"/>
    <n v="0.05"/>
    <n v="0.05"/>
    <s v="Low discount"/>
    <n v="2.4359999999999999"/>
    <n v="46.283999999999999"/>
    <s v="Low order"/>
    <d v="2015-05-17T00:00:00"/>
    <s v="Sunday"/>
    <s v="May"/>
    <s v="2015"/>
    <x v="3"/>
    <d v="2015-05-21T00:00:00"/>
    <s v="Low"/>
    <n v="4"/>
    <s v="High"/>
    <n v="18103"/>
    <s v="Express "/>
    <s v="Allentown"/>
    <x v="19"/>
    <x v="1"/>
    <x v="0"/>
    <s v="Appliances"/>
    <x v="2"/>
    <s v="Small Box"/>
  </r>
  <r>
    <n v="772"/>
    <s v="Jean Webster"/>
    <n v="88668"/>
    <x v="6"/>
    <n v="37"/>
    <n v="9.49"/>
    <n v="351.13"/>
    <n v="0.05"/>
    <n v="0.05"/>
    <s v="Low discount"/>
    <n v="17.5565"/>
    <n v="333.57349999999997"/>
    <s v="Low order"/>
    <d v="2015-05-17T00:00:00"/>
    <s v="Sunday"/>
    <s v="May"/>
    <s v="2015"/>
    <x v="3"/>
    <d v="2015-05-21T00:00:00"/>
    <s v="Low"/>
    <n v="4"/>
    <s v="High"/>
    <n v="18103"/>
    <s v="Standard"/>
    <s v="Allentown"/>
    <x v="19"/>
    <x v="0"/>
    <x v="2"/>
    <s v="Office Machines"/>
    <x v="2"/>
    <s v="Medium Box"/>
  </r>
  <r>
    <n v="782"/>
    <s v="Sarah N Becker"/>
    <n v="90962"/>
    <x v="10"/>
    <n v="8"/>
    <n v="34.76"/>
    <n v="278.08"/>
    <n v="0.05"/>
    <n v="0.05"/>
    <s v="Low discount"/>
    <n v="13.904"/>
    <n v="264.17599999999999"/>
    <s v="Low order"/>
    <d v="2015-04-29T00:00:00"/>
    <s v="Wednesday"/>
    <s v="April"/>
    <s v="2015"/>
    <x v="4"/>
    <d v="2015-04-30T00:00:00"/>
    <s v="High"/>
    <n v="1"/>
    <s v="Fast"/>
    <n v="90604"/>
    <s v="Standard"/>
    <s v="Whittier"/>
    <x v="1"/>
    <x v="1"/>
    <x v="0"/>
    <s v="Storage &amp; Organization"/>
    <x v="2"/>
    <s v="Small Box"/>
  </r>
  <r>
    <n v="783"/>
    <s v="Carlos Byrd"/>
    <n v="90961"/>
    <x v="14"/>
    <n v="6"/>
    <n v="100.98"/>
    <n v="605.88"/>
    <n v="0.1"/>
    <n v="0.1"/>
    <s v="Meduim discount"/>
    <n v="60.588000000000001"/>
    <n v="545.29200000000003"/>
    <s v="Low order"/>
    <d v="2015-01-06T00:00:00"/>
    <s v="Tuesday"/>
    <s v="January"/>
    <s v="2015"/>
    <x v="0"/>
    <d v="2015-01-06T00:00:00"/>
    <s v="Low"/>
    <n v="0"/>
    <s v="Fast"/>
    <n v="6010"/>
    <s v="Standard"/>
    <s v="Bristol"/>
    <x v="18"/>
    <x v="0"/>
    <x v="1"/>
    <s v="Bookcases"/>
    <x v="2"/>
    <s v="Jumbo Box"/>
  </r>
  <r>
    <n v="786"/>
    <s v="Jason Bray"/>
    <n v="91513"/>
    <x v="7"/>
    <n v="9"/>
    <n v="8.34"/>
    <n v="75.06"/>
    <n v="0.05"/>
    <n v="0.05"/>
    <s v="Low discount"/>
    <n v="3.7530000000000001"/>
    <n v="71.307000000000002"/>
    <s v="Low order"/>
    <d v="2015-04-06T00:00:00"/>
    <s v="Monday"/>
    <s v="April"/>
    <s v="2015"/>
    <x v="4"/>
    <d v="2015-04-07T00:00:00"/>
    <s v="Medium"/>
    <n v="1"/>
    <s v="Fast"/>
    <n v="92691"/>
    <s v="Standard"/>
    <s v="Mission Viejo"/>
    <x v="1"/>
    <x v="2"/>
    <x v="0"/>
    <s v="Paper"/>
    <x v="1"/>
    <s v="Small Box"/>
  </r>
  <r>
    <n v="792"/>
    <s v="Holly Pate"/>
    <n v="88753"/>
    <x v="7"/>
    <n v="16"/>
    <n v="6.48"/>
    <n v="103.68"/>
    <n v="0.05"/>
    <n v="0.05"/>
    <s v="Low discount"/>
    <n v="5.1840000000000011"/>
    <n v="98.496000000000009"/>
    <s v="Low order"/>
    <d v="2015-06-21T00:00:00"/>
    <s v="Sunday"/>
    <s v="June"/>
    <s v="2015"/>
    <x v="1"/>
    <d v="2015-06-22T00:00:00"/>
    <s v="Not Specified"/>
    <n v="1"/>
    <s v="Fast"/>
    <n v="73064"/>
    <s v="Standard"/>
    <s v="Mustang"/>
    <x v="23"/>
    <x v="2"/>
    <x v="0"/>
    <s v="Paper"/>
    <x v="0"/>
    <s v="Small Box"/>
  </r>
  <r>
    <n v="796"/>
    <s v="Amanda Conner"/>
    <n v="86867"/>
    <x v="8"/>
    <n v="9"/>
    <n v="8.6"/>
    <n v="77.399999999999991"/>
    <n v="0.05"/>
    <n v="0.05"/>
    <s v="Low discount"/>
    <n v="3.8699999999999997"/>
    <n v="73.529999999999987"/>
    <s v="Low order"/>
    <d v="2015-03-11T00:00:00"/>
    <s v="Wednesday"/>
    <s v="March"/>
    <s v="2015"/>
    <x v="5"/>
    <d v="2015-03-12T00:00:00"/>
    <s v="Not Specified"/>
    <n v="1"/>
    <s v="Fast"/>
    <n v="68046"/>
    <s v="Standard"/>
    <s v="Papillion"/>
    <x v="32"/>
    <x v="2"/>
    <x v="0"/>
    <s v="Binders And Binder Accessories"/>
    <x v="0"/>
    <s v="Small Box"/>
  </r>
  <r>
    <n v="796"/>
    <s v="Amanda Conner"/>
    <n v="86869"/>
    <x v="15"/>
    <n v="1"/>
    <n v="14.42"/>
    <n v="14.42"/>
    <n v="0.05"/>
    <n v="0.05"/>
    <s v="Low discount"/>
    <n v="0.72100000000000009"/>
    <n v="13.699"/>
    <s v="Low order"/>
    <d v="2015-06-19T00:00:00"/>
    <s v="Friday"/>
    <s v="June"/>
    <s v="2015"/>
    <x v="1"/>
    <d v="2015-06-22T00:00:00"/>
    <s v="Not Specified"/>
    <n v="3"/>
    <s v="Meduim"/>
    <n v="68046"/>
    <s v="Standard"/>
    <s v="Papillion"/>
    <x v="32"/>
    <x v="0"/>
    <x v="0"/>
    <s v="Appliances"/>
    <x v="0"/>
    <s v="Medium Box"/>
  </r>
  <r>
    <n v="797"/>
    <s v="Eileen Riddle"/>
    <n v="86868"/>
    <x v="0"/>
    <n v="2"/>
    <n v="9.11"/>
    <n v="18.22"/>
    <n v="0.05"/>
    <n v="0.05"/>
    <s v="Low discount"/>
    <n v="0.91100000000000003"/>
    <n v="17.308999999999997"/>
    <s v="Low order"/>
    <d v="2015-06-01T00:00:00"/>
    <s v="Monday"/>
    <s v="June"/>
    <s v="2015"/>
    <x v="1"/>
    <d v="2015-06-04T00:00:00"/>
    <s v="Not Specified"/>
    <n v="3"/>
    <s v="Meduim"/>
    <n v="84067"/>
    <s v="Standard"/>
    <s v="Roy"/>
    <x v="17"/>
    <x v="0"/>
    <x v="0"/>
    <s v="Pens &amp; Art Supplies"/>
    <x v="0"/>
    <s v="Wrap Bag"/>
  </r>
  <r>
    <n v="797"/>
    <s v="Eileen Riddle"/>
    <n v="86868"/>
    <x v="10"/>
    <n v="13"/>
    <n v="64.650000000000006"/>
    <n v="840.45"/>
    <n v="0.05"/>
    <n v="0.05"/>
    <s v="Low discount"/>
    <n v="42.022500000000008"/>
    <n v="798.42750000000001"/>
    <s v="Low order"/>
    <d v="2015-06-01T00:00:00"/>
    <s v="Monday"/>
    <s v="June"/>
    <s v="2015"/>
    <x v="1"/>
    <d v="2015-06-03T00:00:00"/>
    <s v="Not Specified"/>
    <n v="2"/>
    <s v="Meduim"/>
    <n v="84067"/>
    <s v="Standard"/>
    <s v="Roy"/>
    <x v="17"/>
    <x v="0"/>
    <x v="0"/>
    <s v="Storage &amp; Organization"/>
    <x v="0"/>
    <s v="Large Box"/>
  </r>
  <r>
    <n v="797"/>
    <s v="Eileen Riddle"/>
    <n v="86870"/>
    <x v="7"/>
    <n v="8"/>
    <n v="6.48"/>
    <n v="51.84"/>
    <n v="0.05"/>
    <n v="0.05"/>
    <s v="Low discount"/>
    <n v="2.5920000000000005"/>
    <n v="49.248000000000005"/>
    <s v="Low order"/>
    <d v="2015-03-06T00:00:00"/>
    <s v="Friday"/>
    <s v="March"/>
    <s v="2015"/>
    <x v="5"/>
    <d v="2015-03-08T00:00:00"/>
    <s v="Low"/>
    <n v="2"/>
    <s v="Meduim"/>
    <n v="84067"/>
    <s v="Standard"/>
    <s v="Roy"/>
    <x v="17"/>
    <x v="3"/>
    <x v="0"/>
    <s v="Paper"/>
    <x v="0"/>
    <s v="Small Box"/>
  </r>
  <r>
    <n v="799"/>
    <s v="Lee McKenna Gregory"/>
    <n v="89909"/>
    <x v="1"/>
    <n v="6"/>
    <n v="150.97999999999999"/>
    <n v="905.87999999999988"/>
    <n v="0.1"/>
    <n v="0.1"/>
    <s v="Meduim discount"/>
    <n v="90.587999999999994"/>
    <n v="815.29199999999992"/>
    <s v="Low order"/>
    <d v="2015-01-06T00:00:00"/>
    <s v="Tuesday"/>
    <s v="January"/>
    <s v="2015"/>
    <x v="0"/>
    <d v="2015-01-08T00:00:00"/>
    <s v="Not Specified"/>
    <n v="2"/>
    <s v="Meduim"/>
    <n v="29915"/>
    <s v="Express "/>
    <s v="Hilton Head Island"/>
    <x v="39"/>
    <x v="3"/>
    <x v="1"/>
    <s v="Chairs &amp; Chairmats"/>
    <x v="3"/>
    <s v="Jumbo Drum"/>
  </r>
  <r>
    <n v="799"/>
    <s v="Lee McKenna Gregory"/>
    <n v="89909"/>
    <x v="10"/>
    <n v="12"/>
    <n v="28.28"/>
    <n v="339.36"/>
    <n v="0.05"/>
    <n v="0.05"/>
    <s v="Low discount"/>
    <n v="16.968"/>
    <n v="322.392"/>
    <s v="Low order"/>
    <d v="2015-01-06T00:00:00"/>
    <s v="Tuesday"/>
    <s v="January"/>
    <s v="2015"/>
    <x v="0"/>
    <d v="2015-01-08T00:00:00"/>
    <s v="Not Specified"/>
    <n v="2"/>
    <s v="Meduim"/>
    <n v="29915"/>
    <s v="Express "/>
    <s v="Hilton Head Island"/>
    <x v="39"/>
    <x v="3"/>
    <x v="0"/>
    <s v="Storage &amp; Organization"/>
    <x v="3"/>
    <s v="Medium Box"/>
  </r>
  <r>
    <n v="799"/>
    <s v="Lee McKenna Gregory"/>
    <n v="89909"/>
    <x v="5"/>
    <n v="1"/>
    <n v="35.99"/>
    <n v="35.99"/>
    <n v="0.05"/>
    <n v="0.05"/>
    <s v="Low discount"/>
    <n v="1.7995000000000001"/>
    <n v="34.1905"/>
    <s v="Low order"/>
    <d v="2015-01-06T00:00:00"/>
    <s v="Tuesday"/>
    <s v="January"/>
    <s v="2015"/>
    <x v="0"/>
    <d v="2015-01-07T00:00:00"/>
    <s v="Not Specified"/>
    <n v="1"/>
    <s v="Fast"/>
    <n v="29915"/>
    <s v="Standard"/>
    <s v="Hilton Head Island"/>
    <x v="39"/>
    <x v="0"/>
    <x v="2"/>
    <s v="Telephones And Communication"/>
    <x v="3"/>
    <s v="Small Box"/>
  </r>
  <r>
    <n v="800"/>
    <s v="Cheryl Guthrie"/>
    <n v="89910"/>
    <x v="13"/>
    <n v="11"/>
    <n v="50.98"/>
    <n v="560.78"/>
    <n v="0.05"/>
    <n v="0.05"/>
    <s v="Low discount"/>
    <n v="28.039000000000001"/>
    <n v="532.74099999999999"/>
    <s v="Low order"/>
    <d v="2015-03-28T00:00:00"/>
    <s v="Saturday"/>
    <s v="March"/>
    <s v="2015"/>
    <x v="5"/>
    <d v="2015-04-03T00:00:00"/>
    <s v="Low"/>
    <n v="6"/>
    <s v="High"/>
    <n v="84067"/>
    <s v="Standard"/>
    <s v="Roy"/>
    <x v="17"/>
    <x v="0"/>
    <x v="2"/>
    <s v="Computer Peripherals"/>
    <x v="3"/>
    <s v="Small Box"/>
  </r>
  <r>
    <n v="800"/>
    <s v="Cheryl Guthrie"/>
    <n v="89910"/>
    <x v="7"/>
    <n v="19"/>
    <n v="6.48"/>
    <n v="123.12"/>
    <n v="0.05"/>
    <n v="0.05"/>
    <s v="Low discount"/>
    <n v="6.1560000000000006"/>
    <n v="116.964"/>
    <s v="Low order"/>
    <d v="2015-03-28T00:00:00"/>
    <s v="Saturday"/>
    <s v="March"/>
    <s v="2015"/>
    <x v="5"/>
    <d v="2015-03-30T00:00:00"/>
    <s v="Low"/>
    <n v="2"/>
    <s v="Meduim"/>
    <n v="84067"/>
    <s v="Standard"/>
    <s v="Roy"/>
    <x v="17"/>
    <x v="3"/>
    <x v="0"/>
    <s v="Paper"/>
    <x v="3"/>
    <s v="Small Box"/>
  </r>
  <r>
    <n v="803"/>
    <s v="Marianne Goldstein"/>
    <n v="90048"/>
    <x v="5"/>
    <n v="3"/>
    <n v="35.99"/>
    <n v="107.97"/>
    <n v="0.05"/>
    <n v="0.05"/>
    <s v="Low discount"/>
    <n v="5.3985000000000003"/>
    <n v="102.5715"/>
    <s v="Low order"/>
    <d v="2015-04-29T00:00:00"/>
    <s v="Wednesday"/>
    <s v="April"/>
    <s v="2015"/>
    <x v="4"/>
    <d v="2015-04-30T00:00:00"/>
    <s v="Medium"/>
    <n v="1"/>
    <s v="Fast"/>
    <n v="32168"/>
    <s v="Standard"/>
    <s v="New Smyrna Beach"/>
    <x v="26"/>
    <x v="3"/>
    <x v="2"/>
    <s v="Telephones And Communication"/>
    <x v="2"/>
    <s v="Small Box"/>
  </r>
  <r>
    <n v="806"/>
    <s v="Judy Singer"/>
    <n v="40547"/>
    <x v="5"/>
    <n v="54"/>
    <n v="179.99"/>
    <n v="9719.4600000000009"/>
    <n v="0.1"/>
    <n v="0.1"/>
    <s v="Meduim discount"/>
    <n v="971.94600000000014"/>
    <n v="8747.514000000001"/>
    <s v="High Order"/>
    <d v="2015-01-09T00:00:00"/>
    <s v="Friday"/>
    <s v="January"/>
    <s v="2015"/>
    <x v="0"/>
    <d v="2015-01-11T00:00:00"/>
    <s v="Critical"/>
    <n v="2"/>
    <s v="Meduim"/>
    <n v="33132"/>
    <s v="Express "/>
    <s v="Miami"/>
    <x v="26"/>
    <x v="0"/>
    <x v="2"/>
    <s v="Telephones And Communication"/>
    <x v="2"/>
    <s v="Medium Box"/>
  </r>
  <r>
    <n v="820"/>
    <s v="Catherine Mullins"/>
    <n v="90244"/>
    <x v="0"/>
    <n v="1"/>
    <n v="5.84"/>
    <n v="5.84"/>
    <n v="0.05"/>
    <n v="0.05"/>
    <s v="Low discount"/>
    <n v="0.29199999999999998"/>
    <n v="5.548"/>
    <s v="Low order"/>
    <d v="2015-05-21T00:00:00"/>
    <s v="Thursday"/>
    <s v="May"/>
    <s v="2015"/>
    <x v="3"/>
    <d v="2015-05-25T00:00:00"/>
    <s v="Low"/>
    <n v="4"/>
    <s v="High"/>
    <n v="99362"/>
    <s v="Standard"/>
    <s v="Walla Walla"/>
    <x v="0"/>
    <x v="3"/>
    <x v="0"/>
    <s v="Pens &amp; Art Supplies"/>
    <x v="2"/>
    <s v="Wrap Bag"/>
  </r>
  <r>
    <n v="823"/>
    <s v="Christian Albright"/>
    <n v="89257"/>
    <x v="2"/>
    <n v="13"/>
    <n v="6.24"/>
    <n v="81.12"/>
    <n v="0.05"/>
    <n v="0.05"/>
    <s v="Low discount"/>
    <n v="4.056"/>
    <n v="77.064000000000007"/>
    <s v="Low order"/>
    <d v="2015-01-12T00:00:00"/>
    <s v="Monday"/>
    <s v="January"/>
    <s v="2015"/>
    <x v="0"/>
    <d v="2015-01-17T00:00:00"/>
    <s v="Low"/>
    <n v="5"/>
    <s v="High"/>
    <n v="37167"/>
    <s v="Standard"/>
    <s v="Smyrna"/>
    <x v="20"/>
    <x v="3"/>
    <x v="1"/>
    <s v="Office Furnishings"/>
    <x v="2"/>
    <s v="Small Box"/>
  </r>
  <r>
    <n v="824"/>
    <s v="Joann Moser"/>
    <n v="89257"/>
    <x v="14"/>
    <n v="8"/>
    <n v="260.98"/>
    <n v="2087.84"/>
    <n v="0.1"/>
    <n v="0.1"/>
    <s v="Meduim discount"/>
    <n v="208.78400000000002"/>
    <n v="1879.056"/>
    <s v="Low order"/>
    <d v="2015-01-12T00:00:00"/>
    <s v="Monday"/>
    <s v="January"/>
    <s v="2015"/>
    <x v="0"/>
    <d v="2015-01-19T00:00:00"/>
    <s v="Low"/>
    <n v="7"/>
    <s v="High"/>
    <n v="37174"/>
    <s v="Express "/>
    <s v="Spring Hill"/>
    <x v="20"/>
    <x v="2"/>
    <x v="1"/>
    <s v="Bookcases"/>
    <x v="2"/>
    <s v="Jumbo Box"/>
  </r>
  <r>
    <n v="825"/>
    <s v="Marvin Hunt"/>
    <n v="89258"/>
    <x v="15"/>
    <n v="4"/>
    <n v="11.97"/>
    <n v="47.88"/>
    <n v="0.05"/>
    <n v="0.05"/>
    <s v="Low discount"/>
    <n v="2.3940000000000001"/>
    <n v="45.486000000000004"/>
    <s v="Low order"/>
    <d v="2015-05-21T00:00:00"/>
    <s v="Thursday"/>
    <s v="May"/>
    <s v="2015"/>
    <x v="3"/>
    <d v="2015-05-24T00:00:00"/>
    <s v="Critical"/>
    <n v="3"/>
    <s v="Meduim"/>
    <n v="79605"/>
    <s v="Standard"/>
    <s v="Abilene"/>
    <x v="7"/>
    <x v="2"/>
    <x v="0"/>
    <s v="Appliances"/>
    <x v="1"/>
    <s v="Small Box"/>
  </r>
  <r>
    <n v="827"/>
    <s v="Sheryl Marsh"/>
    <n v="89259"/>
    <x v="7"/>
    <n v="3"/>
    <n v="6.98"/>
    <n v="20.94"/>
    <n v="0.05"/>
    <n v="0.05"/>
    <s v="Low discount"/>
    <n v="1.0470000000000002"/>
    <n v="19.893000000000001"/>
    <s v="Low order"/>
    <d v="2015-05-25T00:00:00"/>
    <s v="Monday"/>
    <s v="May"/>
    <s v="2015"/>
    <x v="3"/>
    <d v="2015-05-26T00:00:00"/>
    <s v="Medium"/>
    <n v="1"/>
    <s v="Fast"/>
    <n v="79109"/>
    <s v="Standard"/>
    <s v="Amarillo"/>
    <x v="7"/>
    <x v="3"/>
    <x v="0"/>
    <s v="Paper"/>
    <x v="1"/>
    <s v="Wrap Bag"/>
  </r>
  <r>
    <n v="829"/>
    <s v="Monica Law Thompson"/>
    <n v="90271"/>
    <x v="7"/>
    <n v="5"/>
    <n v="5.18"/>
    <n v="25.9"/>
    <n v="0.05"/>
    <n v="0.05"/>
    <s v="Low discount"/>
    <n v="1.2949999999999999"/>
    <n v="24.604999999999997"/>
    <s v="Low order"/>
    <d v="2015-02-22T00:00:00"/>
    <s v="Sunday"/>
    <s v="February"/>
    <s v="2015"/>
    <x v="2"/>
    <d v="2015-02-24T00:00:00"/>
    <s v="Not Specified"/>
    <n v="2"/>
    <s v="Meduim"/>
    <n v="71854"/>
    <s v="Standard"/>
    <s v="Texarkana"/>
    <x v="40"/>
    <x v="0"/>
    <x v="0"/>
    <s v="Paper"/>
    <x v="0"/>
    <s v="Wrap Bag"/>
  </r>
  <r>
    <n v="830"/>
    <s v="Douglas Sutton"/>
    <n v="90270"/>
    <x v="15"/>
    <n v="6"/>
    <n v="14.42"/>
    <n v="86.52"/>
    <n v="0.05"/>
    <n v="0.05"/>
    <s v="Low discount"/>
    <n v="4.3259999999999996"/>
    <n v="82.194000000000003"/>
    <s v="Low order"/>
    <d v="2015-01-24T00:00:00"/>
    <s v="Saturday"/>
    <s v="January"/>
    <s v="2015"/>
    <x v="0"/>
    <d v="2015-01-24T00:00:00"/>
    <s v="High"/>
    <n v="0"/>
    <s v="Fast"/>
    <n v="80033"/>
    <s v="Standard"/>
    <s v="Wheat Ridge"/>
    <x v="21"/>
    <x v="0"/>
    <x v="0"/>
    <s v="Appliances"/>
    <x v="0"/>
    <s v="Medium Box"/>
  </r>
  <r>
    <n v="833"/>
    <s v="Gerald Love"/>
    <n v="89770"/>
    <x v="0"/>
    <n v="11"/>
    <n v="11.66"/>
    <n v="128.26"/>
    <n v="0.05"/>
    <n v="0.05"/>
    <s v="Low discount"/>
    <n v="6.4130000000000003"/>
    <n v="121.84699999999999"/>
    <s v="Low order"/>
    <d v="2015-01-09T00:00:00"/>
    <s v="Friday"/>
    <s v="January"/>
    <s v="2015"/>
    <x v="0"/>
    <d v="2015-01-11T00:00:00"/>
    <s v="High"/>
    <n v="2"/>
    <s v="Meduim"/>
    <n v="95020"/>
    <s v="Express "/>
    <s v="Gilroy"/>
    <x v="1"/>
    <x v="0"/>
    <x v="0"/>
    <s v="Pens &amp; Art Supplies"/>
    <x v="0"/>
    <s v="Small Pack"/>
  </r>
  <r>
    <n v="850"/>
    <s v="Jesse Hutchinson"/>
    <n v="88569"/>
    <x v="0"/>
    <n v="7"/>
    <n v="6.08"/>
    <n v="42.56"/>
    <n v="0.05"/>
    <n v="0.05"/>
    <s v="Low discount"/>
    <n v="2.1280000000000001"/>
    <n v="40.432000000000002"/>
    <s v="Low order"/>
    <d v="2015-03-07T00:00:00"/>
    <s v="Saturday"/>
    <s v="March"/>
    <s v="2015"/>
    <x v="5"/>
    <d v="2015-03-08T00:00:00"/>
    <s v="Not Specified"/>
    <n v="1"/>
    <s v="Fast"/>
    <n v="93117"/>
    <s v="Standard"/>
    <s v="Goleta"/>
    <x v="1"/>
    <x v="0"/>
    <x v="0"/>
    <s v="Pens &amp; Art Supplies"/>
    <x v="0"/>
    <s v="Wrap Bag"/>
  </r>
  <r>
    <n v="851"/>
    <s v="Helen H Heller"/>
    <n v="88568"/>
    <x v="2"/>
    <n v="6"/>
    <n v="50.98"/>
    <n v="305.88"/>
    <n v="0.05"/>
    <n v="0.05"/>
    <s v="Low discount"/>
    <n v="15.294"/>
    <n v="290.58600000000001"/>
    <s v="Low order"/>
    <d v="2015-02-25T00:00:00"/>
    <s v="Wednesday"/>
    <s v="February"/>
    <s v="2015"/>
    <x v="2"/>
    <d v="2015-02-27T00:00:00"/>
    <s v="Low"/>
    <n v="2"/>
    <s v="Meduim"/>
    <n v="91745"/>
    <s v="Standard"/>
    <s v="Hacienda Heights"/>
    <x v="1"/>
    <x v="0"/>
    <x v="1"/>
    <s v="Office Furnishings"/>
    <x v="0"/>
    <s v="Large Box"/>
  </r>
  <r>
    <n v="851"/>
    <s v="Helen H Heller"/>
    <n v="88569"/>
    <x v="15"/>
    <n v="13"/>
    <n v="19.899999999999999"/>
    <n v="258.7"/>
    <n v="0.05"/>
    <n v="0.05"/>
    <s v="Low discount"/>
    <n v="12.935"/>
    <n v="245.76499999999999"/>
    <s v="Low order"/>
    <d v="2015-03-07T00:00:00"/>
    <s v="Saturday"/>
    <s v="March"/>
    <s v="2015"/>
    <x v="5"/>
    <d v="2015-03-09T00:00:00"/>
    <s v="Not Specified"/>
    <n v="2"/>
    <s v="Meduim"/>
    <n v="91745"/>
    <s v="Standard"/>
    <s v="Hacienda Heights"/>
    <x v="1"/>
    <x v="0"/>
    <x v="0"/>
    <s v="Appliances"/>
    <x v="0"/>
    <s v="Medium Box"/>
  </r>
  <r>
    <n v="851"/>
    <s v="Helen H Heller"/>
    <n v="88569"/>
    <x v="8"/>
    <n v="21"/>
    <n v="3.36"/>
    <n v="70.56"/>
    <n v="0.05"/>
    <n v="0.05"/>
    <s v="Low discount"/>
    <n v="3.5280000000000005"/>
    <n v="67.031999999999996"/>
    <s v="Low order"/>
    <d v="2015-03-07T00:00:00"/>
    <s v="Saturday"/>
    <s v="March"/>
    <s v="2015"/>
    <x v="5"/>
    <d v="2015-03-09T00:00:00"/>
    <s v="Not Specified"/>
    <n v="2"/>
    <s v="Meduim"/>
    <n v="91745"/>
    <s v="Standard"/>
    <s v="Hacienda Heights"/>
    <x v="1"/>
    <x v="0"/>
    <x v="0"/>
    <s v="Binders And Binder Accessories"/>
    <x v="0"/>
    <s v="Small Box"/>
  </r>
  <r>
    <n v="851"/>
    <s v="Helen H Heller"/>
    <n v="88571"/>
    <x v="3"/>
    <n v="4"/>
    <n v="1.26"/>
    <n v="5.04"/>
    <n v="0.05"/>
    <n v="0.05"/>
    <s v="Low discount"/>
    <n v="0.252"/>
    <n v="4.7880000000000003"/>
    <s v="Low order"/>
    <d v="2015-04-30T00:00:00"/>
    <s v="Thursday"/>
    <s v="April"/>
    <s v="2015"/>
    <x v="4"/>
    <d v="2015-04-30T00:00:00"/>
    <s v="Critical"/>
    <n v="0"/>
    <s v="Fast"/>
    <n v="91745"/>
    <s v="Standard"/>
    <s v="Hacienda Heights"/>
    <x v="1"/>
    <x v="0"/>
    <x v="0"/>
    <s v="Rubber Bands"/>
    <x v="0"/>
    <s v="Wrap Bag"/>
  </r>
  <r>
    <n v="853"/>
    <s v="Leah Davenport"/>
    <n v="88570"/>
    <x v="8"/>
    <n v="12"/>
    <n v="4.24"/>
    <n v="50.88"/>
    <n v="0.05"/>
    <n v="0.05"/>
    <s v="Low discount"/>
    <n v="2.5440000000000005"/>
    <n v="48.335999999999999"/>
    <s v="Low order"/>
    <d v="2015-03-16T00:00:00"/>
    <s v="Monday"/>
    <s v="March"/>
    <s v="2015"/>
    <x v="5"/>
    <d v="2015-03-18T00:00:00"/>
    <s v="High"/>
    <n v="2"/>
    <s v="Meduim"/>
    <n v="92345"/>
    <s v="Standard"/>
    <s v="Hesperia"/>
    <x v="1"/>
    <x v="1"/>
    <x v="0"/>
    <s v="Binders And Binder Accessories"/>
    <x v="2"/>
    <s v="Small Box"/>
  </r>
  <r>
    <n v="854"/>
    <s v="Karen Hendricks"/>
    <n v="88571"/>
    <x v="0"/>
    <n v="22"/>
    <n v="1.76"/>
    <n v="38.72"/>
    <n v="0.05"/>
    <n v="0.05"/>
    <s v="Low discount"/>
    <n v="1.9359999999999999"/>
    <n v="36.783999999999999"/>
    <s v="Low order"/>
    <d v="2015-04-30T00:00:00"/>
    <s v="Thursday"/>
    <s v="April"/>
    <s v="2015"/>
    <x v="4"/>
    <d v="2015-05-02T00:00:00"/>
    <s v="Critical"/>
    <n v="2"/>
    <s v="Meduim"/>
    <n v="6405"/>
    <s v="Standard"/>
    <s v="Branford"/>
    <x v="18"/>
    <x v="1"/>
    <x v="0"/>
    <s v="Pens &amp; Art Supplies"/>
    <x v="0"/>
    <s v="Wrap Bag"/>
  </r>
  <r>
    <n v="855"/>
    <s v="Jacob Lanier"/>
    <n v="88571"/>
    <x v="10"/>
    <n v="23"/>
    <n v="24.98"/>
    <n v="574.54"/>
    <n v="0.05"/>
    <n v="0.05"/>
    <s v="Low discount"/>
    <n v="28.727"/>
    <n v="545.81299999999999"/>
    <s v="Low order"/>
    <d v="2015-04-30T00:00:00"/>
    <s v="Thursday"/>
    <s v="April"/>
    <s v="2015"/>
    <x v="4"/>
    <d v="2015-05-01T00:00:00"/>
    <s v="Critical"/>
    <n v="1"/>
    <s v="Fast"/>
    <n v="6810"/>
    <s v="Standard"/>
    <s v="Danbury"/>
    <x v="18"/>
    <x v="1"/>
    <x v="0"/>
    <s v="Storage &amp; Organization"/>
    <x v="0"/>
    <s v="Small Box"/>
  </r>
  <r>
    <n v="858"/>
    <s v="Arthur Brady"/>
    <n v="88571"/>
    <x v="5"/>
    <n v="2"/>
    <n v="35.99"/>
    <n v="71.98"/>
    <n v="0.05"/>
    <n v="0.05"/>
    <s v="Low discount"/>
    <n v="3.5990000000000002"/>
    <n v="68.381"/>
    <s v="Low order"/>
    <d v="2015-04-30T00:00:00"/>
    <s v="Thursday"/>
    <s v="April"/>
    <s v="2015"/>
    <x v="4"/>
    <d v="2015-05-02T00:00:00"/>
    <s v="Critical"/>
    <n v="2"/>
    <s v="Meduim"/>
    <n v="4240"/>
    <s v="Express "/>
    <s v="Lewiston"/>
    <x v="14"/>
    <x v="2"/>
    <x v="2"/>
    <s v="Telephones And Communication"/>
    <x v="0"/>
    <s v="Wrap Bag"/>
  </r>
  <r>
    <n v="865"/>
    <s v="Dana Burgess"/>
    <n v="90674"/>
    <x v="2"/>
    <n v="18"/>
    <n v="14.2"/>
    <n v="255.6"/>
    <n v="0.05"/>
    <n v="0.05"/>
    <s v="Low discount"/>
    <n v="12.780000000000001"/>
    <n v="242.82"/>
    <s v="Low order"/>
    <d v="2015-05-27T00:00:00"/>
    <s v="Wednesday"/>
    <s v="May"/>
    <s v="2015"/>
    <x v="3"/>
    <d v="2015-05-28T00:00:00"/>
    <s v="Critical"/>
    <n v="1"/>
    <s v="Fast"/>
    <n v="46312"/>
    <s v="Standard"/>
    <s v="East Chicago"/>
    <x v="38"/>
    <x v="2"/>
    <x v="1"/>
    <s v="Office Furnishings"/>
    <x v="0"/>
    <s v="Wrap Bag"/>
  </r>
  <r>
    <n v="865"/>
    <s v="Dana Burgess"/>
    <n v="90675"/>
    <x v="7"/>
    <n v="12"/>
    <n v="6.48"/>
    <n v="77.760000000000005"/>
    <n v="0.05"/>
    <n v="0.05"/>
    <s v="Low discount"/>
    <n v="3.8880000000000003"/>
    <n v="73.872"/>
    <s v="Low order"/>
    <d v="2015-02-26T00:00:00"/>
    <s v="Thursday"/>
    <s v="February"/>
    <s v="2015"/>
    <x v="2"/>
    <d v="2015-03-02T00:00:00"/>
    <s v="Low"/>
    <n v="4"/>
    <s v="High"/>
    <n v="46312"/>
    <s v="Express "/>
    <s v="East Chicago"/>
    <x v="38"/>
    <x v="2"/>
    <x v="0"/>
    <s v="Paper"/>
    <x v="0"/>
    <s v="Small Box"/>
  </r>
  <r>
    <n v="868"/>
    <s v="Sharon Ellis"/>
    <n v="91194"/>
    <x v="2"/>
    <n v="10"/>
    <n v="29.18"/>
    <n v="291.8"/>
    <n v="0.05"/>
    <n v="0.05"/>
    <s v="Low discount"/>
    <n v="14.590000000000002"/>
    <n v="277.21000000000004"/>
    <s v="Low order"/>
    <d v="2015-02-25T00:00:00"/>
    <s v="Wednesday"/>
    <s v="February"/>
    <s v="2015"/>
    <x v="2"/>
    <d v="2015-02-27T00:00:00"/>
    <s v="Not Specified"/>
    <n v="2"/>
    <s v="Meduim"/>
    <n v="55126"/>
    <s v="Express "/>
    <s v="Shoreview"/>
    <x v="3"/>
    <x v="2"/>
    <x v="1"/>
    <s v="Office Furnishings"/>
    <x v="0"/>
    <s v="Small Box"/>
  </r>
  <r>
    <n v="868"/>
    <s v="Sharon Ellis"/>
    <n v="91194"/>
    <x v="10"/>
    <n v="8"/>
    <n v="80.98"/>
    <n v="647.84"/>
    <n v="0.05"/>
    <n v="0.05"/>
    <s v="Low discount"/>
    <n v="32.392000000000003"/>
    <n v="615.44799999999998"/>
    <s v="Low order"/>
    <d v="2015-02-25T00:00:00"/>
    <s v="Wednesday"/>
    <s v="February"/>
    <s v="2015"/>
    <x v="2"/>
    <d v="2015-02-27T00:00:00"/>
    <s v="Not Specified"/>
    <n v="2"/>
    <s v="Meduim"/>
    <n v="55126"/>
    <s v="Standard"/>
    <s v="Shoreview"/>
    <x v="3"/>
    <x v="2"/>
    <x v="0"/>
    <s v="Storage &amp; Organization"/>
    <x v="0"/>
    <s v="Large Box"/>
  </r>
  <r>
    <n v="868"/>
    <s v="Sharon Ellis"/>
    <n v="91195"/>
    <x v="7"/>
    <n v="20"/>
    <n v="6.48"/>
    <n v="129.60000000000002"/>
    <n v="0.05"/>
    <n v="0.05"/>
    <s v="Low discount"/>
    <n v="6.4800000000000013"/>
    <n v="123.12000000000002"/>
    <s v="Low order"/>
    <d v="2015-03-06T00:00:00"/>
    <s v="Friday"/>
    <s v="March"/>
    <s v="2015"/>
    <x v="5"/>
    <d v="2015-03-07T00:00:00"/>
    <s v="Critical"/>
    <n v="1"/>
    <s v="Fast"/>
    <n v="55126"/>
    <s v="Standard"/>
    <s v="Shoreview"/>
    <x v="3"/>
    <x v="2"/>
    <x v="0"/>
    <s v="Paper"/>
    <x v="0"/>
    <s v="Small Box"/>
  </r>
  <r>
    <n v="868"/>
    <s v="Sharon Ellis"/>
    <n v="91195"/>
    <x v="11"/>
    <n v="12"/>
    <n v="349.45"/>
    <n v="4193.3999999999996"/>
    <n v="0.1"/>
    <n v="0.1"/>
    <s v="Meduim discount"/>
    <n v="419.34"/>
    <n v="3774.0599999999995"/>
    <s v="Low order"/>
    <d v="2015-03-06T00:00:00"/>
    <s v="Friday"/>
    <s v="March"/>
    <s v="2015"/>
    <x v="5"/>
    <d v="2015-03-07T00:00:00"/>
    <s v="Critical"/>
    <n v="1"/>
    <s v="Fast"/>
    <n v="55126"/>
    <s v="Express "/>
    <s v="Shoreview"/>
    <x v="3"/>
    <x v="0"/>
    <x v="1"/>
    <s v="Tables"/>
    <x v="0"/>
    <s v="Jumbo Drum"/>
  </r>
  <r>
    <n v="871"/>
    <s v="Sandy Ellington"/>
    <n v="90577"/>
    <x v="2"/>
    <n v="2"/>
    <n v="14.2"/>
    <n v="28.4"/>
    <n v="0.05"/>
    <n v="0.05"/>
    <s v="Low discount"/>
    <n v="1.42"/>
    <n v="26.979999999999997"/>
    <s v="Low order"/>
    <d v="2015-03-15T00:00:00"/>
    <s v="Sunday"/>
    <s v="March"/>
    <s v="2015"/>
    <x v="5"/>
    <d v="2015-03-17T00:00:00"/>
    <s v="Not Specified"/>
    <n v="2"/>
    <s v="Meduim"/>
    <n v="89502"/>
    <s v="Standard"/>
    <s v="Reno"/>
    <x v="34"/>
    <x v="0"/>
    <x v="1"/>
    <s v="Office Furnishings"/>
    <x v="1"/>
    <s v="Wrap Bag"/>
  </r>
  <r>
    <n v="871"/>
    <s v="Sandy Ellington"/>
    <n v="90578"/>
    <x v="8"/>
    <n v="12"/>
    <n v="5.94"/>
    <n v="71.28"/>
    <n v="0.05"/>
    <n v="0.05"/>
    <s v="Low discount"/>
    <n v="3.5640000000000001"/>
    <n v="67.716000000000008"/>
    <s v="Low order"/>
    <d v="2015-05-20T00:00:00"/>
    <s v="Wednesday"/>
    <s v="May"/>
    <s v="2015"/>
    <x v="3"/>
    <d v="2015-05-23T00:00:00"/>
    <s v="Not Specified"/>
    <n v="3"/>
    <s v="Meduim"/>
    <n v="89502"/>
    <s v="Standard"/>
    <s v="Reno"/>
    <x v="34"/>
    <x v="0"/>
    <x v="0"/>
    <s v="Binders And Binder Accessories"/>
    <x v="1"/>
    <s v="Small Box"/>
  </r>
  <r>
    <n v="871"/>
    <s v="Sandy Ellington"/>
    <n v="90578"/>
    <x v="7"/>
    <n v="18"/>
    <n v="6.48"/>
    <n v="116.64000000000001"/>
    <n v="0.05"/>
    <n v="0.05"/>
    <s v="Low discount"/>
    <n v="5.8320000000000007"/>
    <n v="110.80800000000002"/>
    <s v="Low order"/>
    <d v="2015-05-20T00:00:00"/>
    <s v="Wednesday"/>
    <s v="May"/>
    <s v="2015"/>
    <x v="3"/>
    <d v="2015-05-22T00:00:00"/>
    <s v="Not Specified"/>
    <n v="2"/>
    <s v="Meduim"/>
    <n v="89502"/>
    <s v="Standard"/>
    <s v="Reno"/>
    <x v="34"/>
    <x v="0"/>
    <x v="0"/>
    <s v="Paper"/>
    <x v="1"/>
    <s v="Small Box"/>
  </r>
  <r>
    <n v="875"/>
    <s v="Erika Fink"/>
    <n v="89059"/>
    <x v="15"/>
    <n v="18"/>
    <n v="4.37"/>
    <n v="78.66"/>
    <n v="0.05"/>
    <n v="0.05"/>
    <s v="Low discount"/>
    <n v="3.9329999999999998"/>
    <n v="74.727000000000004"/>
    <s v="Low order"/>
    <d v="2015-02-21T00:00:00"/>
    <s v="Saturday"/>
    <s v="February"/>
    <s v="2015"/>
    <x v="2"/>
    <d v="2015-02-22T00:00:00"/>
    <s v="High"/>
    <n v="1"/>
    <s v="Fast"/>
    <n v="84106"/>
    <s v="Standard"/>
    <s v="Salt Lake City"/>
    <x v="17"/>
    <x v="0"/>
    <x v="0"/>
    <s v="Appliances"/>
    <x v="2"/>
    <s v="Small Box"/>
  </r>
  <r>
    <n v="875"/>
    <s v="Erika Fink"/>
    <n v="89059"/>
    <x v="5"/>
    <n v="4"/>
    <n v="155.99"/>
    <n v="623.96"/>
    <n v="0.1"/>
    <n v="0.1"/>
    <s v="Meduim discount"/>
    <n v="62.396000000000008"/>
    <n v="561.56400000000008"/>
    <s v="Low order"/>
    <d v="2015-02-21T00:00:00"/>
    <s v="Saturday"/>
    <s v="February"/>
    <s v="2015"/>
    <x v="2"/>
    <d v="2015-02-23T00:00:00"/>
    <s v="High"/>
    <n v="2"/>
    <s v="Meduim"/>
    <n v="84106"/>
    <s v="Standard"/>
    <s v="Salt Lake City"/>
    <x v="17"/>
    <x v="0"/>
    <x v="2"/>
    <s v="Telephones And Communication"/>
    <x v="2"/>
    <s v="Small Box"/>
  </r>
  <r>
    <n v="880"/>
    <s v="Ellen Beck"/>
    <n v="86153"/>
    <x v="4"/>
    <n v="5"/>
    <n v="5.68"/>
    <n v="28.4"/>
    <n v="0.05"/>
    <n v="0.05"/>
    <s v="Low discount"/>
    <n v="1.42"/>
    <n v="26.979999999999997"/>
    <s v="Low order"/>
    <d v="2015-03-25T00:00:00"/>
    <s v="Wednesday"/>
    <s v="March"/>
    <s v="2015"/>
    <x v="5"/>
    <d v="2015-03-27T00:00:00"/>
    <s v="Critical"/>
    <n v="2"/>
    <s v="Meduim"/>
    <n v="85254"/>
    <s v="Standard"/>
    <s v="Scottsdale"/>
    <x v="28"/>
    <x v="0"/>
    <x v="0"/>
    <s v="Envelopes"/>
    <x v="2"/>
    <s v="Small Box"/>
  </r>
  <r>
    <n v="880"/>
    <s v="Ellen Beck"/>
    <n v="86153"/>
    <x v="7"/>
    <n v="1"/>
    <n v="22.84"/>
    <n v="22.84"/>
    <n v="0.05"/>
    <n v="0.05"/>
    <s v="Low discount"/>
    <n v="1.1420000000000001"/>
    <n v="21.698"/>
    <s v="Low order"/>
    <d v="2015-03-25T00:00:00"/>
    <s v="Wednesday"/>
    <s v="March"/>
    <s v="2015"/>
    <x v="5"/>
    <d v="2015-03-27T00:00:00"/>
    <s v="Critical"/>
    <n v="2"/>
    <s v="Meduim"/>
    <n v="85254"/>
    <s v="Standard"/>
    <s v="Scottsdale"/>
    <x v="28"/>
    <x v="2"/>
    <x v="0"/>
    <s v="Paper"/>
    <x v="2"/>
    <s v="Small Box"/>
  </r>
  <r>
    <n v="885"/>
    <s v="Malcolm Robertson"/>
    <n v="89537"/>
    <x v="1"/>
    <n v="41"/>
    <n v="25.98"/>
    <n v="1065.18"/>
    <n v="0.05"/>
    <n v="0.05"/>
    <s v="Low discount"/>
    <n v="53.259000000000007"/>
    <n v="1011.921"/>
    <s v="Low order"/>
    <d v="2015-05-24T00:00:00"/>
    <s v="Sunday"/>
    <s v="May"/>
    <s v="2015"/>
    <x v="3"/>
    <d v="2015-05-25T00:00:00"/>
    <s v="Critical"/>
    <n v="1"/>
    <s v="Fast"/>
    <n v="79109"/>
    <s v="Express "/>
    <s v="Amarillo"/>
    <x v="7"/>
    <x v="2"/>
    <x v="1"/>
    <s v="Chairs &amp; Chairmats"/>
    <x v="0"/>
    <s v="Jumbo Drum"/>
  </r>
  <r>
    <n v="890"/>
    <s v="Billie Fowler"/>
    <n v="89536"/>
    <x v="1"/>
    <n v="11"/>
    <n v="1.81"/>
    <n v="19.91"/>
    <n v="0.05"/>
    <n v="0.05"/>
    <s v="Low discount"/>
    <n v="0.99550000000000005"/>
    <n v="18.9145"/>
    <s v="Low order"/>
    <d v="2015-01-05T00:00:00"/>
    <s v="Monday"/>
    <s v="January"/>
    <s v="2015"/>
    <x v="0"/>
    <d v="2015-01-06T00:00:00"/>
    <s v="Critical"/>
    <n v="1"/>
    <s v="Fast"/>
    <n v="76021"/>
    <s v="Standard"/>
    <s v="Bedford"/>
    <x v="7"/>
    <x v="2"/>
    <x v="1"/>
    <s v="Chairs &amp; Chairmats"/>
    <x v="3"/>
    <s v="Jumbo Drum"/>
  </r>
  <r>
    <n v="890"/>
    <s v="Billie Fowler"/>
    <n v="89536"/>
    <x v="5"/>
    <n v="6"/>
    <n v="125.99"/>
    <n v="755.93999999999994"/>
    <n v="0.1"/>
    <n v="0.1"/>
    <s v="Meduim discount"/>
    <n v="75.593999999999994"/>
    <n v="680.346"/>
    <s v="Low order"/>
    <d v="2015-01-05T00:00:00"/>
    <s v="Monday"/>
    <s v="January"/>
    <s v="2015"/>
    <x v="0"/>
    <d v="2015-01-05T00:00:00"/>
    <s v="Critical"/>
    <n v="0"/>
    <s v="Fast"/>
    <n v="76021"/>
    <s v="Standard"/>
    <s v="Bedford"/>
    <x v="7"/>
    <x v="1"/>
    <x v="2"/>
    <s v="Telephones And Communication"/>
    <x v="3"/>
    <s v="Small Box"/>
  </r>
  <r>
    <n v="894"/>
    <s v="Gail Rankin Cole"/>
    <n v="14596"/>
    <x v="2"/>
    <n v="24"/>
    <n v="8.34"/>
    <n v="200.16"/>
    <n v="0.05"/>
    <n v="0.05"/>
    <s v="Low discount"/>
    <n v="10.008000000000001"/>
    <n v="190.15199999999999"/>
    <s v="Low order"/>
    <d v="2015-01-10T00:00:00"/>
    <s v="Saturday"/>
    <s v="January"/>
    <s v="2015"/>
    <x v="0"/>
    <d v="2015-01-12T00:00:00"/>
    <s v="Critical"/>
    <n v="2"/>
    <s v="Meduim"/>
    <n v="20024"/>
    <s v="Standard"/>
    <s v="Washington"/>
    <x v="41"/>
    <x v="1"/>
    <x v="1"/>
    <s v="Office Furnishings"/>
    <x v="0"/>
    <s v="Wrap Bag"/>
  </r>
  <r>
    <n v="894"/>
    <s v="Gail Rankin Cole"/>
    <n v="14596"/>
    <x v="0"/>
    <n v="19"/>
    <n v="3.28"/>
    <n v="62.319999999999993"/>
    <n v="0.05"/>
    <n v="0.05"/>
    <s v="Low discount"/>
    <n v="3.1159999999999997"/>
    <n v="59.203999999999994"/>
    <s v="Low order"/>
    <d v="2015-01-10T00:00:00"/>
    <s v="Saturday"/>
    <s v="January"/>
    <s v="2015"/>
    <x v="0"/>
    <d v="2015-01-11T00:00:00"/>
    <s v="Critical"/>
    <n v="1"/>
    <s v="Fast"/>
    <n v="20024"/>
    <s v="Standard"/>
    <s v="Washington"/>
    <x v="41"/>
    <x v="1"/>
    <x v="0"/>
    <s v="Pens &amp; Art Supplies"/>
    <x v="0"/>
    <s v="Wrap Bag"/>
  </r>
  <r>
    <n v="894"/>
    <s v="Gail Rankin Cole"/>
    <n v="38529"/>
    <x v="3"/>
    <n v="38"/>
    <n v="1.1399999999999999"/>
    <n v="43.319999999999993"/>
    <n v="0.05"/>
    <n v="0.05"/>
    <s v="Low discount"/>
    <n v="2.1659999999999999"/>
    <n v="41.153999999999996"/>
    <s v="Low order"/>
    <d v="2015-02-02T00:00:00"/>
    <s v="Monday"/>
    <s v="February"/>
    <s v="2015"/>
    <x v="2"/>
    <d v="2015-02-02T00:00:00"/>
    <s v="Low"/>
    <n v="0"/>
    <s v="Fast"/>
    <n v="20024"/>
    <s v="Standard"/>
    <s v="Washington"/>
    <x v="41"/>
    <x v="2"/>
    <x v="0"/>
    <s v="Rubber Bands"/>
    <x v="0"/>
    <s v="Wrap Bag"/>
  </r>
  <r>
    <n v="896"/>
    <s v="Jennifer Siegel"/>
    <n v="90166"/>
    <x v="2"/>
    <n v="6"/>
    <n v="8.34"/>
    <n v="50.04"/>
    <n v="0.05"/>
    <n v="0.05"/>
    <s v="Low discount"/>
    <n v="2.5020000000000002"/>
    <n v="47.537999999999997"/>
    <s v="Low order"/>
    <d v="2015-01-10T00:00:00"/>
    <s v="Saturday"/>
    <s v="January"/>
    <s v="2015"/>
    <x v="0"/>
    <d v="2015-01-12T00:00:00"/>
    <s v="Critical"/>
    <n v="2"/>
    <s v="Meduim"/>
    <n v="76201"/>
    <s v="Standard"/>
    <s v="Denton"/>
    <x v="7"/>
    <x v="2"/>
    <x v="1"/>
    <s v="Office Furnishings"/>
    <x v="0"/>
    <s v="Wrap Bag"/>
  </r>
  <r>
    <n v="896"/>
    <s v="Jennifer Siegel"/>
    <n v="90166"/>
    <x v="0"/>
    <n v="5"/>
    <n v="3.28"/>
    <n v="16.399999999999999"/>
    <n v="0.05"/>
    <n v="0.05"/>
    <s v="Low discount"/>
    <n v="0.82"/>
    <n v="15.579999999999998"/>
    <s v="Low order"/>
    <d v="2015-01-10T00:00:00"/>
    <s v="Saturday"/>
    <s v="January"/>
    <s v="2015"/>
    <x v="0"/>
    <d v="2015-01-11T00:00:00"/>
    <s v="Critical"/>
    <n v="1"/>
    <s v="Fast"/>
    <n v="76201"/>
    <s v="Standard"/>
    <s v="Denton"/>
    <x v="7"/>
    <x v="2"/>
    <x v="0"/>
    <s v="Pens &amp; Art Supplies"/>
    <x v="0"/>
    <s v="Wrap Bag"/>
  </r>
  <r>
    <n v="896"/>
    <s v="Jennifer Siegel"/>
    <n v="90167"/>
    <x v="13"/>
    <n v="11"/>
    <n v="47.98"/>
    <n v="527.78"/>
    <n v="0.05"/>
    <n v="0.05"/>
    <s v="Low discount"/>
    <n v="26.388999999999999"/>
    <n v="501.39099999999996"/>
    <s v="Low order"/>
    <d v="2015-06-20T00:00:00"/>
    <s v="Saturday"/>
    <s v="June"/>
    <s v="2015"/>
    <x v="1"/>
    <d v="2015-06-22T00:00:00"/>
    <s v="Critical"/>
    <n v="2"/>
    <s v="Meduim"/>
    <n v="76201"/>
    <s v="Standard"/>
    <s v="Denton"/>
    <x v="7"/>
    <x v="1"/>
    <x v="2"/>
    <s v="Computer Peripherals"/>
    <x v="0"/>
    <s v="Small Pack"/>
  </r>
  <r>
    <n v="898"/>
    <s v="Harriet Hodges"/>
    <n v="33635"/>
    <x v="6"/>
    <n v="6"/>
    <n v="90.97"/>
    <n v="545.81999999999994"/>
    <n v="0.05"/>
    <n v="0.05"/>
    <s v="Low discount"/>
    <n v="27.290999999999997"/>
    <n v="518.529"/>
    <s v="Low order"/>
    <d v="2015-01-12T00:00:00"/>
    <s v="Monday"/>
    <s v="January"/>
    <s v="2015"/>
    <x v="0"/>
    <d v="2015-01-13T00:00:00"/>
    <s v="High"/>
    <n v="1"/>
    <s v="Fast"/>
    <n v="10039"/>
    <s v="Express "/>
    <s v="New York City"/>
    <x v="4"/>
    <x v="1"/>
    <x v="2"/>
    <s v="Office Machines"/>
    <x v="2"/>
    <s v="Jumbo Drum"/>
  </r>
  <r>
    <n v="898"/>
    <s v="Harriet Hodges"/>
    <n v="33635"/>
    <x v="10"/>
    <n v="5"/>
    <n v="20.34"/>
    <n v="101.7"/>
    <n v="0.05"/>
    <n v="0.05"/>
    <s v="Low discount"/>
    <n v="5.0850000000000009"/>
    <n v="96.615000000000009"/>
    <s v="Low order"/>
    <d v="2015-01-12T00:00:00"/>
    <s v="Monday"/>
    <s v="January"/>
    <s v="2015"/>
    <x v="0"/>
    <d v="2015-01-13T00:00:00"/>
    <s v="High"/>
    <n v="1"/>
    <s v="Fast"/>
    <n v="10039"/>
    <s v="Standard"/>
    <s v="New York City"/>
    <x v="4"/>
    <x v="1"/>
    <x v="0"/>
    <s v="Storage &amp; Organization"/>
    <x v="2"/>
    <s v="Large Box"/>
  </r>
  <r>
    <n v="898"/>
    <s v="Harriet Hodges"/>
    <n v="9606"/>
    <x v="9"/>
    <n v="47"/>
    <n v="12.53"/>
    <n v="588.91"/>
    <n v="0.05"/>
    <n v="0.05"/>
    <s v="Low discount"/>
    <n v="29.445499999999999"/>
    <n v="559.46449999999993"/>
    <s v="Low order"/>
    <d v="2015-01-27T00:00:00"/>
    <s v="Tuesday"/>
    <s v="January"/>
    <s v="2015"/>
    <x v="0"/>
    <d v="2015-01-27T00:00:00"/>
    <s v="Not Specified"/>
    <n v="0"/>
    <s v="Fast"/>
    <n v="10039"/>
    <s v="Standard"/>
    <s v="New York City"/>
    <x v="4"/>
    <x v="1"/>
    <x v="0"/>
    <s v="Labels"/>
    <x v="2"/>
    <s v="Small Box"/>
  </r>
  <r>
    <n v="898"/>
    <s v="Harriet Hodges"/>
    <n v="9606"/>
    <x v="7"/>
    <n v="44"/>
    <n v="5.18"/>
    <n v="227.92"/>
    <n v="0.05"/>
    <n v="0.05"/>
    <s v="Low discount"/>
    <n v="11.396000000000001"/>
    <n v="216.524"/>
    <s v="Low order"/>
    <d v="2015-01-27T00:00:00"/>
    <s v="Tuesday"/>
    <s v="January"/>
    <s v="2015"/>
    <x v="0"/>
    <d v="2015-01-29T00:00:00"/>
    <s v="Not Specified"/>
    <n v="2"/>
    <s v="Meduim"/>
    <n v="10039"/>
    <s v="Express "/>
    <s v="New York City"/>
    <x v="4"/>
    <x v="1"/>
    <x v="0"/>
    <s v="Paper"/>
    <x v="2"/>
    <s v="Wrap Bag"/>
  </r>
  <r>
    <n v="899"/>
    <s v="Jordan Berry"/>
    <n v="86263"/>
    <x v="6"/>
    <n v="2"/>
    <n v="90.97"/>
    <n v="181.94"/>
    <n v="0.05"/>
    <n v="0.05"/>
    <s v="Low discount"/>
    <n v="9.0969999999999995"/>
    <n v="172.84299999999999"/>
    <s v="Low order"/>
    <d v="2015-01-12T00:00:00"/>
    <s v="Monday"/>
    <s v="January"/>
    <s v="2015"/>
    <x v="0"/>
    <d v="2015-01-13T00:00:00"/>
    <s v="High"/>
    <n v="1"/>
    <s v="Fast"/>
    <n v="16602"/>
    <s v="Express "/>
    <s v="Altoona"/>
    <x v="19"/>
    <x v="1"/>
    <x v="2"/>
    <s v="Office Machines"/>
    <x v="2"/>
    <s v="Jumbo Drum"/>
  </r>
  <r>
    <n v="899"/>
    <s v="Jordan Berry"/>
    <n v="86263"/>
    <x v="10"/>
    <n v="1"/>
    <n v="20.34"/>
    <n v="20.34"/>
    <n v="0.05"/>
    <n v="0.05"/>
    <s v="Low discount"/>
    <n v="1.0170000000000001"/>
    <n v="19.323"/>
    <s v="Low order"/>
    <d v="2015-01-12T00:00:00"/>
    <s v="Monday"/>
    <s v="January"/>
    <s v="2015"/>
    <x v="0"/>
    <d v="2015-01-13T00:00:00"/>
    <s v="High"/>
    <n v="1"/>
    <s v="Fast"/>
    <n v="16602"/>
    <s v="Standard"/>
    <s v="Altoona"/>
    <x v="19"/>
    <x v="1"/>
    <x v="0"/>
    <s v="Storage &amp; Organization"/>
    <x v="2"/>
    <s v="Large Box"/>
  </r>
  <r>
    <n v="899"/>
    <s v="Jordan Berry"/>
    <n v="86264"/>
    <x v="9"/>
    <n v="12"/>
    <n v="12.53"/>
    <n v="150.35999999999999"/>
    <n v="0.05"/>
    <n v="0.05"/>
    <s v="Low discount"/>
    <n v="7.5179999999999998"/>
    <n v="142.84199999999998"/>
    <s v="Low order"/>
    <d v="2015-01-27T00:00:00"/>
    <s v="Tuesday"/>
    <s v="January"/>
    <s v="2015"/>
    <x v="0"/>
    <d v="2015-01-27T00:00:00"/>
    <s v="Not Specified"/>
    <n v="0"/>
    <s v="Fast"/>
    <n v="16602"/>
    <s v="Standard"/>
    <s v="Altoona"/>
    <x v="19"/>
    <x v="1"/>
    <x v="0"/>
    <s v="Labels"/>
    <x v="2"/>
    <s v="Small Box"/>
  </r>
  <r>
    <n v="899"/>
    <s v="Jordan Berry"/>
    <n v="86264"/>
    <x v="7"/>
    <n v="11"/>
    <n v="5.18"/>
    <n v="56.98"/>
    <n v="0.05"/>
    <n v="0.05"/>
    <s v="Low discount"/>
    <n v="2.8490000000000002"/>
    <n v="54.131"/>
    <s v="Low order"/>
    <d v="2015-01-27T00:00:00"/>
    <s v="Tuesday"/>
    <s v="January"/>
    <s v="2015"/>
    <x v="0"/>
    <d v="2015-01-29T00:00:00"/>
    <s v="Not Specified"/>
    <n v="2"/>
    <s v="Meduim"/>
    <n v="16602"/>
    <s v="Express "/>
    <s v="Altoona"/>
    <x v="19"/>
    <x v="1"/>
    <x v="0"/>
    <s v="Paper"/>
    <x v="2"/>
    <s v="Wrap Bag"/>
  </r>
  <r>
    <n v="903"/>
    <s v="Francis Spivey"/>
    <n v="90806"/>
    <x v="8"/>
    <n v="18"/>
    <n v="5.98"/>
    <n v="107.64000000000001"/>
    <n v="0.05"/>
    <n v="0.05"/>
    <s v="Low discount"/>
    <n v="5.3820000000000014"/>
    <n v="102.25800000000001"/>
    <s v="Low order"/>
    <d v="2015-03-12T00:00:00"/>
    <s v="Thursday"/>
    <s v="March"/>
    <s v="2015"/>
    <x v="5"/>
    <d v="2015-03-14T00:00:00"/>
    <s v="Not Specified"/>
    <n v="2"/>
    <s v="Meduim"/>
    <n v="1887"/>
    <s v="Standard"/>
    <s v="Wilmington"/>
    <x v="15"/>
    <x v="3"/>
    <x v="0"/>
    <s v="Binders And Binder Accessories"/>
    <x v="3"/>
    <s v="Small Box"/>
  </r>
  <r>
    <n v="907"/>
    <s v="Rachel Casey"/>
    <n v="86459"/>
    <x v="5"/>
    <n v="5"/>
    <n v="35.99"/>
    <n v="179.95000000000002"/>
    <n v="0.05"/>
    <n v="0.05"/>
    <s v="Low discount"/>
    <n v="8.9975000000000005"/>
    <n v="170.95250000000001"/>
    <s v="Low order"/>
    <d v="2015-02-26T00:00:00"/>
    <s v="Thursday"/>
    <s v="February"/>
    <s v="2015"/>
    <x v="2"/>
    <d v="2015-02-27T00:00:00"/>
    <s v="Critical"/>
    <n v="1"/>
    <s v="Fast"/>
    <n v="42420"/>
    <s v="Standard"/>
    <s v="Henderson"/>
    <x v="35"/>
    <x v="3"/>
    <x v="2"/>
    <s v="Telephones And Communication"/>
    <x v="1"/>
    <s v="Wrap Bag"/>
  </r>
  <r>
    <n v="907"/>
    <s v="Rachel Casey"/>
    <n v="86460"/>
    <x v="0"/>
    <n v="12"/>
    <n v="2.6"/>
    <n v="31.200000000000003"/>
    <n v="0.05"/>
    <n v="0.05"/>
    <s v="Low discount"/>
    <n v="1.5600000000000003"/>
    <n v="29.640000000000004"/>
    <s v="Low order"/>
    <d v="2015-06-17T00:00:00"/>
    <s v="Wednesday"/>
    <s v="June"/>
    <s v="2015"/>
    <x v="1"/>
    <d v="2015-06-19T00:00:00"/>
    <s v="Medium"/>
    <n v="2"/>
    <s v="Meduim"/>
    <n v="42420"/>
    <s v="Standard"/>
    <s v="Henderson"/>
    <x v="35"/>
    <x v="3"/>
    <x v="0"/>
    <s v="Pens &amp; Art Supplies"/>
    <x v="1"/>
    <s v="Wrap Bag"/>
  </r>
  <r>
    <n v="910"/>
    <s v="Carla Hauser"/>
    <n v="90187"/>
    <x v="7"/>
    <n v="15"/>
    <n v="5.28"/>
    <n v="79.2"/>
    <n v="0.05"/>
    <n v="0.05"/>
    <s v="Low discount"/>
    <n v="3.9600000000000004"/>
    <n v="75.240000000000009"/>
    <s v="Low order"/>
    <d v="2015-05-14T00:00:00"/>
    <s v="Thursday"/>
    <s v="May"/>
    <s v="2015"/>
    <x v="3"/>
    <d v="2015-05-14T00:00:00"/>
    <s v="Critical"/>
    <n v="0"/>
    <s v="Fast"/>
    <n v="71854"/>
    <s v="Standard"/>
    <s v="Texarkana"/>
    <x v="40"/>
    <x v="1"/>
    <x v="0"/>
    <s v="Paper"/>
    <x v="0"/>
    <s v="Small Box"/>
  </r>
  <r>
    <n v="911"/>
    <s v="Marsha P Joyner"/>
    <n v="90185"/>
    <x v="7"/>
    <n v="2"/>
    <n v="7.64"/>
    <n v="15.28"/>
    <n v="0.05"/>
    <n v="0.05"/>
    <s v="Low discount"/>
    <n v="0.76400000000000001"/>
    <n v="14.516"/>
    <s v="Low order"/>
    <d v="2015-01-31T00:00:00"/>
    <s v="Saturday"/>
    <s v="January"/>
    <s v="2015"/>
    <x v="0"/>
    <d v="2015-02-02T00:00:00"/>
    <s v="Not Specified"/>
    <n v="2"/>
    <s v="Meduim"/>
    <n v="26003"/>
    <s v="Standard"/>
    <s v="Wheeling"/>
    <x v="36"/>
    <x v="1"/>
    <x v="0"/>
    <s v="Paper"/>
    <x v="0"/>
    <s v="Wrap Bag"/>
  </r>
  <r>
    <n v="911"/>
    <s v="Marsha P Joyner"/>
    <n v="90185"/>
    <x v="11"/>
    <n v="10"/>
    <n v="218.75"/>
    <n v="2187.5"/>
    <n v="0.1"/>
    <n v="0.1"/>
    <s v="Meduim discount"/>
    <n v="218.75"/>
    <n v="1968.75"/>
    <s v="Low order"/>
    <d v="2015-01-31T00:00:00"/>
    <s v="Saturday"/>
    <s v="January"/>
    <s v="2015"/>
    <x v="0"/>
    <d v="2015-02-01T00:00:00"/>
    <s v="Not Specified"/>
    <n v="1"/>
    <s v="Fast"/>
    <n v="26003"/>
    <s v="Express "/>
    <s v="Wheeling"/>
    <x v="36"/>
    <x v="1"/>
    <x v="1"/>
    <s v="Tables"/>
    <x v="0"/>
    <s v="Jumbo Box"/>
  </r>
  <r>
    <n v="911"/>
    <s v="Marsha P Joyner"/>
    <n v="90186"/>
    <x v="10"/>
    <n v="8"/>
    <n v="59.76"/>
    <n v="478.08"/>
    <n v="0.05"/>
    <n v="0.05"/>
    <s v="Low discount"/>
    <n v="23.904"/>
    <n v="454.17599999999999"/>
    <s v="Low order"/>
    <d v="2015-04-04T00:00:00"/>
    <s v="Saturday"/>
    <s v="April"/>
    <s v="2015"/>
    <x v="4"/>
    <d v="2015-04-06T00:00:00"/>
    <s v="High"/>
    <n v="2"/>
    <s v="Meduim"/>
    <n v="26003"/>
    <s v="Standard"/>
    <s v="Wheeling"/>
    <x v="36"/>
    <x v="2"/>
    <x v="0"/>
    <s v="Storage &amp; Organization"/>
    <x v="0"/>
    <s v="Small Box"/>
  </r>
  <r>
    <n v="915"/>
    <s v="Carol Sherrill"/>
    <n v="86356"/>
    <x v="1"/>
    <n v="1"/>
    <n v="350.98"/>
    <n v="350.98"/>
    <n v="0.1"/>
    <n v="0.1"/>
    <s v="Meduim discount"/>
    <n v="35.098000000000006"/>
    <n v="315.88200000000001"/>
    <s v="Low order"/>
    <d v="2015-01-04T00:00:00"/>
    <s v="Sunday"/>
    <s v="January"/>
    <s v="2015"/>
    <x v="0"/>
    <d v="2015-01-05T00:00:00"/>
    <s v="High"/>
    <n v="1"/>
    <s v="Fast"/>
    <n v="77803"/>
    <s v="Express "/>
    <s v="Bryan"/>
    <x v="7"/>
    <x v="2"/>
    <x v="1"/>
    <s v="Chairs &amp; Chairmats"/>
    <x v="1"/>
    <s v="Jumbo Drum"/>
  </r>
  <r>
    <n v="916"/>
    <s v="Marion Wilcox"/>
    <n v="86357"/>
    <x v="10"/>
    <n v="3"/>
    <n v="161.55000000000001"/>
    <n v="484.65000000000003"/>
    <n v="0.1"/>
    <n v="0.1"/>
    <s v="Meduim discount"/>
    <n v="48.465000000000003"/>
    <n v="436.18500000000006"/>
    <s v="Low order"/>
    <d v="2015-01-04T00:00:00"/>
    <s v="Sunday"/>
    <s v="January"/>
    <s v="2015"/>
    <x v="0"/>
    <d v="2015-01-11T00:00:00"/>
    <s v="Low"/>
    <n v="7"/>
    <s v="High"/>
    <n v="76028"/>
    <s v="Standard"/>
    <s v="Burleson"/>
    <x v="7"/>
    <x v="0"/>
    <x v="0"/>
    <s v="Storage &amp; Organization"/>
    <x v="0"/>
    <s v="Small Box"/>
  </r>
  <r>
    <n v="918"/>
    <s v="Kerry Jernigan"/>
    <n v="90492"/>
    <x v="10"/>
    <n v="2"/>
    <n v="35.51"/>
    <n v="71.02"/>
    <n v="0.05"/>
    <n v="0.05"/>
    <s v="Low discount"/>
    <n v="3.5510000000000002"/>
    <n v="67.468999999999994"/>
    <s v="Low order"/>
    <d v="2015-04-12T00:00:00"/>
    <s v="Sunday"/>
    <s v="April"/>
    <s v="2015"/>
    <x v="4"/>
    <d v="2015-04-14T00:00:00"/>
    <s v="High"/>
    <n v="2"/>
    <s v="Meduim"/>
    <n v="91730"/>
    <s v="Standard"/>
    <s v="Rancho Cucamonga"/>
    <x v="1"/>
    <x v="0"/>
    <x v="0"/>
    <s v="Storage &amp; Organization"/>
    <x v="3"/>
    <s v="Small Box"/>
  </r>
  <r>
    <n v="918"/>
    <s v="Kerry Jernigan"/>
    <n v="90493"/>
    <x v="14"/>
    <n v="39"/>
    <n v="58.14"/>
    <n v="2267.46"/>
    <n v="0.05"/>
    <n v="0.05"/>
    <s v="Low discount"/>
    <n v="113.373"/>
    <n v="2154.087"/>
    <s v="Low order"/>
    <d v="2015-05-20T00:00:00"/>
    <s v="Wednesday"/>
    <s v="May"/>
    <s v="2015"/>
    <x v="3"/>
    <d v="2015-05-21T00:00:00"/>
    <s v="Critical"/>
    <n v="1"/>
    <s v="Fast"/>
    <n v="91730"/>
    <s v="Express "/>
    <s v="Rancho Cucamonga"/>
    <x v="1"/>
    <x v="0"/>
    <x v="1"/>
    <s v="Bookcases"/>
    <x v="0"/>
    <s v="Jumbo Box"/>
  </r>
  <r>
    <n v="919"/>
    <s v="Tracy Livingston"/>
    <n v="90492"/>
    <x v="12"/>
    <n v="6"/>
    <n v="8.34"/>
    <n v="50.04"/>
    <n v="0.05"/>
    <n v="0.05"/>
    <s v="Low discount"/>
    <n v="2.5020000000000002"/>
    <n v="47.537999999999997"/>
    <s v="Low order"/>
    <d v="2015-04-12T00:00:00"/>
    <s v="Sunday"/>
    <s v="April"/>
    <s v="2015"/>
    <x v="4"/>
    <d v="2015-04-12T00:00:00"/>
    <s v="High"/>
    <n v="0"/>
    <s v="Fast"/>
    <n v="96003"/>
    <s v="Standard"/>
    <s v="Redding"/>
    <x v="1"/>
    <x v="0"/>
    <x v="0"/>
    <s v="Scissors, Rulers And Trimmers"/>
    <x v="3"/>
    <s v="Small Pack"/>
  </r>
  <r>
    <n v="920"/>
    <s v="Jessie Kelly"/>
    <n v="90491"/>
    <x v="13"/>
    <n v="9"/>
    <n v="15.98"/>
    <n v="143.82"/>
    <n v="0.05"/>
    <n v="0.05"/>
    <s v="Low discount"/>
    <n v="7.1909999999999998"/>
    <n v="136.62899999999999"/>
    <s v="Low order"/>
    <d v="2015-03-27T00:00:00"/>
    <s v="Friday"/>
    <s v="March"/>
    <s v="2015"/>
    <x v="5"/>
    <d v="2015-04-01T00:00:00"/>
    <s v="Low"/>
    <n v="5"/>
    <s v="High"/>
    <n v="92374"/>
    <s v="Standard"/>
    <s v="Redlands"/>
    <x v="1"/>
    <x v="0"/>
    <x v="2"/>
    <s v="Computer Peripherals"/>
    <x v="0"/>
    <s v="Small Box"/>
  </r>
  <r>
    <n v="920"/>
    <s v="Jessie Kelly"/>
    <n v="90492"/>
    <x v="8"/>
    <n v="9"/>
    <n v="8.0399999999999991"/>
    <n v="72.359999999999985"/>
    <n v="0.05"/>
    <n v="0.05"/>
    <s v="Low discount"/>
    <n v="3.6179999999999994"/>
    <n v="68.74199999999999"/>
    <s v="Low order"/>
    <d v="2015-04-12T00:00:00"/>
    <s v="Sunday"/>
    <s v="April"/>
    <s v="2015"/>
    <x v="4"/>
    <d v="2015-04-14T00:00:00"/>
    <s v="High"/>
    <n v="2"/>
    <s v="Meduim"/>
    <n v="92374"/>
    <s v="Standard"/>
    <s v="Redlands"/>
    <x v="1"/>
    <x v="0"/>
    <x v="0"/>
    <s v="Binders And Binder Accessories"/>
    <x v="3"/>
    <s v="Small Box"/>
  </r>
  <r>
    <n v="922"/>
    <s v="Dolores Abrams"/>
    <n v="87135"/>
    <x v="5"/>
    <n v="14"/>
    <n v="65.989999999999995"/>
    <n v="923.8599999999999"/>
    <n v="0.05"/>
    <n v="0.05"/>
    <s v="Low discount"/>
    <n v="46.192999999999998"/>
    <n v="877.66699999999992"/>
    <s v="Low order"/>
    <d v="2015-05-20T00:00:00"/>
    <s v="Wednesday"/>
    <s v="May"/>
    <s v="2015"/>
    <x v="3"/>
    <d v="2015-05-21T00:00:00"/>
    <s v="Not Specified"/>
    <n v="1"/>
    <s v="Fast"/>
    <n v="91730"/>
    <s v="Express "/>
    <s v="Rancho Cucamonga"/>
    <x v="1"/>
    <x v="1"/>
    <x v="2"/>
    <s v="Telephones And Communication"/>
    <x v="2"/>
    <s v="Small Box"/>
  </r>
  <r>
    <n v="925"/>
    <s v="Ruth Dudley"/>
    <n v="87134"/>
    <x v="3"/>
    <n v="7"/>
    <n v="2.1800000000000002"/>
    <n v="15.260000000000002"/>
    <n v="0.05"/>
    <n v="0.05"/>
    <s v="Low discount"/>
    <n v="0.76300000000000012"/>
    <n v="14.497000000000002"/>
    <s v="Low order"/>
    <d v="2015-04-06T00:00:00"/>
    <s v="Monday"/>
    <s v="April"/>
    <s v="2015"/>
    <x v="4"/>
    <d v="2015-04-06T00:00:00"/>
    <s v="Critical"/>
    <n v="0"/>
    <s v="Fast"/>
    <n v="4330"/>
    <s v="Standard"/>
    <s v="Augusta"/>
    <x v="14"/>
    <x v="1"/>
    <x v="0"/>
    <s v="Rubber Bands"/>
    <x v="2"/>
    <s v="Wrap Bag"/>
  </r>
  <r>
    <n v="929"/>
    <s v="Calvin Conway"/>
    <n v="87134"/>
    <x v="14"/>
    <n v="10"/>
    <n v="170.98"/>
    <n v="1709.8"/>
    <n v="0.1"/>
    <n v="0.1"/>
    <s v="Meduim discount"/>
    <n v="170.98000000000002"/>
    <n v="1538.82"/>
    <s v="Low order"/>
    <d v="2015-04-06T00:00:00"/>
    <s v="Monday"/>
    <s v="April"/>
    <s v="2015"/>
    <x v="4"/>
    <d v="2015-04-08T00:00:00"/>
    <s v="Critical"/>
    <n v="2"/>
    <s v="Meduim"/>
    <n v="8857"/>
    <s v="Express "/>
    <s v="Old Bridge"/>
    <x v="2"/>
    <x v="0"/>
    <x v="1"/>
    <s v="Bookcases"/>
    <x v="2"/>
    <s v="Jumbo Box"/>
  </r>
  <r>
    <n v="936"/>
    <s v="Robyn Garner"/>
    <n v="90588"/>
    <x v="7"/>
    <n v="1"/>
    <n v="6.04"/>
    <n v="6.04"/>
    <n v="0.05"/>
    <n v="0.05"/>
    <s v="Low discount"/>
    <n v="0.30200000000000005"/>
    <n v="5.7379999999999995"/>
    <s v="Low order"/>
    <d v="2015-02-17T00:00:00"/>
    <s v="Tuesday"/>
    <s v="February"/>
    <s v="2015"/>
    <x v="2"/>
    <d v="2015-02-19T00:00:00"/>
    <s v="Critical"/>
    <n v="2"/>
    <s v="Meduim"/>
    <n v="92374"/>
    <s v="Express "/>
    <s v="Redlands"/>
    <x v="1"/>
    <x v="0"/>
    <x v="0"/>
    <s v="Paper"/>
    <x v="0"/>
    <s v="Wrap Bag"/>
  </r>
  <r>
    <n v="936"/>
    <s v="Robyn Garner"/>
    <n v="90589"/>
    <x v="7"/>
    <n v="17"/>
    <n v="5.98"/>
    <n v="101.66000000000001"/>
    <n v="0.05"/>
    <n v="0.05"/>
    <s v="Low discount"/>
    <n v="5.0830000000000011"/>
    <n v="96.577000000000012"/>
    <s v="Low order"/>
    <d v="2015-06-27T00:00:00"/>
    <s v="Saturday"/>
    <s v="June"/>
    <s v="2015"/>
    <x v="1"/>
    <d v="2015-06-27T00:00:00"/>
    <s v="Not Specified"/>
    <n v="0"/>
    <s v="Fast"/>
    <n v="92374"/>
    <s v="Standard"/>
    <s v="Redlands"/>
    <x v="1"/>
    <x v="0"/>
    <x v="0"/>
    <s v="Paper"/>
    <x v="0"/>
    <s v="Small Box"/>
  </r>
  <r>
    <n v="937"/>
    <s v="Kelly Shaw"/>
    <n v="90589"/>
    <x v="5"/>
    <n v="3"/>
    <n v="65.989999999999995"/>
    <n v="197.96999999999997"/>
    <n v="0.05"/>
    <n v="0.05"/>
    <s v="Low discount"/>
    <n v="9.8984999999999985"/>
    <n v="188.07149999999996"/>
    <s v="Low order"/>
    <d v="2015-06-27T00:00:00"/>
    <s v="Saturday"/>
    <s v="June"/>
    <s v="2015"/>
    <x v="1"/>
    <d v="2015-06-28T00:00:00"/>
    <s v="Not Specified"/>
    <n v="1"/>
    <s v="Fast"/>
    <n v="90278"/>
    <s v="Standard"/>
    <s v="Redondo Beach"/>
    <x v="1"/>
    <x v="1"/>
    <x v="2"/>
    <s v="Telephones And Communication"/>
    <x v="0"/>
    <s v="Small Box"/>
  </r>
  <r>
    <n v="940"/>
    <s v="Albert Maxwell"/>
    <n v="90844"/>
    <x v="14"/>
    <n v="4"/>
    <n v="100.98"/>
    <n v="403.92"/>
    <n v="0.1"/>
    <n v="0.1"/>
    <s v="Meduim discount"/>
    <n v="40.392000000000003"/>
    <n v="363.52800000000002"/>
    <s v="Low order"/>
    <d v="2015-04-14T00:00:00"/>
    <s v="Tuesday"/>
    <s v="April"/>
    <s v="2015"/>
    <x v="4"/>
    <d v="2015-04-19T00:00:00"/>
    <s v="Low"/>
    <n v="5"/>
    <s v="High"/>
    <n v="6776"/>
    <s v="Express "/>
    <s v="New Milford"/>
    <x v="18"/>
    <x v="0"/>
    <x v="1"/>
    <s v="Bookcases"/>
    <x v="1"/>
    <s v="Jumbo Box"/>
  </r>
  <r>
    <n v="945"/>
    <s v="Stephanie Sun Perry"/>
    <n v="86567"/>
    <x v="8"/>
    <n v="3"/>
    <n v="31.74"/>
    <n v="95.22"/>
    <n v="0.05"/>
    <n v="0.05"/>
    <s v="Low discount"/>
    <n v="4.7610000000000001"/>
    <n v="90.459000000000003"/>
    <s v="Low order"/>
    <d v="2015-03-06T00:00:00"/>
    <s v="Friday"/>
    <s v="March"/>
    <s v="2015"/>
    <x v="5"/>
    <d v="2015-03-06T00:00:00"/>
    <s v="Not Specified"/>
    <n v="0"/>
    <s v="Fast"/>
    <n v="95070"/>
    <s v="Standard"/>
    <s v="Saratoga"/>
    <x v="1"/>
    <x v="1"/>
    <x v="0"/>
    <s v="Binders And Binder Accessories"/>
    <x v="1"/>
    <s v="Small Box"/>
  </r>
  <r>
    <n v="946"/>
    <s v="Denise Parks"/>
    <n v="86566"/>
    <x v="2"/>
    <n v="20"/>
    <n v="90.98"/>
    <n v="1819.6000000000001"/>
    <n v="0.05"/>
    <n v="0.05"/>
    <s v="Low discount"/>
    <n v="90.980000000000018"/>
    <n v="1728.6200000000001"/>
    <s v="Low order"/>
    <d v="2015-03-01T00:00:00"/>
    <s v="Sunday"/>
    <s v="March"/>
    <s v="2015"/>
    <x v="5"/>
    <d v="2015-03-02T00:00:00"/>
    <s v="Critical"/>
    <n v="1"/>
    <s v="Fast"/>
    <n v="4210"/>
    <s v="Express "/>
    <s v="Auburn"/>
    <x v="14"/>
    <x v="1"/>
    <x v="1"/>
    <s v="Office Furnishings"/>
    <x v="1"/>
    <s v="Medium Box"/>
  </r>
  <r>
    <n v="947"/>
    <s v="Dorothy Buchanan"/>
    <n v="86565"/>
    <x v="2"/>
    <n v="5"/>
    <n v="14.2"/>
    <n v="71"/>
    <n v="0.05"/>
    <n v="0.05"/>
    <s v="Low discount"/>
    <n v="3.5500000000000003"/>
    <n v="67.45"/>
    <s v="Low order"/>
    <d v="2015-01-11T00:00:00"/>
    <s v="Sunday"/>
    <s v="January"/>
    <s v="2015"/>
    <x v="0"/>
    <d v="2015-01-13T00:00:00"/>
    <s v="Critical"/>
    <n v="2"/>
    <s v="Meduim"/>
    <n v="7002"/>
    <s v="Express "/>
    <s v="Bayonne"/>
    <x v="2"/>
    <x v="0"/>
    <x v="1"/>
    <s v="Office Furnishings"/>
    <x v="1"/>
    <s v="Wrap Bag"/>
  </r>
  <r>
    <n v="949"/>
    <s v="Ernest Oh"/>
    <n v="9285"/>
    <x v="8"/>
    <n v="3"/>
    <n v="40.98"/>
    <n v="122.94"/>
    <n v="0.05"/>
    <n v="0.05"/>
    <s v="Low discount"/>
    <n v="6.1470000000000002"/>
    <n v="116.79299999999999"/>
    <s v="Low order"/>
    <d v="2015-01-02T00:00:00"/>
    <s v="Friday"/>
    <s v="January"/>
    <s v="2015"/>
    <x v="0"/>
    <d v="2015-01-04T00:00:00"/>
    <s v="Critical "/>
    <n v="2"/>
    <s v="Meduim"/>
    <n v="90049"/>
    <s v="Standard"/>
    <s v="Los Angeles"/>
    <x v="1"/>
    <x v="0"/>
    <x v="0"/>
    <s v="Binders And Binder Accessories"/>
    <x v="3"/>
    <s v="Small Box"/>
  </r>
  <r>
    <n v="949"/>
    <s v="Ernest Oh"/>
    <n v="8257"/>
    <x v="7"/>
    <n v="18"/>
    <n v="48.04"/>
    <n v="864.72"/>
    <n v="0.05"/>
    <n v="0.05"/>
    <s v="Low discount"/>
    <n v="43.236000000000004"/>
    <n v="821.48400000000004"/>
    <s v="Low order"/>
    <d v="2015-03-22T00:00:00"/>
    <s v="Sunday"/>
    <s v="March"/>
    <s v="2015"/>
    <x v="5"/>
    <d v="2015-03-26T00:00:00"/>
    <s v="Low"/>
    <n v="4"/>
    <s v="High"/>
    <n v="90049"/>
    <s v="Standard"/>
    <s v="Los Angeles"/>
    <x v="1"/>
    <x v="2"/>
    <x v="0"/>
    <s v="Paper"/>
    <x v="3"/>
    <s v="Small Box"/>
  </r>
  <r>
    <n v="950"/>
    <s v="Jane Shah"/>
    <n v="89083"/>
    <x v="8"/>
    <n v="1"/>
    <n v="40.98"/>
    <n v="40.98"/>
    <n v="0.05"/>
    <n v="0.05"/>
    <s v="Low discount"/>
    <n v="2.0489999999999999"/>
    <n v="38.930999999999997"/>
    <s v="Low order"/>
    <d v="2015-01-02T00:00:00"/>
    <s v="Friday"/>
    <s v="January"/>
    <s v="2015"/>
    <x v="0"/>
    <d v="2015-01-04T00:00:00"/>
    <s v="Critical"/>
    <n v="2"/>
    <s v="Meduim"/>
    <n v="55372"/>
    <s v="Standard"/>
    <s v="Prior Lake"/>
    <x v="3"/>
    <x v="2"/>
    <x v="0"/>
    <s v="Binders And Binder Accessories"/>
    <x v="3"/>
    <s v="Small Box"/>
  </r>
  <r>
    <n v="950"/>
    <s v="Jane Shah"/>
    <n v="89084"/>
    <x v="6"/>
    <n v="1"/>
    <n v="1500.97"/>
    <n v="1500.97"/>
    <n v="0.15"/>
    <n v="0.15"/>
    <s v="High discount"/>
    <n v="225.1455"/>
    <n v="1275.8244999999999"/>
    <s v="Low order"/>
    <d v="2015-03-22T00:00:00"/>
    <s v="Sunday"/>
    <s v="March"/>
    <s v="2015"/>
    <x v="5"/>
    <d v="2015-03-22T00:00:00"/>
    <s v="Low"/>
    <n v="0"/>
    <s v="Fast"/>
    <n v="55372"/>
    <s v="Express "/>
    <s v="Prior Lake"/>
    <x v="3"/>
    <x v="2"/>
    <x v="2"/>
    <s v="Office Machines"/>
    <x v="3"/>
    <s v="Jumbo Drum"/>
  </r>
  <r>
    <n v="950"/>
    <s v="Jane Shah"/>
    <n v="89084"/>
    <x v="7"/>
    <n v="5"/>
    <n v="48.04"/>
    <n v="240.2"/>
    <n v="0.05"/>
    <n v="0.05"/>
    <s v="Low discount"/>
    <n v="12.01"/>
    <n v="228.19"/>
    <s v="Low order"/>
    <d v="2015-03-22T00:00:00"/>
    <s v="Sunday"/>
    <s v="March"/>
    <s v="2015"/>
    <x v="5"/>
    <d v="2015-03-26T00:00:00"/>
    <s v="Low"/>
    <n v="4"/>
    <s v="High"/>
    <n v="55372"/>
    <s v="Standard"/>
    <s v="Prior Lake"/>
    <x v="3"/>
    <x v="2"/>
    <x v="0"/>
    <s v="Paper"/>
    <x v="3"/>
    <s v="Small Box"/>
  </r>
  <r>
    <n v="950"/>
    <s v="Jane Shah"/>
    <n v="89084"/>
    <x v="0"/>
    <n v="1"/>
    <n v="4.28"/>
    <n v="4.28"/>
    <n v="0.05"/>
    <n v="0.05"/>
    <s v="Low discount"/>
    <n v="0.21400000000000002"/>
    <n v="4.0659999999999998"/>
    <s v="Low order"/>
    <d v="2015-03-22T00:00:00"/>
    <s v="Sunday"/>
    <s v="March"/>
    <s v="2015"/>
    <x v="5"/>
    <d v="2015-03-29T00:00:00"/>
    <s v="Low"/>
    <n v="7"/>
    <s v="High"/>
    <n v="55372"/>
    <s v="Standard"/>
    <s v="Prior Lake"/>
    <x v="3"/>
    <x v="2"/>
    <x v="0"/>
    <s v="Pens &amp; Art Supplies"/>
    <x v="3"/>
    <s v="Wrap Bag"/>
  </r>
  <r>
    <n v="954"/>
    <s v="Tony Chandler"/>
    <n v="90771"/>
    <x v="9"/>
    <n v="4"/>
    <n v="7.31"/>
    <n v="29.24"/>
    <n v="0.05"/>
    <n v="0.05"/>
    <s v="Low discount"/>
    <n v="1.462"/>
    <n v="27.777999999999999"/>
    <s v="Low order"/>
    <d v="2015-02-12T00:00:00"/>
    <s v="Thursday"/>
    <s v="February"/>
    <s v="2015"/>
    <x v="2"/>
    <d v="2015-02-21T00:00:00"/>
    <s v="Low"/>
    <n v="9"/>
    <s v="High"/>
    <n v="75067"/>
    <s v="Standard"/>
    <s v="Highland Village"/>
    <x v="7"/>
    <x v="2"/>
    <x v="0"/>
    <s v="Labels"/>
    <x v="2"/>
    <s v="Small Box"/>
  </r>
  <r>
    <n v="954"/>
    <s v="Tony Chandler"/>
    <n v="90771"/>
    <x v="0"/>
    <n v="5"/>
    <n v="6.7"/>
    <n v="33.5"/>
    <n v="0.05"/>
    <n v="0.05"/>
    <s v="Low discount"/>
    <n v="1.675"/>
    <n v="31.824999999999999"/>
    <s v="Low order"/>
    <d v="2015-02-12T00:00:00"/>
    <s v="Thursday"/>
    <s v="February"/>
    <s v="2015"/>
    <x v="2"/>
    <d v="2015-02-12T00:00:00"/>
    <s v="Low"/>
    <n v="0"/>
    <s v="Fast"/>
    <n v="75067"/>
    <s v="Standard"/>
    <s v="Highland Village"/>
    <x v="7"/>
    <x v="2"/>
    <x v="0"/>
    <s v="Pens &amp; Art Supplies"/>
    <x v="2"/>
    <s v="Wrap Bag"/>
  </r>
  <r>
    <n v="959"/>
    <s v="Sally House"/>
    <n v="91581"/>
    <x v="6"/>
    <n v="8"/>
    <n v="145.44999999999999"/>
    <n v="1163.5999999999999"/>
    <n v="0.1"/>
    <n v="0.1"/>
    <s v="Meduim discount"/>
    <n v="116.36"/>
    <n v="1047.24"/>
    <s v="Low order"/>
    <d v="2015-03-22T00:00:00"/>
    <s v="Sunday"/>
    <s v="March"/>
    <s v="2015"/>
    <x v="5"/>
    <d v="2015-03-23T00:00:00"/>
    <s v="Not Specified"/>
    <n v="1"/>
    <s v="Fast"/>
    <n v="76028"/>
    <s v="Express "/>
    <s v="Burleson"/>
    <x v="7"/>
    <x v="0"/>
    <x v="2"/>
    <s v="Office Machines"/>
    <x v="0"/>
    <s v="Jumbo Drum"/>
  </r>
  <r>
    <n v="960"/>
    <s v="Phillip Chappell"/>
    <n v="89401"/>
    <x v="0"/>
    <n v="1"/>
    <n v="2.94"/>
    <n v="2.94"/>
    <n v="0.05"/>
    <n v="0.05"/>
    <s v="Low discount"/>
    <n v="0.14699999999999999"/>
    <n v="2.7930000000000001"/>
    <s v="Low order"/>
    <d v="2015-02-04T00:00:00"/>
    <s v="Wednesday"/>
    <s v="February"/>
    <s v="2015"/>
    <x v="2"/>
    <d v="2015-02-08T00:00:00"/>
    <s v="Low"/>
    <n v="4"/>
    <s v="High"/>
    <n v="90278"/>
    <s v="Standard"/>
    <s v="Redondo Beach"/>
    <x v="1"/>
    <x v="0"/>
    <x v="0"/>
    <s v="Pens &amp; Art Supplies"/>
    <x v="1"/>
    <s v="Wrap Bag"/>
  </r>
  <r>
    <n v="961"/>
    <s v="Benjamin Chan"/>
    <n v="89402"/>
    <x v="11"/>
    <n v="1"/>
    <n v="124.49"/>
    <n v="124.49"/>
    <n v="0.1"/>
    <n v="0.1"/>
    <s v="Meduim discount"/>
    <n v="12.449"/>
    <n v="112.041"/>
    <s v="Low order"/>
    <d v="2015-02-24T00:00:00"/>
    <s v="Tuesday"/>
    <s v="February"/>
    <s v="2015"/>
    <x v="2"/>
    <d v="2015-02-24T00:00:00"/>
    <s v="Not Specified"/>
    <n v="0"/>
    <s v="Fast"/>
    <n v="94061"/>
    <s v="Express "/>
    <s v="Redwood City"/>
    <x v="1"/>
    <x v="2"/>
    <x v="1"/>
    <s v="Tables"/>
    <x v="1"/>
    <s v="Jumbo Box"/>
  </r>
  <r>
    <n v="962"/>
    <s v="Yvonne Clarke"/>
    <n v="17636"/>
    <x v="0"/>
    <n v="2"/>
    <n v="2.94"/>
    <n v="5.88"/>
    <n v="0.05"/>
    <n v="0.05"/>
    <s v="Low discount"/>
    <n v="0.29399999999999998"/>
    <n v="5.5860000000000003"/>
    <s v="Low order"/>
    <d v="2015-02-04T00:00:00"/>
    <s v="Wednesday"/>
    <s v="February"/>
    <s v="2015"/>
    <x v="2"/>
    <d v="2015-02-08T00:00:00"/>
    <s v="Low"/>
    <n v="4"/>
    <s v="High"/>
    <n v="60610"/>
    <s v="Standard"/>
    <s v="Chicago"/>
    <x v="12"/>
    <x v="3"/>
    <x v="0"/>
    <s v="Pens &amp; Art Supplies"/>
    <x v="1"/>
    <s v="Wrap Bag"/>
  </r>
  <r>
    <n v="970"/>
    <s v="Lynn Payne"/>
    <n v="86173"/>
    <x v="14"/>
    <n v="8"/>
    <n v="170.98"/>
    <n v="1367.84"/>
    <n v="0.1"/>
    <n v="0.1"/>
    <s v="Meduim discount"/>
    <n v="136.78399999999999"/>
    <n v="1231.056"/>
    <s v="Low order"/>
    <d v="2015-04-20T00:00:00"/>
    <s v="Monday"/>
    <s v="April"/>
    <s v="2015"/>
    <x v="4"/>
    <d v="2015-04-21T00:00:00"/>
    <s v="Medium"/>
    <n v="1"/>
    <s v="Fast"/>
    <n v="24281"/>
    <s v="Express "/>
    <s v="Rose Hill"/>
    <x v="8"/>
    <x v="0"/>
    <x v="1"/>
    <s v="Bookcases"/>
    <x v="3"/>
    <s v="Jumbo Box"/>
  </r>
  <r>
    <n v="972"/>
    <s v="Gregory Holden"/>
    <n v="87259"/>
    <x v="1"/>
    <n v="2"/>
    <n v="284.98"/>
    <n v="569.96"/>
    <n v="0.1"/>
    <n v="0.1"/>
    <s v="Meduim discount"/>
    <n v="56.996000000000009"/>
    <n v="512.96400000000006"/>
    <s v="Low order"/>
    <d v="2015-02-28T00:00:00"/>
    <s v="Saturday"/>
    <s v="February"/>
    <s v="2015"/>
    <x v="2"/>
    <d v="2015-03-05T00:00:00"/>
    <s v="Low"/>
    <n v="5"/>
    <s v="High"/>
    <n v="92503"/>
    <s v="Express "/>
    <s v="Riverside"/>
    <x v="1"/>
    <x v="0"/>
    <x v="1"/>
    <s v="Chairs &amp; Chairmats"/>
    <x v="0"/>
    <s v="Jumbo Drum"/>
  </r>
  <r>
    <n v="972"/>
    <s v="Gregory Holden"/>
    <n v="87259"/>
    <x v="2"/>
    <n v="1"/>
    <n v="12.99"/>
    <n v="12.99"/>
    <n v="0.05"/>
    <n v="0.05"/>
    <s v="Low discount"/>
    <n v="0.64950000000000008"/>
    <n v="12.3405"/>
    <s v="Low order"/>
    <d v="2015-02-28T00:00:00"/>
    <s v="Saturday"/>
    <s v="February"/>
    <s v="2015"/>
    <x v="2"/>
    <d v="2015-02-28T00:00:00"/>
    <s v="Low"/>
    <n v="0"/>
    <s v="Fast"/>
    <n v="92503"/>
    <s v="Standard"/>
    <s v="Riverside"/>
    <x v="1"/>
    <x v="1"/>
    <x v="1"/>
    <s v="Office Furnishings"/>
    <x v="0"/>
    <s v="Large Box"/>
  </r>
  <r>
    <n v="975"/>
    <s v="Francis Evans"/>
    <n v="87260"/>
    <x v="15"/>
    <n v="3"/>
    <n v="2.2200000000000002"/>
    <n v="6.66"/>
    <n v="0.05"/>
    <n v="0.05"/>
    <s v="Low discount"/>
    <n v="0.33300000000000002"/>
    <n v="6.327"/>
    <s v="Low order"/>
    <d v="2015-04-04T00:00:00"/>
    <s v="Saturday"/>
    <s v="April"/>
    <s v="2015"/>
    <x v="4"/>
    <d v="2015-04-09T00:00:00"/>
    <s v="Low"/>
    <n v="5"/>
    <s v="High"/>
    <n v="2108"/>
    <s v="Standard"/>
    <s v="Boston"/>
    <x v="15"/>
    <x v="1"/>
    <x v="0"/>
    <s v="Appliances"/>
    <x v="0"/>
    <s v="Small Box"/>
  </r>
  <r>
    <n v="980"/>
    <s v="Howard Burnett"/>
    <n v="87258"/>
    <x v="10"/>
    <n v="12"/>
    <n v="37.76"/>
    <n v="453.12"/>
    <n v="0.05"/>
    <n v="0.05"/>
    <s v="Low discount"/>
    <n v="22.656000000000002"/>
    <n v="430.464"/>
    <s v="Low order"/>
    <d v="2015-02-05T00:00:00"/>
    <s v="Thursday"/>
    <s v="February"/>
    <s v="2015"/>
    <x v="2"/>
    <d v="2015-02-06T00:00:00"/>
    <s v="Medium"/>
    <n v="1"/>
    <s v="Fast"/>
    <n v="5403"/>
    <s v="Standard"/>
    <s v="South Burlington"/>
    <x v="9"/>
    <x v="3"/>
    <x v="0"/>
    <s v="Storage &amp; Organization"/>
    <x v="0"/>
    <s v="Small Box"/>
  </r>
  <r>
    <n v="983"/>
    <s v="Sue Drake"/>
    <n v="90201"/>
    <x v="13"/>
    <n v="10"/>
    <n v="300.97000000000003"/>
    <n v="3009.7000000000003"/>
    <n v="0.1"/>
    <n v="0.1"/>
    <s v="Meduim discount"/>
    <n v="300.97000000000003"/>
    <n v="2708.7300000000005"/>
    <s v="Low order"/>
    <d v="2015-04-27T00:00:00"/>
    <s v="Monday"/>
    <s v="April"/>
    <s v="2015"/>
    <x v="4"/>
    <d v="2015-04-27T00:00:00"/>
    <s v="Low"/>
    <n v="0"/>
    <s v="Fast"/>
    <n v="72143"/>
    <s v="Standard"/>
    <s v="Searcy"/>
    <x v="40"/>
    <x v="0"/>
    <x v="2"/>
    <s v="Computer Peripherals"/>
    <x v="0"/>
    <s v="Small Box"/>
  </r>
  <r>
    <n v="993"/>
    <s v="Gail Currin"/>
    <n v="89432"/>
    <x v="7"/>
    <n v="9"/>
    <n v="4.28"/>
    <n v="38.520000000000003"/>
    <n v="0.05"/>
    <n v="0.05"/>
    <s v="Low discount"/>
    <n v="1.9260000000000002"/>
    <n v="36.594000000000001"/>
    <s v="Low order"/>
    <d v="2015-02-19T00:00:00"/>
    <s v="Thursday"/>
    <s v="February"/>
    <s v="2015"/>
    <x v="2"/>
    <d v="2015-02-19T00:00:00"/>
    <s v="High"/>
    <n v="0"/>
    <s v="Fast"/>
    <n v="93030"/>
    <s v="Standard"/>
    <s v="Oxnard"/>
    <x v="1"/>
    <x v="1"/>
    <x v="0"/>
    <s v="Paper"/>
    <x v="2"/>
    <s v="Small Box"/>
  </r>
  <r>
    <n v="994"/>
    <s v="Neal Weber"/>
    <n v="89433"/>
    <x v="11"/>
    <n v="2"/>
    <n v="400.98"/>
    <n v="801.96"/>
    <n v="0.1"/>
    <n v="0.1"/>
    <s v="Meduim discount"/>
    <n v="80.196000000000012"/>
    <n v="721.76400000000001"/>
    <s v="Low order"/>
    <d v="2015-03-14T00:00:00"/>
    <s v="Saturday"/>
    <s v="March"/>
    <s v="2015"/>
    <x v="5"/>
    <d v="2015-03-15T00:00:00"/>
    <s v="High"/>
    <n v="1"/>
    <s v="Fast"/>
    <n v="4073"/>
    <s v="Express "/>
    <s v="Sanford"/>
    <x v="14"/>
    <x v="1"/>
    <x v="1"/>
    <s v="Tables"/>
    <x v="2"/>
    <s v="Jumbo Box"/>
  </r>
  <r>
    <n v="995"/>
    <s v="Lloyd Spencer"/>
    <n v="89434"/>
    <x v="7"/>
    <n v="9"/>
    <n v="7.64"/>
    <n v="68.759999999999991"/>
    <n v="0.05"/>
    <n v="0.05"/>
    <s v="Low discount"/>
    <n v="3.4379999999999997"/>
    <n v="65.321999999999989"/>
    <s v="Low order"/>
    <d v="2015-05-10T00:00:00"/>
    <s v="Sunday"/>
    <s v="May"/>
    <s v="2015"/>
    <x v="3"/>
    <d v="2015-05-15T00:00:00"/>
    <s v="Low"/>
    <n v="5"/>
    <s v="High"/>
    <n v="4070"/>
    <s v="Standard"/>
    <s v="West Scarborough"/>
    <x v="14"/>
    <x v="1"/>
    <x v="0"/>
    <s v="Paper"/>
    <x v="2"/>
    <s v="Wrap Bag"/>
  </r>
  <r>
    <n v="997"/>
    <s v="Phillip Pollard"/>
    <n v="89431"/>
    <x v="15"/>
    <n v="1"/>
    <n v="67.84"/>
    <n v="67.84"/>
    <n v="0.05"/>
    <n v="0.05"/>
    <s v="Low discount"/>
    <n v="3.3920000000000003"/>
    <n v="64.448000000000008"/>
    <s v="Low order"/>
    <d v="2015-01-24T00:00:00"/>
    <s v="Saturday"/>
    <s v="January"/>
    <s v="2015"/>
    <x v="0"/>
    <d v="2015-01-29T00:00:00"/>
    <s v="Low"/>
    <n v="5"/>
    <s v="High"/>
    <n v="7002"/>
    <s v="Standard"/>
    <s v="Bayonne"/>
    <x v="2"/>
    <x v="1"/>
    <x v="0"/>
    <s v="Appliances"/>
    <x v="2"/>
    <s v="Small Box"/>
  </r>
  <r>
    <n v="999"/>
    <s v="Rita Barton"/>
    <n v="89433"/>
    <x v="13"/>
    <n v="3"/>
    <n v="45.19"/>
    <n v="135.57"/>
    <n v="0.05"/>
    <n v="0.05"/>
    <s v="Low discount"/>
    <n v="6.7785000000000002"/>
    <n v="128.79149999999998"/>
    <s v="Low order"/>
    <d v="2015-03-14T00:00:00"/>
    <s v="Saturday"/>
    <s v="March"/>
    <s v="2015"/>
    <x v="5"/>
    <d v="2015-03-15T00:00:00"/>
    <s v="High"/>
    <n v="1"/>
    <s v="Fast"/>
    <n v="7450"/>
    <s v="Standard"/>
    <s v="Ridgewood"/>
    <x v="2"/>
    <x v="1"/>
    <x v="2"/>
    <s v="Computer Peripherals"/>
    <x v="2"/>
    <s v="Small Pack"/>
  </r>
  <r>
    <n v="1000"/>
    <s v="Lynn Bell"/>
    <n v="89433"/>
    <x v="2"/>
    <n v="12"/>
    <n v="33.979999999999997"/>
    <n v="407.76"/>
    <n v="0.05"/>
    <n v="0.05"/>
    <s v="Low discount"/>
    <n v="20.388000000000002"/>
    <n v="387.37200000000001"/>
    <s v="Low order"/>
    <d v="2015-03-14T00:00:00"/>
    <s v="Saturday"/>
    <s v="March"/>
    <s v="2015"/>
    <x v="5"/>
    <d v="2015-03-15T00:00:00"/>
    <s v="High"/>
    <n v="1"/>
    <s v="Fast"/>
    <n v="5201"/>
    <s v="Standard"/>
    <s v="Bennington"/>
    <x v="9"/>
    <x v="2"/>
    <x v="1"/>
    <s v="Office Furnishings"/>
    <x v="2"/>
    <s v="Small Box"/>
  </r>
  <r>
    <n v="1005"/>
    <s v="Lloyd Dickson"/>
    <n v="90043"/>
    <x v="7"/>
    <n v="1"/>
    <n v="10.14"/>
    <n v="10.14"/>
    <n v="0.05"/>
    <n v="0.05"/>
    <s v="Low discount"/>
    <n v="0.50700000000000001"/>
    <n v="9.6330000000000009"/>
    <s v="Low order"/>
    <d v="2015-03-04T00:00:00"/>
    <s v="Wednesday"/>
    <s v="March"/>
    <s v="2015"/>
    <x v="5"/>
    <d v="2015-03-04T00:00:00"/>
    <s v="Low"/>
    <n v="0"/>
    <s v="Fast"/>
    <n v="60089"/>
    <s v="Standard"/>
    <s v="Buffalo Grove"/>
    <x v="12"/>
    <x v="2"/>
    <x v="0"/>
    <s v="Paper"/>
    <x v="2"/>
    <s v="Wrap Bag"/>
  </r>
  <r>
    <n v="1005"/>
    <s v="Lloyd Dickson"/>
    <n v="90044"/>
    <x v="7"/>
    <n v="23"/>
    <n v="40.99"/>
    <n v="942.7700000000001"/>
    <n v="0.05"/>
    <n v="0.05"/>
    <s v="Low discount"/>
    <n v="47.138500000000008"/>
    <n v="895.63150000000007"/>
    <s v="Low order"/>
    <d v="2015-02-27T00:00:00"/>
    <s v="Friday"/>
    <s v="February"/>
    <s v="2015"/>
    <x v="2"/>
    <d v="2015-02-28T00:00:00"/>
    <s v="High"/>
    <n v="1"/>
    <s v="Fast"/>
    <n v="60089"/>
    <s v="Standard"/>
    <s v="Buffalo Grove"/>
    <x v="12"/>
    <x v="1"/>
    <x v="0"/>
    <s v="Paper"/>
    <x v="2"/>
    <s v="Small Box"/>
  </r>
  <r>
    <n v="1008"/>
    <s v="Priscilla Frank"/>
    <n v="88371"/>
    <x v="9"/>
    <n v="8"/>
    <n v="3.15"/>
    <n v="25.2"/>
    <n v="0.05"/>
    <n v="0.05"/>
    <s v="Low discount"/>
    <n v="1.26"/>
    <n v="23.939999999999998"/>
    <s v="Low order"/>
    <d v="2015-05-25T00:00:00"/>
    <s v="Monday"/>
    <s v="May"/>
    <s v="2015"/>
    <x v="3"/>
    <d v="2015-05-27T00:00:00"/>
    <s v="High"/>
    <n v="2"/>
    <s v="Meduim"/>
    <n v="4038"/>
    <s v="Standard"/>
    <s v="Gorham"/>
    <x v="14"/>
    <x v="1"/>
    <x v="0"/>
    <s v="Labels"/>
    <x v="1"/>
    <s v="Small Box"/>
  </r>
  <r>
    <n v="1009"/>
    <s v="Kristin George"/>
    <n v="88372"/>
    <x v="11"/>
    <n v="14"/>
    <n v="550.98"/>
    <n v="7713.72"/>
    <n v="0.1"/>
    <n v="0.1"/>
    <s v="Meduim discount"/>
    <n v="771.37200000000007"/>
    <n v="6942.348"/>
    <s v="High Order"/>
    <d v="2015-06-19T00:00:00"/>
    <s v="Friday"/>
    <s v="June"/>
    <s v="2015"/>
    <x v="1"/>
    <d v="2015-06-21T00:00:00"/>
    <s v="High"/>
    <n v="2"/>
    <s v="Meduim"/>
    <n v="4072"/>
    <s v="Express "/>
    <s v="Saco"/>
    <x v="14"/>
    <x v="3"/>
    <x v="1"/>
    <s v="Tables"/>
    <x v="0"/>
    <s v="Jumbo Box"/>
  </r>
  <r>
    <n v="1014"/>
    <s v="Theresa Winters"/>
    <n v="88387"/>
    <x v="13"/>
    <n v="6"/>
    <n v="28.48"/>
    <n v="170.88"/>
    <n v="0.05"/>
    <n v="0.05"/>
    <s v="Low discount"/>
    <n v="8.5440000000000005"/>
    <n v="162.33599999999998"/>
    <s v="Low order"/>
    <d v="2015-03-01T00:00:00"/>
    <s v="Sunday"/>
    <s v="March"/>
    <s v="2015"/>
    <x v="5"/>
    <d v="2015-03-02T00:00:00"/>
    <s v="Critical"/>
    <n v="1"/>
    <s v="Fast"/>
    <n v="72022"/>
    <s v="Standard"/>
    <s v="Bryant"/>
    <x v="40"/>
    <x v="3"/>
    <x v="2"/>
    <s v="Computer Peripherals"/>
    <x v="1"/>
    <s v="Small Pack"/>
  </r>
  <r>
    <n v="1014"/>
    <s v="Theresa Winters"/>
    <n v="88387"/>
    <x v="2"/>
    <n v="3"/>
    <n v="2.08"/>
    <n v="6.24"/>
    <n v="0.05"/>
    <n v="0.05"/>
    <s v="Low discount"/>
    <n v="0.31200000000000006"/>
    <n v="5.9279999999999999"/>
    <s v="Low order"/>
    <d v="2015-03-01T00:00:00"/>
    <s v="Sunday"/>
    <s v="March"/>
    <s v="2015"/>
    <x v="5"/>
    <d v="2015-03-03T00:00:00"/>
    <s v="Critical"/>
    <n v="2"/>
    <s v="Meduim"/>
    <n v="72022"/>
    <s v="Standard"/>
    <s v="Bryant"/>
    <x v="40"/>
    <x v="3"/>
    <x v="1"/>
    <s v="Office Furnishings"/>
    <x v="1"/>
    <s v="Small Box"/>
  </r>
  <r>
    <n v="1014"/>
    <s v="Theresa Winters"/>
    <n v="88387"/>
    <x v="5"/>
    <n v="10"/>
    <n v="45.99"/>
    <n v="459.90000000000003"/>
    <n v="0.05"/>
    <n v="0.05"/>
    <s v="Low discount"/>
    <n v="22.995000000000005"/>
    <n v="436.90500000000003"/>
    <s v="Low order"/>
    <d v="2015-03-01T00:00:00"/>
    <s v="Sunday"/>
    <s v="March"/>
    <s v="2015"/>
    <x v="5"/>
    <d v="2015-03-02T00:00:00"/>
    <s v="Critical"/>
    <n v="1"/>
    <s v="Fast"/>
    <n v="72022"/>
    <s v="Express "/>
    <s v="Bryant"/>
    <x v="40"/>
    <x v="3"/>
    <x v="2"/>
    <s v="Telephones And Communication"/>
    <x v="1"/>
    <s v="Small Box"/>
  </r>
  <r>
    <n v="1014"/>
    <s v="Theresa Winters"/>
    <n v="88388"/>
    <x v="8"/>
    <n v="11"/>
    <n v="10.91"/>
    <n v="120.01"/>
    <n v="0.05"/>
    <n v="0.05"/>
    <s v="Low discount"/>
    <n v="6.0005000000000006"/>
    <n v="114.0095"/>
    <s v="Low order"/>
    <d v="2015-03-05T00:00:00"/>
    <s v="Thursday"/>
    <s v="March"/>
    <s v="2015"/>
    <x v="5"/>
    <d v="2015-03-06T00:00:00"/>
    <s v="Not Specified"/>
    <n v="1"/>
    <s v="Fast"/>
    <n v="72022"/>
    <s v="Standard"/>
    <s v="Bryant"/>
    <x v="40"/>
    <x v="3"/>
    <x v="0"/>
    <s v="Binders And Binder Accessories"/>
    <x v="1"/>
    <s v="Small Box"/>
  </r>
  <r>
    <n v="1015"/>
    <s v="Beverly Cameron"/>
    <n v="88390"/>
    <x v="0"/>
    <n v="14"/>
    <n v="43.98"/>
    <n v="615.71999999999991"/>
    <n v="0.05"/>
    <n v="0.05"/>
    <s v="Low discount"/>
    <n v="30.785999999999998"/>
    <n v="584.93399999999997"/>
    <s v="Low order"/>
    <d v="2015-03-18T00:00:00"/>
    <s v="Wednesday"/>
    <s v="March"/>
    <s v="2015"/>
    <x v="5"/>
    <d v="2015-03-18T00:00:00"/>
    <s v="Medium"/>
    <n v="0"/>
    <s v="Fast"/>
    <n v="27502"/>
    <s v="Standard"/>
    <s v="Apex"/>
    <x v="24"/>
    <x v="3"/>
    <x v="0"/>
    <s v="Pens &amp; Art Supplies"/>
    <x v="1"/>
    <s v="Small Pack"/>
  </r>
  <r>
    <n v="1016"/>
    <s v="Francis Sherrill"/>
    <n v="88389"/>
    <x v="7"/>
    <n v="1"/>
    <n v="6.48"/>
    <n v="6.48"/>
    <n v="0.05"/>
    <n v="0.05"/>
    <s v="Low discount"/>
    <n v="0.32400000000000007"/>
    <n v="6.1560000000000006"/>
    <s v="Low order"/>
    <d v="2015-06-12T00:00:00"/>
    <s v="Friday"/>
    <s v="June"/>
    <s v="2015"/>
    <x v="1"/>
    <d v="2015-06-13T00:00:00"/>
    <s v="High"/>
    <n v="1"/>
    <s v="Fast"/>
    <n v="28806"/>
    <s v="Express "/>
    <s v="Asheville"/>
    <x v="24"/>
    <x v="3"/>
    <x v="0"/>
    <s v="Paper"/>
    <x v="1"/>
    <s v="Small Box"/>
  </r>
  <r>
    <n v="1018"/>
    <s v="Meredith Humphrey"/>
    <n v="88391"/>
    <x v="4"/>
    <n v="19"/>
    <n v="35.89"/>
    <n v="681.91"/>
    <n v="0.05"/>
    <n v="0.05"/>
    <s v="Low discount"/>
    <n v="34.095500000000001"/>
    <n v="647.81449999999995"/>
    <s v="Low order"/>
    <d v="2015-04-08T00:00:00"/>
    <s v="Wednesday"/>
    <s v="April"/>
    <s v="2015"/>
    <x v="4"/>
    <d v="2015-04-09T00:00:00"/>
    <s v="Medium"/>
    <n v="1"/>
    <s v="Fast"/>
    <n v="27511"/>
    <s v="Standard"/>
    <s v="Cary"/>
    <x v="24"/>
    <x v="3"/>
    <x v="0"/>
    <s v="Envelopes"/>
    <x v="1"/>
    <s v="Small Box"/>
  </r>
  <r>
    <n v="1018"/>
    <s v="Meredith Humphrey"/>
    <n v="88391"/>
    <x v="7"/>
    <n v="6"/>
    <n v="11.48"/>
    <n v="68.88"/>
    <n v="0.05"/>
    <n v="0.05"/>
    <s v="Low discount"/>
    <n v="3.444"/>
    <n v="65.435999999999993"/>
    <s v="Low order"/>
    <d v="2015-04-08T00:00:00"/>
    <s v="Wednesday"/>
    <s v="April"/>
    <s v="2015"/>
    <x v="4"/>
    <d v="2015-04-08T00:00:00"/>
    <s v="Medium"/>
    <n v="0"/>
    <s v="Fast"/>
    <n v="27511"/>
    <s v="Standard"/>
    <s v="Cary"/>
    <x v="24"/>
    <x v="2"/>
    <x v="0"/>
    <s v="Paper"/>
    <x v="1"/>
    <s v="Small Box"/>
  </r>
  <r>
    <n v="1020"/>
    <s v="Julie Porter"/>
    <n v="88632"/>
    <x v="6"/>
    <n v="5"/>
    <n v="517.48"/>
    <n v="2587.4"/>
    <n v="0.1"/>
    <n v="0.1"/>
    <s v="Meduim discount"/>
    <n v="258.74"/>
    <n v="2328.66"/>
    <s v="Low order"/>
    <d v="2015-03-07T00:00:00"/>
    <s v="Saturday"/>
    <s v="March"/>
    <s v="2015"/>
    <x v="5"/>
    <d v="2015-03-07T00:00:00"/>
    <s v="Critical"/>
    <n v="0"/>
    <s v="Fast"/>
    <n v="66762"/>
    <s v="Express "/>
    <s v="Pittsburg"/>
    <x v="13"/>
    <x v="2"/>
    <x v="2"/>
    <s v="Office Machines"/>
    <x v="2"/>
    <s v="Jumbo Box"/>
  </r>
  <r>
    <n v="1020"/>
    <s v="Julie Porter"/>
    <n v="88634"/>
    <x v="8"/>
    <n v="20"/>
    <n v="4.13"/>
    <n v="82.6"/>
    <n v="0.05"/>
    <n v="0.05"/>
    <s v="Low discount"/>
    <n v="4.13"/>
    <n v="78.47"/>
    <s v="Low order"/>
    <d v="2015-02-06T00:00:00"/>
    <s v="Friday"/>
    <s v="February"/>
    <s v="2015"/>
    <x v="2"/>
    <d v="2015-02-07T00:00:00"/>
    <s v="Critical"/>
    <n v="1"/>
    <s v="Fast"/>
    <n v="66762"/>
    <s v="Standard"/>
    <s v="Pittsburg"/>
    <x v="13"/>
    <x v="2"/>
    <x v="0"/>
    <s v="Binders And Binder Accessories"/>
    <x v="2"/>
    <s v="Small Box"/>
  </r>
  <r>
    <n v="1020"/>
    <s v="Julie Porter"/>
    <n v="88634"/>
    <x v="4"/>
    <n v="14"/>
    <n v="4.4800000000000004"/>
    <n v="62.720000000000006"/>
    <n v="0.05"/>
    <n v="0.05"/>
    <s v="Low discount"/>
    <n v="3.1360000000000006"/>
    <n v="59.584000000000003"/>
    <s v="Low order"/>
    <d v="2015-02-06T00:00:00"/>
    <s v="Friday"/>
    <s v="February"/>
    <s v="2015"/>
    <x v="2"/>
    <d v="2015-02-08T00:00:00"/>
    <s v="Critical"/>
    <n v="2"/>
    <s v="Meduim"/>
    <n v="66762"/>
    <s v="Standard"/>
    <s v="Pittsburg"/>
    <x v="13"/>
    <x v="1"/>
    <x v="0"/>
    <s v="Envelopes"/>
    <x v="2"/>
    <s v="Small Box"/>
  </r>
  <r>
    <n v="1023"/>
    <s v="Glen Newman"/>
    <n v="88633"/>
    <x v="8"/>
    <n v="16"/>
    <n v="39.06"/>
    <n v="624.96"/>
    <n v="0.05"/>
    <n v="0.05"/>
    <s v="Low discount"/>
    <n v="31.248000000000005"/>
    <n v="593.71199999999999"/>
    <s v="Low order"/>
    <d v="2015-05-15T00:00:00"/>
    <s v="Friday"/>
    <s v="May"/>
    <s v="2015"/>
    <x v="3"/>
    <d v="2015-05-15T00:00:00"/>
    <s v="Critical"/>
    <n v="0"/>
    <s v="Fast"/>
    <n v="15221"/>
    <s v="Standard"/>
    <s v="Wilkinsburg"/>
    <x v="19"/>
    <x v="1"/>
    <x v="0"/>
    <s v="Binders And Binder Accessories"/>
    <x v="2"/>
    <s v="Small Box"/>
  </r>
  <r>
    <n v="1023"/>
    <s v="Glen Newman"/>
    <n v="88633"/>
    <x v="8"/>
    <n v="18"/>
    <n v="37.700000000000003"/>
    <n v="678.6"/>
    <n v="0.05"/>
    <n v="0.05"/>
    <s v="Low discount"/>
    <n v="33.93"/>
    <n v="644.67000000000007"/>
    <s v="Low order"/>
    <d v="2015-05-15T00:00:00"/>
    <s v="Friday"/>
    <s v="May"/>
    <s v="2015"/>
    <x v="3"/>
    <d v="2015-05-16T00:00:00"/>
    <s v="Critical"/>
    <n v="1"/>
    <s v="Fast"/>
    <n v="15221"/>
    <s v="Standard"/>
    <s v="Wilkinsburg"/>
    <x v="19"/>
    <x v="1"/>
    <x v="0"/>
    <s v="Binders And Binder Accessories"/>
    <x v="2"/>
    <s v="Small Box"/>
  </r>
  <r>
    <n v="1026"/>
    <s v="Eugene Kerr"/>
    <n v="89005"/>
    <x v="5"/>
    <n v="22"/>
    <n v="65.989999999999995"/>
    <n v="1451.78"/>
    <n v="0.05"/>
    <n v="0.05"/>
    <s v="Low discount"/>
    <n v="72.588999999999999"/>
    <n v="1379.191"/>
    <s v="Low order"/>
    <d v="2015-02-07T00:00:00"/>
    <s v="Saturday"/>
    <s v="February"/>
    <s v="2015"/>
    <x v="2"/>
    <d v="2015-02-07T00:00:00"/>
    <s v="Not Specified"/>
    <n v="0"/>
    <s v="Fast"/>
    <n v="11722"/>
    <s v="Standard"/>
    <s v="Central Islip"/>
    <x v="4"/>
    <x v="1"/>
    <x v="2"/>
    <s v="Telephones And Communication"/>
    <x v="2"/>
    <s v="Small Box"/>
  </r>
  <r>
    <n v="1026"/>
    <s v="Eugene Kerr"/>
    <n v="89008"/>
    <x v="13"/>
    <n v="26"/>
    <n v="5.98"/>
    <n v="155.48000000000002"/>
    <n v="0.05"/>
    <n v="0.05"/>
    <s v="Low discount"/>
    <n v="7.7740000000000009"/>
    <n v="147.70600000000002"/>
    <s v="Low order"/>
    <d v="2015-05-29T00:00:00"/>
    <s v="Friday"/>
    <s v="May"/>
    <s v="2015"/>
    <x v="3"/>
    <d v="2015-05-30T00:00:00"/>
    <s v="High"/>
    <n v="1"/>
    <s v="Fast"/>
    <n v="11722"/>
    <s v="Standard"/>
    <s v="Central Islip"/>
    <x v="4"/>
    <x v="1"/>
    <x v="2"/>
    <s v="Computer Peripherals"/>
    <x v="2"/>
    <s v="Small Pack"/>
  </r>
  <r>
    <n v="1026"/>
    <s v="Eugene Kerr"/>
    <n v="89008"/>
    <x v="9"/>
    <n v="22"/>
    <n v="2.61"/>
    <n v="57.419999999999995"/>
    <n v="0.05"/>
    <n v="0.05"/>
    <s v="Low discount"/>
    <n v="2.871"/>
    <n v="54.548999999999992"/>
    <s v="Low order"/>
    <d v="2015-05-29T00:00:00"/>
    <s v="Friday"/>
    <s v="May"/>
    <s v="2015"/>
    <x v="3"/>
    <d v="2015-06-01T00:00:00"/>
    <s v="High"/>
    <n v="3"/>
    <s v="Meduim"/>
    <n v="11722"/>
    <s v="Standard"/>
    <s v="Central Islip"/>
    <x v="4"/>
    <x v="1"/>
    <x v="0"/>
    <s v="Labels"/>
    <x v="2"/>
    <s v="Small Box"/>
  </r>
  <r>
    <n v="1027"/>
    <s v="Brian Bennett"/>
    <n v="89004"/>
    <x v="13"/>
    <n v="5"/>
    <n v="73.98"/>
    <n v="369.90000000000003"/>
    <n v="0.05"/>
    <n v="0.05"/>
    <s v="Low discount"/>
    <n v="18.495000000000001"/>
    <n v="351.40500000000003"/>
    <s v="Low order"/>
    <d v="2015-03-12T00:00:00"/>
    <s v="Thursday"/>
    <s v="March"/>
    <s v="2015"/>
    <x v="5"/>
    <d v="2015-03-13T00:00:00"/>
    <s v="High"/>
    <n v="1"/>
    <s v="Fast"/>
    <n v="14225"/>
    <s v="Standard"/>
    <s v="Cheektowaga"/>
    <x v="4"/>
    <x v="1"/>
    <x v="2"/>
    <s v="Computer Peripherals"/>
    <x v="2"/>
    <s v="Small Box"/>
  </r>
  <r>
    <n v="1027"/>
    <s v="Brian Bennett"/>
    <n v="89004"/>
    <x v="6"/>
    <n v="9"/>
    <n v="51.98"/>
    <n v="467.82"/>
    <n v="0.05"/>
    <n v="0.05"/>
    <s v="Low discount"/>
    <n v="23.391000000000002"/>
    <n v="444.42899999999997"/>
    <s v="Low order"/>
    <d v="2015-03-12T00:00:00"/>
    <s v="Thursday"/>
    <s v="March"/>
    <s v="2015"/>
    <x v="5"/>
    <d v="2015-03-13T00:00:00"/>
    <s v="High"/>
    <n v="1"/>
    <s v="Fast"/>
    <n v="14225"/>
    <s v="Standard"/>
    <s v="Cheektowaga"/>
    <x v="4"/>
    <x v="1"/>
    <x v="2"/>
    <s v="Office Machines"/>
    <x v="2"/>
    <s v="Medium Box"/>
  </r>
  <r>
    <n v="1028"/>
    <s v="Marguerite Rodgers"/>
    <n v="89006"/>
    <x v="0"/>
    <n v="13"/>
    <n v="7.08"/>
    <n v="92.04"/>
    <n v="0.05"/>
    <n v="0.05"/>
    <s v="Low discount"/>
    <n v="4.6020000000000003"/>
    <n v="87.438000000000002"/>
    <s v="Low order"/>
    <d v="2015-03-29T00:00:00"/>
    <s v="Sunday"/>
    <s v="March"/>
    <s v="2015"/>
    <x v="5"/>
    <d v="2015-03-30T00:00:00"/>
    <s v="Medium"/>
    <n v="1"/>
    <s v="Fast"/>
    <n v="11725"/>
    <s v="Express "/>
    <s v="Commack"/>
    <x v="4"/>
    <x v="1"/>
    <x v="0"/>
    <s v="Pens &amp; Art Supplies"/>
    <x v="2"/>
    <s v="Wrap Bag"/>
  </r>
  <r>
    <n v="1028"/>
    <s v="Marguerite Rodgers"/>
    <n v="89007"/>
    <x v="13"/>
    <n v="20"/>
    <n v="83.1"/>
    <n v="1662"/>
    <n v="0.05"/>
    <n v="0.05"/>
    <s v="Low discount"/>
    <n v="83.100000000000009"/>
    <n v="1578.9"/>
    <s v="Low order"/>
    <d v="2015-05-08T00:00:00"/>
    <s v="Friday"/>
    <s v="May"/>
    <s v="2015"/>
    <x v="3"/>
    <d v="2015-05-09T00:00:00"/>
    <s v="Not Specified"/>
    <n v="1"/>
    <s v="Fast"/>
    <n v="11725"/>
    <s v="Express "/>
    <s v="Commack"/>
    <x v="4"/>
    <x v="1"/>
    <x v="2"/>
    <s v="Computer Peripherals"/>
    <x v="2"/>
    <s v="Small Box"/>
  </r>
  <r>
    <n v="1035"/>
    <s v="Kent Burton"/>
    <n v="90710"/>
    <x v="5"/>
    <n v="1"/>
    <n v="125.99"/>
    <n v="125.99"/>
    <n v="0.1"/>
    <n v="0.1"/>
    <s v="Meduim discount"/>
    <n v="12.599"/>
    <n v="113.39099999999999"/>
    <s v="Low order"/>
    <d v="2015-03-13T00:00:00"/>
    <s v="Friday"/>
    <s v="March"/>
    <s v="2015"/>
    <x v="5"/>
    <d v="2015-03-13T00:00:00"/>
    <s v="Critical"/>
    <n v="0"/>
    <s v="Fast"/>
    <n v="43015"/>
    <s v="Standard"/>
    <s v="Delaware"/>
    <x v="10"/>
    <x v="1"/>
    <x v="2"/>
    <s v="Telephones And Communication"/>
    <x v="1"/>
    <s v="Small Box"/>
  </r>
  <r>
    <n v="1036"/>
    <s v="Jessica Huffman"/>
    <n v="90710"/>
    <x v="13"/>
    <n v="6"/>
    <n v="99.99"/>
    <n v="599.93999999999994"/>
    <n v="0.05"/>
    <n v="0.05"/>
    <s v="Low discount"/>
    <n v="29.997"/>
    <n v="569.94299999999998"/>
    <s v="Low order"/>
    <d v="2015-03-13T00:00:00"/>
    <s v="Friday"/>
    <s v="March"/>
    <s v="2015"/>
    <x v="5"/>
    <d v="2015-03-14T00:00:00"/>
    <s v="Critical"/>
    <n v="1"/>
    <s v="Fast"/>
    <n v="43017"/>
    <s v="Standard"/>
    <s v="Dublin"/>
    <x v="10"/>
    <x v="3"/>
    <x v="2"/>
    <s v="Computer Peripherals"/>
    <x v="1"/>
    <s v="Small Box"/>
  </r>
  <r>
    <n v="1038"/>
    <s v="Jon Hale"/>
    <n v="90641"/>
    <x v="7"/>
    <n v="5"/>
    <n v="7.64"/>
    <n v="38.199999999999996"/>
    <n v="0.05"/>
    <n v="0.05"/>
    <s v="Low discount"/>
    <n v="1.91"/>
    <n v="36.29"/>
    <s v="Low order"/>
    <d v="2015-06-16T00:00:00"/>
    <s v="Tuesday"/>
    <s v="June"/>
    <s v="2015"/>
    <x v="1"/>
    <d v="2015-06-17T00:00:00"/>
    <s v="Critical"/>
    <n v="1"/>
    <s v="Fast"/>
    <n v="33430"/>
    <s v="Standard"/>
    <s v="Belle Glade"/>
    <x v="26"/>
    <x v="0"/>
    <x v="0"/>
    <s v="Paper"/>
    <x v="0"/>
    <s v="Wrap Bag"/>
  </r>
  <r>
    <n v="1041"/>
    <s v="Mildred Chase"/>
    <n v="87846"/>
    <x v="13"/>
    <n v="6"/>
    <n v="55.94"/>
    <n v="335.64"/>
    <n v="0.05"/>
    <n v="0.05"/>
    <s v="Low discount"/>
    <n v="16.782"/>
    <n v="318.858"/>
    <s v="Low order"/>
    <d v="2015-04-17T00:00:00"/>
    <s v="Friday"/>
    <s v="April"/>
    <s v="2015"/>
    <x v="4"/>
    <d v="2015-04-18T00:00:00"/>
    <s v="Critical"/>
    <n v="1"/>
    <s v="Fast"/>
    <n v="95695"/>
    <s v="Standard"/>
    <s v="Woodland"/>
    <x v="1"/>
    <x v="0"/>
    <x v="2"/>
    <s v="Computer Peripherals"/>
    <x v="2"/>
    <s v="Small Box"/>
  </r>
  <r>
    <n v="1041"/>
    <s v="Mildred Chase"/>
    <n v="87846"/>
    <x v="9"/>
    <n v="11"/>
    <n v="6.3"/>
    <n v="69.3"/>
    <n v="0.05"/>
    <n v="0.05"/>
    <s v="Low discount"/>
    <n v="3.4649999999999999"/>
    <n v="65.834999999999994"/>
    <s v="Low order"/>
    <d v="2015-04-17T00:00:00"/>
    <s v="Friday"/>
    <s v="April"/>
    <s v="2015"/>
    <x v="4"/>
    <d v="2015-04-17T00:00:00"/>
    <s v="Critical"/>
    <n v="0"/>
    <s v="Fast"/>
    <n v="95695"/>
    <s v="Standard"/>
    <s v="Woodland"/>
    <x v="1"/>
    <x v="0"/>
    <x v="0"/>
    <s v="Labels"/>
    <x v="2"/>
    <s v="Small Box"/>
  </r>
  <r>
    <n v="1042"/>
    <s v="Jerome Burch"/>
    <n v="87847"/>
    <x v="15"/>
    <n v="6"/>
    <n v="14.42"/>
    <n v="86.52"/>
    <n v="0.05"/>
    <n v="0.05"/>
    <s v="Low discount"/>
    <n v="4.3259999999999996"/>
    <n v="82.194000000000003"/>
    <s v="Low order"/>
    <d v="2015-05-16T00:00:00"/>
    <s v="Saturday"/>
    <s v="May"/>
    <s v="2015"/>
    <x v="3"/>
    <d v="2015-05-17T00:00:00"/>
    <s v="Critical"/>
    <n v="1"/>
    <s v="Fast"/>
    <n v="95991"/>
    <s v="Express "/>
    <s v="Yuba City"/>
    <x v="1"/>
    <x v="0"/>
    <x v="0"/>
    <s v="Appliances"/>
    <x v="2"/>
    <s v="Medium Box"/>
  </r>
  <r>
    <n v="1044"/>
    <s v="Erin Ballard"/>
    <n v="28001"/>
    <x v="2"/>
    <n v="62"/>
    <n v="209.84"/>
    <n v="13010.08"/>
    <n v="0.1"/>
    <n v="0.1"/>
    <s v="Meduim discount"/>
    <n v="1301.008"/>
    <n v="11709.072"/>
    <s v="High Order"/>
    <d v="2015-06-14T00:00:00"/>
    <s v="Sunday"/>
    <s v="June"/>
    <s v="2015"/>
    <x v="1"/>
    <d v="2015-06-14T00:00:00"/>
    <s v="Critical"/>
    <n v="0"/>
    <s v="Fast"/>
    <n v="90004"/>
    <s v="Standard"/>
    <s v="Los Angeles"/>
    <x v="1"/>
    <x v="0"/>
    <x v="1"/>
    <s v="Office Furnishings"/>
    <x v="1"/>
    <s v="Large Box"/>
  </r>
  <r>
    <n v="1044"/>
    <s v="Erin Ballard"/>
    <n v="28001"/>
    <x v="2"/>
    <n v="32"/>
    <n v="194.3"/>
    <n v="6217.6"/>
    <n v="0.1"/>
    <n v="0.1"/>
    <s v="Meduim discount"/>
    <n v="621.7600000000001"/>
    <n v="5595.84"/>
    <s v="High Order"/>
    <d v="2015-06-14T00:00:00"/>
    <s v="Sunday"/>
    <s v="June"/>
    <s v="2015"/>
    <x v="1"/>
    <d v="2015-06-16T00:00:00"/>
    <s v="Critical"/>
    <n v="2"/>
    <s v="Meduim"/>
    <n v="90004"/>
    <s v="Standard"/>
    <s v="Los Angeles"/>
    <x v="1"/>
    <x v="0"/>
    <x v="1"/>
    <s v="Office Furnishings"/>
    <x v="1"/>
    <s v="Large Box"/>
  </r>
  <r>
    <n v="1044"/>
    <s v="Erin Ballard"/>
    <n v="47813"/>
    <x v="7"/>
    <n v="90"/>
    <n v="6.68"/>
    <n v="601.19999999999993"/>
    <n v="0.05"/>
    <n v="0.05"/>
    <s v="Low discount"/>
    <n v="30.06"/>
    <n v="571.14"/>
    <s v="Low order"/>
    <d v="2015-02-27T00:00:00"/>
    <s v="Friday"/>
    <s v="February"/>
    <s v="2015"/>
    <x v="2"/>
    <d v="2015-02-28T00:00:00"/>
    <s v="High"/>
    <n v="1"/>
    <s v="Fast"/>
    <n v="90004"/>
    <s v="Standard"/>
    <s v="Los Angeles"/>
    <x v="1"/>
    <x v="1"/>
    <x v="0"/>
    <s v="Paper"/>
    <x v="1"/>
    <s v="Small Box"/>
  </r>
  <r>
    <n v="1047"/>
    <s v="Gayle Pearson"/>
    <n v="89389"/>
    <x v="7"/>
    <n v="23"/>
    <n v="6.68"/>
    <n v="153.63999999999999"/>
    <n v="0.05"/>
    <n v="0.05"/>
    <s v="Low discount"/>
    <n v="7.6819999999999995"/>
    <n v="145.958"/>
    <s v="Low order"/>
    <d v="2015-02-27T00:00:00"/>
    <s v="Friday"/>
    <s v="February"/>
    <s v="2015"/>
    <x v="2"/>
    <d v="2015-02-28T00:00:00"/>
    <s v="High"/>
    <n v="1"/>
    <s v="Fast"/>
    <n v="2109"/>
    <s v="Standard"/>
    <s v="Boston"/>
    <x v="15"/>
    <x v="0"/>
    <x v="0"/>
    <s v="Paper"/>
    <x v="1"/>
    <s v="Small Box"/>
  </r>
  <r>
    <n v="1054"/>
    <s v="Keith R Atkinson"/>
    <n v="90069"/>
    <x v="8"/>
    <n v="4"/>
    <n v="5.44"/>
    <n v="21.76"/>
    <n v="0.05"/>
    <n v="0.05"/>
    <s v="Low discount"/>
    <n v="1.0880000000000001"/>
    <n v="20.672000000000001"/>
    <s v="Low order"/>
    <d v="2015-05-25T00:00:00"/>
    <s v="Monday"/>
    <s v="May"/>
    <s v="2015"/>
    <x v="3"/>
    <d v="2015-05-27T00:00:00"/>
    <s v="Not Specified"/>
    <n v="2"/>
    <s v="Meduim"/>
    <n v="85374"/>
    <s v="Express "/>
    <s v="Surprise"/>
    <x v="28"/>
    <x v="0"/>
    <x v="0"/>
    <s v="Binders And Binder Accessories"/>
    <x v="0"/>
    <s v="Small Box"/>
  </r>
  <r>
    <n v="1054"/>
    <s v="Keith R Atkinson"/>
    <n v="90069"/>
    <x v="7"/>
    <n v="8"/>
    <n v="26.38"/>
    <n v="211.04"/>
    <n v="0.05"/>
    <n v="0.05"/>
    <s v="Low discount"/>
    <n v="10.552"/>
    <n v="200.488"/>
    <s v="Low order"/>
    <d v="2015-05-25T00:00:00"/>
    <s v="Monday"/>
    <s v="May"/>
    <s v="2015"/>
    <x v="3"/>
    <d v="2015-05-26T00:00:00"/>
    <s v="Not Specified"/>
    <n v="1"/>
    <s v="Fast"/>
    <n v="85374"/>
    <s v="Standard"/>
    <s v="Surprise"/>
    <x v="28"/>
    <x v="0"/>
    <x v="0"/>
    <s v="Paper"/>
    <x v="0"/>
    <s v="Small Box"/>
  </r>
  <r>
    <n v="1054"/>
    <s v="Keith R Atkinson"/>
    <n v="90069"/>
    <x v="5"/>
    <n v="1"/>
    <n v="20.99"/>
    <n v="20.99"/>
    <n v="0.05"/>
    <n v="0.05"/>
    <s v="Low discount"/>
    <n v="1.0494999999999999"/>
    <n v="19.9405"/>
    <s v="Low order"/>
    <d v="2015-05-25T00:00:00"/>
    <s v="Monday"/>
    <s v="May"/>
    <s v="2015"/>
    <x v="3"/>
    <d v="2015-05-27T00:00:00"/>
    <s v="Not Specified"/>
    <n v="2"/>
    <s v="Meduim"/>
    <n v="85374"/>
    <s v="Standard"/>
    <s v="Surprise"/>
    <x v="28"/>
    <x v="3"/>
    <x v="2"/>
    <s v="Telephones And Communication"/>
    <x v="0"/>
    <s v="Wrap Bag"/>
  </r>
  <r>
    <n v="1060"/>
    <s v="Gene Gilliam"/>
    <n v="58628"/>
    <x v="11"/>
    <n v="23"/>
    <n v="138.75"/>
    <n v="3191.25"/>
    <n v="0.1"/>
    <n v="0.1"/>
    <s v="Meduim discount"/>
    <n v="319.125"/>
    <n v="2872.125"/>
    <s v="Low order"/>
    <d v="2015-03-24T00:00:00"/>
    <s v="Tuesday"/>
    <s v="March"/>
    <s v="2015"/>
    <x v="5"/>
    <d v="2015-03-25T00:00:00"/>
    <s v="Medium"/>
    <n v="1"/>
    <s v="Fast"/>
    <n v="30318"/>
    <s v="Express "/>
    <s v="Atlanta"/>
    <x v="29"/>
    <x v="3"/>
    <x v="1"/>
    <s v="Tables"/>
    <x v="2"/>
    <s v="Jumbo Box"/>
  </r>
  <r>
    <n v="1060"/>
    <s v="Gene Gilliam"/>
    <n v="57061"/>
    <x v="9"/>
    <n v="20"/>
    <n v="6.3"/>
    <n v="126"/>
    <n v="0.05"/>
    <n v="0.05"/>
    <s v="Low discount"/>
    <n v="6.3000000000000007"/>
    <n v="119.7"/>
    <s v="Low order"/>
    <d v="2015-05-30T00:00:00"/>
    <s v="Saturday"/>
    <s v="May"/>
    <s v="2015"/>
    <x v="3"/>
    <d v="2015-05-30T00:00:00"/>
    <s v="Low"/>
    <n v="0"/>
    <s v="Fast"/>
    <n v="30318"/>
    <s v="Standard"/>
    <s v="Atlanta"/>
    <x v="29"/>
    <x v="1"/>
    <x v="0"/>
    <s v="Labels"/>
    <x v="2"/>
    <s v="Small Box"/>
  </r>
  <r>
    <n v="1062"/>
    <s v="Willie Robinson"/>
    <n v="91354"/>
    <x v="11"/>
    <n v="6"/>
    <n v="138.75"/>
    <n v="832.5"/>
    <n v="0.1"/>
    <n v="0.1"/>
    <s v="Meduim discount"/>
    <n v="83.25"/>
    <n v="749.25"/>
    <s v="Low order"/>
    <d v="2015-03-24T00:00:00"/>
    <s v="Tuesday"/>
    <s v="March"/>
    <s v="2015"/>
    <x v="5"/>
    <d v="2015-03-25T00:00:00"/>
    <s v="Medium"/>
    <n v="1"/>
    <s v="Fast"/>
    <n v="11727"/>
    <s v="Express "/>
    <s v="Coram"/>
    <x v="4"/>
    <x v="1"/>
    <x v="1"/>
    <s v="Tables"/>
    <x v="2"/>
    <s v="Jumbo Box"/>
  </r>
  <r>
    <n v="1062"/>
    <s v="Willie Robinson"/>
    <n v="91355"/>
    <x v="8"/>
    <n v="18"/>
    <n v="22.38"/>
    <n v="402.84"/>
    <n v="0.05"/>
    <n v="0.05"/>
    <s v="Low discount"/>
    <n v="20.141999999999999"/>
    <n v="382.69799999999998"/>
    <s v="Low order"/>
    <d v="2015-05-30T00:00:00"/>
    <s v="Saturday"/>
    <s v="May"/>
    <s v="2015"/>
    <x v="3"/>
    <d v="2015-06-07T00:00:00"/>
    <s v="Low"/>
    <n v="8"/>
    <s v="High"/>
    <n v="11727"/>
    <s v="Standard"/>
    <s v="Coram"/>
    <x v="4"/>
    <x v="1"/>
    <x v="0"/>
    <s v="Binders And Binder Accessories"/>
    <x v="2"/>
    <s v="Small Box"/>
  </r>
  <r>
    <n v="1062"/>
    <s v="Willie Robinson"/>
    <n v="91355"/>
    <x v="2"/>
    <n v="3"/>
    <n v="17.78"/>
    <n v="53.34"/>
    <n v="0.05"/>
    <n v="0.05"/>
    <s v="Low discount"/>
    <n v="2.6670000000000003"/>
    <n v="50.673000000000002"/>
    <s v="Low order"/>
    <d v="2015-05-30T00:00:00"/>
    <s v="Saturday"/>
    <s v="May"/>
    <s v="2015"/>
    <x v="3"/>
    <d v="2015-06-02T00:00:00"/>
    <s v="Low"/>
    <n v="3"/>
    <s v="Meduim"/>
    <n v="11727"/>
    <s v="Standard"/>
    <s v="Coram"/>
    <x v="4"/>
    <x v="2"/>
    <x v="1"/>
    <s v="Office Furnishings"/>
    <x v="2"/>
    <s v="Small Box"/>
  </r>
  <r>
    <n v="1065"/>
    <s v="Vicki Bond"/>
    <n v="88899"/>
    <x v="8"/>
    <n v="23"/>
    <n v="15.99"/>
    <n v="367.77"/>
    <n v="0.05"/>
    <n v="0.05"/>
    <s v="Low discount"/>
    <n v="18.388500000000001"/>
    <n v="349.38149999999996"/>
    <s v="Low order"/>
    <d v="2015-02-18T00:00:00"/>
    <s v="Wednesday"/>
    <s v="February"/>
    <s v="2015"/>
    <x v="2"/>
    <d v="2015-02-20T00:00:00"/>
    <s v="Critical"/>
    <n v="2"/>
    <s v="Meduim"/>
    <n v="60459"/>
    <s v="Standard"/>
    <s v="Burbank"/>
    <x v="12"/>
    <x v="2"/>
    <x v="0"/>
    <s v="Binders And Binder Accessories"/>
    <x v="0"/>
    <s v="Small Box"/>
  </r>
  <r>
    <n v="1068"/>
    <s v="Erik Barr"/>
    <n v="87109"/>
    <x v="7"/>
    <n v="12"/>
    <n v="22.84"/>
    <n v="274.08"/>
    <n v="0.05"/>
    <n v="0.05"/>
    <s v="Low discount"/>
    <n v="13.704000000000001"/>
    <n v="260.37599999999998"/>
    <s v="Low order"/>
    <d v="2015-03-16T00:00:00"/>
    <s v="Monday"/>
    <s v="March"/>
    <s v="2015"/>
    <x v="5"/>
    <d v="2015-03-16T00:00:00"/>
    <s v="Low"/>
    <n v="0"/>
    <s v="Fast"/>
    <n v="60409"/>
    <s v="Standard"/>
    <s v="Calumet City"/>
    <x v="12"/>
    <x v="2"/>
    <x v="0"/>
    <s v="Paper"/>
    <x v="1"/>
    <s v="Small Box"/>
  </r>
  <r>
    <n v="1069"/>
    <s v="Pam Bennett"/>
    <n v="87110"/>
    <x v="0"/>
    <n v="41"/>
    <n v="15.94"/>
    <n v="653.54"/>
    <n v="0.05"/>
    <n v="0.05"/>
    <s v="Low discount"/>
    <n v="32.677"/>
    <n v="620.86299999999994"/>
    <s v="Low order"/>
    <d v="2015-05-14T00:00:00"/>
    <s v="Thursday"/>
    <s v="May"/>
    <s v="2015"/>
    <x v="3"/>
    <d v="2015-05-15T00:00:00"/>
    <s v="Medium"/>
    <n v="1"/>
    <s v="Fast"/>
    <n v="62901"/>
    <s v="Standard"/>
    <s v="Carbondale"/>
    <x v="12"/>
    <x v="1"/>
    <x v="0"/>
    <s v="Pens &amp; Art Supplies"/>
    <x v="1"/>
    <s v="Small Pack"/>
  </r>
  <r>
    <n v="1072"/>
    <s v="Marion Owens"/>
    <n v="89631"/>
    <x v="1"/>
    <n v="3"/>
    <n v="150.88999999999999"/>
    <n v="452.66999999999996"/>
    <n v="0.1"/>
    <n v="0.1"/>
    <s v="Meduim discount"/>
    <n v="45.266999999999996"/>
    <n v="407.40299999999996"/>
    <s v="Low order"/>
    <d v="2015-03-27T00:00:00"/>
    <s v="Friday"/>
    <s v="March"/>
    <s v="2015"/>
    <x v="5"/>
    <d v="2015-03-30T00:00:00"/>
    <s v="Not Specified"/>
    <n v="3"/>
    <s v="Meduim"/>
    <n v="18018"/>
    <s v="Express "/>
    <s v="Bethlehem"/>
    <x v="19"/>
    <x v="2"/>
    <x v="1"/>
    <s v="Chairs &amp; Chairmats"/>
    <x v="0"/>
    <s v="Jumbo Drum"/>
  </r>
  <r>
    <n v="1075"/>
    <s v="Theodore Tyson"/>
    <n v="86422"/>
    <x v="2"/>
    <n v="11"/>
    <n v="19.23"/>
    <n v="211.53"/>
    <n v="0.05"/>
    <n v="0.05"/>
    <s v="Low discount"/>
    <n v="10.576500000000001"/>
    <n v="200.95349999999999"/>
    <s v="Low order"/>
    <d v="2015-03-09T00:00:00"/>
    <s v="Monday"/>
    <s v="March"/>
    <s v="2015"/>
    <x v="5"/>
    <d v="2015-03-10T00:00:00"/>
    <s v="High"/>
    <n v="1"/>
    <s v="Fast"/>
    <n v="60441"/>
    <s v="Standard"/>
    <s v="Romeoville"/>
    <x v="12"/>
    <x v="2"/>
    <x v="1"/>
    <s v="Office Furnishings"/>
    <x v="1"/>
    <s v="Small Pack"/>
  </r>
  <r>
    <n v="1080"/>
    <s v="Colleen Fletcher"/>
    <n v="88461"/>
    <x v="12"/>
    <n v="14"/>
    <n v="13.9"/>
    <n v="194.6"/>
    <n v="0.05"/>
    <n v="0.05"/>
    <s v="Low discount"/>
    <n v="9.73"/>
    <n v="184.87"/>
    <s v="Low order"/>
    <d v="2015-05-08T00:00:00"/>
    <s v="Friday"/>
    <s v="May"/>
    <s v="2015"/>
    <x v="3"/>
    <d v="2015-05-09T00:00:00"/>
    <s v="Not Specified"/>
    <n v="1"/>
    <s v="Fast"/>
    <n v="60174"/>
    <s v="Standard"/>
    <s v="Saint Charles"/>
    <x v="12"/>
    <x v="2"/>
    <x v="0"/>
    <s v="Scissors, Rulers And Trimmers"/>
    <x v="0"/>
    <s v="Small Pack"/>
  </r>
  <r>
    <n v="1083"/>
    <s v="Hazel Dale"/>
    <n v="88460"/>
    <x v="5"/>
    <n v="1"/>
    <n v="55.99"/>
    <n v="55.99"/>
    <n v="0.05"/>
    <n v="0.05"/>
    <s v="Low discount"/>
    <n v="2.7995000000000001"/>
    <n v="53.1905"/>
    <s v="Low order"/>
    <d v="2015-03-31T00:00:00"/>
    <s v="Tuesday"/>
    <s v="March"/>
    <s v="2015"/>
    <x v="5"/>
    <d v="2015-04-02T00:00:00"/>
    <s v="Not Specified"/>
    <n v="2"/>
    <s v="Meduim"/>
    <n v="62701"/>
    <s v="Express "/>
    <s v="Springfield"/>
    <x v="12"/>
    <x v="1"/>
    <x v="2"/>
    <s v="Telephones And Communication"/>
    <x v="0"/>
    <s v="Small Pack"/>
  </r>
  <r>
    <n v="1085"/>
    <s v="Ted Dunlap"/>
    <n v="86122"/>
    <x v="7"/>
    <n v="6"/>
    <n v="7.64"/>
    <n v="45.839999999999996"/>
    <n v="0.05"/>
    <n v="0.05"/>
    <s v="Low discount"/>
    <n v="2.2919999999999998"/>
    <n v="43.547999999999995"/>
    <s v="Low order"/>
    <d v="2015-01-05T00:00:00"/>
    <s v="Monday"/>
    <s v="January"/>
    <s v="2015"/>
    <x v="0"/>
    <d v="2015-01-06T00:00:00"/>
    <s v="Not Specified"/>
    <n v="1"/>
    <s v="Fast"/>
    <n v="11729"/>
    <s v="Standard"/>
    <s v="Deer Park"/>
    <x v="4"/>
    <x v="1"/>
    <x v="0"/>
    <s v="Paper"/>
    <x v="1"/>
    <s v="Wrap Bag"/>
  </r>
  <r>
    <n v="1085"/>
    <s v="Ted Dunlap"/>
    <n v="86123"/>
    <x v="7"/>
    <n v="3"/>
    <n v="9.06"/>
    <n v="27.18"/>
    <n v="0.05"/>
    <n v="0.05"/>
    <s v="Low discount"/>
    <n v="1.359"/>
    <n v="25.820999999999998"/>
    <s v="Low order"/>
    <d v="2015-04-24T00:00:00"/>
    <s v="Friday"/>
    <s v="April"/>
    <s v="2015"/>
    <x v="4"/>
    <d v="2015-04-25T00:00:00"/>
    <s v="High"/>
    <n v="1"/>
    <s v="Fast"/>
    <n v="11729"/>
    <s v="Standard"/>
    <s v="Deer Park"/>
    <x v="4"/>
    <x v="1"/>
    <x v="0"/>
    <s v="Paper"/>
    <x v="1"/>
    <s v="Small Box"/>
  </r>
  <r>
    <n v="1085"/>
    <s v="Ted Dunlap"/>
    <n v="86124"/>
    <x v="13"/>
    <n v="10"/>
    <n v="30.42"/>
    <n v="304.20000000000005"/>
    <n v="0.05"/>
    <n v="0.05"/>
    <s v="Low discount"/>
    <n v="15.210000000000003"/>
    <n v="288.99000000000007"/>
    <s v="Low order"/>
    <d v="2015-05-13T00:00:00"/>
    <s v="Wednesday"/>
    <s v="May"/>
    <s v="2015"/>
    <x v="3"/>
    <d v="2015-05-15T00:00:00"/>
    <s v="Not Specified"/>
    <n v="2"/>
    <s v="Meduim"/>
    <n v="11729"/>
    <s v="Standard"/>
    <s v="Deer Park"/>
    <x v="4"/>
    <x v="1"/>
    <x v="2"/>
    <s v="Computer Peripherals"/>
    <x v="0"/>
    <s v="Small Box"/>
  </r>
  <r>
    <n v="1085"/>
    <s v="Ted Dunlap"/>
    <n v="86124"/>
    <x v="7"/>
    <n v="8"/>
    <n v="37.94"/>
    <n v="303.52"/>
    <n v="0.05"/>
    <n v="0.05"/>
    <s v="Low discount"/>
    <n v="15.176"/>
    <n v="288.34399999999999"/>
    <s v="Low order"/>
    <d v="2015-05-13T00:00:00"/>
    <s v="Wednesday"/>
    <s v="May"/>
    <s v="2015"/>
    <x v="3"/>
    <d v="2015-05-14T00:00:00"/>
    <s v="Not Specified"/>
    <n v="1"/>
    <s v="Fast"/>
    <n v="11729"/>
    <s v="Standard"/>
    <s v="Deer Park"/>
    <x v="4"/>
    <x v="1"/>
    <x v="0"/>
    <s v="Paper"/>
    <x v="0"/>
    <s v="Wrap Bag"/>
  </r>
  <r>
    <n v="1086"/>
    <s v="Leon Peele"/>
    <n v="86123"/>
    <x v="8"/>
    <n v="3"/>
    <n v="14.27"/>
    <n v="42.81"/>
    <n v="0.05"/>
    <n v="0.05"/>
    <s v="Low discount"/>
    <n v="2.1405000000000003"/>
    <n v="40.669499999999999"/>
    <s v="Low order"/>
    <d v="2015-04-24T00:00:00"/>
    <s v="Friday"/>
    <s v="April"/>
    <s v="2015"/>
    <x v="4"/>
    <d v="2015-04-25T00:00:00"/>
    <s v="High"/>
    <n v="1"/>
    <s v="Fast"/>
    <n v="11746"/>
    <s v="Standard"/>
    <s v="Dix Hills"/>
    <x v="4"/>
    <x v="0"/>
    <x v="0"/>
    <s v="Binders And Binder Accessories"/>
    <x v="1"/>
    <s v="Small Box"/>
  </r>
  <r>
    <n v="1101"/>
    <s v="Kimberly McCarthy"/>
    <n v="91488"/>
    <x v="10"/>
    <n v="3"/>
    <n v="15.14"/>
    <n v="45.42"/>
    <n v="0.05"/>
    <n v="0.05"/>
    <s v="Low discount"/>
    <n v="2.2710000000000004"/>
    <n v="43.149000000000001"/>
    <s v="Low order"/>
    <d v="2015-05-05T00:00:00"/>
    <s v="Tuesday"/>
    <s v="May"/>
    <s v="2015"/>
    <x v="3"/>
    <d v="2015-05-06T00:00:00"/>
    <s v="Medium"/>
    <n v="1"/>
    <s v="Fast"/>
    <n v="93030"/>
    <s v="Standard"/>
    <s v="Oxnard"/>
    <x v="1"/>
    <x v="2"/>
    <x v="0"/>
    <s v="Storage &amp; Organization"/>
    <x v="2"/>
    <s v="Small Box"/>
  </r>
  <r>
    <n v="1103"/>
    <s v="Sidney Bowling"/>
    <n v="90977"/>
    <x v="15"/>
    <n v="7"/>
    <n v="328.14"/>
    <n v="2296.98"/>
    <n v="0.1"/>
    <n v="0.1"/>
    <s v="Meduim discount"/>
    <n v="229.69800000000001"/>
    <n v="2067.2820000000002"/>
    <s v="Low order"/>
    <d v="2015-04-10T00:00:00"/>
    <s v="Friday"/>
    <s v="April"/>
    <s v="2015"/>
    <x v="4"/>
    <d v="2015-04-11T00:00:00"/>
    <s v="Not Specified"/>
    <n v="1"/>
    <s v="Fast"/>
    <n v="68046"/>
    <s v="Express "/>
    <s v="Omaha"/>
    <x v="32"/>
    <x v="1"/>
    <x v="0"/>
    <s v="Appliances"/>
    <x v="1"/>
    <s v="Jumbo Drum"/>
  </r>
  <r>
    <n v="1104"/>
    <s v="Timothy Ross"/>
    <n v="27456"/>
    <x v="15"/>
    <n v="29"/>
    <n v="328.14"/>
    <n v="9516.06"/>
    <n v="0.1"/>
    <n v="0.1"/>
    <s v="Meduim discount"/>
    <n v="951.60599999999999"/>
    <n v="8564.4539999999997"/>
    <s v="High Order"/>
    <d v="2015-04-10T00:00:00"/>
    <s v="Friday"/>
    <s v="April"/>
    <s v="2015"/>
    <x v="4"/>
    <d v="2015-04-11T00:00:00"/>
    <s v="Not Specified"/>
    <n v="1"/>
    <s v="Fast"/>
    <n v="10282"/>
    <s v="Express "/>
    <s v="New York City"/>
    <x v="4"/>
    <x v="2"/>
    <x v="0"/>
    <s v="Appliances"/>
    <x v="1"/>
    <s v="Jumbo Drum"/>
  </r>
  <r>
    <n v="1106"/>
    <s v="Maxine Collier Grady"/>
    <n v="20261"/>
    <x v="7"/>
    <n v="52"/>
    <n v="6.35"/>
    <n v="330.2"/>
    <n v="0.05"/>
    <n v="0.05"/>
    <s v="Low discount"/>
    <n v="16.510000000000002"/>
    <n v="313.69"/>
    <s v="Low order"/>
    <d v="2015-05-20T00:00:00"/>
    <s v="Wednesday"/>
    <s v="May"/>
    <s v="2015"/>
    <x v="3"/>
    <d v="2015-05-23T00:00:00"/>
    <s v="Medium"/>
    <n v="3"/>
    <s v="Meduim"/>
    <n v="75220"/>
    <s v="Standard"/>
    <s v="Dallas"/>
    <x v="7"/>
    <x v="2"/>
    <x v="0"/>
    <s v="Paper"/>
    <x v="2"/>
    <s v="Wrap Bag"/>
  </r>
  <r>
    <n v="1106"/>
    <s v="Maxine Collier Grady"/>
    <n v="646"/>
    <x v="12"/>
    <n v="61"/>
    <n v="9.31"/>
    <n v="567.91000000000008"/>
    <n v="0.05"/>
    <n v="0.05"/>
    <s v="Low discount"/>
    <n v="28.395500000000006"/>
    <n v="539.51450000000011"/>
    <s v="Low order"/>
    <d v="2015-05-21T00:00:00"/>
    <s v="Thursday"/>
    <s v="May"/>
    <s v="2015"/>
    <x v="3"/>
    <d v="2015-05-22T00:00:00"/>
    <s v="High"/>
    <n v="1"/>
    <s v="Fast"/>
    <n v="75220"/>
    <s v="Standard"/>
    <s v="Dallas"/>
    <x v="7"/>
    <x v="2"/>
    <x v="0"/>
    <s v="Scissors, Rulers And Trimmers"/>
    <x v="2"/>
    <s v="Small Pack"/>
  </r>
  <r>
    <n v="1106"/>
    <s v="Maxine Collier Grady"/>
    <n v="45824"/>
    <x v="1"/>
    <n v="81"/>
    <n v="140.81"/>
    <n v="11405.61"/>
    <n v="0.1"/>
    <n v="0.1"/>
    <s v="Meduim discount"/>
    <n v="1140.5610000000001"/>
    <n v="10265.049000000001"/>
    <s v="High Order"/>
    <d v="2015-06-06T00:00:00"/>
    <s v="Saturday"/>
    <s v="June"/>
    <s v="2015"/>
    <x v="1"/>
    <d v="2015-06-08T00:00:00"/>
    <s v="Not Specified"/>
    <n v="2"/>
    <s v="Meduim"/>
    <n v="75220"/>
    <s v="Standard"/>
    <s v="Dallas"/>
    <x v="7"/>
    <x v="2"/>
    <x v="1"/>
    <s v="Chairs &amp; Chairmats"/>
    <x v="3"/>
    <s v="Large Box"/>
  </r>
  <r>
    <n v="1107"/>
    <s v="Joanna Keith"/>
    <n v="86411"/>
    <x v="12"/>
    <n v="15"/>
    <n v="9.31"/>
    <n v="139.65"/>
    <n v="0.05"/>
    <n v="0.05"/>
    <s v="Low discount"/>
    <n v="6.9825000000000008"/>
    <n v="132.66750000000002"/>
    <s v="Low order"/>
    <d v="2015-05-21T00:00:00"/>
    <s v="Thursday"/>
    <s v="May"/>
    <s v="2015"/>
    <x v="3"/>
    <d v="2015-05-22T00:00:00"/>
    <s v="High"/>
    <n v="1"/>
    <s v="Fast"/>
    <n v="77566"/>
    <s v="Standard"/>
    <s v="Lake Jackson"/>
    <x v="7"/>
    <x v="2"/>
    <x v="0"/>
    <s v="Scissors, Rulers And Trimmers"/>
    <x v="2"/>
    <s v="Small Pack"/>
  </r>
  <r>
    <n v="1108"/>
    <s v="Dwight Bishop"/>
    <n v="86409"/>
    <x v="8"/>
    <n v="9"/>
    <n v="31.74"/>
    <n v="285.65999999999997"/>
    <n v="0.05"/>
    <n v="0.05"/>
    <s v="Low discount"/>
    <n v="14.282999999999999"/>
    <n v="271.37699999999995"/>
    <s v="Low order"/>
    <d v="2015-05-20T00:00:00"/>
    <s v="Wednesday"/>
    <s v="May"/>
    <s v="2015"/>
    <x v="3"/>
    <d v="2015-05-20T00:00:00"/>
    <s v="Medium"/>
    <n v="0"/>
    <s v="Fast"/>
    <n v="75146"/>
    <s v="Express "/>
    <s v="Lancaster"/>
    <x v="7"/>
    <x v="2"/>
    <x v="0"/>
    <s v="Binders And Binder Accessories"/>
    <x v="2"/>
    <s v="Small Box"/>
  </r>
  <r>
    <n v="1108"/>
    <s v="Dwight Bishop"/>
    <n v="86409"/>
    <x v="7"/>
    <n v="13"/>
    <n v="6.35"/>
    <n v="82.55"/>
    <n v="0.05"/>
    <n v="0.05"/>
    <s v="Low discount"/>
    <n v="4.1275000000000004"/>
    <n v="78.422499999999999"/>
    <s v="Low order"/>
    <d v="2015-05-20T00:00:00"/>
    <s v="Wednesday"/>
    <s v="May"/>
    <s v="2015"/>
    <x v="3"/>
    <d v="2015-05-23T00:00:00"/>
    <s v="Medium"/>
    <n v="3"/>
    <s v="Meduim"/>
    <n v="75146"/>
    <s v="Standard"/>
    <s v="Lancaster"/>
    <x v="7"/>
    <x v="2"/>
    <x v="0"/>
    <s v="Paper"/>
    <x v="2"/>
    <s v="Wrap Bag"/>
  </r>
  <r>
    <n v="1108"/>
    <s v="Dwight Bishop"/>
    <n v="86409"/>
    <x v="5"/>
    <n v="8"/>
    <n v="65.989999999999995"/>
    <n v="527.91999999999996"/>
    <n v="0.05"/>
    <n v="0.05"/>
    <s v="Low discount"/>
    <n v="26.396000000000001"/>
    <n v="501.52399999999994"/>
    <s v="Low order"/>
    <d v="2015-05-20T00:00:00"/>
    <s v="Wednesday"/>
    <s v="May"/>
    <s v="2015"/>
    <x v="3"/>
    <d v="2015-05-21T00:00:00"/>
    <s v="Medium"/>
    <n v="1"/>
    <s v="Fast"/>
    <n v="75146"/>
    <s v="Express "/>
    <s v="Lancaster"/>
    <x v="7"/>
    <x v="2"/>
    <x v="2"/>
    <s v="Telephones And Communication"/>
    <x v="2"/>
    <s v="Small Box"/>
  </r>
  <r>
    <n v="1109"/>
    <s v="Dennis Welch"/>
    <n v="86410"/>
    <x v="2"/>
    <n v="13"/>
    <n v="8.3699999999999992"/>
    <n v="108.80999999999999"/>
    <n v="0.05"/>
    <n v="0.05"/>
    <s v="Low discount"/>
    <n v="5.4405000000000001"/>
    <n v="103.36949999999999"/>
    <s v="Low order"/>
    <d v="2015-06-29T00:00:00"/>
    <s v="Monday"/>
    <s v="June"/>
    <s v="2015"/>
    <x v="1"/>
    <d v="2015-06-29T00:00:00"/>
    <s v="Medium"/>
    <n v="0"/>
    <s v="Fast"/>
    <n v="78041"/>
    <s v="Standard"/>
    <s v="Laredo"/>
    <x v="7"/>
    <x v="0"/>
    <x v="1"/>
    <s v="Office Furnishings"/>
    <x v="3"/>
    <s v="Large Box"/>
  </r>
  <r>
    <n v="1112"/>
    <s v="Luis Kerr"/>
    <n v="90832"/>
    <x v="14"/>
    <n v="12"/>
    <n v="300.98"/>
    <n v="3611.76"/>
    <n v="0.1"/>
    <n v="0.1"/>
    <s v="Meduim discount"/>
    <n v="361.17600000000004"/>
    <n v="3250.5840000000003"/>
    <s v="Low order"/>
    <d v="2015-04-02T00:00:00"/>
    <s v="Thursday"/>
    <s v="April"/>
    <s v="2015"/>
    <x v="4"/>
    <d v="2015-04-04T00:00:00"/>
    <s v="Not Specified"/>
    <n v="2"/>
    <s v="Meduim"/>
    <n v="92399"/>
    <s v="Express "/>
    <s v="Yucaipa"/>
    <x v="1"/>
    <x v="0"/>
    <x v="1"/>
    <s v="Bookcases"/>
    <x v="0"/>
    <s v="Jumbo Box"/>
  </r>
  <r>
    <n v="1112"/>
    <s v="Luis Kerr"/>
    <n v="90832"/>
    <x v="6"/>
    <n v="2"/>
    <n v="2550.14"/>
    <n v="5100.28"/>
    <n v="0.15"/>
    <n v="0.15"/>
    <s v="High discount"/>
    <n v="765.04199999999992"/>
    <n v="4335.2379999999994"/>
    <s v="Low order"/>
    <d v="2015-04-02T00:00:00"/>
    <s v="Thursday"/>
    <s v="April"/>
    <s v="2015"/>
    <x v="4"/>
    <d v="2015-04-04T00:00:00"/>
    <s v="Not Specified"/>
    <n v="2"/>
    <s v="Meduim"/>
    <n v="92399"/>
    <s v="Express "/>
    <s v="Yucaipa"/>
    <x v="1"/>
    <x v="0"/>
    <x v="2"/>
    <s v="Office Machines"/>
    <x v="0"/>
    <s v="Jumbo Drum"/>
  </r>
  <r>
    <n v="1113"/>
    <s v="Julia Reynolds"/>
    <n v="90833"/>
    <x v="9"/>
    <n v="14"/>
    <n v="2.89"/>
    <n v="40.46"/>
    <n v="0.05"/>
    <n v="0.05"/>
    <s v="Low discount"/>
    <n v="2.0230000000000001"/>
    <n v="38.436999999999998"/>
    <s v="Low order"/>
    <d v="2015-04-06T00:00:00"/>
    <s v="Monday"/>
    <s v="April"/>
    <s v="2015"/>
    <x v="4"/>
    <d v="2015-04-07T00:00:00"/>
    <s v="Critical"/>
    <n v="1"/>
    <s v="Fast"/>
    <n v="80004"/>
    <s v="Standard"/>
    <s v="Arvada"/>
    <x v="21"/>
    <x v="0"/>
    <x v="0"/>
    <s v="Labels"/>
    <x v="0"/>
    <s v="Small Box"/>
  </r>
  <r>
    <n v="1113"/>
    <s v="Julia Reynolds"/>
    <n v="90833"/>
    <x v="5"/>
    <n v="5"/>
    <n v="55.99"/>
    <n v="279.95"/>
    <n v="0.05"/>
    <n v="0.05"/>
    <s v="Low discount"/>
    <n v="13.9975"/>
    <n v="265.95249999999999"/>
    <s v="Low order"/>
    <d v="2015-04-06T00:00:00"/>
    <s v="Monday"/>
    <s v="April"/>
    <s v="2015"/>
    <x v="4"/>
    <d v="2015-04-08T00:00:00"/>
    <s v="Critical"/>
    <n v="2"/>
    <s v="Meduim"/>
    <n v="80004"/>
    <s v="Standard"/>
    <s v="Arvada"/>
    <x v="21"/>
    <x v="0"/>
    <x v="2"/>
    <s v="Telephones And Communication"/>
    <x v="0"/>
    <s v="Small Pack"/>
  </r>
  <r>
    <n v="1117"/>
    <s v="Samantha Koch"/>
    <n v="86768"/>
    <x v="10"/>
    <n v="4"/>
    <n v="64.650000000000006"/>
    <n v="258.60000000000002"/>
    <n v="0.05"/>
    <n v="0.05"/>
    <s v="Low discount"/>
    <n v="12.930000000000001"/>
    <n v="245.67000000000002"/>
    <s v="Low order"/>
    <d v="2015-02-05T00:00:00"/>
    <s v="Thursday"/>
    <s v="February"/>
    <s v="2015"/>
    <x v="2"/>
    <d v="2015-02-06T00:00:00"/>
    <s v="Not Specified"/>
    <n v="1"/>
    <s v="Fast"/>
    <n v="85705"/>
    <s v="Standard"/>
    <s v="Tucson"/>
    <x v="28"/>
    <x v="0"/>
    <x v="0"/>
    <s v="Storage &amp; Organization"/>
    <x v="1"/>
    <s v="Large Box"/>
  </r>
  <r>
    <n v="1121"/>
    <s v="Tonya Proctor"/>
    <n v="86767"/>
    <x v="7"/>
    <n v="8"/>
    <n v="19.98"/>
    <n v="159.84"/>
    <n v="0.05"/>
    <n v="0.05"/>
    <s v="Low discount"/>
    <n v="7.9920000000000009"/>
    <n v="151.84800000000001"/>
    <s v="Low order"/>
    <d v="2015-02-07T00:00:00"/>
    <s v="Saturday"/>
    <s v="February"/>
    <s v="2015"/>
    <x v="2"/>
    <d v="2015-02-14T00:00:00"/>
    <s v="Low"/>
    <n v="7"/>
    <s v="High"/>
    <n v="92592"/>
    <s v="Standard"/>
    <s v="Temecula"/>
    <x v="1"/>
    <x v="0"/>
    <x v="0"/>
    <s v="Paper"/>
    <x v="3"/>
    <s v="Small Box"/>
  </r>
  <r>
    <n v="1121"/>
    <s v="Tonya Proctor"/>
    <n v="86767"/>
    <x v="5"/>
    <n v="7"/>
    <n v="125.99"/>
    <n v="881.93"/>
    <n v="0.1"/>
    <n v="0.1"/>
    <s v="Meduim discount"/>
    <n v="88.192999999999998"/>
    <n v="793.73699999999997"/>
    <s v="Low order"/>
    <d v="2015-02-07T00:00:00"/>
    <s v="Saturday"/>
    <s v="February"/>
    <s v="2015"/>
    <x v="2"/>
    <d v="2015-02-09T00:00:00"/>
    <s v="Low"/>
    <n v="2"/>
    <s v="Meduim"/>
    <n v="92592"/>
    <s v="Standard"/>
    <s v="Temecula"/>
    <x v="1"/>
    <x v="0"/>
    <x v="2"/>
    <s v="Telephones And Communication"/>
    <x v="3"/>
    <s v="Small Box"/>
  </r>
  <r>
    <n v="1123"/>
    <s v="Peggy Lanier"/>
    <n v="87015"/>
    <x v="8"/>
    <n v="14"/>
    <n v="7.3"/>
    <n v="102.2"/>
    <n v="0.05"/>
    <n v="0.05"/>
    <s v="Low discount"/>
    <n v="5.1100000000000003"/>
    <n v="97.09"/>
    <s v="Low order"/>
    <d v="2015-03-15T00:00:00"/>
    <s v="Sunday"/>
    <s v="March"/>
    <s v="2015"/>
    <x v="5"/>
    <d v="2015-03-18T00:00:00"/>
    <s v="High"/>
    <n v="3"/>
    <s v="Meduim"/>
    <n v="95661"/>
    <s v="Standard"/>
    <s v="Roseville"/>
    <x v="1"/>
    <x v="0"/>
    <x v="0"/>
    <s v="Binders And Binder Accessories"/>
    <x v="2"/>
    <s v="Small Box"/>
  </r>
  <r>
    <n v="1123"/>
    <s v="Peggy Lanier"/>
    <n v="87016"/>
    <x v="5"/>
    <n v="22"/>
    <n v="175.99"/>
    <n v="3871.78"/>
    <n v="0.1"/>
    <n v="0.1"/>
    <s v="Meduim discount"/>
    <n v="387.17800000000005"/>
    <n v="3484.6020000000003"/>
    <s v="Low order"/>
    <d v="2015-06-20T00:00:00"/>
    <s v="Saturday"/>
    <s v="June"/>
    <s v="2015"/>
    <x v="1"/>
    <d v="2015-06-22T00:00:00"/>
    <s v="High"/>
    <n v="2"/>
    <s v="Meduim"/>
    <n v="95661"/>
    <s v="Standard"/>
    <s v="Roseville"/>
    <x v="1"/>
    <x v="1"/>
    <x v="2"/>
    <s v="Telephones And Communication"/>
    <x v="2"/>
    <s v="Small Box"/>
  </r>
  <r>
    <n v="1124"/>
    <s v="Randy Jiang"/>
    <n v="87016"/>
    <x v="14"/>
    <n v="18"/>
    <n v="160.97999999999999"/>
    <n v="2897.64"/>
    <n v="0.1"/>
    <n v="0.1"/>
    <s v="Meduim discount"/>
    <n v="289.76400000000001"/>
    <n v="2607.8759999999997"/>
    <s v="Low order"/>
    <d v="2015-06-20T00:00:00"/>
    <s v="Saturday"/>
    <s v="June"/>
    <s v="2015"/>
    <x v="1"/>
    <d v="2015-06-21T00:00:00"/>
    <s v="High"/>
    <n v="1"/>
    <s v="Fast"/>
    <n v="6360"/>
    <s v="Express "/>
    <s v="Norwich"/>
    <x v="18"/>
    <x v="2"/>
    <x v="1"/>
    <s v="Bookcases"/>
    <x v="2"/>
    <s v="Jumbo Box"/>
  </r>
  <r>
    <n v="1127"/>
    <s v="Ray Grady"/>
    <n v="87221"/>
    <x v="15"/>
    <n v="16"/>
    <n v="4.0599999999999996"/>
    <n v="64.959999999999994"/>
    <n v="0.05"/>
    <n v="0.05"/>
    <s v="Low discount"/>
    <n v="3.2479999999999998"/>
    <n v="61.711999999999996"/>
    <s v="Low order"/>
    <d v="2015-02-24T00:00:00"/>
    <s v="Tuesday"/>
    <s v="February"/>
    <s v="2015"/>
    <x v="2"/>
    <d v="2015-02-26T00:00:00"/>
    <s v="Medium"/>
    <n v="2"/>
    <s v="Meduim"/>
    <n v="78852"/>
    <s v="Standard"/>
    <s v="Eagle Pass"/>
    <x v="7"/>
    <x v="2"/>
    <x v="0"/>
    <s v="Appliances"/>
    <x v="3"/>
    <s v="Small Box"/>
  </r>
  <r>
    <n v="1127"/>
    <s v="Ray Grady"/>
    <n v="87222"/>
    <x v="3"/>
    <n v="19"/>
    <n v="4.71"/>
    <n v="89.49"/>
    <n v="0.05"/>
    <n v="0.05"/>
    <s v="Low discount"/>
    <n v="4.4744999999999999"/>
    <n v="85.015499999999989"/>
    <s v="Low order"/>
    <d v="2015-06-22T00:00:00"/>
    <s v="Monday"/>
    <s v="June"/>
    <s v="2015"/>
    <x v="1"/>
    <d v="2015-06-26T00:00:00"/>
    <s v="Low"/>
    <n v="4"/>
    <s v="High"/>
    <n v="78852"/>
    <s v="Standard"/>
    <s v="Eagle Pass"/>
    <x v="7"/>
    <x v="2"/>
    <x v="0"/>
    <s v="Rubber Bands"/>
    <x v="3"/>
    <s v="Wrap Bag"/>
  </r>
  <r>
    <n v="1128"/>
    <s v="Kurt O'Connor"/>
    <n v="87222"/>
    <x v="7"/>
    <n v="13"/>
    <n v="4.2"/>
    <n v="54.6"/>
    <n v="0.05"/>
    <n v="0.05"/>
    <s v="Low discount"/>
    <n v="2.7300000000000004"/>
    <n v="51.870000000000005"/>
    <s v="Low order"/>
    <d v="2015-06-22T00:00:00"/>
    <s v="Monday"/>
    <s v="June"/>
    <s v="2015"/>
    <x v="1"/>
    <d v="2015-06-27T00:00:00"/>
    <s v="Low"/>
    <n v="5"/>
    <s v="High"/>
    <n v="78539"/>
    <s v="Standard"/>
    <s v="Edinburg"/>
    <x v="7"/>
    <x v="1"/>
    <x v="0"/>
    <s v="Paper"/>
    <x v="3"/>
    <s v="Wrap Bag"/>
  </r>
  <r>
    <n v="1129"/>
    <s v="Pam Patton"/>
    <n v="32037"/>
    <x v="8"/>
    <n v="37"/>
    <n v="8.6"/>
    <n v="318.2"/>
    <n v="0.05"/>
    <n v="0.05"/>
    <s v="Low discount"/>
    <n v="15.91"/>
    <n v="302.28999999999996"/>
    <s v="Low order"/>
    <d v="2015-02-16T00:00:00"/>
    <s v="Monday"/>
    <s v="February"/>
    <s v="2015"/>
    <x v="2"/>
    <d v="2015-02-23T00:00:00"/>
    <s v="Low"/>
    <n v="7"/>
    <s v="High"/>
    <n v="2118"/>
    <s v="Standard"/>
    <s v="Boston"/>
    <x v="15"/>
    <x v="1"/>
    <x v="0"/>
    <s v="Binders And Binder Accessories"/>
    <x v="1"/>
    <s v="Small Box"/>
  </r>
  <r>
    <n v="1129"/>
    <s v="Pam Patton"/>
    <n v="32037"/>
    <x v="16"/>
    <n v="15"/>
    <n v="699.99"/>
    <n v="10499.85"/>
    <n v="0.1"/>
    <n v="0.1"/>
    <s v="Meduim discount"/>
    <n v="1049.9850000000001"/>
    <n v="9449.8649999999998"/>
    <s v="High Order"/>
    <d v="2015-02-16T00:00:00"/>
    <s v="Monday"/>
    <s v="February"/>
    <s v="2015"/>
    <x v="2"/>
    <d v="2015-02-20T00:00:00"/>
    <s v="Low"/>
    <n v="4"/>
    <s v="High"/>
    <n v="2118"/>
    <s v="Standard"/>
    <s v="Boston"/>
    <x v="15"/>
    <x v="1"/>
    <x v="2"/>
    <s v="Copiers And Fax"/>
    <x v="1"/>
    <s v="Large Box"/>
  </r>
  <r>
    <n v="1129"/>
    <s v="Pam Patton"/>
    <n v="49125"/>
    <x v="7"/>
    <n v="29"/>
    <n v="5.78"/>
    <n v="167.62"/>
    <n v="0.05"/>
    <n v="0.05"/>
    <s v="Low discount"/>
    <n v="8.3810000000000002"/>
    <n v="159.239"/>
    <s v="Low order"/>
    <d v="2015-03-29T00:00:00"/>
    <s v="Sunday"/>
    <s v="March"/>
    <s v="2015"/>
    <x v="5"/>
    <d v="2015-03-31T00:00:00"/>
    <s v="Not Specified"/>
    <n v="2"/>
    <s v="Meduim"/>
    <n v="2118"/>
    <s v="Express "/>
    <s v="Boston"/>
    <x v="15"/>
    <x v="1"/>
    <x v="0"/>
    <s v="Paper"/>
    <x v="0"/>
    <s v="Small Box"/>
  </r>
  <r>
    <n v="1129"/>
    <s v="Pam Patton"/>
    <n v="13735"/>
    <x v="4"/>
    <n v="52"/>
    <n v="7.64"/>
    <n v="397.28"/>
    <n v="0.05"/>
    <n v="0.05"/>
    <s v="Low discount"/>
    <n v="19.864000000000001"/>
    <n v="377.416"/>
    <s v="Low order"/>
    <d v="2015-05-21T00:00:00"/>
    <s v="Thursday"/>
    <s v="May"/>
    <s v="2015"/>
    <x v="3"/>
    <d v="2015-05-23T00:00:00"/>
    <s v="Medium"/>
    <n v="2"/>
    <s v="Meduim"/>
    <n v="2118"/>
    <s v="Standard"/>
    <s v="Boston"/>
    <x v="15"/>
    <x v="1"/>
    <x v="0"/>
    <s v="Envelopes"/>
    <x v="1"/>
    <s v="Small Box"/>
  </r>
  <r>
    <n v="1129"/>
    <s v="Pam Patton"/>
    <n v="39430"/>
    <x v="13"/>
    <n v="44"/>
    <n v="30.98"/>
    <n v="1363.1200000000001"/>
    <n v="0.05"/>
    <n v="0.05"/>
    <s v="Low discount"/>
    <n v="68.156000000000006"/>
    <n v="1294.9640000000002"/>
    <s v="Low order"/>
    <d v="2015-06-13T00:00:00"/>
    <s v="Saturday"/>
    <s v="June"/>
    <s v="2015"/>
    <x v="1"/>
    <d v="2015-06-17T00:00:00"/>
    <s v="Low"/>
    <n v="4"/>
    <s v="High"/>
    <n v="2118"/>
    <s v="Standard"/>
    <s v="Boston"/>
    <x v="15"/>
    <x v="1"/>
    <x v="2"/>
    <s v="Computer Peripherals"/>
    <x v="0"/>
    <s v="Small Box"/>
  </r>
  <r>
    <n v="1129"/>
    <s v="Pam Patton"/>
    <n v="57794"/>
    <x v="7"/>
    <n v="19"/>
    <n v="4.9800000000000004"/>
    <n v="94.62"/>
    <n v="0.05"/>
    <n v="0.05"/>
    <s v="Low discount"/>
    <n v="4.7310000000000008"/>
    <n v="89.88900000000001"/>
    <s v="Low order"/>
    <d v="2015-01-26T00:00:00"/>
    <s v="Monday"/>
    <s v="January"/>
    <s v="2015"/>
    <x v="0"/>
    <d v="2015-01-28T00:00:00"/>
    <s v="Low"/>
    <n v="2"/>
    <s v="Meduim"/>
    <n v="2118"/>
    <s v="Standard"/>
    <s v="Boston"/>
    <x v="15"/>
    <x v="2"/>
    <x v="0"/>
    <s v="Paper"/>
    <x v="1"/>
    <s v="Small Box"/>
  </r>
  <r>
    <n v="1131"/>
    <s v="Benjamin Strauss"/>
    <n v="88103"/>
    <x v="4"/>
    <n v="13"/>
    <n v="7.64"/>
    <n v="99.32"/>
    <n v="0.05"/>
    <n v="0.05"/>
    <s v="Low discount"/>
    <n v="4.9660000000000002"/>
    <n v="94.353999999999999"/>
    <s v="Low order"/>
    <d v="2015-05-21T00:00:00"/>
    <s v="Thursday"/>
    <s v="May"/>
    <s v="2015"/>
    <x v="3"/>
    <d v="2015-05-23T00:00:00"/>
    <s v="Medium"/>
    <n v="2"/>
    <s v="Meduim"/>
    <n v="79907"/>
    <s v="Standard"/>
    <s v="El Paso"/>
    <x v="7"/>
    <x v="2"/>
    <x v="0"/>
    <s v="Envelopes"/>
    <x v="1"/>
    <s v="Small Box"/>
  </r>
  <r>
    <n v="1132"/>
    <s v="Michael Robbins"/>
    <n v="88101"/>
    <x v="8"/>
    <n v="6"/>
    <n v="6.37"/>
    <n v="38.22"/>
    <n v="0.05"/>
    <n v="0.05"/>
    <s v="Low discount"/>
    <n v="1.911"/>
    <n v="36.308999999999997"/>
    <s v="Low order"/>
    <d v="2015-02-10T00:00:00"/>
    <s v="Tuesday"/>
    <s v="February"/>
    <s v="2015"/>
    <x v="2"/>
    <d v="2015-02-11T00:00:00"/>
    <s v="Medium"/>
    <n v="1"/>
    <s v="Fast"/>
    <n v="76039"/>
    <s v="Standard"/>
    <s v="Euless"/>
    <x v="7"/>
    <x v="2"/>
    <x v="0"/>
    <s v="Binders And Binder Accessories"/>
    <x v="0"/>
    <s v="Small Box"/>
  </r>
  <r>
    <n v="1132"/>
    <s v="Michael Robbins"/>
    <n v="88102"/>
    <x v="8"/>
    <n v="9"/>
    <n v="8.6"/>
    <n v="77.399999999999991"/>
    <n v="0.05"/>
    <n v="0.05"/>
    <s v="Low discount"/>
    <n v="3.8699999999999997"/>
    <n v="73.529999999999987"/>
    <s v="Low order"/>
    <d v="2015-02-16T00:00:00"/>
    <s v="Monday"/>
    <s v="February"/>
    <s v="2015"/>
    <x v="2"/>
    <d v="2015-02-23T00:00:00"/>
    <s v="Low"/>
    <n v="7"/>
    <s v="High"/>
    <n v="76039"/>
    <s v="Standard"/>
    <s v="Euless"/>
    <x v="7"/>
    <x v="2"/>
    <x v="0"/>
    <s v="Binders And Binder Accessories"/>
    <x v="1"/>
    <s v="Small Box"/>
  </r>
  <r>
    <n v="1132"/>
    <s v="Michael Robbins"/>
    <n v="88102"/>
    <x v="16"/>
    <n v="4"/>
    <n v="699.99"/>
    <n v="2799.96"/>
    <n v="0.1"/>
    <n v="0.1"/>
    <s v="Meduim discount"/>
    <n v="279.99600000000004"/>
    <n v="2519.9639999999999"/>
    <s v="Low order"/>
    <d v="2015-02-16T00:00:00"/>
    <s v="Monday"/>
    <s v="February"/>
    <s v="2015"/>
    <x v="2"/>
    <d v="2015-02-20T00:00:00"/>
    <s v="Low"/>
    <n v="4"/>
    <s v="High"/>
    <n v="76039"/>
    <s v="Standard"/>
    <s v="Euless"/>
    <x v="7"/>
    <x v="2"/>
    <x v="2"/>
    <s v="Copiers And Fax"/>
    <x v="1"/>
    <s v="Large Box"/>
  </r>
  <r>
    <n v="1132"/>
    <s v="Michael Robbins"/>
    <n v="88104"/>
    <x v="13"/>
    <n v="11"/>
    <n v="30.98"/>
    <n v="340.78000000000003"/>
    <n v="0.05"/>
    <n v="0.05"/>
    <s v="Low discount"/>
    <n v="17.039000000000001"/>
    <n v="323.74100000000004"/>
    <s v="Low order"/>
    <d v="2015-06-13T00:00:00"/>
    <s v="Saturday"/>
    <s v="June"/>
    <s v="2015"/>
    <x v="1"/>
    <d v="2015-06-17T00:00:00"/>
    <s v="Low"/>
    <n v="4"/>
    <s v="High"/>
    <n v="76039"/>
    <s v="Standard"/>
    <s v="Euless"/>
    <x v="7"/>
    <x v="2"/>
    <x v="2"/>
    <s v="Computer Peripherals"/>
    <x v="0"/>
    <s v="Small Box"/>
  </r>
  <r>
    <n v="1133"/>
    <s v="Marjorie Owens"/>
    <n v="88105"/>
    <x v="7"/>
    <n v="5"/>
    <n v="4.9800000000000004"/>
    <n v="24.900000000000002"/>
    <n v="0.05"/>
    <n v="0.05"/>
    <s v="Low discount"/>
    <n v="1.2450000000000001"/>
    <n v="23.655000000000001"/>
    <s v="Low order"/>
    <d v="2015-01-26T00:00:00"/>
    <s v="Monday"/>
    <s v="January"/>
    <s v="2015"/>
    <x v="0"/>
    <d v="2015-01-28T00:00:00"/>
    <s v="Low"/>
    <n v="2"/>
    <s v="Meduim"/>
    <n v="75234"/>
    <s v="Standard"/>
    <s v="Farmers Branch"/>
    <x v="7"/>
    <x v="2"/>
    <x v="0"/>
    <s v="Paper"/>
    <x v="1"/>
    <s v="Small Box"/>
  </r>
  <r>
    <n v="1136"/>
    <s v="Carmen McPherson"/>
    <n v="87940"/>
    <x v="6"/>
    <n v="15"/>
    <n v="270.97000000000003"/>
    <n v="4064.55"/>
    <n v="0.1"/>
    <n v="0.1"/>
    <s v="Meduim discount"/>
    <n v="406.45500000000004"/>
    <n v="3658.0950000000003"/>
    <s v="Low order"/>
    <d v="2015-01-02T00:00:00"/>
    <s v="Friday"/>
    <s v="January"/>
    <s v="2015"/>
    <x v="0"/>
    <d v="2015-01-04T00:00:00"/>
    <s v="High"/>
    <n v="2"/>
    <s v="Meduim"/>
    <n v="60188"/>
    <s v="Express "/>
    <s v="Carol Stream"/>
    <x v="12"/>
    <x v="2"/>
    <x v="2"/>
    <s v="Office Machines"/>
    <x v="3"/>
    <s v="Jumbo Drum"/>
  </r>
  <r>
    <n v="1138"/>
    <s v="Malcolm Floyd"/>
    <n v="86574"/>
    <x v="1"/>
    <n v="1"/>
    <n v="160.97999999999999"/>
    <n v="160.97999999999999"/>
    <n v="0.1"/>
    <n v="0.1"/>
    <s v="Meduim discount"/>
    <n v="16.097999999999999"/>
    <n v="144.88200000000001"/>
    <s v="Low order"/>
    <d v="2015-02-16T00:00:00"/>
    <s v="Monday"/>
    <s v="February"/>
    <s v="2015"/>
    <x v="2"/>
    <d v="2015-02-19T00:00:00"/>
    <s v="Medium"/>
    <n v="3"/>
    <s v="Meduim"/>
    <n v="75056"/>
    <s v="Express "/>
    <s v="The Colony"/>
    <x v="7"/>
    <x v="2"/>
    <x v="1"/>
    <s v="Chairs &amp; Chairmats"/>
    <x v="1"/>
    <s v="Jumbo Drum"/>
  </r>
  <r>
    <n v="1142"/>
    <s v="Russell Chan"/>
    <n v="86573"/>
    <x v="15"/>
    <n v="7"/>
    <n v="363.25"/>
    <n v="2542.75"/>
    <n v="0.1"/>
    <n v="0.1"/>
    <s v="Meduim discount"/>
    <n v="254.27500000000001"/>
    <n v="2288.4749999999999"/>
    <s v="Low order"/>
    <d v="2015-01-04T00:00:00"/>
    <s v="Sunday"/>
    <s v="January"/>
    <s v="2015"/>
    <x v="0"/>
    <d v="2015-01-06T00:00:00"/>
    <s v="Medium"/>
    <n v="2"/>
    <s v="Meduim"/>
    <n v="76706"/>
    <s v="Standard"/>
    <s v="Waco"/>
    <x v="7"/>
    <x v="2"/>
    <x v="0"/>
    <s v="Appliances"/>
    <x v="1"/>
    <s v="Small Box"/>
  </r>
  <r>
    <n v="1142"/>
    <s v="Russell Chan"/>
    <n v="86575"/>
    <x v="7"/>
    <n v="11"/>
    <n v="18.97"/>
    <n v="208.67"/>
    <n v="0.05"/>
    <n v="0.05"/>
    <s v="Low discount"/>
    <n v="10.4335"/>
    <n v="198.23649999999998"/>
    <s v="Low order"/>
    <d v="2015-06-06T00:00:00"/>
    <s v="Saturday"/>
    <s v="June"/>
    <s v="2015"/>
    <x v="1"/>
    <d v="2015-06-09T00:00:00"/>
    <s v="Medium"/>
    <n v="3"/>
    <s v="Meduim"/>
    <n v="76706"/>
    <s v="Standard"/>
    <s v="Waco"/>
    <x v="7"/>
    <x v="1"/>
    <x v="0"/>
    <s v="Paper"/>
    <x v="1"/>
    <s v="Small Box"/>
  </r>
  <r>
    <n v="1151"/>
    <s v="Edna Huang"/>
    <n v="91344"/>
    <x v="2"/>
    <n v="1"/>
    <n v="7.59"/>
    <n v="7.59"/>
    <n v="0.05"/>
    <n v="0.05"/>
    <s v="Low discount"/>
    <n v="0.3795"/>
    <n v="7.2104999999999997"/>
    <s v="Low order"/>
    <d v="2015-06-09T00:00:00"/>
    <s v="Tuesday"/>
    <s v="June"/>
    <s v="2015"/>
    <x v="1"/>
    <d v="2015-06-09T00:00:00"/>
    <s v="Low"/>
    <n v="0"/>
    <s v="Fast"/>
    <n v="1075"/>
    <s v="Standard"/>
    <s v="South Hadley"/>
    <x v="15"/>
    <x v="0"/>
    <x v="1"/>
    <s v="Office Furnishings"/>
    <x v="0"/>
    <s v="Wrap Bag"/>
  </r>
  <r>
    <n v="1155"/>
    <s v="Alex Nicholson"/>
    <n v="90853"/>
    <x v="7"/>
    <n v="4"/>
    <n v="9.11"/>
    <n v="36.44"/>
    <n v="0.05"/>
    <n v="0.05"/>
    <s v="Low discount"/>
    <n v="1.8220000000000001"/>
    <n v="34.617999999999995"/>
    <s v="Low order"/>
    <d v="2015-01-02T00:00:00"/>
    <s v="Friday"/>
    <s v="January"/>
    <s v="2015"/>
    <x v="0"/>
    <d v="2015-01-04T00:00:00"/>
    <s v="Critical"/>
    <n v="2"/>
    <s v="Meduim"/>
    <n v="90640"/>
    <s v="Express "/>
    <s v="Montebello"/>
    <x v="1"/>
    <x v="0"/>
    <x v="0"/>
    <s v="Paper"/>
    <x v="3"/>
    <s v="Wrap Bag"/>
  </r>
  <r>
    <n v="1155"/>
    <s v="Alex Nicholson"/>
    <n v="90853"/>
    <x v="7"/>
    <n v="11"/>
    <n v="15.04"/>
    <n v="165.44"/>
    <n v="0.05"/>
    <n v="0.05"/>
    <s v="Low discount"/>
    <n v="8.2720000000000002"/>
    <n v="157.16800000000001"/>
    <s v="Low order"/>
    <d v="2015-01-02T00:00:00"/>
    <s v="Friday"/>
    <s v="January"/>
    <s v="2015"/>
    <x v="0"/>
    <d v="2015-01-02T00:00:00"/>
    <s v="Critical"/>
    <n v="0"/>
    <s v="Fast"/>
    <n v="90640"/>
    <s v="Standard"/>
    <s v="Montebello"/>
    <x v="1"/>
    <x v="1"/>
    <x v="0"/>
    <s v="Paper"/>
    <x v="3"/>
    <s v="Wrap Bag"/>
  </r>
  <r>
    <n v="1156"/>
    <s v="Edith Forbes"/>
    <n v="90855"/>
    <x v="5"/>
    <n v="7"/>
    <n v="175.99"/>
    <n v="1231.93"/>
    <n v="0.1"/>
    <n v="0.1"/>
    <s v="Meduim discount"/>
    <n v="123.19300000000001"/>
    <n v="1108.7370000000001"/>
    <s v="Low order"/>
    <d v="2015-02-14T00:00:00"/>
    <s v="Saturday"/>
    <s v="February"/>
    <s v="2015"/>
    <x v="2"/>
    <d v="2015-02-15T00:00:00"/>
    <s v="High"/>
    <n v="1"/>
    <s v="Fast"/>
    <n v="1876"/>
    <s v="Standard"/>
    <s v="Tewksbury"/>
    <x v="15"/>
    <x v="1"/>
    <x v="2"/>
    <s v="Telephones And Communication"/>
    <x v="3"/>
    <s v="Small Box"/>
  </r>
  <r>
    <n v="1159"/>
    <s v="Arlene Weeks"/>
    <n v="90854"/>
    <x v="14"/>
    <n v="1"/>
    <n v="100.98"/>
    <n v="100.98"/>
    <n v="0.1"/>
    <n v="0.1"/>
    <s v="Meduim discount"/>
    <n v="10.098000000000001"/>
    <n v="90.882000000000005"/>
    <s v="Low order"/>
    <d v="2015-05-20T00:00:00"/>
    <s v="Wednesday"/>
    <s v="May"/>
    <s v="2015"/>
    <x v="3"/>
    <d v="2015-05-21T00:00:00"/>
    <s v="High"/>
    <n v="1"/>
    <s v="Fast"/>
    <n v="7086"/>
    <s v="Express "/>
    <s v="Union City"/>
    <x v="2"/>
    <x v="1"/>
    <x v="1"/>
    <s v="Bookcases"/>
    <x v="3"/>
    <s v="Jumbo Box"/>
  </r>
  <r>
    <n v="1170"/>
    <s v="Jessie Houston"/>
    <n v="87520"/>
    <x v="4"/>
    <n v="19"/>
    <n v="9.7799999999999994"/>
    <n v="185.82"/>
    <n v="0.05"/>
    <n v="0.05"/>
    <s v="Low discount"/>
    <n v="9.2910000000000004"/>
    <n v="176.529"/>
    <s v="Low order"/>
    <d v="2015-06-02T00:00:00"/>
    <s v="Tuesday"/>
    <s v="June"/>
    <s v="2015"/>
    <x v="1"/>
    <d v="2015-06-03T00:00:00"/>
    <s v="Not Specified"/>
    <n v="1"/>
    <s v="Fast"/>
    <n v="19711"/>
    <s v="Standard"/>
    <s v="Newark"/>
    <x v="42"/>
    <x v="1"/>
    <x v="0"/>
    <s v="Envelopes"/>
    <x v="3"/>
    <s v="Small Box"/>
  </r>
  <r>
    <n v="1170"/>
    <s v="Jessie Houston"/>
    <n v="87520"/>
    <x v="5"/>
    <n v="6"/>
    <n v="200.99"/>
    <n v="1205.94"/>
    <n v="0.1"/>
    <n v="0.1"/>
    <s v="Meduim discount"/>
    <n v="120.59400000000001"/>
    <n v="1085.346"/>
    <s v="Low order"/>
    <d v="2015-06-02T00:00:00"/>
    <s v="Tuesday"/>
    <s v="June"/>
    <s v="2015"/>
    <x v="1"/>
    <d v="2015-06-04T00:00:00"/>
    <s v="Not Specified"/>
    <n v="2"/>
    <s v="Meduim"/>
    <n v="19711"/>
    <s v="Standard"/>
    <s v="Newark"/>
    <x v="42"/>
    <x v="3"/>
    <x v="2"/>
    <s v="Telephones And Communication"/>
    <x v="3"/>
    <s v="Small Box"/>
  </r>
  <r>
    <n v="1178"/>
    <s v="Sandy Hunt"/>
    <n v="89787"/>
    <x v="15"/>
    <n v="2"/>
    <n v="4.4800000000000004"/>
    <n v="8.9600000000000009"/>
    <n v="0.05"/>
    <n v="0.05"/>
    <s v="Low discount"/>
    <n v="0.44800000000000006"/>
    <n v="8.5120000000000005"/>
    <s v="Low order"/>
    <d v="2015-04-09T00:00:00"/>
    <s v="Thursday"/>
    <s v="April"/>
    <s v="2015"/>
    <x v="4"/>
    <d v="2015-04-11T00:00:00"/>
    <s v="High"/>
    <n v="2"/>
    <s v="Meduim"/>
    <n v="32701"/>
    <s v="Standard"/>
    <s v="Altamonte Springs"/>
    <x v="26"/>
    <x v="3"/>
    <x v="0"/>
    <s v="Appliances"/>
    <x v="3"/>
    <s v="Large Box"/>
  </r>
  <r>
    <n v="1178"/>
    <s v="Sandy Hunt"/>
    <n v="89787"/>
    <x v="1"/>
    <n v="10"/>
    <n v="350.99"/>
    <n v="3509.9"/>
    <n v="0.1"/>
    <n v="0.1"/>
    <s v="Meduim discount"/>
    <n v="350.99"/>
    <n v="3158.91"/>
    <s v="Low order"/>
    <d v="2015-04-09T00:00:00"/>
    <s v="Thursday"/>
    <s v="April"/>
    <s v="2015"/>
    <x v="4"/>
    <d v="2015-04-11T00:00:00"/>
    <s v="High"/>
    <n v="2"/>
    <s v="Meduim"/>
    <n v="32701"/>
    <s v="Express "/>
    <s v="Altamonte Springs"/>
    <x v="26"/>
    <x v="3"/>
    <x v="1"/>
    <s v="Chairs &amp; Chairmats"/>
    <x v="3"/>
    <s v="Jumbo Drum"/>
  </r>
  <r>
    <n v="1178"/>
    <s v="Sandy Hunt"/>
    <n v="89787"/>
    <x v="13"/>
    <n v="7"/>
    <n v="40.98"/>
    <n v="286.85999999999996"/>
    <n v="0.05"/>
    <n v="0.05"/>
    <s v="Low discount"/>
    <n v="14.342999999999998"/>
    <n v="272.51699999999994"/>
    <s v="Low order"/>
    <d v="2015-04-09T00:00:00"/>
    <s v="Thursday"/>
    <s v="April"/>
    <s v="2015"/>
    <x v="4"/>
    <d v="2015-04-11T00:00:00"/>
    <s v="High"/>
    <n v="2"/>
    <s v="Meduim"/>
    <n v="32701"/>
    <s v="Express "/>
    <s v="Altamonte Springs"/>
    <x v="26"/>
    <x v="3"/>
    <x v="2"/>
    <s v="Computer Peripherals"/>
    <x v="3"/>
    <s v="Small Box"/>
  </r>
  <r>
    <n v="1178"/>
    <s v="Sandy Hunt"/>
    <n v="89787"/>
    <x v="11"/>
    <n v="7"/>
    <n v="349.45"/>
    <n v="2446.15"/>
    <n v="0.1"/>
    <n v="0.1"/>
    <s v="Meduim discount"/>
    <n v="244.61500000000001"/>
    <n v="2201.5349999999999"/>
    <s v="Low order"/>
    <d v="2015-04-09T00:00:00"/>
    <s v="Thursday"/>
    <s v="April"/>
    <s v="2015"/>
    <x v="4"/>
    <d v="2015-04-10T00:00:00"/>
    <s v="High"/>
    <n v="1"/>
    <s v="Fast"/>
    <n v="32701"/>
    <s v="Express "/>
    <s v="Altamonte Springs"/>
    <x v="26"/>
    <x v="0"/>
    <x v="1"/>
    <s v="Tables"/>
    <x v="3"/>
    <s v="Jumbo Drum"/>
  </r>
  <r>
    <n v="1182"/>
    <s v="Jesse Williamson"/>
    <n v="86913"/>
    <x v="9"/>
    <n v="15"/>
    <n v="2.61"/>
    <n v="39.15"/>
    <n v="0.05"/>
    <n v="0.05"/>
    <s v="Low discount"/>
    <n v="1.9575"/>
    <n v="37.192499999999995"/>
    <s v="Low order"/>
    <d v="2015-05-23T00:00:00"/>
    <s v="Saturday"/>
    <s v="May"/>
    <s v="2015"/>
    <x v="3"/>
    <d v="2015-05-23T00:00:00"/>
    <s v="High"/>
    <n v="0"/>
    <s v="Fast"/>
    <n v="84660"/>
    <s v="Standard"/>
    <s v="Spanish Fork"/>
    <x v="17"/>
    <x v="0"/>
    <x v="0"/>
    <s v="Labels"/>
    <x v="1"/>
    <s v="Small Box"/>
  </r>
  <r>
    <n v="1183"/>
    <s v="Becky O'Brien"/>
    <n v="86914"/>
    <x v="5"/>
    <n v="9"/>
    <n v="35.99"/>
    <n v="323.91000000000003"/>
    <n v="0.05"/>
    <n v="0.05"/>
    <s v="Low discount"/>
    <n v="16.195500000000003"/>
    <n v="307.71450000000004"/>
    <s v="Low order"/>
    <d v="2015-06-29T00:00:00"/>
    <s v="Monday"/>
    <s v="June"/>
    <s v="2015"/>
    <x v="1"/>
    <d v="2015-06-29T00:00:00"/>
    <s v="Not Specified"/>
    <n v="0"/>
    <s v="Fast"/>
    <n v="84663"/>
    <s v="Standard"/>
    <s v="Springville"/>
    <x v="17"/>
    <x v="3"/>
    <x v="2"/>
    <s v="Telephones And Communication"/>
    <x v="1"/>
    <s v="Small Pack"/>
  </r>
  <r>
    <n v="1185"/>
    <s v="Lee Xu"/>
    <n v="85938"/>
    <x v="6"/>
    <n v="3"/>
    <n v="6783.02"/>
    <n v="20349.060000000001"/>
    <n v="0.15"/>
    <n v="0.15"/>
    <s v="High discount"/>
    <n v="3052.3589999999999"/>
    <n v="17296.701000000001"/>
    <s v="High Order"/>
    <d v="2015-03-21T00:00:00"/>
    <s v="Saturday"/>
    <s v="March"/>
    <s v="2015"/>
    <x v="5"/>
    <d v="2015-03-22T00:00:00"/>
    <s v="Medium"/>
    <n v="1"/>
    <s v="Fast"/>
    <n v="35756"/>
    <s v="Standard"/>
    <s v="Madison"/>
    <x v="43"/>
    <x v="3"/>
    <x v="2"/>
    <s v="Office Machines"/>
    <x v="3"/>
    <s v="Large Box"/>
  </r>
  <r>
    <n v="1185"/>
    <s v="Lee Xu"/>
    <n v="85940"/>
    <x v="15"/>
    <n v="8"/>
    <n v="11.7"/>
    <n v="93.6"/>
    <n v="0.05"/>
    <n v="0.05"/>
    <s v="Low discount"/>
    <n v="4.68"/>
    <n v="88.919999999999987"/>
    <s v="Low order"/>
    <d v="2015-04-10T00:00:00"/>
    <s v="Friday"/>
    <s v="April"/>
    <s v="2015"/>
    <x v="4"/>
    <d v="2015-04-13T00:00:00"/>
    <s v="Not Specified"/>
    <n v="3"/>
    <s v="Meduim"/>
    <n v="35756"/>
    <s v="Standard"/>
    <s v="Madison"/>
    <x v="43"/>
    <x v="0"/>
    <x v="0"/>
    <s v="Appliances"/>
    <x v="3"/>
    <s v="Medium Box"/>
  </r>
  <r>
    <n v="1186"/>
    <s v="Glenda Herbert"/>
    <n v="85939"/>
    <x v="6"/>
    <n v="10"/>
    <n v="400.97"/>
    <n v="4009.7000000000003"/>
    <n v="0.1"/>
    <n v="0.1"/>
    <s v="Meduim discount"/>
    <n v="400.97"/>
    <n v="3608.7300000000005"/>
    <s v="Low order"/>
    <d v="2015-04-09T00:00:00"/>
    <s v="Thursday"/>
    <s v="April"/>
    <s v="2015"/>
    <x v="4"/>
    <d v="2015-04-10T00:00:00"/>
    <s v="Critical"/>
    <n v="1"/>
    <s v="Fast"/>
    <n v="92646"/>
    <s v="Express "/>
    <s v="Huntington Beach"/>
    <x v="1"/>
    <x v="0"/>
    <x v="2"/>
    <s v="Office Machines"/>
    <x v="3"/>
    <s v="Jumbo Box"/>
  </r>
  <r>
    <n v="1189"/>
    <s v="Dwight Stephenson"/>
    <n v="87584"/>
    <x v="15"/>
    <n v="14"/>
    <n v="10.89"/>
    <n v="152.46"/>
    <n v="0.05"/>
    <n v="0.05"/>
    <s v="Low discount"/>
    <n v="7.6230000000000011"/>
    <n v="144.83700000000002"/>
    <s v="Low order"/>
    <d v="2015-06-17T00:00:00"/>
    <s v="Wednesday"/>
    <s v="June"/>
    <s v="2015"/>
    <x v="1"/>
    <d v="2015-06-22T00:00:00"/>
    <s v="Low"/>
    <n v="5"/>
    <s v="High"/>
    <n v="92646"/>
    <s v="Standard"/>
    <s v="Huntington Beach"/>
    <x v="1"/>
    <x v="0"/>
    <x v="0"/>
    <s v="Appliances"/>
    <x v="3"/>
    <s v="Small Box"/>
  </r>
  <r>
    <n v="1189"/>
    <s v="Dwight Stephenson"/>
    <n v="87584"/>
    <x v="2"/>
    <n v="16"/>
    <n v="10.64"/>
    <n v="170.24"/>
    <n v="0.05"/>
    <n v="0.05"/>
    <s v="Low discount"/>
    <n v="8.5120000000000005"/>
    <n v="161.72800000000001"/>
    <s v="Low order"/>
    <d v="2015-06-17T00:00:00"/>
    <s v="Wednesday"/>
    <s v="June"/>
    <s v="2015"/>
    <x v="1"/>
    <d v="2015-06-22T00:00:00"/>
    <s v="Low"/>
    <n v="5"/>
    <s v="High"/>
    <n v="92646"/>
    <s v="Standard"/>
    <s v="Huntington Beach"/>
    <x v="1"/>
    <x v="0"/>
    <x v="1"/>
    <s v="Office Furnishings"/>
    <x v="3"/>
    <s v="Small Box"/>
  </r>
  <r>
    <n v="1189"/>
    <s v="Dwight Stephenson"/>
    <n v="87584"/>
    <x v="2"/>
    <n v="4"/>
    <n v="7.96"/>
    <n v="31.84"/>
    <n v="0.05"/>
    <n v="0.05"/>
    <s v="Low discount"/>
    <n v="1.5920000000000001"/>
    <n v="30.248000000000001"/>
    <s v="Low order"/>
    <d v="2015-06-17T00:00:00"/>
    <s v="Wednesday"/>
    <s v="June"/>
    <s v="2015"/>
    <x v="1"/>
    <d v="2015-06-19T00:00:00"/>
    <s v="Low"/>
    <n v="2"/>
    <s v="Meduim"/>
    <n v="92646"/>
    <s v="Standard"/>
    <s v="Huntington Beach"/>
    <x v="1"/>
    <x v="1"/>
    <x v="1"/>
    <s v="Office Furnishings"/>
    <x v="3"/>
    <s v="Small Box"/>
  </r>
  <r>
    <n v="1191"/>
    <s v="John Morse"/>
    <n v="87587"/>
    <x v="8"/>
    <n v="3"/>
    <n v="28.53"/>
    <n v="85.59"/>
    <n v="0.05"/>
    <n v="0.05"/>
    <s v="Low discount"/>
    <n v="4.2795000000000005"/>
    <n v="81.310500000000005"/>
    <s v="Low order"/>
    <d v="2015-06-28T00:00:00"/>
    <s v="Sunday"/>
    <s v="June"/>
    <s v="2015"/>
    <x v="1"/>
    <d v="2015-07-01T00:00:00"/>
    <s v="Low"/>
    <n v="3"/>
    <s v="Meduim"/>
    <n v="6050"/>
    <s v="Standard"/>
    <s v="New Britain"/>
    <x v="18"/>
    <x v="1"/>
    <x v="0"/>
    <s v="Binders And Binder Accessories"/>
    <x v="2"/>
    <s v="Small Box"/>
  </r>
  <r>
    <n v="1193"/>
    <s v="Louis Parrish"/>
    <n v="5984"/>
    <x v="2"/>
    <n v="63"/>
    <n v="10.64"/>
    <n v="670.32"/>
    <n v="0.05"/>
    <n v="0.05"/>
    <s v="Low discount"/>
    <n v="33.516000000000005"/>
    <n v="636.80400000000009"/>
    <s v="Low order"/>
    <d v="2015-06-17T00:00:00"/>
    <s v="Wednesday"/>
    <s v="June"/>
    <s v="2015"/>
    <x v="1"/>
    <d v="2015-06-22T00:00:00"/>
    <s v="Low"/>
    <n v="5"/>
    <s v="High"/>
    <n v="20016"/>
    <s v="Standard"/>
    <s v="Washington"/>
    <x v="41"/>
    <x v="1"/>
    <x v="1"/>
    <s v="Office Furnishings"/>
    <x v="3"/>
    <s v="Small Box"/>
  </r>
  <r>
    <n v="1193"/>
    <s v="Louis Parrish"/>
    <n v="5984"/>
    <x v="2"/>
    <n v="17"/>
    <n v="7.96"/>
    <n v="135.32"/>
    <n v="0.05"/>
    <n v="0.05"/>
    <s v="Low discount"/>
    <n v="6.766"/>
    <n v="128.554"/>
    <s v="Low order"/>
    <d v="2015-06-17T00:00:00"/>
    <s v="Wednesday"/>
    <s v="June"/>
    <s v="2015"/>
    <x v="1"/>
    <d v="2015-06-19T00:00:00"/>
    <s v="Low"/>
    <n v="2"/>
    <s v="Meduim"/>
    <n v="20016"/>
    <s v="Standard"/>
    <s v="Washington"/>
    <x v="41"/>
    <x v="1"/>
    <x v="1"/>
    <s v="Office Furnishings"/>
    <x v="3"/>
    <s v="Small Box"/>
  </r>
  <r>
    <n v="1193"/>
    <s v="Louis Parrish"/>
    <n v="29350"/>
    <x v="8"/>
    <n v="85"/>
    <n v="52.4"/>
    <n v="4454"/>
    <n v="0.05"/>
    <n v="0.05"/>
    <s v="Low discount"/>
    <n v="222.70000000000002"/>
    <n v="4231.3"/>
    <s v="Low order"/>
    <d v="2015-02-25T00:00:00"/>
    <s v="Wednesday"/>
    <s v="February"/>
    <s v="2015"/>
    <x v="2"/>
    <d v="2015-02-27T00:00:00"/>
    <s v="High"/>
    <n v="2"/>
    <s v="Meduim"/>
    <n v="20016"/>
    <s v="Standard"/>
    <s v="Washington"/>
    <x v="41"/>
    <x v="1"/>
    <x v="0"/>
    <s v="Binders And Binder Accessories"/>
    <x v="3"/>
    <s v="Small Box"/>
  </r>
  <r>
    <n v="1193"/>
    <s v="Louis Parrish"/>
    <n v="29350"/>
    <x v="0"/>
    <n v="83"/>
    <n v="36.549999999999997"/>
    <n v="3033.6499999999996"/>
    <n v="0.05"/>
    <n v="0.05"/>
    <s v="Low discount"/>
    <n v="151.68249999999998"/>
    <n v="2881.9674999999997"/>
    <s v="Low order"/>
    <d v="2015-02-25T00:00:00"/>
    <s v="Wednesday"/>
    <s v="February"/>
    <s v="2015"/>
    <x v="2"/>
    <d v="2015-02-26T00:00:00"/>
    <s v="High"/>
    <n v="1"/>
    <s v="Fast"/>
    <n v="20016"/>
    <s v="Express "/>
    <s v="Washington"/>
    <x v="41"/>
    <x v="1"/>
    <x v="0"/>
    <s v="Pens &amp; Art Supplies"/>
    <x v="3"/>
    <s v="Wrap Bag"/>
  </r>
  <r>
    <n v="1193"/>
    <s v="Louis Parrish"/>
    <n v="38852"/>
    <x v="8"/>
    <n v="85"/>
    <n v="5.98"/>
    <n v="508.3"/>
    <n v="0.05"/>
    <n v="0.05"/>
    <s v="Low discount"/>
    <n v="25.415000000000003"/>
    <n v="482.88499999999999"/>
    <s v="Low order"/>
    <d v="2015-05-01T00:00:00"/>
    <s v="Friday"/>
    <s v="May"/>
    <s v="2015"/>
    <x v="3"/>
    <d v="2015-05-03T00:00:00"/>
    <s v="Not Specified"/>
    <n v="2"/>
    <s v="Meduim"/>
    <n v="20016"/>
    <s v="Standard"/>
    <s v="Washington"/>
    <x v="41"/>
    <x v="1"/>
    <x v="0"/>
    <s v="Binders And Binder Accessories"/>
    <x v="2"/>
    <s v="Small Box"/>
  </r>
  <r>
    <n v="1193"/>
    <s v="Louis Parrish"/>
    <n v="11206"/>
    <x v="13"/>
    <n v="48"/>
    <n v="49.99"/>
    <n v="2399.52"/>
    <n v="0.05"/>
    <n v="0.05"/>
    <s v="Low discount"/>
    <n v="119.976"/>
    <n v="2279.5439999999999"/>
    <s v="Low order"/>
    <d v="2015-06-28T00:00:00"/>
    <s v="Sunday"/>
    <s v="June"/>
    <s v="2015"/>
    <x v="1"/>
    <d v="2015-06-30T00:00:00"/>
    <s v="Low"/>
    <n v="2"/>
    <s v="Meduim"/>
    <n v="20016"/>
    <s v="Standard"/>
    <s v="Washington"/>
    <x v="41"/>
    <x v="1"/>
    <x v="2"/>
    <s v="Computer Peripherals"/>
    <x v="2"/>
    <s v="Small Box"/>
  </r>
  <r>
    <n v="1193"/>
    <s v="Louis Parrish"/>
    <n v="11206"/>
    <x v="8"/>
    <n v="11"/>
    <n v="28.53"/>
    <n v="313.83000000000004"/>
    <n v="0.05"/>
    <n v="0.05"/>
    <s v="Low discount"/>
    <n v="15.691500000000003"/>
    <n v="298.13850000000002"/>
    <s v="Low order"/>
    <d v="2015-06-28T00:00:00"/>
    <s v="Sunday"/>
    <s v="June"/>
    <s v="2015"/>
    <x v="1"/>
    <d v="2015-07-01T00:00:00"/>
    <s v="Low"/>
    <n v="3"/>
    <s v="Meduim"/>
    <n v="20016"/>
    <s v="Standard"/>
    <s v="Washington"/>
    <x v="41"/>
    <x v="3"/>
    <x v="0"/>
    <s v="Binders And Binder Accessories"/>
    <x v="2"/>
    <s v="Small Box"/>
  </r>
  <r>
    <n v="1194"/>
    <s v="Sidney Brewer"/>
    <n v="87586"/>
    <x v="8"/>
    <n v="21"/>
    <n v="5.98"/>
    <n v="125.58000000000001"/>
    <n v="0.05"/>
    <n v="0.05"/>
    <s v="Low discount"/>
    <n v="6.2790000000000008"/>
    <n v="119.30100000000002"/>
    <s v="Low order"/>
    <d v="2015-05-01T00:00:00"/>
    <s v="Friday"/>
    <s v="May"/>
    <s v="2015"/>
    <x v="3"/>
    <d v="2015-05-03T00:00:00"/>
    <s v="Not Specified"/>
    <n v="2"/>
    <s v="Meduim"/>
    <n v="34142"/>
    <s v="Standard"/>
    <s v="Immokalee"/>
    <x v="26"/>
    <x v="1"/>
    <x v="0"/>
    <s v="Binders And Binder Accessories"/>
    <x v="2"/>
    <s v="Small Box"/>
  </r>
  <r>
    <n v="1197"/>
    <s v="Grace McNeill Hunt"/>
    <n v="87583"/>
    <x v="1"/>
    <n v="4"/>
    <n v="355.98"/>
    <n v="1423.92"/>
    <n v="0.1"/>
    <n v="0.1"/>
    <s v="Meduim discount"/>
    <n v="142.39200000000002"/>
    <n v="1281.528"/>
    <s v="Low order"/>
    <d v="2015-03-18T00:00:00"/>
    <s v="Wednesday"/>
    <s v="March"/>
    <s v="2015"/>
    <x v="5"/>
    <d v="2015-03-20T00:00:00"/>
    <s v="High"/>
    <n v="2"/>
    <s v="Meduim"/>
    <n v="1776"/>
    <s v="Express "/>
    <s v="Sudbury"/>
    <x v="15"/>
    <x v="1"/>
    <x v="1"/>
    <s v="Chairs &amp; Chairmats"/>
    <x v="2"/>
    <s v="Jumbo Drum"/>
  </r>
  <r>
    <n v="1199"/>
    <s v="Edward Lamm"/>
    <n v="87585"/>
    <x v="10"/>
    <n v="5"/>
    <n v="15.14"/>
    <n v="75.7"/>
    <n v="0.05"/>
    <n v="0.05"/>
    <s v="Low discount"/>
    <n v="3.7850000000000001"/>
    <n v="71.915000000000006"/>
    <s v="Low order"/>
    <d v="2015-02-25T00:00:00"/>
    <s v="Wednesday"/>
    <s v="February"/>
    <s v="2015"/>
    <x v="2"/>
    <d v="2015-02-28T00:00:00"/>
    <s v="High"/>
    <n v="3"/>
    <s v="Meduim"/>
    <n v="3060"/>
    <s v="Standard"/>
    <s v="Nashua"/>
    <x v="16"/>
    <x v="1"/>
    <x v="0"/>
    <s v="Storage &amp; Organization"/>
    <x v="3"/>
    <s v="Small Box"/>
  </r>
  <r>
    <n v="1200"/>
    <s v="Beth English"/>
    <n v="87585"/>
    <x v="8"/>
    <n v="21"/>
    <n v="52.4"/>
    <n v="1100.3999999999999"/>
    <n v="0.05"/>
    <n v="0.05"/>
    <s v="Low discount"/>
    <n v="55.019999999999996"/>
    <n v="1045.3799999999999"/>
    <s v="Low order"/>
    <d v="2015-02-25T00:00:00"/>
    <s v="Wednesday"/>
    <s v="February"/>
    <s v="2015"/>
    <x v="2"/>
    <d v="2015-02-27T00:00:00"/>
    <s v="High"/>
    <n v="2"/>
    <s v="Meduim"/>
    <n v="7407"/>
    <s v="Standard"/>
    <s v="Elmwood Park"/>
    <x v="2"/>
    <x v="1"/>
    <x v="0"/>
    <s v="Binders And Binder Accessories"/>
    <x v="3"/>
    <s v="Small Box"/>
  </r>
  <r>
    <n v="1202"/>
    <s v="Faye Wolf"/>
    <n v="87585"/>
    <x v="0"/>
    <n v="21"/>
    <n v="36.549999999999997"/>
    <n v="767.55"/>
    <n v="0.05"/>
    <n v="0.05"/>
    <s v="Low discount"/>
    <n v="38.377499999999998"/>
    <n v="729.1724999999999"/>
    <s v="Low order"/>
    <d v="2015-02-25T00:00:00"/>
    <s v="Wednesday"/>
    <s v="February"/>
    <s v="2015"/>
    <x v="2"/>
    <d v="2015-02-26T00:00:00"/>
    <s v="High"/>
    <n v="1"/>
    <s v="Fast"/>
    <n v="7079"/>
    <s v="Express "/>
    <s v="South Orange"/>
    <x v="2"/>
    <x v="1"/>
    <x v="0"/>
    <s v="Pens &amp; Art Supplies"/>
    <x v="3"/>
    <s v="Wrap Bag"/>
  </r>
  <r>
    <n v="1203"/>
    <s v="Judy Merritt"/>
    <n v="87587"/>
    <x v="13"/>
    <n v="12"/>
    <n v="49.99"/>
    <n v="599.88"/>
    <n v="0.05"/>
    <n v="0.05"/>
    <s v="Low discount"/>
    <n v="29.994"/>
    <n v="569.88599999999997"/>
    <s v="Low order"/>
    <d v="2015-06-28T00:00:00"/>
    <s v="Sunday"/>
    <s v="June"/>
    <s v="2015"/>
    <x v="1"/>
    <d v="2015-06-30T00:00:00"/>
    <s v="Low"/>
    <n v="2"/>
    <s v="Meduim"/>
    <n v="2920"/>
    <s v="Standard"/>
    <s v="Cranston"/>
    <x v="31"/>
    <x v="2"/>
    <x v="2"/>
    <s v="Computer Peripherals"/>
    <x v="2"/>
    <s v="Small Box"/>
  </r>
  <r>
    <n v="1211"/>
    <s v="Debra Proctor"/>
    <n v="88598"/>
    <x v="9"/>
    <n v="4"/>
    <n v="3.08"/>
    <n v="12.32"/>
    <n v="0.05"/>
    <n v="0.05"/>
    <s v="Low discount"/>
    <n v="0.6160000000000001"/>
    <n v="11.704000000000001"/>
    <s v="Low order"/>
    <d v="2015-02-01T00:00:00"/>
    <s v="Sunday"/>
    <s v="February"/>
    <s v="2015"/>
    <x v="2"/>
    <d v="2015-02-06T00:00:00"/>
    <s v="Low"/>
    <n v="5"/>
    <s v="High"/>
    <n v="46806"/>
    <s v="Standard"/>
    <s v="Fort Wayne"/>
    <x v="38"/>
    <x v="2"/>
    <x v="0"/>
    <s v="Labels"/>
    <x v="0"/>
    <s v="Small Box"/>
  </r>
  <r>
    <n v="1212"/>
    <s v="Eileen Fletcher"/>
    <n v="88600"/>
    <x v="8"/>
    <n v="12"/>
    <n v="4.91"/>
    <n v="58.92"/>
    <n v="0.05"/>
    <n v="0.05"/>
    <s v="Low discount"/>
    <n v="2.9460000000000002"/>
    <n v="55.974000000000004"/>
    <s v="Low order"/>
    <d v="2015-01-15T00:00:00"/>
    <s v="Thursday"/>
    <s v="January"/>
    <s v="2015"/>
    <x v="0"/>
    <d v="2015-01-16T00:00:00"/>
    <s v="High"/>
    <n v="1"/>
    <s v="Fast"/>
    <n v="46404"/>
    <s v="Standard"/>
    <s v="Gary"/>
    <x v="38"/>
    <x v="2"/>
    <x v="0"/>
    <s v="Binders And Binder Accessories"/>
    <x v="0"/>
    <s v="Small Box"/>
  </r>
  <r>
    <n v="1212"/>
    <s v="Eileen Fletcher"/>
    <n v="88600"/>
    <x v="16"/>
    <n v="1"/>
    <n v="3499.99"/>
    <n v="3499.99"/>
    <n v="0.15"/>
    <n v="0.15"/>
    <s v="High discount"/>
    <n v="524.99849999999992"/>
    <n v="2974.9915000000001"/>
    <s v="Low order"/>
    <d v="2015-01-15T00:00:00"/>
    <s v="Thursday"/>
    <s v="January"/>
    <s v="2015"/>
    <x v="0"/>
    <d v="2015-01-16T00:00:00"/>
    <s v="High"/>
    <n v="1"/>
    <s v="Fast"/>
    <n v="46404"/>
    <s v="Standard"/>
    <s v="Gary"/>
    <x v="38"/>
    <x v="2"/>
    <x v="2"/>
    <s v="Copiers And Fax"/>
    <x v="0"/>
    <s v="Large Box"/>
  </r>
  <r>
    <n v="1213"/>
    <s v="Jeremy Pratt"/>
    <n v="88599"/>
    <x v="13"/>
    <n v="13"/>
    <n v="29.89"/>
    <n v="388.57"/>
    <n v="0.05"/>
    <n v="0.05"/>
    <s v="Low discount"/>
    <n v="19.4285"/>
    <n v="369.14150000000001"/>
    <s v="Low order"/>
    <d v="2015-02-04T00:00:00"/>
    <s v="Wednesday"/>
    <s v="February"/>
    <s v="2015"/>
    <x v="2"/>
    <d v="2015-02-09T00:00:00"/>
    <s v="Low"/>
    <n v="5"/>
    <s v="High"/>
    <n v="46530"/>
    <s v="Express "/>
    <s v="Granger"/>
    <x v="38"/>
    <x v="2"/>
    <x v="2"/>
    <s v="Computer Peripherals"/>
    <x v="0"/>
    <s v="Small Pack"/>
  </r>
  <r>
    <n v="1213"/>
    <s v="Jeremy Pratt"/>
    <n v="88599"/>
    <x v="7"/>
    <n v="5"/>
    <n v="8.34"/>
    <n v="41.7"/>
    <n v="0.05"/>
    <n v="0.05"/>
    <s v="Low discount"/>
    <n v="2.0850000000000004"/>
    <n v="39.615000000000002"/>
    <s v="Low order"/>
    <d v="2015-02-04T00:00:00"/>
    <s v="Wednesday"/>
    <s v="February"/>
    <s v="2015"/>
    <x v="2"/>
    <d v="2015-02-08T00:00:00"/>
    <s v="Low"/>
    <n v="4"/>
    <s v="High"/>
    <n v="46530"/>
    <s v="Standard"/>
    <s v="Granger"/>
    <x v="38"/>
    <x v="2"/>
    <x v="0"/>
    <s v="Paper"/>
    <x v="0"/>
    <s v="Small Box"/>
  </r>
  <r>
    <n v="1213"/>
    <s v="Jeremy Pratt"/>
    <n v="88600"/>
    <x v="0"/>
    <n v="2"/>
    <n v="5.84"/>
    <n v="11.68"/>
    <n v="0.05"/>
    <n v="0.05"/>
    <s v="Low discount"/>
    <n v="0.58399999999999996"/>
    <n v="11.096"/>
    <s v="Low order"/>
    <d v="2015-01-15T00:00:00"/>
    <s v="Thursday"/>
    <s v="January"/>
    <s v="2015"/>
    <x v="0"/>
    <d v="2015-01-17T00:00:00"/>
    <s v="High"/>
    <n v="2"/>
    <s v="Meduim"/>
    <n v="46530"/>
    <s v="Standard"/>
    <s v="Granger"/>
    <x v="38"/>
    <x v="1"/>
    <x v="0"/>
    <s v="Pens &amp; Art Supplies"/>
    <x v="0"/>
    <s v="Wrap Bag"/>
  </r>
  <r>
    <n v="1217"/>
    <s v="Billy Perry Browning"/>
    <n v="54595"/>
    <x v="1"/>
    <n v="41"/>
    <n v="130.97999999999999"/>
    <n v="5370.1799999999994"/>
    <n v="0.1"/>
    <n v="0.1"/>
    <s v="Meduim discount"/>
    <n v="537.01799999999992"/>
    <n v="4833.1619999999994"/>
    <s v="Low order"/>
    <d v="2015-04-28T00:00:00"/>
    <s v="Tuesday"/>
    <s v="April"/>
    <s v="2015"/>
    <x v="4"/>
    <d v="2015-05-01T00:00:00"/>
    <s v="Medium"/>
    <n v="3"/>
    <s v="Meduim"/>
    <n v="2112"/>
    <s v="Express "/>
    <s v="Boston"/>
    <x v="15"/>
    <x v="1"/>
    <x v="1"/>
    <s v="Chairs &amp; Chairmats"/>
    <x v="2"/>
    <s v="Jumbo Drum"/>
  </r>
  <r>
    <n v="1226"/>
    <s v="Ken Cash"/>
    <n v="90800"/>
    <x v="12"/>
    <n v="8"/>
    <n v="8.34"/>
    <n v="66.72"/>
    <n v="0.05"/>
    <n v="0.05"/>
    <s v="Low discount"/>
    <n v="3.3360000000000003"/>
    <n v="63.384"/>
    <s v="Low order"/>
    <d v="2015-04-28T00:00:00"/>
    <s v="Tuesday"/>
    <s v="April"/>
    <s v="2015"/>
    <x v="4"/>
    <d v="2015-04-30T00:00:00"/>
    <s v="Medium"/>
    <n v="2"/>
    <s v="Meduim"/>
    <n v="2861"/>
    <s v="Standard"/>
    <s v="Pawtucket"/>
    <x v="31"/>
    <x v="1"/>
    <x v="0"/>
    <s v="Scissors, Rulers And Trimmers"/>
    <x v="2"/>
    <s v="Small Pack"/>
  </r>
  <r>
    <n v="1227"/>
    <s v="Elsie Hwang"/>
    <n v="90800"/>
    <x v="1"/>
    <n v="10"/>
    <n v="130.97999999999999"/>
    <n v="1309.8"/>
    <n v="0.1"/>
    <n v="0.1"/>
    <s v="Meduim discount"/>
    <n v="130.97999999999999"/>
    <n v="1178.82"/>
    <s v="Low order"/>
    <d v="2015-04-28T00:00:00"/>
    <s v="Tuesday"/>
    <s v="April"/>
    <s v="2015"/>
    <x v="4"/>
    <d v="2015-05-01T00:00:00"/>
    <s v="Medium"/>
    <n v="3"/>
    <s v="Meduim"/>
    <n v="5403"/>
    <s v="Express "/>
    <s v="South Burlington"/>
    <x v="9"/>
    <x v="1"/>
    <x v="1"/>
    <s v="Chairs &amp; Chairmats"/>
    <x v="2"/>
    <s v="Jumbo Drum"/>
  </r>
  <r>
    <n v="1228"/>
    <s v="Hazel Jennings"/>
    <n v="55874"/>
    <x v="8"/>
    <n v="28"/>
    <n v="7.1"/>
    <n v="198.79999999999998"/>
    <n v="0.05"/>
    <n v="0.05"/>
    <s v="Low discount"/>
    <n v="9.94"/>
    <n v="188.85999999999999"/>
    <s v="Low order"/>
    <d v="2015-02-16T00:00:00"/>
    <s v="Monday"/>
    <s v="February"/>
    <s v="2015"/>
    <x v="2"/>
    <d v="2015-02-17T00:00:00"/>
    <s v="Medium"/>
    <n v="1"/>
    <s v="Fast"/>
    <n v="19140"/>
    <s v="Standard"/>
    <s v="Philadelphia"/>
    <x v="19"/>
    <x v="1"/>
    <x v="0"/>
    <s v="Binders And Binder Accessories"/>
    <x v="2"/>
    <s v="Small Box"/>
  </r>
  <r>
    <n v="1228"/>
    <s v="Hazel Jennings"/>
    <n v="55874"/>
    <x v="13"/>
    <n v="41"/>
    <n v="4.9800000000000004"/>
    <n v="204.18"/>
    <n v="0.05"/>
    <n v="0.05"/>
    <s v="Low discount"/>
    <n v="10.209000000000001"/>
    <n v="193.971"/>
    <s v="Low order"/>
    <d v="2015-02-16T00:00:00"/>
    <s v="Monday"/>
    <s v="February"/>
    <s v="2015"/>
    <x v="2"/>
    <d v="2015-02-18T00:00:00"/>
    <s v="Medium"/>
    <n v="2"/>
    <s v="Meduim"/>
    <n v="19140"/>
    <s v="Express "/>
    <s v="Philadelphia"/>
    <x v="19"/>
    <x v="1"/>
    <x v="2"/>
    <s v="Computer Peripherals"/>
    <x v="2"/>
    <s v="Small Pack"/>
  </r>
  <r>
    <n v="1228"/>
    <s v="Hazel Jennings"/>
    <n v="55874"/>
    <x v="4"/>
    <n v="24"/>
    <n v="5.68"/>
    <n v="136.32"/>
    <n v="0.05"/>
    <n v="0.05"/>
    <s v="Low discount"/>
    <n v="6.8159999999999998"/>
    <n v="129.50399999999999"/>
    <s v="Low order"/>
    <d v="2015-02-16T00:00:00"/>
    <s v="Monday"/>
    <s v="February"/>
    <s v="2015"/>
    <x v="2"/>
    <d v="2015-02-16T00:00:00"/>
    <s v="Medium"/>
    <n v="0"/>
    <s v="Fast"/>
    <n v="19140"/>
    <s v="Standard"/>
    <s v="Philadelphia"/>
    <x v="19"/>
    <x v="2"/>
    <x v="0"/>
    <s v="Envelopes"/>
    <x v="2"/>
    <s v="Small Box"/>
  </r>
  <r>
    <n v="1229"/>
    <s v="Patrick Byrne"/>
    <n v="90378"/>
    <x v="13"/>
    <n v="10"/>
    <n v="4.9800000000000004"/>
    <n v="49.800000000000004"/>
    <n v="0.05"/>
    <n v="0.05"/>
    <s v="Low discount"/>
    <n v="2.4900000000000002"/>
    <n v="47.31"/>
    <s v="Low order"/>
    <d v="2015-02-16T00:00:00"/>
    <s v="Monday"/>
    <s v="February"/>
    <s v="2015"/>
    <x v="2"/>
    <d v="2015-02-18T00:00:00"/>
    <s v="Medium"/>
    <n v="2"/>
    <s v="Meduim"/>
    <n v="75482"/>
    <s v="Express "/>
    <s v="Sulphur Springs"/>
    <x v="7"/>
    <x v="2"/>
    <x v="2"/>
    <s v="Computer Peripherals"/>
    <x v="2"/>
    <s v="Small Pack"/>
  </r>
  <r>
    <n v="1233"/>
    <s v="Gary Hester"/>
    <n v="89375"/>
    <x v="8"/>
    <n v="5"/>
    <n v="120.98"/>
    <n v="604.9"/>
    <n v="0.1"/>
    <n v="0.1"/>
    <s v="Meduim discount"/>
    <n v="60.49"/>
    <n v="544.41"/>
    <s v="Low order"/>
    <d v="2015-04-09T00:00:00"/>
    <s v="Thursday"/>
    <s v="April"/>
    <s v="2015"/>
    <x v="4"/>
    <d v="2015-04-11T00:00:00"/>
    <s v="Critical"/>
    <n v="2"/>
    <s v="Meduim"/>
    <n v="75028"/>
    <s v="Express "/>
    <s v="Flower Mound"/>
    <x v="7"/>
    <x v="2"/>
    <x v="0"/>
    <s v="Binders And Binder Accessories"/>
    <x v="3"/>
    <s v="Small Box"/>
  </r>
  <r>
    <n v="1233"/>
    <s v="Gary Hester"/>
    <n v="89375"/>
    <x v="13"/>
    <n v="1"/>
    <n v="152.47999999999999"/>
    <n v="152.47999999999999"/>
    <n v="0.1"/>
    <n v="0.1"/>
    <s v="Meduim discount"/>
    <n v="15.247999999999999"/>
    <n v="137.232"/>
    <s v="Low order"/>
    <d v="2015-04-09T00:00:00"/>
    <s v="Thursday"/>
    <s v="April"/>
    <s v="2015"/>
    <x v="4"/>
    <d v="2015-04-11T00:00:00"/>
    <s v="Critical"/>
    <n v="2"/>
    <s v="Meduim"/>
    <n v="75028"/>
    <s v="Express "/>
    <s v="Flower Mound"/>
    <x v="7"/>
    <x v="2"/>
    <x v="2"/>
    <s v="Computer Peripherals"/>
    <x v="3"/>
    <s v="Small Box"/>
  </r>
  <r>
    <n v="1233"/>
    <s v="Gary Hester"/>
    <n v="89376"/>
    <x v="13"/>
    <n v="1"/>
    <n v="99.99"/>
    <n v="99.99"/>
    <n v="0.05"/>
    <n v="0.05"/>
    <s v="Low discount"/>
    <n v="4.9995000000000003"/>
    <n v="94.990499999999997"/>
    <s v="Low order"/>
    <d v="2015-06-04T00:00:00"/>
    <s v="Thursday"/>
    <s v="June"/>
    <s v="2015"/>
    <x v="1"/>
    <d v="2015-06-06T00:00:00"/>
    <s v="High"/>
    <n v="2"/>
    <s v="Meduim"/>
    <n v="75028"/>
    <s v="Standard"/>
    <s v="Flower Mound"/>
    <x v="7"/>
    <x v="2"/>
    <x v="2"/>
    <s v="Computer Peripherals"/>
    <x v="3"/>
    <s v="Small Box"/>
  </r>
  <r>
    <n v="1233"/>
    <s v="Gary Hester"/>
    <n v="89376"/>
    <x v="5"/>
    <n v="6"/>
    <n v="205.99"/>
    <n v="1235.94"/>
    <n v="0.1"/>
    <n v="0.1"/>
    <s v="Meduim discount"/>
    <n v="123.59400000000001"/>
    <n v="1112.346"/>
    <s v="Low order"/>
    <d v="2015-06-04T00:00:00"/>
    <s v="Thursday"/>
    <s v="June"/>
    <s v="2015"/>
    <x v="1"/>
    <d v="2015-06-05T00:00:00"/>
    <s v="High"/>
    <n v="1"/>
    <s v="Fast"/>
    <n v="75028"/>
    <s v="Standard"/>
    <s v="Flower Mound"/>
    <x v="7"/>
    <x v="2"/>
    <x v="2"/>
    <s v="Telephones And Communication"/>
    <x v="3"/>
    <s v="Small Box"/>
  </r>
  <r>
    <n v="1237"/>
    <s v="Eva Simpson"/>
    <n v="86075"/>
    <x v="1"/>
    <n v="9"/>
    <n v="128.24"/>
    <n v="1154.1600000000001"/>
    <n v="0.1"/>
    <n v="0.1"/>
    <s v="Meduim discount"/>
    <n v="115.41600000000001"/>
    <n v="1038.7440000000001"/>
    <s v="Low order"/>
    <d v="2015-01-31T00:00:00"/>
    <s v="Saturday"/>
    <s v="January"/>
    <s v="2015"/>
    <x v="0"/>
    <d v="2015-02-02T00:00:00"/>
    <s v="Medium"/>
    <n v="2"/>
    <s v="Meduim"/>
    <n v="75007"/>
    <s v="Standard"/>
    <s v="Carrollton"/>
    <x v="7"/>
    <x v="2"/>
    <x v="1"/>
    <s v="Chairs &amp; Chairmats"/>
    <x v="0"/>
    <s v="Medium Box"/>
  </r>
  <r>
    <n v="1237"/>
    <s v="Eva Simpson"/>
    <n v="86076"/>
    <x v="2"/>
    <n v="3"/>
    <n v="7.38"/>
    <n v="22.14"/>
    <n v="0.05"/>
    <n v="0.05"/>
    <s v="Low discount"/>
    <n v="1.107"/>
    <n v="21.033000000000001"/>
    <s v="Low order"/>
    <d v="2015-03-29T00:00:00"/>
    <s v="Sunday"/>
    <s v="March"/>
    <s v="2015"/>
    <x v="5"/>
    <d v="2015-03-30T00:00:00"/>
    <s v="Not Specified"/>
    <n v="1"/>
    <s v="Fast"/>
    <n v="75007"/>
    <s v="Standard"/>
    <s v="Carrollton"/>
    <x v="7"/>
    <x v="2"/>
    <x v="1"/>
    <s v="Office Furnishings"/>
    <x v="0"/>
    <s v="Small Box"/>
  </r>
  <r>
    <n v="1237"/>
    <s v="Eva Simpson"/>
    <n v="86077"/>
    <x v="6"/>
    <n v="20"/>
    <n v="300.98"/>
    <n v="6019.6"/>
    <n v="0.1"/>
    <n v="0.1"/>
    <s v="Meduim discount"/>
    <n v="601.96"/>
    <n v="5417.64"/>
    <s v="High Order"/>
    <d v="2015-05-25T00:00:00"/>
    <s v="Monday"/>
    <s v="May"/>
    <s v="2015"/>
    <x v="3"/>
    <d v="2015-05-26T00:00:00"/>
    <s v="Medium"/>
    <n v="1"/>
    <s v="Fast"/>
    <n v="75007"/>
    <s v="Standard"/>
    <s v="Carrollton"/>
    <x v="7"/>
    <x v="2"/>
    <x v="2"/>
    <s v="Office Machines"/>
    <x v="0"/>
    <s v="Medium Box"/>
  </r>
  <r>
    <n v="1237"/>
    <s v="Eva Simpson"/>
    <n v="86077"/>
    <x v="5"/>
    <n v="11"/>
    <n v="205.99"/>
    <n v="2265.8900000000003"/>
    <n v="0.1"/>
    <n v="0.1"/>
    <s v="Meduim discount"/>
    <n v="226.58900000000006"/>
    <n v="2039.3010000000004"/>
    <s v="Low order"/>
    <d v="2015-05-25T00:00:00"/>
    <s v="Monday"/>
    <s v="May"/>
    <s v="2015"/>
    <x v="3"/>
    <d v="2015-05-26T00:00:00"/>
    <s v="Medium"/>
    <n v="1"/>
    <s v="Fast"/>
    <n v="75007"/>
    <s v="Express "/>
    <s v="Carrollton"/>
    <x v="7"/>
    <x v="2"/>
    <x v="2"/>
    <s v="Telephones And Communication"/>
    <x v="0"/>
    <s v="Small Box"/>
  </r>
  <r>
    <n v="1238"/>
    <s v="April Bowers"/>
    <n v="86075"/>
    <x v="1"/>
    <n v="10"/>
    <n v="160.97999999999999"/>
    <n v="1609.8"/>
    <n v="0.1"/>
    <n v="0.1"/>
    <s v="Meduim discount"/>
    <n v="160.98000000000002"/>
    <n v="1448.82"/>
    <s v="Low order"/>
    <d v="2015-01-31T00:00:00"/>
    <s v="Saturday"/>
    <s v="January"/>
    <s v="2015"/>
    <x v="0"/>
    <d v="2015-02-02T00:00:00"/>
    <s v="Medium"/>
    <n v="2"/>
    <s v="Meduim"/>
    <n v="75104"/>
    <s v="Express "/>
    <s v="Cedar Hill"/>
    <x v="7"/>
    <x v="3"/>
    <x v="1"/>
    <s v="Chairs &amp; Chairmats"/>
    <x v="0"/>
    <s v="Jumbo Drum"/>
  </r>
  <r>
    <n v="1241"/>
    <s v="Bradley Schroeder"/>
    <n v="90880"/>
    <x v="8"/>
    <n v="23"/>
    <n v="387.99"/>
    <n v="8923.77"/>
    <n v="0.1"/>
    <n v="0.1"/>
    <s v="Meduim discount"/>
    <n v="892.37700000000007"/>
    <n v="8031.393"/>
    <s v="High Order"/>
    <d v="2015-03-16T00:00:00"/>
    <s v="Monday"/>
    <s v="March"/>
    <s v="2015"/>
    <x v="5"/>
    <d v="2015-03-17T00:00:00"/>
    <s v="Not Specified"/>
    <n v="1"/>
    <s v="Fast"/>
    <n v="36830"/>
    <s v="Standard"/>
    <s v="Auburn"/>
    <x v="43"/>
    <x v="3"/>
    <x v="0"/>
    <s v="Binders And Binder Accessories"/>
    <x v="0"/>
    <s v="Small Box"/>
  </r>
  <r>
    <n v="1241"/>
    <s v="Bradley Schroeder"/>
    <n v="90881"/>
    <x v="6"/>
    <n v="7"/>
    <n v="200.97"/>
    <n v="1406.79"/>
    <n v="0.1"/>
    <n v="0.1"/>
    <s v="Meduim discount"/>
    <n v="140.679"/>
    <n v="1266.1109999999999"/>
    <s v="Low order"/>
    <d v="2015-03-25T00:00:00"/>
    <s v="Wednesday"/>
    <s v="March"/>
    <s v="2015"/>
    <x v="5"/>
    <d v="2015-03-25T00:00:00"/>
    <s v="Critical"/>
    <n v="0"/>
    <s v="Fast"/>
    <n v="36830"/>
    <s v="Express "/>
    <s v="Auburn"/>
    <x v="43"/>
    <x v="1"/>
    <x v="2"/>
    <s v="Office Machines"/>
    <x v="2"/>
    <s v="Jumbo Drum"/>
  </r>
  <r>
    <n v="1246"/>
    <s v="Lois Hansen"/>
    <n v="36452"/>
    <x v="8"/>
    <n v="26"/>
    <n v="22.38"/>
    <n v="581.88"/>
    <n v="0.05"/>
    <n v="0.05"/>
    <s v="Low discount"/>
    <n v="29.094000000000001"/>
    <n v="552.78599999999994"/>
    <s v="Low order"/>
    <d v="2015-04-05T00:00:00"/>
    <s v="Sunday"/>
    <s v="April"/>
    <s v="2015"/>
    <x v="4"/>
    <d v="2015-04-06T00:00:00"/>
    <s v="High"/>
    <n v="1"/>
    <s v="Fast"/>
    <n v="10009"/>
    <s v="Standard"/>
    <s v="New York City"/>
    <x v="4"/>
    <x v="1"/>
    <x v="0"/>
    <s v="Binders And Binder Accessories"/>
    <x v="1"/>
    <s v="Small Box"/>
  </r>
  <r>
    <n v="1246"/>
    <s v="Lois Hansen"/>
    <n v="36452"/>
    <x v="2"/>
    <n v="18"/>
    <n v="6.98"/>
    <n v="125.64000000000001"/>
    <n v="0.05"/>
    <n v="0.05"/>
    <s v="Low discount"/>
    <n v="6.2820000000000009"/>
    <n v="119.35800000000002"/>
    <s v="Low order"/>
    <d v="2015-04-05T00:00:00"/>
    <s v="Sunday"/>
    <s v="April"/>
    <s v="2015"/>
    <x v="4"/>
    <d v="2015-04-07T00:00:00"/>
    <s v="High"/>
    <n v="2"/>
    <s v="Meduim"/>
    <n v="10009"/>
    <s v="Standard"/>
    <s v="New York City"/>
    <x v="4"/>
    <x v="1"/>
    <x v="1"/>
    <s v="Office Furnishings"/>
    <x v="1"/>
    <s v="Small Pack"/>
  </r>
  <r>
    <n v="1246"/>
    <s v="Lois Hansen"/>
    <n v="46853"/>
    <x v="13"/>
    <n v="32"/>
    <n v="256.99"/>
    <n v="8223.68"/>
    <n v="0.1"/>
    <n v="0.1"/>
    <s v="Meduim discount"/>
    <n v="822.36800000000005"/>
    <n v="7401.3119999999999"/>
    <s v="High Order"/>
    <d v="2015-05-22T00:00:00"/>
    <s v="Friday"/>
    <s v="May"/>
    <s v="2015"/>
    <x v="3"/>
    <d v="2015-05-22T00:00:00"/>
    <s v="Low"/>
    <n v="0"/>
    <s v="Fast"/>
    <n v="10009"/>
    <s v="Standard"/>
    <s v="New York City"/>
    <x v="4"/>
    <x v="2"/>
    <x v="2"/>
    <s v="Computer Peripherals"/>
    <x v="1"/>
    <s v="Small Box"/>
  </r>
  <r>
    <n v="1247"/>
    <s v="Henry O'Connell"/>
    <n v="91555"/>
    <x v="8"/>
    <n v="7"/>
    <n v="22.38"/>
    <n v="156.66"/>
    <n v="0.05"/>
    <n v="0.05"/>
    <s v="Low discount"/>
    <n v="7.8330000000000002"/>
    <n v="148.827"/>
    <s v="Low order"/>
    <d v="2015-04-05T00:00:00"/>
    <s v="Sunday"/>
    <s v="April"/>
    <s v="2015"/>
    <x v="4"/>
    <d v="2015-04-06T00:00:00"/>
    <s v="High"/>
    <n v="1"/>
    <s v="Fast"/>
    <n v="78641"/>
    <s v="Standard"/>
    <s v="Leander"/>
    <x v="7"/>
    <x v="2"/>
    <x v="0"/>
    <s v="Binders And Binder Accessories"/>
    <x v="1"/>
    <s v="Small Box"/>
  </r>
  <r>
    <n v="1247"/>
    <s v="Henry O'Connell"/>
    <n v="91555"/>
    <x v="2"/>
    <n v="5"/>
    <n v="6.98"/>
    <n v="34.900000000000006"/>
    <n v="0.05"/>
    <n v="0.05"/>
    <s v="Low discount"/>
    <n v="1.7450000000000003"/>
    <n v="33.155000000000008"/>
    <s v="Low order"/>
    <d v="2015-04-05T00:00:00"/>
    <s v="Sunday"/>
    <s v="April"/>
    <s v="2015"/>
    <x v="4"/>
    <d v="2015-04-07T00:00:00"/>
    <s v="High"/>
    <n v="2"/>
    <s v="Meduim"/>
    <n v="78641"/>
    <s v="Standard"/>
    <s v="Leander"/>
    <x v="7"/>
    <x v="2"/>
    <x v="1"/>
    <s v="Office Furnishings"/>
    <x v="1"/>
    <s v="Small Pack"/>
  </r>
  <r>
    <n v="1250"/>
    <s v="Kara Patton"/>
    <n v="87877"/>
    <x v="8"/>
    <n v="21"/>
    <n v="3.89"/>
    <n v="81.69"/>
    <n v="0.05"/>
    <n v="0.05"/>
    <s v="Low discount"/>
    <n v="4.0845000000000002"/>
    <n v="77.605499999999992"/>
    <s v="Low order"/>
    <d v="2015-04-09T00:00:00"/>
    <s v="Thursday"/>
    <s v="April"/>
    <s v="2015"/>
    <x v="4"/>
    <d v="2015-04-09T00:00:00"/>
    <s v="High"/>
    <n v="0"/>
    <s v="Fast"/>
    <n v="60110"/>
    <s v="Standard"/>
    <s v="Carpentersville"/>
    <x v="12"/>
    <x v="2"/>
    <x v="0"/>
    <s v="Binders And Binder Accessories"/>
    <x v="0"/>
    <s v="Small Box"/>
  </r>
  <r>
    <n v="1250"/>
    <s v="Kara Patton"/>
    <n v="87877"/>
    <x v="1"/>
    <n v="22"/>
    <n v="120.98"/>
    <n v="2661.56"/>
    <n v="0.1"/>
    <n v="0.1"/>
    <s v="Meduim discount"/>
    <n v="266.15600000000001"/>
    <n v="2395.404"/>
    <s v="Low order"/>
    <d v="2015-04-09T00:00:00"/>
    <s v="Thursday"/>
    <s v="April"/>
    <s v="2015"/>
    <x v="4"/>
    <d v="2015-04-11T00:00:00"/>
    <s v="High"/>
    <n v="2"/>
    <s v="Meduim"/>
    <n v="60110"/>
    <s v="Express "/>
    <s v="Carpentersville"/>
    <x v="12"/>
    <x v="2"/>
    <x v="1"/>
    <s v="Chairs &amp; Chairmats"/>
    <x v="0"/>
    <s v="Jumbo Drum"/>
  </r>
  <r>
    <n v="1250"/>
    <s v="Kara Patton"/>
    <n v="87877"/>
    <x v="7"/>
    <n v="8"/>
    <n v="30.98"/>
    <n v="247.84"/>
    <n v="0.05"/>
    <n v="0.05"/>
    <s v="Low discount"/>
    <n v="12.392000000000001"/>
    <n v="235.44800000000001"/>
    <s v="Low order"/>
    <d v="2015-04-09T00:00:00"/>
    <s v="Thursday"/>
    <s v="April"/>
    <s v="2015"/>
    <x v="4"/>
    <d v="2015-04-10T00:00:00"/>
    <s v="High"/>
    <n v="1"/>
    <s v="Fast"/>
    <n v="60110"/>
    <s v="Standard"/>
    <s v="Carpentersville"/>
    <x v="12"/>
    <x v="2"/>
    <x v="0"/>
    <s v="Paper"/>
    <x v="0"/>
    <s v="Small Box"/>
  </r>
  <r>
    <n v="1253"/>
    <s v="Vickie Coates"/>
    <n v="89981"/>
    <x v="15"/>
    <n v="13"/>
    <n v="46.89"/>
    <n v="609.57000000000005"/>
    <n v="0.05"/>
    <n v="0.05"/>
    <s v="Low discount"/>
    <n v="30.478500000000004"/>
    <n v="579.0915"/>
    <s v="Low order"/>
    <d v="2015-04-23T00:00:00"/>
    <s v="Thursday"/>
    <s v="April"/>
    <s v="2015"/>
    <x v="4"/>
    <d v="2015-04-23T00:00:00"/>
    <s v="Low"/>
    <n v="0"/>
    <s v="Fast"/>
    <n v="78613"/>
    <s v="Standard"/>
    <s v="Cedar Park"/>
    <x v="7"/>
    <x v="2"/>
    <x v="0"/>
    <s v="Appliances"/>
    <x v="1"/>
    <s v="Medium Box"/>
  </r>
  <r>
    <n v="1253"/>
    <s v="Vickie Coates"/>
    <n v="89981"/>
    <x v="14"/>
    <n v="5"/>
    <n v="140.97999999999999"/>
    <n v="704.9"/>
    <n v="0.1"/>
    <n v="0.1"/>
    <s v="Meduim discount"/>
    <n v="70.489999999999995"/>
    <n v="634.41"/>
    <s v="Low order"/>
    <d v="2015-04-23T00:00:00"/>
    <s v="Thursday"/>
    <s v="April"/>
    <s v="2015"/>
    <x v="4"/>
    <d v="2015-04-25T00:00:00"/>
    <s v="Low"/>
    <n v="2"/>
    <s v="Meduim"/>
    <n v="78613"/>
    <s v="Express "/>
    <s v="Cedar Park"/>
    <x v="7"/>
    <x v="2"/>
    <x v="1"/>
    <s v="Bookcases"/>
    <x v="1"/>
    <s v="Jumbo Box"/>
  </r>
  <r>
    <n v="1253"/>
    <s v="Vickie Coates"/>
    <n v="89981"/>
    <x v="11"/>
    <n v="12"/>
    <n v="212.6"/>
    <n v="2551.1999999999998"/>
    <n v="0.1"/>
    <n v="0.1"/>
    <s v="Meduim discount"/>
    <n v="255.12"/>
    <n v="2296.08"/>
    <s v="Low order"/>
    <d v="2015-04-23T00:00:00"/>
    <s v="Thursday"/>
    <s v="April"/>
    <s v="2015"/>
    <x v="4"/>
    <d v="2015-04-25T00:00:00"/>
    <s v="Low"/>
    <n v="2"/>
    <s v="Meduim"/>
    <n v="78613"/>
    <s v="Express "/>
    <s v="Cedar Park"/>
    <x v="7"/>
    <x v="2"/>
    <x v="1"/>
    <s v="Tables"/>
    <x v="1"/>
    <s v="Jumbo Box"/>
  </r>
  <r>
    <n v="1254"/>
    <s v="Anne Bland"/>
    <n v="89982"/>
    <x v="8"/>
    <n v="16"/>
    <n v="2.08"/>
    <n v="33.28"/>
    <n v="0.05"/>
    <n v="0.05"/>
    <s v="Low discount"/>
    <n v="1.6640000000000001"/>
    <n v="31.616"/>
    <s v="Low order"/>
    <d v="2015-05-21T00:00:00"/>
    <s v="Thursday"/>
    <s v="May"/>
    <s v="2015"/>
    <x v="3"/>
    <d v="2015-05-23T00:00:00"/>
    <s v="Medium"/>
    <n v="2"/>
    <s v="Meduim"/>
    <n v="77530"/>
    <s v="Standard"/>
    <s v="Channelview"/>
    <x v="7"/>
    <x v="2"/>
    <x v="0"/>
    <s v="Binders And Binder Accessories"/>
    <x v="1"/>
    <s v="Small Box"/>
  </r>
  <r>
    <n v="1254"/>
    <s v="Anne Bland"/>
    <n v="89983"/>
    <x v="10"/>
    <n v="2"/>
    <n v="80.98"/>
    <n v="161.96"/>
    <n v="0.05"/>
    <n v="0.05"/>
    <s v="Low discount"/>
    <n v="8.0980000000000008"/>
    <n v="153.86199999999999"/>
    <s v="Low order"/>
    <d v="2015-03-12T00:00:00"/>
    <s v="Thursday"/>
    <s v="March"/>
    <s v="2015"/>
    <x v="5"/>
    <d v="2015-03-13T00:00:00"/>
    <s v="Critical"/>
    <n v="1"/>
    <s v="Fast"/>
    <n v="77530"/>
    <s v="Standard"/>
    <s v="Channelview"/>
    <x v="7"/>
    <x v="2"/>
    <x v="0"/>
    <s v="Storage &amp; Organization"/>
    <x v="1"/>
    <s v="Large Box"/>
  </r>
  <r>
    <n v="1254"/>
    <s v="Anne Bland"/>
    <n v="89984"/>
    <x v="3"/>
    <n v="5"/>
    <n v="3.95"/>
    <n v="19.75"/>
    <n v="0.05"/>
    <n v="0.05"/>
    <s v="Low discount"/>
    <n v="0.98750000000000004"/>
    <n v="18.762499999999999"/>
    <s v="Low order"/>
    <d v="2015-03-24T00:00:00"/>
    <s v="Tuesday"/>
    <s v="March"/>
    <s v="2015"/>
    <x v="5"/>
    <d v="2015-03-25T00:00:00"/>
    <s v="Medium"/>
    <n v="1"/>
    <s v="Fast"/>
    <n v="77530"/>
    <s v="Standard"/>
    <s v="Channelview"/>
    <x v="7"/>
    <x v="0"/>
    <x v="0"/>
    <s v="Rubber Bands"/>
    <x v="1"/>
    <s v="Wrap Bag"/>
  </r>
  <r>
    <n v="1257"/>
    <s v="Ryan Foster"/>
    <n v="86535"/>
    <x v="6"/>
    <n v="5"/>
    <n v="115.99"/>
    <n v="579.94999999999993"/>
    <n v="0.1"/>
    <n v="0.1"/>
    <s v="Meduim discount"/>
    <n v="57.994999999999997"/>
    <n v="521.95499999999993"/>
    <s v="Low order"/>
    <d v="2015-05-22T00:00:00"/>
    <s v="Friday"/>
    <s v="May"/>
    <s v="2015"/>
    <x v="3"/>
    <d v="2015-05-23T00:00:00"/>
    <s v="Medium"/>
    <n v="1"/>
    <s v="Fast"/>
    <n v="80013"/>
    <s v="Express "/>
    <s v="Aurora"/>
    <x v="21"/>
    <x v="0"/>
    <x v="2"/>
    <s v="Office Machines"/>
    <x v="1"/>
    <s v="Jumbo Drum"/>
  </r>
  <r>
    <n v="1257"/>
    <s v="Ryan Foster"/>
    <n v="86536"/>
    <x v="12"/>
    <n v="1"/>
    <n v="2.52"/>
    <n v="2.52"/>
    <n v="0.05"/>
    <n v="0.05"/>
    <s v="Low discount"/>
    <n v="0.126"/>
    <n v="2.3940000000000001"/>
    <s v="Low order"/>
    <d v="2015-04-24T00:00:00"/>
    <s v="Friday"/>
    <s v="April"/>
    <s v="2015"/>
    <x v="4"/>
    <d v="2015-04-24T00:00:00"/>
    <s v="Critical"/>
    <n v="0"/>
    <s v="Fast"/>
    <n v="80013"/>
    <s v="Standard"/>
    <s v="Aurora"/>
    <x v="21"/>
    <x v="3"/>
    <x v="0"/>
    <s v="Scissors, Rulers And Trimmers"/>
    <x v="1"/>
    <s v="Wrap Bag"/>
  </r>
  <r>
    <n v="1259"/>
    <s v="Keith Hobbs"/>
    <n v="86534"/>
    <x v="4"/>
    <n v="9"/>
    <n v="3.69"/>
    <n v="33.21"/>
    <n v="0.05"/>
    <n v="0.05"/>
    <s v="Low discount"/>
    <n v="1.6605000000000001"/>
    <n v="31.549500000000002"/>
    <s v="Low order"/>
    <d v="2015-04-20T00:00:00"/>
    <s v="Monday"/>
    <s v="April"/>
    <s v="2015"/>
    <x v="4"/>
    <d v="2015-04-20T00:00:00"/>
    <s v="High"/>
    <n v="0"/>
    <s v="Fast"/>
    <n v="40422"/>
    <s v="Express "/>
    <s v="Danville"/>
    <x v="35"/>
    <x v="0"/>
    <x v="0"/>
    <s v="Envelopes"/>
    <x v="1"/>
    <s v="Small Box"/>
  </r>
  <r>
    <n v="1261"/>
    <s v="Vickie Gonzalez"/>
    <n v="89730"/>
    <x v="13"/>
    <n v="5"/>
    <n v="73.98"/>
    <n v="369.90000000000003"/>
    <n v="0.05"/>
    <n v="0.05"/>
    <s v="Low discount"/>
    <n v="18.495000000000001"/>
    <n v="351.40500000000003"/>
    <s v="Low order"/>
    <d v="2015-05-07T00:00:00"/>
    <s v="Thursday"/>
    <s v="May"/>
    <s v="2015"/>
    <x v="3"/>
    <d v="2015-05-10T00:00:00"/>
    <s v="Critical"/>
    <n v="3"/>
    <s v="Meduim"/>
    <n v="80020"/>
    <s v="Standard"/>
    <s v="Broomfield"/>
    <x v="21"/>
    <x v="2"/>
    <x v="2"/>
    <s v="Computer Peripherals"/>
    <x v="1"/>
    <s v="Small Box"/>
  </r>
  <r>
    <n v="1265"/>
    <s v="Danielle Kramer"/>
    <n v="89729"/>
    <x v="7"/>
    <n v="1"/>
    <n v="5.28"/>
    <n v="5.28"/>
    <n v="0.05"/>
    <n v="0.05"/>
    <s v="Low discount"/>
    <n v="0.26400000000000001"/>
    <n v="5.016"/>
    <s v="Low order"/>
    <d v="2015-06-11T00:00:00"/>
    <s v="Thursday"/>
    <s v="June"/>
    <s v="2015"/>
    <x v="1"/>
    <d v="2015-06-12T00:00:00"/>
    <s v="Critical"/>
    <n v="1"/>
    <s v="Fast"/>
    <n v="73521"/>
    <s v="Standard"/>
    <s v="Altus"/>
    <x v="23"/>
    <x v="3"/>
    <x v="0"/>
    <s v="Paper"/>
    <x v="1"/>
    <s v="Small Box"/>
  </r>
  <r>
    <n v="1267"/>
    <s v="Rosemary Branch"/>
    <n v="89514"/>
    <x v="6"/>
    <n v="2"/>
    <n v="13.99"/>
    <n v="27.98"/>
    <n v="0.05"/>
    <n v="0.05"/>
    <s v="Low discount"/>
    <n v="1.399"/>
    <n v="26.581"/>
    <s v="Low order"/>
    <d v="2015-02-10T00:00:00"/>
    <s v="Tuesday"/>
    <s v="February"/>
    <s v="2015"/>
    <x v="2"/>
    <d v="2015-02-11T00:00:00"/>
    <s v="Critical"/>
    <n v="1"/>
    <s v="Fast"/>
    <n v="33433"/>
    <s v="Standard"/>
    <s v="Boca Raton"/>
    <x v="26"/>
    <x v="3"/>
    <x v="2"/>
    <s v="Office Machines"/>
    <x v="0"/>
    <s v="Medium Box"/>
  </r>
  <r>
    <n v="1267"/>
    <s v="Rosemary Branch"/>
    <n v="89515"/>
    <x v="1"/>
    <n v="3"/>
    <n v="128.24"/>
    <n v="384.72"/>
    <n v="0.1"/>
    <n v="0.1"/>
    <s v="Meduim discount"/>
    <n v="38.472000000000008"/>
    <n v="346.24800000000005"/>
    <s v="Low order"/>
    <d v="2015-05-12T00:00:00"/>
    <s v="Tuesday"/>
    <s v="May"/>
    <s v="2015"/>
    <x v="3"/>
    <d v="2015-05-13T00:00:00"/>
    <s v="Not Specified"/>
    <n v="1"/>
    <s v="Fast"/>
    <n v="33433"/>
    <s v="Standard"/>
    <s v="Boca Raton"/>
    <x v="26"/>
    <x v="3"/>
    <x v="1"/>
    <s v="Chairs &amp; Chairmats"/>
    <x v="0"/>
    <s v="Medium Box"/>
  </r>
  <r>
    <n v="1267"/>
    <s v="Rosemary Branch"/>
    <n v="89515"/>
    <x v="13"/>
    <n v="11"/>
    <n v="5.98"/>
    <n v="65.78"/>
    <n v="0.05"/>
    <n v="0.05"/>
    <s v="Low discount"/>
    <n v="3.2890000000000001"/>
    <n v="62.491"/>
    <s v="Low order"/>
    <d v="2015-05-12T00:00:00"/>
    <s v="Tuesday"/>
    <s v="May"/>
    <s v="2015"/>
    <x v="3"/>
    <d v="2015-05-14T00:00:00"/>
    <s v="Not Specified"/>
    <n v="2"/>
    <s v="Meduim"/>
    <n v="33433"/>
    <s v="Standard"/>
    <s v="Boca Raton"/>
    <x v="26"/>
    <x v="0"/>
    <x v="2"/>
    <s v="Computer Peripherals"/>
    <x v="0"/>
    <s v="Small Pack"/>
  </r>
  <r>
    <n v="1271"/>
    <s v="Joanne Church"/>
    <n v="88410"/>
    <x v="5"/>
    <n v="8"/>
    <n v="125.99"/>
    <n v="1007.92"/>
    <n v="0.1"/>
    <n v="0.1"/>
    <s v="Meduim discount"/>
    <n v="100.792"/>
    <n v="907.12799999999993"/>
    <s v="Low order"/>
    <d v="2015-04-09T00:00:00"/>
    <s v="Thursday"/>
    <s v="April"/>
    <s v="2015"/>
    <x v="4"/>
    <d v="2015-04-10T00:00:00"/>
    <s v="Medium"/>
    <n v="1"/>
    <s v="Fast"/>
    <n v="91941"/>
    <s v="Standard"/>
    <s v="La Mesa"/>
    <x v="1"/>
    <x v="0"/>
    <x v="2"/>
    <s v="Telephones And Communication"/>
    <x v="0"/>
    <s v="Small Box"/>
  </r>
  <r>
    <n v="1271"/>
    <s v="Joanne Church"/>
    <n v="88411"/>
    <x v="2"/>
    <n v="7"/>
    <n v="34.229999999999997"/>
    <n v="239.60999999999999"/>
    <n v="0.05"/>
    <n v="0.05"/>
    <s v="Low discount"/>
    <n v="11.980499999999999"/>
    <n v="227.62949999999998"/>
    <s v="Low order"/>
    <d v="2015-05-01T00:00:00"/>
    <s v="Friday"/>
    <s v="May"/>
    <s v="2015"/>
    <x v="3"/>
    <d v="2015-05-06T00:00:00"/>
    <s v="Low"/>
    <n v="5"/>
    <s v="High"/>
    <n v="91941"/>
    <s v="Standard"/>
    <s v="La Mesa"/>
    <x v="1"/>
    <x v="2"/>
    <x v="1"/>
    <s v="Office Furnishings"/>
    <x v="0"/>
    <s v="Small Box"/>
  </r>
  <r>
    <n v="1279"/>
    <s v="Josephine Rao"/>
    <n v="90114"/>
    <x v="8"/>
    <n v="2"/>
    <n v="40.98"/>
    <n v="81.96"/>
    <n v="0.05"/>
    <n v="0.05"/>
    <s v="Low discount"/>
    <n v="4.0979999999999999"/>
    <n v="77.861999999999995"/>
    <s v="Low order"/>
    <d v="2015-03-01T00:00:00"/>
    <s v="Sunday"/>
    <s v="March"/>
    <s v="2015"/>
    <x v="5"/>
    <d v="2015-03-02T00:00:00"/>
    <s v="Critical"/>
    <n v="1"/>
    <s v="Fast"/>
    <n v="46324"/>
    <s v="Standard"/>
    <s v="Hammond"/>
    <x v="38"/>
    <x v="2"/>
    <x v="0"/>
    <s v="Binders And Binder Accessories"/>
    <x v="0"/>
    <s v="Small Box"/>
  </r>
  <r>
    <n v="1279"/>
    <s v="Josephine Rao"/>
    <n v="90115"/>
    <x v="6"/>
    <n v="5"/>
    <n v="442.14"/>
    <n v="2210.6999999999998"/>
    <n v="0.1"/>
    <n v="0.1"/>
    <s v="Meduim discount"/>
    <n v="221.07"/>
    <n v="1989.6299999999999"/>
    <s v="Low order"/>
    <d v="2015-03-05T00:00:00"/>
    <s v="Thursday"/>
    <s v="March"/>
    <s v="2015"/>
    <x v="5"/>
    <d v="2015-03-05T00:00:00"/>
    <s v="Not Specified"/>
    <n v="0"/>
    <s v="Fast"/>
    <n v="46324"/>
    <s v="Express "/>
    <s v="Hammond"/>
    <x v="38"/>
    <x v="0"/>
    <x v="2"/>
    <s v="Office Machines"/>
    <x v="0"/>
    <s v="Jumbo Drum"/>
  </r>
  <r>
    <n v="1280"/>
    <s v="Harold Albright"/>
    <n v="19042"/>
    <x v="8"/>
    <n v="8"/>
    <n v="40.98"/>
    <n v="327.84"/>
    <n v="0.05"/>
    <n v="0.05"/>
    <s v="Low discount"/>
    <n v="16.391999999999999"/>
    <n v="311.44799999999998"/>
    <s v="Low order"/>
    <d v="2015-03-01T00:00:00"/>
    <s v="Sunday"/>
    <s v="March"/>
    <s v="2015"/>
    <x v="5"/>
    <d v="2015-03-02T00:00:00"/>
    <s v="Critical"/>
    <n v="1"/>
    <s v="Fast"/>
    <n v="98119"/>
    <s v="Standard"/>
    <s v="Seattle"/>
    <x v="0"/>
    <x v="2"/>
    <x v="0"/>
    <s v="Binders And Binder Accessories"/>
    <x v="0"/>
    <s v="Small Box"/>
  </r>
  <r>
    <n v="1281"/>
    <s v="Pauline Denton"/>
    <n v="89112"/>
    <x v="1"/>
    <n v="8"/>
    <n v="238.4"/>
    <n v="1907.2"/>
    <n v="0.1"/>
    <n v="0.1"/>
    <s v="Meduim discount"/>
    <n v="190.72000000000003"/>
    <n v="1716.48"/>
    <s v="Low order"/>
    <d v="2015-01-24T00:00:00"/>
    <s v="Saturday"/>
    <s v="January"/>
    <s v="2015"/>
    <x v="0"/>
    <d v="2015-01-26T00:00:00"/>
    <s v="Low"/>
    <n v="2"/>
    <s v="Meduim"/>
    <n v="47591"/>
    <s v="Standard"/>
    <s v="Vincennes"/>
    <x v="38"/>
    <x v="2"/>
    <x v="1"/>
    <s v="Chairs &amp; Chairmats"/>
    <x v="2"/>
    <s v="Large Box"/>
  </r>
  <r>
    <n v="1281"/>
    <s v="Pauline Denton"/>
    <n v="89112"/>
    <x v="16"/>
    <n v="5"/>
    <n v="199.99"/>
    <n v="999.95"/>
    <n v="0.1"/>
    <n v="0.1"/>
    <s v="Meduim discount"/>
    <n v="99.995000000000005"/>
    <n v="899.95500000000004"/>
    <s v="Low order"/>
    <d v="2015-01-24T00:00:00"/>
    <s v="Saturday"/>
    <s v="January"/>
    <s v="2015"/>
    <x v="0"/>
    <d v="2015-01-26T00:00:00"/>
    <s v="Low"/>
    <n v="2"/>
    <s v="Meduim"/>
    <n v="47591"/>
    <s v="Express "/>
    <s v="Vincennes"/>
    <x v="38"/>
    <x v="1"/>
    <x v="2"/>
    <s v="Copiers And Fax"/>
    <x v="2"/>
    <s v="Large Box"/>
  </r>
  <r>
    <n v="1282"/>
    <s v="Dana Sharpe"/>
    <n v="29319"/>
    <x v="1"/>
    <n v="30"/>
    <n v="238.4"/>
    <n v="7152"/>
    <n v="0.1"/>
    <n v="0.1"/>
    <s v="Meduim discount"/>
    <n v="715.2"/>
    <n v="6436.8"/>
    <s v="High Order"/>
    <d v="2015-01-24T00:00:00"/>
    <s v="Saturday"/>
    <s v="January"/>
    <s v="2015"/>
    <x v="0"/>
    <d v="2015-01-26T00:00:00"/>
    <s v="Low"/>
    <n v="2"/>
    <s v="Meduim"/>
    <n v="19134"/>
    <s v="Standard"/>
    <s v="Philadelphia"/>
    <x v="19"/>
    <x v="1"/>
    <x v="1"/>
    <s v="Chairs &amp; Chairmats"/>
    <x v="2"/>
    <s v="Large Box"/>
  </r>
  <r>
    <n v="1282"/>
    <s v="Dana Sharpe"/>
    <n v="29319"/>
    <x v="16"/>
    <n v="21"/>
    <n v="199.99"/>
    <n v="4199.79"/>
    <n v="0.1"/>
    <n v="0.1"/>
    <s v="Meduim discount"/>
    <n v="419.97900000000004"/>
    <n v="3779.8109999999997"/>
    <s v="Low order"/>
    <d v="2015-01-24T00:00:00"/>
    <s v="Saturday"/>
    <s v="January"/>
    <s v="2015"/>
    <x v="0"/>
    <d v="2015-01-26T00:00:00"/>
    <s v="Low"/>
    <n v="2"/>
    <s v="Meduim"/>
    <n v="19134"/>
    <s v="Express "/>
    <s v="Philadelphia"/>
    <x v="19"/>
    <x v="2"/>
    <x v="2"/>
    <s v="Copiers And Fax"/>
    <x v="2"/>
    <s v="Large Box"/>
  </r>
  <r>
    <n v="1298"/>
    <s v="Herbert Beard"/>
    <n v="90662"/>
    <x v="6"/>
    <n v="6"/>
    <n v="150.97999999999999"/>
    <n v="905.87999999999988"/>
    <n v="0.1"/>
    <n v="0.1"/>
    <s v="Meduim discount"/>
    <n v="90.587999999999994"/>
    <n v="815.29199999999992"/>
    <s v="Low order"/>
    <d v="2015-02-12T00:00:00"/>
    <s v="Thursday"/>
    <s v="February"/>
    <s v="2015"/>
    <x v="2"/>
    <d v="2015-02-15T00:00:00"/>
    <s v="Not Specified"/>
    <n v="3"/>
    <s v="Meduim"/>
    <n v="75482"/>
    <s v="Standard"/>
    <s v="Sulphur Springs"/>
    <x v="7"/>
    <x v="2"/>
    <x v="2"/>
    <s v="Office Machines"/>
    <x v="1"/>
    <s v="Medium Box"/>
  </r>
  <r>
    <n v="1298"/>
    <s v="Herbert Beard"/>
    <n v="90662"/>
    <x v="10"/>
    <n v="4"/>
    <n v="176.19"/>
    <n v="704.76"/>
    <n v="0.1"/>
    <n v="0.1"/>
    <s v="Meduim discount"/>
    <n v="70.475999999999999"/>
    <n v="634.28399999999999"/>
    <s v="Low order"/>
    <d v="2015-02-12T00:00:00"/>
    <s v="Thursday"/>
    <s v="February"/>
    <s v="2015"/>
    <x v="2"/>
    <d v="2015-02-14T00:00:00"/>
    <s v="Not Specified"/>
    <n v="2"/>
    <s v="Meduim"/>
    <n v="75482"/>
    <s v="Standard"/>
    <s v="Sulphur Springs"/>
    <x v="7"/>
    <x v="0"/>
    <x v="0"/>
    <s v="Storage &amp; Organization"/>
    <x v="1"/>
    <s v="Small Box"/>
  </r>
  <r>
    <n v="1303"/>
    <s v="Cindy Harvey"/>
    <n v="87003"/>
    <x v="13"/>
    <n v="12"/>
    <n v="39.479999999999997"/>
    <n v="473.76"/>
    <n v="0.05"/>
    <n v="0.05"/>
    <s v="Low discount"/>
    <n v="23.688000000000002"/>
    <n v="450.072"/>
    <s v="Low order"/>
    <d v="2015-02-19T00:00:00"/>
    <s v="Thursday"/>
    <s v="February"/>
    <s v="2015"/>
    <x v="2"/>
    <d v="2015-02-21T00:00:00"/>
    <s v="High"/>
    <n v="2"/>
    <s v="Meduim"/>
    <n v="84074"/>
    <s v="Standard"/>
    <s v="Tooele"/>
    <x v="17"/>
    <x v="0"/>
    <x v="2"/>
    <s v="Computer Peripherals"/>
    <x v="3"/>
    <s v="Small Pack"/>
  </r>
  <r>
    <n v="1303"/>
    <s v="Cindy Harvey"/>
    <n v="87005"/>
    <x v="5"/>
    <n v="9"/>
    <n v="65.989999999999995"/>
    <n v="593.91"/>
    <n v="0.05"/>
    <n v="0.05"/>
    <s v="Low discount"/>
    <n v="29.695499999999999"/>
    <n v="564.21449999999993"/>
    <s v="Low order"/>
    <d v="2015-02-19T00:00:00"/>
    <s v="Thursday"/>
    <s v="February"/>
    <s v="2015"/>
    <x v="2"/>
    <d v="2015-02-26T00:00:00"/>
    <s v="Low"/>
    <n v="7"/>
    <s v="High"/>
    <n v="84074"/>
    <s v="Standard"/>
    <s v="Tooele"/>
    <x v="17"/>
    <x v="0"/>
    <x v="2"/>
    <s v="Telephones And Communication"/>
    <x v="3"/>
    <s v="Small Box"/>
  </r>
  <r>
    <n v="1304"/>
    <s v="Sherri McIntosh"/>
    <n v="87004"/>
    <x v="9"/>
    <n v="3"/>
    <n v="2.88"/>
    <n v="8.64"/>
    <n v="0.05"/>
    <n v="0.05"/>
    <s v="Low discount"/>
    <n v="0.43200000000000005"/>
    <n v="8.2080000000000002"/>
    <s v="Low order"/>
    <d v="2015-04-23T00:00:00"/>
    <s v="Thursday"/>
    <s v="April"/>
    <s v="2015"/>
    <x v="4"/>
    <d v="2015-04-24T00:00:00"/>
    <s v="Medium"/>
    <n v="1"/>
    <s v="Fast"/>
    <n v="84084"/>
    <s v="Standard"/>
    <s v="West Jordan"/>
    <x v="17"/>
    <x v="0"/>
    <x v="0"/>
    <s v="Labels"/>
    <x v="3"/>
    <s v="Small Box"/>
  </r>
  <r>
    <n v="1305"/>
    <s v="Chris Pritchard"/>
    <n v="87002"/>
    <x v="2"/>
    <n v="3"/>
    <n v="62.18"/>
    <n v="186.54"/>
    <n v="0.05"/>
    <n v="0.05"/>
    <s v="Low discount"/>
    <n v="9.327"/>
    <n v="177.21299999999999"/>
    <s v="Low order"/>
    <d v="2015-02-17T00:00:00"/>
    <s v="Tuesday"/>
    <s v="February"/>
    <s v="2015"/>
    <x v="2"/>
    <d v="2015-02-19T00:00:00"/>
    <s v="High"/>
    <n v="2"/>
    <s v="Meduim"/>
    <n v="84120"/>
    <s v="Standard"/>
    <s v="West Valley City"/>
    <x v="17"/>
    <x v="0"/>
    <x v="1"/>
    <s v="Office Furnishings"/>
    <x v="3"/>
    <s v="Medium Box"/>
  </r>
  <r>
    <n v="1307"/>
    <s v="Teresa Hill"/>
    <n v="91451"/>
    <x v="13"/>
    <n v="16"/>
    <n v="8.33"/>
    <n v="133.28"/>
    <n v="0.05"/>
    <n v="0.05"/>
    <s v="Low discount"/>
    <n v="6.6640000000000006"/>
    <n v="126.616"/>
    <s v="Low order"/>
    <d v="2015-06-30T00:00:00"/>
    <s v="Tuesday"/>
    <s v="June"/>
    <s v="2015"/>
    <x v="1"/>
    <d v="2015-07-07T00:00:00"/>
    <s v="Low"/>
    <n v="7"/>
    <s v="High"/>
    <n v="97420"/>
    <s v="Standard"/>
    <s v="Coos Bay"/>
    <x v="6"/>
    <x v="0"/>
    <x v="2"/>
    <s v="Computer Peripherals"/>
    <x v="2"/>
    <s v="Small Pack"/>
  </r>
  <r>
    <n v="1314"/>
    <s v="Keith Marsh"/>
    <n v="22755"/>
    <x v="8"/>
    <n v="45"/>
    <n v="5.34"/>
    <n v="240.29999999999998"/>
    <n v="0.05"/>
    <n v="0.05"/>
    <s v="Low discount"/>
    <n v="12.015000000000001"/>
    <n v="228.28499999999997"/>
    <s v="Low order"/>
    <d v="2015-03-30T00:00:00"/>
    <s v="Monday"/>
    <s v="March"/>
    <s v="2015"/>
    <x v="5"/>
    <d v="2015-04-01T00:00:00"/>
    <s v="Medium"/>
    <n v="2"/>
    <s v="Meduim"/>
    <n v="90058"/>
    <s v="Standard"/>
    <s v="Los Angeles"/>
    <x v="1"/>
    <x v="0"/>
    <x v="0"/>
    <s v="Binders And Binder Accessories"/>
    <x v="1"/>
    <s v="Small Box"/>
  </r>
  <r>
    <n v="1314"/>
    <s v="Keith Marsh"/>
    <n v="22755"/>
    <x v="5"/>
    <n v="5"/>
    <n v="55.99"/>
    <n v="279.95"/>
    <n v="0.05"/>
    <n v="0.05"/>
    <s v="Low discount"/>
    <n v="13.9975"/>
    <n v="265.95249999999999"/>
    <s v="Low order"/>
    <d v="2015-03-30T00:00:00"/>
    <s v="Monday"/>
    <s v="March"/>
    <s v="2015"/>
    <x v="5"/>
    <d v="2015-04-01T00:00:00"/>
    <s v="Medium"/>
    <n v="2"/>
    <s v="Meduim"/>
    <n v="90058"/>
    <s v="Standard"/>
    <s v="Los Angeles"/>
    <x v="1"/>
    <x v="0"/>
    <x v="2"/>
    <s v="Telephones And Communication"/>
    <x v="1"/>
    <s v="Small Pack"/>
  </r>
  <r>
    <n v="1314"/>
    <s v="Keith Marsh"/>
    <n v="27013"/>
    <x v="10"/>
    <n v="34"/>
    <n v="80.98"/>
    <n v="2753.32"/>
    <n v="0.05"/>
    <n v="0.05"/>
    <s v="Low discount"/>
    <n v="137.66600000000003"/>
    <n v="2615.654"/>
    <s v="Low order"/>
    <d v="2015-01-05T00:00:00"/>
    <s v="Monday"/>
    <s v="January"/>
    <s v="2015"/>
    <x v="0"/>
    <d v="2015-01-09T00:00:00"/>
    <s v="Low"/>
    <n v="4"/>
    <s v="High"/>
    <n v="90058"/>
    <s v="Standard"/>
    <s v="Los Angeles"/>
    <x v="1"/>
    <x v="0"/>
    <x v="0"/>
    <s v="Storage &amp; Organization"/>
    <x v="1"/>
    <s v="Large Box"/>
  </r>
  <r>
    <n v="1314"/>
    <s v="Keith Marsh"/>
    <n v="27013"/>
    <x v="10"/>
    <n v="31"/>
    <n v="279.48"/>
    <n v="8663.880000000001"/>
    <n v="0.1"/>
    <n v="0.1"/>
    <s v="Meduim discount"/>
    <n v="866.38800000000015"/>
    <n v="7797.4920000000011"/>
    <s v="High Order"/>
    <d v="2015-01-05T00:00:00"/>
    <s v="Monday"/>
    <s v="January"/>
    <s v="2015"/>
    <x v="0"/>
    <d v="2015-01-05T00:00:00"/>
    <s v="Low"/>
    <n v="0"/>
    <s v="Fast"/>
    <n v="90058"/>
    <s v="Standard"/>
    <s v="Los Angeles"/>
    <x v="1"/>
    <x v="0"/>
    <x v="0"/>
    <s v="Storage &amp; Organization"/>
    <x v="1"/>
    <s v="Large Box"/>
  </r>
  <r>
    <n v="1315"/>
    <s v="Adam Saunders Gray"/>
    <n v="87602"/>
    <x v="8"/>
    <n v="9"/>
    <n v="4.91"/>
    <n v="44.19"/>
    <n v="0.05"/>
    <n v="0.05"/>
    <s v="Low discount"/>
    <n v="2.2094999999999998"/>
    <n v="41.980499999999999"/>
    <s v="Low order"/>
    <d v="2015-03-30T00:00:00"/>
    <s v="Monday"/>
    <s v="March"/>
    <s v="2015"/>
    <x v="5"/>
    <d v="2015-03-31T00:00:00"/>
    <s v="Medium"/>
    <n v="1"/>
    <s v="Fast"/>
    <n v="80906"/>
    <s v="Standard"/>
    <s v="Colorado Springs"/>
    <x v="21"/>
    <x v="0"/>
    <x v="0"/>
    <s v="Binders And Binder Accessories"/>
    <x v="1"/>
    <s v="Small Box"/>
  </r>
  <r>
    <n v="1316"/>
    <s v="Marion Lindsey"/>
    <n v="87602"/>
    <x v="8"/>
    <n v="11"/>
    <n v="5.34"/>
    <n v="58.739999999999995"/>
    <n v="0.05"/>
    <n v="0.05"/>
    <s v="Low discount"/>
    <n v="2.9369999999999998"/>
    <n v="55.802999999999997"/>
    <s v="Low order"/>
    <d v="2015-03-30T00:00:00"/>
    <s v="Monday"/>
    <s v="March"/>
    <s v="2015"/>
    <x v="5"/>
    <d v="2015-04-01T00:00:00"/>
    <s v="Medium"/>
    <n v="2"/>
    <s v="Meduim"/>
    <n v="80022"/>
    <s v="Standard"/>
    <s v="Commerce City"/>
    <x v="21"/>
    <x v="0"/>
    <x v="0"/>
    <s v="Binders And Binder Accessories"/>
    <x v="1"/>
    <s v="Small Box"/>
  </r>
  <r>
    <n v="1316"/>
    <s v="Marion Lindsey"/>
    <n v="87602"/>
    <x v="5"/>
    <n v="1"/>
    <n v="55.99"/>
    <n v="55.99"/>
    <n v="0.05"/>
    <n v="0.05"/>
    <s v="Low discount"/>
    <n v="2.7995000000000001"/>
    <n v="53.1905"/>
    <s v="Low order"/>
    <d v="2015-03-30T00:00:00"/>
    <s v="Monday"/>
    <s v="March"/>
    <s v="2015"/>
    <x v="5"/>
    <d v="2015-04-01T00:00:00"/>
    <s v="Medium"/>
    <n v="2"/>
    <s v="Meduim"/>
    <n v="80022"/>
    <s v="Standard"/>
    <s v="Commerce City"/>
    <x v="21"/>
    <x v="0"/>
    <x v="2"/>
    <s v="Telephones And Communication"/>
    <x v="1"/>
    <s v="Small Pack"/>
  </r>
  <r>
    <n v="1316"/>
    <s v="Marion Lindsey"/>
    <n v="87603"/>
    <x v="10"/>
    <n v="8"/>
    <n v="80.98"/>
    <n v="647.84"/>
    <n v="0.05"/>
    <n v="0.05"/>
    <s v="Low discount"/>
    <n v="32.392000000000003"/>
    <n v="615.44799999999998"/>
    <s v="Low order"/>
    <d v="2015-01-05T00:00:00"/>
    <s v="Monday"/>
    <s v="January"/>
    <s v="2015"/>
    <x v="0"/>
    <d v="2015-01-09T00:00:00"/>
    <s v="Low"/>
    <n v="4"/>
    <s v="High"/>
    <n v="80022"/>
    <s v="Standard"/>
    <s v="Commerce City"/>
    <x v="21"/>
    <x v="0"/>
    <x v="0"/>
    <s v="Storage &amp; Organization"/>
    <x v="1"/>
    <s v="Large Box"/>
  </r>
  <r>
    <n v="1316"/>
    <s v="Marion Lindsey"/>
    <n v="87603"/>
    <x v="10"/>
    <n v="8"/>
    <n v="279.48"/>
    <n v="2235.84"/>
    <n v="0.1"/>
    <n v="0.1"/>
    <s v="Meduim discount"/>
    <n v="223.58400000000003"/>
    <n v="2012.2560000000001"/>
    <s v="Low order"/>
    <d v="2015-01-05T00:00:00"/>
    <s v="Monday"/>
    <s v="January"/>
    <s v="2015"/>
    <x v="0"/>
    <d v="2015-01-05T00:00:00"/>
    <s v="Low"/>
    <n v="0"/>
    <s v="Fast"/>
    <n v="80022"/>
    <s v="Standard"/>
    <s v="Commerce City"/>
    <x v="21"/>
    <x v="2"/>
    <x v="0"/>
    <s v="Storage &amp; Organization"/>
    <x v="1"/>
    <s v="Large Box"/>
  </r>
  <r>
    <n v="1338"/>
    <s v="Denise McIntosh"/>
    <n v="91244"/>
    <x v="5"/>
    <n v="16"/>
    <n v="55.99"/>
    <n v="895.84"/>
    <n v="0.05"/>
    <n v="0.05"/>
    <s v="Low discount"/>
    <n v="44.792000000000002"/>
    <n v="851.048"/>
    <s v="Low order"/>
    <d v="2015-02-10T00:00:00"/>
    <s v="Tuesday"/>
    <s v="February"/>
    <s v="2015"/>
    <x v="2"/>
    <d v="2015-02-10T00:00:00"/>
    <s v="Low"/>
    <n v="0"/>
    <s v="Fast"/>
    <n v="60623"/>
    <s v="Standard"/>
    <s v="Chicago"/>
    <x v="12"/>
    <x v="1"/>
    <x v="2"/>
    <s v="Telephones And Communication"/>
    <x v="1"/>
    <s v="Small Pack"/>
  </r>
  <r>
    <n v="1340"/>
    <s v="Marie Bass"/>
    <n v="21636"/>
    <x v="8"/>
    <n v="29"/>
    <n v="22.38"/>
    <n v="649.02"/>
    <n v="0.05"/>
    <n v="0.05"/>
    <s v="Low discount"/>
    <n v="32.451000000000001"/>
    <n v="616.56899999999996"/>
    <s v="Low order"/>
    <d v="2015-02-10T00:00:00"/>
    <s v="Tuesday"/>
    <s v="February"/>
    <s v="2015"/>
    <x v="2"/>
    <d v="2015-02-17T00:00:00"/>
    <s v="Low"/>
    <n v="7"/>
    <s v="High"/>
    <n v="10170"/>
    <s v="Express "/>
    <s v="New York City"/>
    <x v="4"/>
    <x v="1"/>
    <x v="0"/>
    <s v="Binders And Binder Accessories"/>
    <x v="1"/>
    <s v="Small Box"/>
  </r>
  <r>
    <n v="1340"/>
    <s v="Marie Bass"/>
    <n v="21636"/>
    <x v="10"/>
    <n v="11"/>
    <n v="5.98"/>
    <n v="65.78"/>
    <n v="0.05"/>
    <n v="0.05"/>
    <s v="Low discount"/>
    <n v="3.2890000000000001"/>
    <n v="62.491"/>
    <s v="Low order"/>
    <d v="2015-02-10T00:00:00"/>
    <s v="Tuesday"/>
    <s v="February"/>
    <s v="2015"/>
    <x v="2"/>
    <d v="2015-02-15T00:00:00"/>
    <s v="Low"/>
    <n v="5"/>
    <s v="High"/>
    <n v="10170"/>
    <s v="Standard"/>
    <s v="New York City"/>
    <x v="4"/>
    <x v="1"/>
    <x v="0"/>
    <s v="Storage &amp; Organization"/>
    <x v="1"/>
    <s v="Small Box"/>
  </r>
  <r>
    <n v="1340"/>
    <s v="Marie Bass"/>
    <n v="21636"/>
    <x v="5"/>
    <n v="63"/>
    <n v="55.99"/>
    <n v="3527.3700000000003"/>
    <n v="0.05"/>
    <n v="0.05"/>
    <s v="Low discount"/>
    <n v="176.36850000000004"/>
    <n v="3351.0015000000003"/>
    <s v="Low order"/>
    <d v="2015-02-10T00:00:00"/>
    <s v="Tuesday"/>
    <s v="February"/>
    <s v="2015"/>
    <x v="2"/>
    <d v="2015-02-10T00:00:00"/>
    <s v="Low"/>
    <n v="0"/>
    <s v="Fast"/>
    <n v="10170"/>
    <s v="Standard"/>
    <s v="New York City"/>
    <x v="4"/>
    <x v="1"/>
    <x v="2"/>
    <s v="Telephones And Communication"/>
    <x v="1"/>
    <s v="Small Pack"/>
  </r>
  <r>
    <n v="1340"/>
    <s v="Marie Bass"/>
    <n v="24455"/>
    <x v="0"/>
    <n v="76"/>
    <n v="3.98"/>
    <n v="302.48"/>
    <n v="0.05"/>
    <n v="0.05"/>
    <s v="Low discount"/>
    <n v="15.124000000000002"/>
    <n v="287.35599999999999"/>
    <s v="Low order"/>
    <d v="2015-06-06T00:00:00"/>
    <s v="Saturday"/>
    <s v="June"/>
    <s v="2015"/>
    <x v="1"/>
    <d v="2015-06-09T00:00:00"/>
    <s v="Not Specified"/>
    <n v="3"/>
    <s v="Meduim"/>
    <n v="10170"/>
    <s v="Standard"/>
    <s v="New York City"/>
    <x v="4"/>
    <x v="1"/>
    <x v="0"/>
    <s v="Pens &amp; Art Supplies"/>
    <x v="1"/>
    <s v="Wrap Bag"/>
  </r>
  <r>
    <n v="1341"/>
    <s v="Edward Bynum"/>
    <n v="91244"/>
    <x v="10"/>
    <n v="3"/>
    <n v="5.98"/>
    <n v="17.940000000000001"/>
    <n v="0.05"/>
    <n v="0.05"/>
    <s v="Low discount"/>
    <n v="0.89700000000000013"/>
    <n v="17.043000000000003"/>
    <s v="Low order"/>
    <d v="2015-02-10T00:00:00"/>
    <s v="Tuesday"/>
    <s v="February"/>
    <s v="2015"/>
    <x v="2"/>
    <d v="2015-02-15T00:00:00"/>
    <s v="Low"/>
    <n v="5"/>
    <s v="High"/>
    <n v="17201"/>
    <s v="Standard"/>
    <s v="Chambersburg"/>
    <x v="19"/>
    <x v="1"/>
    <x v="0"/>
    <s v="Storage &amp; Organization"/>
    <x v="1"/>
    <s v="Small Box"/>
  </r>
  <r>
    <n v="1341"/>
    <s v="Edward Bynum"/>
    <n v="91245"/>
    <x v="13"/>
    <n v="4"/>
    <n v="20.89"/>
    <n v="83.56"/>
    <n v="0.05"/>
    <n v="0.05"/>
    <s v="Low discount"/>
    <n v="4.1779999999999999"/>
    <n v="79.382000000000005"/>
    <s v="Low order"/>
    <d v="2015-06-06T00:00:00"/>
    <s v="Saturday"/>
    <s v="June"/>
    <s v="2015"/>
    <x v="1"/>
    <d v="2015-06-08T00:00:00"/>
    <s v="Not Specified"/>
    <n v="2"/>
    <s v="Meduim"/>
    <n v="17201"/>
    <s v="Standard"/>
    <s v="Chambersburg"/>
    <x v="19"/>
    <x v="1"/>
    <x v="2"/>
    <s v="Computer Peripherals"/>
    <x v="1"/>
    <s v="Small Pack"/>
  </r>
  <r>
    <n v="1341"/>
    <s v="Edward Bynum"/>
    <n v="91245"/>
    <x v="0"/>
    <n v="19"/>
    <n v="3.98"/>
    <n v="75.62"/>
    <n v="0.05"/>
    <n v="0.05"/>
    <s v="Low discount"/>
    <n v="3.7810000000000006"/>
    <n v="71.838999999999999"/>
    <s v="Low order"/>
    <d v="2015-06-06T00:00:00"/>
    <s v="Saturday"/>
    <s v="June"/>
    <s v="2015"/>
    <x v="1"/>
    <d v="2015-06-09T00:00:00"/>
    <s v="Not Specified"/>
    <n v="3"/>
    <s v="Meduim"/>
    <n v="17201"/>
    <s v="Standard"/>
    <s v="Chambersburg"/>
    <x v="19"/>
    <x v="3"/>
    <x v="0"/>
    <s v="Pens &amp; Art Supplies"/>
    <x v="1"/>
    <s v="Wrap Bag"/>
  </r>
  <r>
    <n v="1347"/>
    <s v="Vivian Goldstein"/>
    <n v="89686"/>
    <x v="3"/>
    <n v="21"/>
    <n v="2.62"/>
    <n v="55.02"/>
    <n v="0.05"/>
    <n v="0.05"/>
    <s v="Low discount"/>
    <n v="2.7510000000000003"/>
    <n v="52.269000000000005"/>
    <s v="Low order"/>
    <d v="2015-04-30T00:00:00"/>
    <s v="Thursday"/>
    <s v="April"/>
    <s v="2015"/>
    <x v="4"/>
    <d v="2015-05-06T00:00:00"/>
    <s v="Low"/>
    <n v="6"/>
    <s v="High"/>
    <n v="33511"/>
    <s v="Standard"/>
    <s v="Brandon"/>
    <x v="26"/>
    <x v="3"/>
    <x v="0"/>
    <s v="Rubber Bands"/>
    <x v="1"/>
    <s v="Wrap Bag"/>
  </r>
  <r>
    <n v="1350"/>
    <s v="Jackie Burke"/>
    <n v="88233"/>
    <x v="2"/>
    <n v="4"/>
    <n v="12.2"/>
    <n v="48.8"/>
    <n v="0.05"/>
    <n v="0.05"/>
    <s v="Low discount"/>
    <n v="2.44"/>
    <n v="46.36"/>
    <s v="Low order"/>
    <d v="2015-04-17T00:00:00"/>
    <s v="Friday"/>
    <s v="April"/>
    <s v="2015"/>
    <x v="4"/>
    <d v="2015-04-18T00:00:00"/>
    <s v="High"/>
    <n v="1"/>
    <s v="Fast"/>
    <n v="33055"/>
    <s v="Express "/>
    <s v="Carol City"/>
    <x v="26"/>
    <x v="3"/>
    <x v="1"/>
    <s v="Office Furnishings"/>
    <x v="1"/>
    <s v="Small Pack"/>
  </r>
  <r>
    <n v="1351"/>
    <s v="Janet McCullough"/>
    <n v="88232"/>
    <x v="5"/>
    <n v="7"/>
    <n v="110.99"/>
    <n v="776.93"/>
    <n v="0.1"/>
    <n v="0.1"/>
    <s v="Meduim discount"/>
    <n v="77.692999999999998"/>
    <n v="699.23699999999997"/>
    <s v="Low order"/>
    <d v="2015-01-27T00:00:00"/>
    <s v="Tuesday"/>
    <s v="January"/>
    <s v="2015"/>
    <x v="0"/>
    <d v="2015-01-29T00:00:00"/>
    <s v="Not Specified"/>
    <n v="2"/>
    <s v="Meduim"/>
    <n v="33063"/>
    <s v="Express "/>
    <s v="Coconut Creek"/>
    <x v="26"/>
    <x v="1"/>
    <x v="2"/>
    <s v="Telephones And Communication"/>
    <x v="1"/>
    <s v="Small Box"/>
  </r>
  <r>
    <n v="1352"/>
    <s v="Vivian Clarke"/>
    <n v="88234"/>
    <x v="2"/>
    <n v="16"/>
    <n v="17.670000000000002"/>
    <n v="282.72000000000003"/>
    <n v="0.05"/>
    <n v="0.05"/>
    <s v="Low discount"/>
    <n v="14.136000000000003"/>
    <n v="268.584"/>
    <s v="Low order"/>
    <d v="2015-04-30T00:00:00"/>
    <s v="Thursday"/>
    <s v="April"/>
    <s v="2015"/>
    <x v="4"/>
    <d v="2015-05-01T00:00:00"/>
    <s v="High"/>
    <n v="1"/>
    <s v="Fast"/>
    <n v="20746"/>
    <s v="Standard"/>
    <s v="Camp Springs"/>
    <x v="30"/>
    <x v="2"/>
    <x v="1"/>
    <s v="Office Furnishings"/>
    <x v="1"/>
    <s v="Small Pack"/>
  </r>
  <r>
    <n v="1354"/>
    <s v="Aaron Dillon"/>
    <n v="91209"/>
    <x v="9"/>
    <n v="2"/>
    <n v="4.13"/>
    <n v="8.26"/>
    <n v="0.05"/>
    <n v="0.05"/>
    <s v="Low discount"/>
    <n v="0.41300000000000003"/>
    <n v="7.8469999999999995"/>
    <s v="Low order"/>
    <d v="2015-02-11T00:00:00"/>
    <s v="Wednesday"/>
    <s v="February"/>
    <s v="2015"/>
    <x v="2"/>
    <d v="2015-02-11T00:00:00"/>
    <s v="High"/>
    <n v="0"/>
    <s v="Fast"/>
    <n v="76086"/>
    <s v="Standard"/>
    <s v="Weatherford"/>
    <x v="7"/>
    <x v="2"/>
    <x v="0"/>
    <s v="Labels"/>
    <x v="3"/>
    <s v="Small Box"/>
  </r>
  <r>
    <n v="1354"/>
    <s v="Aaron Dillon"/>
    <n v="91209"/>
    <x v="9"/>
    <n v="2"/>
    <n v="4.9800000000000004"/>
    <n v="9.9600000000000009"/>
    <n v="0.05"/>
    <n v="0.05"/>
    <s v="Low discount"/>
    <n v="0.49800000000000005"/>
    <n v="9.4620000000000015"/>
    <s v="Low order"/>
    <d v="2015-02-11T00:00:00"/>
    <s v="Wednesday"/>
    <s v="February"/>
    <s v="2015"/>
    <x v="2"/>
    <d v="2015-02-13T00:00:00"/>
    <s v="High"/>
    <n v="2"/>
    <s v="Meduim"/>
    <n v="76086"/>
    <s v="Standard"/>
    <s v="Weatherford"/>
    <x v="7"/>
    <x v="2"/>
    <x v="0"/>
    <s v="Labels"/>
    <x v="3"/>
    <s v="Small Box"/>
  </r>
  <r>
    <n v="1357"/>
    <s v="Marguerite Yu"/>
    <n v="88184"/>
    <x v="5"/>
    <n v="9"/>
    <n v="125.99"/>
    <n v="1133.9099999999999"/>
    <n v="0.1"/>
    <n v="0.1"/>
    <s v="Meduim discount"/>
    <n v="113.39099999999999"/>
    <n v="1020.5189999999999"/>
    <s v="Low order"/>
    <d v="2015-06-03T00:00:00"/>
    <s v="Wednesday"/>
    <s v="June"/>
    <s v="2015"/>
    <x v="1"/>
    <d v="2015-06-05T00:00:00"/>
    <s v="Medium"/>
    <n v="2"/>
    <s v="Meduim"/>
    <n v="78596"/>
    <s v="Standard"/>
    <s v="Weslaco"/>
    <x v="7"/>
    <x v="2"/>
    <x v="2"/>
    <s v="Telephones And Communication"/>
    <x v="1"/>
    <s v="Small Box"/>
  </r>
  <r>
    <n v="1357"/>
    <s v="Marguerite Yu"/>
    <n v="88185"/>
    <x v="6"/>
    <n v="15"/>
    <n v="119.99"/>
    <n v="1799.85"/>
    <n v="0.1"/>
    <n v="0.1"/>
    <s v="Meduim discount"/>
    <n v="179.98500000000001"/>
    <n v="1619.8649999999998"/>
    <s v="Low order"/>
    <d v="2015-06-28T00:00:00"/>
    <s v="Sunday"/>
    <s v="June"/>
    <s v="2015"/>
    <x v="1"/>
    <d v="2015-06-30T00:00:00"/>
    <s v="High"/>
    <n v="2"/>
    <s v="Meduim"/>
    <n v="78596"/>
    <s v="Express "/>
    <s v="Weslaco"/>
    <x v="7"/>
    <x v="2"/>
    <x v="2"/>
    <s v="Office Machines"/>
    <x v="1"/>
    <s v="Jumbo Box"/>
  </r>
  <r>
    <n v="1360"/>
    <s v="Arlene Gibbons"/>
    <n v="89595"/>
    <x v="2"/>
    <n v="8"/>
    <n v="14.34"/>
    <n v="114.72"/>
    <n v="0.05"/>
    <n v="0.05"/>
    <s v="Low discount"/>
    <n v="5.7360000000000007"/>
    <n v="108.98399999999999"/>
    <s v="Low order"/>
    <d v="2015-01-26T00:00:00"/>
    <s v="Monday"/>
    <s v="January"/>
    <s v="2015"/>
    <x v="0"/>
    <d v="2015-01-27T00:00:00"/>
    <s v="High"/>
    <n v="1"/>
    <s v="Fast"/>
    <n v="52761"/>
    <s v="Standard"/>
    <s v="Muscatine"/>
    <x v="25"/>
    <x v="2"/>
    <x v="1"/>
    <s v="Office Furnishings"/>
    <x v="3"/>
    <s v="Small Pack"/>
  </r>
  <r>
    <n v="1361"/>
    <s v="Kristina Collier"/>
    <n v="89595"/>
    <x v="9"/>
    <n v="1"/>
    <n v="2.89"/>
    <n v="2.89"/>
    <n v="0.05"/>
    <n v="0.05"/>
    <s v="Low discount"/>
    <n v="0.14450000000000002"/>
    <n v="2.7455000000000003"/>
    <s v="Low order"/>
    <d v="2015-01-26T00:00:00"/>
    <s v="Monday"/>
    <s v="January"/>
    <s v="2015"/>
    <x v="0"/>
    <d v="2015-01-28T00:00:00"/>
    <s v="High"/>
    <n v="2"/>
    <s v="Meduim"/>
    <n v="48101"/>
    <s v="Standard"/>
    <s v="Allen Park"/>
    <x v="22"/>
    <x v="2"/>
    <x v="0"/>
    <s v="Labels"/>
    <x v="3"/>
    <s v="Small Box"/>
  </r>
  <r>
    <n v="1361"/>
    <s v="Kristina Collier"/>
    <n v="89596"/>
    <x v="7"/>
    <n v="9"/>
    <n v="6.48"/>
    <n v="58.320000000000007"/>
    <n v="0.05"/>
    <n v="0.05"/>
    <s v="Low discount"/>
    <n v="2.9160000000000004"/>
    <n v="55.404000000000011"/>
    <s v="Low order"/>
    <d v="2015-02-10T00:00:00"/>
    <s v="Tuesday"/>
    <s v="February"/>
    <s v="2015"/>
    <x v="2"/>
    <d v="2015-02-11T00:00:00"/>
    <s v="Critical"/>
    <n v="1"/>
    <s v="Fast"/>
    <n v="48101"/>
    <s v="Express "/>
    <s v="Allen Park"/>
    <x v="22"/>
    <x v="2"/>
    <x v="0"/>
    <s v="Paper"/>
    <x v="3"/>
    <s v="Small Box"/>
  </r>
  <r>
    <n v="1361"/>
    <s v="Kristina Collier"/>
    <n v="89596"/>
    <x v="5"/>
    <n v="16"/>
    <n v="85.99"/>
    <n v="1375.84"/>
    <n v="0.05"/>
    <n v="0.05"/>
    <s v="Low discount"/>
    <n v="68.792000000000002"/>
    <n v="1307.048"/>
    <s v="Low order"/>
    <d v="2015-02-10T00:00:00"/>
    <s v="Tuesday"/>
    <s v="February"/>
    <s v="2015"/>
    <x v="2"/>
    <d v="2015-02-12T00:00:00"/>
    <s v="Critical"/>
    <n v="2"/>
    <s v="Meduim"/>
    <n v="48101"/>
    <s v="Standard"/>
    <s v="Allen Park"/>
    <x v="22"/>
    <x v="3"/>
    <x v="2"/>
    <s v="Telephones And Communication"/>
    <x v="3"/>
    <s v="Small Pack"/>
  </r>
  <r>
    <n v="1363"/>
    <s v="Earl Roy"/>
    <n v="89993"/>
    <x v="8"/>
    <n v="2"/>
    <n v="12.97"/>
    <n v="25.94"/>
    <n v="0.05"/>
    <n v="0.05"/>
    <s v="Low discount"/>
    <n v="1.2970000000000002"/>
    <n v="24.643000000000001"/>
    <s v="Low order"/>
    <d v="2015-02-04T00:00:00"/>
    <s v="Wednesday"/>
    <s v="February"/>
    <s v="2015"/>
    <x v="2"/>
    <d v="2015-02-06T00:00:00"/>
    <s v="Medium"/>
    <n v="2"/>
    <s v="Meduim"/>
    <n v="32707"/>
    <s v="Standard"/>
    <s v="Casselberry"/>
    <x v="26"/>
    <x v="3"/>
    <x v="0"/>
    <s v="Binders And Binder Accessories"/>
    <x v="3"/>
    <s v="Small Box"/>
  </r>
  <r>
    <n v="1363"/>
    <s v="Earl Roy"/>
    <n v="89993"/>
    <x v="3"/>
    <n v="9"/>
    <n v="5.81"/>
    <n v="52.29"/>
    <n v="0.05"/>
    <n v="0.05"/>
    <s v="Low discount"/>
    <n v="2.6145"/>
    <n v="49.6755"/>
    <s v="Low order"/>
    <d v="2015-02-04T00:00:00"/>
    <s v="Wednesday"/>
    <s v="February"/>
    <s v="2015"/>
    <x v="2"/>
    <d v="2015-02-06T00:00:00"/>
    <s v="Medium"/>
    <n v="2"/>
    <s v="Meduim"/>
    <n v="32707"/>
    <s v="Standard"/>
    <s v="Casselberry"/>
    <x v="26"/>
    <x v="1"/>
    <x v="0"/>
    <s v="Rubber Bands"/>
    <x v="3"/>
    <s v="Wrap Bag"/>
  </r>
  <r>
    <n v="1364"/>
    <s v="Chris Ford"/>
    <n v="89994"/>
    <x v="7"/>
    <n v="10"/>
    <n v="5.98"/>
    <n v="59.800000000000004"/>
    <n v="0.05"/>
    <n v="0.05"/>
    <s v="Low discount"/>
    <n v="2.99"/>
    <n v="56.81"/>
    <s v="Low order"/>
    <d v="2015-03-17T00:00:00"/>
    <s v="Tuesday"/>
    <s v="March"/>
    <s v="2015"/>
    <x v="5"/>
    <d v="2015-03-17T00:00:00"/>
    <s v="Not Specified"/>
    <n v="0"/>
    <s v="Fast"/>
    <n v="20746"/>
    <s v="Standard"/>
    <s v="Camp Springs"/>
    <x v="30"/>
    <x v="2"/>
    <x v="0"/>
    <s v="Paper"/>
    <x v="1"/>
    <s v="Small Box"/>
  </r>
  <r>
    <n v="1367"/>
    <s v="James Hunter"/>
    <n v="90513"/>
    <x v="13"/>
    <n v="1"/>
    <n v="73.98"/>
    <n v="73.98"/>
    <n v="0.05"/>
    <n v="0.05"/>
    <s v="Low discount"/>
    <n v="3.6990000000000003"/>
    <n v="70.281000000000006"/>
    <s v="Low order"/>
    <d v="2015-01-07T00:00:00"/>
    <s v="Wednesday"/>
    <s v="January"/>
    <s v="2015"/>
    <x v="0"/>
    <d v="2015-01-10T00:00:00"/>
    <s v="Medium"/>
    <n v="3"/>
    <s v="Meduim"/>
    <n v="79424"/>
    <s v="Standard"/>
    <s v="Lubbock"/>
    <x v="7"/>
    <x v="2"/>
    <x v="2"/>
    <s v="Computer Peripherals"/>
    <x v="3"/>
    <s v="Small Box"/>
  </r>
  <r>
    <n v="1368"/>
    <s v="Patsy Harmon"/>
    <n v="90514"/>
    <x v="8"/>
    <n v="6"/>
    <n v="4.55"/>
    <n v="27.299999999999997"/>
    <n v="0.05"/>
    <n v="0.05"/>
    <s v="Low discount"/>
    <n v="1.365"/>
    <n v="25.934999999999999"/>
    <s v="Low order"/>
    <d v="2015-03-23T00:00:00"/>
    <s v="Monday"/>
    <s v="March"/>
    <s v="2015"/>
    <x v="5"/>
    <d v="2015-03-25T00:00:00"/>
    <s v="Medium"/>
    <n v="2"/>
    <s v="Meduim"/>
    <n v="75901"/>
    <s v="Standard"/>
    <s v="Lufkin"/>
    <x v="7"/>
    <x v="2"/>
    <x v="0"/>
    <s v="Binders And Binder Accessories"/>
    <x v="3"/>
    <s v="Small Box"/>
  </r>
  <r>
    <n v="1369"/>
    <s v="Joe D Dean"/>
    <n v="90514"/>
    <x v="4"/>
    <n v="11"/>
    <n v="9.7799999999999994"/>
    <n v="107.58"/>
    <n v="0.05"/>
    <n v="0.05"/>
    <s v="Low discount"/>
    <n v="5.3790000000000004"/>
    <n v="102.20099999999999"/>
    <s v="Low order"/>
    <d v="2015-03-23T00:00:00"/>
    <s v="Monday"/>
    <s v="March"/>
    <s v="2015"/>
    <x v="5"/>
    <d v="2015-03-25T00:00:00"/>
    <s v="Medium"/>
    <n v="2"/>
    <s v="Meduim"/>
    <n v="76063"/>
    <s v="Express "/>
    <s v="Mansfield"/>
    <x v="7"/>
    <x v="0"/>
    <x v="0"/>
    <s v="Envelopes"/>
    <x v="3"/>
    <s v="Small Box"/>
  </r>
  <r>
    <n v="1374"/>
    <s v="Earl Buck"/>
    <n v="88212"/>
    <x v="15"/>
    <n v="1"/>
    <n v="44.01"/>
    <n v="44.01"/>
    <n v="0.05"/>
    <n v="0.05"/>
    <s v="Low discount"/>
    <n v="2.2004999999999999"/>
    <n v="41.8095"/>
    <s v="Low order"/>
    <d v="2015-06-07T00:00:00"/>
    <s v="Sunday"/>
    <s v="June"/>
    <s v="2015"/>
    <x v="1"/>
    <d v="2015-06-08T00:00:00"/>
    <s v="Critical"/>
    <n v="1"/>
    <s v="Fast"/>
    <n v="95207"/>
    <s v="Standard"/>
    <s v="Stockton"/>
    <x v="1"/>
    <x v="1"/>
    <x v="0"/>
    <s v="Appliances"/>
    <x v="1"/>
    <s v="Small Box"/>
  </r>
  <r>
    <n v="1380"/>
    <s v="Jeanne Walker"/>
    <n v="88213"/>
    <x v="9"/>
    <n v="9"/>
    <n v="2.89"/>
    <n v="26.01"/>
    <n v="0.05"/>
    <n v="0.05"/>
    <s v="Low discount"/>
    <n v="1.3005000000000002"/>
    <n v="24.709500000000002"/>
    <s v="Low order"/>
    <d v="2015-06-27T00:00:00"/>
    <s v="Saturday"/>
    <s v="June"/>
    <s v="2015"/>
    <x v="1"/>
    <d v="2015-07-03T00:00:00"/>
    <s v="Low"/>
    <n v="6"/>
    <s v="High"/>
    <n v="3801"/>
    <s v="Standard"/>
    <s v="Portsmouth"/>
    <x v="16"/>
    <x v="0"/>
    <x v="0"/>
    <s v="Labels"/>
    <x v="1"/>
    <s v="Small Box"/>
  </r>
  <r>
    <n v="1383"/>
    <s v="Christina Hanna"/>
    <n v="89406"/>
    <x v="2"/>
    <n v="12"/>
    <n v="2.23"/>
    <n v="26.759999999999998"/>
    <n v="0.05"/>
    <n v="0.05"/>
    <s v="Low discount"/>
    <n v="1.3380000000000001"/>
    <n v="25.421999999999997"/>
    <s v="Low order"/>
    <d v="2015-05-01T00:00:00"/>
    <s v="Friday"/>
    <s v="May"/>
    <s v="2015"/>
    <x v="3"/>
    <d v="2015-05-02T00:00:00"/>
    <s v="Medium"/>
    <n v="1"/>
    <s v="Fast"/>
    <n v="84120"/>
    <s v="Standard"/>
    <s v="West Valley City"/>
    <x v="17"/>
    <x v="3"/>
    <x v="1"/>
    <s v="Office Furnishings"/>
    <x v="3"/>
    <s v="Small Pack"/>
  </r>
  <r>
    <n v="1384"/>
    <s v="George McLamb"/>
    <n v="89407"/>
    <x v="10"/>
    <n v="11"/>
    <n v="11.29"/>
    <n v="124.19"/>
    <n v="0.05"/>
    <n v="0.05"/>
    <s v="Low discount"/>
    <n v="6.2095000000000002"/>
    <n v="117.98049999999999"/>
    <s v="Low order"/>
    <d v="2015-06-30T00:00:00"/>
    <s v="Tuesday"/>
    <s v="June"/>
    <s v="2015"/>
    <x v="1"/>
    <d v="2015-07-02T00:00:00"/>
    <s v="Not Specified"/>
    <n v="2"/>
    <s v="Meduim"/>
    <n v="22304"/>
    <s v="Standard"/>
    <s v="Alexandria"/>
    <x v="8"/>
    <x v="3"/>
    <x v="0"/>
    <s v="Storage &amp; Organization"/>
    <x v="3"/>
    <s v="Small Box"/>
  </r>
  <r>
    <n v="1384"/>
    <s v="George McLamb"/>
    <n v="89408"/>
    <x v="15"/>
    <n v="21"/>
    <n v="70.97"/>
    <n v="1490.37"/>
    <n v="0.05"/>
    <n v="0.05"/>
    <s v="Low discount"/>
    <n v="74.518500000000003"/>
    <n v="1415.8515"/>
    <s v="Low order"/>
    <d v="2015-06-07T00:00:00"/>
    <s v="Sunday"/>
    <s v="June"/>
    <s v="2015"/>
    <x v="1"/>
    <d v="2015-06-14T00:00:00"/>
    <s v="Low"/>
    <n v="7"/>
    <s v="High"/>
    <n v="22304"/>
    <s v="Standard"/>
    <s v="Alexandria"/>
    <x v="8"/>
    <x v="0"/>
    <x v="0"/>
    <s v="Appliances"/>
    <x v="3"/>
    <s v="Small Box"/>
  </r>
  <r>
    <n v="1389"/>
    <s v="Jean Khan"/>
    <n v="88726"/>
    <x v="2"/>
    <n v="1"/>
    <n v="1.74"/>
    <n v="1.74"/>
    <n v="0.05"/>
    <n v="0.05"/>
    <s v="Low discount"/>
    <n v="8.7000000000000008E-2"/>
    <n v="1.653"/>
    <s v="Low order"/>
    <d v="2015-01-25T00:00:00"/>
    <s v="Sunday"/>
    <s v="January"/>
    <s v="2015"/>
    <x v="0"/>
    <d v="2015-01-26T00:00:00"/>
    <s v="Critical"/>
    <n v="1"/>
    <s v="Fast"/>
    <n v="94025"/>
    <s v="Standard"/>
    <s v="Menlo Park"/>
    <x v="1"/>
    <x v="0"/>
    <x v="1"/>
    <s v="Office Furnishings"/>
    <x v="0"/>
    <s v="Small Pack"/>
  </r>
  <r>
    <n v="1389"/>
    <s v="Jean Khan"/>
    <n v="88728"/>
    <x v="3"/>
    <n v="12"/>
    <n v="2.62"/>
    <n v="31.44"/>
    <n v="0.05"/>
    <n v="0.05"/>
    <s v="Low discount"/>
    <n v="1.5720000000000001"/>
    <n v="29.868000000000002"/>
    <s v="Low order"/>
    <d v="2015-05-13T00:00:00"/>
    <s v="Wednesday"/>
    <s v="May"/>
    <s v="2015"/>
    <x v="3"/>
    <d v="2015-05-15T00:00:00"/>
    <s v="High"/>
    <n v="2"/>
    <s v="Meduim"/>
    <n v="94025"/>
    <s v="Express "/>
    <s v="Menlo Park"/>
    <x v="1"/>
    <x v="0"/>
    <x v="0"/>
    <s v="Rubber Bands"/>
    <x v="2"/>
    <s v="Wrap Bag"/>
  </r>
  <r>
    <n v="1389"/>
    <s v="Jean Khan"/>
    <n v="88729"/>
    <x v="9"/>
    <n v="17"/>
    <n v="2.61"/>
    <n v="44.37"/>
    <n v="0.05"/>
    <n v="0.05"/>
    <s v="Low discount"/>
    <n v="2.2185000000000001"/>
    <n v="42.151499999999999"/>
    <s v="Low order"/>
    <d v="2015-06-03T00:00:00"/>
    <s v="Wednesday"/>
    <s v="June"/>
    <s v="2015"/>
    <x v="1"/>
    <d v="2015-06-05T00:00:00"/>
    <s v="High"/>
    <n v="2"/>
    <s v="Meduim"/>
    <n v="94025"/>
    <s v="Standard"/>
    <s v="Menlo Park"/>
    <x v="1"/>
    <x v="0"/>
    <x v="0"/>
    <s v="Labels"/>
    <x v="3"/>
    <s v="Small Box"/>
  </r>
  <r>
    <n v="1390"/>
    <s v="Hazel Jones"/>
    <n v="88731"/>
    <x v="7"/>
    <n v="19"/>
    <n v="8.17"/>
    <n v="155.22999999999999"/>
    <n v="0.05"/>
    <n v="0.05"/>
    <s v="Low discount"/>
    <n v="7.7614999999999998"/>
    <n v="147.46849999999998"/>
    <s v="Low order"/>
    <d v="2015-05-16T00:00:00"/>
    <s v="Saturday"/>
    <s v="May"/>
    <s v="2015"/>
    <x v="3"/>
    <d v="2015-05-16T00:00:00"/>
    <s v="Critical"/>
    <n v="0"/>
    <s v="Fast"/>
    <n v="95207"/>
    <s v="Standard"/>
    <s v="Stockton"/>
    <x v="1"/>
    <x v="0"/>
    <x v="0"/>
    <s v="Paper"/>
    <x v="0"/>
    <s v="Wrap Bag"/>
  </r>
  <r>
    <n v="1390"/>
    <s v="Hazel Jones"/>
    <n v="88731"/>
    <x v="5"/>
    <n v="38"/>
    <n v="110.99"/>
    <n v="4217.62"/>
    <n v="0.1"/>
    <n v="0.1"/>
    <s v="Meduim discount"/>
    <n v="421.762"/>
    <n v="3795.8579999999997"/>
    <s v="Low order"/>
    <d v="2015-05-16T00:00:00"/>
    <s v="Saturday"/>
    <s v="May"/>
    <s v="2015"/>
    <x v="3"/>
    <d v="2015-05-18T00:00:00"/>
    <s v="Critical"/>
    <n v="2"/>
    <s v="Meduim"/>
    <n v="95207"/>
    <s v="Standard"/>
    <s v="Stockton"/>
    <x v="1"/>
    <x v="0"/>
    <x v="2"/>
    <s v="Telephones And Communication"/>
    <x v="0"/>
    <s v="Small Box"/>
  </r>
  <r>
    <n v="1391"/>
    <s v="Carolyn Greer"/>
    <n v="88727"/>
    <x v="0"/>
    <n v="1"/>
    <n v="2.88"/>
    <n v="2.88"/>
    <n v="0.05"/>
    <n v="0.05"/>
    <s v="Low discount"/>
    <n v="0.14399999999999999"/>
    <n v="2.7359999999999998"/>
    <s v="Low order"/>
    <d v="2015-04-24T00:00:00"/>
    <s v="Friday"/>
    <s v="April"/>
    <s v="2015"/>
    <x v="4"/>
    <d v="2015-04-24T00:00:00"/>
    <s v="Not Specified"/>
    <n v="0"/>
    <s v="Fast"/>
    <n v="94086"/>
    <s v="Express "/>
    <s v="Sunnyvale"/>
    <x v="1"/>
    <x v="0"/>
    <x v="0"/>
    <s v="Pens &amp; Art Supplies"/>
    <x v="3"/>
    <s v="Wrap Bag"/>
  </r>
  <r>
    <n v="1391"/>
    <s v="Carolyn Greer"/>
    <n v="88730"/>
    <x v="10"/>
    <n v="33"/>
    <n v="12.28"/>
    <n v="405.23999999999995"/>
    <n v="0.05"/>
    <n v="0.05"/>
    <s v="Low discount"/>
    <n v="20.262"/>
    <n v="384.97799999999995"/>
    <s v="Low order"/>
    <d v="2015-05-03T00:00:00"/>
    <s v="Sunday"/>
    <s v="May"/>
    <s v="2015"/>
    <x v="3"/>
    <d v="2015-05-10T00:00:00"/>
    <s v="Low"/>
    <n v="7"/>
    <s v="High"/>
    <n v="94086"/>
    <s v="Standard"/>
    <s v="Sunnyvale"/>
    <x v="1"/>
    <x v="2"/>
    <x v="0"/>
    <s v="Storage &amp; Organization"/>
    <x v="2"/>
    <s v="Small Box"/>
  </r>
  <r>
    <n v="1402"/>
    <s v="Wesley Tate"/>
    <n v="37729"/>
    <x v="8"/>
    <n v="48"/>
    <n v="8.6"/>
    <n v="412.79999999999995"/>
    <n v="0.05"/>
    <n v="0.05"/>
    <s v="Low discount"/>
    <n v="20.64"/>
    <n v="392.15999999999997"/>
    <s v="Low order"/>
    <d v="2015-01-15T00:00:00"/>
    <s v="Thursday"/>
    <s v="January"/>
    <s v="2015"/>
    <x v="0"/>
    <d v="2015-01-15T00:00:00"/>
    <s v="Not Specified"/>
    <n v="0"/>
    <s v="Fast"/>
    <n v="60653"/>
    <s v="Standard"/>
    <s v="Chicago"/>
    <x v="12"/>
    <x v="2"/>
    <x v="0"/>
    <s v="Binders And Binder Accessories"/>
    <x v="0"/>
    <s v="Small Box"/>
  </r>
  <r>
    <n v="1402"/>
    <s v="Wesley Tate"/>
    <n v="43079"/>
    <x v="13"/>
    <n v="48"/>
    <n v="30.73"/>
    <n v="1475.04"/>
    <n v="0.05"/>
    <n v="0.05"/>
    <s v="Low discount"/>
    <n v="73.751999999999995"/>
    <n v="1401.288"/>
    <s v="Low order"/>
    <d v="2015-01-21T00:00:00"/>
    <s v="Wednesday"/>
    <s v="January"/>
    <s v="2015"/>
    <x v="0"/>
    <d v="2015-01-22T00:00:00"/>
    <s v="Medium"/>
    <n v="1"/>
    <s v="Fast"/>
    <n v="60653"/>
    <s v="Standard"/>
    <s v="Chicago"/>
    <x v="12"/>
    <x v="2"/>
    <x v="2"/>
    <s v="Computer Peripherals"/>
    <x v="1"/>
    <s v="Small Box"/>
  </r>
  <r>
    <n v="1405"/>
    <s v="Crystal Floyd"/>
    <n v="86144"/>
    <x v="8"/>
    <n v="12"/>
    <n v="8.6"/>
    <n v="103.19999999999999"/>
    <n v="0.05"/>
    <n v="0.05"/>
    <s v="Low discount"/>
    <n v="5.16"/>
    <n v="98.039999999999992"/>
    <s v="Low order"/>
    <d v="2015-01-15T00:00:00"/>
    <s v="Thursday"/>
    <s v="January"/>
    <s v="2015"/>
    <x v="0"/>
    <d v="2015-01-15T00:00:00"/>
    <s v="Not Specified"/>
    <n v="0"/>
    <s v="Fast"/>
    <n v="49017"/>
    <s v="Standard"/>
    <s v="Battle Creek"/>
    <x v="22"/>
    <x v="2"/>
    <x v="0"/>
    <s v="Binders And Binder Accessories"/>
    <x v="0"/>
    <s v="Small Box"/>
  </r>
  <r>
    <n v="1405"/>
    <s v="Crystal Floyd"/>
    <n v="86145"/>
    <x v="13"/>
    <n v="12"/>
    <n v="30.73"/>
    <n v="368.76"/>
    <n v="0.05"/>
    <n v="0.05"/>
    <s v="Low discount"/>
    <n v="18.437999999999999"/>
    <n v="350.322"/>
    <s v="Low order"/>
    <d v="2015-01-21T00:00:00"/>
    <s v="Wednesday"/>
    <s v="January"/>
    <s v="2015"/>
    <x v="0"/>
    <d v="2015-01-22T00:00:00"/>
    <s v="Medium"/>
    <n v="1"/>
    <s v="Fast"/>
    <n v="49017"/>
    <s v="Standard"/>
    <s v="Battle Creek"/>
    <x v="22"/>
    <x v="0"/>
    <x v="2"/>
    <s v="Computer Peripherals"/>
    <x v="1"/>
    <s v="Small Box"/>
  </r>
  <r>
    <n v="1410"/>
    <s v="Charles Ward"/>
    <n v="87086"/>
    <x v="5"/>
    <n v="9"/>
    <n v="65.989999999999995"/>
    <n v="593.91"/>
    <n v="0.05"/>
    <n v="0.05"/>
    <s v="Low discount"/>
    <n v="29.695499999999999"/>
    <n v="564.21449999999993"/>
    <s v="Low order"/>
    <d v="2015-04-07T00:00:00"/>
    <s v="Tuesday"/>
    <s v="April"/>
    <s v="2015"/>
    <x v="4"/>
    <d v="2015-04-08T00:00:00"/>
    <s v="Medium"/>
    <n v="1"/>
    <s v="Fast"/>
    <n v="92553"/>
    <s v="Standard"/>
    <s v="Moreno Valley"/>
    <x v="1"/>
    <x v="0"/>
    <x v="2"/>
    <s v="Telephones And Communication"/>
    <x v="0"/>
    <s v="Small Box"/>
  </r>
  <r>
    <n v="1412"/>
    <s v="Marc Ray"/>
    <n v="87087"/>
    <x v="0"/>
    <n v="12"/>
    <n v="3.38"/>
    <n v="40.56"/>
    <n v="0.05"/>
    <n v="0.05"/>
    <s v="Low discount"/>
    <n v="2.028"/>
    <n v="38.532000000000004"/>
    <s v="Low order"/>
    <d v="2015-02-02T00:00:00"/>
    <s v="Monday"/>
    <s v="February"/>
    <s v="2015"/>
    <x v="2"/>
    <d v="2015-02-04T00:00:00"/>
    <s v="Not Specified"/>
    <n v="2"/>
    <s v="Meduim"/>
    <n v="94043"/>
    <s v="Standard"/>
    <s v="Mountain View"/>
    <x v="1"/>
    <x v="1"/>
    <x v="0"/>
    <s v="Pens &amp; Art Supplies"/>
    <x v="0"/>
    <s v="Wrap Bag"/>
  </r>
  <r>
    <n v="1413"/>
    <s v="Pamela Wiley"/>
    <n v="10277"/>
    <x v="5"/>
    <n v="36"/>
    <n v="65.989999999999995"/>
    <n v="2375.64"/>
    <n v="0.05"/>
    <n v="0.05"/>
    <s v="Low discount"/>
    <n v="118.782"/>
    <n v="2256.8579999999997"/>
    <s v="Low order"/>
    <d v="2015-04-07T00:00:00"/>
    <s v="Tuesday"/>
    <s v="April"/>
    <s v="2015"/>
    <x v="4"/>
    <d v="2015-04-08T00:00:00"/>
    <s v="Medium"/>
    <n v="1"/>
    <s v="Fast"/>
    <n v="2113"/>
    <s v="Standard"/>
    <s v="Boston"/>
    <x v="15"/>
    <x v="1"/>
    <x v="2"/>
    <s v="Telephones And Communication"/>
    <x v="0"/>
    <s v="Small Box"/>
  </r>
  <r>
    <n v="1413"/>
    <s v="Pamela Wiley"/>
    <n v="45539"/>
    <x v="13"/>
    <n v="27"/>
    <n v="16.48"/>
    <n v="444.96000000000004"/>
    <n v="0.05"/>
    <n v="0.05"/>
    <s v="Low discount"/>
    <n v="22.248000000000005"/>
    <n v="422.71200000000005"/>
    <s v="Low order"/>
    <d v="2015-02-02T00:00:00"/>
    <s v="Monday"/>
    <s v="February"/>
    <s v="2015"/>
    <x v="2"/>
    <d v="2015-02-04T00:00:00"/>
    <s v="Not Specified"/>
    <n v="2"/>
    <s v="Meduim"/>
    <n v="2113"/>
    <s v="Express "/>
    <s v="Boston"/>
    <x v="15"/>
    <x v="2"/>
    <x v="2"/>
    <s v="Computer Peripherals"/>
    <x v="0"/>
    <s v="Small Pack"/>
  </r>
  <r>
    <n v="1416"/>
    <s v="Betsy Gibson"/>
    <n v="90538"/>
    <x v="11"/>
    <n v="1"/>
    <n v="417.4"/>
    <n v="417.4"/>
    <n v="0.1"/>
    <n v="0.1"/>
    <s v="Meduim discount"/>
    <n v="41.74"/>
    <n v="375.65999999999997"/>
    <s v="Low order"/>
    <d v="2015-05-06T00:00:00"/>
    <s v="Wednesday"/>
    <s v="May"/>
    <s v="2015"/>
    <x v="3"/>
    <d v="2015-05-07T00:00:00"/>
    <s v="Critical"/>
    <n v="1"/>
    <s v="Fast"/>
    <n v="46203"/>
    <s v="Express "/>
    <s v="Indianapolis"/>
    <x v="38"/>
    <x v="2"/>
    <x v="1"/>
    <s v="Tables"/>
    <x v="2"/>
    <s v="Jumbo Box"/>
  </r>
  <r>
    <n v="1416"/>
    <s v="Betsy Gibson"/>
    <n v="90540"/>
    <x v="15"/>
    <n v="4"/>
    <n v="46.89"/>
    <n v="187.56"/>
    <n v="0.05"/>
    <n v="0.05"/>
    <s v="Low discount"/>
    <n v="9.3780000000000001"/>
    <n v="178.18200000000002"/>
    <s v="Low order"/>
    <d v="2015-06-25T00:00:00"/>
    <s v="Thursday"/>
    <s v="June"/>
    <s v="2015"/>
    <x v="1"/>
    <d v="2015-06-27T00:00:00"/>
    <s v="High"/>
    <n v="2"/>
    <s v="Meduim"/>
    <n v="46203"/>
    <s v="Standard"/>
    <s v="Indianapolis"/>
    <x v="38"/>
    <x v="2"/>
    <x v="0"/>
    <s v="Appliances"/>
    <x v="2"/>
    <s v="Medium Box"/>
  </r>
  <r>
    <n v="1418"/>
    <s v="Rebecca Lindsey"/>
    <n v="90539"/>
    <x v="0"/>
    <n v="8"/>
    <n v="4.84"/>
    <n v="38.72"/>
    <n v="0.05"/>
    <n v="0.05"/>
    <s v="Low discount"/>
    <n v="1.9359999999999999"/>
    <n v="36.783999999999999"/>
    <s v="Low order"/>
    <d v="2015-01-01T00:00:00"/>
    <s v="Thursday"/>
    <s v="January"/>
    <s v="2015"/>
    <x v="0"/>
    <d v="2015-01-03T00:00:00"/>
    <s v="Low"/>
    <n v="2"/>
    <s v="Meduim"/>
    <n v="46901"/>
    <s v="Standard"/>
    <s v="Kokomo"/>
    <x v="38"/>
    <x v="2"/>
    <x v="0"/>
    <s v="Pens &amp; Art Supplies"/>
    <x v="2"/>
    <s v="Wrap Bag"/>
  </r>
  <r>
    <n v="1419"/>
    <s v="Brooke Lancaster"/>
    <n v="90540"/>
    <x v="11"/>
    <n v="18"/>
    <n v="124.49"/>
    <n v="2240.8199999999997"/>
    <n v="0.1"/>
    <n v="0.1"/>
    <s v="Meduim discount"/>
    <n v="224.08199999999999"/>
    <n v="2016.7379999999998"/>
    <s v="Low order"/>
    <d v="2015-06-25T00:00:00"/>
    <s v="Thursday"/>
    <s v="June"/>
    <s v="2015"/>
    <x v="1"/>
    <d v="2015-06-26T00:00:00"/>
    <s v="Not Specified"/>
    <n v="1"/>
    <s v="Fast"/>
    <n v="47905"/>
    <s v="Express "/>
    <s v="Lafayette"/>
    <x v="38"/>
    <x v="0"/>
    <x v="1"/>
    <s v="Tables"/>
    <x v="2"/>
    <s v="Jumbo Box"/>
  </r>
  <r>
    <n v="1424"/>
    <s v="Robyn Zhou"/>
    <n v="89448"/>
    <x v="1"/>
    <n v="3"/>
    <n v="350.99"/>
    <n v="1052.97"/>
    <n v="0.1"/>
    <n v="0.1"/>
    <s v="Meduim discount"/>
    <n v="105.29700000000001"/>
    <n v="947.673"/>
    <s v="Low order"/>
    <d v="2015-01-12T00:00:00"/>
    <s v="Monday"/>
    <s v="January"/>
    <s v="2015"/>
    <x v="0"/>
    <d v="2015-01-14T00:00:00"/>
    <s v="Low"/>
    <n v="2"/>
    <s v="Meduim"/>
    <n v="80112"/>
    <s v="Express "/>
    <s v="Englewood"/>
    <x v="21"/>
    <x v="0"/>
    <x v="1"/>
    <s v="Chairs &amp; Chairmats"/>
    <x v="1"/>
    <s v="Jumbo Drum"/>
  </r>
  <r>
    <n v="1424"/>
    <s v="Robyn Zhou"/>
    <n v="89448"/>
    <x v="4"/>
    <n v="7"/>
    <n v="8.74"/>
    <n v="61.18"/>
    <n v="0.05"/>
    <n v="0.05"/>
    <s v="Low discount"/>
    <n v="3.0590000000000002"/>
    <n v="58.121000000000002"/>
    <s v="Low order"/>
    <d v="2015-01-12T00:00:00"/>
    <s v="Monday"/>
    <s v="January"/>
    <s v="2015"/>
    <x v="0"/>
    <d v="2015-01-16T00:00:00"/>
    <s v="Low"/>
    <n v="4"/>
    <s v="High"/>
    <n v="80112"/>
    <s v="Standard"/>
    <s v="Englewood"/>
    <x v="21"/>
    <x v="0"/>
    <x v="0"/>
    <s v="Envelopes"/>
    <x v="1"/>
    <s v="Small Box"/>
  </r>
  <r>
    <n v="1424"/>
    <s v="Robyn Zhou"/>
    <n v="89448"/>
    <x v="3"/>
    <n v="11"/>
    <n v="1.98"/>
    <n v="21.78"/>
    <n v="0.05"/>
    <n v="0.05"/>
    <s v="Low discount"/>
    <n v="1.0890000000000002"/>
    <n v="20.691000000000003"/>
    <s v="Low order"/>
    <d v="2015-01-12T00:00:00"/>
    <s v="Monday"/>
    <s v="January"/>
    <s v="2015"/>
    <x v="0"/>
    <d v="2015-01-16T00:00:00"/>
    <s v="Low"/>
    <n v="4"/>
    <s v="High"/>
    <n v="80112"/>
    <s v="Standard"/>
    <s v="Englewood"/>
    <x v="21"/>
    <x v="0"/>
    <x v="0"/>
    <s v="Rubber Bands"/>
    <x v="1"/>
    <s v="Wrap Bag"/>
  </r>
  <r>
    <n v="1424"/>
    <s v="Robyn Zhou"/>
    <n v="89449"/>
    <x v="8"/>
    <n v="15"/>
    <n v="8.0399999999999991"/>
    <n v="120.6"/>
    <n v="0.05"/>
    <n v="0.05"/>
    <s v="Low discount"/>
    <n v="6.03"/>
    <n v="114.57"/>
    <s v="Low order"/>
    <d v="2015-06-20T00:00:00"/>
    <s v="Saturday"/>
    <s v="June"/>
    <s v="2015"/>
    <x v="1"/>
    <d v="2015-06-22T00:00:00"/>
    <s v="Not Specified"/>
    <n v="2"/>
    <s v="Meduim"/>
    <n v="80112"/>
    <s v="Standard"/>
    <s v="Englewood"/>
    <x v="21"/>
    <x v="0"/>
    <x v="0"/>
    <s v="Binders And Binder Accessories"/>
    <x v="1"/>
    <s v="Small Box"/>
  </r>
  <r>
    <n v="1425"/>
    <s v="Gregory Crane"/>
    <n v="89450"/>
    <x v="6"/>
    <n v="1"/>
    <n v="2036.48"/>
    <n v="2036.48"/>
    <n v="0.15"/>
    <n v="0.15"/>
    <s v="High discount"/>
    <n v="305.47199999999998"/>
    <n v="1731.008"/>
    <s v="Low order"/>
    <d v="2015-01-01T00:00:00"/>
    <s v="Thursday"/>
    <s v="January"/>
    <s v="2015"/>
    <x v="0"/>
    <d v="2015-01-06T00:00:00"/>
    <s v="Low"/>
    <n v="5"/>
    <s v="High"/>
    <n v="80525"/>
    <s v="Express "/>
    <s v="Fort Collins"/>
    <x v="21"/>
    <x v="2"/>
    <x v="2"/>
    <s v="Office Machines"/>
    <x v="2"/>
    <s v="Jumbo Drum"/>
  </r>
  <r>
    <n v="1427"/>
    <s v="Stacy Gould"/>
    <n v="90905"/>
    <x v="5"/>
    <n v="18"/>
    <n v="125.99"/>
    <n v="2267.8199999999997"/>
    <n v="0.1"/>
    <n v="0.1"/>
    <s v="Meduim discount"/>
    <n v="226.78199999999998"/>
    <n v="2041.0379999999998"/>
    <s v="Low order"/>
    <d v="2015-02-05T00:00:00"/>
    <s v="Thursday"/>
    <s v="February"/>
    <s v="2015"/>
    <x v="2"/>
    <d v="2015-02-09T00:00:00"/>
    <s v="Low"/>
    <n v="4"/>
    <s v="High"/>
    <n v="48708"/>
    <s v="Standard"/>
    <s v="Bay City"/>
    <x v="22"/>
    <x v="2"/>
    <x v="2"/>
    <s v="Telephones And Communication"/>
    <x v="1"/>
    <s v="Small Box"/>
  </r>
  <r>
    <n v="1432"/>
    <s v="Kerry Green"/>
    <n v="86826"/>
    <x v="4"/>
    <n v="11"/>
    <n v="9.7799999999999994"/>
    <n v="107.58"/>
    <n v="0.05"/>
    <n v="0.05"/>
    <s v="Low discount"/>
    <n v="5.3790000000000004"/>
    <n v="102.20099999999999"/>
    <s v="Low order"/>
    <d v="2015-03-05T00:00:00"/>
    <s v="Thursday"/>
    <s v="March"/>
    <s v="2015"/>
    <x v="5"/>
    <d v="2015-03-06T00:00:00"/>
    <s v="Not Specified"/>
    <n v="1"/>
    <s v="Fast"/>
    <n v="46203"/>
    <s v="Standard"/>
    <s v="Indianapolis"/>
    <x v="38"/>
    <x v="2"/>
    <x v="0"/>
    <s v="Envelopes"/>
    <x v="0"/>
    <s v="Small Box"/>
  </r>
  <r>
    <n v="1432"/>
    <s v="Kerry Green"/>
    <n v="86827"/>
    <x v="4"/>
    <n v="16"/>
    <n v="10.98"/>
    <n v="175.68"/>
    <n v="0.05"/>
    <n v="0.05"/>
    <s v="Low discount"/>
    <n v="8.7840000000000007"/>
    <n v="166.89600000000002"/>
    <s v="Low order"/>
    <d v="2015-06-20T00:00:00"/>
    <s v="Saturday"/>
    <s v="June"/>
    <s v="2015"/>
    <x v="1"/>
    <d v="2015-06-27T00:00:00"/>
    <s v="Low"/>
    <n v="7"/>
    <s v="High"/>
    <n v="46203"/>
    <s v="Standard"/>
    <s v="Indianapolis"/>
    <x v="38"/>
    <x v="2"/>
    <x v="0"/>
    <s v="Envelopes"/>
    <x v="0"/>
    <s v="Small Box"/>
  </r>
  <r>
    <n v="1433"/>
    <s v="Frances Jackson"/>
    <n v="86826"/>
    <x v="0"/>
    <n v="7"/>
    <n v="3.28"/>
    <n v="22.959999999999997"/>
    <n v="0.05"/>
    <n v="0.05"/>
    <s v="Low discount"/>
    <n v="1.1479999999999999"/>
    <n v="21.811999999999998"/>
    <s v="Low order"/>
    <d v="2015-03-05T00:00:00"/>
    <s v="Thursday"/>
    <s v="March"/>
    <s v="2015"/>
    <x v="5"/>
    <d v="2015-03-06T00:00:00"/>
    <s v="Not Specified"/>
    <n v="1"/>
    <s v="Fast"/>
    <n v="47130"/>
    <s v="Express "/>
    <s v="Jeffersonville"/>
    <x v="38"/>
    <x v="2"/>
    <x v="0"/>
    <s v="Pens &amp; Art Supplies"/>
    <x v="0"/>
    <s v="Wrap Bag"/>
  </r>
  <r>
    <n v="1433"/>
    <s v="Frances Jackson"/>
    <n v="86828"/>
    <x v="1"/>
    <n v="14"/>
    <n v="300.98"/>
    <n v="4213.72"/>
    <n v="0.1"/>
    <n v="0.1"/>
    <s v="Meduim discount"/>
    <n v="421.37200000000007"/>
    <n v="3792.348"/>
    <s v="Low order"/>
    <d v="2015-05-19T00:00:00"/>
    <s v="Tuesday"/>
    <s v="May"/>
    <s v="2015"/>
    <x v="3"/>
    <d v="2015-05-21T00:00:00"/>
    <s v="High"/>
    <n v="2"/>
    <s v="Meduim"/>
    <n v="47130"/>
    <s v="Express "/>
    <s v="Jeffersonville"/>
    <x v="38"/>
    <x v="2"/>
    <x v="1"/>
    <s v="Chairs &amp; Chairmats"/>
    <x v="0"/>
    <s v="Jumbo Drum"/>
  </r>
  <r>
    <n v="1433"/>
    <s v="Frances Jackson"/>
    <n v="86828"/>
    <x v="10"/>
    <n v="28"/>
    <n v="20.98"/>
    <n v="587.44000000000005"/>
    <n v="0.05"/>
    <n v="0.05"/>
    <s v="Low discount"/>
    <n v="29.372000000000003"/>
    <n v="558.0680000000001"/>
    <s v="Low order"/>
    <d v="2015-05-19T00:00:00"/>
    <s v="Tuesday"/>
    <s v="May"/>
    <s v="2015"/>
    <x v="3"/>
    <d v="2015-05-19T00:00:00"/>
    <s v="High"/>
    <n v="0"/>
    <s v="Fast"/>
    <n v="47130"/>
    <s v="Express "/>
    <s v="Jeffersonville"/>
    <x v="38"/>
    <x v="1"/>
    <x v="0"/>
    <s v="Storage &amp; Organization"/>
    <x v="0"/>
    <s v="Jumbo Drum"/>
  </r>
  <r>
    <n v="1438"/>
    <s v="Jean Weiss Diaz"/>
    <n v="90120"/>
    <x v="10"/>
    <n v="3"/>
    <n v="80.98"/>
    <n v="242.94"/>
    <n v="0.05"/>
    <n v="0.05"/>
    <s v="Low discount"/>
    <n v="12.147"/>
    <n v="230.79300000000001"/>
    <s v="Low order"/>
    <d v="2015-01-22T00:00:00"/>
    <s v="Thursday"/>
    <s v="January"/>
    <s v="2015"/>
    <x v="0"/>
    <d v="2015-01-24T00:00:00"/>
    <s v="Critical"/>
    <n v="2"/>
    <s v="Meduim"/>
    <n v="44035"/>
    <s v="Standard"/>
    <s v="Elyria"/>
    <x v="10"/>
    <x v="1"/>
    <x v="0"/>
    <s v="Storage &amp; Organization"/>
    <x v="0"/>
    <s v="Large Box"/>
  </r>
  <r>
    <n v="1439"/>
    <s v="Kyle Kaufman"/>
    <n v="90121"/>
    <x v="7"/>
    <n v="3"/>
    <n v="6.48"/>
    <n v="19.440000000000001"/>
    <n v="0.05"/>
    <n v="0.05"/>
    <s v="Low discount"/>
    <n v="0.97200000000000009"/>
    <n v="18.468"/>
    <s v="Low order"/>
    <d v="2015-04-28T00:00:00"/>
    <s v="Tuesday"/>
    <s v="April"/>
    <s v="2015"/>
    <x v="4"/>
    <d v="2015-04-29T00:00:00"/>
    <s v="Critical"/>
    <n v="1"/>
    <s v="Fast"/>
    <n v="44117"/>
    <s v="Standard"/>
    <s v="Euclid"/>
    <x v="10"/>
    <x v="2"/>
    <x v="0"/>
    <s v="Paper"/>
    <x v="0"/>
    <s v="Small Box"/>
  </r>
  <r>
    <n v="1442"/>
    <s v="Rodney Field"/>
    <n v="89076"/>
    <x v="15"/>
    <n v="15"/>
    <n v="177.98"/>
    <n v="2669.7"/>
    <n v="0.1"/>
    <n v="0.1"/>
    <s v="Meduim discount"/>
    <n v="266.96999999999997"/>
    <n v="2402.73"/>
    <s v="Low order"/>
    <d v="2015-06-25T00:00:00"/>
    <s v="Thursday"/>
    <s v="June"/>
    <s v="2015"/>
    <x v="1"/>
    <d v="2015-06-27T00:00:00"/>
    <s v="Not Specified"/>
    <n v="2"/>
    <s v="Meduim"/>
    <n v="65807"/>
    <s v="Standard"/>
    <s v="Springfield"/>
    <x v="33"/>
    <x v="2"/>
    <x v="0"/>
    <s v="Appliances"/>
    <x v="0"/>
    <s v="Small Box"/>
  </r>
  <r>
    <n v="1442"/>
    <s v="Rodney Field"/>
    <n v="89077"/>
    <x v="8"/>
    <n v="7"/>
    <n v="15.99"/>
    <n v="111.93"/>
    <n v="0.05"/>
    <n v="0.05"/>
    <s v="Low discount"/>
    <n v="5.5965000000000007"/>
    <n v="106.3335"/>
    <s v="Low order"/>
    <d v="2015-01-30T00:00:00"/>
    <s v="Friday"/>
    <s v="January"/>
    <s v="2015"/>
    <x v="0"/>
    <d v="2015-02-03T00:00:00"/>
    <s v="Low"/>
    <n v="4"/>
    <s v="High"/>
    <n v="65807"/>
    <s v="Express "/>
    <s v="Springfield"/>
    <x v="33"/>
    <x v="2"/>
    <x v="0"/>
    <s v="Binders And Binder Accessories"/>
    <x v="0"/>
    <s v="Small Box"/>
  </r>
  <r>
    <n v="1442"/>
    <s v="Rodney Field"/>
    <n v="89077"/>
    <x v="2"/>
    <n v="10"/>
    <n v="46.94"/>
    <n v="469.4"/>
    <n v="0.05"/>
    <n v="0.05"/>
    <s v="Low discount"/>
    <n v="23.47"/>
    <n v="445.92999999999995"/>
    <s v="Low order"/>
    <d v="2015-01-30T00:00:00"/>
    <s v="Friday"/>
    <s v="January"/>
    <s v="2015"/>
    <x v="0"/>
    <d v="2015-01-30T00:00:00"/>
    <s v="Low"/>
    <n v="0"/>
    <s v="Fast"/>
    <n v="65807"/>
    <s v="Express "/>
    <s v="Springfield"/>
    <x v="33"/>
    <x v="0"/>
    <x v="1"/>
    <s v="Office Furnishings"/>
    <x v="0"/>
    <s v="Small Box"/>
  </r>
  <r>
    <n v="1450"/>
    <s v="Veronica Peck"/>
    <n v="86735"/>
    <x v="1"/>
    <n v="12"/>
    <n v="218.08"/>
    <n v="2616.96"/>
    <n v="0.1"/>
    <n v="0.1"/>
    <s v="Meduim discount"/>
    <n v="261.69600000000003"/>
    <n v="2355.2640000000001"/>
    <s v="Low order"/>
    <d v="2015-05-24T00:00:00"/>
    <s v="Sunday"/>
    <s v="May"/>
    <s v="2015"/>
    <x v="3"/>
    <d v="2015-05-25T00:00:00"/>
    <s v="Medium"/>
    <n v="1"/>
    <s v="Fast"/>
    <n v="96150"/>
    <s v="Express "/>
    <s v="South Lake Tahoe"/>
    <x v="1"/>
    <x v="3"/>
    <x v="1"/>
    <s v="Chairs &amp; Chairmats"/>
    <x v="3"/>
    <s v="Large Box"/>
  </r>
  <r>
    <n v="1459"/>
    <s v="Steve Raynor"/>
    <n v="86734"/>
    <x v="5"/>
    <n v="4"/>
    <n v="85.99"/>
    <n v="343.96"/>
    <n v="0.05"/>
    <n v="0.05"/>
    <s v="Low discount"/>
    <n v="17.198"/>
    <n v="326.762"/>
    <s v="Low order"/>
    <d v="2015-04-05T00:00:00"/>
    <s v="Sunday"/>
    <s v="April"/>
    <s v="2015"/>
    <x v="4"/>
    <d v="2015-04-07T00:00:00"/>
    <s v="High"/>
    <n v="2"/>
    <s v="Meduim"/>
    <n v="29687"/>
    <s v="Standard"/>
    <s v="Taylors"/>
    <x v="39"/>
    <x v="2"/>
    <x v="2"/>
    <s v="Telephones And Communication"/>
    <x v="3"/>
    <s v="Wrap Bag"/>
  </r>
  <r>
    <n v="1461"/>
    <s v="Norman Adams"/>
    <n v="86397"/>
    <x v="8"/>
    <n v="19"/>
    <n v="12.95"/>
    <n v="246.04999999999998"/>
    <n v="0.05"/>
    <n v="0.05"/>
    <s v="Low discount"/>
    <n v="12.3025"/>
    <n v="233.74749999999997"/>
    <s v="Low order"/>
    <d v="2015-06-02T00:00:00"/>
    <s v="Tuesday"/>
    <s v="June"/>
    <s v="2015"/>
    <x v="1"/>
    <d v="2015-06-04T00:00:00"/>
    <s v="High"/>
    <n v="2"/>
    <s v="Meduim"/>
    <n v="47905"/>
    <s v="Standard"/>
    <s v="Lafayette"/>
    <x v="38"/>
    <x v="2"/>
    <x v="0"/>
    <s v="Binders And Binder Accessories"/>
    <x v="3"/>
    <s v="Small Box"/>
  </r>
  <r>
    <n v="1466"/>
    <s v="Wesley Reid"/>
    <n v="91115"/>
    <x v="5"/>
    <n v="10"/>
    <n v="65.989999999999995"/>
    <n v="659.9"/>
    <n v="0.05"/>
    <n v="0.05"/>
    <s v="Low discount"/>
    <n v="32.994999999999997"/>
    <n v="626.90499999999997"/>
    <s v="Low order"/>
    <d v="2015-06-11T00:00:00"/>
    <s v="Thursday"/>
    <s v="June"/>
    <s v="2015"/>
    <x v="1"/>
    <d v="2015-06-13T00:00:00"/>
    <s v="High"/>
    <n v="2"/>
    <s v="Meduim"/>
    <n v="68601"/>
    <s v="Standard"/>
    <s v="Columbus"/>
    <x v="32"/>
    <x v="2"/>
    <x v="2"/>
    <s v="Telephones And Communication"/>
    <x v="2"/>
    <s v="Small Box"/>
  </r>
  <r>
    <n v="1466"/>
    <s v="Wesley Reid"/>
    <n v="91116"/>
    <x v="14"/>
    <n v="14"/>
    <n v="130.97999999999999"/>
    <n v="1833.7199999999998"/>
    <n v="0.1"/>
    <n v="0.1"/>
    <s v="Meduim discount"/>
    <n v="183.37199999999999"/>
    <n v="1650.3479999999997"/>
    <s v="Low order"/>
    <d v="2015-06-12T00:00:00"/>
    <s v="Friday"/>
    <s v="June"/>
    <s v="2015"/>
    <x v="1"/>
    <d v="2015-06-12T00:00:00"/>
    <s v="Low"/>
    <n v="0"/>
    <s v="Fast"/>
    <n v="68601"/>
    <s v="Express "/>
    <s v="Columbus"/>
    <x v="32"/>
    <x v="0"/>
    <x v="1"/>
    <s v="Bookcases"/>
    <x v="2"/>
    <s v="Jumbo Box"/>
  </r>
  <r>
    <n v="1469"/>
    <s v="Vicki Zhu Daniels"/>
    <n v="91116"/>
    <x v="2"/>
    <n v="9"/>
    <n v="105.29"/>
    <n v="947.61"/>
    <n v="0.1"/>
    <n v="0.1"/>
    <s v="Meduim discount"/>
    <n v="94.76100000000001"/>
    <n v="852.84900000000005"/>
    <s v="Low order"/>
    <d v="2015-06-12T00:00:00"/>
    <s v="Friday"/>
    <s v="June"/>
    <s v="2015"/>
    <x v="1"/>
    <d v="2015-06-16T00:00:00"/>
    <s v="Low"/>
    <n v="4"/>
    <s v="High"/>
    <n v="84015"/>
    <s v="Standard"/>
    <s v="Clearfield"/>
    <x v="17"/>
    <x v="0"/>
    <x v="1"/>
    <s v="Office Furnishings"/>
    <x v="2"/>
    <s v="Large Box"/>
  </r>
  <r>
    <n v="1469"/>
    <s v="Vicki Zhu Daniels"/>
    <n v="91116"/>
    <x v="11"/>
    <n v="18"/>
    <n v="31.76"/>
    <n v="571.68000000000006"/>
    <n v="0.05"/>
    <n v="0.05"/>
    <s v="Low discount"/>
    <n v="28.584000000000003"/>
    <n v="543.096"/>
    <s v="Low order"/>
    <d v="2015-06-12T00:00:00"/>
    <s v="Friday"/>
    <s v="June"/>
    <s v="2015"/>
    <x v="1"/>
    <d v="2015-06-14T00:00:00"/>
    <s v="Low"/>
    <n v="2"/>
    <s v="Meduim"/>
    <n v="84015"/>
    <s v="Express "/>
    <s v="Clearfield"/>
    <x v="17"/>
    <x v="1"/>
    <x v="1"/>
    <s v="Tables"/>
    <x v="2"/>
    <s v="Jumbo Box"/>
  </r>
  <r>
    <n v="1471"/>
    <s v="Danielle Daniel"/>
    <n v="87077"/>
    <x v="8"/>
    <n v="10"/>
    <n v="420.98"/>
    <n v="4209.8"/>
    <n v="0.1"/>
    <n v="0.1"/>
    <s v="Meduim discount"/>
    <n v="420.98"/>
    <n v="3788.82"/>
    <s v="Low order"/>
    <d v="2015-03-21T00:00:00"/>
    <s v="Saturday"/>
    <s v="March"/>
    <s v="2015"/>
    <x v="5"/>
    <d v="2015-03-22T00:00:00"/>
    <s v="High"/>
    <n v="1"/>
    <s v="Fast"/>
    <n v="43081"/>
    <s v="Standard"/>
    <s v="Westerville"/>
    <x v="10"/>
    <x v="1"/>
    <x v="0"/>
    <s v="Binders And Binder Accessories"/>
    <x v="1"/>
    <s v="Small Box"/>
  </r>
  <r>
    <n v="1472"/>
    <s v="Tommy Ellis Ritchie"/>
    <n v="87078"/>
    <x v="13"/>
    <n v="17"/>
    <n v="30.98"/>
    <n v="526.66"/>
    <n v="0.05"/>
    <n v="0.05"/>
    <s v="Low discount"/>
    <n v="26.332999999999998"/>
    <n v="500.327"/>
    <s v="Low order"/>
    <d v="2015-06-30T00:00:00"/>
    <s v="Tuesday"/>
    <s v="June"/>
    <s v="2015"/>
    <x v="1"/>
    <d v="2015-07-01T00:00:00"/>
    <s v="Not Specified"/>
    <n v="1"/>
    <s v="Fast"/>
    <n v="44145"/>
    <s v="Express "/>
    <s v="Westlake"/>
    <x v="10"/>
    <x v="1"/>
    <x v="2"/>
    <s v="Computer Peripherals"/>
    <x v="1"/>
    <s v="Small Box"/>
  </r>
  <r>
    <n v="1472"/>
    <s v="Tommy Ellis Ritchie"/>
    <n v="87079"/>
    <x v="15"/>
    <n v="30"/>
    <n v="20.27"/>
    <n v="608.1"/>
    <n v="0.05"/>
    <n v="0.05"/>
    <s v="Low discount"/>
    <n v="30.405000000000001"/>
    <n v="577.69500000000005"/>
    <s v="Low order"/>
    <d v="2015-05-25T00:00:00"/>
    <s v="Monday"/>
    <s v="May"/>
    <s v="2015"/>
    <x v="3"/>
    <d v="2015-05-26T00:00:00"/>
    <s v="Medium"/>
    <n v="1"/>
    <s v="Fast"/>
    <n v="44145"/>
    <s v="Standard"/>
    <s v="Westlake"/>
    <x v="10"/>
    <x v="1"/>
    <x v="0"/>
    <s v="Appliances"/>
    <x v="1"/>
    <s v="Small Box"/>
  </r>
  <r>
    <n v="1473"/>
    <s v="Paul Puckett"/>
    <n v="87076"/>
    <x v="13"/>
    <n v="9"/>
    <n v="9.7799999999999994"/>
    <n v="88.02"/>
    <n v="0.05"/>
    <n v="0.05"/>
    <s v="Low discount"/>
    <n v="4.4009999999999998"/>
    <n v="83.619"/>
    <s v="Low order"/>
    <d v="2015-01-21T00:00:00"/>
    <s v="Wednesday"/>
    <s v="January"/>
    <s v="2015"/>
    <x v="0"/>
    <d v="2015-01-22T00:00:00"/>
    <s v="Critical"/>
    <n v="1"/>
    <s v="Fast"/>
    <n v="44691"/>
    <s v="Express "/>
    <s v="Wooster"/>
    <x v="10"/>
    <x v="0"/>
    <x v="2"/>
    <s v="Computer Peripherals"/>
    <x v="1"/>
    <s v="Small Pack"/>
  </r>
  <r>
    <n v="1481"/>
    <s v="Marvin MacDonald"/>
    <n v="53953"/>
    <x v="7"/>
    <n v="36"/>
    <n v="8.9499999999999993"/>
    <n v="322.2"/>
    <n v="0.05"/>
    <n v="0.05"/>
    <s v="Low discount"/>
    <n v="16.11"/>
    <n v="306.08999999999997"/>
    <s v="Low order"/>
    <d v="2015-03-27T00:00:00"/>
    <s v="Friday"/>
    <s v="March"/>
    <s v="2015"/>
    <x v="5"/>
    <d v="2015-03-28T00:00:00"/>
    <s v="Not Specified"/>
    <n v="1"/>
    <s v="Fast"/>
    <n v="90049"/>
    <s v="Standard"/>
    <s v="Los Angeles"/>
    <x v="1"/>
    <x v="2"/>
    <x v="0"/>
    <s v="Paper"/>
    <x v="0"/>
    <s v="Wrap Bag"/>
  </r>
  <r>
    <n v="1482"/>
    <s v="Michael Tanner"/>
    <n v="91362"/>
    <x v="7"/>
    <n v="9"/>
    <n v="8.9499999999999993"/>
    <n v="80.55"/>
    <n v="0.05"/>
    <n v="0.05"/>
    <s v="Low discount"/>
    <n v="4.0274999999999999"/>
    <n v="76.522499999999994"/>
    <s v="Low order"/>
    <d v="2015-03-27T00:00:00"/>
    <s v="Friday"/>
    <s v="March"/>
    <s v="2015"/>
    <x v="5"/>
    <d v="2015-03-28T00:00:00"/>
    <s v="Not Specified"/>
    <n v="1"/>
    <s v="Fast"/>
    <n v="48708"/>
    <s v="Standard"/>
    <s v="Bay City"/>
    <x v="22"/>
    <x v="2"/>
    <x v="0"/>
    <s v="Paper"/>
    <x v="0"/>
    <s v="Wrap Bag"/>
  </r>
  <r>
    <n v="1482"/>
    <s v="Michael Tanner"/>
    <n v="91363"/>
    <x v="2"/>
    <n v="15"/>
    <n v="9.65"/>
    <n v="144.75"/>
    <n v="0.05"/>
    <n v="0.05"/>
    <s v="Low discount"/>
    <n v="7.2375000000000007"/>
    <n v="137.51249999999999"/>
    <s v="Low order"/>
    <d v="2015-02-28T00:00:00"/>
    <s v="Saturday"/>
    <s v="February"/>
    <s v="2015"/>
    <x v="2"/>
    <d v="2015-02-28T00:00:00"/>
    <s v="Not Specified"/>
    <n v="0"/>
    <s v="Fast"/>
    <n v="48708"/>
    <s v="Standard"/>
    <s v="Bay City"/>
    <x v="22"/>
    <x v="2"/>
    <x v="1"/>
    <s v="Office Furnishings"/>
    <x v="0"/>
    <s v="Small Box"/>
  </r>
  <r>
    <n v="1484"/>
    <s v="Alison Stewart"/>
    <n v="91235"/>
    <x v="13"/>
    <n v="3"/>
    <n v="99.99"/>
    <n v="299.96999999999997"/>
    <n v="0.05"/>
    <n v="0.05"/>
    <s v="Low discount"/>
    <n v="14.9985"/>
    <n v="284.97149999999999"/>
    <s v="Low order"/>
    <d v="2015-03-11T00:00:00"/>
    <s v="Wednesday"/>
    <s v="March"/>
    <s v="2015"/>
    <x v="5"/>
    <d v="2015-03-14T00:00:00"/>
    <s v="High"/>
    <n v="3"/>
    <s v="Meduim"/>
    <n v="60016"/>
    <s v="Standard"/>
    <s v="Des Plaines"/>
    <x v="12"/>
    <x v="2"/>
    <x v="2"/>
    <s v="Computer Peripherals"/>
    <x v="1"/>
    <s v="Small Box"/>
  </r>
  <r>
    <n v="1484"/>
    <s v="Alison Stewart"/>
    <n v="91235"/>
    <x v="10"/>
    <n v="5"/>
    <n v="193.17"/>
    <n v="965.84999999999991"/>
    <n v="0.1"/>
    <n v="0.1"/>
    <s v="Meduim discount"/>
    <n v="96.584999999999994"/>
    <n v="869.26499999999987"/>
    <s v="Low order"/>
    <d v="2015-03-11T00:00:00"/>
    <s v="Wednesday"/>
    <s v="March"/>
    <s v="2015"/>
    <x v="5"/>
    <d v="2015-03-12T00:00:00"/>
    <s v="High"/>
    <n v="1"/>
    <s v="Fast"/>
    <n v="60016"/>
    <s v="Standard"/>
    <s v="Des Plaines"/>
    <x v="12"/>
    <x v="2"/>
    <x v="0"/>
    <s v="Storage &amp; Organization"/>
    <x v="1"/>
    <s v="Small Box"/>
  </r>
  <r>
    <n v="1484"/>
    <s v="Alison Stewart"/>
    <n v="91235"/>
    <x v="5"/>
    <n v="11"/>
    <n v="20.99"/>
    <n v="230.89"/>
    <n v="0.05"/>
    <n v="0.05"/>
    <s v="Low discount"/>
    <n v="11.544499999999999"/>
    <n v="219.34549999999999"/>
    <s v="Low order"/>
    <d v="2015-03-11T00:00:00"/>
    <s v="Wednesday"/>
    <s v="March"/>
    <s v="2015"/>
    <x v="5"/>
    <d v="2015-03-11T00:00:00"/>
    <s v="High"/>
    <n v="0"/>
    <s v="Fast"/>
    <n v="60016"/>
    <s v="Express "/>
    <s v="Des Plaines"/>
    <x v="12"/>
    <x v="2"/>
    <x v="2"/>
    <s v="Telephones And Communication"/>
    <x v="1"/>
    <s v="Small Pack"/>
  </r>
  <r>
    <n v="1485"/>
    <s v="Wayne Sutherland"/>
    <n v="91236"/>
    <x v="8"/>
    <n v="14"/>
    <n v="11.5"/>
    <n v="161"/>
    <n v="0.05"/>
    <n v="0.05"/>
    <s v="Low discount"/>
    <n v="8.0500000000000007"/>
    <n v="152.94999999999999"/>
    <s v="Low order"/>
    <d v="2015-02-20T00:00:00"/>
    <s v="Friday"/>
    <s v="February"/>
    <s v="2015"/>
    <x v="2"/>
    <d v="2015-02-23T00:00:00"/>
    <s v="Not Specified"/>
    <n v="3"/>
    <s v="Meduim"/>
    <n v="60516"/>
    <s v="Standard"/>
    <s v="Downers Grove"/>
    <x v="12"/>
    <x v="2"/>
    <x v="0"/>
    <s v="Binders And Binder Accessories"/>
    <x v="1"/>
    <s v="Small Box"/>
  </r>
  <r>
    <n v="1485"/>
    <s v="Wayne Sutherland"/>
    <n v="91236"/>
    <x v="10"/>
    <n v="1"/>
    <n v="15.7"/>
    <n v="15.7"/>
    <n v="0.05"/>
    <n v="0.05"/>
    <s v="Low discount"/>
    <n v="0.78500000000000003"/>
    <n v="14.914999999999999"/>
    <s v="Low order"/>
    <d v="2015-02-20T00:00:00"/>
    <s v="Friday"/>
    <s v="February"/>
    <s v="2015"/>
    <x v="2"/>
    <d v="2015-02-21T00:00:00"/>
    <s v="Not Specified"/>
    <n v="1"/>
    <s v="Fast"/>
    <n v="60516"/>
    <s v="Standard"/>
    <s v="Downers Grove"/>
    <x v="12"/>
    <x v="2"/>
    <x v="0"/>
    <s v="Storage &amp; Organization"/>
    <x v="1"/>
    <s v="Small Box"/>
  </r>
  <r>
    <n v="1485"/>
    <s v="Wayne Sutherland"/>
    <n v="91236"/>
    <x v="10"/>
    <n v="21"/>
    <n v="225.02"/>
    <n v="4725.42"/>
    <n v="0.1"/>
    <n v="0.1"/>
    <s v="Meduim discount"/>
    <n v="472.54200000000003"/>
    <n v="4252.8779999999997"/>
    <s v="Low order"/>
    <d v="2015-02-20T00:00:00"/>
    <s v="Friday"/>
    <s v="February"/>
    <s v="2015"/>
    <x v="2"/>
    <d v="2015-02-22T00:00:00"/>
    <s v="Not Specified"/>
    <n v="2"/>
    <s v="Meduim"/>
    <n v="60516"/>
    <s v="Express "/>
    <s v="Downers Grove"/>
    <x v="12"/>
    <x v="2"/>
    <x v="0"/>
    <s v="Storage &amp; Organization"/>
    <x v="1"/>
    <s v="Jumbo Drum"/>
  </r>
  <r>
    <n v="1492"/>
    <s v="Don Beard"/>
    <n v="88004"/>
    <x v="6"/>
    <n v="6"/>
    <n v="119.99"/>
    <n v="719.93999999999994"/>
    <n v="0.1"/>
    <n v="0.1"/>
    <s v="Meduim discount"/>
    <n v="71.994"/>
    <n v="647.94599999999991"/>
    <s v="Low order"/>
    <d v="2015-06-16T00:00:00"/>
    <s v="Tuesday"/>
    <s v="June"/>
    <s v="2015"/>
    <x v="1"/>
    <d v="2015-06-18T00:00:00"/>
    <s v="High"/>
    <n v="2"/>
    <s v="Meduim"/>
    <n v="65721"/>
    <s v="Express "/>
    <s v="Ozark"/>
    <x v="33"/>
    <x v="1"/>
    <x v="2"/>
    <s v="Office Machines"/>
    <x v="0"/>
    <s v="Jumbo Drum"/>
  </r>
  <r>
    <n v="1494"/>
    <s v="Kate Lehman"/>
    <n v="85880"/>
    <x v="2"/>
    <n v="18"/>
    <n v="8.3699999999999992"/>
    <n v="150.66"/>
    <n v="0.05"/>
    <n v="0.05"/>
    <s v="Low discount"/>
    <n v="7.5330000000000004"/>
    <n v="143.12700000000001"/>
    <s v="Low order"/>
    <d v="2015-03-11T00:00:00"/>
    <s v="Wednesday"/>
    <s v="March"/>
    <s v="2015"/>
    <x v="5"/>
    <d v="2015-03-13T00:00:00"/>
    <s v="Critical"/>
    <n v="2"/>
    <s v="Meduim"/>
    <n v="21222"/>
    <s v="Standard"/>
    <s v="Dundalk"/>
    <x v="30"/>
    <x v="1"/>
    <x v="1"/>
    <s v="Office Furnishings"/>
    <x v="0"/>
    <s v="Large Box"/>
  </r>
  <r>
    <n v="1494"/>
    <s v="Kate Lehman"/>
    <n v="85880"/>
    <x v="7"/>
    <n v="6"/>
    <n v="6.48"/>
    <n v="38.880000000000003"/>
    <n v="0.05"/>
    <n v="0.05"/>
    <s v="Low discount"/>
    <n v="1.9440000000000002"/>
    <n v="36.936"/>
    <s v="Low order"/>
    <d v="2015-03-11T00:00:00"/>
    <s v="Wednesday"/>
    <s v="March"/>
    <s v="2015"/>
    <x v="5"/>
    <d v="2015-03-13T00:00:00"/>
    <s v="Critical"/>
    <n v="2"/>
    <s v="Meduim"/>
    <n v="21222"/>
    <s v="Express "/>
    <s v="Dundalk"/>
    <x v="30"/>
    <x v="1"/>
    <x v="0"/>
    <s v="Paper"/>
    <x v="0"/>
    <s v="Small Box"/>
  </r>
  <r>
    <n v="1497"/>
    <s v="Gloria Jacobs"/>
    <n v="85880"/>
    <x v="2"/>
    <n v="2"/>
    <n v="6.28"/>
    <n v="12.56"/>
    <n v="0.05"/>
    <n v="0.05"/>
    <s v="Low discount"/>
    <n v="0.62800000000000011"/>
    <n v="11.932"/>
    <s v="Low order"/>
    <d v="2015-03-11T00:00:00"/>
    <s v="Wednesday"/>
    <s v="March"/>
    <s v="2015"/>
    <x v="5"/>
    <d v="2015-03-12T00:00:00"/>
    <s v="Critical"/>
    <n v="1"/>
    <s v="Fast"/>
    <n v="14901"/>
    <s v="Standard"/>
    <s v="Elmira"/>
    <x v="4"/>
    <x v="1"/>
    <x v="1"/>
    <s v="Office Furnishings"/>
    <x v="0"/>
    <s v="Small Box"/>
  </r>
  <r>
    <n v="1497"/>
    <s v="Gloria Jacobs"/>
    <n v="85880"/>
    <x v="10"/>
    <n v="17"/>
    <n v="15.14"/>
    <n v="257.38"/>
    <n v="0.05"/>
    <n v="0.05"/>
    <s v="Low discount"/>
    <n v="12.869"/>
    <n v="244.511"/>
    <s v="Low order"/>
    <d v="2015-03-11T00:00:00"/>
    <s v="Wednesday"/>
    <s v="March"/>
    <s v="2015"/>
    <x v="5"/>
    <d v="2015-03-13T00:00:00"/>
    <s v="Critical"/>
    <n v="2"/>
    <s v="Meduim"/>
    <n v="14901"/>
    <s v="Standard"/>
    <s v="Elmira"/>
    <x v="4"/>
    <x v="3"/>
    <x v="0"/>
    <s v="Storage &amp; Organization"/>
    <x v="0"/>
    <s v="Small Box"/>
  </r>
  <r>
    <n v="1499"/>
    <s v="Charlotte L Doyle"/>
    <n v="90731"/>
    <x v="8"/>
    <n v="8"/>
    <n v="2.16"/>
    <n v="17.28"/>
    <n v="0.05"/>
    <n v="0.05"/>
    <s v="Low discount"/>
    <n v="0.8640000000000001"/>
    <n v="16.416"/>
    <s v="Low order"/>
    <d v="2015-02-04T00:00:00"/>
    <s v="Wednesday"/>
    <s v="February"/>
    <s v="2015"/>
    <x v="2"/>
    <d v="2015-02-05T00:00:00"/>
    <s v="Medium"/>
    <n v="1"/>
    <s v="Fast"/>
    <n v="33134"/>
    <s v="Standard"/>
    <s v="Coral Gables"/>
    <x v="26"/>
    <x v="3"/>
    <x v="0"/>
    <s v="Binders And Binder Accessories"/>
    <x v="1"/>
    <s v="Small Box"/>
  </r>
  <r>
    <n v="1499"/>
    <s v="Charlotte L Doyle"/>
    <n v="90731"/>
    <x v="7"/>
    <n v="9"/>
    <n v="6.48"/>
    <n v="58.320000000000007"/>
    <n v="0.05"/>
    <n v="0.05"/>
    <s v="Low discount"/>
    <n v="2.9160000000000004"/>
    <n v="55.404000000000011"/>
    <s v="Low order"/>
    <d v="2015-02-04T00:00:00"/>
    <s v="Wednesday"/>
    <s v="February"/>
    <s v="2015"/>
    <x v="2"/>
    <d v="2015-02-05T00:00:00"/>
    <s v="Medium"/>
    <n v="1"/>
    <s v="Fast"/>
    <n v="33134"/>
    <s v="Standard"/>
    <s v="Coral Gables"/>
    <x v="26"/>
    <x v="3"/>
    <x v="0"/>
    <s v="Paper"/>
    <x v="1"/>
    <s v="Small Box"/>
  </r>
  <r>
    <n v="1499"/>
    <s v="Charlotte L Doyle"/>
    <n v="90731"/>
    <x v="11"/>
    <n v="11"/>
    <n v="146.05000000000001"/>
    <n v="1606.5500000000002"/>
    <n v="0.1"/>
    <n v="0.1"/>
    <s v="Meduim discount"/>
    <n v="160.65500000000003"/>
    <n v="1445.8950000000002"/>
    <s v="Low order"/>
    <d v="2015-02-04T00:00:00"/>
    <s v="Wednesday"/>
    <s v="February"/>
    <s v="2015"/>
    <x v="2"/>
    <d v="2015-02-05T00:00:00"/>
    <s v="Medium"/>
    <n v="1"/>
    <s v="Fast"/>
    <n v="33134"/>
    <s v="Express "/>
    <s v="Coral Gables"/>
    <x v="26"/>
    <x v="3"/>
    <x v="1"/>
    <s v="Tables"/>
    <x v="1"/>
    <s v="Jumbo Box"/>
  </r>
  <r>
    <n v="1502"/>
    <s v="Renee Huang"/>
    <n v="89193"/>
    <x v="9"/>
    <n v="38"/>
    <n v="3.69"/>
    <n v="140.22"/>
    <n v="0.05"/>
    <n v="0.05"/>
    <s v="Low discount"/>
    <n v="7.0110000000000001"/>
    <n v="133.209"/>
    <s v="Low order"/>
    <d v="2015-05-07T00:00:00"/>
    <s v="Thursday"/>
    <s v="May"/>
    <s v="2015"/>
    <x v="3"/>
    <d v="2015-05-10T00:00:00"/>
    <s v="Critical"/>
    <n v="3"/>
    <s v="Meduim"/>
    <n v="33065"/>
    <s v="Standard"/>
    <s v="Coral Springs"/>
    <x v="26"/>
    <x v="3"/>
    <x v="0"/>
    <s v="Labels"/>
    <x v="2"/>
    <s v="Small Box"/>
  </r>
  <r>
    <n v="1502"/>
    <s v="Renee Huang"/>
    <n v="89194"/>
    <x v="0"/>
    <n v="11"/>
    <n v="5.84"/>
    <n v="64.239999999999995"/>
    <n v="0.05"/>
    <n v="0.05"/>
    <s v="Low discount"/>
    <n v="3.2119999999999997"/>
    <n v="61.027999999999992"/>
    <s v="Low order"/>
    <d v="2015-06-29T00:00:00"/>
    <s v="Monday"/>
    <s v="June"/>
    <s v="2015"/>
    <x v="1"/>
    <d v="2015-07-03T00:00:00"/>
    <s v="Low"/>
    <n v="4"/>
    <s v="High"/>
    <n v="33065"/>
    <s v="Express "/>
    <s v="Coral Springs"/>
    <x v="26"/>
    <x v="3"/>
    <x v="0"/>
    <s v="Pens &amp; Art Supplies"/>
    <x v="2"/>
    <s v="Wrap Bag"/>
  </r>
  <r>
    <n v="1502"/>
    <s v="Renee Huang"/>
    <n v="89194"/>
    <x v="5"/>
    <n v="13"/>
    <n v="205.99"/>
    <n v="2677.87"/>
    <n v="0.1"/>
    <n v="0.1"/>
    <s v="Meduim discount"/>
    <n v="267.78699999999998"/>
    <n v="2410.0830000000001"/>
    <s v="Low order"/>
    <d v="2015-06-29T00:00:00"/>
    <s v="Monday"/>
    <s v="June"/>
    <s v="2015"/>
    <x v="1"/>
    <d v="2015-07-02T00:00:00"/>
    <s v="Low"/>
    <n v="3"/>
    <s v="Meduim"/>
    <n v="33065"/>
    <s v="Standard"/>
    <s v="Coral Springs"/>
    <x v="26"/>
    <x v="2"/>
    <x v="2"/>
    <s v="Telephones And Communication"/>
    <x v="2"/>
    <s v="Small Box"/>
  </r>
  <r>
    <n v="1505"/>
    <s v="Kay Schultz"/>
    <n v="86181"/>
    <x v="5"/>
    <n v="6"/>
    <n v="85.99"/>
    <n v="515.93999999999994"/>
    <n v="0.05"/>
    <n v="0.05"/>
    <s v="Low discount"/>
    <n v="25.796999999999997"/>
    <n v="490.14299999999992"/>
    <s v="Low order"/>
    <d v="2015-06-13T00:00:00"/>
    <s v="Saturday"/>
    <s v="June"/>
    <s v="2015"/>
    <x v="1"/>
    <d v="2015-06-18T00:00:00"/>
    <s v="Low"/>
    <n v="5"/>
    <s v="High"/>
    <n v="77840"/>
    <s v="Standard"/>
    <s v="College Station"/>
    <x v="7"/>
    <x v="2"/>
    <x v="2"/>
    <s v="Telephones And Communication"/>
    <x v="2"/>
    <s v="Wrap Bag"/>
  </r>
  <r>
    <n v="1511"/>
    <s v="Joseph Dawson"/>
    <n v="90303"/>
    <x v="8"/>
    <n v="14"/>
    <n v="20.98"/>
    <n v="293.72000000000003"/>
    <n v="0.05"/>
    <n v="0.05"/>
    <s v="Low discount"/>
    <n v="14.686000000000002"/>
    <n v="279.03400000000005"/>
    <s v="Low order"/>
    <d v="2015-06-22T00:00:00"/>
    <s v="Monday"/>
    <s v="June"/>
    <s v="2015"/>
    <x v="1"/>
    <d v="2015-06-24T00:00:00"/>
    <s v="Critical"/>
    <n v="2"/>
    <s v="Meduim"/>
    <n v="47302"/>
    <s v="Standard"/>
    <s v="Muncie"/>
    <x v="38"/>
    <x v="1"/>
    <x v="0"/>
    <s v="Binders And Binder Accessories"/>
    <x v="0"/>
    <s v="Small Box"/>
  </r>
  <r>
    <n v="1519"/>
    <s v="Randall Boykin"/>
    <n v="89957"/>
    <x v="7"/>
    <n v="19"/>
    <n v="55.48"/>
    <n v="1054.1199999999999"/>
    <n v="0.05"/>
    <n v="0.05"/>
    <s v="Low discount"/>
    <n v="52.705999999999996"/>
    <n v="1001.4139999999999"/>
    <s v="Low order"/>
    <d v="2015-06-14T00:00:00"/>
    <s v="Sunday"/>
    <s v="June"/>
    <s v="2015"/>
    <x v="1"/>
    <d v="2015-06-14T00:00:00"/>
    <s v="Critical"/>
    <n v="0"/>
    <s v="Fast"/>
    <n v="4210"/>
    <s v="Standard"/>
    <s v="Auburn"/>
    <x v="14"/>
    <x v="2"/>
    <x v="0"/>
    <s v="Paper"/>
    <x v="3"/>
    <s v="Small Box"/>
  </r>
  <r>
    <n v="1522"/>
    <s v="Earl Watts"/>
    <n v="89957"/>
    <x v="1"/>
    <n v="17"/>
    <n v="122.99"/>
    <n v="2090.83"/>
    <n v="0.1"/>
    <n v="0.1"/>
    <s v="Meduim discount"/>
    <n v="209.083"/>
    <n v="1881.7469999999998"/>
    <s v="Low order"/>
    <d v="2015-06-14T00:00:00"/>
    <s v="Sunday"/>
    <s v="June"/>
    <s v="2015"/>
    <x v="1"/>
    <d v="2015-06-15T00:00:00"/>
    <s v="Critical"/>
    <n v="1"/>
    <s v="Fast"/>
    <n v="55305"/>
    <s v="Express "/>
    <s v="Hopkins"/>
    <x v="3"/>
    <x v="3"/>
    <x v="1"/>
    <s v="Chairs &amp; Chairmats"/>
    <x v="3"/>
    <s v="Jumbo Drum"/>
  </r>
  <r>
    <n v="1526"/>
    <s v="Larry Hall"/>
    <n v="86812"/>
    <x v="7"/>
    <n v="10"/>
    <n v="11.34"/>
    <n v="113.4"/>
    <n v="0.05"/>
    <n v="0.05"/>
    <s v="Low discount"/>
    <n v="5.6700000000000008"/>
    <n v="107.73"/>
    <s v="Low order"/>
    <d v="2015-02-10T00:00:00"/>
    <s v="Tuesday"/>
    <s v="February"/>
    <s v="2015"/>
    <x v="2"/>
    <d v="2015-02-11T00:00:00"/>
    <s v="High"/>
    <n v="1"/>
    <s v="Fast"/>
    <n v="35211"/>
    <s v="Standard"/>
    <s v="Birmingham"/>
    <x v="43"/>
    <x v="3"/>
    <x v="0"/>
    <s v="Paper"/>
    <x v="1"/>
    <s v="Small Box"/>
  </r>
  <r>
    <n v="1527"/>
    <s v="Neil Parker"/>
    <n v="86813"/>
    <x v="0"/>
    <n v="5"/>
    <n v="30.98"/>
    <n v="154.9"/>
    <n v="0.05"/>
    <n v="0.05"/>
    <s v="Low discount"/>
    <n v="7.745000000000001"/>
    <n v="147.155"/>
    <s v="Low order"/>
    <d v="2015-01-09T00:00:00"/>
    <s v="Friday"/>
    <s v="January"/>
    <s v="2015"/>
    <x v="0"/>
    <d v="2015-01-11T00:00:00"/>
    <s v="Critical"/>
    <n v="2"/>
    <s v="Meduim"/>
    <n v="35601"/>
    <s v="Express "/>
    <s v="Decatur"/>
    <x v="43"/>
    <x v="3"/>
    <x v="0"/>
    <s v="Pens &amp; Art Supplies"/>
    <x v="2"/>
    <s v="Small Pack"/>
  </r>
  <r>
    <n v="1527"/>
    <s v="Neil Parker"/>
    <n v="86814"/>
    <x v="5"/>
    <n v="23"/>
    <n v="65.989999999999995"/>
    <n v="1517.77"/>
    <n v="0.05"/>
    <n v="0.05"/>
    <s v="Low discount"/>
    <n v="75.888500000000008"/>
    <n v="1441.8815"/>
    <s v="Low order"/>
    <d v="2015-03-30T00:00:00"/>
    <s v="Monday"/>
    <s v="March"/>
    <s v="2015"/>
    <x v="5"/>
    <d v="2015-04-09T00:00:00"/>
    <s v="Low"/>
    <n v="10"/>
    <s v="High"/>
    <n v="35601"/>
    <s v="Standard"/>
    <s v="Decatur"/>
    <x v="43"/>
    <x v="3"/>
    <x v="2"/>
    <s v="Telephones And Communication"/>
    <x v="1"/>
    <s v="Small Box"/>
  </r>
  <r>
    <n v="1527"/>
    <s v="Neil Parker"/>
    <n v="86815"/>
    <x v="13"/>
    <n v="28"/>
    <n v="50.98"/>
    <n v="1427.4399999999998"/>
    <n v="0.05"/>
    <n v="0.05"/>
    <s v="Low discount"/>
    <n v="71.372"/>
    <n v="1356.0679999999998"/>
    <s v="Low order"/>
    <d v="2015-05-21T00:00:00"/>
    <s v="Thursday"/>
    <s v="May"/>
    <s v="2015"/>
    <x v="3"/>
    <d v="2015-05-28T00:00:00"/>
    <s v="Low"/>
    <n v="7"/>
    <s v="High"/>
    <n v="35601"/>
    <s v="Standard"/>
    <s v="Decatur"/>
    <x v="43"/>
    <x v="3"/>
    <x v="2"/>
    <s v="Computer Peripherals"/>
    <x v="1"/>
    <s v="Small Box"/>
  </r>
  <r>
    <n v="1528"/>
    <s v="Brad Stark"/>
    <n v="86813"/>
    <x v="8"/>
    <n v="9"/>
    <n v="525.98"/>
    <n v="4733.82"/>
    <n v="0.1"/>
    <n v="0.1"/>
    <s v="Meduim discount"/>
    <n v="473.38200000000001"/>
    <n v="4260.4380000000001"/>
    <s v="Low order"/>
    <d v="2015-01-09T00:00:00"/>
    <s v="Friday"/>
    <s v="January"/>
    <s v="2015"/>
    <x v="0"/>
    <d v="2015-01-11T00:00:00"/>
    <s v="Critical"/>
    <n v="2"/>
    <s v="Meduim"/>
    <n v="27288"/>
    <s v="Standard"/>
    <s v="Eden"/>
    <x v="24"/>
    <x v="3"/>
    <x v="0"/>
    <s v="Binders And Binder Accessories"/>
    <x v="2"/>
    <s v="Small Box"/>
  </r>
  <r>
    <n v="1531"/>
    <s v="Jon Ayers"/>
    <n v="88852"/>
    <x v="9"/>
    <n v="6"/>
    <n v="4.91"/>
    <n v="29.46"/>
    <n v="0.05"/>
    <n v="0.05"/>
    <s v="Low discount"/>
    <n v="1.4730000000000001"/>
    <n v="27.987000000000002"/>
    <s v="Low order"/>
    <d v="2015-01-17T00:00:00"/>
    <s v="Saturday"/>
    <s v="January"/>
    <s v="2015"/>
    <x v="0"/>
    <d v="2015-01-18T00:00:00"/>
    <s v="Critical"/>
    <n v="1"/>
    <s v="Fast"/>
    <n v="32137"/>
    <s v="Standard"/>
    <s v="Palm Coast"/>
    <x v="26"/>
    <x v="2"/>
    <x v="0"/>
    <s v="Labels"/>
    <x v="3"/>
    <s v="Small Box"/>
  </r>
  <r>
    <n v="1533"/>
    <s v="Nicole Reid"/>
    <n v="91328"/>
    <x v="13"/>
    <n v="14"/>
    <n v="4.8899999999999997"/>
    <n v="68.459999999999994"/>
    <n v="0.05"/>
    <n v="0.05"/>
    <s v="Low discount"/>
    <n v="3.423"/>
    <n v="65.036999999999992"/>
    <s v="Low order"/>
    <d v="2015-02-06T00:00:00"/>
    <s v="Friday"/>
    <s v="February"/>
    <s v="2015"/>
    <x v="2"/>
    <d v="2015-02-07T00:00:00"/>
    <s v="High"/>
    <n v="1"/>
    <s v="Fast"/>
    <n v="63130"/>
    <s v="Standard"/>
    <s v="University City"/>
    <x v="33"/>
    <x v="2"/>
    <x v="2"/>
    <s v="Computer Peripherals"/>
    <x v="0"/>
    <s v="Small Pack"/>
  </r>
  <r>
    <n v="1533"/>
    <s v="Nicole Reid"/>
    <n v="91328"/>
    <x v="7"/>
    <n v="5"/>
    <n v="10.06"/>
    <n v="50.300000000000004"/>
    <n v="0.05"/>
    <n v="0.05"/>
    <s v="Low discount"/>
    <n v="2.5150000000000006"/>
    <n v="47.785000000000004"/>
    <s v="Low order"/>
    <d v="2015-02-06T00:00:00"/>
    <s v="Friday"/>
    <s v="February"/>
    <s v="2015"/>
    <x v="2"/>
    <d v="2015-02-07T00:00:00"/>
    <s v="High"/>
    <n v="1"/>
    <s v="Fast"/>
    <n v="63130"/>
    <s v="Standard"/>
    <s v="University City"/>
    <x v="33"/>
    <x v="2"/>
    <x v="0"/>
    <s v="Paper"/>
    <x v="0"/>
    <s v="Wrap Bag"/>
  </r>
  <r>
    <n v="1548"/>
    <s v="John Bray"/>
    <n v="88487"/>
    <x v="16"/>
    <n v="18"/>
    <n v="599.99"/>
    <n v="10799.82"/>
    <n v="0.1"/>
    <n v="0.1"/>
    <s v="Meduim discount"/>
    <n v="1079.982"/>
    <n v="9719.8379999999997"/>
    <s v="High Order"/>
    <d v="2015-06-23T00:00:00"/>
    <s v="Tuesday"/>
    <s v="June"/>
    <s v="2015"/>
    <x v="1"/>
    <d v="2015-06-25T00:00:00"/>
    <s v="Low"/>
    <n v="2"/>
    <s v="Meduim"/>
    <n v="47374"/>
    <s v="Standard"/>
    <s v="Richmond"/>
    <x v="38"/>
    <x v="3"/>
    <x v="2"/>
    <s v="Copiers And Fax"/>
    <x v="0"/>
    <s v="Large Box"/>
  </r>
  <r>
    <n v="1551"/>
    <s v="Laurence Flowers"/>
    <n v="87488"/>
    <x v="10"/>
    <n v="18"/>
    <n v="17.7"/>
    <n v="318.59999999999997"/>
    <n v="0.05"/>
    <n v="0.05"/>
    <s v="Low discount"/>
    <n v="15.93"/>
    <n v="302.66999999999996"/>
    <s v="Low order"/>
    <d v="2015-06-25T00:00:00"/>
    <s v="Thursday"/>
    <s v="June"/>
    <s v="2015"/>
    <x v="1"/>
    <d v="2015-07-01T00:00:00"/>
    <s v="Low"/>
    <n v="6"/>
    <s v="High"/>
    <n v="39530"/>
    <s v="Standard"/>
    <s v="Biloxi"/>
    <x v="37"/>
    <x v="3"/>
    <x v="0"/>
    <s v="Storage &amp; Organization"/>
    <x v="3"/>
    <s v="Small Box"/>
  </r>
  <r>
    <n v="1552"/>
    <s v="Gary Koch"/>
    <n v="87486"/>
    <x v="11"/>
    <n v="2"/>
    <n v="348.21"/>
    <n v="696.42"/>
    <n v="0.1"/>
    <n v="0.1"/>
    <s v="Meduim discount"/>
    <n v="69.641999999999996"/>
    <n v="626.77800000000002"/>
    <s v="Low order"/>
    <d v="2015-01-01T00:00:00"/>
    <s v="Thursday"/>
    <s v="January"/>
    <s v="2015"/>
    <x v="0"/>
    <d v="2015-01-04T00:00:00"/>
    <s v="Critical"/>
    <n v="3"/>
    <s v="Meduim"/>
    <n v="39056"/>
    <s v="Express "/>
    <s v="Clinton"/>
    <x v="37"/>
    <x v="3"/>
    <x v="1"/>
    <s v="Tables"/>
    <x v="2"/>
    <s v="Jumbo Box"/>
  </r>
  <r>
    <n v="1553"/>
    <s v="Tara Powers Underwood"/>
    <n v="87484"/>
    <x v="7"/>
    <n v="7"/>
    <n v="12.28"/>
    <n v="85.96"/>
    <n v="0.05"/>
    <n v="0.05"/>
    <s v="Low discount"/>
    <n v="4.298"/>
    <n v="81.661999999999992"/>
    <s v="Low order"/>
    <d v="2015-03-22T00:00:00"/>
    <s v="Sunday"/>
    <s v="March"/>
    <s v="2015"/>
    <x v="5"/>
    <d v="2015-03-24T00:00:00"/>
    <s v="Not Specified"/>
    <n v="2"/>
    <s v="Meduim"/>
    <n v="38701"/>
    <s v="Standard"/>
    <s v="Greenville"/>
    <x v="37"/>
    <x v="3"/>
    <x v="0"/>
    <s v="Paper"/>
    <x v="2"/>
    <s v="Small Box"/>
  </r>
  <r>
    <n v="1554"/>
    <s v="Joan Floyd"/>
    <n v="87485"/>
    <x v="15"/>
    <n v="15"/>
    <n v="10.98"/>
    <n v="164.70000000000002"/>
    <n v="0.05"/>
    <n v="0.05"/>
    <s v="Low discount"/>
    <n v="8.2350000000000012"/>
    <n v="156.465"/>
    <s v="Low order"/>
    <d v="2015-05-18T00:00:00"/>
    <s v="Monday"/>
    <s v="May"/>
    <s v="2015"/>
    <x v="3"/>
    <d v="2015-05-18T00:00:00"/>
    <s v="High"/>
    <n v="0"/>
    <s v="Fast"/>
    <n v="39503"/>
    <s v="Standard"/>
    <s v="Gulfport"/>
    <x v="37"/>
    <x v="3"/>
    <x v="0"/>
    <s v="Appliances"/>
    <x v="2"/>
    <s v="Small Box"/>
  </r>
  <r>
    <n v="1554"/>
    <s v="Joan Floyd"/>
    <n v="87487"/>
    <x v="11"/>
    <n v="7"/>
    <n v="124.49"/>
    <n v="871.43"/>
    <n v="0.1"/>
    <n v="0.1"/>
    <s v="Meduim discount"/>
    <n v="87.143000000000001"/>
    <n v="784.28699999999992"/>
    <s v="Low order"/>
    <d v="2015-02-13T00:00:00"/>
    <s v="Friday"/>
    <s v="February"/>
    <s v="2015"/>
    <x v="2"/>
    <d v="2015-02-14T00:00:00"/>
    <s v="High"/>
    <n v="1"/>
    <s v="Fast"/>
    <n v="39503"/>
    <s v="Express "/>
    <s v="Gulfport"/>
    <x v="37"/>
    <x v="3"/>
    <x v="1"/>
    <s v="Tables"/>
    <x v="3"/>
    <s v="Jumbo Box"/>
  </r>
  <r>
    <n v="1556"/>
    <s v="Carol Wood"/>
    <n v="87425"/>
    <x v="9"/>
    <n v="6"/>
    <n v="2.89"/>
    <n v="17.34"/>
    <n v="0.05"/>
    <n v="0.05"/>
    <s v="Low discount"/>
    <n v="0.86699999999999999"/>
    <n v="16.472999999999999"/>
    <s v="Low order"/>
    <d v="2015-06-01T00:00:00"/>
    <s v="Monday"/>
    <s v="June"/>
    <s v="2015"/>
    <x v="1"/>
    <d v="2015-06-03T00:00:00"/>
    <s v="Not Specified"/>
    <n v="2"/>
    <s v="Meduim"/>
    <n v="22304"/>
    <s v="Standard"/>
    <s v="Alexandria"/>
    <x v="8"/>
    <x v="3"/>
    <x v="0"/>
    <s v="Labels"/>
    <x v="3"/>
    <s v="Small Box"/>
  </r>
  <r>
    <n v="1556"/>
    <s v="Carol Wood"/>
    <n v="87425"/>
    <x v="7"/>
    <n v="9"/>
    <n v="22.84"/>
    <n v="205.56"/>
    <n v="0.05"/>
    <n v="0.05"/>
    <s v="Low discount"/>
    <n v="10.278"/>
    <n v="195.28200000000001"/>
    <s v="Low order"/>
    <d v="2015-06-01T00:00:00"/>
    <s v="Monday"/>
    <s v="June"/>
    <s v="2015"/>
    <x v="1"/>
    <d v="2015-06-03T00:00:00"/>
    <s v="Not Specified"/>
    <n v="2"/>
    <s v="Meduim"/>
    <n v="22304"/>
    <s v="Standard"/>
    <s v="Alexandria"/>
    <x v="8"/>
    <x v="3"/>
    <x v="0"/>
    <s v="Paper"/>
    <x v="3"/>
    <s v="Small Box"/>
  </r>
  <r>
    <n v="1557"/>
    <s v="James Nicholson"/>
    <n v="87426"/>
    <x v="15"/>
    <n v="15"/>
    <n v="60.98"/>
    <n v="914.69999999999993"/>
    <n v="0.05"/>
    <n v="0.05"/>
    <s v="Low discount"/>
    <n v="45.734999999999999"/>
    <n v="868.96499999999992"/>
    <s v="Low order"/>
    <d v="2015-03-25T00:00:00"/>
    <s v="Wednesday"/>
    <s v="March"/>
    <s v="2015"/>
    <x v="5"/>
    <d v="2015-04-02T00:00:00"/>
    <s v="Low"/>
    <n v="8"/>
    <s v="High"/>
    <n v="22003"/>
    <s v="Standard"/>
    <s v="Annandale"/>
    <x v="8"/>
    <x v="3"/>
    <x v="0"/>
    <s v="Appliances"/>
    <x v="3"/>
    <s v="Large Box"/>
  </r>
  <r>
    <n v="1557"/>
    <s v="James Nicholson"/>
    <n v="87426"/>
    <x v="13"/>
    <n v="12"/>
    <n v="29.89"/>
    <n v="358.68"/>
    <n v="0.05"/>
    <n v="0.05"/>
    <s v="Low discount"/>
    <n v="17.934000000000001"/>
    <n v="340.74599999999998"/>
    <s v="Low order"/>
    <d v="2015-03-25T00:00:00"/>
    <s v="Wednesday"/>
    <s v="March"/>
    <s v="2015"/>
    <x v="5"/>
    <d v="2015-03-27T00:00:00"/>
    <s v="Low"/>
    <n v="2"/>
    <s v="Meduim"/>
    <n v="22003"/>
    <s v="Standard"/>
    <s v="Annandale"/>
    <x v="8"/>
    <x v="3"/>
    <x v="2"/>
    <s v="Computer Peripherals"/>
    <x v="3"/>
    <s v="Small Pack"/>
  </r>
  <r>
    <n v="1559"/>
    <s v="Zachary Maynard"/>
    <n v="87424"/>
    <x v="1"/>
    <n v="5"/>
    <n v="226.67"/>
    <n v="1133.3499999999999"/>
    <n v="0.1"/>
    <n v="0.1"/>
    <s v="Meduim discount"/>
    <n v="113.33499999999999"/>
    <n v="1020.0149999999999"/>
    <s v="Low order"/>
    <d v="2015-04-15T00:00:00"/>
    <s v="Wednesday"/>
    <s v="April"/>
    <s v="2015"/>
    <x v="4"/>
    <d v="2015-04-17T00:00:00"/>
    <s v="Critical"/>
    <n v="2"/>
    <s v="Meduim"/>
    <n v="24060"/>
    <s v="Express "/>
    <s v="Blacksburg"/>
    <x v="8"/>
    <x v="2"/>
    <x v="1"/>
    <s v="Chairs &amp; Chairmats"/>
    <x v="3"/>
    <s v="Jumbo Drum"/>
  </r>
  <r>
    <n v="1561"/>
    <s v="Edwin Coley"/>
    <n v="88093"/>
    <x v="7"/>
    <n v="9"/>
    <n v="11.34"/>
    <n v="102.06"/>
    <n v="0.05"/>
    <n v="0.05"/>
    <s v="Low discount"/>
    <n v="5.1030000000000006"/>
    <n v="96.957000000000008"/>
    <s v="Low order"/>
    <d v="2015-03-01T00:00:00"/>
    <s v="Sunday"/>
    <s v="March"/>
    <s v="2015"/>
    <x v="5"/>
    <d v="2015-03-02T00:00:00"/>
    <s v="High"/>
    <n v="1"/>
    <s v="Fast"/>
    <n v="76063"/>
    <s v="Standard"/>
    <s v="Mansfield"/>
    <x v="7"/>
    <x v="2"/>
    <x v="0"/>
    <s v="Paper"/>
    <x v="0"/>
    <s v="Small Box"/>
  </r>
  <r>
    <n v="1561"/>
    <s v="Edwin Coley"/>
    <n v="88094"/>
    <x v="2"/>
    <n v="5"/>
    <n v="12.2"/>
    <n v="61"/>
    <n v="0.05"/>
    <n v="0.05"/>
    <s v="Low discount"/>
    <n v="3.0500000000000003"/>
    <n v="57.95"/>
    <s v="Low order"/>
    <d v="2015-04-13T00:00:00"/>
    <s v="Monday"/>
    <s v="April"/>
    <s v="2015"/>
    <x v="4"/>
    <d v="2015-04-14T00:00:00"/>
    <s v="Critical"/>
    <n v="1"/>
    <s v="Fast"/>
    <n v="76063"/>
    <s v="Standard"/>
    <s v="Mansfield"/>
    <x v="7"/>
    <x v="3"/>
    <x v="1"/>
    <s v="Office Furnishings"/>
    <x v="0"/>
    <s v="Small Pack"/>
  </r>
  <r>
    <n v="1574"/>
    <s v="Sherry Hurley"/>
    <n v="86966"/>
    <x v="13"/>
    <n v="19"/>
    <n v="20.95"/>
    <n v="398.05"/>
    <n v="0.05"/>
    <n v="0.05"/>
    <s v="Low discount"/>
    <n v="19.902500000000003"/>
    <n v="378.14750000000004"/>
    <s v="Low order"/>
    <d v="2015-02-09T00:00:00"/>
    <s v="Monday"/>
    <s v="February"/>
    <s v="2015"/>
    <x v="2"/>
    <d v="2015-02-10T00:00:00"/>
    <s v="Medium"/>
    <n v="1"/>
    <s v="Fast"/>
    <n v="28314"/>
    <s v="Standard"/>
    <s v="Fayetteville"/>
    <x v="24"/>
    <x v="1"/>
    <x v="2"/>
    <s v="Computer Peripherals"/>
    <x v="3"/>
    <s v="Small Box"/>
  </r>
  <r>
    <n v="1580"/>
    <s v="Ronnie Nolan"/>
    <n v="90934"/>
    <x v="4"/>
    <n v="1"/>
    <n v="11.58"/>
    <n v="11.58"/>
    <n v="0.05"/>
    <n v="0.05"/>
    <s v="Low discount"/>
    <n v="0.57900000000000007"/>
    <n v="11.000999999999999"/>
    <s v="Low order"/>
    <d v="2015-02-16T00:00:00"/>
    <s v="Monday"/>
    <s v="February"/>
    <s v="2015"/>
    <x v="2"/>
    <d v="2015-02-20T00:00:00"/>
    <s v="Low"/>
    <n v="4"/>
    <s v="High"/>
    <n v="4901"/>
    <s v="Standard"/>
    <s v="Waterville"/>
    <x v="14"/>
    <x v="1"/>
    <x v="0"/>
    <s v="Envelopes"/>
    <x v="0"/>
    <s v="Small Box"/>
  </r>
  <r>
    <n v="1590"/>
    <s v="Lucille Buchanan"/>
    <n v="86668"/>
    <x v="2"/>
    <n v="7"/>
    <n v="19.04"/>
    <n v="133.28"/>
    <n v="0.05"/>
    <n v="0.05"/>
    <s v="Low discount"/>
    <n v="6.6640000000000006"/>
    <n v="126.616"/>
    <s v="Low order"/>
    <d v="2015-04-04T00:00:00"/>
    <s v="Saturday"/>
    <s v="April"/>
    <s v="2015"/>
    <x v="4"/>
    <d v="2015-04-04T00:00:00"/>
    <s v="Medium"/>
    <n v="0"/>
    <s v="Fast"/>
    <n v="44094"/>
    <s v="Express "/>
    <s v="Willoughby"/>
    <x v="10"/>
    <x v="2"/>
    <x v="1"/>
    <s v="Office Furnishings"/>
    <x v="0"/>
    <s v="Small Box"/>
  </r>
  <r>
    <n v="1593"/>
    <s v="Ronald O'Neill"/>
    <n v="86668"/>
    <x v="8"/>
    <n v="8"/>
    <n v="5.53"/>
    <n v="44.24"/>
    <n v="0.05"/>
    <n v="0.05"/>
    <s v="Low discount"/>
    <n v="2.2120000000000002"/>
    <n v="42.027999999999999"/>
    <s v="Low order"/>
    <d v="2015-04-04T00:00:00"/>
    <s v="Saturday"/>
    <s v="April"/>
    <s v="2015"/>
    <x v="4"/>
    <d v="2015-04-06T00:00:00"/>
    <s v="Medium"/>
    <n v="2"/>
    <s v="Meduim"/>
    <n v="74006"/>
    <s v="Standard"/>
    <s v="Bartlesville"/>
    <x v="23"/>
    <x v="1"/>
    <x v="0"/>
    <s v="Binders And Binder Accessories"/>
    <x v="0"/>
    <s v="Small Box"/>
  </r>
  <r>
    <n v="1595"/>
    <s v="Chad Henson"/>
    <n v="90796"/>
    <x v="1"/>
    <n v="14"/>
    <n v="500.98"/>
    <n v="7013.72"/>
    <n v="0.1"/>
    <n v="0.1"/>
    <s v="Meduim discount"/>
    <n v="701.37200000000007"/>
    <n v="6312.348"/>
    <s v="High Order"/>
    <d v="2015-05-11T00:00:00"/>
    <s v="Monday"/>
    <s v="May"/>
    <s v="2015"/>
    <x v="3"/>
    <d v="2015-05-12T00:00:00"/>
    <s v="High"/>
    <n v="1"/>
    <s v="Fast"/>
    <n v="25705"/>
    <s v="Express "/>
    <s v="Huntington"/>
    <x v="36"/>
    <x v="1"/>
    <x v="1"/>
    <s v="Chairs &amp; Chairmats"/>
    <x v="0"/>
    <s v="Jumbo Drum"/>
  </r>
  <r>
    <n v="1595"/>
    <s v="Chad Henson"/>
    <n v="90796"/>
    <x v="2"/>
    <n v="9"/>
    <n v="9.77"/>
    <n v="87.929999999999993"/>
    <n v="0.05"/>
    <n v="0.05"/>
    <s v="Low discount"/>
    <n v="4.3964999999999996"/>
    <n v="83.533499999999989"/>
    <s v="Low order"/>
    <d v="2015-05-11T00:00:00"/>
    <s v="Monday"/>
    <s v="May"/>
    <s v="2015"/>
    <x v="3"/>
    <d v="2015-05-12T00:00:00"/>
    <s v="High"/>
    <n v="1"/>
    <s v="Fast"/>
    <n v="25705"/>
    <s v="Standard"/>
    <s v="Huntington"/>
    <x v="36"/>
    <x v="1"/>
    <x v="1"/>
    <s v="Office Furnishings"/>
    <x v="0"/>
    <s v="Medium Box"/>
  </r>
  <r>
    <n v="1595"/>
    <s v="Chad Henson"/>
    <n v="90796"/>
    <x v="0"/>
    <n v="42"/>
    <n v="3.28"/>
    <n v="137.76"/>
    <n v="0.05"/>
    <n v="0.05"/>
    <s v="Low discount"/>
    <n v="6.8879999999999999"/>
    <n v="130.87199999999999"/>
    <s v="Low order"/>
    <d v="2015-05-11T00:00:00"/>
    <s v="Monday"/>
    <s v="May"/>
    <s v="2015"/>
    <x v="3"/>
    <d v="2015-05-13T00:00:00"/>
    <s v="High"/>
    <n v="2"/>
    <s v="Meduim"/>
    <n v="25705"/>
    <s v="Standard"/>
    <s v="Huntington"/>
    <x v="36"/>
    <x v="1"/>
    <x v="0"/>
    <s v="Pens &amp; Art Supplies"/>
    <x v="0"/>
    <s v="Wrap Bag"/>
  </r>
  <r>
    <n v="1602"/>
    <s v="Frank Hess"/>
    <n v="89680"/>
    <x v="7"/>
    <n v="2"/>
    <n v="9.11"/>
    <n v="18.22"/>
    <n v="0.05"/>
    <n v="0.05"/>
    <s v="Low discount"/>
    <n v="0.91100000000000003"/>
    <n v="17.308999999999997"/>
    <s v="Low order"/>
    <d v="2015-04-10T00:00:00"/>
    <s v="Friday"/>
    <s v="April"/>
    <s v="2015"/>
    <x v="4"/>
    <d v="2015-04-12T00:00:00"/>
    <s v="Critical"/>
    <n v="2"/>
    <s v="Meduim"/>
    <n v="20601"/>
    <s v="Standard"/>
    <s v="Waldorf"/>
    <x v="30"/>
    <x v="1"/>
    <x v="0"/>
    <s v="Paper"/>
    <x v="1"/>
    <s v="Wrap Bag"/>
  </r>
  <r>
    <n v="1603"/>
    <s v="Alex Watkins"/>
    <n v="89679"/>
    <x v="3"/>
    <n v="9"/>
    <n v="2.1800000000000002"/>
    <n v="19.62"/>
    <n v="0.05"/>
    <n v="0.05"/>
    <s v="Low discount"/>
    <n v="0.98100000000000009"/>
    <n v="18.638999999999999"/>
    <s v="Low order"/>
    <d v="2015-01-16T00:00:00"/>
    <s v="Friday"/>
    <s v="January"/>
    <s v="2015"/>
    <x v="0"/>
    <d v="2015-01-18T00:00:00"/>
    <s v="Critical"/>
    <n v="2"/>
    <s v="Meduim"/>
    <n v="11598"/>
    <s v="Standard"/>
    <s v="Woodmere"/>
    <x v="4"/>
    <x v="1"/>
    <x v="0"/>
    <s v="Rubber Bands"/>
    <x v="2"/>
    <s v="Wrap Bag"/>
  </r>
  <r>
    <n v="1603"/>
    <s v="Alex Watkins"/>
    <n v="89679"/>
    <x v="11"/>
    <n v="1"/>
    <n v="179.29"/>
    <n v="179.29"/>
    <n v="0.1"/>
    <n v="0.1"/>
    <s v="Meduim discount"/>
    <n v="17.928999999999998"/>
    <n v="161.36099999999999"/>
    <s v="Low order"/>
    <d v="2015-01-16T00:00:00"/>
    <s v="Friday"/>
    <s v="January"/>
    <s v="2015"/>
    <x v="0"/>
    <d v="2015-01-18T00:00:00"/>
    <s v="Critical"/>
    <n v="2"/>
    <s v="Meduim"/>
    <n v="11598"/>
    <s v="Express "/>
    <s v="Woodmere"/>
    <x v="4"/>
    <x v="1"/>
    <x v="1"/>
    <s v="Tables"/>
    <x v="2"/>
    <s v="Jumbo Box"/>
  </r>
  <r>
    <n v="1606"/>
    <s v="Don Rogers"/>
    <n v="87993"/>
    <x v="8"/>
    <n v="1"/>
    <n v="1.98"/>
    <n v="1.98"/>
    <n v="0.05"/>
    <n v="0.05"/>
    <s v="Low discount"/>
    <n v="9.9000000000000005E-2"/>
    <n v="1.881"/>
    <s v="Low order"/>
    <d v="2015-01-07T00:00:00"/>
    <s v="Wednesday"/>
    <s v="January"/>
    <s v="2015"/>
    <x v="0"/>
    <d v="2015-01-08T00:00:00"/>
    <s v="Medium"/>
    <n v="1"/>
    <s v="Fast"/>
    <n v="11010"/>
    <s v="Standard"/>
    <s v="Franklin Square"/>
    <x v="4"/>
    <x v="1"/>
    <x v="0"/>
    <s v="Binders And Binder Accessories"/>
    <x v="1"/>
    <s v="Small Box"/>
  </r>
  <r>
    <n v="1606"/>
    <s v="Don Rogers"/>
    <n v="87993"/>
    <x v="16"/>
    <n v="1"/>
    <n v="699.99"/>
    <n v="699.99"/>
    <n v="0.1"/>
    <n v="0.1"/>
    <s v="Meduim discount"/>
    <n v="69.999000000000009"/>
    <n v="629.99099999999999"/>
    <s v="Low order"/>
    <d v="2015-01-07T00:00:00"/>
    <s v="Wednesday"/>
    <s v="January"/>
    <s v="2015"/>
    <x v="0"/>
    <d v="2015-01-08T00:00:00"/>
    <s v="Medium"/>
    <n v="1"/>
    <s v="Fast"/>
    <n v="11010"/>
    <s v="Express "/>
    <s v="Franklin Square"/>
    <x v="4"/>
    <x v="1"/>
    <x v="2"/>
    <s v="Copiers And Fax"/>
    <x v="1"/>
    <s v="Large Box"/>
  </r>
  <r>
    <n v="1606"/>
    <s v="Don Rogers"/>
    <n v="87993"/>
    <x v="6"/>
    <n v="2"/>
    <n v="6783.02"/>
    <n v="13566.04"/>
    <n v="0.15"/>
    <n v="0.15"/>
    <s v="High discount"/>
    <n v="2034.9059999999999"/>
    <n v="11531.134000000002"/>
    <s v="High Order"/>
    <d v="2015-01-07T00:00:00"/>
    <s v="Wednesday"/>
    <s v="January"/>
    <s v="2015"/>
    <x v="0"/>
    <d v="2015-01-08T00:00:00"/>
    <s v="Medium"/>
    <n v="1"/>
    <s v="Fast"/>
    <n v="11010"/>
    <s v="Standard"/>
    <s v="Franklin Square"/>
    <x v="4"/>
    <x v="1"/>
    <x v="2"/>
    <s v="Office Machines"/>
    <x v="1"/>
    <s v="Large Box"/>
  </r>
  <r>
    <n v="1607"/>
    <s v="Kathleen Huang Hall"/>
    <n v="87994"/>
    <x v="8"/>
    <n v="7"/>
    <n v="15.16"/>
    <n v="106.12"/>
    <n v="0.05"/>
    <n v="0.05"/>
    <s v="Low discount"/>
    <n v="5.3060000000000009"/>
    <n v="100.81400000000001"/>
    <s v="Low order"/>
    <d v="2015-04-15T00:00:00"/>
    <s v="Wednesday"/>
    <s v="April"/>
    <s v="2015"/>
    <x v="4"/>
    <d v="2015-04-15T00:00:00"/>
    <s v="Not Specified"/>
    <n v="0"/>
    <s v="Fast"/>
    <n v="11520"/>
    <s v="Standard"/>
    <s v="Freeport"/>
    <x v="4"/>
    <x v="1"/>
    <x v="0"/>
    <s v="Binders And Binder Accessories"/>
    <x v="1"/>
    <s v="Small Box"/>
  </r>
  <r>
    <n v="1607"/>
    <s v="Kathleen Huang Hall"/>
    <n v="87995"/>
    <x v="12"/>
    <n v="21"/>
    <n v="5.68"/>
    <n v="119.28"/>
    <n v="0.05"/>
    <n v="0.05"/>
    <s v="Low discount"/>
    <n v="5.9640000000000004"/>
    <n v="113.316"/>
    <s v="Low order"/>
    <d v="2015-02-06T00:00:00"/>
    <s v="Friday"/>
    <s v="February"/>
    <s v="2015"/>
    <x v="2"/>
    <d v="2015-02-10T00:00:00"/>
    <s v="Low"/>
    <n v="4"/>
    <s v="High"/>
    <n v="11520"/>
    <s v="Express "/>
    <s v="Freeport"/>
    <x v="4"/>
    <x v="0"/>
    <x v="0"/>
    <s v="Scissors, Rulers And Trimmers"/>
    <x v="1"/>
    <s v="Small Pack"/>
  </r>
  <r>
    <n v="1609"/>
    <s v="Jerry Ennis"/>
    <n v="87824"/>
    <x v="8"/>
    <n v="7"/>
    <n v="2.16"/>
    <n v="15.120000000000001"/>
    <n v="0.05"/>
    <n v="0.05"/>
    <s v="Low discount"/>
    <n v="0.75600000000000012"/>
    <n v="14.364000000000001"/>
    <s v="Low order"/>
    <d v="2015-05-11T00:00:00"/>
    <s v="Monday"/>
    <s v="May"/>
    <s v="2015"/>
    <x v="3"/>
    <d v="2015-05-12T00:00:00"/>
    <s v="High"/>
    <n v="1"/>
    <s v="Fast"/>
    <n v="95823"/>
    <s v="Standard"/>
    <s v="Sacramento"/>
    <x v="1"/>
    <x v="0"/>
    <x v="0"/>
    <s v="Binders And Binder Accessories"/>
    <x v="3"/>
    <s v="Small Box"/>
  </r>
  <r>
    <n v="1609"/>
    <s v="Jerry Ennis"/>
    <n v="87824"/>
    <x v="10"/>
    <n v="2"/>
    <n v="9.7100000000000009"/>
    <n v="19.420000000000002"/>
    <n v="0.05"/>
    <n v="0.05"/>
    <s v="Low discount"/>
    <n v="0.97100000000000009"/>
    <n v="18.449000000000002"/>
    <s v="Low order"/>
    <d v="2015-05-11T00:00:00"/>
    <s v="Monday"/>
    <s v="May"/>
    <s v="2015"/>
    <x v="3"/>
    <d v="2015-05-11T00:00:00"/>
    <s v="High"/>
    <n v="0"/>
    <s v="Fast"/>
    <n v="95823"/>
    <s v="Standard"/>
    <s v="Sacramento"/>
    <x v="1"/>
    <x v="1"/>
    <x v="0"/>
    <s v="Storage &amp; Organization"/>
    <x v="3"/>
    <s v="Small Box"/>
  </r>
  <r>
    <n v="1614"/>
    <s v="Wayne Lutz"/>
    <n v="87823"/>
    <x v="13"/>
    <n v="12"/>
    <n v="40.97"/>
    <n v="491.64"/>
    <n v="0.05"/>
    <n v="0.05"/>
    <s v="Low discount"/>
    <n v="24.582000000000001"/>
    <n v="467.05799999999999"/>
    <s v="Low order"/>
    <d v="2015-04-08T00:00:00"/>
    <s v="Wednesday"/>
    <s v="April"/>
    <s v="2015"/>
    <x v="4"/>
    <d v="2015-04-12T00:00:00"/>
    <s v="Low"/>
    <n v="4"/>
    <s v="High"/>
    <n v="1748"/>
    <s v="Standard"/>
    <s v="Hopkinton"/>
    <x v="15"/>
    <x v="2"/>
    <x v="2"/>
    <s v="Computer Peripherals"/>
    <x v="3"/>
    <s v="Small Pack"/>
  </r>
  <r>
    <n v="1618"/>
    <s v="June Roberts"/>
    <n v="90248"/>
    <x v="12"/>
    <n v="13"/>
    <n v="12.88"/>
    <n v="167.44"/>
    <n v="0.05"/>
    <n v="0.05"/>
    <s v="Low discount"/>
    <n v="8.3719999999999999"/>
    <n v="159.06799999999998"/>
    <s v="Low order"/>
    <d v="2015-04-06T00:00:00"/>
    <s v="Monday"/>
    <s v="April"/>
    <s v="2015"/>
    <x v="4"/>
    <d v="2015-04-06T00:00:00"/>
    <s v="High"/>
    <n v="0"/>
    <s v="Fast"/>
    <n v="46322"/>
    <s v="Standard"/>
    <s v="Highland"/>
    <x v="38"/>
    <x v="1"/>
    <x v="0"/>
    <s v="Scissors, Rulers And Trimmers"/>
    <x v="3"/>
    <s v="Wrap Bag"/>
  </r>
  <r>
    <n v="1620"/>
    <s v="Gerald Petty"/>
    <n v="90248"/>
    <x v="5"/>
    <n v="4"/>
    <n v="45.99"/>
    <n v="183.96"/>
    <n v="0.05"/>
    <n v="0.05"/>
    <s v="Low discount"/>
    <n v="9.1980000000000004"/>
    <n v="174.762"/>
    <s v="Low order"/>
    <d v="2015-04-06T00:00:00"/>
    <s v="Monday"/>
    <s v="April"/>
    <s v="2015"/>
    <x v="4"/>
    <d v="2015-04-07T00:00:00"/>
    <s v="High"/>
    <n v="1"/>
    <s v="Fast"/>
    <n v="17602"/>
    <s v="Express "/>
    <s v="Lancaster"/>
    <x v="19"/>
    <x v="2"/>
    <x v="2"/>
    <s v="Telephones And Communication"/>
    <x v="3"/>
    <s v="Small Box"/>
  </r>
  <r>
    <n v="1623"/>
    <s v="Patrick Adcock"/>
    <n v="87611"/>
    <x v="8"/>
    <n v="22"/>
    <n v="15.01"/>
    <n v="330.21999999999997"/>
    <n v="0.05"/>
    <n v="0.05"/>
    <s v="Low discount"/>
    <n v="16.510999999999999"/>
    <n v="313.70899999999995"/>
    <s v="Low order"/>
    <d v="2015-05-24T00:00:00"/>
    <s v="Sunday"/>
    <s v="May"/>
    <s v="2015"/>
    <x v="3"/>
    <d v="2015-05-26T00:00:00"/>
    <s v="High"/>
    <n v="2"/>
    <s v="Meduim"/>
    <n v="46375"/>
    <s v="Standard"/>
    <s v="Schererville"/>
    <x v="38"/>
    <x v="2"/>
    <x v="0"/>
    <s v="Binders And Binder Accessories"/>
    <x v="2"/>
    <s v="Small Box"/>
  </r>
  <r>
    <n v="1623"/>
    <s v="Patrick Adcock"/>
    <n v="87611"/>
    <x v="13"/>
    <n v="12"/>
    <n v="40.479999999999997"/>
    <n v="485.76"/>
    <n v="0.05"/>
    <n v="0.05"/>
    <s v="Low discount"/>
    <n v="24.288"/>
    <n v="461.47199999999998"/>
    <s v="Low order"/>
    <d v="2015-05-24T00:00:00"/>
    <s v="Sunday"/>
    <s v="May"/>
    <s v="2015"/>
    <x v="3"/>
    <d v="2015-05-26T00:00:00"/>
    <s v="High"/>
    <n v="2"/>
    <s v="Meduim"/>
    <n v="46375"/>
    <s v="Standard"/>
    <s v="Schererville"/>
    <x v="38"/>
    <x v="2"/>
    <x v="2"/>
    <s v="Computer Peripherals"/>
    <x v="2"/>
    <s v="Small Box"/>
  </r>
  <r>
    <n v="1623"/>
    <s v="Patrick Adcock"/>
    <n v="87611"/>
    <x v="10"/>
    <n v="1"/>
    <n v="12.28"/>
    <n v="12.28"/>
    <n v="0.05"/>
    <n v="0.05"/>
    <s v="Low discount"/>
    <n v="0.61399999999999999"/>
    <n v="11.665999999999999"/>
    <s v="Low order"/>
    <d v="2015-05-24T00:00:00"/>
    <s v="Sunday"/>
    <s v="May"/>
    <s v="2015"/>
    <x v="3"/>
    <d v="2015-05-25T00:00:00"/>
    <s v="High"/>
    <n v="1"/>
    <s v="Fast"/>
    <n v="46375"/>
    <s v="Standard"/>
    <s v="Schererville"/>
    <x v="38"/>
    <x v="1"/>
    <x v="0"/>
    <s v="Storage &amp; Organization"/>
    <x v="2"/>
    <s v="Small Box"/>
  </r>
  <r>
    <n v="1625"/>
    <s v="Molly Browning"/>
    <n v="90600"/>
    <x v="6"/>
    <n v="12"/>
    <n v="213.45"/>
    <n v="2561.3999999999996"/>
    <n v="0.1"/>
    <n v="0.1"/>
    <s v="Meduim discount"/>
    <n v="256.14"/>
    <n v="2305.2599999999998"/>
    <s v="Low order"/>
    <d v="2015-03-27T00:00:00"/>
    <s v="Friday"/>
    <s v="March"/>
    <s v="2015"/>
    <x v="5"/>
    <d v="2015-03-29T00:00:00"/>
    <s v="Medium"/>
    <n v="2"/>
    <s v="Meduim"/>
    <n v="11542"/>
    <s v="Express "/>
    <s v="Glen Cove"/>
    <x v="4"/>
    <x v="1"/>
    <x v="2"/>
    <s v="Office Machines"/>
    <x v="1"/>
    <s v="Jumbo Drum"/>
  </r>
  <r>
    <n v="1625"/>
    <s v="Molly Browning"/>
    <n v="90600"/>
    <x v="7"/>
    <n v="8"/>
    <n v="55.98"/>
    <n v="447.84"/>
    <n v="0.05"/>
    <n v="0.05"/>
    <s v="Low discount"/>
    <n v="22.391999999999999"/>
    <n v="425.44799999999998"/>
    <s v="Low order"/>
    <d v="2015-03-27T00:00:00"/>
    <s v="Friday"/>
    <s v="March"/>
    <s v="2015"/>
    <x v="5"/>
    <d v="2015-03-29T00:00:00"/>
    <s v="Medium"/>
    <n v="2"/>
    <s v="Meduim"/>
    <n v="11542"/>
    <s v="Standard"/>
    <s v="Glen Cove"/>
    <x v="4"/>
    <x v="1"/>
    <x v="0"/>
    <s v="Paper"/>
    <x v="1"/>
    <s v="Small Box"/>
  </r>
  <r>
    <n v="1625"/>
    <s v="Molly Browning"/>
    <n v="90600"/>
    <x v="10"/>
    <n v="1"/>
    <n v="16.059999999999999"/>
    <n v="16.059999999999999"/>
    <n v="0.05"/>
    <n v="0.05"/>
    <s v="Low discount"/>
    <n v="0.80299999999999994"/>
    <n v="15.256999999999998"/>
    <s v="Low order"/>
    <d v="2015-03-27T00:00:00"/>
    <s v="Friday"/>
    <s v="March"/>
    <s v="2015"/>
    <x v="5"/>
    <d v="2015-03-28T00:00:00"/>
    <s v="Medium"/>
    <n v="1"/>
    <s v="Fast"/>
    <n v="11542"/>
    <s v="Standard"/>
    <s v="Glen Cove"/>
    <x v="4"/>
    <x v="1"/>
    <x v="0"/>
    <s v="Storage &amp; Organization"/>
    <x v="1"/>
    <s v="Small Box"/>
  </r>
  <r>
    <n v="1625"/>
    <s v="Molly Browning"/>
    <n v="90601"/>
    <x v="11"/>
    <n v="11"/>
    <n v="209.37"/>
    <n v="2303.0700000000002"/>
    <n v="0.1"/>
    <n v="0.1"/>
    <s v="Meduim discount"/>
    <n v="230.30700000000002"/>
    <n v="2072.7629999999999"/>
    <s v="Low order"/>
    <d v="2015-02-16T00:00:00"/>
    <s v="Monday"/>
    <s v="February"/>
    <s v="2015"/>
    <x v="2"/>
    <d v="2015-02-18T00:00:00"/>
    <s v="Medium"/>
    <n v="2"/>
    <s v="Meduim"/>
    <n v="11542"/>
    <s v="Standard"/>
    <s v="Glen Cove"/>
    <x v="4"/>
    <x v="3"/>
    <x v="1"/>
    <s v="Tables"/>
    <x v="1"/>
    <s v="Large Box"/>
  </r>
  <r>
    <n v="1627"/>
    <s v="Aaron Day"/>
    <n v="90602"/>
    <x v="10"/>
    <n v="17"/>
    <n v="43.57"/>
    <n v="740.69"/>
    <n v="0.05"/>
    <n v="0.05"/>
    <s v="Low discount"/>
    <n v="37.034500000000001"/>
    <n v="703.65550000000007"/>
    <s v="Low order"/>
    <d v="2015-05-28T00:00:00"/>
    <s v="Thursday"/>
    <s v="May"/>
    <s v="2015"/>
    <x v="3"/>
    <d v="2015-05-30T00:00:00"/>
    <s v="High"/>
    <n v="2"/>
    <s v="Meduim"/>
    <n v="37743"/>
    <s v="Standard"/>
    <s v="Greeneville"/>
    <x v="20"/>
    <x v="3"/>
    <x v="0"/>
    <s v="Storage &amp; Organization"/>
    <x v="0"/>
    <s v="Small Box"/>
  </r>
  <r>
    <n v="1632"/>
    <s v="Lori Wolfe"/>
    <n v="90530"/>
    <x v="2"/>
    <n v="6"/>
    <n v="8.09"/>
    <n v="48.54"/>
    <n v="0.05"/>
    <n v="0.05"/>
    <s v="Low discount"/>
    <n v="2.427"/>
    <n v="46.113"/>
    <s v="Low order"/>
    <d v="2015-01-15T00:00:00"/>
    <s v="Thursday"/>
    <s v="January"/>
    <s v="2015"/>
    <x v="0"/>
    <d v="2015-01-16T00:00:00"/>
    <s v="High"/>
    <n v="1"/>
    <s v="Fast"/>
    <n v="39401"/>
    <s v="Express "/>
    <s v="Hattiesburg"/>
    <x v="37"/>
    <x v="3"/>
    <x v="1"/>
    <s v="Office Furnishings"/>
    <x v="1"/>
    <s v="Small Box"/>
  </r>
  <r>
    <n v="1632"/>
    <s v="Lori Wolfe"/>
    <n v="90533"/>
    <x v="0"/>
    <n v="9"/>
    <n v="25.99"/>
    <n v="233.91"/>
    <n v="0.05"/>
    <n v="0.05"/>
    <s v="Low discount"/>
    <n v="11.695500000000001"/>
    <n v="222.21449999999999"/>
    <s v="Low order"/>
    <d v="2015-04-15T00:00:00"/>
    <s v="Wednesday"/>
    <s v="April"/>
    <s v="2015"/>
    <x v="4"/>
    <d v="2015-04-17T00:00:00"/>
    <s v="High"/>
    <n v="2"/>
    <s v="Meduim"/>
    <n v="39401"/>
    <s v="Standard"/>
    <s v="Hattiesburg"/>
    <x v="37"/>
    <x v="3"/>
    <x v="0"/>
    <s v="Pens &amp; Art Supplies"/>
    <x v="1"/>
    <s v="Small Box"/>
  </r>
  <r>
    <n v="1633"/>
    <s v="Gerald Raynor"/>
    <n v="90531"/>
    <x v="13"/>
    <n v="6"/>
    <n v="5.98"/>
    <n v="35.880000000000003"/>
    <n v="0.05"/>
    <n v="0.05"/>
    <s v="Low discount"/>
    <n v="1.7940000000000003"/>
    <n v="34.086000000000006"/>
    <s v="Low order"/>
    <d v="2015-02-10T00:00:00"/>
    <s v="Tuesday"/>
    <s v="February"/>
    <s v="2015"/>
    <x v="2"/>
    <d v="2015-02-12T00:00:00"/>
    <s v="Not Specified"/>
    <n v="2"/>
    <s v="Meduim"/>
    <n v="38637"/>
    <s v="Standard"/>
    <s v="Horn Lake"/>
    <x v="37"/>
    <x v="3"/>
    <x v="2"/>
    <s v="Computer Peripherals"/>
    <x v="1"/>
    <s v="Small Pack"/>
  </r>
  <r>
    <n v="1634"/>
    <s v="Katherine W Epstein"/>
    <n v="90532"/>
    <x v="6"/>
    <n v="15"/>
    <n v="100.97"/>
    <n v="1514.55"/>
    <n v="0.1"/>
    <n v="0.1"/>
    <s v="Meduim discount"/>
    <n v="151.45500000000001"/>
    <n v="1363.095"/>
    <s v="Low order"/>
    <d v="2015-04-09T00:00:00"/>
    <s v="Thursday"/>
    <s v="April"/>
    <s v="2015"/>
    <x v="4"/>
    <d v="2015-04-10T00:00:00"/>
    <s v="Not Specified"/>
    <n v="1"/>
    <s v="Fast"/>
    <n v="39212"/>
    <s v="Express "/>
    <s v="Jackson"/>
    <x v="37"/>
    <x v="0"/>
    <x v="2"/>
    <s v="Office Machines"/>
    <x v="1"/>
    <s v="Jumbo Drum"/>
  </r>
  <r>
    <n v="1636"/>
    <s v="Sidney Greenberg"/>
    <n v="89704"/>
    <x v="6"/>
    <n v="5"/>
    <n v="115.99"/>
    <n v="579.94999999999993"/>
    <n v="0.1"/>
    <n v="0.1"/>
    <s v="Meduim discount"/>
    <n v="57.994999999999997"/>
    <n v="521.95499999999993"/>
    <s v="Low order"/>
    <d v="2015-01-14T00:00:00"/>
    <s v="Wednesday"/>
    <s v="January"/>
    <s v="2015"/>
    <x v="0"/>
    <d v="2015-01-16T00:00:00"/>
    <s v="Critical"/>
    <n v="2"/>
    <s v="Meduim"/>
    <n v="93905"/>
    <s v="Express "/>
    <s v="Salinas"/>
    <x v="1"/>
    <x v="0"/>
    <x v="2"/>
    <s v="Office Machines"/>
    <x v="1"/>
    <s v="Jumbo Drum"/>
  </r>
  <r>
    <n v="1636"/>
    <s v="Sidney Greenberg"/>
    <n v="89704"/>
    <x v="0"/>
    <n v="7"/>
    <n v="4.28"/>
    <n v="29.96"/>
    <n v="0.05"/>
    <n v="0.05"/>
    <s v="Low discount"/>
    <n v="1.4980000000000002"/>
    <n v="28.462"/>
    <s v="Low order"/>
    <d v="2015-01-14T00:00:00"/>
    <s v="Wednesday"/>
    <s v="January"/>
    <s v="2015"/>
    <x v="0"/>
    <d v="2015-01-17T00:00:00"/>
    <s v="Critical"/>
    <n v="3"/>
    <s v="Meduim"/>
    <n v="93905"/>
    <s v="Standard"/>
    <s v="Salinas"/>
    <x v="1"/>
    <x v="0"/>
    <x v="0"/>
    <s v="Pens &amp; Art Supplies"/>
    <x v="1"/>
    <s v="Wrap Bag"/>
  </r>
  <r>
    <n v="1636"/>
    <s v="Sidney Greenberg"/>
    <n v="89706"/>
    <x v="2"/>
    <n v="12"/>
    <n v="136.97999999999999"/>
    <n v="1643.7599999999998"/>
    <n v="0.1"/>
    <n v="0.1"/>
    <s v="Meduim discount"/>
    <n v="164.37599999999998"/>
    <n v="1479.3839999999998"/>
    <s v="Low order"/>
    <d v="2015-01-12T00:00:00"/>
    <s v="Monday"/>
    <s v="January"/>
    <s v="2015"/>
    <x v="0"/>
    <d v="2015-01-14T00:00:00"/>
    <s v="High"/>
    <n v="2"/>
    <s v="Meduim"/>
    <n v="93905"/>
    <s v="Express "/>
    <s v="Salinas"/>
    <x v="1"/>
    <x v="1"/>
    <x v="1"/>
    <s v="Office Furnishings"/>
    <x v="1"/>
    <s v="Large Box"/>
  </r>
  <r>
    <n v="1639"/>
    <s v="Marvin Rollins"/>
    <n v="89705"/>
    <x v="7"/>
    <n v="4"/>
    <n v="55.48"/>
    <n v="221.92"/>
    <n v="0.05"/>
    <n v="0.05"/>
    <s v="Low discount"/>
    <n v="11.096"/>
    <n v="210.82399999999998"/>
    <s v="Low order"/>
    <d v="2015-02-26T00:00:00"/>
    <s v="Thursday"/>
    <s v="February"/>
    <s v="2015"/>
    <x v="2"/>
    <d v="2015-02-28T00:00:00"/>
    <s v="Critical"/>
    <n v="2"/>
    <s v="Meduim"/>
    <n v="6901"/>
    <s v="Standard"/>
    <s v="Stamford"/>
    <x v="18"/>
    <x v="2"/>
    <x v="0"/>
    <s v="Paper"/>
    <x v="1"/>
    <s v="Small Box"/>
  </r>
  <r>
    <n v="1644"/>
    <s v="Sam Woodward"/>
    <n v="87342"/>
    <x v="2"/>
    <n v="1"/>
    <n v="107.53"/>
    <n v="107.53"/>
    <n v="0.1"/>
    <n v="0.1"/>
    <s v="Meduim discount"/>
    <n v="10.753"/>
    <n v="96.777000000000001"/>
    <s v="Low order"/>
    <d v="2015-06-14T00:00:00"/>
    <s v="Sunday"/>
    <s v="June"/>
    <s v="2015"/>
    <x v="1"/>
    <d v="2015-06-16T00:00:00"/>
    <s v="Low"/>
    <n v="2"/>
    <s v="Meduim"/>
    <n v="77546"/>
    <s v="Standard"/>
    <s v="Friendswood"/>
    <x v="7"/>
    <x v="1"/>
    <x v="1"/>
    <s v="Office Furnishings"/>
    <x v="2"/>
    <s v="Medium Box"/>
  </r>
  <r>
    <n v="1646"/>
    <s v="Eugene Brewer Knox"/>
    <n v="90932"/>
    <x v="3"/>
    <n v="11"/>
    <n v="3.29"/>
    <n v="36.19"/>
    <n v="0.05"/>
    <n v="0.05"/>
    <s v="Low discount"/>
    <n v="1.8094999999999999"/>
    <n v="34.380499999999998"/>
    <s v="Low order"/>
    <d v="2015-03-15T00:00:00"/>
    <s v="Sunday"/>
    <s v="March"/>
    <s v="2015"/>
    <x v="5"/>
    <d v="2015-03-17T00:00:00"/>
    <s v="Not Specified"/>
    <n v="2"/>
    <s v="Meduim"/>
    <n v="11714"/>
    <s v="Standard"/>
    <s v="Bethpage"/>
    <x v="4"/>
    <x v="2"/>
    <x v="0"/>
    <s v="Rubber Bands"/>
    <x v="2"/>
    <s v="Wrap Bag"/>
  </r>
  <r>
    <n v="1648"/>
    <s v="Nina Bowles"/>
    <n v="91043"/>
    <x v="15"/>
    <n v="17"/>
    <n v="46.89"/>
    <n v="797.13"/>
    <n v="0.05"/>
    <n v="0.05"/>
    <s v="Low discount"/>
    <n v="39.856500000000004"/>
    <n v="757.27350000000001"/>
    <s v="Low order"/>
    <d v="2015-03-25T00:00:00"/>
    <s v="Wednesday"/>
    <s v="March"/>
    <s v="2015"/>
    <x v="5"/>
    <d v="2015-03-27T00:00:00"/>
    <s v="Critical"/>
    <n v="2"/>
    <s v="Meduim"/>
    <n v="60098"/>
    <s v="Standard"/>
    <s v="Woodstock"/>
    <x v="12"/>
    <x v="2"/>
    <x v="0"/>
    <s v="Appliances"/>
    <x v="0"/>
    <s v="Medium Box"/>
  </r>
  <r>
    <n v="1648"/>
    <s v="Nina Bowles"/>
    <n v="91043"/>
    <x v="12"/>
    <n v="18"/>
    <n v="12.98"/>
    <n v="233.64000000000001"/>
    <n v="0.05"/>
    <n v="0.05"/>
    <s v="Low discount"/>
    <n v="11.682000000000002"/>
    <n v="221.95800000000003"/>
    <s v="Low order"/>
    <d v="2015-03-25T00:00:00"/>
    <s v="Wednesday"/>
    <s v="March"/>
    <s v="2015"/>
    <x v="5"/>
    <d v="2015-03-25T00:00:00"/>
    <s v="Critical"/>
    <n v="0"/>
    <s v="Fast"/>
    <n v="60098"/>
    <s v="Standard"/>
    <s v="Woodstock"/>
    <x v="12"/>
    <x v="1"/>
    <x v="0"/>
    <s v="Scissors, Rulers And Trimmers"/>
    <x v="0"/>
    <s v="Small Pack"/>
  </r>
  <r>
    <n v="1649"/>
    <s v="Roy Hardison"/>
    <n v="91041"/>
    <x v="15"/>
    <n v="3"/>
    <n v="48.58"/>
    <n v="145.74"/>
    <n v="0.05"/>
    <n v="0.05"/>
    <s v="Low discount"/>
    <n v="7.2870000000000008"/>
    <n v="138.453"/>
    <s v="Low order"/>
    <d v="2015-02-24T00:00:00"/>
    <s v="Tuesday"/>
    <s v="February"/>
    <s v="2015"/>
    <x v="2"/>
    <d v="2015-02-26T00:00:00"/>
    <s v="Critical"/>
    <n v="2"/>
    <s v="Meduim"/>
    <n v="11598"/>
    <s v="Express "/>
    <s v="Woodmere"/>
    <x v="4"/>
    <x v="3"/>
    <x v="0"/>
    <s v="Appliances"/>
    <x v="0"/>
    <s v="Small Box"/>
  </r>
  <r>
    <n v="1650"/>
    <s v="Dan Lamm"/>
    <n v="91042"/>
    <x v="13"/>
    <n v="15"/>
    <n v="6.48"/>
    <n v="97.2"/>
    <n v="0.05"/>
    <n v="0.05"/>
    <s v="Low discount"/>
    <n v="4.8600000000000003"/>
    <n v="92.34"/>
    <s v="Low order"/>
    <d v="2015-05-09T00:00:00"/>
    <s v="Saturday"/>
    <s v="May"/>
    <s v="2015"/>
    <x v="3"/>
    <d v="2015-05-09T00:00:00"/>
    <s v="High"/>
    <n v="0"/>
    <s v="Fast"/>
    <n v="27203"/>
    <s v="Standard"/>
    <s v="Asheboro"/>
    <x v="24"/>
    <x v="3"/>
    <x v="2"/>
    <s v="Computer Peripherals"/>
    <x v="0"/>
    <s v="Small Pack"/>
  </r>
  <r>
    <n v="1650"/>
    <s v="Dan Lamm"/>
    <n v="91042"/>
    <x v="9"/>
    <n v="7"/>
    <n v="12.53"/>
    <n v="87.71"/>
    <n v="0.05"/>
    <n v="0.05"/>
    <s v="Low discount"/>
    <n v="4.3854999999999995"/>
    <n v="83.3245"/>
    <s v="Low order"/>
    <d v="2015-05-09T00:00:00"/>
    <s v="Saturday"/>
    <s v="May"/>
    <s v="2015"/>
    <x v="3"/>
    <d v="2015-05-10T00:00:00"/>
    <s v="High"/>
    <n v="1"/>
    <s v="Fast"/>
    <n v="27203"/>
    <s v="Standard"/>
    <s v="Asheboro"/>
    <x v="24"/>
    <x v="3"/>
    <x v="0"/>
    <s v="Labels"/>
    <x v="0"/>
    <s v="Small Box"/>
  </r>
  <r>
    <n v="1650"/>
    <s v="Dan Lamm"/>
    <n v="91042"/>
    <x v="5"/>
    <n v="8"/>
    <n v="65.989999999999995"/>
    <n v="527.91999999999996"/>
    <n v="0.05"/>
    <n v="0.05"/>
    <s v="Low discount"/>
    <n v="26.396000000000001"/>
    <n v="501.52399999999994"/>
    <s v="Low order"/>
    <d v="2015-05-09T00:00:00"/>
    <s v="Saturday"/>
    <s v="May"/>
    <s v="2015"/>
    <x v="3"/>
    <d v="2015-05-11T00:00:00"/>
    <s v="High"/>
    <n v="2"/>
    <s v="Meduim"/>
    <n v="27203"/>
    <s v="Express "/>
    <s v="Asheboro"/>
    <x v="24"/>
    <x v="0"/>
    <x v="2"/>
    <s v="Telephones And Communication"/>
    <x v="0"/>
    <s v="Small Box"/>
  </r>
  <r>
    <n v="1653"/>
    <s v="Charles Cline"/>
    <n v="89885"/>
    <x v="10"/>
    <n v="10"/>
    <n v="101.41"/>
    <n v="1014.0999999999999"/>
    <n v="0.1"/>
    <n v="0.1"/>
    <s v="Meduim discount"/>
    <n v="101.41"/>
    <n v="912.68999999999994"/>
    <s v="Low order"/>
    <d v="2015-01-24T00:00:00"/>
    <s v="Saturday"/>
    <s v="January"/>
    <s v="2015"/>
    <x v="0"/>
    <d v="2015-01-25T00:00:00"/>
    <s v="Not Specified"/>
    <n v="1"/>
    <s v="Fast"/>
    <n v="91360"/>
    <s v="Express "/>
    <s v="Thousand Oaks"/>
    <x v="1"/>
    <x v="0"/>
    <x v="0"/>
    <s v="Storage &amp; Organization"/>
    <x v="0"/>
    <s v="Large Box"/>
  </r>
  <r>
    <n v="1653"/>
    <s v="Charles Cline"/>
    <n v="89885"/>
    <x v="5"/>
    <n v="2"/>
    <n v="95.99"/>
    <n v="191.98"/>
    <n v="0.05"/>
    <n v="0.05"/>
    <s v="Low discount"/>
    <n v="9.5990000000000002"/>
    <n v="182.381"/>
    <s v="Low order"/>
    <d v="2015-01-24T00:00:00"/>
    <s v="Saturday"/>
    <s v="January"/>
    <s v="2015"/>
    <x v="0"/>
    <d v="2015-01-25T00:00:00"/>
    <s v="Not Specified"/>
    <n v="1"/>
    <s v="Fast"/>
    <n v="91360"/>
    <s v="Standard"/>
    <s v="Thousand Oaks"/>
    <x v="1"/>
    <x v="0"/>
    <x v="2"/>
    <s v="Telephones And Communication"/>
    <x v="0"/>
    <s v="Small Box"/>
  </r>
  <r>
    <n v="1665"/>
    <s v="Elsie Pridgen"/>
    <n v="90678"/>
    <x v="7"/>
    <n v="2"/>
    <n v="3.6"/>
    <n v="7.2"/>
    <n v="0.05"/>
    <n v="0.05"/>
    <s v="Low discount"/>
    <n v="0.36000000000000004"/>
    <n v="6.84"/>
    <s v="Low order"/>
    <d v="2015-02-26T00:00:00"/>
    <s v="Thursday"/>
    <s v="February"/>
    <s v="2015"/>
    <x v="2"/>
    <d v="2015-02-27T00:00:00"/>
    <s v="High"/>
    <n v="1"/>
    <s v="Fast"/>
    <n v="92653"/>
    <s v="Standard"/>
    <s v="Laguna Hills"/>
    <x v="1"/>
    <x v="3"/>
    <x v="0"/>
    <s v="Paper"/>
    <x v="3"/>
    <s v="Wrap Bag"/>
  </r>
  <r>
    <n v="1670"/>
    <s v="Carolyn Bowling"/>
    <n v="86722"/>
    <x v="13"/>
    <n v="10"/>
    <n v="35.409999999999997"/>
    <n v="354.09999999999997"/>
    <n v="0.05"/>
    <n v="0.05"/>
    <s v="Low discount"/>
    <n v="17.704999999999998"/>
    <n v="336.39499999999998"/>
    <s v="Low order"/>
    <d v="2015-04-24T00:00:00"/>
    <s v="Friday"/>
    <s v="April"/>
    <s v="2015"/>
    <x v="4"/>
    <d v="2015-04-26T00:00:00"/>
    <s v="Low"/>
    <n v="2"/>
    <s v="Meduim"/>
    <n v="24060"/>
    <s v="Standard"/>
    <s v="Blacksburg"/>
    <x v="8"/>
    <x v="3"/>
    <x v="2"/>
    <s v="Computer Peripherals"/>
    <x v="2"/>
    <s v="Small Pack"/>
  </r>
  <r>
    <n v="1670"/>
    <s v="Carolyn Bowling"/>
    <n v="86722"/>
    <x v="10"/>
    <n v="11"/>
    <n v="142.86000000000001"/>
    <n v="1571.46"/>
    <n v="0.1"/>
    <n v="0.1"/>
    <s v="Meduim discount"/>
    <n v="157.14600000000002"/>
    <n v="1414.3140000000001"/>
    <s v="Low order"/>
    <d v="2015-04-24T00:00:00"/>
    <s v="Friday"/>
    <s v="April"/>
    <s v="2015"/>
    <x v="4"/>
    <d v="2015-05-03T00:00:00"/>
    <s v="Low"/>
    <n v="9"/>
    <s v="High"/>
    <n v="24060"/>
    <s v="Standard"/>
    <s v="Blacksburg"/>
    <x v="8"/>
    <x v="3"/>
    <x v="0"/>
    <s v="Storage &amp; Organization"/>
    <x v="2"/>
    <s v="Small Box"/>
  </r>
  <r>
    <n v="1671"/>
    <s v="Mitchell Ross"/>
    <n v="86724"/>
    <x v="9"/>
    <n v="13"/>
    <n v="4.13"/>
    <n v="53.69"/>
    <n v="0.05"/>
    <n v="0.05"/>
    <s v="Low discount"/>
    <n v="2.6844999999999999"/>
    <n v="51.005499999999998"/>
    <s v="Low order"/>
    <d v="2015-02-09T00:00:00"/>
    <s v="Monday"/>
    <s v="February"/>
    <s v="2015"/>
    <x v="2"/>
    <d v="2015-02-13T00:00:00"/>
    <s v="Low"/>
    <n v="4"/>
    <s v="High"/>
    <n v="22015"/>
    <s v="Standard"/>
    <s v="Burke"/>
    <x v="8"/>
    <x v="3"/>
    <x v="0"/>
    <s v="Labels"/>
    <x v="2"/>
    <s v="Small Box"/>
  </r>
  <r>
    <n v="1671"/>
    <s v="Mitchell Ross"/>
    <n v="86725"/>
    <x v="8"/>
    <n v="21"/>
    <n v="223.98"/>
    <n v="4703.58"/>
    <n v="0.1"/>
    <n v="0.1"/>
    <s v="Meduim discount"/>
    <n v="470.358"/>
    <n v="4233.2219999999998"/>
    <s v="Low order"/>
    <d v="2015-05-12T00:00:00"/>
    <s v="Tuesday"/>
    <s v="May"/>
    <s v="2015"/>
    <x v="3"/>
    <d v="2015-05-13T00:00:00"/>
    <s v="Critical"/>
    <n v="1"/>
    <s v="Fast"/>
    <n v="22015"/>
    <s v="Standard"/>
    <s v="Burke"/>
    <x v="8"/>
    <x v="3"/>
    <x v="0"/>
    <s v="Binders And Binder Accessories"/>
    <x v="2"/>
    <s v="Small Box"/>
  </r>
  <r>
    <n v="1672"/>
    <s v="Sidney Scarborough"/>
    <n v="86723"/>
    <x v="1"/>
    <n v="3"/>
    <n v="284.98"/>
    <n v="854.94"/>
    <n v="0.1"/>
    <n v="0.1"/>
    <s v="Meduim discount"/>
    <n v="85.494000000000014"/>
    <n v="769.44600000000003"/>
    <s v="Low order"/>
    <d v="2015-06-07T00:00:00"/>
    <s v="Sunday"/>
    <s v="June"/>
    <s v="2015"/>
    <x v="1"/>
    <d v="2015-06-12T00:00:00"/>
    <s v="Low"/>
    <n v="5"/>
    <s v="High"/>
    <n v="22901"/>
    <s v="Express "/>
    <s v="Charlottesville"/>
    <x v="8"/>
    <x v="3"/>
    <x v="1"/>
    <s v="Chairs &amp; Chairmats"/>
    <x v="2"/>
    <s v="Jumbo Drum"/>
  </r>
  <r>
    <n v="1672"/>
    <s v="Sidney Scarborough"/>
    <n v="86723"/>
    <x v="7"/>
    <n v="17"/>
    <n v="55.48"/>
    <n v="943.16"/>
    <n v="0.05"/>
    <n v="0.05"/>
    <s v="Low discount"/>
    <n v="47.158000000000001"/>
    <n v="896.00199999999995"/>
    <s v="Low order"/>
    <d v="2015-06-07T00:00:00"/>
    <s v="Sunday"/>
    <s v="June"/>
    <s v="2015"/>
    <x v="1"/>
    <d v="2015-06-09T00:00:00"/>
    <s v="Low"/>
    <n v="2"/>
    <s v="Meduim"/>
    <n v="22901"/>
    <s v="Standard"/>
    <s v="Charlottesville"/>
    <x v="8"/>
    <x v="1"/>
    <x v="0"/>
    <s v="Paper"/>
    <x v="2"/>
    <s v="Small Box"/>
  </r>
  <r>
    <n v="1679"/>
    <s v="Jeanne Nguyen"/>
    <n v="86646"/>
    <x v="2"/>
    <n v="21"/>
    <n v="13.73"/>
    <n v="288.33"/>
    <n v="0.05"/>
    <n v="0.05"/>
    <s v="Low discount"/>
    <n v="14.416499999999999"/>
    <n v="273.9135"/>
    <s v="Low order"/>
    <d v="2015-03-20T00:00:00"/>
    <s v="Friday"/>
    <s v="March"/>
    <s v="2015"/>
    <x v="5"/>
    <d v="2015-03-21T00:00:00"/>
    <s v="Medium"/>
    <n v="1"/>
    <s v="Fast"/>
    <n v="45324"/>
    <s v="Standard"/>
    <s v="Fairborn"/>
    <x v="10"/>
    <x v="1"/>
    <x v="1"/>
    <s v="Office Furnishings"/>
    <x v="3"/>
    <s v="Wrap Bag"/>
  </r>
  <r>
    <n v="1680"/>
    <s v="Esther Whitaker"/>
    <n v="86645"/>
    <x v="4"/>
    <n v="18"/>
    <n v="30.98"/>
    <n v="557.64"/>
    <n v="0.05"/>
    <n v="0.05"/>
    <s v="Low discount"/>
    <n v="27.882000000000001"/>
    <n v="529.75800000000004"/>
    <s v="Low order"/>
    <d v="2015-05-03T00:00:00"/>
    <s v="Sunday"/>
    <s v="May"/>
    <s v="2015"/>
    <x v="3"/>
    <d v="2015-05-05T00:00:00"/>
    <s v="Low"/>
    <n v="2"/>
    <s v="Meduim"/>
    <n v="45014"/>
    <s v="Standard"/>
    <s v="Fairfield"/>
    <x v="10"/>
    <x v="1"/>
    <x v="0"/>
    <s v="Envelopes"/>
    <x v="3"/>
    <s v="Small Box"/>
  </r>
  <r>
    <n v="1680"/>
    <s v="Esther Whitaker"/>
    <n v="86645"/>
    <x v="2"/>
    <n v="17"/>
    <n v="49.34"/>
    <n v="838.78000000000009"/>
    <n v="0.05"/>
    <n v="0.05"/>
    <s v="Low discount"/>
    <n v="41.939000000000007"/>
    <n v="796.84100000000012"/>
    <s v="Low order"/>
    <d v="2015-05-03T00:00:00"/>
    <s v="Sunday"/>
    <s v="May"/>
    <s v="2015"/>
    <x v="3"/>
    <d v="2015-05-05T00:00:00"/>
    <s v="Low"/>
    <n v="2"/>
    <s v="Meduim"/>
    <n v="45014"/>
    <s v="Standard"/>
    <s v="Fairfield"/>
    <x v="10"/>
    <x v="2"/>
    <x v="1"/>
    <s v="Office Furnishings"/>
    <x v="3"/>
    <s v="Large Box"/>
  </r>
  <r>
    <n v="1682"/>
    <s v="Julie Edwards"/>
    <n v="14115"/>
    <x v="2"/>
    <n v="43"/>
    <n v="6.28"/>
    <n v="270.04000000000002"/>
    <n v="0.05"/>
    <n v="0.05"/>
    <s v="Low discount"/>
    <n v="13.502000000000002"/>
    <n v="256.53800000000001"/>
    <s v="Low order"/>
    <d v="2015-02-14T00:00:00"/>
    <s v="Saturday"/>
    <s v="February"/>
    <s v="2015"/>
    <x v="2"/>
    <d v="2015-02-16T00:00:00"/>
    <s v="Not Specified"/>
    <n v="2"/>
    <s v="Meduim"/>
    <n v="60611"/>
    <s v="Standard"/>
    <s v="Chicago"/>
    <x v="12"/>
    <x v="2"/>
    <x v="1"/>
    <s v="Office Furnishings"/>
    <x v="3"/>
    <s v="Small Box"/>
  </r>
  <r>
    <n v="1682"/>
    <s v="Julie Edwards"/>
    <n v="38080"/>
    <x v="7"/>
    <n v="47"/>
    <n v="4.9800000000000004"/>
    <n v="234.06000000000003"/>
    <n v="0.05"/>
    <n v="0.05"/>
    <s v="Low discount"/>
    <n v="11.703000000000003"/>
    <n v="222.35700000000003"/>
    <s v="Low order"/>
    <d v="2015-03-14T00:00:00"/>
    <s v="Saturday"/>
    <s v="March"/>
    <s v="2015"/>
    <x v="5"/>
    <d v="2015-03-15T00:00:00"/>
    <s v="Not Specified"/>
    <n v="1"/>
    <s v="Fast"/>
    <n v="60611"/>
    <s v="Standard"/>
    <s v="Chicago"/>
    <x v="12"/>
    <x v="2"/>
    <x v="0"/>
    <s v="Paper"/>
    <x v="3"/>
    <s v="Small Box"/>
  </r>
  <r>
    <n v="1683"/>
    <s v="Wesley Corbett"/>
    <n v="90612"/>
    <x v="2"/>
    <n v="11"/>
    <n v="6.28"/>
    <n v="69.08"/>
    <n v="0.05"/>
    <n v="0.05"/>
    <s v="Low discount"/>
    <n v="3.4540000000000002"/>
    <n v="65.626000000000005"/>
    <s v="Low order"/>
    <d v="2015-02-14T00:00:00"/>
    <s v="Saturday"/>
    <s v="February"/>
    <s v="2015"/>
    <x v="2"/>
    <d v="2015-02-16T00:00:00"/>
    <s v="Not Specified"/>
    <n v="2"/>
    <s v="Meduim"/>
    <n v="77301"/>
    <s v="Standard"/>
    <s v="Conroe"/>
    <x v="7"/>
    <x v="2"/>
    <x v="1"/>
    <s v="Office Furnishings"/>
    <x v="3"/>
    <s v="Small Box"/>
  </r>
  <r>
    <n v="1683"/>
    <s v="Wesley Corbett"/>
    <n v="90613"/>
    <x v="7"/>
    <n v="12"/>
    <n v="4.9800000000000004"/>
    <n v="59.760000000000005"/>
    <n v="0.05"/>
    <n v="0.05"/>
    <s v="Low discount"/>
    <n v="2.9880000000000004"/>
    <n v="56.772000000000006"/>
    <s v="Low order"/>
    <d v="2015-03-14T00:00:00"/>
    <s v="Saturday"/>
    <s v="March"/>
    <s v="2015"/>
    <x v="5"/>
    <d v="2015-03-15T00:00:00"/>
    <s v="Not Specified"/>
    <n v="1"/>
    <s v="Fast"/>
    <n v="77301"/>
    <s v="Standard"/>
    <s v="Conroe"/>
    <x v="7"/>
    <x v="2"/>
    <x v="0"/>
    <s v="Paper"/>
    <x v="3"/>
    <s v="Small Box"/>
  </r>
  <r>
    <n v="1686"/>
    <s v="Lynn O'Donnell"/>
    <n v="86973"/>
    <x v="2"/>
    <n v="9"/>
    <n v="2.08"/>
    <n v="18.72"/>
    <n v="0.05"/>
    <n v="0.05"/>
    <s v="Low discount"/>
    <n v="0.93599999999999994"/>
    <n v="17.783999999999999"/>
    <s v="Low order"/>
    <d v="2015-03-03T00:00:00"/>
    <s v="Tuesday"/>
    <s v="March"/>
    <s v="2015"/>
    <x v="5"/>
    <d v="2015-03-10T00:00:00"/>
    <s v="Low"/>
    <n v="7"/>
    <s v="High"/>
    <n v="60123"/>
    <s v="Standard"/>
    <s v="Elgin"/>
    <x v="12"/>
    <x v="2"/>
    <x v="1"/>
    <s v="Office Furnishings"/>
    <x v="0"/>
    <s v="Small Box"/>
  </r>
  <r>
    <n v="1689"/>
    <s v="Larry Church"/>
    <n v="91077"/>
    <x v="10"/>
    <n v="10"/>
    <n v="48.91"/>
    <n v="489.09999999999997"/>
    <n v="0.05"/>
    <n v="0.05"/>
    <s v="Low discount"/>
    <n v="24.454999999999998"/>
    <n v="464.64499999999998"/>
    <s v="Low order"/>
    <d v="2015-03-24T00:00:00"/>
    <s v="Tuesday"/>
    <s v="March"/>
    <s v="2015"/>
    <x v="5"/>
    <d v="2015-03-25T00:00:00"/>
    <s v="High"/>
    <n v="1"/>
    <s v="Fast"/>
    <n v="46322"/>
    <s v="Standard"/>
    <s v="Highland"/>
    <x v="38"/>
    <x v="1"/>
    <x v="0"/>
    <s v="Storage &amp; Organization"/>
    <x v="0"/>
    <s v="Large Box"/>
  </r>
  <r>
    <n v="1690"/>
    <s v="Neil Bailey"/>
    <n v="91076"/>
    <x v="5"/>
    <n v="9"/>
    <n v="115.99"/>
    <n v="1043.9099999999999"/>
    <n v="0.1"/>
    <n v="0.1"/>
    <s v="Meduim discount"/>
    <n v="104.39099999999999"/>
    <n v="939.51899999999989"/>
    <s v="Low order"/>
    <d v="2015-01-24T00:00:00"/>
    <s v="Saturday"/>
    <s v="January"/>
    <s v="2015"/>
    <x v="0"/>
    <d v="2015-01-28T00:00:00"/>
    <s v="Low"/>
    <n v="4"/>
    <s v="High"/>
    <n v="17112"/>
    <s v="Standard"/>
    <s v="Harrisburg"/>
    <x v="19"/>
    <x v="1"/>
    <x v="2"/>
    <s v="Telephones And Communication"/>
    <x v="0"/>
    <s v="Small Box"/>
  </r>
  <r>
    <n v="1690"/>
    <s v="Neil Bailey"/>
    <n v="91078"/>
    <x v="10"/>
    <n v="22"/>
    <n v="95.43"/>
    <n v="2099.46"/>
    <n v="0.05"/>
    <n v="0.05"/>
    <s v="Low discount"/>
    <n v="104.97300000000001"/>
    <n v="1994.4870000000001"/>
    <s v="Low order"/>
    <d v="2015-06-01T00:00:00"/>
    <s v="Monday"/>
    <s v="June"/>
    <s v="2015"/>
    <x v="1"/>
    <d v="2015-06-02T00:00:00"/>
    <s v="Not Specified"/>
    <n v="1"/>
    <s v="Fast"/>
    <n v="17112"/>
    <s v="Standard"/>
    <s v="Harrisburg"/>
    <x v="19"/>
    <x v="2"/>
    <x v="0"/>
    <s v="Storage &amp; Organization"/>
    <x v="0"/>
    <s v="Small Box"/>
  </r>
  <r>
    <n v="1692"/>
    <s v="Rhonda Schroeder"/>
    <n v="90189"/>
    <x v="12"/>
    <n v="5"/>
    <n v="6.84"/>
    <n v="34.200000000000003"/>
    <n v="0.05"/>
    <n v="0.05"/>
    <s v="Low discount"/>
    <n v="1.7100000000000002"/>
    <n v="32.49"/>
    <s v="Low order"/>
    <d v="2015-01-23T00:00:00"/>
    <s v="Friday"/>
    <s v="January"/>
    <s v="2015"/>
    <x v="0"/>
    <d v="2015-01-24T00:00:00"/>
    <s v="Not Specified"/>
    <n v="1"/>
    <s v="Fast"/>
    <n v="67114"/>
    <s v="Standard"/>
    <s v="Newton"/>
    <x v="13"/>
    <x v="3"/>
    <x v="0"/>
    <s v="Scissors, Rulers And Trimmers"/>
    <x v="3"/>
    <s v="Small Pack"/>
  </r>
  <r>
    <n v="1693"/>
    <s v="Melinda Thornton"/>
    <n v="90189"/>
    <x v="7"/>
    <n v="11"/>
    <n v="30.98"/>
    <n v="340.78000000000003"/>
    <n v="0.05"/>
    <n v="0.05"/>
    <s v="Low discount"/>
    <n v="17.039000000000001"/>
    <n v="323.74100000000004"/>
    <s v="Low order"/>
    <d v="2015-01-23T00:00:00"/>
    <s v="Friday"/>
    <s v="January"/>
    <s v="2015"/>
    <x v="0"/>
    <d v="2015-01-25T00:00:00"/>
    <s v="Not Specified"/>
    <n v="2"/>
    <s v="Meduim"/>
    <n v="20190"/>
    <s v="Standard"/>
    <s v="Reston"/>
    <x v="8"/>
    <x v="3"/>
    <x v="0"/>
    <s v="Paper"/>
    <x v="3"/>
    <s v="Small Box"/>
  </r>
  <r>
    <n v="1693"/>
    <s v="Melinda Thornton"/>
    <n v="90190"/>
    <x v="4"/>
    <n v="11"/>
    <n v="15.67"/>
    <n v="172.37"/>
    <n v="0.05"/>
    <n v="0.05"/>
    <s v="Low discount"/>
    <n v="8.6185000000000009"/>
    <n v="163.75149999999999"/>
    <s v="Low order"/>
    <d v="2015-05-11T00:00:00"/>
    <s v="Monday"/>
    <s v="May"/>
    <s v="2015"/>
    <x v="3"/>
    <d v="2015-05-11T00:00:00"/>
    <s v="Low"/>
    <n v="0"/>
    <s v="Fast"/>
    <n v="20190"/>
    <s v="Express "/>
    <s v="Reston"/>
    <x v="8"/>
    <x v="3"/>
    <x v="0"/>
    <s v="Envelopes"/>
    <x v="3"/>
    <s v="Small Box"/>
  </r>
  <r>
    <n v="1697"/>
    <s v="Holly Osborne"/>
    <n v="86338"/>
    <x v="10"/>
    <n v="9"/>
    <n v="13.43"/>
    <n v="120.87"/>
    <n v="0.05"/>
    <n v="0.05"/>
    <s v="Low discount"/>
    <n v="6.0435000000000008"/>
    <n v="114.82650000000001"/>
    <s v="Low order"/>
    <d v="2015-01-16T00:00:00"/>
    <s v="Friday"/>
    <s v="January"/>
    <s v="2015"/>
    <x v="0"/>
    <d v="2015-01-17T00:00:00"/>
    <s v="Medium"/>
    <n v="1"/>
    <s v="Fast"/>
    <n v="71901"/>
    <s v="Standard"/>
    <s v="Hot Springs"/>
    <x v="40"/>
    <x v="1"/>
    <x v="0"/>
    <s v="Storage &amp; Organization"/>
    <x v="1"/>
    <s v="Small Box"/>
  </r>
  <r>
    <n v="1699"/>
    <s v="Joseph Hurst"/>
    <n v="87345"/>
    <x v="8"/>
    <n v="12"/>
    <n v="3.98"/>
    <n v="47.76"/>
    <n v="0.05"/>
    <n v="0.05"/>
    <s v="Low discount"/>
    <n v="2.3879999999999999"/>
    <n v="45.372"/>
    <s v="Low order"/>
    <d v="2015-03-25T00:00:00"/>
    <s v="Wednesday"/>
    <s v="March"/>
    <s v="2015"/>
    <x v="5"/>
    <d v="2015-03-29T00:00:00"/>
    <s v="Low"/>
    <n v="4"/>
    <s v="High"/>
    <n v="19057"/>
    <s v="Standard"/>
    <s v="Levittown"/>
    <x v="19"/>
    <x v="1"/>
    <x v="0"/>
    <s v="Binders And Binder Accessories"/>
    <x v="2"/>
    <s v="Small Box"/>
  </r>
  <r>
    <n v="1699"/>
    <s v="Joseph Hurst"/>
    <n v="87345"/>
    <x v="7"/>
    <n v="2"/>
    <n v="6.48"/>
    <n v="12.96"/>
    <n v="0.05"/>
    <n v="0.05"/>
    <s v="Low discount"/>
    <n v="0.64800000000000013"/>
    <n v="12.312000000000001"/>
    <s v="Low order"/>
    <d v="2015-03-25T00:00:00"/>
    <s v="Wednesday"/>
    <s v="March"/>
    <s v="2015"/>
    <x v="5"/>
    <d v="2015-03-25T00:00:00"/>
    <s v="Low"/>
    <n v="0"/>
    <s v="Fast"/>
    <n v="19057"/>
    <s v="Standard"/>
    <s v="Levittown"/>
    <x v="19"/>
    <x v="3"/>
    <x v="0"/>
    <s v="Paper"/>
    <x v="2"/>
    <s v="Small Box"/>
  </r>
  <r>
    <n v="1702"/>
    <s v="Sandra Berry"/>
    <n v="90473"/>
    <x v="15"/>
    <n v="3"/>
    <n v="14.81"/>
    <n v="44.43"/>
    <n v="0.05"/>
    <n v="0.05"/>
    <s v="Low discount"/>
    <n v="2.2215000000000003"/>
    <n v="42.208500000000001"/>
    <s v="Low order"/>
    <d v="2015-01-17T00:00:00"/>
    <s v="Saturday"/>
    <s v="January"/>
    <s v="2015"/>
    <x v="0"/>
    <d v="2015-01-20T00:00:00"/>
    <s v="Medium"/>
    <n v="3"/>
    <s v="Meduim"/>
    <n v="39301"/>
    <s v="Standard"/>
    <s v="Meridian"/>
    <x v="37"/>
    <x v="3"/>
    <x v="0"/>
    <s v="Appliances"/>
    <x v="1"/>
    <s v="Small Box"/>
  </r>
  <r>
    <n v="1702"/>
    <s v="Sandra Berry"/>
    <n v="90473"/>
    <x v="7"/>
    <n v="3"/>
    <n v="4.2"/>
    <n v="12.600000000000001"/>
    <n v="0.05"/>
    <n v="0.05"/>
    <s v="Low discount"/>
    <n v="0.63000000000000012"/>
    <n v="11.97"/>
    <s v="Low order"/>
    <d v="2015-01-17T00:00:00"/>
    <s v="Saturday"/>
    <s v="January"/>
    <s v="2015"/>
    <x v="0"/>
    <d v="2015-01-19T00:00:00"/>
    <s v="Medium"/>
    <n v="2"/>
    <s v="Meduim"/>
    <n v="39301"/>
    <s v="Express "/>
    <s v="Meridian"/>
    <x v="37"/>
    <x v="1"/>
    <x v="0"/>
    <s v="Paper"/>
    <x v="1"/>
    <s v="Wrap Bag"/>
  </r>
  <r>
    <n v="1708"/>
    <s v="Lillian Day"/>
    <n v="88781"/>
    <x v="4"/>
    <n v="10"/>
    <n v="5.68"/>
    <n v="56.8"/>
    <n v="0.05"/>
    <n v="0.05"/>
    <s v="Low discount"/>
    <n v="2.84"/>
    <n v="53.959999999999994"/>
    <s v="Low order"/>
    <d v="2015-01-17T00:00:00"/>
    <s v="Saturday"/>
    <s v="January"/>
    <s v="2015"/>
    <x v="0"/>
    <d v="2015-01-18T00:00:00"/>
    <s v="Medium"/>
    <n v="1"/>
    <s v="Fast"/>
    <n v="44118"/>
    <s v="Standard"/>
    <s v="Shaker Heights"/>
    <x v="10"/>
    <x v="1"/>
    <x v="0"/>
    <s v="Envelopes"/>
    <x v="2"/>
    <s v="Small Box"/>
  </r>
  <r>
    <n v="1708"/>
    <s v="Lillian Day"/>
    <n v="88784"/>
    <x v="5"/>
    <n v="29"/>
    <n v="205.99"/>
    <n v="5973.71"/>
    <n v="0.1"/>
    <n v="0.1"/>
    <s v="Meduim discount"/>
    <n v="597.37099999999998"/>
    <n v="5376.3389999999999"/>
    <s v="High Order"/>
    <d v="2015-05-20T00:00:00"/>
    <s v="Wednesday"/>
    <s v="May"/>
    <s v="2015"/>
    <x v="3"/>
    <d v="2015-05-21T00:00:00"/>
    <s v="Not Specified"/>
    <n v="1"/>
    <s v="Fast"/>
    <n v="44118"/>
    <s v="Standard"/>
    <s v="Shaker Heights"/>
    <x v="10"/>
    <x v="1"/>
    <x v="2"/>
    <s v="Telephones And Communication"/>
    <x v="2"/>
    <s v="Small Box"/>
  </r>
  <r>
    <n v="1709"/>
    <s v="Dennis Bowen"/>
    <n v="88782"/>
    <x v="8"/>
    <n v="2"/>
    <n v="14.28"/>
    <n v="28.56"/>
    <n v="0.05"/>
    <n v="0.05"/>
    <s v="Low discount"/>
    <n v="1.4279999999999999"/>
    <n v="27.131999999999998"/>
    <s v="Low order"/>
    <d v="2015-01-21T00:00:00"/>
    <s v="Wednesday"/>
    <s v="January"/>
    <s v="2015"/>
    <x v="0"/>
    <d v="2015-01-22T00:00:00"/>
    <s v="Not Specified"/>
    <n v="1"/>
    <s v="Fast"/>
    <n v="19464"/>
    <s v="Standard"/>
    <s v="Pottstown"/>
    <x v="19"/>
    <x v="1"/>
    <x v="0"/>
    <s v="Binders And Binder Accessories"/>
    <x v="3"/>
    <s v="Small Box"/>
  </r>
  <r>
    <n v="1709"/>
    <s v="Dennis Bowen"/>
    <n v="88783"/>
    <x v="10"/>
    <n v="33"/>
    <n v="95.43"/>
    <n v="3149.19"/>
    <n v="0.05"/>
    <n v="0.05"/>
    <s v="Low discount"/>
    <n v="157.45950000000002"/>
    <n v="2991.7305000000001"/>
    <s v="Low order"/>
    <d v="2015-05-10T00:00:00"/>
    <s v="Sunday"/>
    <s v="May"/>
    <s v="2015"/>
    <x v="3"/>
    <d v="2015-05-12T00:00:00"/>
    <s v="Medium"/>
    <n v="2"/>
    <s v="Meduim"/>
    <n v="19464"/>
    <s v="Standard"/>
    <s v="Pottstown"/>
    <x v="19"/>
    <x v="3"/>
    <x v="0"/>
    <s v="Storage &amp; Organization"/>
    <x v="2"/>
    <s v="Small Box"/>
  </r>
  <r>
    <n v="1711"/>
    <s v="Sharon Long"/>
    <n v="87747"/>
    <x v="2"/>
    <n v="3"/>
    <n v="7.59"/>
    <n v="22.77"/>
    <n v="0.05"/>
    <n v="0.05"/>
    <s v="Low discount"/>
    <n v="1.1385000000000001"/>
    <n v="21.631499999999999"/>
    <s v="Low order"/>
    <d v="2015-03-16T00:00:00"/>
    <s v="Monday"/>
    <s v="March"/>
    <s v="2015"/>
    <x v="5"/>
    <d v="2015-03-18T00:00:00"/>
    <s v="Not Specified"/>
    <n v="2"/>
    <s v="Meduim"/>
    <n v="30062"/>
    <s v="Standard"/>
    <s v="Marietta"/>
    <x v="29"/>
    <x v="3"/>
    <x v="1"/>
    <s v="Office Furnishings"/>
    <x v="0"/>
    <s v="Wrap Bag"/>
  </r>
  <r>
    <n v="1712"/>
    <s v="Regina Langley"/>
    <n v="87749"/>
    <x v="0"/>
    <n v="22"/>
    <n v="11.66"/>
    <n v="256.52"/>
    <n v="0.05"/>
    <n v="0.05"/>
    <s v="Low discount"/>
    <n v="12.826000000000001"/>
    <n v="243.69399999999999"/>
    <s v="Low order"/>
    <d v="2015-04-11T00:00:00"/>
    <s v="Saturday"/>
    <s v="April"/>
    <s v="2015"/>
    <x v="4"/>
    <d v="2015-04-20T00:00:00"/>
    <s v="Low"/>
    <n v="9"/>
    <s v="High"/>
    <n v="30907"/>
    <s v="Standard"/>
    <s v="Martinez"/>
    <x v="29"/>
    <x v="3"/>
    <x v="0"/>
    <s v="Pens &amp; Art Supplies"/>
    <x v="0"/>
    <s v="Small Pack"/>
  </r>
  <r>
    <n v="1713"/>
    <s v="Rosemary Stark"/>
    <n v="87748"/>
    <x v="6"/>
    <n v="11"/>
    <n v="23.99"/>
    <n v="263.89"/>
    <n v="0.05"/>
    <n v="0.05"/>
    <s v="Low discount"/>
    <n v="13.1945"/>
    <n v="250.69549999999998"/>
    <s v="Low order"/>
    <d v="2015-05-29T00:00:00"/>
    <s v="Friday"/>
    <s v="May"/>
    <s v="2015"/>
    <x v="3"/>
    <d v="2015-05-31T00:00:00"/>
    <s v="High"/>
    <n v="2"/>
    <s v="Meduim"/>
    <n v="30265"/>
    <s v="Standard"/>
    <s v="Newnan"/>
    <x v="29"/>
    <x v="3"/>
    <x v="2"/>
    <s v="Office Machines"/>
    <x v="0"/>
    <s v="Medium Box"/>
  </r>
  <r>
    <n v="1718"/>
    <s v="Kathy Shah"/>
    <n v="90621"/>
    <x v="1"/>
    <n v="3"/>
    <n v="300.98"/>
    <n v="902.94"/>
    <n v="0.1"/>
    <n v="0.1"/>
    <s v="Meduim discount"/>
    <n v="90.294000000000011"/>
    <n v="812.64600000000007"/>
    <s v="Low order"/>
    <d v="2015-03-08T00:00:00"/>
    <s v="Sunday"/>
    <s v="March"/>
    <s v="2015"/>
    <x v="5"/>
    <d v="2015-03-15T00:00:00"/>
    <s v="Low"/>
    <n v="7"/>
    <s v="High"/>
    <n v="27529"/>
    <s v="Express "/>
    <s v="Garner"/>
    <x v="24"/>
    <x v="3"/>
    <x v="1"/>
    <s v="Chairs &amp; Chairmats"/>
    <x v="3"/>
    <s v="Jumbo Drum"/>
  </r>
  <r>
    <n v="1719"/>
    <s v="Russell W Melton"/>
    <n v="90786"/>
    <x v="13"/>
    <n v="8"/>
    <n v="16.48"/>
    <n v="131.84"/>
    <n v="0.05"/>
    <n v="0.05"/>
    <s v="Low discount"/>
    <n v="6.5920000000000005"/>
    <n v="125.248"/>
    <s v="Low order"/>
    <d v="2015-01-17T00:00:00"/>
    <s v="Saturday"/>
    <s v="January"/>
    <s v="2015"/>
    <x v="0"/>
    <d v="2015-01-19T00:00:00"/>
    <s v="Medium"/>
    <n v="2"/>
    <s v="Meduim"/>
    <n v="35473"/>
    <s v="Standard"/>
    <s v="Northport"/>
    <x v="43"/>
    <x v="3"/>
    <x v="2"/>
    <s v="Computer Peripherals"/>
    <x v="0"/>
    <s v="Small Pack"/>
  </r>
  <r>
    <n v="1721"/>
    <s v="Jennifer Zimmerman"/>
    <n v="90787"/>
    <x v="10"/>
    <n v="37"/>
    <n v="12.44"/>
    <n v="460.28"/>
    <n v="0.05"/>
    <n v="0.05"/>
    <s v="Low discount"/>
    <n v="23.013999999999999"/>
    <n v="437.26599999999996"/>
    <s v="Low order"/>
    <d v="2015-05-16T00:00:00"/>
    <s v="Saturday"/>
    <s v="May"/>
    <s v="2015"/>
    <x v="3"/>
    <d v="2015-05-17T00:00:00"/>
    <s v="High"/>
    <n v="1"/>
    <s v="Fast"/>
    <n v="72401"/>
    <s v="Standard"/>
    <s v="Jonesboro"/>
    <x v="40"/>
    <x v="0"/>
    <x v="0"/>
    <s v="Storage &amp; Organization"/>
    <x v="0"/>
    <s v="Medium Box"/>
  </r>
  <r>
    <n v="1723"/>
    <s v="Constance Flowers"/>
    <n v="40101"/>
    <x v="13"/>
    <n v="46"/>
    <n v="49.99"/>
    <n v="2299.54"/>
    <n v="0.05"/>
    <n v="0.05"/>
    <s v="Low discount"/>
    <n v="114.977"/>
    <n v="2184.5630000000001"/>
    <s v="Low order"/>
    <d v="2015-01-31T00:00:00"/>
    <s v="Saturday"/>
    <s v="January"/>
    <s v="2015"/>
    <x v="0"/>
    <d v="2015-02-05T00:00:00"/>
    <s v="Low"/>
    <n v="5"/>
    <s v="High"/>
    <n v="92037"/>
    <s v="Express "/>
    <s v="San Diego"/>
    <x v="1"/>
    <x v="0"/>
    <x v="2"/>
    <s v="Computer Peripherals"/>
    <x v="0"/>
    <s v="Small Box"/>
  </r>
  <r>
    <n v="1723"/>
    <s v="Constance Flowers"/>
    <n v="44002"/>
    <x v="7"/>
    <n v="46"/>
    <n v="6.68"/>
    <n v="307.27999999999997"/>
    <n v="0.05"/>
    <n v="0.05"/>
    <s v="Low discount"/>
    <n v="15.363999999999999"/>
    <n v="291.916"/>
    <s v="Low order"/>
    <d v="2015-02-07T00:00:00"/>
    <s v="Saturday"/>
    <s v="February"/>
    <s v="2015"/>
    <x v="2"/>
    <d v="2015-02-09T00:00:00"/>
    <s v="Medium"/>
    <n v="2"/>
    <s v="Meduim"/>
    <n v="92037"/>
    <s v="Standard"/>
    <s v="San Diego"/>
    <x v="1"/>
    <x v="0"/>
    <x v="0"/>
    <s v="Paper"/>
    <x v="0"/>
    <s v="Small Box"/>
  </r>
  <r>
    <n v="1723"/>
    <s v="Constance Flowers"/>
    <n v="44002"/>
    <x v="10"/>
    <n v="14"/>
    <n v="17.7"/>
    <n v="247.79999999999998"/>
    <n v="0.05"/>
    <n v="0.05"/>
    <s v="Low discount"/>
    <n v="12.39"/>
    <n v="235.40999999999997"/>
    <s v="Low order"/>
    <d v="2015-02-07T00:00:00"/>
    <s v="Saturday"/>
    <s v="February"/>
    <s v="2015"/>
    <x v="2"/>
    <d v="2015-02-07T00:00:00"/>
    <s v="Medium"/>
    <n v="0"/>
    <s v="Fast"/>
    <n v="92037"/>
    <s v="Standard"/>
    <s v="San Diego"/>
    <x v="1"/>
    <x v="0"/>
    <x v="0"/>
    <s v="Storage &amp; Organization"/>
    <x v="0"/>
    <s v="Small Box"/>
  </r>
  <r>
    <n v="1723"/>
    <s v="Constance Flowers"/>
    <n v="32710"/>
    <x v="10"/>
    <n v="146"/>
    <n v="12.44"/>
    <n v="1816.24"/>
    <n v="0.05"/>
    <n v="0.05"/>
    <s v="Low discount"/>
    <n v="90.812000000000012"/>
    <n v="1725.4279999999999"/>
    <s v="Low order"/>
    <d v="2015-05-16T00:00:00"/>
    <s v="Saturday"/>
    <s v="May"/>
    <s v="2015"/>
    <x v="3"/>
    <d v="2015-05-17T00:00:00"/>
    <s v="High"/>
    <n v="1"/>
    <s v="Fast"/>
    <n v="92037"/>
    <s v="Standard"/>
    <s v="San Diego"/>
    <x v="1"/>
    <x v="1"/>
    <x v="0"/>
    <s v="Storage &amp; Organization"/>
    <x v="0"/>
    <s v="Medium Box"/>
  </r>
  <r>
    <n v="1725"/>
    <s v="Linda Blake"/>
    <n v="87193"/>
    <x v="5"/>
    <n v="9"/>
    <n v="35.99"/>
    <n v="323.91000000000003"/>
    <n v="0.05"/>
    <n v="0.05"/>
    <s v="Low discount"/>
    <n v="16.195500000000003"/>
    <n v="307.71450000000004"/>
    <s v="Low order"/>
    <d v="2015-05-07T00:00:00"/>
    <s v="Thursday"/>
    <s v="May"/>
    <s v="2015"/>
    <x v="3"/>
    <d v="2015-05-09T00:00:00"/>
    <s v="High"/>
    <n v="2"/>
    <s v="Meduim"/>
    <n v="43026"/>
    <s v="Standard"/>
    <s v="Hilliard"/>
    <x v="10"/>
    <x v="1"/>
    <x v="2"/>
    <s v="Telephones And Communication"/>
    <x v="0"/>
    <s v="Small Box"/>
  </r>
  <r>
    <n v="1727"/>
    <s v="Juanita Ballard"/>
    <n v="87194"/>
    <x v="10"/>
    <n v="8"/>
    <n v="14.98"/>
    <n v="119.84"/>
    <n v="0.05"/>
    <n v="0.05"/>
    <s v="Low discount"/>
    <n v="5.9920000000000009"/>
    <n v="113.848"/>
    <s v="Low order"/>
    <d v="2015-01-21T00:00:00"/>
    <s v="Wednesday"/>
    <s v="January"/>
    <s v="2015"/>
    <x v="0"/>
    <d v="2015-01-23T00:00:00"/>
    <s v="Not Specified"/>
    <n v="2"/>
    <s v="Meduim"/>
    <n v="44240"/>
    <s v="Express "/>
    <s v="Kent"/>
    <x v="10"/>
    <x v="1"/>
    <x v="0"/>
    <s v="Storage &amp; Organization"/>
    <x v="2"/>
    <s v="Small Box"/>
  </r>
  <r>
    <n v="1728"/>
    <s v="Carrie Lewis"/>
    <n v="87195"/>
    <x v="7"/>
    <n v="10"/>
    <n v="55.48"/>
    <n v="554.79999999999995"/>
    <n v="0.05"/>
    <n v="0.05"/>
    <s v="Low discount"/>
    <n v="27.74"/>
    <n v="527.05999999999995"/>
    <s v="Low order"/>
    <d v="2015-02-22T00:00:00"/>
    <s v="Sunday"/>
    <s v="February"/>
    <s v="2015"/>
    <x v="2"/>
    <d v="2015-02-24T00:00:00"/>
    <s v="High"/>
    <n v="2"/>
    <s v="Meduim"/>
    <n v="45429"/>
    <s v="Standard"/>
    <s v="Kettering"/>
    <x v="10"/>
    <x v="0"/>
    <x v="0"/>
    <s v="Paper"/>
    <x v="0"/>
    <s v="Small Box"/>
  </r>
  <r>
    <n v="1730"/>
    <s v="Kerry Wilkerson"/>
    <n v="90653"/>
    <x v="5"/>
    <n v="5"/>
    <n v="65.989999999999995"/>
    <n v="329.95"/>
    <n v="0.05"/>
    <n v="0.05"/>
    <s v="Low discount"/>
    <n v="16.497499999999999"/>
    <n v="313.45249999999999"/>
    <s v="Low order"/>
    <d v="2015-04-07T00:00:00"/>
    <s v="Tuesday"/>
    <s v="April"/>
    <s v="2015"/>
    <x v="4"/>
    <d v="2015-04-09T00:00:00"/>
    <s v="High"/>
    <n v="2"/>
    <s v="Meduim"/>
    <n v="83843"/>
    <s v="Express "/>
    <s v="Moscow"/>
    <x v="44"/>
    <x v="1"/>
    <x v="2"/>
    <s v="Telephones And Communication"/>
    <x v="2"/>
    <s v="Small Box"/>
  </r>
  <r>
    <n v="1733"/>
    <s v="Nina Horne Kelly"/>
    <n v="3841"/>
    <x v="15"/>
    <n v="34"/>
    <n v="60.98"/>
    <n v="2073.3199999999997"/>
    <n v="0.05"/>
    <n v="0.05"/>
    <s v="Low discount"/>
    <n v="103.666"/>
    <n v="1969.6539999999998"/>
    <s v="Low order"/>
    <d v="2015-04-04T00:00:00"/>
    <s v="Saturday"/>
    <s v="April"/>
    <s v="2015"/>
    <x v="4"/>
    <d v="2015-04-06T00:00:00"/>
    <s v="Not Specified"/>
    <n v="2"/>
    <s v="Meduim"/>
    <n v="20012"/>
    <s v="Standard"/>
    <s v="Washington"/>
    <x v="41"/>
    <x v="1"/>
    <x v="0"/>
    <s v="Appliances"/>
    <x v="2"/>
    <s v="Large Box"/>
  </r>
  <r>
    <n v="1733"/>
    <s v="Nina Horne Kelly"/>
    <n v="3841"/>
    <x v="8"/>
    <n v="36"/>
    <n v="1270.99"/>
    <n v="45755.64"/>
    <n v="0.15"/>
    <n v="0.15"/>
    <s v="High discount"/>
    <n v="6863.3459999999995"/>
    <n v="38892.294000000002"/>
    <s v="High Order"/>
    <d v="2015-04-04T00:00:00"/>
    <s v="Saturday"/>
    <s v="April"/>
    <s v="2015"/>
    <x v="4"/>
    <d v="2015-04-06T00:00:00"/>
    <s v="Not Specified"/>
    <n v="2"/>
    <s v="Meduim"/>
    <n v="20012"/>
    <s v="Standard"/>
    <s v="Washington"/>
    <x v="41"/>
    <x v="1"/>
    <x v="0"/>
    <s v="Binders And Binder Accessories"/>
    <x v="2"/>
    <s v="Small Box"/>
  </r>
  <r>
    <n v="1733"/>
    <s v="Nina Horne Kelly"/>
    <n v="59937"/>
    <x v="7"/>
    <n v="13"/>
    <n v="30.98"/>
    <n v="402.74"/>
    <n v="0.05"/>
    <n v="0.05"/>
    <s v="Low discount"/>
    <n v="20.137"/>
    <n v="382.60300000000001"/>
    <s v="Low order"/>
    <d v="2015-06-28T00:00:00"/>
    <s v="Sunday"/>
    <s v="June"/>
    <s v="2015"/>
    <x v="1"/>
    <d v="2015-06-29T00:00:00"/>
    <s v="High"/>
    <n v="1"/>
    <s v="Fast"/>
    <n v="20012"/>
    <s v="Standard"/>
    <s v="Washington"/>
    <x v="41"/>
    <x v="1"/>
    <x v="0"/>
    <s v="Paper"/>
    <x v="2"/>
    <s v="Small Box"/>
  </r>
  <r>
    <n v="1734"/>
    <s v="Christopher Meadows"/>
    <n v="88443"/>
    <x v="15"/>
    <n v="9"/>
    <n v="60.98"/>
    <n v="548.81999999999994"/>
    <n v="0.05"/>
    <n v="0.05"/>
    <s v="Low discount"/>
    <n v="27.440999999999999"/>
    <n v="521.37899999999991"/>
    <s v="Low order"/>
    <d v="2015-04-04T00:00:00"/>
    <s v="Saturday"/>
    <s v="April"/>
    <s v="2015"/>
    <x v="4"/>
    <d v="2015-04-06T00:00:00"/>
    <s v="Not Specified"/>
    <n v="2"/>
    <s v="Meduim"/>
    <n v="10528"/>
    <s v="Standard"/>
    <s v="Harrison"/>
    <x v="4"/>
    <x v="1"/>
    <x v="0"/>
    <s v="Appliances"/>
    <x v="2"/>
    <s v="Large Box"/>
  </r>
  <r>
    <n v="1734"/>
    <s v="Christopher Meadows"/>
    <n v="88443"/>
    <x v="8"/>
    <n v="9"/>
    <n v="1270.99"/>
    <n v="11438.91"/>
    <n v="0.15"/>
    <n v="0.15"/>
    <s v="High discount"/>
    <n v="1715.8364999999999"/>
    <n v="9723.0735000000004"/>
    <s v="High Order"/>
    <d v="2015-04-04T00:00:00"/>
    <s v="Saturday"/>
    <s v="April"/>
    <s v="2015"/>
    <x v="4"/>
    <d v="2015-04-06T00:00:00"/>
    <s v="Not Specified"/>
    <n v="2"/>
    <s v="Meduim"/>
    <n v="10528"/>
    <s v="Standard"/>
    <s v="Harrison"/>
    <x v="4"/>
    <x v="1"/>
    <x v="0"/>
    <s v="Binders And Binder Accessories"/>
    <x v="2"/>
    <s v="Small Box"/>
  </r>
  <r>
    <n v="1734"/>
    <s v="Christopher Meadows"/>
    <n v="88443"/>
    <x v="5"/>
    <n v="19"/>
    <n v="205.99"/>
    <n v="3913.8100000000004"/>
    <n v="0.1"/>
    <n v="0.1"/>
    <s v="Meduim discount"/>
    <n v="391.38100000000009"/>
    <n v="3522.4290000000001"/>
    <s v="Low order"/>
    <d v="2015-04-04T00:00:00"/>
    <s v="Saturday"/>
    <s v="April"/>
    <s v="2015"/>
    <x v="4"/>
    <d v="2015-04-06T00:00:00"/>
    <s v="Not Specified"/>
    <n v="2"/>
    <s v="Meduim"/>
    <n v="10528"/>
    <s v="Express "/>
    <s v="Harrison"/>
    <x v="4"/>
    <x v="1"/>
    <x v="2"/>
    <s v="Telephones And Communication"/>
    <x v="2"/>
    <s v="Small Box"/>
  </r>
  <r>
    <n v="1735"/>
    <s v="Eric West"/>
    <n v="88444"/>
    <x v="7"/>
    <n v="3"/>
    <n v="30.98"/>
    <n v="92.94"/>
    <n v="0.05"/>
    <n v="0.05"/>
    <s v="Low discount"/>
    <n v="4.6470000000000002"/>
    <n v="88.292999999999992"/>
    <s v="Low order"/>
    <d v="2015-06-28T00:00:00"/>
    <s v="Sunday"/>
    <s v="June"/>
    <s v="2015"/>
    <x v="1"/>
    <d v="2015-06-29T00:00:00"/>
    <s v="High"/>
    <n v="1"/>
    <s v="Fast"/>
    <n v="11550"/>
    <s v="Standard"/>
    <s v="Hempstead"/>
    <x v="4"/>
    <x v="3"/>
    <x v="0"/>
    <s v="Paper"/>
    <x v="2"/>
    <s v="Small Box"/>
  </r>
  <r>
    <n v="1737"/>
    <s v="Danielle Myers"/>
    <n v="85866"/>
    <x v="2"/>
    <n v="16"/>
    <n v="30.93"/>
    <n v="494.88"/>
    <n v="0.05"/>
    <n v="0.05"/>
    <s v="Low discount"/>
    <n v="24.744"/>
    <n v="470.13599999999997"/>
    <s v="Low order"/>
    <d v="2015-06-03T00:00:00"/>
    <s v="Wednesday"/>
    <s v="June"/>
    <s v="2015"/>
    <x v="1"/>
    <d v="2015-06-05T00:00:00"/>
    <s v="Not Specified"/>
    <n v="2"/>
    <s v="Meduim"/>
    <n v="27529"/>
    <s v="Standard"/>
    <s v="Garner"/>
    <x v="24"/>
    <x v="3"/>
    <x v="1"/>
    <s v="Office Furnishings"/>
    <x v="0"/>
    <s v="Small Pack"/>
  </r>
  <r>
    <n v="1737"/>
    <s v="Danielle Myers"/>
    <n v="85866"/>
    <x v="0"/>
    <n v="11"/>
    <n v="1.68"/>
    <n v="18.48"/>
    <n v="0.05"/>
    <n v="0.05"/>
    <s v="Low discount"/>
    <n v="0.92400000000000004"/>
    <n v="17.556000000000001"/>
    <s v="Low order"/>
    <d v="2015-06-03T00:00:00"/>
    <s v="Wednesday"/>
    <s v="June"/>
    <s v="2015"/>
    <x v="1"/>
    <d v="2015-06-05T00:00:00"/>
    <s v="Not Specified"/>
    <n v="2"/>
    <s v="Meduim"/>
    <n v="27529"/>
    <s v="Express "/>
    <s v="Garner"/>
    <x v="24"/>
    <x v="3"/>
    <x v="0"/>
    <s v="Pens &amp; Art Supplies"/>
    <x v="0"/>
    <s v="Wrap Bag"/>
  </r>
  <r>
    <n v="1738"/>
    <s v="Dean Solomon"/>
    <n v="85865"/>
    <x v="5"/>
    <n v="10"/>
    <n v="175.99"/>
    <n v="1759.9"/>
    <n v="0.1"/>
    <n v="0.1"/>
    <s v="Meduim discount"/>
    <n v="175.99"/>
    <n v="1583.91"/>
    <s v="Low order"/>
    <d v="2015-03-28T00:00:00"/>
    <s v="Saturday"/>
    <s v="March"/>
    <s v="2015"/>
    <x v="5"/>
    <d v="2015-03-28T00:00:00"/>
    <s v="Medium"/>
    <n v="0"/>
    <s v="Fast"/>
    <n v="28052"/>
    <s v="Standard"/>
    <s v="Gastonia"/>
    <x v="24"/>
    <x v="3"/>
    <x v="2"/>
    <s v="Telephones And Communication"/>
    <x v="0"/>
    <s v="Small Box"/>
  </r>
  <r>
    <n v="1738"/>
    <s v="Dean Solomon"/>
    <n v="85868"/>
    <x v="7"/>
    <n v="11"/>
    <n v="35.44"/>
    <n v="389.84"/>
    <n v="0.05"/>
    <n v="0.05"/>
    <s v="Low discount"/>
    <n v="19.492000000000001"/>
    <n v="370.34799999999996"/>
    <s v="Low order"/>
    <d v="2015-06-14T00:00:00"/>
    <s v="Sunday"/>
    <s v="June"/>
    <s v="2015"/>
    <x v="1"/>
    <d v="2015-06-21T00:00:00"/>
    <s v="Low"/>
    <n v="7"/>
    <s v="High"/>
    <n v="28052"/>
    <s v="Standard"/>
    <s v="Gastonia"/>
    <x v="24"/>
    <x v="3"/>
    <x v="0"/>
    <s v="Paper"/>
    <x v="0"/>
    <s v="Small Box"/>
  </r>
  <r>
    <n v="1739"/>
    <s v="Edna Pierce"/>
    <n v="85867"/>
    <x v="11"/>
    <n v="17"/>
    <n v="349.45"/>
    <n v="5940.65"/>
    <n v="0.1"/>
    <n v="0.1"/>
    <s v="Meduim discount"/>
    <n v="594.06499999999994"/>
    <n v="5346.585"/>
    <s v="High Order"/>
    <d v="2015-05-03T00:00:00"/>
    <s v="Sunday"/>
    <s v="May"/>
    <s v="2015"/>
    <x v="3"/>
    <d v="2015-05-04T00:00:00"/>
    <s v="High"/>
    <n v="1"/>
    <s v="Fast"/>
    <n v="27534"/>
    <s v="Express "/>
    <s v="Goldsboro"/>
    <x v="24"/>
    <x v="2"/>
    <x v="1"/>
    <s v="Tables"/>
    <x v="0"/>
    <s v="Jumbo Drum"/>
  </r>
  <r>
    <n v="1743"/>
    <s v="Paige Jacobs"/>
    <n v="91025"/>
    <x v="5"/>
    <n v="1"/>
    <n v="55.99"/>
    <n v="55.99"/>
    <n v="0.05"/>
    <n v="0.05"/>
    <s v="Low discount"/>
    <n v="2.7995000000000001"/>
    <n v="53.1905"/>
    <s v="Low order"/>
    <d v="2015-02-12T00:00:00"/>
    <s v="Thursday"/>
    <s v="February"/>
    <s v="2015"/>
    <x v="2"/>
    <d v="2015-02-14T00:00:00"/>
    <s v="Medium"/>
    <n v="2"/>
    <s v="Meduim"/>
    <n v="77546"/>
    <s v="Standard"/>
    <s v="Friendswood"/>
    <x v="7"/>
    <x v="3"/>
    <x v="2"/>
    <s v="Telephones And Communication"/>
    <x v="3"/>
    <s v="Small Pack"/>
  </r>
  <r>
    <n v="1745"/>
    <s v="Herbert Holden"/>
    <n v="18561"/>
    <x v="9"/>
    <n v="9"/>
    <n v="4.13"/>
    <n v="37.17"/>
    <n v="0.05"/>
    <n v="0.05"/>
    <s v="Low discount"/>
    <n v="1.8585000000000003"/>
    <n v="35.311500000000002"/>
    <s v="Low order"/>
    <d v="2015-01-09T00:00:00"/>
    <s v="Friday"/>
    <s v="January"/>
    <s v="2015"/>
    <x v="0"/>
    <d v="2015-01-10T00:00:00"/>
    <s v="Not Specified"/>
    <n v="1"/>
    <s v="Fast"/>
    <n v="30305"/>
    <s v="Standard"/>
    <s v="Atlanta"/>
    <x v="29"/>
    <x v="3"/>
    <x v="0"/>
    <s v="Labels"/>
    <x v="1"/>
    <s v="Small Box"/>
  </r>
  <r>
    <n v="1745"/>
    <s v="Herbert Holden"/>
    <n v="13408"/>
    <x v="2"/>
    <n v="4"/>
    <n v="60.65"/>
    <n v="242.6"/>
    <n v="0.05"/>
    <n v="0.05"/>
    <s v="Low discount"/>
    <n v="12.13"/>
    <n v="230.47"/>
    <s v="Low order"/>
    <d v="2015-02-14T00:00:00"/>
    <s v="Saturday"/>
    <s v="February"/>
    <s v="2015"/>
    <x v="2"/>
    <d v="2015-02-16T00:00:00"/>
    <s v="Low"/>
    <n v="2"/>
    <s v="Meduim"/>
    <n v="30305"/>
    <s v="Standard"/>
    <s v="Atlanta"/>
    <x v="29"/>
    <x v="3"/>
    <x v="1"/>
    <s v="Office Furnishings"/>
    <x v="1"/>
    <s v="Medium Box"/>
  </r>
  <r>
    <n v="1745"/>
    <s v="Herbert Holden"/>
    <n v="12224"/>
    <x v="11"/>
    <n v="4"/>
    <n v="124.49"/>
    <n v="497.96"/>
    <n v="0.1"/>
    <n v="0.1"/>
    <s v="Meduim discount"/>
    <n v="49.795999999999999"/>
    <n v="448.16399999999999"/>
    <s v="Low order"/>
    <d v="2015-06-12T00:00:00"/>
    <s v="Friday"/>
    <s v="June"/>
    <s v="2015"/>
    <x v="1"/>
    <d v="2015-06-14T00:00:00"/>
    <s v="High"/>
    <n v="2"/>
    <s v="Meduim"/>
    <n v="30305"/>
    <s v="Express "/>
    <s v="Atlanta"/>
    <x v="29"/>
    <x v="3"/>
    <x v="1"/>
    <s v="Tables"/>
    <x v="3"/>
    <s v="Jumbo Box"/>
  </r>
  <r>
    <n v="1745"/>
    <s v="Herbert Holden"/>
    <n v="12224"/>
    <x v="5"/>
    <n v="54"/>
    <n v="35.99"/>
    <n v="1943.46"/>
    <n v="0.05"/>
    <n v="0.05"/>
    <s v="Low discount"/>
    <n v="97.173000000000002"/>
    <n v="1846.287"/>
    <s v="Low order"/>
    <d v="2015-06-12T00:00:00"/>
    <s v="Friday"/>
    <s v="June"/>
    <s v="2015"/>
    <x v="1"/>
    <d v="2015-06-12T00:00:00"/>
    <s v="High"/>
    <n v="0"/>
    <s v="Fast"/>
    <n v="30305"/>
    <s v="Standard"/>
    <s v="Atlanta"/>
    <x v="29"/>
    <x v="2"/>
    <x v="2"/>
    <s v="Telephones And Communication"/>
    <x v="3"/>
    <s v="Wrap Bag"/>
  </r>
  <r>
    <n v="1748"/>
    <s v="Helen Simpson"/>
    <n v="87245"/>
    <x v="11"/>
    <n v="1"/>
    <n v="124.49"/>
    <n v="124.49"/>
    <n v="0.1"/>
    <n v="0.1"/>
    <s v="Meduim discount"/>
    <n v="12.449"/>
    <n v="112.041"/>
    <s v="Low order"/>
    <d v="2015-06-12T00:00:00"/>
    <s v="Friday"/>
    <s v="June"/>
    <s v="2015"/>
    <x v="1"/>
    <d v="2015-06-14T00:00:00"/>
    <s v="High"/>
    <n v="2"/>
    <s v="Meduim"/>
    <n v="73703"/>
    <s v="Express "/>
    <s v="Enid"/>
    <x v="23"/>
    <x v="2"/>
    <x v="1"/>
    <s v="Tables"/>
    <x v="3"/>
    <s v="Jumbo Box"/>
  </r>
  <r>
    <n v="1749"/>
    <s v="Sherri P Stephens"/>
    <n v="87243"/>
    <x v="9"/>
    <n v="2"/>
    <n v="4.13"/>
    <n v="8.26"/>
    <n v="0.05"/>
    <n v="0.05"/>
    <s v="Low discount"/>
    <n v="0.41300000000000003"/>
    <n v="7.8469999999999995"/>
    <s v="Low order"/>
    <d v="2015-01-09T00:00:00"/>
    <s v="Friday"/>
    <s v="January"/>
    <s v="2015"/>
    <x v="0"/>
    <d v="2015-01-10T00:00:00"/>
    <s v="Not Specified"/>
    <n v="1"/>
    <s v="Fast"/>
    <n v="73505"/>
    <s v="Standard"/>
    <s v="Lawton"/>
    <x v="23"/>
    <x v="2"/>
    <x v="0"/>
    <s v="Labels"/>
    <x v="1"/>
    <s v="Small Box"/>
  </r>
  <r>
    <n v="1749"/>
    <s v="Sherri P Stephens"/>
    <n v="87244"/>
    <x v="2"/>
    <n v="1"/>
    <n v="60.65"/>
    <n v="60.65"/>
    <n v="0.05"/>
    <n v="0.05"/>
    <s v="Low discount"/>
    <n v="3.0325000000000002"/>
    <n v="57.6175"/>
    <s v="Low order"/>
    <d v="2015-02-14T00:00:00"/>
    <s v="Saturday"/>
    <s v="February"/>
    <s v="2015"/>
    <x v="2"/>
    <d v="2015-02-16T00:00:00"/>
    <s v="Low"/>
    <n v="2"/>
    <s v="Meduim"/>
    <n v="73505"/>
    <s v="Standard"/>
    <s v="Lawton"/>
    <x v="23"/>
    <x v="0"/>
    <x v="1"/>
    <s v="Office Furnishings"/>
    <x v="1"/>
    <s v="Medium Box"/>
  </r>
  <r>
    <n v="1754"/>
    <s v="Nelson Hong"/>
    <n v="90178"/>
    <x v="13"/>
    <n v="14"/>
    <n v="8.5"/>
    <n v="119"/>
    <n v="0.05"/>
    <n v="0.05"/>
    <s v="Low discount"/>
    <n v="5.95"/>
    <n v="113.05"/>
    <s v="Low order"/>
    <d v="2015-02-27T00:00:00"/>
    <s v="Friday"/>
    <s v="February"/>
    <s v="2015"/>
    <x v="2"/>
    <d v="2015-02-28T00:00:00"/>
    <s v="Low"/>
    <n v="1"/>
    <s v="Fast"/>
    <n v="90503"/>
    <s v="Standard"/>
    <s v="Torrance"/>
    <x v="1"/>
    <x v="0"/>
    <x v="2"/>
    <s v="Computer Peripherals"/>
    <x v="3"/>
    <s v="Small Pack"/>
  </r>
  <r>
    <n v="1754"/>
    <s v="Nelson Hong"/>
    <n v="90178"/>
    <x v="6"/>
    <n v="5"/>
    <n v="15.99"/>
    <n v="79.95"/>
    <n v="0.05"/>
    <n v="0.05"/>
    <s v="Low discount"/>
    <n v="3.9975000000000005"/>
    <n v="75.952500000000001"/>
    <s v="Low order"/>
    <d v="2015-02-27T00:00:00"/>
    <s v="Friday"/>
    <s v="February"/>
    <s v="2015"/>
    <x v="2"/>
    <d v="2015-02-27T00:00:00"/>
    <s v="Low"/>
    <n v="0"/>
    <s v="Fast"/>
    <n v="90503"/>
    <s v="Standard"/>
    <s v="Torrance"/>
    <x v="1"/>
    <x v="0"/>
    <x v="2"/>
    <s v="Office Machines"/>
    <x v="3"/>
    <s v="Small Box"/>
  </r>
  <r>
    <n v="1754"/>
    <s v="Nelson Hong"/>
    <n v="90178"/>
    <x v="5"/>
    <n v="8"/>
    <n v="95.99"/>
    <n v="767.92"/>
    <n v="0.05"/>
    <n v="0.05"/>
    <s v="Low discount"/>
    <n v="38.396000000000001"/>
    <n v="729.524"/>
    <s v="Low order"/>
    <d v="2015-02-27T00:00:00"/>
    <s v="Friday"/>
    <s v="February"/>
    <s v="2015"/>
    <x v="2"/>
    <d v="2015-03-03T00:00:00"/>
    <s v="Low"/>
    <n v="4"/>
    <s v="High"/>
    <n v="90503"/>
    <s v="Standard"/>
    <s v="Torrance"/>
    <x v="1"/>
    <x v="3"/>
    <x v="2"/>
    <s v="Telephones And Communication"/>
    <x v="3"/>
    <s v="Small Box"/>
  </r>
  <r>
    <n v="1764"/>
    <s v="Michele Bradshaw"/>
    <n v="89775"/>
    <x v="5"/>
    <n v="11"/>
    <n v="115.99"/>
    <n v="1275.8899999999999"/>
    <n v="0.1"/>
    <n v="0.1"/>
    <s v="Meduim discount"/>
    <n v="127.589"/>
    <n v="1148.3009999999999"/>
    <s v="Low order"/>
    <d v="2015-01-22T00:00:00"/>
    <s v="Thursday"/>
    <s v="January"/>
    <s v="2015"/>
    <x v="0"/>
    <d v="2015-01-22T00:00:00"/>
    <s v="High"/>
    <n v="0"/>
    <s v="Fast"/>
    <n v="34698"/>
    <s v="Standard"/>
    <s v="Dunedin"/>
    <x v="26"/>
    <x v="3"/>
    <x v="2"/>
    <s v="Telephones And Communication"/>
    <x v="3"/>
    <s v="Small Box"/>
  </r>
  <r>
    <n v="1764"/>
    <s v="Michele Bradshaw"/>
    <n v="89776"/>
    <x v="2"/>
    <n v="5"/>
    <n v="19.98"/>
    <n v="99.9"/>
    <n v="0.05"/>
    <n v="0.05"/>
    <s v="Low discount"/>
    <n v="4.995000000000001"/>
    <n v="94.905000000000001"/>
    <s v="Low order"/>
    <d v="2015-03-01T00:00:00"/>
    <s v="Sunday"/>
    <s v="March"/>
    <s v="2015"/>
    <x v="5"/>
    <d v="2015-03-03T00:00:00"/>
    <s v="High"/>
    <n v="2"/>
    <s v="Meduim"/>
    <n v="34698"/>
    <s v="Standard"/>
    <s v="Dunedin"/>
    <x v="26"/>
    <x v="3"/>
    <x v="1"/>
    <s v="Office Furnishings"/>
    <x v="3"/>
    <s v="Small Box"/>
  </r>
  <r>
    <n v="1764"/>
    <s v="Michele Bradshaw"/>
    <n v="89776"/>
    <x v="2"/>
    <n v="23"/>
    <n v="1.76"/>
    <n v="40.479999999999997"/>
    <n v="0.05"/>
    <n v="0.05"/>
    <s v="Low discount"/>
    <n v="2.024"/>
    <n v="38.455999999999996"/>
    <s v="Low order"/>
    <d v="2015-03-01T00:00:00"/>
    <s v="Sunday"/>
    <s v="March"/>
    <s v="2015"/>
    <x v="5"/>
    <d v="2015-03-02T00:00:00"/>
    <s v="High"/>
    <n v="1"/>
    <s v="Fast"/>
    <n v="34698"/>
    <s v="Standard"/>
    <s v="Dunedin"/>
    <x v="26"/>
    <x v="2"/>
    <x v="1"/>
    <s v="Office Furnishings"/>
    <x v="3"/>
    <s v="Small Box"/>
  </r>
  <r>
    <n v="1765"/>
    <s v="Ralph Woods Scott"/>
    <n v="89777"/>
    <x v="8"/>
    <n v="8"/>
    <n v="5.77"/>
    <n v="46.16"/>
    <n v="0.05"/>
    <n v="0.05"/>
    <s v="Low discount"/>
    <n v="2.3079999999999998"/>
    <n v="43.851999999999997"/>
    <s v="Low order"/>
    <d v="2015-05-04T00:00:00"/>
    <s v="Monday"/>
    <s v="May"/>
    <s v="2015"/>
    <x v="3"/>
    <d v="2015-05-05T00:00:00"/>
    <s v="Not Specified"/>
    <n v="1"/>
    <s v="Fast"/>
    <n v="63141"/>
    <s v="Standard"/>
    <s v="Creve Coeur"/>
    <x v="33"/>
    <x v="3"/>
    <x v="0"/>
    <s v="Binders And Binder Accessories"/>
    <x v="3"/>
    <s v="Small Box"/>
  </r>
  <r>
    <n v="1767"/>
    <s v="Robert Rollins"/>
    <n v="89211"/>
    <x v="13"/>
    <n v="16"/>
    <n v="50.98"/>
    <n v="815.68"/>
    <n v="0.05"/>
    <n v="0.05"/>
    <s v="Low discount"/>
    <n v="40.783999999999999"/>
    <n v="774.89599999999996"/>
    <s v="Low order"/>
    <d v="2015-03-26T00:00:00"/>
    <s v="Thursday"/>
    <s v="March"/>
    <s v="2015"/>
    <x v="5"/>
    <d v="2015-03-27T00:00:00"/>
    <s v="Critical"/>
    <n v="1"/>
    <s v="Fast"/>
    <n v="30265"/>
    <s v="Standard"/>
    <s v="Newnan"/>
    <x v="29"/>
    <x v="2"/>
    <x v="2"/>
    <s v="Computer Peripherals"/>
    <x v="1"/>
    <s v="Small Box"/>
  </r>
  <r>
    <n v="1771"/>
    <s v="Jeff Spivey"/>
    <n v="89106"/>
    <x v="15"/>
    <n v="7"/>
    <n v="60.98"/>
    <n v="426.85999999999996"/>
    <n v="0.05"/>
    <n v="0.05"/>
    <s v="Low discount"/>
    <n v="21.343"/>
    <n v="405.51699999999994"/>
    <s v="Low order"/>
    <d v="2015-03-06T00:00:00"/>
    <s v="Friday"/>
    <s v="March"/>
    <s v="2015"/>
    <x v="5"/>
    <d v="2015-03-07T00:00:00"/>
    <s v="Medium"/>
    <n v="1"/>
    <s v="Fast"/>
    <n v="61032"/>
    <s v="Standard"/>
    <s v="Freeport"/>
    <x v="12"/>
    <x v="2"/>
    <x v="0"/>
    <s v="Appliances"/>
    <x v="1"/>
    <s v="Large Box"/>
  </r>
  <r>
    <n v="1775"/>
    <s v="Marlene Kirk"/>
    <n v="89944"/>
    <x v="8"/>
    <n v="21"/>
    <n v="12.95"/>
    <n v="271.95"/>
    <n v="0.05"/>
    <n v="0.05"/>
    <s v="Low discount"/>
    <n v="13.5975"/>
    <n v="258.35249999999996"/>
    <s v="Low order"/>
    <d v="2015-06-14T00:00:00"/>
    <s v="Sunday"/>
    <s v="June"/>
    <s v="2015"/>
    <x v="1"/>
    <d v="2015-06-21T00:00:00"/>
    <s v="Low"/>
    <n v="7"/>
    <s v="High"/>
    <n v="46614"/>
    <s v="Standard"/>
    <s v="South Bend"/>
    <x v="38"/>
    <x v="2"/>
    <x v="0"/>
    <s v="Binders And Binder Accessories"/>
    <x v="3"/>
    <s v="Small Box"/>
  </r>
  <r>
    <n v="1776"/>
    <s v="Charlotte Patterson"/>
    <n v="89941"/>
    <x v="7"/>
    <n v="19"/>
    <n v="5.78"/>
    <n v="109.82000000000001"/>
    <n v="0.05"/>
    <n v="0.05"/>
    <s v="Low discount"/>
    <n v="5.4910000000000005"/>
    <n v="104.32900000000001"/>
    <s v="Low order"/>
    <d v="2015-02-04T00:00:00"/>
    <s v="Wednesday"/>
    <s v="February"/>
    <s v="2015"/>
    <x v="2"/>
    <d v="2015-02-05T00:00:00"/>
    <s v="Not Specified"/>
    <n v="1"/>
    <s v="Fast"/>
    <n v="47802"/>
    <s v="Standard"/>
    <s v="Terre Haute"/>
    <x v="38"/>
    <x v="2"/>
    <x v="0"/>
    <s v="Paper"/>
    <x v="3"/>
    <s v="Small Box"/>
  </r>
  <r>
    <n v="1777"/>
    <s v="Miriam Greenberg"/>
    <n v="89939"/>
    <x v="7"/>
    <n v="7"/>
    <n v="5.43"/>
    <n v="38.01"/>
    <n v="0.05"/>
    <n v="0.05"/>
    <s v="Low discount"/>
    <n v="1.9005000000000001"/>
    <n v="36.109499999999997"/>
    <s v="Low order"/>
    <d v="2015-04-22T00:00:00"/>
    <s v="Wednesday"/>
    <s v="April"/>
    <s v="2015"/>
    <x v="4"/>
    <d v="2015-04-26T00:00:00"/>
    <s v="Low"/>
    <n v="4"/>
    <s v="High"/>
    <n v="46383"/>
    <s v="Standard"/>
    <s v="Valparaiso"/>
    <x v="38"/>
    <x v="2"/>
    <x v="0"/>
    <s v="Paper"/>
    <x v="3"/>
    <s v="Wrap Bag"/>
  </r>
  <r>
    <n v="1777"/>
    <s v="Miriam Greenberg"/>
    <n v="89940"/>
    <x v="7"/>
    <n v="13"/>
    <n v="10.06"/>
    <n v="130.78"/>
    <n v="0.05"/>
    <n v="0.05"/>
    <s v="Low discount"/>
    <n v="6.5390000000000006"/>
    <n v="124.241"/>
    <s v="Low order"/>
    <d v="2015-01-03T00:00:00"/>
    <s v="Saturday"/>
    <s v="January"/>
    <s v="2015"/>
    <x v="0"/>
    <d v="2015-01-08T00:00:00"/>
    <s v="Low"/>
    <n v="5"/>
    <s v="High"/>
    <n v="46383"/>
    <s v="Standard"/>
    <s v="Valparaiso"/>
    <x v="38"/>
    <x v="2"/>
    <x v="0"/>
    <s v="Paper"/>
    <x v="3"/>
    <s v="Wrap Bag"/>
  </r>
  <r>
    <n v="1777"/>
    <s v="Miriam Greenberg"/>
    <n v="89942"/>
    <x v="2"/>
    <n v="12"/>
    <n v="19.989999999999998"/>
    <n v="239.88"/>
    <n v="0.05"/>
    <n v="0.05"/>
    <s v="Low discount"/>
    <n v="11.994"/>
    <n v="227.886"/>
    <s v="Low order"/>
    <d v="2015-04-02T00:00:00"/>
    <s v="Thursday"/>
    <s v="April"/>
    <s v="2015"/>
    <x v="4"/>
    <d v="2015-04-03T00:00:00"/>
    <s v="Not Specified"/>
    <n v="1"/>
    <s v="Fast"/>
    <n v="46383"/>
    <s v="Standard"/>
    <s v="Valparaiso"/>
    <x v="38"/>
    <x v="2"/>
    <x v="1"/>
    <s v="Office Furnishings"/>
    <x v="0"/>
    <s v="Large Box"/>
  </r>
  <r>
    <n v="1778"/>
    <s v="Ray Oakley"/>
    <n v="89943"/>
    <x v="6"/>
    <n v="21"/>
    <n v="13.99"/>
    <n v="293.79000000000002"/>
    <n v="0.05"/>
    <n v="0.05"/>
    <s v="Low discount"/>
    <n v="14.689500000000002"/>
    <n v="279.10050000000001"/>
    <s v="Low order"/>
    <d v="2015-05-10T00:00:00"/>
    <s v="Sunday"/>
    <s v="May"/>
    <s v="2015"/>
    <x v="3"/>
    <d v="2015-05-12T00:00:00"/>
    <s v="High"/>
    <n v="2"/>
    <s v="Meduim"/>
    <n v="47906"/>
    <s v="Standard"/>
    <s v="West Lafayette"/>
    <x v="38"/>
    <x v="2"/>
    <x v="2"/>
    <s v="Office Machines"/>
    <x v="3"/>
    <s v="Medium Box"/>
  </r>
  <r>
    <n v="1778"/>
    <s v="Ray Oakley"/>
    <n v="89943"/>
    <x v="7"/>
    <n v="3"/>
    <n v="15.04"/>
    <n v="45.12"/>
    <n v="0.05"/>
    <n v="0.05"/>
    <s v="Low discount"/>
    <n v="2.2559999999999998"/>
    <n v="42.863999999999997"/>
    <s v="Low order"/>
    <d v="2015-05-10T00:00:00"/>
    <s v="Sunday"/>
    <s v="May"/>
    <s v="2015"/>
    <x v="3"/>
    <d v="2015-05-10T00:00:00"/>
    <s v="High"/>
    <n v="0"/>
    <s v="Fast"/>
    <n v="47906"/>
    <s v="Standard"/>
    <s v="West Lafayette"/>
    <x v="38"/>
    <x v="0"/>
    <x v="0"/>
    <s v="Paper"/>
    <x v="3"/>
    <s v="Wrap Bag"/>
  </r>
  <r>
    <n v="1781"/>
    <s v="Jackie Capps"/>
    <n v="89857"/>
    <x v="7"/>
    <n v="11"/>
    <n v="55.48"/>
    <n v="610.28"/>
    <n v="0.05"/>
    <n v="0.05"/>
    <s v="Low discount"/>
    <n v="30.513999999999999"/>
    <n v="579.76599999999996"/>
    <s v="Low order"/>
    <d v="2015-06-12T00:00:00"/>
    <s v="Friday"/>
    <s v="June"/>
    <s v="2015"/>
    <x v="1"/>
    <d v="2015-06-14T00:00:00"/>
    <s v="High"/>
    <n v="2"/>
    <s v="Meduim"/>
    <n v="94070"/>
    <s v="Standard"/>
    <s v="San Carlos"/>
    <x v="1"/>
    <x v="0"/>
    <x v="0"/>
    <s v="Paper"/>
    <x v="0"/>
    <s v="Small Box"/>
  </r>
  <r>
    <n v="1781"/>
    <s v="Jackie Capps"/>
    <n v="89858"/>
    <x v="2"/>
    <n v="4"/>
    <n v="5.08"/>
    <n v="20.32"/>
    <n v="0.05"/>
    <n v="0.05"/>
    <s v="Low discount"/>
    <n v="1.016"/>
    <n v="19.304000000000002"/>
    <s v="Low order"/>
    <d v="2015-01-07T00:00:00"/>
    <s v="Wednesday"/>
    <s v="January"/>
    <s v="2015"/>
    <x v="0"/>
    <d v="2015-01-12T00:00:00"/>
    <s v="Low"/>
    <n v="5"/>
    <s v="High"/>
    <n v="94070"/>
    <s v="Standard"/>
    <s v="San Carlos"/>
    <x v="1"/>
    <x v="0"/>
    <x v="1"/>
    <s v="Office Furnishings"/>
    <x v="1"/>
    <s v="Wrap Bag"/>
  </r>
  <r>
    <n v="1782"/>
    <s v="Lawrence Dennis"/>
    <n v="89856"/>
    <x v="0"/>
    <n v="7"/>
    <n v="3.28"/>
    <n v="22.959999999999997"/>
    <n v="0.05"/>
    <n v="0.05"/>
    <s v="Low discount"/>
    <n v="1.1479999999999999"/>
    <n v="21.811999999999998"/>
    <s v="Low order"/>
    <d v="2015-01-06T00:00:00"/>
    <s v="Tuesday"/>
    <s v="January"/>
    <s v="2015"/>
    <x v="0"/>
    <d v="2015-01-08T00:00:00"/>
    <s v="High"/>
    <n v="2"/>
    <s v="Meduim"/>
    <n v="92672"/>
    <s v="Standard"/>
    <s v="San Clemente"/>
    <x v="1"/>
    <x v="3"/>
    <x v="0"/>
    <s v="Pens &amp; Art Supplies"/>
    <x v="1"/>
    <s v="Wrap Bag"/>
  </r>
  <r>
    <n v="1788"/>
    <s v="Valerie Siegel"/>
    <n v="88256"/>
    <x v="5"/>
    <n v="6"/>
    <n v="205.99"/>
    <n v="1235.94"/>
    <n v="0.1"/>
    <n v="0.1"/>
    <s v="Meduim discount"/>
    <n v="123.59400000000001"/>
    <n v="1112.346"/>
    <s v="Low order"/>
    <d v="2015-01-21T00:00:00"/>
    <s v="Wednesday"/>
    <s v="January"/>
    <s v="2015"/>
    <x v="0"/>
    <d v="2015-01-22T00:00:00"/>
    <s v="Critical"/>
    <n v="1"/>
    <s v="Fast"/>
    <n v="30188"/>
    <s v="Standard"/>
    <s v="Woodstock"/>
    <x v="29"/>
    <x v="2"/>
    <x v="2"/>
    <s v="Telephones And Communication"/>
    <x v="3"/>
    <s v="Small Box"/>
  </r>
  <r>
    <n v="1793"/>
    <s v="Derek Jernigan"/>
    <n v="87853"/>
    <x v="14"/>
    <n v="8"/>
    <n v="880.98"/>
    <n v="7047.84"/>
    <n v="0.1"/>
    <n v="0.1"/>
    <s v="Meduim discount"/>
    <n v="704.78400000000011"/>
    <n v="6343.0560000000005"/>
    <s v="High Order"/>
    <d v="2015-01-06T00:00:00"/>
    <s v="Tuesday"/>
    <s v="January"/>
    <s v="2015"/>
    <x v="0"/>
    <d v="2015-01-07T00:00:00"/>
    <s v="Critical"/>
    <n v="1"/>
    <s v="Fast"/>
    <n v="61401"/>
    <s v="Express "/>
    <s v="Galesburg"/>
    <x v="12"/>
    <x v="3"/>
    <x v="1"/>
    <s v="Bookcases"/>
    <x v="1"/>
    <s v="Jumbo Box"/>
  </r>
  <r>
    <n v="1802"/>
    <s v="Jack Morse"/>
    <n v="91543"/>
    <x v="12"/>
    <n v="11"/>
    <n v="3.68"/>
    <n v="40.480000000000004"/>
    <n v="0.05"/>
    <n v="0.05"/>
    <s v="Low discount"/>
    <n v="2.0240000000000005"/>
    <n v="38.456000000000003"/>
    <s v="Low order"/>
    <d v="2015-06-01T00:00:00"/>
    <s v="Monday"/>
    <s v="June"/>
    <s v="2015"/>
    <x v="1"/>
    <d v="2015-06-02T00:00:00"/>
    <s v="Critical"/>
    <n v="1"/>
    <s v="Fast"/>
    <n v="34698"/>
    <s v="Standard"/>
    <s v="Dunedin"/>
    <x v="26"/>
    <x v="1"/>
    <x v="0"/>
    <s v="Scissors, Rulers And Trimmers"/>
    <x v="0"/>
    <s v="Wrap Bag"/>
  </r>
  <r>
    <n v="1808"/>
    <s v="Joyce Knox"/>
    <n v="89251"/>
    <x v="13"/>
    <n v="10"/>
    <n v="8.1199999999999992"/>
    <n v="81.199999999999989"/>
    <n v="0.05"/>
    <n v="0.05"/>
    <s v="Low discount"/>
    <n v="4.0599999999999996"/>
    <n v="77.139999999999986"/>
    <s v="Low order"/>
    <d v="2015-03-17T00:00:00"/>
    <s v="Tuesday"/>
    <s v="March"/>
    <s v="2015"/>
    <x v="5"/>
    <d v="2015-03-18T00:00:00"/>
    <s v="Medium"/>
    <n v="1"/>
    <s v="Fast"/>
    <n v="26101"/>
    <s v="Express "/>
    <s v="Parkersburg"/>
    <x v="36"/>
    <x v="3"/>
    <x v="2"/>
    <s v="Computer Peripherals"/>
    <x v="1"/>
    <s v="Small Pack"/>
  </r>
  <r>
    <n v="1814"/>
    <s v="Albert Tyson"/>
    <n v="90524"/>
    <x v="13"/>
    <n v="17"/>
    <n v="77.510000000000005"/>
    <n v="1317.67"/>
    <n v="0.05"/>
    <n v="0.05"/>
    <s v="Low discount"/>
    <n v="65.883500000000012"/>
    <n v="1251.7865000000002"/>
    <s v="Low order"/>
    <d v="2015-05-23T00:00:00"/>
    <s v="Saturday"/>
    <s v="May"/>
    <s v="2015"/>
    <x v="3"/>
    <d v="2015-05-25T00:00:00"/>
    <s v="Not Specified"/>
    <n v="2"/>
    <s v="Meduim"/>
    <n v="38654"/>
    <s v="Express "/>
    <s v="Olive Branch"/>
    <x v="37"/>
    <x v="3"/>
    <x v="2"/>
    <s v="Computer Peripherals"/>
    <x v="1"/>
    <s v="Small Box"/>
  </r>
  <r>
    <n v="1814"/>
    <s v="Albert Tyson"/>
    <n v="90524"/>
    <x v="0"/>
    <n v="13"/>
    <n v="2.88"/>
    <n v="37.44"/>
    <n v="0.05"/>
    <n v="0.05"/>
    <s v="Low discount"/>
    <n v="1.8719999999999999"/>
    <n v="35.567999999999998"/>
    <s v="Low order"/>
    <d v="2015-05-23T00:00:00"/>
    <s v="Saturday"/>
    <s v="May"/>
    <s v="2015"/>
    <x v="3"/>
    <d v="2015-05-25T00:00:00"/>
    <s v="Not Specified"/>
    <n v="2"/>
    <s v="Meduim"/>
    <n v="38654"/>
    <s v="Standard"/>
    <s v="Olive Branch"/>
    <x v="37"/>
    <x v="3"/>
    <x v="0"/>
    <s v="Pens &amp; Art Supplies"/>
    <x v="1"/>
    <s v="Wrap Bag"/>
  </r>
  <r>
    <n v="1815"/>
    <s v="Marvin Yang"/>
    <n v="90525"/>
    <x v="6"/>
    <n v="14"/>
    <n v="90.97"/>
    <n v="1273.58"/>
    <n v="0.05"/>
    <n v="0.05"/>
    <s v="Low discount"/>
    <n v="63.679000000000002"/>
    <n v="1209.9009999999998"/>
    <s v="Low order"/>
    <d v="2015-02-11T00:00:00"/>
    <s v="Wednesday"/>
    <s v="February"/>
    <s v="2015"/>
    <x v="2"/>
    <d v="2015-02-12T00:00:00"/>
    <s v="Medium"/>
    <n v="1"/>
    <s v="Fast"/>
    <n v="39208"/>
    <s v="Express "/>
    <s v="Pearl"/>
    <x v="37"/>
    <x v="2"/>
    <x v="2"/>
    <s v="Office Machines"/>
    <x v="1"/>
    <s v="Jumbo Drum"/>
  </r>
  <r>
    <n v="1816"/>
    <s v="Danielle Schneider"/>
    <n v="85990"/>
    <x v="0"/>
    <n v="19"/>
    <n v="10.48"/>
    <n v="199.12"/>
    <n v="0.05"/>
    <n v="0.05"/>
    <s v="Low discount"/>
    <n v="9.9560000000000013"/>
    <n v="189.16400000000002"/>
    <s v="Low order"/>
    <d v="2015-02-05T00:00:00"/>
    <s v="Thursday"/>
    <s v="February"/>
    <s v="2015"/>
    <x v="2"/>
    <d v="2015-02-07T00:00:00"/>
    <s v="Low"/>
    <n v="2"/>
    <s v="Meduim"/>
    <n v="48187"/>
    <s v="Standard"/>
    <s v="Canton"/>
    <x v="22"/>
    <x v="2"/>
    <x v="0"/>
    <s v="Pens &amp; Art Supplies"/>
    <x v="3"/>
    <s v="Small Pack"/>
  </r>
  <r>
    <n v="1818"/>
    <s v="Ian Hall"/>
    <n v="85991"/>
    <x v="6"/>
    <n v="3"/>
    <n v="17.98"/>
    <n v="53.94"/>
    <n v="0.05"/>
    <n v="0.05"/>
    <s v="Low discount"/>
    <n v="2.6970000000000001"/>
    <n v="51.242999999999995"/>
    <s v="Low order"/>
    <d v="2015-04-15T00:00:00"/>
    <s v="Wednesday"/>
    <s v="April"/>
    <s v="2015"/>
    <x v="4"/>
    <d v="2015-04-17T00:00:00"/>
    <s v="Not Specified"/>
    <n v="2"/>
    <s v="Meduim"/>
    <n v="48126"/>
    <s v="Standard"/>
    <s v="Dearborn"/>
    <x v="22"/>
    <x v="2"/>
    <x v="2"/>
    <s v="Office Machines"/>
    <x v="3"/>
    <s v="Medium Box"/>
  </r>
  <r>
    <n v="1818"/>
    <s v="Ian Hall"/>
    <n v="85991"/>
    <x v="7"/>
    <n v="12"/>
    <n v="9.99"/>
    <n v="119.88"/>
    <n v="0.05"/>
    <n v="0.05"/>
    <s v="Low discount"/>
    <n v="5.9939999999999998"/>
    <n v="113.886"/>
    <s v="Low order"/>
    <d v="2015-04-15T00:00:00"/>
    <s v="Wednesday"/>
    <s v="April"/>
    <s v="2015"/>
    <x v="4"/>
    <d v="2015-04-18T00:00:00"/>
    <s v="Not Specified"/>
    <n v="3"/>
    <s v="Meduim"/>
    <n v="48126"/>
    <s v="Express "/>
    <s v="Dearborn"/>
    <x v="22"/>
    <x v="1"/>
    <x v="0"/>
    <s v="Paper"/>
    <x v="3"/>
    <s v="Small Box"/>
  </r>
  <r>
    <n v="1821"/>
    <s v="Vanessa Boyer"/>
    <n v="34435"/>
    <x v="0"/>
    <n v="76"/>
    <n v="10.48"/>
    <n v="796.48"/>
    <n v="0.05"/>
    <n v="0.05"/>
    <s v="Low discount"/>
    <n v="39.824000000000005"/>
    <n v="756.65600000000006"/>
    <s v="Low order"/>
    <d v="2015-02-05T00:00:00"/>
    <s v="Thursday"/>
    <s v="February"/>
    <s v="2015"/>
    <x v="2"/>
    <d v="2015-02-07T00:00:00"/>
    <s v="Low"/>
    <n v="2"/>
    <s v="Meduim"/>
    <n v="10177"/>
    <s v="Standard"/>
    <s v="New York City"/>
    <x v="4"/>
    <x v="1"/>
    <x v="0"/>
    <s v="Pens &amp; Art Supplies"/>
    <x v="3"/>
    <s v="Small Pack"/>
  </r>
  <r>
    <n v="1821"/>
    <s v="Vanessa Boyer"/>
    <n v="47108"/>
    <x v="2"/>
    <n v="34"/>
    <n v="18.649999999999999"/>
    <n v="634.09999999999991"/>
    <n v="0.05"/>
    <n v="0.05"/>
    <s v="Low discount"/>
    <n v="31.704999999999998"/>
    <n v="602.39499999999987"/>
    <s v="Low order"/>
    <d v="2015-04-15T00:00:00"/>
    <s v="Wednesday"/>
    <s v="April"/>
    <s v="2015"/>
    <x v="4"/>
    <d v="2015-04-16T00:00:00"/>
    <s v="Not Specified"/>
    <n v="1"/>
    <s v="Fast"/>
    <n v="10177"/>
    <s v="Standard"/>
    <s v="New York City"/>
    <x v="4"/>
    <x v="1"/>
    <x v="1"/>
    <s v="Office Furnishings"/>
    <x v="3"/>
    <s v="Small Pack"/>
  </r>
  <r>
    <n v="1821"/>
    <s v="Vanessa Boyer"/>
    <n v="47108"/>
    <x v="6"/>
    <n v="13"/>
    <n v="17.98"/>
    <n v="233.74"/>
    <n v="0.05"/>
    <n v="0.05"/>
    <s v="Low discount"/>
    <n v="11.687000000000001"/>
    <n v="222.053"/>
    <s v="Low order"/>
    <d v="2015-04-15T00:00:00"/>
    <s v="Wednesday"/>
    <s v="April"/>
    <s v="2015"/>
    <x v="4"/>
    <d v="2015-04-17T00:00:00"/>
    <s v="Not Specified"/>
    <n v="2"/>
    <s v="Meduim"/>
    <n v="10177"/>
    <s v="Standard"/>
    <s v="New York City"/>
    <x v="4"/>
    <x v="1"/>
    <x v="2"/>
    <s v="Office Machines"/>
    <x v="3"/>
    <s v="Medium Box"/>
  </r>
  <r>
    <n v="1821"/>
    <s v="Vanessa Boyer"/>
    <n v="47108"/>
    <x v="7"/>
    <n v="47"/>
    <n v="9.99"/>
    <n v="469.53000000000003"/>
    <n v="0.05"/>
    <n v="0.05"/>
    <s v="Low discount"/>
    <n v="23.476500000000001"/>
    <n v="446.05350000000004"/>
    <s v="Low order"/>
    <d v="2015-04-15T00:00:00"/>
    <s v="Wednesday"/>
    <s v="April"/>
    <s v="2015"/>
    <x v="4"/>
    <d v="2015-04-18T00:00:00"/>
    <s v="Not Specified"/>
    <n v="3"/>
    <s v="Meduim"/>
    <n v="10177"/>
    <s v="Express "/>
    <s v="New York City"/>
    <x v="4"/>
    <x v="1"/>
    <x v="0"/>
    <s v="Paper"/>
    <x v="3"/>
    <s v="Small Box"/>
  </r>
  <r>
    <n v="1821"/>
    <s v="Vanessa Boyer"/>
    <n v="47108"/>
    <x v="5"/>
    <n v="16"/>
    <n v="175.99"/>
    <n v="2815.84"/>
    <n v="0.1"/>
    <n v="0.1"/>
    <s v="Meduim discount"/>
    <n v="281.584"/>
    <n v="2534.2560000000003"/>
    <s v="Low order"/>
    <d v="2015-04-15T00:00:00"/>
    <s v="Wednesday"/>
    <s v="April"/>
    <s v="2015"/>
    <x v="4"/>
    <d v="2015-04-16T00:00:00"/>
    <s v="Not Specified"/>
    <n v="1"/>
    <s v="Fast"/>
    <n v="10177"/>
    <s v="Express "/>
    <s v="New York City"/>
    <x v="4"/>
    <x v="2"/>
    <x v="2"/>
    <s v="Telephones And Communication"/>
    <x v="3"/>
    <s v="Small Box"/>
  </r>
  <r>
    <n v="1826"/>
    <s v="Kate Peck"/>
    <n v="86958"/>
    <x v="10"/>
    <n v="7"/>
    <n v="52.99"/>
    <n v="370.93"/>
    <n v="0.05"/>
    <n v="0.05"/>
    <s v="Low discount"/>
    <n v="18.546500000000002"/>
    <n v="352.38350000000003"/>
    <s v="Low order"/>
    <d v="2015-04-18T00:00:00"/>
    <s v="Saturday"/>
    <s v="April"/>
    <s v="2015"/>
    <x v="4"/>
    <d v="2015-04-19T00:00:00"/>
    <s v="Medium"/>
    <n v="1"/>
    <s v="Fast"/>
    <n v="52722"/>
    <s v="Express "/>
    <s v="Bettendorf"/>
    <x v="25"/>
    <x v="2"/>
    <x v="0"/>
    <s v="Storage &amp; Organization"/>
    <x v="0"/>
    <s v="Small Box"/>
  </r>
  <r>
    <n v="1826"/>
    <s v="Kate Peck"/>
    <n v="86959"/>
    <x v="7"/>
    <n v="1"/>
    <n v="9.27"/>
    <n v="9.27"/>
    <n v="0.05"/>
    <n v="0.05"/>
    <s v="Low discount"/>
    <n v="0.46350000000000002"/>
    <n v="8.8064999999999998"/>
    <s v="Low order"/>
    <d v="2015-05-12T00:00:00"/>
    <s v="Tuesday"/>
    <s v="May"/>
    <s v="2015"/>
    <x v="3"/>
    <d v="2015-05-14T00:00:00"/>
    <s v="Medium"/>
    <n v="2"/>
    <s v="Meduim"/>
    <n v="52722"/>
    <s v="Standard"/>
    <s v="Bettendorf"/>
    <x v="25"/>
    <x v="2"/>
    <x v="0"/>
    <s v="Paper"/>
    <x v="0"/>
    <s v="Wrap Bag"/>
  </r>
  <r>
    <n v="1827"/>
    <s v="Vincent Hale"/>
    <n v="86956"/>
    <x v="0"/>
    <n v="9"/>
    <n v="5.98"/>
    <n v="53.820000000000007"/>
    <n v="0.05"/>
    <n v="0.05"/>
    <s v="Low discount"/>
    <n v="2.6910000000000007"/>
    <n v="51.129000000000005"/>
    <s v="Low order"/>
    <d v="2015-02-19T00:00:00"/>
    <s v="Thursday"/>
    <s v="February"/>
    <s v="2015"/>
    <x v="2"/>
    <d v="2015-02-20T00:00:00"/>
    <s v="Not Specified"/>
    <n v="1"/>
    <s v="Fast"/>
    <n v="52601"/>
    <s v="Standard"/>
    <s v="Burlington"/>
    <x v="25"/>
    <x v="2"/>
    <x v="0"/>
    <s v="Pens &amp; Art Supplies"/>
    <x v="0"/>
    <s v="Wrap Bag"/>
  </r>
  <r>
    <n v="1827"/>
    <s v="Vincent Hale"/>
    <n v="86958"/>
    <x v="14"/>
    <n v="2"/>
    <n v="100.98"/>
    <n v="201.96"/>
    <n v="0.1"/>
    <n v="0.1"/>
    <s v="Meduim discount"/>
    <n v="20.196000000000002"/>
    <n v="181.76400000000001"/>
    <s v="Low order"/>
    <d v="2015-04-18T00:00:00"/>
    <s v="Saturday"/>
    <s v="April"/>
    <s v="2015"/>
    <x v="4"/>
    <d v="2015-04-21T00:00:00"/>
    <s v="Medium"/>
    <n v="3"/>
    <s v="Meduim"/>
    <n v="52601"/>
    <s v="Express "/>
    <s v="Burlington"/>
    <x v="25"/>
    <x v="2"/>
    <x v="1"/>
    <s v="Bookcases"/>
    <x v="0"/>
    <s v="Jumbo Box"/>
  </r>
  <r>
    <n v="1827"/>
    <s v="Vincent Hale"/>
    <n v="86958"/>
    <x v="5"/>
    <n v="5"/>
    <n v="85.99"/>
    <n v="429.95"/>
    <n v="0.05"/>
    <n v="0.05"/>
    <s v="Low discount"/>
    <n v="21.497500000000002"/>
    <n v="408.45249999999999"/>
    <s v="Low order"/>
    <d v="2015-04-18T00:00:00"/>
    <s v="Saturday"/>
    <s v="April"/>
    <s v="2015"/>
    <x v="4"/>
    <d v="2015-04-20T00:00:00"/>
    <s v="Medium"/>
    <n v="2"/>
    <s v="Meduim"/>
    <n v="52601"/>
    <s v="Standard"/>
    <s v="Burlington"/>
    <x v="25"/>
    <x v="2"/>
    <x v="2"/>
    <s v="Telephones And Communication"/>
    <x v="0"/>
    <s v="Wrap Bag"/>
  </r>
  <r>
    <n v="1828"/>
    <s v="Stacey Lucas"/>
    <n v="86956"/>
    <x v="7"/>
    <n v="7"/>
    <n v="5.98"/>
    <n v="41.86"/>
    <n v="0.05"/>
    <n v="0.05"/>
    <s v="Low discount"/>
    <n v="2.093"/>
    <n v="39.766999999999996"/>
    <s v="Low order"/>
    <d v="2015-02-19T00:00:00"/>
    <s v="Thursday"/>
    <s v="February"/>
    <s v="2015"/>
    <x v="2"/>
    <d v="2015-02-20T00:00:00"/>
    <s v="Not Specified"/>
    <n v="1"/>
    <s v="Fast"/>
    <n v="50613"/>
    <s v="Standard"/>
    <s v="Cedar Falls"/>
    <x v="25"/>
    <x v="2"/>
    <x v="0"/>
    <s v="Paper"/>
    <x v="0"/>
    <s v="Small Box"/>
  </r>
  <r>
    <n v="1828"/>
    <s v="Stacey Lucas"/>
    <n v="86960"/>
    <x v="8"/>
    <n v="14"/>
    <n v="7.1"/>
    <n v="99.399999999999991"/>
    <n v="0.05"/>
    <n v="0.05"/>
    <s v="Low discount"/>
    <n v="4.97"/>
    <n v="94.429999999999993"/>
    <s v="Low order"/>
    <d v="2015-01-06T00:00:00"/>
    <s v="Tuesday"/>
    <s v="January"/>
    <s v="2015"/>
    <x v="0"/>
    <d v="2015-01-06T00:00:00"/>
    <s v="Low"/>
    <n v="0"/>
    <s v="Fast"/>
    <n v="50613"/>
    <s v="Standard"/>
    <s v="Cedar Falls"/>
    <x v="25"/>
    <x v="2"/>
    <x v="0"/>
    <s v="Binders And Binder Accessories"/>
    <x v="0"/>
    <s v="Small Box"/>
  </r>
  <r>
    <n v="1828"/>
    <s v="Stacey Lucas"/>
    <n v="86960"/>
    <x v="13"/>
    <n v="7"/>
    <n v="20.95"/>
    <n v="146.65"/>
    <n v="0.05"/>
    <n v="0.05"/>
    <s v="Low discount"/>
    <n v="7.3325000000000005"/>
    <n v="139.3175"/>
    <s v="Low order"/>
    <d v="2015-01-06T00:00:00"/>
    <s v="Tuesday"/>
    <s v="January"/>
    <s v="2015"/>
    <x v="0"/>
    <d v="2015-01-11T00:00:00"/>
    <s v="Low"/>
    <n v="5"/>
    <s v="High"/>
    <n v="50613"/>
    <s v="Standard"/>
    <s v="Cedar Falls"/>
    <x v="25"/>
    <x v="2"/>
    <x v="2"/>
    <s v="Computer Peripherals"/>
    <x v="0"/>
    <s v="Small Box"/>
  </r>
  <r>
    <n v="1829"/>
    <s v="Suzanne Cochran"/>
    <n v="86957"/>
    <x v="2"/>
    <n v="5"/>
    <n v="10.64"/>
    <n v="53.2"/>
    <n v="0.05"/>
    <n v="0.05"/>
    <s v="Low discount"/>
    <n v="2.66"/>
    <n v="50.540000000000006"/>
    <s v="Low order"/>
    <d v="2015-03-25T00:00:00"/>
    <s v="Wednesday"/>
    <s v="March"/>
    <s v="2015"/>
    <x v="5"/>
    <d v="2015-03-27T00:00:00"/>
    <s v="Critical"/>
    <n v="2"/>
    <s v="Meduim"/>
    <n v="52402"/>
    <s v="Express "/>
    <s v="Cedar Rapids"/>
    <x v="25"/>
    <x v="2"/>
    <x v="1"/>
    <s v="Office Furnishings"/>
    <x v="0"/>
    <s v="Small Box"/>
  </r>
  <r>
    <n v="1829"/>
    <s v="Suzanne Cochran"/>
    <n v="86960"/>
    <x v="8"/>
    <n v="9"/>
    <n v="39.06"/>
    <n v="351.54"/>
    <n v="0.05"/>
    <n v="0.05"/>
    <s v="Low discount"/>
    <n v="17.577000000000002"/>
    <n v="333.96300000000002"/>
    <s v="Low order"/>
    <d v="2015-01-06T00:00:00"/>
    <s v="Tuesday"/>
    <s v="January"/>
    <s v="2015"/>
    <x v="0"/>
    <d v="2015-01-13T00:00:00"/>
    <s v="Low"/>
    <n v="7"/>
    <s v="High"/>
    <n v="52402"/>
    <s v="Standard"/>
    <s v="Cedar Rapids"/>
    <x v="25"/>
    <x v="2"/>
    <x v="0"/>
    <s v="Binders And Binder Accessories"/>
    <x v="0"/>
    <s v="Small Box"/>
  </r>
  <r>
    <n v="1829"/>
    <s v="Suzanne Cochran"/>
    <n v="86960"/>
    <x v="8"/>
    <n v="4"/>
    <n v="3.52"/>
    <n v="14.08"/>
    <n v="0.05"/>
    <n v="0.05"/>
    <s v="Low discount"/>
    <n v="0.70400000000000007"/>
    <n v="13.375999999999999"/>
    <s v="Low order"/>
    <d v="2015-01-06T00:00:00"/>
    <s v="Tuesday"/>
    <s v="January"/>
    <s v="2015"/>
    <x v="0"/>
    <d v="2015-01-15T00:00:00"/>
    <s v="Low"/>
    <n v="9"/>
    <s v="High"/>
    <n v="52402"/>
    <s v="Standard"/>
    <s v="Cedar Rapids"/>
    <x v="25"/>
    <x v="2"/>
    <x v="0"/>
    <s v="Binders And Binder Accessories"/>
    <x v="0"/>
    <s v="Small Box"/>
  </r>
  <r>
    <n v="1829"/>
    <s v="Suzanne Cochran"/>
    <n v="86960"/>
    <x v="10"/>
    <n v="1"/>
    <n v="15.51"/>
    <n v="15.51"/>
    <n v="0.05"/>
    <n v="0.05"/>
    <s v="Low discount"/>
    <n v="0.77550000000000008"/>
    <n v="14.734500000000001"/>
    <s v="Low order"/>
    <d v="2015-01-06T00:00:00"/>
    <s v="Tuesday"/>
    <s v="January"/>
    <s v="2015"/>
    <x v="0"/>
    <d v="2015-01-13T00:00:00"/>
    <s v="Low"/>
    <n v="7"/>
    <s v="High"/>
    <n v="52402"/>
    <s v="Standard"/>
    <s v="Cedar Rapids"/>
    <x v="25"/>
    <x v="0"/>
    <x v="0"/>
    <s v="Storage &amp; Organization"/>
    <x v="0"/>
    <s v="Small Box"/>
  </r>
  <r>
    <n v="1836"/>
    <s v="Dwight Albright Huffman"/>
    <n v="86600"/>
    <x v="5"/>
    <n v="5"/>
    <n v="155.99"/>
    <n v="779.95"/>
    <n v="0.1"/>
    <n v="0.1"/>
    <s v="Meduim discount"/>
    <n v="77.995000000000005"/>
    <n v="701.95500000000004"/>
    <s v="Low order"/>
    <d v="2015-04-19T00:00:00"/>
    <s v="Sunday"/>
    <s v="April"/>
    <s v="2015"/>
    <x v="4"/>
    <d v="2015-04-20T00:00:00"/>
    <s v="High"/>
    <n v="1"/>
    <s v="Fast"/>
    <n v="94110"/>
    <s v="Express "/>
    <s v="San Francisco"/>
    <x v="1"/>
    <x v="0"/>
    <x v="2"/>
    <s v="Telephones And Communication"/>
    <x v="0"/>
    <s v="Small Box"/>
  </r>
  <r>
    <n v="1837"/>
    <s v="Herbert Williamson"/>
    <n v="86600"/>
    <x v="7"/>
    <n v="4"/>
    <n v="5.98"/>
    <n v="23.92"/>
    <n v="0.05"/>
    <n v="0.05"/>
    <s v="Low discount"/>
    <n v="1.1960000000000002"/>
    <n v="22.724"/>
    <s v="Low order"/>
    <d v="2015-04-19T00:00:00"/>
    <s v="Sunday"/>
    <s v="April"/>
    <s v="2015"/>
    <x v="4"/>
    <d v="2015-04-21T00:00:00"/>
    <s v="High"/>
    <n v="2"/>
    <s v="Meduim"/>
    <n v="91776"/>
    <s v="Standard"/>
    <s v="San Gabriel"/>
    <x v="1"/>
    <x v="1"/>
    <x v="0"/>
    <s v="Paper"/>
    <x v="0"/>
    <s v="Small Box"/>
  </r>
  <r>
    <n v="1840"/>
    <s v="Clifford Webb"/>
    <n v="86599"/>
    <x v="8"/>
    <n v="13"/>
    <n v="40.98"/>
    <n v="532.74"/>
    <n v="0.05"/>
    <n v="0.05"/>
    <s v="Low discount"/>
    <n v="26.637"/>
    <n v="506.10300000000001"/>
    <s v="Low order"/>
    <d v="2015-03-30T00:00:00"/>
    <s v="Monday"/>
    <s v="March"/>
    <s v="2015"/>
    <x v="5"/>
    <d v="2015-04-01T00:00:00"/>
    <s v="Not Specified"/>
    <n v="2"/>
    <s v="Meduim"/>
    <n v="1469"/>
    <s v="Standard"/>
    <s v="Townsend"/>
    <x v="15"/>
    <x v="3"/>
    <x v="0"/>
    <s v="Binders And Binder Accessories"/>
    <x v="1"/>
    <s v="Small Box"/>
  </r>
  <r>
    <n v="1849"/>
    <s v="Michelle Steele"/>
    <n v="89697"/>
    <x v="5"/>
    <n v="8"/>
    <n v="35.99"/>
    <n v="287.92"/>
    <n v="0.05"/>
    <n v="0.05"/>
    <s v="Low discount"/>
    <n v="14.396000000000001"/>
    <n v="273.524"/>
    <s v="Low order"/>
    <d v="2015-04-01T00:00:00"/>
    <s v="Wednesday"/>
    <s v="April"/>
    <s v="2015"/>
    <x v="4"/>
    <d v="2015-04-03T00:00:00"/>
    <s v="High"/>
    <n v="2"/>
    <s v="Meduim"/>
    <n v="36330"/>
    <s v="Standard"/>
    <s v="Enterprise"/>
    <x v="43"/>
    <x v="3"/>
    <x v="2"/>
    <s v="Telephones And Communication"/>
    <x v="3"/>
    <s v="Small Box"/>
  </r>
  <r>
    <n v="1849"/>
    <s v="Michelle Steele"/>
    <n v="89697"/>
    <x v="5"/>
    <n v="2"/>
    <n v="125.99"/>
    <n v="251.98"/>
    <n v="0.1"/>
    <n v="0.1"/>
    <s v="Meduim discount"/>
    <n v="25.198"/>
    <n v="226.78199999999998"/>
    <s v="Low order"/>
    <d v="2015-04-01T00:00:00"/>
    <s v="Wednesday"/>
    <s v="April"/>
    <s v="2015"/>
    <x v="4"/>
    <d v="2015-04-02T00:00:00"/>
    <s v="High"/>
    <n v="1"/>
    <s v="Fast"/>
    <n v="36330"/>
    <s v="Standard"/>
    <s v="Enterprise"/>
    <x v="43"/>
    <x v="0"/>
    <x v="2"/>
    <s v="Telephones And Communication"/>
    <x v="3"/>
    <s v="Small Box"/>
  </r>
  <r>
    <n v="1852"/>
    <s v="Joy Kaplan McNeill"/>
    <n v="86847"/>
    <x v="7"/>
    <n v="10"/>
    <n v="6.48"/>
    <n v="64.800000000000011"/>
    <n v="0.05"/>
    <n v="0.05"/>
    <s v="Low discount"/>
    <n v="3.2400000000000007"/>
    <n v="61.560000000000009"/>
    <s v="Low order"/>
    <d v="2015-03-19T00:00:00"/>
    <s v="Thursday"/>
    <s v="March"/>
    <s v="2015"/>
    <x v="5"/>
    <d v="2015-03-21T00:00:00"/>
    <s v="Not Specified"/>
    <n v="2"/>
    <s v="Meduim"/>
    <n v="92008"/>
    <s v="Express "/>
    <s v="Carlsbad"/>
    <x v="1"/>
    <x v="1"/>
    <x v="0"/>
    <s v="Paper"/>
    <x v="1"/>
    <s v="Small Box"/>
  </r>
  <r>
    <n v="1854"/>
    <s v="Erika Morgan"/>
    <n v="86847"/>
    <x v="13"/>
    <n v="16"/>
    <n v="30.73"/>
    <n v="491.68"/>
    <n v="0.05"/>
    <n v="0.05"/>
    <s v="Low discount"/>
    <n v="24.584000000000003"/>
    <n v="467.096"/>
    <s v="Low order"/>
    <d v="2015-03-19T00:00:00"/>
    <s v="Thursday"/>
    <s v="March"/>
    <s v="2015"/>
    <x v="5"/>
    <d v="2015-03-22T00:00:00"/>
    <s v="Not Specified"/>
    <n v="3"/>
    <s v="Meduim"/>
    <n v="6478"/>
    <s v="Standard"/>
    <s v="Seymour"/>
    <x v="18"/>
    <x v="1"/>
    <x v="2"/>
    <s v="Computer Peripherals"/>
    <x v="1"/>
    <s v="Small Box"/>
  </r>
  <r>
    <n v="1860"/>
    <s v="Gina B Hess"/>
    <n v="86846"/>
    <x v="8"/>
    <n v="5"/>
    <n v="5.98"/>
    <n v="29.900000000000002"/>
    <n v="0.05"/>
    <n v="0.05"/>
    <s v="Low discount"/>
    <n v="1.4950000000000001"/>
    <n v="28.405000000000001"/>
    <s v="Low order"/>
    <d v="2015-06-15T00:00:00"/>
    <s v="Monday"/>
    <s v="June"/>
    <s v="2015"/>
    <x v="1"/>
    <d v="2015-06-17T00:00:00"/>
    <s v="Critical"/>
    <n v="2"/>
    <s v="Meduim"/>
    <n v="1570"/>
    <s v="Standard"/>
    <s v="Webster"/>
    <x v="15"/>
    <x v="0"/>
    <x v="0"/>
    <s v="Binders And Binder Accessories"/>
    <x v="1"/>
    <s v="Small Box"/>
  </r>
  <r>
    <n v="1869"/>
    <s v="Roberta Daniel"/>
    <n v="89209"/>
    <x v="2"/>
    <n v="10"/>
    <n v="8.09"/>
    <n v="80.900000000000006"/>
    <n v="0.05"/>
    <n v="0.05"/>
    <s v="Low discount"/>
    <n v="4.0450000000000008"/>
    <n v="76.855000000000004"/>
    <s v="Low order"/>
    <d v="2015-05-03T00:00:00"/>
    <s v="Sunday"/>
    <s v="May"/>
    <s v="2015"/>
    <x v="3"/>
    <d v="2015-05-04T00:00:00"/>
    <s v="Not Specified"/>
    <n v="1"/>
    <s v="Fast"/>
    <n v="88310"/>
    <s v="Standard"/>
    <s v="Alamogordo"/>
    <x v="27"/>
    <x v="3"/>
    <x v="1"/>
    <s v="Office Furnishings"/>
    <x v="3"/>
    <s v="Small Box"/>
  </r>
  <r>
    <n v="1873"/>
    <s v="Lisa Kim"/>
    <n v="90099"/>
    <x v="4"/>
    <n v="1"/>
    <n v="90.48"/>
    <n v="90.48"/>
    <n v="0.05"/>
    <n v="0.05"/>
    <s v="Low discount"/>
    <n v="4.524"/>
    <n v="85.956000000000003"/>
    <s v="Low order"/>
    <d v="2015-01-17T00:00:00"/>
    <s v="Saturday"/>
    <s v="January"/>
    <s v="2015"/>
    <x v="0"/>
    <d v="2015-01-19T00:00:00"/>
    <s v="Medium"/>
    <n v="2"/>
    <s v="Meduim"/>
    <n v="33403"/>
    <s v="Standard"/>
    <s v="Palm Beach Gardens"/>
    <x v="26"/>
    <x v="3"/>
    <x v="0"/>
    <s v="Envelopes"/>
    <x v="0"/>
    <s v="Small Box"/>
  </r>
  <r>
    <n v="1873"/>
    <s v="Lisa Kim"/>
    <n v="90099"/>
    <x v="7"/>
    <n v="7"/>
    <n v="22.84"/>
    <n v="159.88"/>
    <n v="0.05"/>
    <n v="0.05"/>
    <s v="Low discount"/>
    <n v="7.9939999999999998"/>
    <n v="151.886"/>
    <s v="Low order"/>
    <d v="2015-01-17T00:00:00"/>
    <s v="Saturday"/>
    <s v="January"/>
    <s v="2015"/>
    <x v="0"/>
    <d v="2015-01-17T00:00:00"/>
    <s v="Medium"/>
    <n v="0"/>
    <s v="Fast"/>
    <n v="33403"/>
    <s v="Standard"/>
    <s v="Palm Beach Gardens"/>
    <x v="26"/>
    <x v="3"/>
    <x v="0"/>
    <s v="Paper"/>
    <x v="0"/>
    <s v="Small Box"/>
  </r>
  <r>
    <n v="1875"/>
    <s v="Martin Kirk"/>
    <n v="90899"/>
    <x v="5"/>
    <n v="4"/>
    <n v="95.99"/>
    <n v="383.96"/>
    <n v="0.05"/>
    <n v="0.05"/>
    <s v="Low discount"/>
    <n v="19.198"/>
    <n v="364.762"/>
    <s v="Low order"/>
    <d v="2015-01-29T00:00:00"/>
    <s v="Thursday"/>
    <s v="January"/>
    <s v="2015"/>
    <x v="0"/>
    <d v="2015-01-31T00:00:00"/>
    <s v="Critical"/>
    <n v="2"/>
    <s v="Meduim"/>
    <n v="23320"/>
    <s v="Standard"/>
    <s v="Chesapeake"/>
    <x v="8"/>
    <x v="1"/>
    <x v="2"/>
    <s v="Telephones And Communication"/>
    <x v="3"/>
    <s v="Small Box"/>
  </r>
  <r>
    <n v="1882"/>
    <s v="Anita Kent"/>
    <n v="87378"/>
    <x v="7"/>
    <n v="1"/>
    <n v="5.78"/>
    <n v="5.78"/>
    <n v="0.05"/>
    <n v="0.05"/>
    <s v="Low discount"/>
    <n v="0.28900000000000003"/>
    <n v="5.4910000000000005"/>
    <s v="Low order"/>
    <d v="2015-03-01T00:00:00"/>
    <s v="Sunday"/>
    <s v="March"/>
    <s v="2015"/>
    <x v="5"/>
    <d v="2015-03-03T00:00:00"/>
    <s v="Not Specified"/>
    <n v="2"/>
    <s v="Meduim"/>
    <n v="7036"/>
    <s v="Standard"/>
    <s v="Linden"/>
    <x v="2"/>
    <x v="1"/>
    <x v="0"/>
    <s v="Paper"/>
    <x v="1"/>
    <s v="Small Box"/>
  </r>
  <r>
    <n v="1885"/>
    <s v="Jacob Hirsch"/>
    <n v="87378"/>
    <x v="6"/>
    <n v="15"/>
    <n v="535.64"/>
    <n v="8034.5999999999995"/>
    <n v="0.1"/>
    <n v="0.1"/>
    <s v="Meduim discount"/>
    <n v="803.46"/>
    <n v="7231.1399999999994"/>
    <s v="High Order"/>
    <d v="2015-03-01T00:00:00"/>
    <s v="Sunday"/>
    <s v="March"/>
    <s v="2015"/>
    <x v="5"/>
    <d v="2015-03-03T00:00:00"/>
    <s v="Not Specified"/>
    <n v="2"/>
    <s v="Meduim"/>
    <n v="2806"/>
    <s v="Express "/>
    <s v="Barrington"/>
    <x v="31"/>
    <x v="1"/>
    <x v="2"/>
    <s v="Office Machines"/>
    <x v="1"/>
    <s v="Jumbo Drum"/>
  </r>
  <r>
    <n v="1889"/>
    <s v="Oscar Bowers"/>
    <n v="90631"/>
    <x v="10"/>
    <n v="14"/>
    <n v="78.8"/>
    <n v="1103.2"/>
    <n v="0.05"/>
    <n v="0.05"/>
    <s v="Low discount"/>
    <n v="55.160000000000004"/>
    <n v="1048.04"/>
    <s v="Low order"/>
    <d v="2015-04-17T00:00:00"/>
    <s v="Friday"/>
    <s v="April"/>
    <s v="2015"/>
    <x v="4"/>
    <d v="2015-04-21T00:00:00"/>
    <s v="Low"/>
    <n v="4"/>
    <s v="High"/>
    <n v="45429"/>
    <s v="Standard"/>
    <s v="Kettering"/>
    <x v="10"/>
    <x v="1"/>
    <x v="0"/>
    <s v="Storage &amp; Organization"/>
    <x v="1"/>
    <s v="Large Box"/>
  </r>
  <r>
    <n v="1891"/>
    <s v="Gretchen Levine"/>
    <n v="90630"/>
    <x v="11"/>
    <n v="7"/>
    <n v="320.64"/>
    <n v="2244.48"/>
    <n v="0.1"/>
    <n v="0.1"/>
    <s v="Meduim discount"/>
    <n v="224.44800000000001"/>
    <n v="2020.0319999999999"/>
    <s v="Low order"/>
    <d v="2015-04-05T00:00:00"/>
    <s v="Sunday"/>
    <s v="April"/>
    <s v="2015"/>
    <x v="4"/>
    <d v="2015-04-07T00:00:00"/>
    <s v="Not Specified"/>
    <n v="2"/>
    <s v="Meduim"/>
    <n v="45801"/>
    <s v="Express "/>
    <s v="Lima"/>
    <x v="10"/>
    <x v="2"/>
    <x v="1"/>
    <s v="Tables"/>
    <x v="1"/>
    <s v="Jumbo Box"/>
  </r>
  <r>
    <n v="1893"/>
    <s v="Melanie Burgess"/>
    <n v="91262"/>
    <x v="1"/>
    <n v="5"/>
    <n v="180.98"/>
    <n v="904.9"/>
    <n v="0.1"/>
    <n v="0.1"/>
    <s v="Meduim discount"/>
    <n v="90.490000000000009"/>
    <n v="814.41"/>
    <s v="Low order"/>
    <d v="2015-04-26T00:00:00"/>
    <s v="Sunday"/>
    <s v="April"/>
    <s v="2015"/>
    <x v="4"/>
    <d v="2015-04-30T00:00:00"/>
    <s v="Low"/>
    <n v="4"/>
    <s v="High"/>
    <n v="63119"/>
    <s v="Express "/>
    <s v="Webster Groves"/>
    <x v="33"/>
    <x v="2"/>
    <x v="1"/>
    <s v="Chairs &amp; Chairmats"/>
    <x v="3"/>
    <s v="Jumbo Drum"/>
  </r>
  <r>
    <n v="1894"/>
    <s v="Maureen Herbert Hood"/>
    <n v="91261"/>
    <x v="1"/>
    <n v="12"/>
    <n v="300.98"/>
    <n v="3611.76"/>
    <n v="0.1"/>
    <n v="0.1"/>
    <s v="Meduim discount"/>
    <n v="361.17600000000004"/>
    <n v="3250.5840000000003"/>
    <s v="Low order"/>
    <d v="2015-02-24T00:00:00"/>
    <s v="Tuesday"/>
    <s v="February"/>
    <s v="2015"/>
    <x v="2"/>
    <d v="2015-02-25T00:00:00"/>
    <s v="Critical"/>
    <n v="1"/>
    <s v="Fast"/>
    <n v="54915"/>
    <s v="Express "/>
    <s v="Appleton"/>
    <x v="45"/>
    <x v="2"/>
    <x v="1"/>
    <s v="Chairs &amp; Chairmats"/>
    <x v="1"/>
    <s v="Jumbo Drum"/>
  </r>
  <r>
    <n v="1894"/>
    <s v="Maureen Herbert Hood"/>
    <n v="91261"/>
    <x v="0"/>
    <n v="1"/>
    <n v="2.94"/>
    <n v="2.94"/>
    <n v="0.05"/>
    <n v="0.05"/>
    <s v="Low discount"/>
    <n v="0.14699999999999999"/>
    <n v="2.7930000000000001"/>
    <s v="Low order"/>
    <d v="2015-02-24T00:00:00"/>
    <s v="Tuesday"/>
    <s v="February"/>
    <s v="2015"/>
    <x v="2"/>
    <d v="2015-02-26T00:00:00"/>
    <s v="Critical"/>
    <n v="2"/>
    <s v="Meduim"/>
    <n v="54915"/>
    <s v="Standard"/>
    <s v="Appleton"/>
    <x v="45"/>
    <x v="2"/>
    <x v="0"/>
    <s v="Pens &amp; Art Supplies"/>
    <x v="1"/>
    <s v="Wrap Bag"/>
  </r>
  <r>
    <n v="1894"/>
    <s v="Maureen Herbert Hood"/>
    <n v="91263"/>
    <x v="4"/>
    <n v="13"/>
    <n v="26.17"/>
    <n v="340.21000000000004"/>
    <n v="0.05"/>
    <n v="0.05"/>
    <s v="Low discount"/>
    <n v="17.010500000000004"/>
    <n v="323.19950000000006"/>
    <s v="Low order"/>
    <d v="2015-03-18T00:00:00"/>
    <s v="Wednesday"/>
    <s v="March"/>
    <s v="2015"/>
    <x v="5"/>
    <d v="2015-03-19T00:00:00"/>
    <s v="High"/>
    <n v="1"/>
    <s v="Fast"/>
    <n v="54915"/>
    <s v="Standard"/>
    <s v="Appleton"/>
    <x v="45"/>
    <x v="1"/>
    <x v="0"/>
    <s v="Envelopes"/>
    <x v="3"/>
    <s v="Small Box"/>
  </r>
  <r>
    <n v="1906"/>
    <s v="Penny Tuttle"/>
    <n v="86500"/>
    <x v="8"/>
    <n v="22"/>
    <n v="172.99"/>
    <n v="3805.78"/>
    <n v="0.1"/>
    <n v="0.1"/>
    <s v="Meduim discount"/>
    <n v="380.57800000000003"/>
    <n v="3425.2020000000002"/>
    <s v="Low order"/>
    <d v="2015-05-17T00:00:00"/>
    <s v="Sunday"/>
    <s v="May"/>
    <s v="2015"/>
    <x v="3"/>
    <d v="2015-05-17T00:00:00"/>
    <s v="Low"/>
    <n v="0"/>
    <s v="Fast"/>
    <n v="45801"/>
    <s v="Standard"/>
    <s v="Lima"/>
    <x v="10"/>
    <x v="1"/>
    <x v="0"/>
    <s v="Binders And Binder Accessories"/>
    <x v="0"/>
    <s v="Small Box"/>
  </r>
  <r>
    <n v="1907"/>
    <s v="Amy Hall"/>
    <n v="86500"/>
    <x v="4"/>
    <n v="1"/>
    <n v="7.64"/>
    <n v="7.64"/>
    <n v="0.05"/>
    <n v="0.05"/>
    <s v="Low discount"/>
    <n v="0.38200000000000001"/>
    <n v="7.258"/>
    <s v="Low order"/>
    <d v="2015-05-17T00:00:00"/>
    <s v="Sunday"/>
    <s v="May"/>
    <s v="2015"/>
    <x v="3"/>
    <d v="2015-05-26T00:00:00"/>
    <s v="Low"/>
    <n v="9"/>
    <s v="High"/>
    <n v="44052"/>
    <s v="Standard"/>
    <s v="Lorain"/>
    <x v="10"/>
    <x v="3"/>
    <x v="0"/>
    <s v="Envelopes"/>
    <x v="0"/>
    <s v="Small Box"/>
  </r>
  <r>
    <n v="1910"/>
    <s v="Sean Stephenson"/>
    <n v="91371"/>
    <x v="8"/>
    <n v="2"/>
    <n v="29.17"/>
    <n v="58.34"/>
    <n v="0.05"/>
    <n v="0.05"/>
    <s v="Low discount"/>
    <n v="2.9170000000000003"/>
    <n v="55.423000000000002"/>
    <s v="Low order"/>
    <d v="2015-01-01T00:00:00"/>
    <s v="Thursday"/>
    <s v="January"/>
    <s v="2015"/>
    <x v="0"/>
    <d v="2015-01-02T00:00:00"/>
    <s v="Not Specified"/>
    <n v="1"/>
    <s v="Fast"/>
    <n v="30269"/>
    <s v="Standard"/>
    <s v="Peachtree City"/>
    <x v="29"/>
    <x v="3"/>
    <x v="0"/>
    <s v="Binders And Binder Accessories"/>
    <x v="1"/>
    <s v="Small Box"/>
  </r>
  <r>
    <n v="1916"/>
    <s v="Marcia Feldman"/>
    <n v="85893"/>
    <x v="6"/>
    <n v="7"/>
    <n v="11.99"/>
    <n v="83.93"/>
    <n v="0.05"/>
    <n v="0.05"/>
    <s v="Low discount"/>
    <n v="4.1965000000000003"/>
    <n v="79.733500000000006"/>
    <s v="Low order"/>
    <d v="2015-02-27T00:00:00"/>
    <s v="Friday"/>
    <s v="February"/>
    <s v="2015"/>
    <x v="2"/>
    <d v="2015-02-28T00:00:00"/>
    <s v="Critical"/>
    <n v="1"/>
    <s v="Fast"/>
    <n v="72209"/>
    <s v="Standard"/>
    <s v="Little Rock"/>
    <x v="40"/>
    <x v="3"/>
    <x v="2"/>
    <s v="Office Machines"/>
    <x v="1"/>
    <s v="Medium Box"/>
  </r>
  <r>
    <n v="1916"/>
    <s v="Marcia Feldman"/>
    <n v="85895"/>
    <x v="5"/>
    <n v="9"/>
    <n v="125.99"/>
    <n v="1133.9099999999999"/>
    <n v="0.1"/>
    <n v="0.1"/>
    <s v="Meduim discount"/>
    <n v="113.39099999999999"/>
    <n v="1020.5189999999999"/>
    <s v="Low order"/>
    <d v="2015-04-16T00:00:00"/>
    <s v="Thursday"/>
    <s v="April"/>
    <s v="2015"/>
    <x v="4"/>
    <d v="2015-04-18T00:00:00"/>
    <s v="High"/>
    <n v="2"/>
    <s v="Meduim"/>
    <n v="72209"/>
    <s v="Standard"/>
    <s v="Little Rock"/>
    <x v="40"/>
    <x v="3"/>
    <x v="2"/>
    <s v="Telephones And Communication"/>
    <x v="1"/>
    <s v="Small Box"/>
  </r>
  <r>
    <n v="1917"/>
    <s v="Tracy Buckley"/>
    <n v="85894"/>
    <x v="2"/>
    <n v="7"/>
    <n v="18.7"/>
    <n v="130.9"/>
    <n v="0.05"/>
    <n v="0.05"/>
    <s v="Low discount"/>
    <n v="6.5450000000000008"/>
    <n v="124.355"/>
    <s v="Low order"/>
    <d v="2015-03-27T00:00:00"/>
    <s v="Friday"/>
    <s v="March"/>
    <s v="2015"/>
    <x v="5"/>
    <d v="2015-03-28T00:00:00"/>
    <s v="Medium"/>
    <n v="1"/>
    <s v="Fast"/>
    <n v="72113"/>
    <s v="Standard"/>
    <s v="North Little Rock"/>
    <x v="40"/>
    <x v="3"/>
    <x v="1"/>
    <s v="Office Furnishings"/>
    <x v="1"/>
    <s v="Small Pack"/>
  </r>
  <r>
    <n v="1917"/>
    <s v="Tracy Buckley"/>
    <n v="85897"/>
    <x v="2"/>
    <n v="10"/>
    <n v="22.23"/>
    <n v="222.3"/>
    <n v="0.05"/>
    <n v="0.05"/>
    <s v="Low discount"/>
    <n v="11.115000000000002"/>
    <n v="211.185"/>
    <s v="Low order"/>
    <d v="2015-03-01T00:00:00"/>
    <s v="Sunday"/>
    <s v="March"/>
    <s v="2015"/>
    <x v="5"/>
    <d v="2015-03-03T00:00:00"/>
    <s v="High"/>
    <n v="2"/>
    <s v="Meduim"/>
    <n v="72113"/>
    <s v="Standard"/>
    <s v="North Little Rock"/>
    <x v="40"/>
    <x v="3"/>
    <x v="1"/>
    <s v="Office Furnishings"/>
    <x v="1"/>
    <s v="Small Pack"/>
  </r>
  <r>
    <n v="1918"/>
    <s v="Hannah Tyson"/>
    <n v="85898"/>
    <x v="8"/>
    <n v="17"/>
    <n v="10.44"/>
    <n v="177.48"/>
    <n v="0.05"/>
    <n v="0.05"/>
    <s v="Low discount"/>
    <n v="8.8740000000000006"/>
    <n v="168.60599999999999"/>
    <s v="Low order"/>
    <d v="2015-04-04T00:00:00"/>
    <s v="Saturday"/>
    <s v="April"/>
    <s v="2015"/>
    <x v="4"/>
    <d v="2015-04-11T00:00:00"/>
    <s v="Low"/>
    <n v="7"/>
    <s v="High"/>
    <n v="72450"/>
    <s v="Express "/>
    <s v="Paragould"/>
    <x v="40"/>
    <x v="3"/>
    <x v="0"/>
    <s v="Binders And Binder Accessories"/>
    <x v="1"/>
    <s v="Small Box"/>
  </r>
  <r>
    <n v="1919"/>
    <s v="Nathan Jenkins"/>
    <n v="85896"/>
    <x v="5"/>
    <n v="5"/>
    <n v="195.99"/>
    <n v="979.95"/>
    <n v="0.1"/>
    <n v="0.1"/>
    <s v="Meduim discount"/>
    <n v="97.995000000000005"/>
    <n v="881.95500000000004"/>
    <s v="Low order"/>
    <d v="2015-02-24T00:00:00"/>
    <s v="Tuesday"/>
    <s v="February"/>
    <s v="2015"/>
    <x v="2"/>
    <d v="2015-02-25T00:00:00"/>
    <s v="High"/>
    <n v="1"/>
    <s v="Fast"/>
    <n v="71603"/>
    <s v="Standard"/>
    <s v="Pine Bluff"/>
    <x v="40"/>
    <x v="3"/>
    <x v="2"/>
    <s v="Telephones And Communication"/>
    <x v="1"/>
    <s v="Small Box"/>
  </r>
  <r>
    <n v="1927"/>
    <s v="Earl Alston"/>
    <n v="88579"/>
    <x v="11"/>
    <n v="8"/>
    <n v="259.70999999999998"/>
    <n v="2077.6799999999998"/>
    <n v="0.1"/>
    <n v="0.1"/>
    <s v="Meduim discount"/>
    <n v="207.768"/>
    <n v="1869.9119999999998"/>
    <s v="Low order"/>
    <d v="2015-02-06T00:00:00"/>
    <s v="Friday"/>
    <s v="February"/>
    <s v="2015"/>
    <x v="2"/>
    <d v="2015-02-06T00:00:00"/>
    <s v="High"/>
    <n v="0"/>
    <s v="Fast"/>
    <n v="29611"/>
    <s v="Express "/>
    <s v="Greenville"/>
    <x v="39"/>
    <x v="3"/>
    <x v="1"/>
    <s v="Tables"/>
    <x v="1"/>
    <s v="Jumbo Box"/>
  </r>
  <r>
    <n v="1928"/>
    <s v="Gregory R Snow"/>
    <n v="88580"/>
    <x v="8"/>
    <n v="1"/>
    <n v="1889.99"/>
    <n v="1889.99"/>
    <n v="0.15"/>
    <n v="0.15"/>
    <s v="High discount"/>
    <n v="283.49849999999998"/>
    <n v="1606.4915000000001"/>
    <s v="Low order"/>
    <d v="2015-01-21T00:00:00"/>
    <s v="Wednesday"/>
    <s v="January"/>
    <s v="2015"/>
    <x v="0"/>
    <d v="2015-01-21T00:00:00"/>
    <s v="Not Specified"/>
    <n v="0"/>
    <s v="Fast"/>
    <n v="29651"/>
    <s v="Standard"/>
    <s v="Greer"/>
    <x v="39"/>
    <x v="2"/>
    <x v="0"/>
    <s v="Binders And Binder Accessories"/>
    <x v="1"/>
    <s v="Small Box"/>
  </r>
  <r>
    <n v="1933"/>
    <s v="William Crawford"/>
    <n v="86687"/>
    <x v="3"/>
    <n v="10"/>
    <n v="3.58"/>
    <n v="35.799999999999997"/>
    <n v="0.05"/>
    <n v="0.05"/>
    <s v="Low discount"/>
    <n v="1.79"/>
    <n v="34.01"/>
    <s v="Low order"/>
    <d v="2015-04-19T00:00:00"/>
    <s v="Sunday"/>
    <s v="April"/>
    <s v="2015"/>
    <x v="4"/>
    <d v="2015-04-23T00:00:00"/>
    <s v="Low"/>
    <n v="4"/>
    <s v="High"/>
    <n v="75043"/>
    <s v="Standard"/>
    <s v="Garland"/>
    <x v="7"/>
    <x v="2"/>
    <x v="0"/>
    <s v="Rubber Bands"/>
    <x v="0"/>
    <s v="Wrap Bag"/>
  </r>
  <r>
    <n v="1934"/>
    <s v="Scott Moore"/>
    <n v="86688"/>
    <x v="1"/>
    <n v="3"/>
    <n v="180.98"/>
    <n v="542.93999999999994"/>
    <n v="0.1"/>
    <n v="0.1"/>
    <s v="Meduim discount"/>
    <n v="54.293999999999997"/>
    <n v="488.64599999999996"/>
    <s v="Low order"/>
    <d v="2015-05-30T00:00:00"/>
    <s v="Saturday"/>
    <s v="May"/>
    <s v="2015"/>
    <x v="3"/>
    <d v="2015-05-30T00:00:00"/>
    <s v="Low"/>
    <n v="0"/>
    <s v="Fast"/>
    <n v="78626"/>
    <s v="Express "/>
    <s v="Georgetown"/>
    <x v="7"/>
    <x v="2"/>
    <x v="1"/>
    <s v="Chairs &amp; Chairmats"/>
    <x v="1"/>
    <s v="Jumbo Drum"/>
  </r>
  <r>
    <n v="1935"/>
    <s v="Diana Coble Hubbard"/>
    <n v="86686"/>
    <x v="15"/>
    <n v="9"/>
    <n v="42.98"/>
    <n v="386.82"/>
    <n v="0.05"/>
    <n v="0.05"/>
    <s v="Low discount"/>
    <n v="19.341000000000001"/>
    <n v="367.47899999999998"/>
    <s v="Low order"/>
    <d v="2015-04-08T00:00:00"/>
    <s v="Wednesday"/>
    <s v="April"/>
    <s v="2015"/>
    <x v="4"/>
    <d v="2015-04-10T00:00:00"/>
    <s v="Critical"/>
    <n v="2"/>
    <s v="Meduim"/>
    <n v="75051"/>
    <s v="Express "/>
    <s v="Grand Prairie"/>
    <x v="7"/>
    <x v="2"/>
    <x v="0"/>
    <s v="Appliances"/>
    <x v="0"/>
    <s v="Small Box"/>
  </r>
  <r>
    <n v="1935"/>
    <s v="Diana Coble Hubbard"/>
    <n v="86688"/>
    <x v="15"/>
    <n v="2"/>
    <n v="3.25"/>
    <n v="6.5"/>
    <n v="0.05"/>
    <n v="0.05"/>
    <s v="Low discount"/>
    <n v="0.32500000000000001"/>
    <n v="6.1749999999999998"/>
    <s v="Low order"/>
    <d v="2015-05-30T00:00:00"/>
    <s v="Saturday"/>
    <s v="May"/>
    <s v="2015"/>
    <x v="3"/>
    <d v="2015-06-05T00:00:00"/>
    <s v="Low"/>
    <n v="6"/>
    <s v="High"/>
    <n v="75051"/>
    <s v="Standard"/>
    <s v="Grand Prairie"/>
    <x v="7"/>
    <x v="2"/>
    <x v="0"/>
    <s v="Appliances"/>
    <x v="1"/>
    <s v="Large Box"/>
  </r>
  <r>
    <n v="1935"/>
    <s v="Diana Coble Hubbard"/>
    <n v="86688"/>
    <x v="2"/>
    <n v="19"/>
    <n v="110.98"/>
    <n v="2108.62"/>
    <n v="0.1"/>
    <n v="0.1"/>
    <s v="Meduim discount"/>
    <n v="210.86199999999999"/>
    <n v="1897.7579999999998"/>
    <s v="Low order"/>
    <d v="2015-05-30T00:00:00"/>
    <s v="Saturday"/>
    <s v="May"/>
    <s v="2015"/>
    <x v="3"/>
    <d v="2015-06-04T00:00:00"/>
    <s v="Low"/>
    <n v="5"/>
    <s v="High"/>
    <n v="75051"/>
    <s v="Standard"/>
    <s v="Grand Prairie"/>
    <x v="7"/>
    <x v="2"/>
    <x v="1"/>
    <s v="Office Furnishings"/>
    <x v="1"/>
    <s v="Medium Box"/>
  </r>
  <r>
    <n v="1935"/>
    <s v="Diana Coble Hubbard"/>
    <n v="86688"/>
    <x v="3"/>
    <n v="23"/>
    <n v="3.95"/>
    <n v="90.850000000000009"/>
    <n v="0.05"/>
    <n v="0.05"/>
    <s v="Low discount"/>
    <n v="4.5425000000000004"/>
    <n v="86.307500000000005"/>
    <s v="Low order"/>
    <d v="2015-05-30T00:00:00"/>
    <s v="Saturday"/>
    <s v="May"/>
    <s v="2015"/>
    <x v="3"/>
    <d v="2015-06-07T00:00:00"/>
    <s v="Low"/>
    <n v="8"/>
    <s v="High"/>
    <n v="75051"/>
    <s v="Express "/>
    <s v="Grand Prairie"/>
    <x v="7"/>
    <x v="2"/>
    <x v="0"/>
    <s v="Rubber Bands"/>
    <x v="1"/>
    <s v="Wrap Bag"/>
  </r>
  <r>
    <n v="1938"/>
    <s v="Franklin Spencer"/>
    <n v="88870"/>
    <x v="13"/>
    <n v="4"/>
    <n v="152.47999999999999"/>
    <n v="609.91999999999996"/>
    <n v="0.1"/>
    <n v="0.1"/>
    <s v="Meduim discount"/>
    <n v="60.991999999999997"/>
    <n v="548.928"/>
    <s v="Low order"/>
    <d v="2015-03-22T00:00:00"/>
    <s v="Sunday"/>
    <s v="March"/>
    <s v="2015"/>
    <x v="5"/>
    <d v="2015-03-23T00:00:00"/>
    <s v="Medium"/>
    <n v="1"/>
    <s v="Fast"/>
    <n v="66801"/>
    <s v="Express "/>
    <s v="Emporia"/>
    <x v="13"/>
    <x v="0"/>
    <x v="2"/>
    <s v="Computer Peripherals"/>
    <x v="0"/>
    <s v="Small Box"/>
  </r>
  <r>
    <n v="1940"/>
    <s v="Eileen McDonald"/>
    <n v="88870"/>
    <x v="12"/>
    <n v="1"/>
    <n v="6.84"/>
    <n v="6.84"/>
    <n v="0.05"/>
    <n v="0.05"/>
    <s v="Low discount"/>
    <n v="0.34200000000000003"/>
    <n v="6.4980000000000002"/>
    <s v="Low order"/>
    <d v="2015-03-22T00:00:00"/>
    <s v="Sunday"/>
    <s v="March"/>
    <s v="2015"/>
    <x v="5"/>
    <d v="2015-03-24T00:00:00"/>
    <s v="Medium"/>
    <n v="2"/>
    <s v="Meduim"/>
    <n v="84020"/>
    <s v="Standard"/>
    <s v="Draper"/>
    <x v="17"/>
    <x v="0"/>
    <x v="0"/>
    <s v="Scissors, Rulers And Trimmers"/>
    <x v="0"/>
    <s v="Small Pack"/>
  </r>
  <r>
    <n v="1940"/>
    <s v="Eileen McDonald"/>
    <n v="88871"/>
    <x v="15"/>
    <n v="7"/>
    <n v="78.650000000000006"/>
    <n v="550.55000000000007"/>
    <n v="0.05"/>
    <n v="0.05"/>
    <s v="Low discount"/>
    <n v="27.527500000000003"/>
    <n v="523.02250000000004"/>
    <s v="Low order"/>
    <d v="2015-04-19T00:00:00"/>
    <s v="Sunday"/>
    <s v="April"/>
    <s v="2015"/>
    <x v="4"/>
    <d v="2015-04-26T00:00:00"/>
    <s v="Low"/>
    <n v="7"/>
    <s v="High"/>
    <n v="84020"/>
    <s v="Standard"/>
    <s v="Draper"/>
    <x v="17"/>
    <x v="0"/>
    <x v="0"/>
    <s v="Appliances"/>
    <x v="0"/>
    <s v="Medium Box"/>
  </r>
  <r>
    <n v="1940"/>
    <s v="Eileen McDonald"/>
    <n v="88871"/>
    <x v="1"/>
    <n v="10"/>
    <n v="122.99"/>
    <n v="1229.8999999999999"/>
    <n v="0.1"/>
    <n v="0.1"/>
    <s v="Meduim discount"/>
    <n v="122.99"/>
    <n v="1106.9099999999999"/>
    <s v="Low order"/>
    <d v="2015-04-19T00:00:00"/>
    <s v="Sunday"/>
    <s v="April"/>
    <s v="2015"/>
    <x v="4"/>
    <d v="2015-04-24T00:00:00"/>
    <s v="Low"/>
    <n v="5"/>
    <s v="High"/>
    <n v="84020"/>
    <s v="Express "/>
    <s v="Draper"/>
    <x v="17"/>
    <x v="1"/>
    <x v="1"/>
    <s v="Chairs &amp; Chairmats"/>
    <x v="0"/>
    <s v="Jumbo Drum"/>
  </r>
  <r>
    <n v="1946"/>
    <s v="Teresa Wallace"/>
    <n v="86331"/>
    <x v="2"/>
    <n v="12"/>
    <n v="90.98"/>
    <n v="1091.76"/>
    <n v="0.05"/>
    <n v="0.05"/>
    <s v="Low discount"/>
    <n v="54.588000000000001"/>
    <n v="1037.172"/>
    <s v="Low order"/>
    <d v="2015-01-26T00:00:00"/>
    <s v="Monday"/>
    <s v="January"/>
    <s v="2015"/>
    <x v="0"/>
    <d v="2015-01-28T00:00:00"/>
    <s v="Medium"/>
    <n v="2"/>
    <s v="Meduim"/>
    <n v="15228"/>
    <s v="Standard"/>
    <s v="Mount Lebanon"/>
    <x v="19"/>
    <x v="1"/>
    <x v="1"/>
    <s v="Office Furnishings"/>
    <x v="3"/>
    <s v="Medium Box"/>
  </r>
  <r>
    <n v="1946"/>
    <s v="Teresa Wallace"/>
    <n v="86331"/>
    <x v="7"/>
    <n v="3"/>
    <n v="5.98"/>
    <n v="17.940000000000001"/>
    <n v="0.05"/>
    <n v="0.05"/>
    <s v="Low discount"/>
    <n v="0.89700000000000013"/>
    <n v="17.043000000000003"/>
    <s v="Low order"/>
    <d v="2015-01-26T00:00:00"/>
    <s v="Monday"/>
    <s v="January"/>
    <s v="2015"/>
    <x v="0"/>
    <d v="2015-01-28T00:00:00"/>
    <s v="Medium"/>
    <n v="2"/>
    <s v="Meduim"/>
    <n v="15228"/>
    <s v="Standard"/>
    <s v="Mount Lebanon"/>
    <x v="19"/>
    <x v="0"/>
    <x v="0"/>
    <s v="Paper"/>
    <x v="3"/>
    <s v="Small Box"/>
  </r>
  <r>
    <n v="1949"/>
    <s v="Dana Waller"/>
    <n v="90415"/>
    <x v="11"/>
    <n v="12"/>
    <n v="424.21"/>
    <n v="5090.5199999999995"/>
    <n v="0.1"/>
    <n v="0.1"/>
    <s v="Meduim discount"/>
    <n v="509.05199999999996"/>
    <n v="4581.4679999999998"/>
    <s v="Low order"/>
    <d v="2015-02-01T00:00:00"/>
    <s v="Sunday"/>
    <s v="February"/>
    <s v="2015"/>
    <x v="2"/>
    <d v="2015-02-05T00:00:00"/>
    <s v="Low"/>
    <n v="4"/>
    <s v="High"/>
    <n v="59715"/>
    <s v="Express "/>
    <s v="Bozeman"/>
    <x v="5"/>
    <x v="0"/>
    <x v="1"/>
    <s v="Tables"/>
    <x v="2"/>
    <s v="Jumbo Box"/>
  </r>
  <r>
    <n v="1950"/>
    <s v="Leslie Shannon"/>
    <n v="90414"/>
    <x v="7"/>
    <n v="7"/>
    <n v="6.68"/>
    <n v="46.76"/>
    <n v="0.05"/>
    <n v="0.05"/>
    <s v="Low discount"/>
    <n v="2.3380000000000001"/>
    <n v="44.421999999999997"/>
    <s v="Low order"/>
    <d v="2015-01-06T00:00:00"/>
    <s v="Tuesday"/>
    <s v="January"/>
    <s v="2015"/>
    <x v="0"/>
    <d v="2015-01-08T00:00:00"/>
    <s v="Not Specified"/>
    <n v="2"/>
    <s v="Meduim"/>
    <n v="59750"/>
    <s v="Standard"/>
    <s v="Butte"/>
    <x v="5"/>
    <x v="0"/>
    <x v="0"/>
    <s v="Paper"/>
    <x v="2"/>
    <s v="Small Box"/>
  </r>
  <r>
    <n v="1956"/>
    <s v="Justin Frank"/>
    <n v="89820"/>
    <x v="13"/>
    <n v="19"/>
    <n v="40.98"/>
    <n v="778.61999999999989"/>
    <n v="0.05"/>
    <n v="0.05"/>
    <s v="Low discount"/>
    <n v="38.930999999999997"/>
    <n v="739.68899999999985"/>
    <s v="Low order"/>
    <d v="2015-06-19T00:00:00"/>
    <s v="Friday"/>
    <s v="June"/>
    <s v="2015"/>
    <x v="1"/>
    <d v="2015-06-21T00:00:00"/>
    <s v="High"/>
    <n v="2"/>
    <s v="Meduim"/>
    <n v="80027"/>
    <s v="Standard"/>
    <s v="Louisville"/>
    <x v="21"/>
    <x v="2"/>
    <x v="2"/>
    <s v="Computer Peripherals"/>
    <x v="3"/>
    <s v="Small Box"/>
  </r>
  <r>
    <n v="1957"/>
    <s v="Ted Crowder"/>
    <n v="89818"/>
    <x v="13"/>
    <n v="1"/>
    <n v="77.510000000000005"/>
    <n v="77.510000000000005"/>
    <n v="0.05"/>
    <n v="0.05"/>
    <s v="Low discount"/>
    <n v="3.8755000000000006"/>
    <n v="73.634500000000003"/>
    <s v="Low order"/>
    <d v="2015-04-07T00:00:00"/>
    <s v="Tuesday"/>
    <s v="April"/>
    <s v="2015"/>
    <x v="4"/>
    <d v="2015-04-09T00:00:00"/>
    <s v="High"/>
    <n v="2"/>
    <s v="Meduim"/>
    <n v="63130"/>
    <s v="Standard"/>
    <s v="University City"/>
    <x v="33"/>
    <x v="0"/>
    <x v="2"/>
    <s v="Computer Peripherals"/>
    <x v="3"/>
    <s v="Small Box"/>
  </r>
  <r>
    <n v="1958"/>
    <s v="Vickie Martinez"/>
    <n v="89819"/>
    <x v="13"/>
    <n v="7"/>
    <n v="30.98"/>
    <n v="216.86"/>
    <n v="0.05"/>
    <n v="0.05"/>
    <s v="Low discount"/>
    <n v="10.843000000000002"/>
    <n v="206.01700000000002"/>
    <s v="Low order"/>
    <d v="2015-06-18T00:00:00"/>
    <s v="Thursday"/>
    <s v="June"/>
    <s v="2015"/>
    <x v="1"/>
    <d v="2015-06-22T00:00:00"/>
    <s v="Low"/>
    <n v="4"/>
    <s v="High"/>
    <n v="97068"/>
    <s v="Express "/>
    <s v="West Linn"/>
    <x v="6"/>
    <x v="3"/>
    <x v="2"/>
    <s v="Computer Peripherals"/>
    <x v="3"/>
    <s v="Small Box"/>
  </r>
  <r>
    <n v="1959"/>
    <s v="Bonnie Matthews Rowland"/>
    <n v="28225"/>
    <x v="2"/>
    <n v="9"/>
    <n v="20.28"/>
    <n v="182.52"/>
    <n v="0.05"/>
    <n v="0.05"/>
    <s v="Low discount"/>
    <n v="9.1260000000000012"/>
    <n v="173.39400000000001"/>
    <s v="Low order"/>
    <d v="2015-01-22T00:00:00"/>
    <s v="Thursday"/>
    <s v="January"/>
    <s v="2015"/>
    <x v="0"/>
    <d v="2015-01-22T00:00:00"/>
    <s v="Critical"/>
    <n v="0"/>
    <s v="Fast"/>
    <n v="33916"/>
    <s v="Standard"/>
    <s v="Miami"/>
    <x v="26"/>
    <x v="3"/>
    <x v="1"/>
    <s v="Office Furnishings"/>
    <x v="0"/>
    <s v="Small Box"/>
  </r>
  <r>
    <n v="1959"/>
    <s v="Bonnie Matthews Rowland"/>
    <n v="26342"/>
    <x v="7"/>
    <n v="43"/>
    <n v="9.99"/>
    <n v="429.57"/>
    <n v="0.05"/>
    <n v="0.05"/>
    <s v="Low discount"/>
    <n v="21.4785"/>
    <n v="408.0915"/>
    <s v="Low order"/>
    <d v="2015-04-18T00:00:00"/>
    <s v="Saturday"/>
    <s v="April"/>
    <s v="2015"/>
    <x v="4"/>
    <d v="2015-04-27T00:00:00"/>
    <s v="Low"/>
    <n v="9"/>
    <s v="High"/>
    <n v="33916"/>
    <s v="Standard"/>
    <s v="Miami"/>
    <x v="26"/>
    <x v="3"/>
    <x v="0"/>
    <s v="Paper"/>
    <x v="1"/>
    <s v="Small Box"/>
  </r>
  <r>
    <n v="1959"/>
    <s v="Bonnie Matthews Rowland"/>
    <n v="26342"/>
    <x v="7"/>
    <n v="74"/>
    <n v="48.04"/>
    <n v="3554.96"/>
    <n v="0.05"/>
    <n v="0.05"/>
    <s v="Low discount"/>
    <n v="177.74800000000002"/>
    <n v="3377.212"/>
    <s v="Low order"/>
    <d v="2015-04-18T00:00:00"/>
    <s v="Saturday"/>
    <s v="April"/>
    <s v="2015"/>
    <x v="4"/>
    <d v="2015-04-23T00:00:00"/>
    <s v="Low"/>
    <n v="5"/>
    <s v="High"/>
    <n v="33916"/>
    <s v="Standard"/>
    <s v="Miami"/>
    <x v="26"/>
    <x v="3"/>
    <x v="0"/>
    <s v="Paper"/>
    <x v="1"/>
    <s v="Small Box"/>
  </r>
  <r>
    <n v="1959"/>
    <s v="Bonnie Matthews Rowland"/>
    <n v="26342"/>
    <x v="7"/>
    <n v="5"/>
    <n v="6.68"/>
    <n v="33.4"/>
    <n v="0.05"/>
    <n v="0.05"/>
    <s v="Low discount"/>
    <n v="1.67"/>
    <n v="31.729999999999997"/>
    <s v="Low order"/>
    <d v="2015-04-18T00:00:00"/>
    <s v="Saturday"/>
    <s v="April"/>
    <s v="2015"/>
    <x v="4"/>
    <d v="2015-04-25T00:00:00"/>
    <s v="Low"/>
    <n v="7"/>
    <s v="High"/>
    <n v="33916"/>
    <s v="Standard"/>
    <s v="Miami"/>
    <x v="26"/>
    <x v="2"/>
    <x v="0"/>
    <s v="Paper"/>
    <x v="1"/>
    <s v="Small Box"/>
  </r>
  <r>
    <n v="1962"/>
    <s v="Sean Burton"/>
    <n v="88857"/>
    <x v="7"/>
    <n v="18"/>
    <n v="48.04"/>
    <n v="864.72"/>
    <n v="0.05"/>
    <n v="0.05"/>
    <s v="Low discount"/>
    <n v="43.236000000000004"/>
    <n v="821.48400000000004"/>
    <s v="Low order"/>
    <d v="2015-04-18T00:00:00"/>
    <s v="Saturday"/>
    <s v="April"/>
    <s v="2015"/>
    <x v="4"/>
    <d v="2015-04-23T00:00:00"/>
    <s v="Low"/>
    <n v="5"/>
    <s v="High"/>
    <n v="48601"/>
    <s v="Standard"/>
    <s v="Saginaw"/>
    <x v="22"/>
    <x v="2"/>
    <x v="0"/>
    <s v="Paper"/>
    <x v="1"/>
    <s v="Small Box"/>
  </r>
  <r>
    <n v="1962"/>
    <s v="Sean Burton"/>
    <n v="88857"/>
    <x v="7"/>
    <n v="1"/>
    <n v="6.68"/>
    <n v="6.68"/>
    <n v="0.05"/>
    <n v="0.05"/>
    <s v="Low discount"/>
    <n v="0.33400000000000002"/>
    <n v="6.3460000000000001"/>
    <s v="Low order"/>
    <d v="2015-04-18T00:00:00"/>
    <s v="Saturday"/>
    <s v="April"/>
    <s v="2015"/>
    <x v="4"/>
    <d v="2015-04-25T00:00:00"/>
    <s v="Low"/>
    <n v="7"/>
    <s v="High"/>
    <n v="48601"/>
    <s v="Standard"/>
    <s v="Saginaw"/>
    <x v="22"/>
    <x v="2"/>
    <x v="0"/>
    <s v="Paper"/>
    <x v="1"/>
    <s v="Small Box"/>
  </r>
  <r>
    <n v="1967"/>
    <s v="Carolyn Hoffman"/>
    <n v="89456"/>
    <x v="15"/>
    <n v="8"/>
    <n v="78.650000000000006"/>
    <n v="629.20000000000005"/>
    <n v="0.05"/>
    <n v="0.05"/>
    <s v="Low discount"/>
    <n v="31.460000000000004"/>
    <n v="597.74"/>
    <s v="Low order"/>
    <d v="2015-03-18T00:00:00"/>
    <s v="Wednesday"/>
    <s v="March"/>
    <s v="2015"/>
    <x v="5"/>
    <d v="2015-03-19T00:00:00"/>
    <s v="Medium"/>
    <n v="1"/>
    <s v="Fast"/>
    <n v="52732"/>
    <s v="Express "/>
    <s v="Clinton"/>
    <x v="25"/>
    <x v="3"/>
    <x v="0"/>
    <s v="Appliances"/>
    <x v="2"/>
    <s v="Medium Box"/>
  </r>
  <r>
    <n v="1971"/>
    <s v="Marsha Roy"/>
    <n v="91550"/>
    <x v="4"/>
    <n v="3"/>
    <n v="11.58"/>
    <n v="34.74"/>
    <n v="0.05"/>
    <n v="0.05"/>
    <s v="Low discount"/>
    <n v="1.7370000000000001"/>
    <n v="33.003"/>
    <s v="Low order"/>
    <d v="2015-01-18T00:00:00"/>
    <s v="Sunday"/>
    <s v="January"/>
    <s v="2015"/>
    <x v="0"/>
    <d v="2015-01-19T00:00:00"/>
    <s v="Medium"/>
    <n v="1"/>
    <s v="Fast"/>
    <n v="38801"/>
    <s v="Standard"/>
    <s v="Tupelo"/>
    <x v="37"/>
    <x v="1"/>
    <x v="0"/>
    <s v="Envelopes"/>
    <x v="0"/>
    <s v="Small Box"/>
  </r>
  <r>
    <n v="1972"/>
    <s v="Priscilla Brandon"/>
    <n v="91550"/>
    <x v="1"/>
    <n v="6"/>
    <n v="350.99"/>
    <n v="2105.94"/>
    <n v="0.1"/>
    <n v="0.1"/>
    <s v="Meduim discount"/>
    <n v="210.59400000000002"/>
    <n v="1895.346"/>
    <s v="Low order"/>
    <d v="2015-01-18T00:00:00"/>
    <s v="Sunday"/>
    <s v="January"/>
    <s v="2015"/>
    <x v="0"/>
    <d v="2015-01-20T00:00:00"/>
    <s v="Medium"/>
    <n v="2"/>
    <s v="Meduim"/>
    <n v="19090"/>
    <s v="Express "/>
    <s v="Willow Grove"/>
    <x v="19"/>
    <x v="1"/>
    <x v="1"/>
    <s v="Chairs &amp; Chairmats"/>
    <x v="0"/>
    <s v="Jumbo Drum"/>
  </r>
  <r>
    <n v="1972"/>
    <s v="Priscilla Brandon"/>
    <n v="91550"/>
    <x v="6"/>
    <n v="5"/>
    <n v="15.99"/>
    <n v="79.95"/>
    <n v="0.05"/>
    <n v="0.05"/>
    <s v="Low discount"/>
    <n v="3.9975000000000005"/>
    <n v="75.952500000000001"/>
    <s v="Low order"/>
    <d v="2015-01-18T00:00:00"/>
    <s v="Sunday"/>
    <s v="January"/>
    <s v="2015"/>
    <x v="0"/>
    <d v="2015-01-20T00:00:00"/>
    <s v="Medium"/>
    <n v="2"/>
    <s v="Meduim"/>
    <n v="19090"/>
    <s v="Express "/>
    <s v="Willow Grove"/>
    <x v="19"/>
    <x v="2"/>
    <x v="2"/>
    <s v="Office Machines"/>
    <x v="0"/>
    <s v="Small Box"/>
  </r>
  <r>
    <n v="1974"/>
    <s v="Robert Brantley"/>
    <n v="89040"/>
    <x v="15"/>
    <n v="5"/>
    <n v="20.48"/>
    <n v="102.4"/>
    <n v="0.05"/>
    <n v="0.05"/>
    <s v="Low discount"/>
    <n v="5.120000000000001"/>
    <n v="97.28"/>
    <s v="Low order"/>
    <d v="2015-05-20T00:00:00"/>
    <s v="Wednesday"/>
    <s v="May"/>
    <s v="2015"/>
    <x v="3"/>
    <d v="2015-05-21T00:00:00"/>
    <s v="Medium"/>
    <n v="1"/>
    <s v="Fast"/>
    <n v="48127"/>
    <s v="Standard"/>
    <s v="Dearborn Heights"/>
    <x v="22"/>
    <x v="2"/>
    <x v="0"/>
    <s v="Appliances"/>
    <x v="3"/>
    <s v="Small Box"/>
  </r>
  <r>
    <n v="1974"/>
    <s v="Robert Brantley"/>
    <n v="89040"/>
    <x v="4"/>
    <n v="3"/>
    <n v="15.67"/>
    <n v="47.01"/>
    <n v="0.05"/>
    <n v="0.05"/>
    <s v="Low discount"/>
    <n v="2.3504999999999998"/>
    <n v="44.659500000000001"/>
    <s v="Low order"/>
    <d v="2015-05-20T00:00:00"/>
    <s v="Wednesday"/>
    <s v="May"/>
    <s v="2015"/>
    <x v="3"/>
    <d v="2015-05-21T00:00:00"/>
    <s v="Medium"/>
    <n v="1"/>
    <s v="Fast"/>
    <n v="48127"/>
    <s v="Standard"/>
    <s v="Dearborn Heights"/>
    <x v="22"/>
    <x v="2"/>
    <x v="0"/>
    <s v="Envelopes"/>
    <x v="3"/>
    <s v="Small Box"/>
  </r>
  <r>
    <n v="1976"/>
    <s v="Sherri F Vogel"/>
    <n v="89039"/>
    <x v="14"/>
    <n v="8"/>
    <n v="70.98"/>
    <n v="567.84"/>
    <n v="0.05"/>
    <n v="0.05"/>
    <s v="Low discount"/>
    <n v="28.392000000000003"/>
    <n v="539.44799999999998"/>
    <s v="Low order"/>
    <d v="2015-01-10T00:00:00"/>
    <s v="Saturday"/>
    <s v="January"/>
    <s v="2015"/>
    <x v="0"/>
    <d v="2015-01-11T00:00:00"/>
    <s v="Critical"/>
    <n v="1"/>
    <s v="Fast"/>
    <n v="48823"/>
    <s v="Express "/>
    <s v="East Lansing"/>
    <x v="22"/>
    <x v="2"/>
    <x v="1"/>
    <s v="Bookcases"/>
    <x v="3"/>
    <s v="Jumbo Box"/>
  </r>
  <r>
    <n v="1976"/>
    <s v="Sherri F Vogel"/>
    <n v="89039"/>
    <x v="0"/>
    <n v="12"/>
    <n v="11.55"/>
    <n v="138.60000000000002"/>
    <n v="0.05"/>
    <n v="0.05"/>
    <s v="Low discount"/>
    <n v="6.9300000000000015"/>
    <n v="131.67000000000002"/>
    <s v="Low order"/>
    <d v="2015-01-10T00:00:00"/>
    <s v="Saturday"/>
    <s v="January"/>
    <s v="2015"/>
    <x v="0"/>
    <d v="2015-01-12T00:00:00"/>
    <s v="Critical"/>
    <n v="2"/>
    <s v="Meduim"/>
    <n v="48823"/>
    <s v="Standard"/>
    <s v="East Lansing"/>
    <x v="22"/>
    <x v="2"/>
    <x v="0"/>
    <s v="Pens &amp; Art Supplies"/>
    <x v="3"/>
    <s v="Wrap Bag"/>
  </r>
  <r>
    <n v="1976"/>
    <s v="Sherri F Vogel"/>
    <n v="89041"/>
    <x v="7"/>
    <n v="14"/>
    <n v="40.99"/>
    <n v="573.86"/>
    <n v="0.05"/>
    <n v="0.05"/>
    <s v="Low discount"/>
    <n v="28.693000000000001"/>
    <n v="545.16700000000003"/>
    <s v="Low order"/>
    <d v="2015-03-23T00:00:00"/>
    <s v="Monday"/>
    <s v="March"/>
    <s v="2015"/>
    <x v="5"/>
    <d v="2015-03-25T00:00:00"/>
    <s v="Critical"/>
    <n v="2"/>
    <s v="Meduim"/>
    <n v="48823"/>
    <s v="Standard"/>
    <s v="East Lansing"/>
    <x v="22"/>
    <x v="0"/>
    <x v="0"/>
    <s v="Paper"/>
    <x v="3"/>
    <s v="Small Box"/>
  </r>
  <r>
    <n v="1979"/>
    <s v="Marianne Weiner Ennis"/>
    <n v="87757"/>
    <x v="5"/>
    <n v="4"/>
    <n v="20.99"/>
    <n v="83.96"/>
    <n v="0.05"/>
    <n v="0.05"/>
    <s v="Low discount"/>
    <n v="4.1979999999999995"/>
    <n v="79.762"/>
    <s v="Low order"/>
    <d v="2015-05-05T00:00:00"/>
    <s v="Tuesday"/>
    <s v="May"/>
    <s v="2015"/>
    <x v="3"/>
    <d v="2015-05-06T00:00:00"/>
    <s v="Not Specified"/>
    <n v="1"/>
    <s v="Fast"/>
    <n v="80122"/>
    <s v="Standard"/>
    <s v="Littleton"/>
    <x v="21"/>
    <x v="3"/>
    <x v="2"/>
    <s v="Telephones And Communication"/>
    <x v="0"/>
    <s v="Small Pack"/>
  </r>
  <r>
    <n v="1984"/>
    <s v="Lynne Wilcox"/>
    <n v="91258"/>
    <x v="13"/>
    <n v="38"/>
    <n v="7.37"/>
    <n v="280.06"/>
    <n v="0.05"/>
    <n v="0.05"/>
    <s v="Low discount"/>
    <n v="14.003"/>
    <n v="266.05700000000002"/>
    <s v="Low order"/>
    <d v="2015-05-16T00:00:00"/>
    <s v="Saturday"/>
    <s v="May"/>
    <s v="2015"/>
    <x v="3"/>
    <d v="2015-05-16T00:00:00"/>
    <s v="Not Specified"/>
    <n v="0"/>
    <s v="Fast"/>
    <n v="29915"/>
    <s v="Standard"/>
    <s v="Hilton Head Island"/>
    <x v="39"/>
    <x v="2"/>
    <x v="2"/>
    <s v="Computer Peripherals"/>
    <x v="3"/>
    <s v="Small Pack"/>
  </r>
  <r>
    <n v="1986"/>
    <s v="Lynda Rosenthal"/>
    <n v="90888"/>
    <x v="10"/>
    <n v="23"/>
    <n v="15.31"/>
    <n v="352.13"/>
    <n v="0.05"/>
    <n v="0.05"/>
    <s v="Low discount"/>
    <n v="17.6065"/>
    <n v="334.52350000000001"/>
    <s v="Low order"/>
    <d v="2015-05-06T00:00:00"/>
    <s v="Wednesday"/>
    <s v="May"/>
    <s v="2015"/>
    <x v="3"/>
    <d v="2015-05-07T00:00:00"/>
    <s v="Not Specified"/>
    <n v="1"/>
    <s v="Fast"/>
    <n v="79701"/>
    <s v="Standard"/>
    <s v="Midland"/>
    <x v="7"/>
    <x v="2"/>
    <x v="0"/>
    <s v="Storage &amp; Organization"/>
    <x v="1"/>
    <s v="Small Box"/>
  </r>
  <r>
    <n v="1986"/>
    <s v="Lynda Rosenthal"/>
    <n v="90888"/>
    <x v="5"/>
    <n v="4"/>
    <n v="7.99"/>
    <n v="31.96"/>
    <n v="0.05"/>
    <n v="0.05"/>
    <s v="Low discount"/>
    <n v="1.5980000000000001"/>
    <n v="30.362000000000002"/>
    <s v="Low order"/>
    <d v="2015-05-06T00:00:00"/>
    <s v="Wednesday"/>
    <s v="May"/>
    <s v="2015"/>
    <x v="3"/>
    <d v="2015-05-08T00:00:00"/>
    <s v="Not Specified"/>
    <n v="2"/>
    <s v="Meduim"/>
    <n v="79701"/>
    <s v="Express "/>
    <s v="Midland"/>
    <x v="7"/>
    <x v="0"/>
    <x v="2"/>
    <s v="Telephones And Communication"/>
    <x v="1"/>
    <s v="Medium Box"/>
  </r>
  <r>
    <n v="1988"/>
    <s v="Anna Burgess"/>
    <n v="89999"/>
    <x v="2"/>
    <n v="3"/>
    <n v="20.98"/>
    <n v="62.94"/>
    <n v="0.05"/>
    <n v="0.05"/>
    <s v="Low discount"/>
    <n v="3.1470000000000002"/>
    <n v="59.792999999999999"/>
    <s v="Low order"/>
    <d v="2015-01-03T00:00:00"/>
    <s v="Saturday"/>
    <s v="January"/>
    <s v="2015"/>
    <x v="0"/>
    <d v="2015-01-04T00:00:00"/>
    <s v="High"/>
    <n v="1"/>
    <s v="Fast"/>
    <n v="84020"/>
    <s v="Standard"/>
    <s v="Draper"/>
    <x v="17"/>
    <x v="0"/>
    <x v="1"/>
    <s v="Office Furnishings"/>
    <x v="1"/>
    <s v="Medium Box"/>
  </r>
  <r>
    <n v="1989"/>
    <s v="David Weaver"/>
    <n v="90000"/>
    <x v="1"/>
    <n v="8"/>
    <n v="355.98"/>
    <n v="2847.84"/>
    <n v="0.1"/>
    <n v="0.1"/>
    <s v="Meduim discount"/>
    <n v="284.78400000000005"/>
    <n v="2563.056"/>
    <s v="Low order"/>
    <d v="2015-01-21T00:00:00"/>
    <s v="Wednesday"/>
    <s v="January"/>
    <s v="2015"/>
    <x v="0"/>
    <d v="2015-01-22T00:00:00"/>
    <s v="Not Specified"/>
    <n v="1"/>
    <s v="Fast"/>
    <n v="84117"/>
    <s v="Express "/>
    <s v="Holladay"/>
    <x v="17"/>
    <x v="0"/>
    <x v="1"/>
    <s v="Chairs &amp; Chairmats"/>
    <x v="1"/>
    <s v="Jumbo Drum"/>
  </r>
  <r>
    <n v="1989"/>
    <s v="David Weaver"/>
    <n v="90000"/>
    <x v="7"/>
    <n v="5"/>
    <n v="19.98"/>
    <n v="99.9"/>
    <n v="0.05"/>
    <n v="0.05"/>
    <s v="Low discount"/>
    <n v="4.995000000000001"/>
    <n v="94.905000000000001"/>
    <s v="Low order"/>
    <d v="2015-01-21T00:00:00"/>
    <s v="Wednesday"/>
    <s v="January"/>
    <s v="2015"/>
    <x v="0"/>
    <d v="2015-01-22T00:00:00"/>
    <s v="Not Specified"/>
    <n v="1"/>
    <s v="Fast"/>
    <n v="84117"/>
    <s v="Standard"/>
    <s v="Holladay"/>
    <x v="17"/>
    <x v="0"/>
    <x v="0"/>
    <s v="Paper"/>
    <x v="1"/>
    <s v="Small Box"/>
  </r>
  <r>
    <n v="1989"/>
    <s v="David Weaver"/>
    <n v="90001"/>
    <x v="13"/>
    <n v="11"/>
    <n v="30.98"/>
    <n v="340.78000000000003"/>
    <n v="0.05"/>
    <n v="0.05"/>
    <s v="Low discount"/>
    <n v="17.039000000000001"/>
    <n v="323.74100000000004"/>
    <s v="Low order"/>
    <d v="2015-05-15T00:00:00"/>
    <s v="Friday"/>
    <s v="May"/>
    <s v="2015"/>
    <x v="3"/>
    <d v="2015-05-16T00:00:00"/>
    <s v="High"/>
    <n v="1"/>
    <s v="Fast"/>
    <n v="84117"/>
    <s v="Standard"/>
    <s v="Holladay"/>
    <x v="17"/>
    <x v="0"/>
    <x v="2"/>
    <s v="Computer Peripherals"/>
    <x v="0"/>
    <s v="Small Box"/>
  </r>
  <r>
    <n v="1989"/>
    <s v="David Weaver"/>
    <n v="90001"/>
    <x v="7"/>
    <n v="11"/>
    <n v="40.99"/>
    <n v="450.89000000000004"/>
    <n v="0.05"/>
    <n v="0.05"/>
    <s v="Low discount"/>
    <n v="22.544500000000003"/>
    <n v="428.34550000000002"/>
    <s v="Low order"/>
    <d v="2015-05-15T00:00:00"/>
    <s v="Friday"/>
    <s v="May"/>
    <s v="2015"/>
    <x v="3"/>
    <d v="2015-05-18T00:00:00"/>
    <s v="High"/>
    <n v="3"/>
    <s v="Meduim"/>
    <n v="84117"/>
    <s v="Standard"/>
    <s v="Holladay"/>
    <x v="17"/>
    <x v="0"/>
    <x v="0"/>
    <s v="Paper"/>
    <x v="0"/>
    <s v="Small Box"/>
  </r>
  <r>
    <n v="1989"/>
    <s v="David Weaver"/>
    <n v="90003"/>
    <x v="0"/>
    <n v="11"/>
    <n v="1.6"/>
    <n v="17.600000000000001"/>
    <n v="0.05"/>
    <n v="0.05"/>
    <s v="Low discount"/>
    <n v="0.88000000000000012"/>
    <n v="16.720000000000002"/>
    <s v="Low order"/>
    <d v="2015-04-30T00:00:00"/>
    <s v="Thursday"/>
    <s v="April"/>
    <s v="2015"/>
    <x v="4"/>
    <d v="2015-04-30T00:00:00"/>
    <s v="Medium"/>
    <n v="0"/>
    <s v="Fast"/>
    <n v="84117"/>
    <s v="Standard"/>
    <s v="Holladay"/>
    <x v="17"/>
    <x v="0"/>
    <x v="0"/>
    <s v="Pens &amp; Art Supplies"/>
    <x v="1"/>
    <s v="Wrap Bag"/>
  </r>
  <r>
    <n v="1991"/>
    <s v="Paula Hubbard"/>
    <n v="90002"/>
    <x v="7"/>
    <n v="18"/>
    <n v="47.9"/>
    <n v="862.19999999999993"/>
    <n v="0.05"/>
    <n v="0.05"/>
    <s v="Low discount"/>
    <n v="43.11"/>
    <n v="819.08999999999992"/>
    <s v="Low order"/>
    <d v="2015-02-22T00:00:00"/>
    <s v="Sunday"/>
    <s v="February"/>
    <s v="2015"/>
    <x v="2"/>
    <d v="2015-02-24T00:00:00"/>
    <s v="Medium"/>
    <n v="2"/>
    <s v="Meduim"/>
    <n v="84118"/>
    <s v="Standard"/>
    <s v="Kearns"/>
    <x v="17"/>
    <x v="3"/>
    <x v="0"/>
    <s v="Paper"/>
    <x v="1"/>
    <s v="Small Box"/>
  </r>
  <r>
    <n v="1997"/>
    <s v="Harriet Bowman"/>
    <n v="90333"/>
    <x v="5"/>
    <n v="4"/>
    <n v="125.99"/>
    <n v="503.96"/>
    <n v="0.1"/>
    <n v="0.1"/>
    <s v="Meduim discount"/>
    <n v="50.396000000000001"/>
    <n v="453.56399999999996"/>
    <s v="Low order"/>
    <d v="2015-01-25T00:00:00"/>
    <s v="Sunday"/>
    <s v="January"/>
    <s v="2015"/>
    <x v="0"/>
    <d v="2015-01-28T00:00:00"/>
    <s v="Not Specified"/>
    <n v="3"/>
    <s v="Meduim"/>
    <n v="29915"/>
    <s v="Standard"/>
    <s v="Hilton Head Island"/>
    <x v="39"/>
    <x v="3"/>
    <x v="2"/>
    <s v="Telephones And Communication"/>
    <x v="3"/>
    <s v="Small Box"/>
  </r>
  <r>
    <n v="1997"/>
    <s v="Harriet Bowman"/>
    <n v="90334"/>
    <x v="13"/>
    <n v="7"/>
    <n v="16.48"/>
    <n v="115.36"/>
    <n v="0.05"/>
    <n v="0.05"/>
    <s v="Low discount"/>
    <n v="5.7680000000000007"/>
    <n v="109.592"/>
    <s v="Low order"/>
    <d v="2015-05-07T00:00:00"/>
    <s v="Thursday"/>
    <s v="May"/>
    <s v="2015"/>
    <x v="3"/>
    <d v="2015-05-08T00:00:00"/>
    <s v="Medium"/>
    <n v="1"/>
    <s v="Fast"/>
    <n v="29915"/>
    <s v="Standard"/>
    <s v="Hilton Head Island"/>
    <x v="39"/>
    <x v="3"/>
    <x v="2"/>
    <s v="Computer Peripherals"/>
    <x v="3"/>
    <s v="Small Pack"/>
  </r>
  <r>
    <n v="1997"/>
    <s v="Harriet Bowman"/>
    <n v="90335"/>
    <x v="8"/>
    <n v="1"/>
    <n v="24.92"/>
    <n v="24.92"/>
    <n v="0.05"/>
    <n v="0.05"/>
    <s v="Low discount"/>
    <n v="1.2460000000000002"/>
    <n v="23.674000000000003"/>
    <s v="Low order"/>
    <d v="2015-06-02T00:00:00"/>
    <s v="Tuesday"/>
    <s v="June"/>
    <s v="2015"/>
    <x v="1"/>
    <d v="2015-06-02T00:00:00"/>
    <s v="Low"/>
    <n v="0"/>
    <s v="Fast"/>
    <n v="29915"/>
    <s v="Standard"/>
    <s v="Hilton Head Island"/>
    <x v="39"/>
    <x v="1"/>
    <x v="0"/>
    <s v="Binders And Binder Accessories"/>
    <x v="3"/>
    <s v="Small Box"/>
  </r>
  <r>
    <n v="1998"/>
    <s v="Judy Frazier"/>
    <n v="90568"/>
    <x v="4"/>
    <n v="3"/>
    <n v="4.42"/>
    <n v="13.26"/>
    <n v="0.05"/>
    <n v="0.05"/>
    <s v="Low discount"/>
    <n v="0.66300000000000003"/>
    <n v="12.597"/>
    <s v="Low order"/>
    <d v="2015-06-03T00:00:00"/>
    <s v="Wednesday"/>
    <s v="June"/>
    <s v="2015"/>
    <x v="1"/>
    <d v="2015-06-05T00:00:00"/>
    <s v="Not Specified"/>
    <n v="2"/>
    <s v="Meduim"/>
    <n v="11758"/>
    <s v="Standard"/>
    <s v="East Massapequa"/>
    <x v="4"/>
    <x v="0"/>
    <x v="0"/>
    <s v="Envelopes"/>
    <x v="0"/>
    <s v="Small Box"/>
  </r>
  <r>
    <n v="2004"/>
    <s v="James Dickinson Ball"/>
    <n v="91277"/>
    <x v="8"/>
    <n v="10"/>
    <n v="4.24"/>
    <n v="42.400000000000006"/>
    <n v="0.05"/>
    <n v="0.05"/>
    <s v="Low discount"/>
    <n v="2.1200000000000006"/>
    <n v="40.280000000000008"/>
    <s v="Low order"/>
    <d v="2015-04-17T00:00:00"/>
    <s v="Friday"/>
    <s v="April"/>
    <s v="2015"/>
    <x v="4"/>
    <d v="2015-04-19T00:00:00"/>
    <s v="Medium"/>
    <n v="2"/>
    <s v="Meduim"/>
    <n v="59715"/>
    <s v="Standard"/>
    <s v="Bozeman"/>
    <x v="5"/>
    <x v="0"/>
    <x v="0"/>
    <s v="Binders And Binder Accessories"/>
    <x v="1"/>
    <s v="Small Box"/>
  </r>
  <r>
    <n v="2004"/>
    <s v="James Dickinson Ball"/>
    <n v="91277"/>
    <x v="6"/>
    <n v="1"/>
    <n v="6783.02"/>
    <n v="6783.02"/>
    <n v="0.15"/>
    <n v="0.15"/>
    <s v="High discount"/>
    <n v="1017.453"/>
    <n v="5765.5670000000009"/>
    <s v="High Order"/>
    <d v="2015-04-17T00:00:00"/>
    <s v="Friday"/>
    <s v="April"/>
    <s v="2015"/>
    <x v="4"/>
    <d v="2015-04-19T00:00:00"/>
    <s v="Medium"/>
    <n v="2"/>
    <s v="Meduim"/>
    <n v="59715"/>
    <s v="Standard"/>
    <s v="Bozeman"/>
    <x v="5"/>
    <x v="0"/>
    <x v="2"/>
    <s v="Office Machines"/>
    <x v="1"/>
    <s v="Large Box"/>
  </r>
  <r>
    <n v="2006"/>
    <s v="Cynthia Khan"/>
    <n v="88798"/>
    <x v="7"/>
    <n v="15"/>
    <n v="5.78"/>
    <n v="86.7"/>
    <n v="0.05"/>
    <n v="0.05"/>
    <s v="Low discount"/>
    <n v="4.335"/>
    <n v="82.365000000000009"/>
    <s v="Low order"/>
    <d v="2015-03-05T00:00:00"/>
    <s v="Thursday"/>
    <s v="March"/>
    <s v="2015"/>
    <x v="5"/>
    <d v="2015-03-06T00:00:00"/>
    <s v="Not Specified"/>
    <n v="1"/>
    <s v="Fast"/>
    <n v="81301"/>
    <s v="Standard"/>
    <s v="Durango"/>
    <x v="21"/>
    <x v="2"/>
    <x v="0"/>
    <s v="Paper"/>
    <x v="1"/>
    <s v="Small Box"/>
  </r>
  <r>
    <n v="2016"/>
    <s v="Wayne Bean"/>
    <n v="86874"/>
    <x v="0"/>
    <n v="4"/>
    <n v="10.48"/>
    <n v="41.92"/>
    <n v="0.05"/>
    <n v="0.05"/>
    <s v="Low discount"/>
    <n v="2.0960000000000001"/>
    <n v="39.823999999999998"/>
    <s v="Low order"/>
    <d v="2015-06-18T00:00:00"/>
    <s v="Thursday"/>
    <s v="June"/>
    <s v="2015"/>
    <x v="1"/>
    <d v="2015-06-19T00:00:00"/>
    <s v="Medium"/>
    <n v="1"/>
    <s v="Fast"/>
    <n v="48195"/>
    <s v="Standard"/>
    <s v="Southgate"/>
    <x v="22"/>
    <x v="2"/>
    <x v="0"/>
    <s v="Pens &amp; Art Supplies"/>
    <x v="0"/>
    <s v="Small Pack"/>
  </r>
  <r>
    <n v="2014"/>
    <s v="Cathy Simon"/>
    <n v="88367"/>
    <x v="13"/>
    <n v="4"/>
    <n v="39.479999999999997"/>
    <n v="157.91999999999999"/>
    <n v="0.05"/>
    <n v="0.05"/>
    <s v="Low discount"/>
    <n v="7.8959999999999999"/>
    <n v="150.024"/>
    <s v="Low order"/>
    <d v="2015-03-22T00:00:00"/>
    <s v="Sunday"/>
    <s v="March"/>
    <s v="2015"/>
    <x v="5"/>
    <d v="2015-03-24T00:00:00"/>
    <s v="High"/>
    <n v="2"/>
    <s v="Meduim"/>
    <n v="51503"/>
    <s v="Standard"/>
    <s v="Council Bluffs"/>
    <x v="25"/>
    <x v="2"/>
    <x v="2"/>
    <s v="Computer Peripherals"/>
    <x v="1"/>
    <s v="Small Pack"/>
  </r>
  <r>
    <n v="2014"/>
    <s v="Cathy Simon"/>
    <n v="88367"/>
    <x v="9"/>
    <n v="2"/>
    <n v="4.91"/>
    <n v="9.82"/>
    <n v="0.05"/>
    <n v="0.05"/>
    <s v="Low discount"/>
    <n v="0.49100000000000005"/>
    <n v="9.3290000000000006"/>
    <s v="Low order"/>
    <d v="2015-03-22T00:00:00"/>
    <s v="Sunday"/>
    <s v="March"/>
    <s v="2015"/>
    <x v="5"/>
    <d v="2015-03-24T00:00:00"/>
    <s v="High"/>
    <n v="2"/>
    <s v="Meduim"/>
    <n v="51503"/>
    <s v="Standard"/>
    <s v="Council Bluffs"/>
    <x v="25"/>
    <x v="2"/>
    <x v="0"/>
    <s v="Labels"/>
    <x v="1"/>
    <s v="Small Box"/>
  </r>
  <r>
    <n v="2014"/>
    <s v="Cathy Simon"/>
    <n v="88368"/>
    <x v="7"/>
    <n v="12"/>
    <n v="6.48"/>
    <n v="77.760000000000005"/>
    <n v="0.05"/>
    <n v="0.05"/>
    <s v="Low discount"/>
    <n v="3.8880000000000003"/>
    <n v="73.872"/>
    <s v="Low order"/>
    <d v="2015-04-04T00:00:00"/>
    <s v="Saturday"/>
    <s v="April"/>
    <s v="2015"/>
    <x v="4"/>
    <d v="2015-04-04T00:00:00"/>
    <s v="Critical"/>
    <n v="0"/>
    <s v="Fast"/>
    <n v="51503"/>
    <s v="Standard"/>
    <s v="Council Bluffs"/>
    <x v="25"/>
    <x v="1"/>
    <x v="0"/>
    <s v="Paper"/>
    <x v="1"/>
    <s v="Small Box"/>
  </r>
  <r>
    <n v="2020"/>
    <s v="Erika Jordan"/>
    <n v="86933"/>
    <x v="14"/>
    <n v="11"/>
    <n v="120.98"/>
    <n v="1330.78"/>
    <n v="0.1"/>
    <n v="0.1"/>
    <s v="Meduim discount"/>
    <n v="133.078"/>
    <n v="1197.702"/>
    <s v="Low order"/>
    <d v="2015-02-13T00:00:00"/>
    <s v="Friday"/>
    <s v="February"/>
    <s v="2015"/>
    <x v="2"/>
    <d v="2015-02-15T00:00:00"/>
    <s v="Critical"/>
    <n v="2"/>
    <s v="Meduim"/>
    <n v="15239"/>
    <s v="Express "/>
    <s v="Plum"/>
    <x v="19"/>
    <x v="2"/>
    <x v="1"/>
    <s v="Bookcases"/>
    <x v="1"/>
    <s v="Jumbo Box"/>
  </r>
  <r>
    <n v="2030"/>
    <s v="Lindsay O'Connell"/>
    <n v="91059"/>
    <x v="6"/>
    <n v="16"/>
    <n v="120.97"/>
    <n v="1935.52"/>
    <n v="0.1"/>
    <n v="0.1"/>
    <s v="Meduim discount"/>
    <n v="193.55200000000002"/>
    <n v="1741.9679999999998"/>
    <s v="Low order"/>
    <d v="2015-03-17T00:00:00"/>
    <s v="Tuesday"/>
    <s v="March"/>
    <s v="2015"/>
    <x v="5"/>
    <d v="2015-03-17T00:00:00"/>
    <s v="Critical"/>
    <n v="0"/>
    <s v="Fast"/>
    <n v="75401"/>
    <s v="Standard"/>
    <s v="Greenville"/>
    <x v="7"/>
    <x v="2"/>
    <x v="2"/>
    <s v="Office Machines"/>
    <x v="0"/>
    <s v="Medium Box"/>
  </r>
  <r>
    <n v="2030"/>
    <s v="Lindsay O'Connell"/>
    <n v="91059"/>
    <x v="5"/>
    <n v="16"/>
    <n v="195.99"/>
    <n v="3135.84"/>
    <n v="0.1"/>
    <n v="0.1"/>
    <s v="Meduim discount"/>
    <n v="313.58400000000006"/>
    <n v="2822.2560000000003"/>
    <s v="Low order"/>
    <d v="2015-03-17T00:00:00"/>
    <s v="Tuesday"/>
    <s v="March"/>
    <s v="2015"/>
    <x v="5"/>
    <d v="2015-03-19T00:00:00"/>
    <s v="Critical"/>
    <n v="2"/>
    <s v="Meduim"/>
    <n v="75401"/>
    <s v="Standard"/>
    <s v="Greenville"/>
    <x v="7"/>
    <x v="2"/>
    <x v="2"/>
    <s v="Telephones And Communication"/>
    <x v="0"/>
    <s v="Small Box"/>
  </r>
  <r>
    <n v="2030"/>
    <s v="Lindsay O'Connell"/>
    <n v="91060"/>
    <x v="7"/>
    <n v="13"/>
    <n v="55.98"/>
    <n v="727.74"/>
    <n v="0.05"/>
    <n v="0.05"/>
    <s v="Low discount"/>
    <n v="36.387"/>
    <n v="691.35300000000007"/>
    <s v="Low order"/>
    <d v="2015-03-18T00:00:00"/>
    <s v="Wednesday"/>
    <s v="March"/>
    <s v="2015"/>
    <x v="5"/>
    <d v="2015-03-20T00:00:00"/>
    <s v="Medium"/>
    <n v="2"/>
    <s v="Meduim"/>
    <n v="75401"/>
    <s v="Standard"/>
    <s v="Greenville"/>
    <x v="7"/>
    <x v="3"/>
    <x v="0"/>
    <s v="Paper"/>
    <x v="0"/>
    <s v="Small Box"/>
  </r>
  <r>
    <n v="2035"/>
    <s v="Jon Ward"/>
    <n v="87117"/>
    <x v="3"/>
    <n v="20"/>
    <n v="1.89"/>
    <n v="37.799999999999997"/>
    <n v="0.05"/>
    <n v="0.05"/>
    <s v="Low discount"/>
    <n v="1.89"/>
    <n v="35.909999999999997"/>
    <s v="Low order"/>
    <d v="2015-05-18T00:00:00"/>
    <s v="Monday"/>
    <s v="May"/>
    <s v="2015"/>
    <x v="3"/>
    <d v="2015-05-20T00:00:00"/>
    <s v="Critical"/>
    <n v="2"/>
    <s v="Meduim"/>
    <n v="33403"/>
    <s v="Standard"/>
    <s v="Palm Beach Gardens"/>
    <x v="26"/>
    <x v="0"/>
    <x v="0"/>
    <s v="Rubber Bands"/>
    <x v="3"/>
    <s v="Wrap Bag"/>
  </r>
  <r>
    <n v="2037"/>
    <s v="Lynda Herman"/>
    <n v="89333"/>
    <x v="13"/>
    <n v="4"/>
    <n v="73.98"/>
    <n v="295.92"/>
    <n v="0.05"/>
    <n v="0.05"/>
    <s v="Low discount"/>
    <n v="14.796000000000001"/>
    <n v="281.12400000000002"/>
    <s v="Low order"/>
    <d v="2015-03-12T00:00:00"/>
    <s v="Thursday"/>
    <s v="March"/>
    <s v="2015"/>
    <x v="5"/>
    <d v="2015-03-14T00:00:00"/>
    <s v="Not Specified"/>
    <n v="2"/>
    <s v="Meduim"/>
    <n v="59715"/>
    <s v="Standard"/>
    <s v="Bozeman"/>
    <x v="5"/>
    <x v="1"/>
    <x v="2"/>
    <s v="Computer Peripherals"/>
    <x v="2"/>
    <s v="Small Box"/>
  </r>
  <r>
    <n v="2038"/>
    <s v="Peter Adams"/>
    <n v="89334"/>
    <x v="7"/>
    <n v="7"/>
    <n v="40.99"/>
    <n v="286.93"/>
    <n v="0.05"/>
    <n v="0.05"/>
    <s v="Low discount"/>
    <n v="14.346500000000001"/>
    <n v="272.58350000000002"/>
    <s v="Low order"/>
    <d v="2015-04-21T00:00:00"/>
    <s v="Tuesday"/>
    <s v="April"/>
    <s v="2015"/>
    <x v="4"/>
    <d v="2015-04-21T00:00:00"/>
    <s v="High"/>
    <n v="0"/>
    <s v="Fast"/>
    <n v="10550"/>
    <s v="Standard"/>
    <s v="Mount Vernon"/>
    <x v="4"/>
    <x v="3"/>
    <x v="0"/>
    <s v="Paper"/>
    <x v="2"/>
    <s v="Small Box"/>
  </r>
  <r>
    <n v="2044"/>
    <s v="Jay Simon"/>
    <n v="88692"/>
    <x v="5"/>
    <n v="6"/>
    <n v="20.99"/>
    <n v="125.94"/>
    <n v="0.05"/>
    <n v="0.05"/>
    <s v="Low discount"/>
    <n v="6.2970000000000006"/>
    <n v="119.643"/>
    <s v="Low order"/>
    <d v="2015-06-24T00:00:00"/>
    <s v="Wednesday"/>
    <s v="June"/>
    <s v="2015"/>
    <x v="1"/>
    <d v="2015-07-01T00:00:00"/>
    <s v="Low"/>
    <n v="7"/>
    <s v="High"/>
    <n v="72756"/>
    <s v="Standard"/>
    <s v="Rogers"/>
    <x v="40"/>
    <x v="2"/>
    <x v="2"/>
    <s v="Telephones And Communication"/>
    <x v="0"/>
    <s v="Wrap Bag"/>
  </r>
  <r>
    <n v="2046"/>
    <s v="Eileen Schwartz"/>
    <n v="88219"/>
    <x v="7"/>
    <n v="7"/>
    <n v="4.28"/>
    <n v="29.96"/>
    <n v="0.05"/>
    <n v="0.05"/>
    <s v="Low discount"/>
    <n v="1.4980000000000002"/>
    <n v="28.462"/>
    <s v="Low order"/>
    <d v="2015-06-12T00:00:00"/>
    <s v="Friday"/>
    <s v="June"/>
    <s v="2015"/>
    <x v="1"/>
    <d v="2015-06-14T00:00:00"/>
    <s v="Critical"/>
    <n v="2"/>
    <s v="Meduim"/>
    <n v="67901"/>
    <s v="Standard"/>
    <s v="Liberal"/>
    <x v="13"/>
    <x v="2"/>
    <x v="0"/>
    <s v="Paper"/>
    <x v="0"/>
    <s v="Small Box"/>
  </r>
  <r>
    <n v="2046"/>
    <s v="Eileen Schwartz"/>
    <n v="88219"/>
    <x v="11"/>
    <n v="13"/>
    <n v="376.13"/>
    <n v="4889.6899999999996"/>
    <n v="0.1"/>
    <n v="0.1"/>
    <s v="Meduim discount"/>
    <n v="488.96899999999999"/>
    <n v="4400.7209999999995"/>
    <s v="Low order"/>
    <d v="2015-06-12T00:00:00"/>
    <s v="Friday"/>
    <s v="June"/>
    <s v="2015"/>
    <x v="1"/>
    <d v="2015-06-14T00:00:00"/>
    <s v="Critical"/>
    <n v="2"/>
    <s v="Meduim"/>
    <n v="67901"/>
    <s v="Express "/>
    <s v="Liberal"/>
    <x v="13"/>
    <x v="2"/>
    <x v="1"/>
    <s v="Tables"/>
    <x v="0"/>
    <s v="Jumbo Box"/>
  </r>
  <r>
    <n v="2046"/>
    <s v="Eileen Schwartz"/>
    <n v="88219"/>
    <x v="11"/>
    <n v="17"/>
    <n v="424.21"/>
    <n v="7211.57"/>
    <n v="0.1"/>
    <n v="0.1"/>
    <s v="Meduim discount"/>
    <n v="721.15700000000004"/>
    <n v="6490.4129999999996"/>
    <s v="High Order"/>
    <d v="2015-06-12T00:00:00"/>
    <s v="Friday"/>
    <s v="June"/>
    <s v="2015"/>
    <x v="1"/>
    <d v="2015-06-13T00:00:00"/>
    <s v="Critical"/>
    <n v="1"/>
    <s v="Fast"/>
    <n v="67901"/>
    <s v="Express "/>
    <s v="Liberal"/>
    <x v="13"/>
    <x v="2"/>
    <x v="1"/>
    <s v="Tables"/>
    <x v="0"/>
    <s v="Jumbo Box"/>
  </r>
  <r>
    <n v="2046"/>
    <s v="Eileen Schwartz"/>
    <n v="88219"/>
    <x v="5"/>
    <n v="4"/>
    <n v="195.99"/>
    <n v="783.96"/>
    <n v="0.1"/>
    <n v="0.1"/>
    <s v="Meduim discount"/>
    <n v="78.396000000000015"/>
    <n v="705.56400000000008"/>
    <s v="Low order"/>
    <d v="2015-06-12T00:00:00"/>
    <s v="Friday"/>
    <s v="June"/>
    <s v="2015"/>
    <x v="1"/>
    <d v="2015-06-14T00:00:00"/>
    <s v="Critical"/>
    <n v="2"/>
    <s v="Meduim"/>
    <n v="67901"/>
    <s v="Standard"/>
    <s v="Liberal"/>
    <x v="13"/>
    <x v="3"/>
    <x v="2"/>
    <s v="Telephones And Communication"/>
    <x v="0"/>
    <s v="Small Box"/>
  </r>
  <r>
    <n v="2049"/>
    <s v="Kenneth Pollock"/>
    <n v="88220"/>
    <x v="13"/>
    <n v="19"/>
    <n v="15.28"/>
    <n v="290.32"/>
    <n v="0.05"/>
    <n v="0.05"/>
    <s v="Low discount"/>
    <n v="14.516"/>
    <n v="275.80399999999997"/>
    <s v="Low order"/>
    <d v="2015-06-21T00:00:00"/>
    <s v="Sunday"/>
    <s v="June"/>
    <s v="2015"/>
    <x v="1"/>
    <d v="2015-06-23T00:00:00"/>
    <s v="High"/>
    <n v="2"/>
    <s v="Meduim"/>
    <n v="22801"/>
    <s v="Standard"/>
    <s v="Harrisonburg"/>
    <x v="8"/>
    <x v="3"/>
    <x v="2"/>
    <s v="Computer Peripherals"/>
    <x v="0"/>
    <s v="Small Pack"/>
  </r>
  <r>
    <n v="2049"/>
    <s v="Kenneth Pollock"/>
    <n v="88220"/>
    <x v="0"/>
    <n v="13"/>
    <n v="1.76"/>
    <n v="22.88"/>
    <n v="0.05"/>
    <n v="0.05"/>
    <s v="Low discount"/>
    <n v="1.1439999999999999"/>
    <n v="21.736000000000001"/>
    <s v="Low order"/>
    <d v="2015-06-21T00:00:00"/>
    <s v="Sunday"/>
    <s v="June"/>
    <s v="2015"/>
    <x v="1"/>
    <d v="2015-06-24T00:00:00"/>
    <s v="High"/>
    <n v="3"/>
    <s v="Meduim"/>
    <n v="22801"/>
    <s v="Standard"/>
    <s v="Harrisonburg"/>
    <x v="8"/>
    <x v="0"/>
    <x v="0"/>
    <s v="Pens &amp; Art Supplies"/>
    <x v="0"/>
    <s v="Wrap Bag"/>
  </r>
  <r>
    <n v="2052"/>
    <s v="Francis Kendall"/>
    <n v="87234"/>
    <x v="13"/>
    <n v="13"/>
    <n v="31.78"/>
    <n v="413.14"/>
    <n v="0.05"/>
    <n v="0.05"/>
    <s v="Low discount"/>
    <n v="20.657"/>
    <n v="392.483"/>
    <s v="Low order"/>
    <d v="2015-02-19T00:00:00"/>
    <s v="Thursday"/>
    <s v="February"/>
    <s v="2015"/>
    <x v="2"/>
    <d v="2015-02-21T00:00:00"/>
    <s v="Not Specified"/>
    <n v="2"/>
    <s v="Meduim"/>
    <n v="87105"/>
    <s v="Standard"/>
    <s v="Albuquerque"/>
    <x v="27"/>
    <x v="0"/>
    <x v="2"/>
    <s v="Computer Peripherals"/>
    <x v="1"/>
    <s v="Small Pack"/>
  </r>
  <r>
    <n v="2052"/>
    <s v="Francis Kendall"/>
    <n v="87234"/>
    <x v="4"/>
    <n v="5"/>
    <n v="5.98"/>
    <n v="29.900000000000002"/>
    <n v="0.05"/>
    <n v="0.05"/>
    <s v="Low discount"/>
    <n v="1.4950000000000001"/>
    <n v="28.405000000000001"/>
    <s v="Low order"/>
    <d v="2015-02-19T00:00:00"/>
    <s v="Thursday"/>
    <s v="February"/>
    <s v="2015"/>
    <x v="2"/>
    <d v="2015-02-20T00:00:00"/>
    <s v="Not Specified"/>
    <n v="1"/>
    <s v="Fast"/>
    <n v="87105"/>
    <s v="Standard"/>
    <s v="Albuquerque"/>
    <x v="27"/>
    <x v="0"/>
    <x v="0"/>
    <s v="Envelopes"/>
    <x v="1"/>
    <s v="Small Box"/>
  </r>
  <r>
    <n v="2052"/>
    <s v="Francis Kendall"/>
    <n v="87234"/>
    <x v="5"/>
    <n v="19"/>
    <n v="35.99"/>
    <n v="683.81000000000006"/>
    <n v="0.05"/>
    <n v="0.05"/>
    <s v="Low discount"/>
    <n v="34.190500000000007"/>
    <n v="649.61950000000002"/>
    <s v="Low order"/>
    <d v="2015-02-19T00:00:00"/>
    <s v="Thursday"/>
    <s v="February"/>
    <s v="2015"/>
    <x v="2"/>
    <d v="2015-02-20T00:00:00"/>
    <s v="Not Specified"/>
    <n v="1"/>
    <s v="Fast"/>
    <n v="87105"/>
    <s v="Express "/>
    <s v="Albuquerque"/>
    <x v="27"/>
    <x v="3"/>
    <x v="2"/>
    <s v="Telephones And Communication"/>
    <x v="1"/>
    <s v="Small Box"/>
  </r>
  <r>
    <n v="2058"/>
    <s v="Louise Webster Sharma"/>
    <n v="88040"/>
    <x v="7"/>
    <n v="5"/>
    <n v="5.98"/>
    <n v="29.900000000000002"/>
    <n v="0.05"/>
    <n v="0.05"/>
    <s v="Low discount"/>
    <n v="1.4950000000000001"/>
    <n v="28.405000000000001"/>
    <s v="Low order"/>
    <d v="2015-02-13T00:00:00"/>
    <s v="Friday"/>
    <s v="February"/>
    <s v="2015"/>
    <x v="2"/>
    <d v="2015-02-15T00:00:00"/>
    <s v="Medium"/>
    <n v="2"/>
    <s v="Meduim"/>
    <n v="28601"/>
    <s v="Standard"/>
    <s v="Hickory"/>
    <x v="24"/>
    <x v="3"/>
    <x v="0"/>
    <s v="Paper"/>
    <x v="0"/>
    <s v="Small Box"/>
  </r>
  <r>
    <n v="2059"/>
    <s v="Nathan Newton"/>
    <n v="88039"/>
    <x v="13"/>
    <n v="13"/>
    <n v="28.48"/>
    <n v="370.24"/>
    <n v="0.05"/>
    <n v="0.05"/>
    <s v="Low discount"/>
    <n v="18.512"/>
    <n v="351.72800000000001"/>
    <s v="Low order"/>
    <d v="2015-01-17T00:00:00"/>
    <s v="Saturday"/>
    <s v="January"/>
    <s v="2015"/>
    <x v="0"/>
    <d v="2015-01-18T00:00:00"/>
    <s v="Not Specified"/>
    <n v="1"/>
    <s v="Fast"/>
    <n v="27260"/>
    <s v="Standard"/>
    <s v="High Point"/>
    <x v="24"/>
    <x v="3"/>
    <x v="2"/>
    <s v="Computer Peripherals"/>
    <x v="0"/>
    <s v="Small Pack"/>
  </r>
  <r>
    <n v="2059"/>
    <s v="Nathan Newton"/>
    <n v="88041"/>
    <x v="0"/>
    <n v="12"/>
    <n v="9.85"/>
    <n v="118.19999999999999"/>
    <n v="0.05"/>
    <n v="0.05"/>
    <s v="Low discount"/>
    <n v="5.91"/>
    <n v="112.28999999999999"/>
    <s v="Low order"/>
    <d v="2015-03-27T00:00:00"/>
    <s v="Friday"/>
    <s v="March"/>
    <s v="2015"/>
    <x v="5"/>
    <d v="2015-03-28T00:00:00"/>
    <s v="Critical"/>
    <n v="1"/>
    <s v="Fast"/>
    <n v="27260"/>
    <s v="Standard"/>
    <s v="High Point"/>
    <x v="24"/>
    <x v="3"/>
    <x v="0"/>
    <s v="Pens &amp; Art Supplies"/>
    <x v="0"/>
    <s v="Wrap Bag"/>
  </r>
  <r>
    <n v="2059"/>
    <s v="Nathan Newton"/>
    <n v="88041"/>
    <x v="5"/>
    <n v="9"/>
    <n v="125.99"/>
    <n v="1133.9099999999999"/>
    <n v="0.1"/>
    <n v="0.1"/>
    <s v="Meduim discount"/>
    <n v="113.39099999999999"/>
    <n v="1020.5189999999999"/>
    <s v="Low order"/>
    <d v="2015-03-27T00:00:00"/>
    <s v="Friday"/>
    <s v="March"/>
    <s v="2015"/>
    <x v="5"/>
    <d v="2015-03-28T00:00:00"/>
    <s v="Critical"/>
    <n v="1"/>
    <s v="Fast"/>
    <n v="27260"/>
    <s v="Standard"/>
    <s v="High Point"/>
    <x v="24"/>
    <x v="2"/>
    <x v="2"/>
    <s v="Telephones And Communication"/>
    <x v="0"/>
    <s v="Small Box"/>
  </r>
  <r>
    <n v="2061"/>
    <s v="Marianne Carey"/>
    <n v="87146"/>
    <x v="14"/>
    <n v="1"/>
    <n v="240.98"/>
    <n v="240.98"/>
    <n v="0.1"/>
    <n v="0.1"/>
    <s v="Meduim discount"/>
    <n v="24.097999999999999"/>
    <n v="216.88200000000001"/>
    <s v="Low order"/>
    <d v="2015-01-29T00:00:00"/>
    <s v="Thursday"/>
    <s v="January"/>
    <s v="2015"/>
    <x v="0"/>
    <d v="2015-01-31T00:00:00"/>
    <s v="Medium"/>
    <n v="2"/>
    <s v="Meduim"/>
    <n v="69101"/>
    <s v="Express "/>
    <s v="North Platte"/>
    <x v="32"/>
    <x v="3"/>
    <x v="1"/>
    <s v="Bookcases"/>
    <x v="0"/>
    <s v="Jumbo Box"/>
  </r>
  <r>
    <n v="2062"/>
    <s v="Alfred Singh"/>
    <n v="87146"/>
    <x v="8"/>
    <n v="10"/>
    <n v="420.98"/>
    <n v="4209.8"/>
    <n v="0.1"/>
    <n v="0.1"/>
    <s v="Meduim discount"/>
    <n v="420.98"/>
    <n v="3788.82"/>
    <s v="Low order"/>
    <d v="2015-01-29T00:00:00"/>
    <s v="Thursday"/>
    <s v="January"/>
    <s v="2015"/>
    <x v="0"/>
    <d v="2015-02-01T00:00:00"/>
    <s v="Medium"/>
    <n v="3"/>
    <s v="Meduim"/>
    <n v="23111"/>
    <s v="Standard"/>
    <s v="Mechanicsville"/>
    <x v="8"/>
    <x v="3"/>
    <x v="0"/>
    <s v="Binders And Binder Accessories"/>
    <x v="0"/>
    <s v="Small Box"/>
  </r>
  <r>
    <n v="2062"/>
    <s v="Alfred Singh"/>
    <n v="87148"/>
    <x v="1"/>
    <n v="22"/>
    <n v="291.73"/>
    <n v="6418.06"/>
    <n v="0.1"/>
    <n v="0.1"/>
    <s v="Meduim discount"/>
    <n v="641.80600000000004"/>
    <n v="5776.2540000000008"/>
    <s v="High Order"/>
    <d v="2015-06-26T00:00:00"/>
    <s v="Friday"/>
    <s v="June"/>
    <s v="2015"/>
    <x v="1"/>
    <d v="2015-06-30T00:00:00"/>
    <s v="Low"/>
    <n v="4"/>
    <s v="High"/>
    <n v="23111"/>
    <s v="Express "/>
    <s v="Mechanicsville"/>
    <x v="8"/>
    <x v="3"/>
    <x v="1"/>
    <s v="Chairs &amp; Chairmats"/>
    <x v="0"/>
    <s v="Jumbo Drum"/>
  </r>
  <r>
    <n v="2063"/>
    <s v="Todd D Norris"/>
    <n v="87147"/>
    <x v="13"/>
    <n v="1"/>
    <n v="300.97000000000003"/>
    <n v="300.97000000000003"/>
    <n v="0.1"/>
    <n v="0.1"/>
    <s v="Meduim discount"/>
    <n v="30.097000000000005"/>
    <n v="270.87300000000005"/>
    <s v="Low order"/>
    <d v="2015-05-08T00:00:00"/>
    <s v="Friday"/>
    <s v="May"/>
    <s v="2015"/>
    <x v="3"/>
    <d v="2015-05-08T00:00:00"/>
    <s v="Low"/>
    <n v="0"/>
    <s v="Fast"/>
    <n v="23602"/>
    <s v="Standard"/>
    <s v="Newport News"/>
    <x v="8"/>
    <x v="3"/>
    <x v="2"/>
    <s v="Computer Peripherals"/>
    <x v="0"/>
    <s v="Small Box"/>
  </r>
  <r>
    <n v="2066"/>
    <s v="Claudia Webb"/>
    <n v="85833"/>
    <x v="10"/>
    <n v="7"/>
    <n v="20.89"/>
    <n v="146.23000000000002"/>
    <n v="0.05"/>
    <n v="0.05"/>
    <s v="Low discount"/>
    <n v="7.3115000000000014"/>
    <n v="138.91850000000002"/>
    <s v="Low order"/>
    <d v="2015-03-26T00:00:00"/>
    <s v="Thursday"/>
    <s v="March"/>
    <s v="2015"/>
    <x v="5"/>
    <d v="2015-03-27T00:00:00"/>
    <s v="Medium"/>
    <n v="1"/>
    <s v="Fast"/>
    <n v="28079"/>
    <s v="Standard"/>
    <s v="Indian Trail"/>
    <x v="24"/>
    <x v="3"/>
    <x v="0"/>
    <s v="Storage &amp; Organization"/>
    <x v="1"/>
    <s v="Small Box"/>
  </r>
  <r>
    <n v="2066"/>
    <s v="Claudia Webb"/>
    <n v="85834"/>
    <x v="5"/>
    <n v="2"/>
    <n v="20.99"/>
    <n v="41.98"/>
    <n v="0.05"/>
    <n v="0.05"/>
    <s v="Low discount"/>
    <n v="2.0989999999999998"/>
    <n v="39.881"/>
    <s v="Low order"/>
    <d v="2015-03-31T00:00:00"/>
    <s v="Tuesday"/>
    <s v="March"/>
    <s v="2015"/>
    <x v="5"/>
    <d v="2015-04-01T00:00:00"/>
    <s v="Critical"/>
    <n v="1"/>
    <s v="Fast"/>
    <n v="28079"/>
    <s v="Express "/>
    <s v="Indian Trail"/>
    <x v="24"/>
    <x v="3"/>
    <x v="2"/>
    <s v="Telephones And Communication"/>
    <x v="1"/>
    <s v="Medium Box"/>
  </r>
  <r>
    <n v="2066"/>
    <s v="Claudia Webb"/>
    <n v="85835"/>
    <x v="8"/>
    <n v="8"/>
    <n v="4.24"/>
    <n v="33.92"/>
    <n v="0.05"/>
    <n v="0.05"/>
    <s v="Low discount"/>
    <n v="1.6960000000000002"/>
    <n v="32.224000000000004"/>
    <s v="Low order"/>
    <d v="2015-04-19T00:00:00"/>
    <s v="Sunday"/>
    <s v="April"/>
    <s v="2015"/>
    <x v="4"/>
    <d v="2015-04-23T00:00:00"/>
    <s v="Low"/>
    <n v="4"/>
    <s v="High"/>
    <n v="28079"/>
    <s v="Standard"/>
    <s v="Indian Trail"/>
    <x v="24"/>
    <x v="3"/>
    <x v="0"/>
    <s v="Binders And Binder Accessories"/>
    <x v="0"/>
    <s v="Small Box"/>
  </r>
  <r>
    <n v="2069"/>
    <s v="Elsie Boykin"/>
    <n v="88554"/>
    <x v="13"/>
    <n v="3"/>
    <n v="40.98"/>
    <n v="122.94"/>
    <n v="0.05"/>
    <n v="0.05"/>
    <s v="Low discount"/>
    <n v="6.1470000000000002"/>
    <n v="116.79299999999999"/>
    <s v="Low order"/>
    <d v="2015-01-12T00:00:00"/>
    <s v="Monday"/>
    <s v="January"/>
    <s v="2015"/>
    <x v="0"/>
    <d v="2015-01-14T00:00:00"/>
    <s v="Medium"/>
    <n v="2"/>
    <s v="Meduim"/>
    <n v="41075"/>
    <s v="Standard"/>
    <s v="Fort Thomas"/>
    <x v="35"/>
    <x v="2"/>
    <x v="2"/>
    <s v="Computer Peripherals"/>
    <x v="3"/>
    <s v="Small Box"/>
  </r>
  <r>
    <n v="2070"/>
    <s v="Kelly Collins"/>
    <n v="88558"/>
    <x v="5"/>
    <n v="5"/>
    <n v="35.99"/>
    <n v="179.95000000000002"/>
    <n v="0.05"/>
    <n v="0.05"/>
    <s v="Low discount"/>
    <n v="8.9975000000000005"/>
    <n v="170.95250000000001"/>
    <s v="Low order"/>
    <d v="2015-05-16T00:00:00"/>
    <s v="Saturday"/>
    <s v="May"/>
    <s v="2015"/>
    <x v="3"/>
    <d v="2015-05-20T00:00:00"/>
    <s v="Low"/>
    <n v="4"/>
    <s v="High"/>
    <n v="48021"/>
    <s v="Standard"/>
    <s v="Eastpointe"/>
    <x v="22"/>
    <x v="2"/>
    <x v="2"/>
    <s v="Telephones And Communication"/>
    <x v="0"/>
    <s v="Wrap Bag"/>
  </r>
  <r>
    <n v="2071"/>
    <s v="Victor Cherry"/>
    <n v="88555"/>
    <x v="13"/>
    <n v="23"/>
    <n v="60.98"/>
    <n v="1402.54"/>
    <n v="0.05"/>
    <n v="0.05"/>
    <s v="Low discount"/>
    <n v="70.126999999999995"/>
    <n v="1332.413"/>
    <s v="Low order"/>
    <d v="2015-02-01T00:00:00"/>
    <s v="Sunday"/>
    <s v="February"/>
    <s v="2015"/>
    <x v="2"/>
    <d v="2015-02-01T00:00:00"/>
    <s v="Not Specified"/>
    <n v="0"/>
    <s v="Fast"/>
    <n v="48336"/>
    <s v="Standard"/>
    <s v="Farmington Hills"/>
    <x v="22"/>
    <x v="2"/>
    <x v="2"/>
    <s v="Computer Peripherals"/>
    <x v="0"/>
    <s v="Small Pack"/>
  </r>
  <r>
    <n v="2071"/>
    <s v="Victor Cherry"/>
    <n v="88555"/>
    <x v="9"/>
    <n v="11"/>
    <n v="3.08"/>
    <n v="33.880000000000003"/>
    <n v="0.05"/>
    <n v="0.05"/>
    <s v="Low discount"/>
    <n v="1.6940000000000002"/>
    <n v="32.186"/>
    <s v="Low order"/>
    <d v="2015-02-01T00:00:00"/>
    <s v="Sunday"/>
    <s v="February"/>
    <s v="2015"/>
    <x v="2"/>
    <d v="2015-02-02T00:00:00"/>
    <s v="Not Specified"/>
    <n v="1"/>
    <s v="Fast"/>
    <n v="48336"/>
    <s v="Standard"/>
    <s v="Farmington Hills"/>
    <x v="22"/>
    <x v="2"/>
    <x v="0"/>
    <s v="Labels"/>
    <x v="0"/>
    <s v="Small Box"/>
  </r>
  <r>
    <n v="2071"/>
    <s v="Victor Cherry"/>
    <n v="88558"/>
    <x v="5"/>
    <n v="20"/>
    <n v="65.989999999999995"/>
    <n v="1319.8"/>
    <n v="0.05"/>
    <n v="0.05"/>
    <s v="Low discount"/>
    <n v="65.989999999999995"/>
    <n v="1253.81"/>
    <s v="Low order"/>
    <d v="2015-05-16T00:00:00"/>
    <s v="Saturday"/>
    <s v="May"/>
    <s v="2015"/>
    <x v="3"/>
    <d v="2015-05-23T00:00:00"/>
    <s v="Low"/>
    <n v="7"/>
    <s v="High"/>
    <n v="48336"/>
    <s v="Express "/>
    <s v="Farmington Hills"/>
    <x v="22"/>
    <x v="2"/>
    <x v="2"/>
    <s v="Telephones And Communication"/>
    <x v="0"/>
    <s v="Small Box"/>
  </r>
  <r>
    <n v="2072"/>
    <s v="Malcolm S Lanier"/>
    <n v="88555"/>
    <x v="7"/>
    <n v="23"/>
    <n v="10.31"/>
    <n v="237.13000000000002"/>
    <n v="0.05"/>
    <n v="0.05"/>
    <s v="Low discount"/>
    <n v="11.856500000000002"/>
    <n v="225.27350000000001"/>
    <s v="Low order"/>
    <d v="2015-02-01T00:00:00"/>
    <s v="Sunday"/>
    <s v="February"/>
    <s v="2015"/>
    <x v="2"/>
    <d v="2015-02-03T00:00:00"/>
    <s v="Not Specified"/>
    <n v="2"/>
    <s v="Meduim"/>
    <n v="48505"/>
    <s v="Standard"/>
    <s v="Flint"/>
    <x v="22"/>
    <x v="2"/>
    <x v="0"/>
    <s v="Paper"/>
    <x v="0"/>
    <s v="Wrap Bag"/>
  </r>
  <r>
    <n v="2072"/>
    <s v="Malcolm S Lanier"/>
    <n v="88556"/>
    <x v="14"/>
    <n v="14"/>
    <n v="260.98"/>
    <n v="3653.7200000000003"/>
    <n v="0.1"/>
    <n v="0.1"/>
    <s v="Meduim discount"/>
    <n v="365.37200000000007"/>
    <n v="3288.348"/>
    <s v="Low order"/>
    <d v="2015-02-11T00:00:00"/>
    <s v="Wednesday"/>
    <s v="February"/>
    <s v="2015"/>
    <x v="2"/>
    <d v="2015-02-13T00:00:00"/>
    <s v="High"/>
    <n v="2"/>
    <s v="Meduim"/>
    <n v="48505"/>
    <s v="Express "/>
    <s v="Flint"/>
    <x v="22"/>
    <x v="2"/>
    <x v="1"/>
    <s v="Bookcases"/>
    <x v="0"/>
    <s v="Jumbo Box"/>
  </r>
  <r>
    <n v="2072"/>
    <s v="Malcolm S Lanier"/>
    <n v="88556"/>
    <x v="2"/>
    <n v="11"/>
    <n v="10.52"/>
    <n v="115.72"/>
    <n v="0.05"/>
    <n v="0.05"/>
    <s v="Low discount"/>
    <n v="5.7860000000000005"/>
    <n v="109.934"/>
    <s v="Low order"/>
    <d v="2015-02-11T00:00:00"/>
    <s v="Wednesday"/>
    <s v="February"/>
    <s v="2015"/>
    <x v="2"/>
    <d v="2015-02-13T00:00:00"/>
    <s v="High"/>
    <n v="2"/>
    <s v="Meduim"/>
    <n v="48505"/>
    <s v="Standard"/>
    <s v="Flint"/>
    <x v="22"/>
    <x v="2"/>
    <x v="1"/>
    <s v="Office Furnishings"/>
    <x v="0"/>
    <s v="Small Pack"/>
  </r>
  <r>
    <n v="2072"/>
    <s v="Malcolm S Lanier"/>
    <n v="88556"/>
    <x v="7"/>
    <n v="14"/>
    <n v="5.98"/>
    <n v="83.72"/>
    <n v="0.05"/>
    <n v="0.05"/>
    <s v="Low discount"/>
    <n v="4.1859999999999999"/>
    <n v="79.533999999999992"/>
    <s v="Low order"/>
    <d v="2015-02-11T00:00:00"/>
    <s v="Wednesday"/>
    <s v="February"/>
    <s v="2015"/>
    <x v="2"/>
    <d v="2015-02-13T00:00:00"/>
    <s v="High"/>
    <n v="2"/>
    <s v="Meduim"/>
    <n v="48505"/>
    <s v="Express "/>
    <s v="Flint"/>
    <x v="22"/>
    <x v="2"/>
    <x v="0"/>
    <s v="Paper"/>
    <x v="0"/>
    <s v="Small Box"/>
  </r>
  <r>
    <n v="2073"/>
    <s v="Evan Kelley"/>
    <n v="88557"/>
    <x v="1"/>
    <n v="6"/>
    <n v="291.73"/>
    <n v="1750.38"/>
    <n v="0.1"/>
    <n v="0.1"/>
    <s v="Meduim discount"/>
    <n v="175.03800000000001"/>
    <n v="1575.3420000000001"/>
    <s v="Low order"/>
    <d v="2015-04-07T00:00:00"/>
    <s v="Tuesday"/>
    <s v="April"/>
    <s v="2015"/>
    <x v="4"/>
    <d v="2015-04-09T00:00:00"/>
    <s v="Not Specified"/>
    <n v="2"/>
    <s v="Meduim"/>
    <n v="48135"/>
    <s v="Express "/>
    <s v="Garden City"/>
    <x v="22"/>
    <x v="1"/>
    <x v="1"/>
    <s v="Chairs &amp; Chairmats"/>
    <x v="3"/>
    <s v="Jumbo Drum"/>
  </r>
  <r>
    <n v="2081"/>
    <s v="Matthew Conway"/>
    <n v="86092"/>
    <x v="3"/>
    <n v="6"/>
    <n v="1.48"/>
    <n v="8.879999999999999"/>
    <n v="0.05"/>
    <n v="0.05"/>
    <s v="Low discount"/>
    <n v="0.44399999999999995"/>
    <n v="8.4359999999999999"/>
    <s v="Low order"/>
    <d v="2015-01-03T00:00:00"/>
    <s v="Saturday"/>
    <s v="January"/>
    <s v="2015"/>
    <x v="0"/>
    <d v="2015-01-05T00:00:00"/>
    <s v="Low"/>
    <n v="2"/>
    <s v="Meduim"/>
    <n v="14853"/>
    <s v="Standard"/>
    <s v="Ithaca"/>
    <x v="4"/>
    <x v="1"/>
    <x v="0"/>
    <s v="Rubber Bands"/>
    <x v="0"/>
    <s v="Wrap Bag"/>
  </r>
  <r>
    <n v="2089"/>
    <s v="Annie Odom"/>
    <n v="88348"/>
    <x v="15"/>
    <n v="17"/>
    <n v="38.06"/>
    <n v="647.02"/>
    <n v="0.05"/>
    <n v="0.05"/>
    <s v="Low discount"/>
    <n v="32.350999999999999"/>
    <n v="614.66899999999998"/>
    <s v="Low order"/>
    <d v="2015-06-30T00:00:00"/>
    <s v="Tuesday"/>
    <s v="June"/>
    <s v="2015"/>
    <x v="1"/>
    <d v="2015-07-06T00:00:00"/>
    <s v="Low"/>
    <n v="6"/>
    <s v="High"/>
    <n v="10956"/>
    <s v="Standard"/>
    <s v="New City"/>
    <x v="4"/>
    <x v="1"/>
    <x v="0"/>
    <s v="Appliances"/>
    <x v="0"/>
    <s v="Small Box"/>
  </r>
  <r>
    <n v="2089"/>
    <s v="Annie Odom"/>
    <n v="88348"/>
    <x v="16"/>
    <n v="22"/>
    <n v="599.99"/>
    <n v="13199.78"/>
    <n v="0.1"/>
    <n v="0.1"/>
    <s v="Meduim discount"/>
    <n v="1319.9780000000001"/>
    <n v="11879.802"/>
    <s v="High Order"/>
    <d v="2015-06-30T00:00:00"/>
    <s v="Tuesday"/>
    <s v="June"/>
    <s v="2015"/>
    <x v="1"/>
    <d v="2015-07-08T00:00:00"/>
    <s v="Low"/>
    <n v="8"/>
    <s v="High"/>
    <n v="10956"/>
    <s v="Standard"/>
    <s v="New City"/>
    <x v="4"/>
    <x v="1"/>
    <x v="2"/>
    <s v="Copiers And Fax"/>
    <x v="0"/>
    <s v="Large Box"/>
  </r>
  <r>
    <n v="2089"/>
    <s v="Annie Odom"/>
    <n v="88348"/>
    <x v="7"/>
    <n v="5"/>
    <n v="3.98"/>
    <n v="19.899999999999999"/>
    <n v="0.05"/>
    <n v="0.05"/>
    <s v="Low discount"/>
    <n v="0.995"/>
    <n v="18.904999999999998"/>
    <s v="Low order"/>
    <d v="2015-06-30T00:00:00"/>
    <s v="Tuesday"/>
    <s v="June"/>
    <s v="2015"/>
    <x v="1"/>
    <d v="2015-07-04T00:00:00"/>
    <s v="Low"/>
    <n v="4"/>
    <s v="High"/>
    <n v="10956"/>
    <s v="Express "/>
    <s v="New City"/>
    <x v="4"/>
    <x v="0"/>
    <x v="0"/>
    <s v="Paper"/>
    <x v="0"/>
    <s v="Wrap Bag"/>
  </r>
  <r>
    <n v="2094"/>
    <s v="Vernon Hirsch Singleton"/>
    <n v="86629"/>
    <x v="11"/>
    <n v="20"/>
    <n v="400.98"/>
    <n v="8019.6"/>
    <n v="0.1"/>
    <n v="0.1"/>
    <s v="Meduim discount"/>
    <n v="801.96"/>
    <n v="7217.64"/>
    <s v="High Order"/>
    <d v="2015-02-05T00:00:00"/>
    <s v="Thursday"/>
    <s v="February"/>
    <s v="2015"/>
    <x v="2"/>
    <d v="2015-02-06T00:00:00"/>
    <s v="Medium"/>
    <n v="1"/>
    <s v="Fast"/>
    <n v="95928"/>
    <s v="Express "/>
    <s v="Chico"/>
    <x v="1"/>
    <x v="3"/>
    <x v="1"/>
    <s v="Tables"/>
    <x v="0"/>
    <s v="Jumbo Box"/>
  </r>
  <r>
    <n v="2097"/>
    <s v="Patsy Shea"/>
    <n v="87889"/>
    <x v="13"/>
    <n v="4"/>
    <n v="300.97000000000003"/>
    <n v="1203.8800000000001"/>
    <n v="0.1"/>
    <n v="0.1"/>
    <s v="Meduim discount"/>
    <n v="120.38800000000002"/>
    <n v="1083.4920000000002"/>
    <s v="Low order"/>
    <d v="2015-04-18T00:00:00"/>
    <s v="Saturday"/>
    <s v="April"/>
    <s v="2015"/>
    <x v="4"/>
    <d v="2015-04-19T00:00:00"/>
    <s v="Medium"/>
    <n v="1"/>
    <s v="Fast"/>
    <n v="29915"/>
    <s v="Standard"/>
    <s v="Hilton Head Island"/>
    <x v="39"/>
    <x v="3"/>
    <x v="2"/>
    <s v="Computer Peripherals"/>
    <x v="1"/>
    <s v="Small Box"/>
  </r>
  <r>
    <n v="2098"/>
    <s v="Tracy Dyer"/>
    <n v="87889"/>
    <x v="2"/>
    <n v="10"/>
    <n v="39.89"/>
    <n v="398.9"/>
    <n v="0.05"/>
    <n v="0.05"/>
    <s v="Low discount"/>
    <n v="19.945"/>
    <n v="378.95499999999998"/>
    <s v="Low order"/>
    <d v="2015-04-18T00:00:00"/>
    <s v="Saturday"/>
    <s v="April"/>
    <s v="2015"/>
    <x v="4"/>
    <d v="2015-04-20T00:00:00"/>
    <s v="Medium"/>
    <n v="2"/>
    <s v="Meduim"/>
    <n v="29464"/>
    <s v="Standard"/>
    <s v="Mount Pleasant"/>
    <x v="39"/>
    <x v="3"/>
    <x v="1"/>
    <s v="Office Furnishings"/>
    <x v="1"/>
    <s v="Wrap Bag"/>
  </r>
  <r>
    <n v="2099"/>
    <s v="Nathan Fox"/>
    <n v="87888"/>
    <x v="15"/>
    <n v="6"/>
    <n v="14.56"/>
    <n v="87.36"/>
    <n v="0.05"/>
    <n v="0.05"/>
    <s v="Low discount"/>
    <n v="4.3680000000000003"/>
    <n v="82.992000000000004"/>
    <s v="Low order"/>
    <d v="2015-01-08T00:00:00"/>
    <s v="Thursday"/>
    <s v="January"/>
    <s v="2015"/>
    <x v="0"/>
    <d v="2015-01-09T00:00:00"/>
    <s v="Not Specified"/>
    <n v="1"/>
    <s v="Fast"/>
    <n v="29577"/>
    <s v="Standard"/>
    <s v="Myrtle Beach"/>
    <x v="39"/>
    <x v="2"/>
    <x v="0"/>
    <s v="Appliances"/>
    <x v="1"/>
    <s v="Small Box"/>
  </r>
  <r>
    <n v="2107"/>
    <s v="Leigh Burnette Hurley"/>
    <n v="39015"/>
    <x v="6"/>
    <n v="24"/>
    <n v="399.98"/>
    <n v="9599.52"/>
    <n v="0.1"/>
    <n v="0.1"/>
    <s v="Meduim discount"/>
    <n v="959.95200000000011"/>
    <n v="8639.5680000000011"/>
    <s v="High Order"/>
    <d v="2015-06-06T00:00:00"/>
    <s v="Saturday"/>
    <s v="June"/>
    <s v="2015"/>
    <x v="1"/>
    <d v="2015-06-06T00:00:00"/>
    <s v="Medium"/>
    <n v="0"/>
    <s v="Fast"/>
    <n v="60601"/>
    <s v="Express "/>
    <s v="Chicago"/>
    <x v="12"/>
    <x v="2"/>
    <x v="2"/>
    <s v="Office Machines"/>
    <x v="0"/>
    <s v="Jumbo Box"/>
  </r>
  <r>
    <n v="2107"/>
    <s v="Leigh Burnette Hurley"/>
    <n v="39015"/>
    <x v="7"/>
    <n v="20"/>
    <n v="6.48"/>
    <n v="129.60000000000002"/>
    <n v="0.05"/>
    <n v="0.05"/>
    <s v="Low discount"/>
    <n v="6.4800000000000013"/>
    <n v="123.12000000000002"/>
    <s v="Low order"/>
    <d v="2015-06-06T00:00:00"/>
    <s v="Saturday"/>
    <s v="June"/>
    <s v="2015"/>
    <x v="1"/>
    <d v="2015-06-06T00:00:00"/>
    <s v="Medium"/>
    <n v="0"/>
    <s v="Fast"/>
    <n v="60601"/>
    <s v="Standard"/>
    <s v="Chicago"/>
    <x v="12"/>
    <x v="2"/>
    <x v="0"/>
    <s v="Paper"/>
    <x v="0"/>
    <s v="Small Box"/>
  </r>
  <r>
    <n v="2108"/>
    <s v="Alfred Barber"/>
    <n v="87862"/>
    <x v="7"/>
    <n v="5"/>
    <n v="6.48"/>
    <n v="32.400000000000006"/>
    <n v="0.05"/>
    <n v="0.05"/>
    <s v="Low discount"/>
    <n v="1.6200000000000003"/>
    <n v="30.780000000000005"/>
    <s v="Low order"/>
    <d v="2015-06-06T00:00:00"/>
    <s v="Saturday"/>
    <s v="June"/>
    <s v="2015"/>
    <x v="1"/>
    <d v="2015-06-06T00:00:00"/>
    <s v="Medium"/>
    <n v="0"/>
    <s v="Fast"/>
    <n v="63129"/>
    <s v="Standard"/>
    <s v="Mehlville"/>
    <x v="33"/>
    <x v="3"/>
    <x v="0"/>
    <s v="Paper"/>
    <x v="0"/>
    <s v="Small Box"/>
  </r>
  <r>
    <n v="2114"/>
    <s v="Paige Mason"/>
    <n v="88403"/>
    <x v="0"/>
    <n v="10"/>
    <n v="6.68"/>
    <n v="66.8"/>
    <n v="0.05"/>
    <n v="0.05"/>
    <s v="Low discount"/>
    <n v="3.34"/>
    <n v="63.459999999999994"/>
    <s v="Low order"/>
    <d v="2015-03-26T00:00:00"/>
    <s v="Thursday"/>
    <s v="March"/>
    <s v="2015"/>
    <x v="5"/>
    <d v="2015-03-28T00:00:00"/>
    <s v="Critical"/>
    <n v="2"/>
    <s v="Meduim"/>
    <n v="23518"/>
    <s v="Standard"/>
    <s v="Norfolk"/>
    <x v="8"/>
    <x v="3"/>
    <x v="0"/>
    <s v="Pens &amp; Art Supplies"/>
    <x v="0"/>
    <s v="Wrap Bag"/>
  </r>
  <r>
    <n v="2114"/>
    <s v="Paige Mason"/>
    <n v="88404"/>
    <x v="9"/>
    <n v="1"/>
    <n v="2.89"/>
    <n v="2.89"/>
    <n v="0.05"/>
    <n v="0.05"/>
    <s v="Low discount"/>
    <n v="0.14450000000000002"/>
    <n v="2.7455000000000003"/>
    <s v="Low order"/>
    <d v="2015-04-23T00:00:00"/>
    <s v="Thursday"/>
    <s v="April"/>
    <s v="2015"/>
    <x v="4"/>
    <d v="2015-04-23T00:00:00"/>
    <s v="Critical"/>
    <n v="0"/>
    <s v="Fast"/>
    <n v="23518"/>
    <s v="Standard"/>
    <s v="Norfolk"/>
    <x v="8"/>
    <x v="3"/>
    <x v="0"/>
    <s v="Labels"/>
    <x v="0"/>
    <s v="Small Box"/>
  </r>
  <r>
    <n v="2114"/>
    <s v="Paige Mason"/>
    <n v="88405"/>
    <x v="1"/>
    <n v="1"/>
    <n v="226.67"/>
    <n v="226.67"/>
    <n v="0.1"/>
    <n v="0.1"/>
    <s v="Meduim discount"/>
    <n v="22.667000000000002"/>
    <n v="204.00299999999999"/>
    <s v="Low order"/>
    <d v="2015-02-26T00:00:00"/>
    <s v="Thursday"/>
    <s v="February"/>
    <s v="2015"/>
    <x v="2"/>
    <d v="2015-02-27T00:00:00"/>
    <s v="Critical"/>
    <n v="1"/>
    <s v="Fast"/>
    <n v="23518"/>
    <s v="Express "/>
    <s v="Norfolk"/>
    <x v="8"/>
    <x v="3"/>
    <x v="1"/>
    <s v="Chairs &amp; Chairmats"/>
    <x v="0"/>
    <s v="Jumbo Drum"/>
  </r>
  <r>
    <n v="2114"/>
    <s v="Paige Mason"/>
    <n v="88405"/>
    <x v="10"/>
    <n v="20"/>
    <n v="20.98"/>
    <n v="419.6"/>
    <n v="0.05"/>
    <n v="0.05"/>
    <s v="Low discount"/>
    <n v="20.980000000000004"/>
    <n v="398.62"/>
    <s v="Low order"/>
    <d v="2015-02-26T00:00:00"/>
    <s v="Thursday"/>
    <s v="February"/>
    <s v="2015"/>
    <x v="2"/>
    <d v="2015-02-28T00:00:00"/>
    <s v="Critical"/>
    <n v="2"/>
    <s v="Meduim"/>
    <n v="23518"/>
    <s v="Express "/>
    <s v="Norfolk"/>
    <x v="8"/>
    <x v="3"/>
    <x v="0"/>
    <s v="Storage &amp; Organization"/>
    <x v="0"/>
    <s v="Jumbo Drum"/>
  </r>
  <r>
    <n v="2115"/>
    <s v="Jeffrey Lloyd"/>
    <n v="88406"/>
    <x v="1"/>
    <n v="14"/>
    <n v="95.95"/>
    <n v="1343.3"/>
    <n v="0.05"/>
    <n v="0.05"/>
    <s v="Low discount"/>
    <n v="67.165000000000006"/>
    <n v="1276.135"/>
    <s v="Low order"/>
    <d v="2015-04-29T00:00:00"/>
    <s v="Wednesday"/>
    <s v="April"/>
    <s v="2015"/>
    <x v="4"/>
    <d v="2015-05-01T00:00:00"/>
    <s v="Medium"/>
    <n v="2"/>
    <s v="Meduim"/>
    <n v="22124"/>
    <s v="Express "/>
    <s v="Oakton"/>
    <x v="8"/>
    <x v="2"/>
    <x v="1"/>
    <s v="Chairs &amp; Chairmats"/>
    <x v="0"/>
    <s v="Jumbo Drum"/>
  </r>
  <r>
    <n v="2117"/>
    <s v="Jack Hatcher"/>
    <n v="90891"/>
    <x v="1"/>
    <n v="20"/>
    <n v="320.98"/>
    <n v="6419.6"/>
    <n v="0.1"/>
    <n v="0.1"/>
    <s v="Meduim discount"/>
    <n v="641.96"/>
    <n v="5777.64"/>
    <s v="High Order"/>
    <d v="2015-04-20T00:00:00"/>
    <s v="Monday"/>
    <s v="April"/>
    <s v="2015"/>
    <x v="4"/>
    <d v="2015-04-22T00:00:00"/>
    <s v="High"/>
    <n v="2"/>
    <s v="Meduim"/>
    <n v="75401"/>
    <s v="Standard"/>
    <s v="Greenville"/>
    <x v="7"/>
    <x v="2"/>
    <x v="1"/>
    <s v="Chairs &amp; Chairmats"/>
    <x v="1"/>
    <s v="Large Box"/>
  </r>
  <r>
    <n v="2117"/>
    <s v="Jack Hatcher"/>
    <n v="90891"/>
    <x v="5"/>
    <n v="18"/>
    <n v="125.99"/>
    <n v="2267.8199999999997"/>
    <n v="0.1"/>
    <n v="0.1"/>
    <s v="Meduim discount"/>
    <n v="226.78199999999998"/>
    <n v="2041.0379999999998"/>
    <s v="Low order"/>
    <d v="2015-04-20T00:00:00"/>
    <s v="Monday"/>
    <s v="April"/>
    <s v="2015"/>
    <x v="4"/>
    <d v="2015-04-21T00:00:00"/>
    <s v="High"/>
    <n v="1"/>
    <s v="Fast"/>
    <n v="75401"/>
    <s v="Standard"/>
    <s v="Greenville"/>
    <x v="7"/>
    <x v="3"/>
    <x v="2"/>
    <s v="Telephones And Communication"/>
    <x v="1"/>
    <s v="Small Box"/>
  </r>
  <r>
    <n v="2122"/>
    <s v="Carolyn Fisher"/>
    <n v="89664"/>
    <x v="6"/>
    <n v="10"/>
    <n v="80.97"/>
    <n v="809.7"/>
    <n v="0.05"/>
    <n v="0.05"/>
    <s v="Low discount"/>
    <n v="40.485000000000007"/>
    <n v="769.21500000000003"/>
    <s v="Low order"/>
    <d v="2015-02-01T00:00:00"/>
    <s v="Sunday"/>
    <s v="February"/>
    <s v="2015"/>
    <x v="2"/>
    <d v="2015-02-03T00:00:00"/>
    <s v="Critical"/>
    <n v="2"/>
    <s v="Meduim"/>
    <n v="72116"/>
    <s v="Express "/>
    <s v="Sherwood"/>
    <x v="40"/>
    <x v="3"/>
    <x v="2"/>
    <s v="Office Machines"/>
    <x v="3"/>
    <s v="Jumbo Drum"/>
  </r>
  <r>
    <n v="2124"/>
    <s v="Paige Powers"/>
    <n v="89665"/>
    <x v="13"/>
    <n v="13"/>
    <n v="45.19"/>
    <n v="587.47"/>
    <n v="0.05"/>
    <n v="0.05"/>
    <s v="Low discount"/>
    <n v="29.373500000000003"/>
    <n v="558.09649999999999"/>
    <s v="Low order"/>
    <d v="2015-01-01T00:00:00"/>
    <s v="Thursday"/>
    <s v="January"/>
    <s v="2015"/>
    <x v="0"/>
    <d v="2015-01-02T00:00:00"/>
    <s v="High"/>
    <n v="1"/>
    <s v="Fast"/>
    <n v="72301"/>
    <s v="Standard"/>
    <s v="West Memphis"/>
    <x v="40"/>
    <x v="3"/>
    <x v="2"/>
    <s v="Computer Peripherals"/>
    <x v="3"/>
    <s v="Small Pack"/>
  </r>
  <r>
    <n v="2124"/>
    <s v="Paige Powers"/>
    <n v="89666"/>
    <x v="11"/>
    <n v="21"/>
    <n v="124.49"/>
    <n v="2614.29"/>
    <n v="0.1"/>
    <n v="0.1"/>
    <s v="Meduim discount"/>
    <n v="261.42900000000003"/>
    <n v="2352.8609999999999"/>
    <s v="Low order"/>
    <d v="2015-03-26T00:00:00"/>
    <s v="Thursday"/>
    <s v="March"/>
    <s v="2015"/>
    <x v="5"/>
    <d v="2015-03-27T00:00:00"/>
    <s v="High"/>
    <n v="1"/>
    <s v="Fast"/>
    <n v="72301"/>
    <s v="Express "/>
    <s v="West Memphis"/>
    <x v="40"/>
    <x v="2"/>
    <x v="1"/>
    <s v="Tables"/>
    <x v="0"/>
    <s v="Jumbo Box"/>
  </r>
  <r>
    <n v="2127"/>
    <s v="Joyce Kern"/>
    <n v="88418"/>
    <x v="7"/>
    <n v="6"/>
    <n v="5.98"/>
    <n v="35.880000000000003"/>
    <n v="0.05"/>
    <n v="0.05"/>
    <s v="Low discount"/>
    <n v="1.7940000000000003"/>
    <n v="34.086000000000006"/>
    <s v="Low order"/>
    <d v="2015-03-18T00:00:00"/>
    <s v="Wednesday"/>
    <s v="March"/>
    <s v="2015"/>
    <x v="5"/>
    <d v="2015-03-20T00:00:00"/>
    <s v="Critical"/>
    <n v="2"/>
    <s v="Meduim"/>
    <n v="48310"/>
    <s v="Standard"/>
    <s v="Sterling Heights"/>
    <x v="22"/>
    <x v="2"/>
    <x v="0"/>
    <s v="Paper"/>
    <x v="1"/>
    <s v="Small Box"/>
  </r>
  <r>
    <n v="2131"/>
    <s v="Mary Hewitt"/>
    <n v="90079"/>
    <x v="14"/>
    <n v="2"/>
    <n v="150.97999999999999"/>
    <n v="301.95999999999998"/>
    <n v="0.1"/>
    <n v="0.1"/>
    <s v="Meduim discount"/>
    <n v="30.195999999999998"/>
    <n v="271.76400000000001"/>
    <s v="Low order"/>
    <d v="2015-01-03T00:00:00"/>
    <s v="Saturday"/>
    <s v="January"/>
    <s v="2015"/>
    <x v="0"/>
    <d v="2015-01-04T00:00:00"/>
    <s v="High"/>
    <n v="1"/>
    <s v="Fast"/>
    <n v="64118"/>
    <s v="Express "/>
    <s v="Gladstone"/>
    <x v="33"/>
    <x v="2"/>
    <x v="1"/>
    <s v="Bookcases"/>
    <x v="1"/>
    <s v="Jumbo Box"/>
  </r>
  <r>
    <n v="2132"/>
    <s v="Philip Hawkins"/>
    <n v="90078"/>
    <x v="13"/>
    <n v="11"/>
    <n v="30.42"/>
    <n v="334.62"/>
    <n v="0.05"/>
    <n v="0.05"/>
    <s v="Low discount"/>
    <n v="16.731000000000002"/>
    <n v="317.88900000000001"/>
    <s v="Low order"/>
    <d v="2015-01-10T00:00:00"/>
    <s v="Saturday"/>
    <s v="January"/>
    <s v="2015"/>
    <x v="0"/>
    <d v="2015-01-14T00:00:00"/>
    <s v="Low"/>
    <n v="4"/>
    <s v="High"/>
    <n v="63042"/>
    <s v="Express "/>
    <s v="Hazelwood"/>
    <x v="33"/>
    <x v="0"/>
    <x v="2"/>
    <s v="Computer Peripherals"/>
    <x v="1"/>
    <s v="Small Box"/>
  </r>
  <r>
    <n v="2135"/>
    <s v="Melvin Kendall"/>
    <n v="91583"/>
    <x v="5"/>
    <n v="21"/>
    <n v="28.99"/>
    <n v="608.79"/>
    <n v="0.05"/>
    <n v="0.05"/>
    <s v="Low discount"/>
    <n v="30.439499999999999"/>
    <n v="578.35050000000001"/>
    <s v="Low order"/>
    <d v="2015-02-06T00:00:00"/>
    <s v="Friday"/>
    <s v="February"/>
    <s v="2015"/>
    <x v="2"/>
    <d v="2015-02-07T00:00:00"/>
    <s v="High"/>
    <n v="1"/>
    <s v="Fast"/>
    <n v="88101"/>
    <s v="Standard"/>
    <s v="Clovis"/>
    <x v="27"/>
    <x v="3"/>
    <x v="2"/>
    <s v="Telephones And Communication"/>
    <x v="1"/>
    <s v="Medium Box"/>
  </r>
  <r>
    <n v="2137"/>
    <s v="Crystal Crabtree"/>
    <n v="86002"/>
    <x v="7"/>
    <n v="9"/>
    <n v="6.98"/>
    <n v="62.820000000000007"/>
    <n v="0.05"/>
    <n v="0.05"/>
    <s v="Low discount"/>
    <n v="3.1410000000000005"/>
    <n v="59.679000000000009"/>
    <s v="Low order"/>
    <d v="2015-01-31T00:00:00"/>
    <s v="Saturday"/>
    <s v="January"/>
    <s v="2015"/>
    <x v="0"/>
    <d v="2015-02-02T00:00:00"/>
    <s v="Not Specified"/>
    <n v="2"/>
    <s v="Meduim"/>
    <n v="33407"/>
    <s v="Standard"/>
    <s v="West Palm Beach"/>
    <x v="26"/>
    <x v="2"/>
    <x v="0"/>
    <s v="Paper"/>
    <x v="0"/>
    <s v="Wrap Bag"/>
  </r>
  <r>
    <n v="2139"/>
    <s v="Jon Kendall"/>
    <n v="86003"/>
    <x v="6"/>
    <n v="2"/>
    <n v="2550.14"/>
    <n v="5100.28"/>
    <n v="0.15"/>
    <n v="0.15"/>
    <s v="High discount"/>
    <n v="765.04199999999992"/>
    <n v="4335.2379999999994"/>
    <s v="Low order"/>
    <d v="2015-04-16T00:00:00"/>
    <s v="Thursday"/>
    <s v="April"/>
    <s v="2015"/>
    <x v="4"/>
    <d v="2015-04-17T00:00:00"/>
    <s v="Critical"/>
    <n v="1"/>
    <s v="Fast"/>
    <n v="53094"/>
    <s v="Express "/>
    <s v="Watertown"/>
    <x v="45"/>
    <x v="0"/>
    <x v="2"/>
    <s v="Office Machines"/>
    <x v="0"/>
    <s v="Jumbo Drum"/>
  </r>
  <r>
    <n v="2141"/>
    <s v="Molly Webster"/>
    <n v="87570"/>
    <x v="8"/>
    <n v="3"/>
    <n v="5.44"/>
    <n v="16.32"/>
    <n v="0.05"/>
    <n v="0.05"/>
    <s v="Low discount"/>
    <n v="0.81600000000000006"/>
    <n v="15.504"/>
    <s v="Low order"/>
    <d v="2015-02-18T00:00:00"/>
    <s v="Wednesday"/>
    <s v="February"/>
    <s v="2015"/>
    <x v="2"/>
    <d v="2015-02-19T00:00:00"/>
    <s v="High"/>
    <n v="1"/>
    <s v="Fast"/>
    <n v="81301"/>
    <s v="Standard"/>
    <s v="Durango"/>
    <x v="21"/>
    <x v="0"/>
    <x v="0"/>
    <s v="Binders And Binder Accessories"/>
    <x v="1"/>
    <s v="Small Box"/>
  </r>
  <r>
    <n v="2141"/>
    <s v="Molly Webster"/>
    <n v="87570"/>
    <x v="16"/>
    <n v="18"/>
    <n v="549.99"/>
    <n v="9899.82"/>
    <n v="0.1"/>
    <n v="0.1"/>
    <s v="Meduim discount"/>
    <n v="989.98199999999997"/>
    <n v="8909.8379999999997"/>
    <s v="High Order"/>
    <d v="2015-02-18T00:00:00"/>
    <s v="Wednesday"/>
    <s v="February"/>
    <s v="2015"/>
    <x v="2"/>
    <d v="2015-02-20T00:00:00"/>
    <s v="High"/>
    <n v="2"/>
    <s v="Meduim"/>
    <n v="81301"/>
    <s v="Express "/>
    <s v="Durango"/>
    <x v="21"/>
    <x v="0"/>
    <x v="2"/>
    <s v="Copiers And Fax"/>
    <x v="1"/>
    <s v="Jumbo Drum"/>
  </r>
  <r>
    <n v="2141"/>
    <s v="Molly Webster"/>
    <n v="87570"/>
    <x v="0"/>
    <n v="7"/>
    <n v="22.01"/>
    <n v="154.07000000000002"/>
    <n v="0.05"/>
    <n v="0.05"/>
    <s v="Low discount"/>
    <n v="7.7035000000000018"/>
    <n v="146.36650000000003"/>
    <s v="Low order"/>
    <d v="2015-02-18T00:00:00"/>
    <s v="Wednesday"/>
    <s v="February"/>
    <s v="2015"/>
    <x v="2"/>
    <d v="2015-02-19T00:00:00"/>
    <s v="High"/>
    <n v="1"/>
    <s v="Fast"/>
    <n v="81301"/>
    <s v="Express "/>
    <s v="Durango"/>
    <x v="21"/>
    <x v="0"/>
    <x v="0"/>
    <s v="Pens &amp; Art Supplies"/>
    <x v="1"/>
    <s v="Small Pack"/>
  </r>
  <r>
    <n v="2141"/>
    <s v="Molly Webster"/>
    <n v="87570"/>
    <x v="10"/>
    <n v="7"/>
    <n v="34.76"/>
    <n v="243.32"/>
    <n v="0.05"/>
    <n v="0.05"/>
    <s v="Low discount"/>
    <n v="12.166"/>
    <n v="231.154"/>
    <s v="Low order"/>
    <d v="2015-02-18T00:00:00"/>
    <s v="Wednesday"/>
    <s v="February"/>
    <s v="2015"/>
    <x v="2"/>
    <d v="2015-02-20T00:00:00"/>
    <s v="High"/>
    <n v="2"/>
    <s v="Meduim"/>
    <n v="81301"/>
    <s v="Standard"/>
    <s v="Durango"/>
    <x v="21"/>
    <x v="3"/>
    <x v="0"/>
    <s v="Storage &amp; Organization"/>
    <x v="1"/>
    <s v="Small Box"/>
  </r>
  <r>
    <n v="2143"/>
    <s v="Lester Sawyer"/>
    <n v="87569"/>
    <x v="10"/>
    <n v="12"/>
    <n v="17.149999999999999"/>
    <n v="205.79999999999998"/>
    <n v="0.05"/>
    <n v="0.05"/>
    <s v="Low discount"/>
    <n v="10.29"/>
    <n v="195.51"/>
    <s v="Low order"/>
    <d v="2015-06-13T00:00:00"/>
    <s v="Saturday"/>
    <s v="June"/>
    <s v="2015"/>
    <x v="1"/>
    <d v="2015-06-16T00:00:00"/>
    <s v="High"/>
    <n v="3"/>
    <s v="Meduim"/>
    <n v="20151"/>
    <s v="Standard"/>
    <s v="Fairfax"/>
    <x v="8"/>
    <x v="3"/>
    <x v="0"/>
    <s v="Storage &amp; Organization"/>
    <x v="1"/>
    <s v="Small Box"/>
  </r>
  <r>
    <n v="2145"/>
    <s v="Kerry Hardy"/>
    <n v="87072"/>
    <x v="2"/>
    <n v="11"/>
    <n v="20.28"/>
    <n v="223.08"/>
    <n v="0.05"/>
    <n v="0.05"/>
    <s v="Low discount"/>
    <n v="11.154000000000002"/>
    <n v="211.92600000000002"/>
    <s v="Low order"/>
    <d v="2015-02-10T00:00:00"/>
    <s v="Tuesday"/>
    <s v="February"/>
    <s v="2015"/>
    <x v="2"/>
    <d v="2015-02-12T00:00:00"/>
    <s v="Medium"/>
    <n v="2"/>
    <s v="Meduim"/>
    <n v="33311"/>
    <s v="Standard"/>
    <s v="Fort Lauderdale"/>
    <x v="26"/>
    <x v="3"/>
    <x v="1"/>
    <s v="Office Furnishings"/>
    <x v="0"/>
    <s v="Small Box"/>
  </r>
  <r>
    <n v="2146"/>
    <s v="Courtney Boyd"/>
    <n v="87071"/>
    <x v="10"/>
    <n v="2"/>
    <n v="20.34"/>
    <n v="40.68"/>
    <n v="0.05"/>
    <n v="0.05"/>
    <s v="Low discount"/>
    <n v="2.0340000000000003"/>
    <n v="38.646000000000001"/>
    <s v="Low order"/>
    <d v="2015-01-06T00:00:00"/>
    <s v="Tuesday"/>
    <s v="January"/>
    <s v="2015"/>
    <x v="0"/>
    <d v="2015-01-10T00:00:00"/>
    <s v="Low"/>
    <n v="4"/>
    <s v="High"/>
    <n v="20151"/>
    <s v="Standard"/>
    <s v="Fairfax"/>
    <x v="8"/>
    <x v="2"/>
    <x v="0"/>
    <s v="Storage &amp; Organization"/>
    <x v="0"/>
    <s v="Large Box"/>
  </r>
  <r>
    <n v="2151"/>
    <s v="Melinda Rogers"/>
    <n v="90404"/>
    <x v="1"/>
    <n v="1"/>
    <n v="243.98"/>
    <n v="243.98"/>
    <n v="0.1"/>
    <n v="0.1"/>
    <s v="Meduim discount"/>
    <n v="24.398"/>
    <n v="219.58199999999999"/>
    <s v="Low order"/>
    <d v="2015-01-05T00:00:00"/>
    <s v="Monday"/>
    <s v="January"/>
    <s v="2015"/>
    <x v="0"/>
    <d v="2015-01-06T00:00:00"/>
    <s v="Not Specified"/>
    <n v="1"/>
    <s v="Fast"/>
    <n v="52001"/>
    <s v="Express "/>
    <s v="Dubuque"/>
    <x v="25"/>
    <x v="2"/>
    <x v="1"/>
    <s v="Chairs &amp; Chairmats"/>
    <x v="0"/>
    <s v="Jumbo Drum"/>
  </r>
  <r>
    <n v="2151"/>
    <s v="Melinda Rogers"/>
    <n v="90405"/>
    <x v="8"/>
    <n v="1"/>
    <n v="5.74"/>
    <n v="5.74"/>
    <n v="0.05"/>
    <n v="0.05"/>
    <s v="Low discount"/>
    <n v="0.28700000000000003"/>
    <n v="5.4530000000000003"/>
    <s v="Low order"/>
    <d v="2015-02-09T00:00:00"/>
    <s v="Monday"/>
    <s v="February"/>
    <s v="2015"/>
    <x v="2"/>
    <d v="2015-02-11T00:00:00"/>
    <s v="High"/>
    <n v="2"/>
    <s v="Meduim"/>
    <n v="52001"/>
    <s v="Standard"/>
    <s v="Dubuque"/>
    <x v="25"/>
    <x v="2"/>
    <x v="0"/>
    <s v="Binders And Binder Accessories"/>
    <x v="0"/>
    <s v="Small Box"/>
  </r>
  <r>
    <n v="2157"/>
    <s v="Tom Hoyle Honeycutt"/>
    <n v="90385"/>
    <x v="2"/>
    <n v="4"/>
    <n v="55.5"/>
    <n v="222"/>
    <n v="0.05"/>
    <n v="0.05"/>
    <s v="Low discount"/>
    <n v="11.100000000000001"/>
    <n v="210.9"/>
    <s v="Low order"/>
    <d v="2015-03-16T00:00:00"/>
    <s v="Monday"/>
    <s v="March"/>
    <s v="2015"/>
    <x v="5"/>
    <d v="2015-03-16T00:00:00"/>
    <s v="Low"/>
    <n v="0"/>
    <s v="Fast"/>
    <n v="48093"/>
    <s v="Standard"/>
    <s v="Warren"/>
    <x v="22"/>
    <x v="2"/>
    <x v="1"/>
    <s v="Office Furnishings"/>
    <x v="1"/>
    <s v="Medium Box"/>
  </r>
  <r>
    <n v="2157"/>
    <s v="Tom Hoyle Honeycutt"/>
    <n v="90385"/>
    <x v="6"/>
    <n v="14"/>
    <n v="442.14"/>
    <n v="6189.96"/>
    <n v="0.1"/>
    <n v="0.1"/>
    <s v="Meduim discount"/>
    <n v="618.99600000000009"/>
    <n v="5570.9639999999999"/>
    <s v="High Order"/>
    <d v="2015-03-16T00:00:00"/>
    <s v="Monday"/>
    <s v="March"/>
    <s v="2015"/>
    <x v="5"/>
    <d v="2015-03-25T00:00:00"/>
    <s v="Low"/>
    <n v="9"/>
    <s v="High"/>
    <n v="48093"/>
    <s v="Express "/>
    <s v="Warren"/>
    <x v="22"/>
    <x v="2"/>
    <x v="2"/>
    <s v="Office Machines"/>
    <x v="1"/>
    <s v="Jumbo Drum"/>
  </r>
  <r>
    <n v="2157"/>
    <s v="Tom Hoyle Honeycutt"/>
    <n v="90386"/>
    <x v="2"/>
    <n v="19"/>
    <n v="30.93"/>
    <n v="587.66999999999996"/>
    <n v="0.05"/>
    <n v="0.05"/>
    <s v="Low discount"/>
    <n v="29.383499999999998"/>
    <n v="558.28649999999993"/>
    <s v="Low order"/>
    <d v="2015-05-03T00:00:00"/>
    <s v="Sunday"/>
    <s v="May"/>
    <s v="2015"/>
    <x v="3"/>
    <d v="2015-05-04T00:00:00"/>
    <s v="High"/>
    <n v="1"/>
    <s v="Fast"/>
    <n v="48093"/>
    <s v="Standard"/>
    <s v="Warren"/>
    <x v="22"/>
    <x v="2"/>
    <x v="1"/>
    <s v="Office Furnishings"/>
    <x v="1"/>
    <s v="Small Pack"/>
  </r>
  <r>
    <n v="2157"/>
    <s v="Tom Hoyle Honeycutt"/>
    <n v="90386"/>
    <x v="6"/>
    <n v="14"/>
    <n v="297.48"/>
    <n v="4164.72"/>
    <n v="0.1"/>
    <n v="0.1"/>
    <s v="Meduim discount"/>
    <n v="416.47200000000004"/>
    <n v="3748.248"/>
    <s v="Low order"/>
    <d v="2015-05-03T00:00:00"/>
    <s v="Sunday"/>
    <s v="May"/>
    <s v="2015"/>
    <x v="3"/>
    <d v="2015-05-04T00:00:00"/>
    <s v="High"/>
    <n v="1"/>
    <s v="Fast"/>
    <n v="48093"/>
    <s v="Express "/>
    <s v="Warren"/>
    <x v="22"/>
    <x v="2"/>
    <x v="2"/>
    <s v="Office Machines"/>
    <x v="1"/>
    <s v="Jumbo Drum"/>
  </r>
  <r>
    <n v="2157"/>
    <s v="Tom Hoyle Honeycutt"/>
    <n v="90386"/>
    <x v="11"/>
    <n v="6"/>
    <n v="296.18"/>
    <n v="1777.08"/>
    <n v="0.1"/>
    <n v="0.1"/>
    <s v="Meduim discount"/>
    <n v="177.708"/>
    <n v="1599.3719999999998"/>
    <s v="Low order"/>
    <d v="2015-05-03T00:00:00"/>
    <s v="Sunday"/>
    <s v="May"/>
    <s v="2015"/>
    <x v="3"/>
    <d v="2015-05-05T00:00:00"/>
    <s v="High"/>
    <n v="2"/>
    <s v="Meduim"/>
    <n v="48093"/>
    <s v="Express "/>
    <s v="Warren"/>
    <x v="22"/>
    <x v="2"/>
    <x v="1"/>
    <s v="Tables"/>
    <x v="1"/>
    <s v="Jumbo Box"/>
  </r>
  <r>
    <n v="2159"/>
    <s v="Wesley Field"/>
    <n v="90387"/>
    <x v="7"/>
    <n v="25"/>
    <n v="30.98"/>
    <n v="774.5"/>
    <n v="0.05"/>
    <n v="0.05"/>
    <s v="Low discount"/>
    <n v="38.725000000000001"/>
    <n v="735.77499999999998"/>
    <s v="Low order"/>
    <d v="2015-05-20T00:00:00"/>
    <s v="Wednesday"/>
    <s v="May"/>
    <s v="2015"/>
    <x v="3"/>
    <d v="2015-05-21T00:00:00"/>
    <s v="Medium"/>
    <n v="1"/>
    <s v="Fast"/>
    <n v="48185"/>
    <s v="Standard"/>
    <s v="Westland"/>
    <x v="22"/>
    <x v="1"/>
    <x v="0"/>
    <s v="Paper"/>
    <x v="0"/>
    <s v="Small Box"/>
  </r>
  <r>
    <n v="2162"/>
    <s v="Brenda Jain"/>
    <n v="90387"/>
    <x v="11"/>
    <n v="41"/>
    <n v="159.31"/>
    <n v="6531.71"/>
    <n v="0.1"/>
    <n v="0.1"/>
    <s v="Meduim discount"/>
    <n v="653.17100000000005"/>
    <n v="5878.5389999999998"/>
    <s v="High Order"/>
    <d v="2015-05-20T00:00:00"/>
    <s v="Wednesday"/>
    <s v="May"/>
    <s v="2015"/>
    <x v="3"/>
    <d v="2015-05-22T00:00:00"/>
    <s v="Medium"/>
    <n v="2"/>
    <s v="Meduim"/>
    <n v="16146"/>
    <s v="Express "/>
    <s v="Sharon"/>
    <x v="19"/>
    <x v="1"/>
    <x v="1"/>
    <s v="Tables"/>
    <x v="0"/>
    <s v="Jumbo Drum"/>
  </r>
  <r>
    <n v="2162"/>
    <s v="Brenda Jain"/>
    <n v="90387"/>
    <x v="5"/>
    <n v="33"/>
    <n v="55.99"/>
    <n v="1847.67"/>
    <n v="0.05"/>
    <n v="0.05"/>
    <s v="Low discount"/>
    <n v="92.383500000000012"/>
    <n v="1755.2865000000002"/>
    <s v="Low order"/>
    <d v="2015-05-20T00:00:00"/>
    <s v="Wednesday"/>
    <s v="May"/>
    <s v="2015"/>
    <x v="3"/>
    <d v="2015-05-22T00:00:00"/>
    <s v="Medium"/>
    <n v="2"/>
    <s v="Meduim"/>
    <n v="16146"/>
    <s v="Standard"/>
    <s v="Sharon"/>
    <x v="19"/>
    <x v="0"/>
    <x v="2"/>
    <s v="Telephones And Communication"/>
    <x v="0"/>
    <s v="Small Pack"/>
  </r>
  <r>
    <n v="2164"/>
    <s v="Harry Sellers"/>
    <n v="88794"/>
    <x v="8"/>
    <n v="3"/>
    <n v="5.38"/>
    <n v="16.14"/>
    <n v="0.05"/>
    <n v="0.05"/>
    <s v="Low discount"/>
    <n v="0.80700000000000005"/>
    <n v="15.333"/>
    <s v="Low order"/>
    <d v="2015-01-09T00:00:00"/>
    <s v="Friday"/>
    <s v="January"/>
    <s v="2015"/>
    <x v="0"/>
    <d v="2015-01-10T00:00:00"/>
    <s v="Not Specified"/>
    <n v="1"/>
    <s v="Fast"/>
    <n v="91104"/>
    <s v="Standard"/>
    <s v="Pasadena"/>
    <x v="1"/>
    <x v="0"/>
    <x v="0"/>
    <s v="Binders And Binder Accessories"/>
    <x v="2"/>
    <s v="Small Box"/>
  </r>
  <r>
    <n v="2164"/>
    <s v="Harry Sellers"/>
    <n v="88794"/>
    <x v="0"/>
    <n v="11"/>
    <n v="3.28"/>
    <n v="36.08"/>
    <n v="0.05"/>
    <n v="0.05"/>
    <s v="Low discount"/>
    <n v="1.804"/>
    <n v="34.275999999999996"/>
    <s v="Low order"/>
    <d v="2015-01-09T00:00:00"/>
    <s v="Friday"/>
    <s v="January"/>
    <s v="2015"/>
    <x v="0"/>
    <d v="2015-01-09T00:00:00"/>
    <s v="Not Specified"/>
    <n v="0"/>
    <s v="Fast"/>
    <n v="91104"/>
    <s v="Standard"/>
    <s v="Pasadena"/>
    <x v="1"/>
    <x v="1"/>
    <x v="0"/>
    <s v="Pens &amp; Art Supplies"/>
    <x v="2"/>
    <s v="Wrap Bag"/>
  </r>
  <r>
    <n v="2165"/>
    <s v="Melanie Knight"/>
    <n v="88794"/>
    <x v="0"/>
    <n v="6"/>
    <n v="2.78"/>
    <n v="16.68"/>
    <n v="0.05"/>
    <n v="0.05"/>
    <s v="Low discount"/>
    <n v="0.83400000000000007"/>
    <n v="15.846"/>
    <s v="Low order"/>
    <d v="2015-01-09T00:00:00"/>
    <s v="Friday"/>
    <s v="January"/>
    <s v="2015"/>
    <x v="0"/>
    <d v="2015-01-11T00:00:00"/>
    <s v="Not Specified"/>
    <n v="2"/>
    <s v="Meduim"/>
    <n v="4330"/>
    <s v="Standard"/>
    <s v="Augusta"/>
    <x v="14"/>
    <x v="1"/>
    <x v="0"/>
    <s v="Pens &amp; Art Supplies"/>
    <x v="2"/>
    <s v="Wrap Bag"/>
  </r>
  <r>
    <n v="2178"/>
    <s v="Judy Hall"/>
    <n v="89465"/>
    <x v="0"/>
    <n v="9"/>
    <n v="2.94"/>
    <n v="26.46"/>
    <n v="0.05"/>
    <n v="0.05"/>
    <s v="Low discount"/>
    <n v="1.3230000000000002"/>
    <n v="25.137"/>
    <s v="Low order"/>
    <d v="2015-01-27T00:00:00"/>
    <s v="Tuesday"/>
    <s v="January"/>
    <s v="2015"/>
    <x v="0"/>
    <d v="2015-01-29T00:00:00"/>
    <s v="Medium"/>
    <n v="2"/>
    <s v="Meduim"/>
    <n v="1610"/>
    <s v="Standard"/>
    <s v="Worcester"/>
    <x v="15"/>
    <x v="3"/>
    <x v="0"/>
    <s v="Pens &amp; Art Supplies"/>
    <x v="2"/>
    <s v="Wrap Bag"/>
  </r>
  <r>
    <n v="2183"/>
    <s v="Sheryl Reese"/>
    <n v="91571"/>
    <x v="3"/>
    <n v="12"/>
    <n v="1.48"/>
    <n v="17.759999999999998"/>
    <n v="0.05"/>
    <n v="0.05"/>
    <s v="Low discount"/>
    <n v="0.8879999999999999"/>
    <n v="16.872"/>
    <s v="Low order"/>
    <d v="2015-06-15T00:00:00"/>
    <s v="Monday"/>
    <s v="June"/>
    <s v="2015"/>
    <x v="1"/>
    <d v="2015-06-17T00:00:00"/>
    <s v="Not Specified"/>
    <n v="2"/>
    <s v="Meduim"/>
    <n v="42301"/>
    <s v="Standard"/>
    <s v="Owensboro"/>
    <x v="35"/>
    <x v="2"/>
    <x v="0"/>
    <s v="Rubber Bands"/>
    <x v="1"/>
    <s v="Wrap Bag"/>
  </r>
  <r>
    <n v="2187"/>
    <s v="Joanne Spivey"/>
    <n v="89440"/>
    <x v="4"/>
    <n v="5"/>
    <n v="16.98"/>
    <n v="84.9"/>
    <n v="0.05"/>
    <n v="0.05"/>
    <s v="Low discount"/>
    <n v="4.2450000000000001"/>
    <n v="80.655000000000001"/>
    <s v="Low order"/>
    <d v="2015-05-08T00:00:00"/>
    <s v="Friday"/>
    <s v="May"/>
    <s v="2015"/>
    <x v="3"/>
    <d v="2015-05-10T00:00:00"/>
    <s v="High"/>
    <n v="2"/>
    <s v="Meduim"/>
    <n v="64055"/>
    <s v="Standard"/>
    <s v="Independence"/>
    <x v="33"/>
    <x v="1"/>
    <x v="0"/>
    <s v="Envelopes"/>
    <x v="0"/>
    <s v="Small Box"/>
  </r>
  <r>
    <n v="2189"/>
    <s v="Frank Cross"/>
    <n v="7364"/>
    <x v="4"/>
    <n v="22"/>
    <n v="16.98"/>
    <n v="373.56"/>
    <n v="0.05"/>
    <n v="0.05"/>
    <s v="Low discount"/>
    <n v="18.678000000000001"/>
    <n v="354.88200000000001"/>
    <s v="Low order"/>
    <d v="2015-05-08T00:00:00"/>
    <s v="Friday"/>
    <s v="May"/>
    <s v="2015"/>
    <x v="3"/>
    <d v="2015-05-10T00:00:00"/>
    <s v="High"/>
    <n v="2"/>
    <s v="Meduim"/>
    <n v="10177"/>
    <s v="Standard"/>
    <s v="New York City"/>
    <x v="4"/>
    <x v="2"/>
    <x v="0"/>
    <s v="Envelopes"/>
    <x v="0"/>
    <s v="Small Box"/>
  </r>
  <r>
    <n v="2190"/>
    <s v="Marvin Patrick"/>
    <n v="41636"/>
    <x v="0"/>
    <n v="45"/>
    <n v="16.98"/>
    <n v="764.1"/>
    <n v="0.05"/>
    <n v="0.05"/>
    <s v="Low discount"/>
    <n v="38.205000000000005"/>
    <n v="725.89499999999998"/>
    <s v="Low order"/>
    <d v="2015-02-14T00:00:00"/>
    <s v="Saturday"/>
    <s v="February"/>
    <s v="2015"/>
    <x v="2"/>
    <d v="2015-02-16T00:00:00"/>
    <s v="Critical"/>
    <n v="2"/>
    <s v="Meduim"/>
    <n v="48227"/>
    <s v="Standard"/>
    <s v="Detroit"/>
    <x v="22"/>
    <x v="2"/>
    <x v="0"/>
    <s v="Pens &amp; Art Supplies"/>
    <x v="1"/>
    <s v="Small Pack"/>
  </r>
  <r>
    <n v="2190"/>
    <s v="Marvin Patrick"/>
    <n v="41636"/>
    <x v="5"/>
    <n v="49"/>
    <n v="115.99"/>
    <n v="5683.5099999999993"/>
    <n v="0.1"/>
    <n v="0.1"/>
    <s v="Meduim discount"/>
    <n v="568.351"/>
    <n v="5115.1589999999997"/>
    <s v="High Order"/>
    <d v="2015-02-14T00:00:00"/>
    <s v="Saturday"/>
    <s v="February"/>
    <s v="2015"/>
    <x v="2"/>
    <d v="2015-02-16T00:00:00"/>
    <s v="Critical"/>
    <n v="2"/>
    <s v="Meduim"/>
    <n v="48227"/>
    <s v="Standard"/>
    <s v="Detroit"/>
    <x v="22"/>
    <x v="3"/>
    <x v="2"/>
    <s v="Telephones And Communication"/>
    <x v="1"/>
    <s v="Small Box"/>
  </r>
  <r>
    <n v="2193"/>
    <s v="Donald Melton"/>
    <n v="90685"/>
    <x v="0"/>
    <n v="11"/>
    <n v="16.98"/>
    <n v="186.78"/>
    <n v="0.05"/>
    <n v="0.05"/>
    <s v="Low discount"/>
    <n v="9.3390000000000004"/>
    <n v="177.441"/>
    <s v="Low order"/>
    <d v="2015-02-14T00:00:00"/>
    <s v="Saturday"/>
    <s v="February"/>
    <s v="2015"/>
    <x v="2"/>
    <d v="2015-02-16T00:00:00"/>
    <s v="Critical"/>
    <n v="2"/>
    <s v="Meduim"/>
    <n v="28560"/>
    <s v="Standard"/>
    <s v="New Bern"/>
    <x v="24"/>
    <x v="3"/>
    <x v="0"/>
    <s v="Pens &amp; Art Supplies"/>
    <x v="1"/>
    <s v="Small Pack"/>
  </r>
  <r>
    <n v="2193"/>
    <s v="Donald Melton"/>
    <n v="90685"/>
    <x v="5"/>
    <n v="12"/>
    <n v="115.99"/>
    <n v="1391.8799999999999"/>
    <n v="0.1"/>
    <n v="0.1"/>
    <s v="Meduim discount"/>
    <n v="139.18799999999999"/>
    <n v="1252.692"/>
    <s v="Low order"/>
    <d v="2015-02-14T00:00:00"/>
    <s v="Saturday"/>
    <s v="February"/>
    <s v="2015"/>
    <x v="2"/>
    <d v="2015-02-16T00:00:00"/>
    <s v="Critical"/>
    <n v="2"/>
    <s v="Meduim"/>
    <n v="28560"/>
    <s v="Standard"/>
    <s v="New Bern"/>
    <x v="24"/>
    <x v="1"/>
    <x v="2"/>
    <s v="Telephones And Communication"/>
    <x v="1"/>
    <s v="Small Box"/>
  </r>
  <r>
    <n v="2196"/>
    <s v="Gene Heath Cross"/>
    <n v="89175"/>
    <x v="13"/>
    <n v="11"/>
    <n v="27.48"/>
    <n v="302.28000000000003"/>
    <n v="0.05"/>
    <n v="0.05"/>
    <s v="Low discount"/>
    <n v="15.114000000000003"/>
    <n v="287.16600000000005"/>
    <s v="Low order"/>
    <d v="2015-04-07T00:00:00"/>
    <s v="Tuesday"/>
    <s v="April"/>
    <s v="2015"/>
    <x v="4"/>
    <d v="2015-04-08T00:00:00"/>
    <s v="Medium"/>
    <n v="1"/>
    <s v="Fast"/>
    <n v="14701"/>
    <s v="Standard"/>
    <s v="Jamestown"/>
    <x v="4"/>
    <x v="1"/>
    <x v="2"/>
    <s v="Computer Peripherals"/>
    <x v="2"/>
    <s v="Small Box"/>
  </r>
  <r>
    <n v="2196"/>
    <s v="Gene Heath Cross"/>
    <n v="89175"/>
    <x v="13"/>
    <n v="14"/>
    <n v="179.99"/>
    <n v="2519.86"/>
    <n v="0.1"/>
    <n v="0.1"/>
    <s v="Meduim discount"/>
    <n v="251.98600000000002"/>
    <n v="2267.8740000000003"/>
    <s v="Low order"/>
    <d v="2015-04-07T00:00:00"/>
    <s v="Tuesday"/>
    <s v="April"/>
    <s v="2015"/>
    <x v="4"/>
    <d v="2015-04-08T00:00:00"/>
    <s v="Medium"/>
    <n v="1"/>
    <s v="Fast"/>
    <n v="14701"/>
    <s v="Standard"/>
    <s v="Jamestown"/>
    <x v="4"/>
    <x v="1"/>
    <x v="2"/>
    <s v="Computer Peripherals"/>
    <x v="2"/>
    <s v="Small Box"/>
  </r>
  <r>
    <n v="2196"/>
    <s v="Gene Heath Cross"/>
    <n v="89175"/>
    <x v="10"/>
    <n v="19"/>
    <n v="140.85"/>
    <n v="2676.15"/>
    <n v="0.1"/>
    <n v="0.1"/>
    <s v="Meduim discount"/>
    <n v="267.61500000000001"/>
    <n v="2408.5349999999999"/>
    <s v="Low order"/>
    <d v="2015-04-07T00:00:00"/>
    <s v="Tuesday"/>
    <s v="April"/>
    <s v="2015"/>
    <x v="4"/>
    <d v="2015-04-09T00:00:00"/>
    <s v="Medium"/>
    <n v="2"/>
    <s v="Meduim"/>
    <n v="14701"/>
    <s v="Standard"/>
    <s v="Jamestown"/>
    <x v="4"/>
    <x v="1"/>
    <x v="0"/>
    <s v="Storage &amp; Organization"/>
    <x v="2"/>
    <s v="Small Box"/>
  </r>
  <r>
    <n v="2197"/>
    <s v="Karen O'Donnell"/>
    <n v="89176"/>
    <x v="13"/>
    <n v="7"/>
    <n v="100.97"/>
    <n v="706.79"/>
    <n v="0.1"/>
    <n v="0.1"/>
    <s v="Meduim discount"/>
    <n v="70.679000000000002"/>
    <n v="636.11099999999999"/>
    <s v="Low order"/>
    <d v="2015-06-26T00:00:00"/>
    <s v="Friday"/>
    <s v="June"/>
    <s v="2015"/>
    <x v="1"/>
    <d v="2015-06-27T00:00:00"/>
    <s v="Critical"/>
    <n v="1"/>
    <s v="Fast"/>
    <n v="11756"/>
    <s v="Standard"/>
    <s v="Levittown"/>
    <x v="4"/>
    <x v="1"/>
    <x v="2"/>
    <s v="Computer Peripherals"/>
    <x v="2"/>
    <s v="Small Box"/>
  </r>
  <r>
    <n v="2197"/>
    <s v="Karen O'Donnell"/>
    <n v="89176"/>
    <x v="2"/>
    <n v="19"/>
    <n v="13.4"/>
    <n v="254.6"/>
    <n v="0.05"/>
    <n v="0.05"/>
    <s v="Low discount"/>
    <n v="12.73"/>
    <n v="241.87"/>
    <s v="Low order"/>
    <d v="2015-06-26T00:00:00"/>
    <s v="Friday"/>
    <s v="June"/>
    <s v="2015"/>
    <x v="1"/>
    <d v="2015-06-27T00:00:00"/>
    <s v="Critical"/>
    <n v="1"/>
    <s v="Fast"/>
    <n v="11756"/>
    <s v="Standard"/>
    <s v="Levittown"/>
    <x v="4"/>
    <x v="1"/>
    <x v="1"/>
    <s v="Office Furnishings"/>
    <x v="2"/>
    <s v="Small Pack"/>
  </r>
  <r>
    <n v="2198"/>
    <s v="Lester Woodward Maynard"/>
    <n v="89174"/>
    <x v="0"/>
    <n v="16"/>
    <n v="25.98"/>
    <n v="415.68"/>
    <n v="0.05"/>
    <n v="0.05"/>
    <s v="Low discount"/>
    <n v="20.784000000000002"/>
    <n v="394.89600000000002"/>
    <s v="Low order"/>
    <d v="2015-05-22T00:00:00"/>
    <s v="Friday"/>
    <s v="May"/>
    <s v="2015"/>
    <x v="3"/>
    <d v="2015-05-25T00:00:00"/>
    <s v="Not Specified"/>
    <n v="3"/>
    <s v="Meduim"/>
    <n v="11757"/>
    <s v="Standard"/>
    <s v="Lindenhurst"/>
    <x v="4"/>
    <x v="1"/>
    <x v="0"/>
    <s v="Pens &amp; Art Supplies"/>
    <x v="2"/>
    <s v="Small Pack"/>
  </r>
  <r>
    <n v="2198"/>
    <s v="Lester Woodward Maynard"/>
    <n v="89174"/>
    <x v="10"/>
    <n v="16"/>
    <n v="20.98"/>
    <n v="335.68"/>
    <n v="0.05"/>
    <n v="0.05"/>
    <s v="Low discount"/>
    <n v="16.784000000000002"/>
    <n v="318.89600000000002"/>
    <s v="Low order"/>
    <d v="2015-05-22T00:00:00"/>
    <s v="Friday"/>
    <s v="May"/>
    <s v="2015"/>
    <x v="3"/>
    <d v="2015-05-22T00:00:00"/>
    <s v="Not Specified"/>
    <n v="0"/>
    <s v="Fast"/>
    <n v="11757"/>
    <s v="Express "/>
    <s v="Lindenhurst"/>
    <x v="4"/>
    <x v="2"/>
    <x v="0"/>
    <s v="Storage &amp; Organization"/>
    <x v="2"/>
    <s v="Jumbo Drum"/>
  </r>
  <r>
    <n v="2201"/>
    <s v="David Hoyle"/>
    <n v="86054"/>
    <x v="2"/>
    <n v="1"/>
    <n v="14.89"/>
    <n v="14.89"/>
    <n v="0.05"/>
    <n v="0.05"/>
    <s v="Low discount"/>
    <n v="0.74450000000000005"/>
    <n v="14.1455"/>
    <s v="Low order"/>
    <d v="2015-03-25T00:00:00"/>
    <s v="Wednesday"/>
    <s v="March"/>
    <s v="2015"/>
    <x v="5"/>
    <d v="2015-03-27T00:00:00"/>
    <s v="Critical"/>
    <n v="2"/>
    <s v="Meduim"/>
    <n v="55420"/>
    <s v="Standard"/>
    <s v="Bloomington"/>
    <x v="3"/>
    <x v="2"/>
    <x v="1"/>
    <s v="Office Furnishings"/>
    <x v="2"/>
    <s v="Large Box"/>
  </r>
  <r>
    <n v="2202"/>
    <s v="Laurie Howe"/>
    <n v="86050"/>
    <x v="1"/>
    <n v="11"/>
    <n v="160.97999999999999"/>
    <n v="1770.78"/>
    <n v="0.1"/>
    <n v="0.1"/>
    <s v="Meduim discount"/>
    <n v="177.078"/>
    <n v="1593.702"/>
    <s v="Low order"/>
    <d v="2015-01-31T00:00:00"/>
    <s v="Saturday"/>
    <s v="January"/>
    <s v="2015"/>
    <x v="0"/>
    <d v="2015-01-31T00:00:00"/>
    <s v="Low"/>
    <n v="0"/>
    <s v="Fast"/>
    <n v="55429"/>
    <s v="Express "/>
    <s v="Brooklyn Center"/>
    <x v="3"/>
    <x v="2"/>
    <x v="1"/>
    <s v="Chairs &amp; Chairmats"/>
    <x v="1"/>
    <s v="Jumbo Drum"/>
  </r>
  <r>
    <n v="2202"/>
    <s v="Laurie Howe"/>
    <n v="86050"/>
    <x v="9"/>
    <n v="10"/>
    <n v="6.3"/>
    <n v="63"/>
    <n v="0.05"/>
    <n v="0.05"/>
    <s v="Low discount"/>
    <n v="3.1500000000000004"/>
    <n v="59.85"/>
    <s v="Low order"/>
    <d v="2015-01-31T00:00:00"/>
    <s v="Saturday"/>
    <s v="January"/>
    <s v="2015"/>
    <x v="0"/>
    <d v="2015-01-31T00:00:00"/>
    <s v="Low"/>
    <n v="0"/>
    <s v="Fast"/>
    <n v="55429"/>
    <s v="Standard"/>
    <s v="Brooklyn Center"/>
    <x v="3"/>
    <x v="2"/>
    <x v="0"/>
    <s v="Labels"/>
    <x v="1"/>
    <s v="Small Box"/>
  </r>
  <r>
    <n v="2202"/>
    <s v="Laurie Howe"/>
    <n v="86050"/>
    <x v="7"/>
    <n v="8"/>
    <n v="4.9800000000000004"/>
    <n v="39.840000000000003"/>
    <n v="0.05"/>
    <n v="0.05"/>
    <s v="Low discount"/>
    <n v="1.9920000000000002"/>
    <n v="37.848000000000006"/>
    <s v="Low order"/>
    <d v="2015-01-31T00:00:00"/>
    <s v="Saturday"/>
    <s v="January"/>
    <s v="2015"/>
    <x v="0"/>
    <d v="2015-02-07T00:00:00"/>
    <s v="Low"/>
    <n v="7"/>
    <s v="High"/>
    <n v="55429"/>
    <s v="Standard"/>
    <s v="Brooklyn Center"/>
    <x v="3"/>
    <x v="2"/>
    <x v="0"/>
    <s v="Paper"/>
    <x v="1"/>
    <s v="Wrap Bag"/>
  </r>
  <r>
    <n v="2203"/>
    <s v="Eddie Walker"/>
    <n v="86051"/>
    <x v="6"/>
    <n v="8"/>
    <n v="145.44999999999999"/>
    <n v="1163.5999999999999"/>
    <n v="0.1"/>
    <n v="0.1"/>
    <s v="Meduim discount"/>
    <n v="116.36"/>
    <n v="1047.24"/>
    <s v="Low order"/>
    <d v="2015-02-04T00:00:00"/>
    <s v="Wednesday"/>
    <s v="February"/>
    <s v="2015"/>
    <x v="2"/>
    <d v="2015-02-04T00:00:00"/>
    <s v="Low"/>
    <n v="0"/>
    <s v="Fast"/>
    <n v="55445"/>
    <s v="Express "/>
    <s v="Brooklyn Park"/>
    <x v="3"/>
    <x v="2"/>
    <x v="2"/>
    <s v="Office Machines"/>
    <x v="1"/>
    <s v="Jumbo Drum"/>
  </r>
  <r>
    <n v="2203"/>
    <s v="Eddie Walker"/>
    <n v="86052"/>
    <x v="6"/>
    <n v="2"/>
    <n v="399.98"/>
    <n v="799.96"/>
    <n v="0.1"/>
    <n v="0.1"/>
    <s v="Meduim discount"/>
    <n v="79.996000000000009"/>
    <n v="719.96400000000006"/>
    <s v="Low order"/>
    <d v="2015-01-04T00:00:00"/>
    <s v="Sunday"/>
    <s v="January"/>
    <s v="2015"/>
    <x v="0"/>
    <d v="2015-01-06T00:00:00"/>
    <s v="Critical"/>
    <n v="2"/>
    <s v="Meduim"/>
    <n v="55445"/>
    <s v="Express "/>
    <s v="Brooklyn Park"/>
    <x v="3"/>
    <x v="2"/>
    <x v="2"/>
    <s v="Office Machines"/>
    <x v="1"/>
    <s v="Jumbo Box"/>
  </r>
  <r>
    <n v="2204"/>
    <s v="Oscar Ford"/>
    <n v="86051"/>
    <x v="1"/>
    <n v="5"/>
    <n v="33.94"/>
    <n v="169.7"/>
    <n v="0.05"/>
    <n v="0.05"/>
    <s v="Low discount"/>
    <n v="8.4849999999999994"/>
    <n v="161.21499999999997"/>
    <s v="Low order"/>
    <d v="2015-02-04T00:00:00"/>
    <s v="Wednesday"/>
    <s v="February"/>
    <s v="2015"/>
    <x v="2"/>
    <d v="2015-02-08T00:00:00"/>
    <s v="Low"/>
    <n v="4"/>
    <s v="High"/>
    <n v="55337"/>
    <s v="Express "/>
    <s v="Burnsville"/>
    <x v="3"/>
    <x v="2"/>
    <x v="1"/>
    <s v="Chairs &amp; Chairmats"/>
    <x v="1"/>
    <s v="Jumbo Drum"/>
  </r>
  <r>
    <n v="2204"/>
    <s v="Oscar Ford"/>
    <n v="86053"/>
    <x v="11"/>
    <n v="20"/>
    <n v="296.18"/>
    <n v="5923.6"/>
    <n v="0.1"/>
    <n v="0.1"/>
    <s v="Meduim discount"/>
    <n v="592.36"/>
    <n v="5331.2400000000007"/>
    <s v="High Order"/>
    <d v="2015-02-10T00:00:00"/>
    <s v="Tuesday"/>
    <s v="February"/>
    <s v="2015"/>
    <x v="2"/>
    <d v="2015-02-11T00:00:00"/>
    <s v="Critical"/>
    <n v="1"/>
    <s v="Fast"/>
    <n v="55337"/>
    <s v="Express "/>
    <s v="Burnsville"/>
    <x v="3"/>
    <x v="2"/>
    <x v="1"/>
    <s v="Tables"/>
    <x v="3"/>
    <s v="Jumbo Box"/>
  </r>
  <r>
    <n v="2206"/>
    <s v="Bobby Powell"/>
    <n v="86258"/>
    <x v="13"/>
    <n v="2"/>
    <n v="28.48"/>
    <n v="56.96"/>
    <n v="0.05"/>
    <n v="0.05"/>
    <s v="Low discount"/>
    <n v="2.8480000000000003"/>
    <n v="54.112000000000002"/>
    <s v="Low order"/>
    <d v="2015-01-05T00:00:00"/>
    <s v="Monday"/>
    <s v="January"/>
    <s v="2015"/>
    <x v="0"/>
    <d v="2015-01-06T00:00:00"/>
    <s v="High"/>
    <n v="1"/>
    <s v="Fast"/>
    <n v="50501"/>
    <s v="Standard"/>
    <s v="Fort Dodge"/>
    <x v="25"/>
    <x v="2"/>
    <x v="2"/>
    <s v="Computer Peripherals"/>
    <x v="3"/>
    <s v="Small Pack"/>
  </r>
  <r>
    <n v="2206"/>
    <s v="Bobby Powell"/>
    <n v="86258"/>
    <x v="5"/>
    <n v="3"/>
    <n v="205.99"/>
    <n v="617.97"/>
    <n v="0.1"/>
    <n v="0.1"/>
    <s v="Meduim discount"/>
    <n v="61.797000000000004"/>
    <n v="556.173"/>
    <s v="Low order"/>
    <d v="2015-01-05T00:00:00"/>
    <s v="Monday"/>
    <s v="January"/>
    <s v="2015"/>
    <x v="0"/>
    <d v="2015-01-07T00:00:00"/>
    <s v="High"/>
    <n v="2"/>
    <s v="Meduim"/>
    <n v="50501"/>
    <s v="Standard"/>
    <s v="Fort Dodge"/>
    <x v="25"/>
    <x v="3"/>
    <x v="2"/>
    <s v="Telephones And Communication"/>
    <x v="3"/>
    <s v="Small Box"/>
  </r>
  <r>
    <n v="2209"/>
    <s v="Sharon Thomas"/>
    <n v="88030"/>
    <x v="7"/>
    <n v="12"/>
    <n v="6.98"/>
    <n v="83.76"/>
    <n v="0.05"/>
    <n v="0.05"/>
    <s v="Low discount"/>
    <n v="4.1880000000000006"/>
    <n v="79.572000000000003"/>
    <s v="Low order"/>
    <d v="2015-01-22T00:00:00"/>
    <s v="Thursday"/>
    <s v="January"/>
    <s v="2015"/>
    <x v="0"/>
    <d v="2015-01-29T00:00:00"/>
    <s v="Low"/>
    <n v="7"/>
    <s v="High"/>
    <n v="30337"/>
    <s v="Standard"/>
    <s v="College Park"/>
    <x v="29"/>
    <x v="1"/>
    <x v="0"/>
    <s v="Paper"/>
    <x v="1"/>
    <s v="Wrap Bag"/>
  </r>
  <r>
    <n v="2211"/>
    <s v="Anita Hahn"/>
    <n v="88028"/>
    <x v="10"/>
    <n v="2"/>
    <n v="95.99"/>
    <n v="191.98"/>
    <n v="0.05"/>
    <n v="0.05"/>
    <s v="Low discount"/>
    <n v="9.5990000000000002"/>
    <n v="182.381"/>
    <s v="Low order"/>
    <d v="2015-01-01T00:00:00"/>
    <s v="Thursday"/>
    <s v="January"/>
    <s v="2015"/>
    <x v="0"/>
    <d v="2015-01-03T00:00:00"/>
    <s v="Not Specified"/>
    <n v="2"/>
    <s v="Meduim"/>
    <n v="20715"/>
    <s v="Express "/>
    <s v="Bowie"/>
    <x v="30"/>
    <x v="1"/>
    <x v="0"/>
    <s v="Storage &amp; Organization"/>
    <x v="1"/>
    <s v="Large Box"/>
  </r>
  <r>
    <n v="2212"/>
    <s v="Stacy Chang"/>
    <n v="88029"/>
    <x v="16"/>
    <n v="5"/>
    <n v="199.99"/>
    <n v="999.95"/>
    <n v="0.1"/>
    <n v="0.1"/>
    <s v="Meduim discount"/>
    <n v="99.995000000000005"/>
    <n v="899.95500000000004"/>
    <s v="Low order"/>
    <d v="2015-04-19T00:00:00"/>
    <s v="Sunday"/>
    <s v="April"/>
    <s v="2015"/>
    <x v="4"/>
    <d v="2015-04-21T00:00:00"/>
    <s v="High"/>
    <n v="2"/>
    <s v="Meduim"/>
    <n v="21228"/>
    <s v="Express "/>
    <s v="Catonsville"/>
    <x v="30"/>
    <x v="1"/>
    <x v="2"/>
    <s v="Copiers And Fax"/>
    <x v="1"/>
    <s v="Large Box"/>
  </r>
  <r>
    <n v="2215"/>
    <s v="Christopher High"/>
    <n v="90314"/>
    <x v="0"/>
    <n v="4"/>
    <n v="3.28"/>
    <n v="13.12"/>
    <n v="0.05"/>
    <n v="0.05"/>
    <s v="Low discount"/>
    <n v="0.65600000000000003"/>
    <n v="12.463999999999999"/>
    <s v="Low order"/>
    <d v="2015-06-23T00:00:00"/>
    <s v="Tuesday"/>
    <s v="June"/>
    <s v="2015"/>
    <x v="1"/>
    <d v="2015-06-23T00:00:00"/>
    <s v="Low"/>
    <n v="0"/>
    <s v="Fast"/>
    <n v="44646"/>
    <s v="Standard"/>
    <s v="Massillon"/>
    <x v="10"/>
    <x v="1"/>
    <x v="0"/>
    <s v="Pens &amp; Art Supplies"/>
    <x v="0"/>
    <s v="Wrap Bag"/>
  </r>
  <r>
    <n v="2216"/>
    <s v="Clara Kaplan"/>
    <n v="90314"/>
    <x v="13"/>
    <n v="3"/>
    <n v="256.99"/>
    <n v="770.97"/>
    <n v="0.1"/>
    <n v="0.1"/>
    <s v="Meduim discount"/>
    <n v="77.097000000000008"/>
    <n v="693.87300000000005"/>
    <s v="Low order"/>
    <d v="2015-06-23T00:00:00"/>
    <s v="Tuesday"/>
    <s v="June"/>
    <s v="2015"/>
    <x v="1"/>
    <d v="2015-06-30T00:00:00"/>
    <s v="Low"/>
    <n v="7"/>
    <s v="High"/>
    <n v="44256"/>
    <s v="Standard"/>
    <s v="Medina"/>
    <x v="10"/>
    <x v="1"/>
    <x v="2"/>
    <s v="Computer Peripherals"/>
    <x v="0"/>
    <s v="Small Box"/>
  </r>
  <r>
    <n v="2216"/>
    <s v="Clara Kaplan"/>
    <n v="90314"/>
    <x v="7"/>
    <n v="10"/>
    <n v="6.48"/>
    <n v="64.800000000000011"/>
    <n v="0.05"/>
    <n v="0.05"/>
    <s v="Low discount"/>
    <n v="3.2400000000000007"/>
    <n v="61.560000000000009"/>
    <s v="Low order"/>
    <d v="2015-06-23T00:00:00"/>
    <s v="Tuesday"/>
    <s v="June"/>
    <s v="2015"/>
    <x v="1"/>
    <d v="2015-06-25T00:00:00"/>
    <s v="Low"/>
    <n v="2"/>
    <s v="Meduim"/>
    <n v="44256"/>
    <s v="Standard"/>
    <s v="Medina"/>
    <x v="10"/>
    <x v="3"/>
    <x v="0"/>
    <s v="Paper"/>
    <x v="0"/>
    <s v="Small Box"/>
  </r>
  <r>
    <n v="2220"/>
    <s v="Jennifer Stanton"/>
    <n v="91036"/>
    <x v="2"/>
    <n v="4"/>
    <n v="14.2"/>
    <n v="56.8"/>
    <n v="0.05"/>
    <n v="0.05"/>
    <s v="Low discount"/>
    <n v="2.84"/>
    <n v="53.959999999999994"/>
    <s v="Low order"/>
    <d v="2015-02-28T00:00:00"/>
    <s v="Saturday"/>
    <s v="February"/>
    <s v="2015"/>
    <x v="2"/>
    <d v="2015-03-01T00:00:00"/>
    <s v="Low"/>
    <n v="1"/>
    <s v="Fast"/>
    <n v="34787"/>
    <s v="Standard"/>
    <s v="Winter Garden"/>
    <x v="26"/>
    <x v="0"/>
    <x v="1"/>
    <s v="Office Furnishings"/>
    <x v="3"/>
    <s v="Wrap Bag"/>
  </r>
  <r>
    <n v="2225"/>
    <s v="Sean McKenna"/>
    <n v="89970"/>
    <x v="1"/>
    <n v="15"/>
    <n v="100.89"/>
    <n v="1513.35"/>
    <n v="0.1"/>
    <n v="0.1"/>
    <s v="Meduim discount"/>
    <n v="151.33500000000001"/>
    <n v="1362.0149999999999"/>
    <s v="Low order"/>
    <d v="2015-02-21T00:00:00"/>
    <s v="Saturday"/>
    <s v="February"/>
    <s v="2015"/>
    <x v="2"/>
    <d v="2015-02-22T00:00:00"/>
    <s v="Critical"/>
    <n v="1"/>
    <s v="Fast"/>
    <n v="88240"/>
    <s v="Express "/>
    <s v="Hobbs"/>
    <x v="27"/>
    <x v="3"/>
    <x v="1"/>
    <s v="Chairs &amp; Chairmats"/>
    <x v="2"/>
    <s v="Jumbo Drum"/>
  </r>
  <r>
    <n v="2240"/>
    <s v="Maurice Kelly"/>
    <n v="89102"/>
    <x v="10"/>
    <n v="7"/>
    <n v="13.43"/>
    <n v="94.009999999999991"/>
    <n v="0.05"/>
    <n v="0.05"/>
    <s v="Low discount"/>
    <n v="4.7004999999999999"/>
    <n v="89.309499999999986"/>
    <s v="Low order"/>
    <d v="2015-04-06T00:00:00"/>
    <s v="Monday"/>
    <s v="April"/>
    <s v="2015"/>
    <x v="4"/>
    <d v="2015-04-13T00:00:00"/>
    <s v="Low"/>
    <n v="7"/>
    <s v="High"/>
    <n v="33801"/>
    <s v="Express "/>
    <s v="Lakeland"/>
    <x v="26"/>
    <x v="1"/>
    <x v="0"/>
    <s v="Storage &amp; Organization"/>
    <x v="0"/>
    <s v="Small Box"/>
  </r>
  <r>
    <n v="2250"/>
    <s v="Alvin Hoover"/>
    <n v="86699"/>
    <x v="2"/>
    <n v="22"/>
    <n v="2.08"/>
    <n v="45.760000000000005"/>
    <n v="0.05"/>
    <n v="0.05"/>
    <s v="Low discount"/>
    <n v="2.2880000000000003"/>
    <n v="43.472000000000008"/>
    <s v="Low order"/>
    <d v="2015-04-13T00:00:00"/>
    <s v="Monday"/>
    <s v="April"/>
    <s v="2015"/>
    <x v="4"/>
    <d v="2015-04-20T00:00:00"/>
    <s v="Low"/>
    <n v="7"/>
    <s v="High"/>
    <n v="16801"/>
    <s v="Standard"/>
    <s v="State College"/>
    <x v="19"/>
    <x v="3"/>
    <x v="1"/>
    <s v="Office Furnishings"/>
    <x v="1"/>
    <s v="Small Box"/>
  </r>
  <r>
    <n v="2254"/>
    <s v="Jeff Meadows"/>
    <n v="89278"/>
    <x v="9"/>
    <n v="12"/>
    <n v="6.3"/>
    <n v="75.599999999999994"/>
    <n v="0.05"/>
    <n v="0.05"/>
    <s v="Low discount"/>
    <n v="3.78"/>
    <n v="71.819999999999993"/>
    <s v="Low order"/>
    <d v="2015-01-27T00:00:00"/>
    <s v="Tuesday"/>
    <s v="January"/>
    <s v="2015"/>
    <x v="0"/>
    <d v="2015-02-01T00:00:00"/>
    <s v="Low"/>
    <n v="5"/>
    <s v="High"/>
    <n v="42003"/>
    <s v="Standard"/>
    <s v="Paducah"/>
    <x v="35"/>
    <x v="3"/>
    <x v="0"/>
    <s v="Labels"/>
    <x v="0"/>
    <s v="Small Box"/>
  </r>
  <r>
    <n v="2254"/>
    <s v="Jeff Meadows"/>
    <n v="89279"/>
    <x v="7"/>
    <n v="14"/>
    <n v="48.91"/>
    <n v="684.74"/>
    <n v="0.05"/>
    <n v="0.05"/>
    <s v="Low discount"/>
    <n v="34.237000000000002"/>
    <n v="650.50300000000004"/>
    <s v="Low order"/>
    <d v="2015-04-28T00:00:00"/>
    <s v="Tuesday"/>
    <s v="April"/>
    <s v="2015"/>
    <x v="4"/>
    <d v="2015-04-30T00:00:00"/>
    <s v="High"/>
    <n v="2"/>
    <s v="Meduim"/>
    <n v="42003"/>
    <s v="Standard"/>
    <s v="Paducah"/>
    <x v="35"/>
    <x v="3"/>
    <x v="0"/>
    <s v="Paper"/>
    <x v="0"/>
    <s v="Small Box"/>
  </r>
  <r>
    <n v="2254"/>
    <s v="Jeff Meadows"/>
    <n v="89279"/>
    <x v="7"/>
    <n v="13"/>
    <n v="5.98"/>
    <n v="77.740000000000009"/>
    <n v="0.05"/>
    <n v="0.05"/>
    <s v="Low discount"/>
    <n v="3.8870000000000005"/>
    <n v="73.853000000000009"/>
    <s v="Low order"/>
    <d v="2015-04-28T00:00:00"/>
    <s v="Tuesday"/>
    <s v="April"/>
    <s v="2015"/>
    <x v="4"/>
    <d v="2015-04-28T00:00:00"/>
    <s v="High"/>
    <n v="0"/>
    <s v="Fast"/>
    <n v="42003"/>
    <s v="Standard"/>
    <s v="Paducah"/>
    <x v="35"/>
    <x v="3"/>
    <x v="0"/>
    <s v="Paper"/>
    <x v="0"/>
    <s v="Small Box"/>
  </r>
  <r>
    <n v="2256"/>
    <s v="Lloyd Levin"/>
    <n v="87963"/>
    <x v="15"/>
    <n v="6"/>
    <n v="60.97"/>
    <n v="365.82"/>
    <n v="0.05"/>
    <n v="0.05"/>
    <s v="Low discount"/>
    <n v="18.291"/>
    <n v="347.529"/>
    <s v="Low order"/>
    <d v="2015-01-02T00:00:00"/>
    <s v="Friday"/>
    <s v="January"/>
    <s v="2015"/>
    <x v="0"/>
    <d v="2015-01-04T00:00:00"/>
    <s v="Critical"/>
    <n v="2"/>
    <s v="Meduim"/>
    <n v="28560"/>
    <s v="Express "/>
    <s v="New Bern"/>
    <x v="24"/>
    <x v="3"/>
    <x v="0"/>
    <s v="Appliances"/>
    <x v="0"/>
    <s v="Small Box"/>
  </r>
  <r>
    <n v="2256"/>
    <s v="Lloyd Levin"/>
    <n v="87964"/>
    <x v="1"/>
    <n v="20"/>
    <n v="70.98"/>
    <n v="1419.6000000000001"/>
    <n v="0.05"/>
    <n v="0.05"/>
    <s v="Low discount"/>
    <n v="70.98"/>
    <n v="1348.6200000000001"/>
    <s v="Low order"/>
    <d v="2015-03-24T00:00:00"/>
    <s v="Tuesday"/>
    <s v="March"/>
    <s v="2015"/>
    <x v="5"/>
    <d v="2015-03-26T00:00:00"/>
    <s v="Medium"/>
    <n v="2"/>
    <s v="Meduim"/>
    <n v="28560"/>
    <s v="Express "/>
    <s v="New Bern"/>
    <x v="24"/>
    <x v="3"/>
    <x v="1"/>
    <s v="Chairs &amp; Chairmats"/>
    <x v="0"/>
    <s v="Jumbo Drum"/>
  </r>
  <r>
    <n v="2257"/>
    <s v="Bernard Thompson"/>
    <n v="87965"/>
    <x v="7"/>
    <n v="14"/>
    <n v="6.68"/>
    <n v="93.52"/>
    <n v="0.05"/>
    <n v="0.05"/>
    <s v="Low discount"/>
    <n v="4.6760000000000002"/>
    <n v="88.843999999999994"/>
    <s v="Low order"/>
    <d v="2015-06-12T00:00:00"/>
    <s v="Friday"/>
    <s v="June"/>
    <s v="2015"/>
    <x v="1"/>
    <d v="2015-06-13T00:00:00"/>
    <s v="High"/>
    <n v="1"/>
    <s v="Fast"/>
    <n v="27604"/>
    <s v="Standard"/>
    <s v="Raleigh"/>
    <x v="24"/>
    <x v="3"/>
    <x v="0"/>
    <s v="Paper"/>
    <x v="0"/>
    <s v="Small Box"/>
  </r>
  <r>
    <n v="2258"/>
    <s v="Nicole Pope"/>
    <n v="87962"/>
    <x v="4"/>
    <n v="9"/>
    <n v="7.64"/>
    <n v="68.759999999999991"/>
    <n v="0.05"/>
    <n v="0.05"/>
    <s v="Low discount"/>
    <n v="3.4379999999999997"/>
    <n v="65.321999999999989"/>
    <s v="Low order"/>
    <d v="2015-03-09T00:00:00"/>
    <s v="Monday"/>
    <s v="March"/>
    <s v="2015"/>
    <x v="5"/>
    <d v="2015-03-13T00:00:00"/>
    <s v="Low"/>
    <n v="4"/>
    <s v="High"/>
    <n v="27801"/>
    <s v="Express "/>
    <s v="Rocky Mount"/>
    <x v="24"/>
    <x v="3"/>
    <x v="0"/>
    <s v="Envelopes"/>
    <x v="0"/>
    <s v="Small Box"/>
  </r>
  <r>
    <n v="2258"/>
    <s v="Nicole Pope"/>
    <n v="87962"/>
    <x v="6"/>
    <n v="8"/>
    <n v="400.97"/>
    <n v="3207.76"/>
    <n v="0.1"/>
    <n v="0.1"/>
    <s v="Meduim discount"/>
    <n v="320.77600000000007"/>
    <n v="2886.9840000000004"/>
    <s v="Low order"/>
    <d v="2015-03-09T00:00:00"/>
    <s v="Monday"/>
    <s v="March"/>
    <s v="2015"/>
    <x v="5"/>
    <d v="2015-03-13T00:00:00"/>
    <s v="Low"/>
    <n v="4"/>
    <s v="High"/>
    <n v="27801"/>
    <s v="Express "/>
    <s v="Rocky Mount"/>
    <x v="24"/>
    <x v="3"/>
    <x v="2"/>
    <s v="Office Machines"/>
    <x v="0"/>
    <s v="Jumbo Box"/>
  </r>
  <r>
    <n v="2260"/>
    <s v="Geoffrey H Wong"/>
    <n v="89601"/>
    <x v="9"/>
    <n v="17"/>
    <n v="4.9800000000000004"/>
    <n v="84.660000000000011"/>
    <n v="0.05"/>
    <n v="0.05"/>
    <s v="Low discount"/>
    <n v="4.2330000000000005"/>
    <n v="80.427000000000007"/>
    <s v="Low order"/>
    <d v="2015-02-15T00:00:00"/>
    <s v="Sunday"/>
    <s v="February"/>
    <s v="2015"/>
    <x v="2"/>
    <d v="2015-02-16T00:00:00"/>
    <s v="Critical"/>
    <n v="1"/>
    <s v="Fast"/>
    <n v="30161"/>
    <s v="Standard"/>
    <s v="Rome"/>
    <x v="29"/>
    <x v="3"/>
    <x v="0"/>
    <s v="Labels"/>
    <x v="0"/>
    <s v="Small Box"/>
  </r>
  <r>
    <n v="2260"/>
    <s v="Geoffrey H Wong"/>
    <n v="89601"/>
    <x v="5"/>
    <n v="9"/>
    <n v="20.99"/>
    <n v="188.91"/>
    <n v="0.05"/>
    <n v="0.05"/>
    <s v="Low discount"/>
    <n v="9.4455000000000009"/>
    <n v="179.46449999999999"/>
    <s v="Low order"/>
    <d v="2015-02-15T00:00:00"/>
    <s v="Sunday"/>
    <s v="February"/>
    <s v="2015"/>
    <x v="2"/>
    <d v="2015-02-16T00:00:00"/>
    <s v="Critical"/>
    <n v="1"/>
    <s v="Fast"/>
    <n v="30161"/>
    <s v="Standard"/>
    <s v="Rome"/>
    <x v="29"/>
    <x v="3"/>
    <x v="2"/>
    <s v="Telephones And Communication"/>
    <x v="0"/>
    <s v="Small Pack"/>
  </r>
  <r>
    <n v="2260"/>
    <s v="Geoffrey H Wong"/>
    <n v="89602"/>
    <x v="9"/>
    <n v="1"/>
    <n v="4.9800000000000004"/>
    <n v="4.9800000000000004"/>
    <n v="0.05"/>
    <n v="0.05"/>
    <s v="Low discount"/>
    <n v="0.24900000000000003"/>
    <n v="4.7310000000000008"/>
    <s v="Low order"/>
    <d v="2015-04-21T00:00:00"/>
    <s v="Tuesday"/>
    <s v="April"/>
    <s v="2015"/>
    <x v="4"/>
    <d v="2015-04-22T00:00:00"/>
    <s v="High"/>
    <n v="1"/>
    <s v="Fast"/>
    <n v="30161"/>
    <s v="Standard"/>
    <s v="Rome"/>
    <x v="29"/>
    <x v="3"/>
    <x v="0"/>
    <s v="Labels"/>
    <x v="0"/>
    <s v="Small Box"/>
  </r>
  <r>
    <n v="2260"/>
    <s v="Geoffrey H Wong"/>
    <n v="89602"/>
    <x v="6"/>
    <n v="4"/>
    <n v="119.99"/>
    <n v="479.96"/>
    <n v="0.1"/>
    <n v="0.1"/>
    <s v="Meduim discount"/>
    <n v="47.996000000000002"/>
    <n v="431.964"/>
    <s v="Low order"/>
    <d v="2015-04-21T00:00:00"/>
    <s v="Tuesday"/>
    <s v="April"/>
    <s v="2015"/>
    <x v="4"/>
    <d v="2015-04-23T00:00:00"/>
    <s v="High"/>
    <n v="2"/>
    <s v="Meduim"/>
    <n v="30161"/>
    <s v="Express "/>
    <s v="Rome"/>
    <x v="29"/>
    <x v="2"/>
    <x v="2"/>
    <s v="Office Machines"/>
    <x v="0"/>
    <s v="Jumbo Drum"/>
  </r>
  <r>
    <n v="2264"/>
    <s v="Helen Dickerson"/>
    <n v="86611"/>
    <x v="15"/>
    <n v="3"/>
    <n v="207.48"/>
    <n v="622.43999999999994"/>
    <n v="0.1"/>
    <n v="0.1"/>
    <s v="Meduim discount"/>
    <n v="62.244"/>
    <n v="560.19599999999991"/>
    <s v="Low order"/>
    <d v="2015-01-26T00:00:00"/>
    <s v="Monday"/>
    <s v="January"/>
    <s v="2015"/>
    <x v="0"/>
    <d v="2015-01-29T00:00:00"/>
    <s v="Not Specified"/>
    <n v="3"/>
    <s v="Meduim"/>
    <n v="64804"/>
    <s v="Standard"/>
    <s v="Joplin"/>
    <x v="33"/>
    <x v="2"/>
    <x v="0"/>
    <s v="Appliances"/>
    <x v="0"/>
    <s v="Small Box"/>
  </r>
  <r>
    <n v="2265"/>
    <s v="James Davenport"/>
    <n v="86612"/>
    <x v="8"/>
    <n v="8"/>
    <n v="7.45"/>
    <n v="59.6"/>
    <n v="0.05"/>
    <n v="0.05"/>
    <s v="Low discount"/>
    <n v="2.9800000000000004"/>
    <n v="56.620000000000005"/>
    <s v="Low order"/>
    <d v="2015-01-29T00:00:00"/>
    <s v="Thursday"/>
    <s v="January"/>
    <s v="2015"/>
    <x v="0"/>
    <d v="2015-02-01T00:00:00"/>
    <s v="Critical"/>
    <n v="3"/>
    <s v="Meduim"/>
    <n v="64130"/>
    <s v="Standard"/>
    <s v="Kansas City"/>
    <x v="33"/>
    <x v="2"/>
    <x v="0"/>
    <s v="Binders And Binder Accessories"/>
    <x v="0"/>
    <s v="Small Box"/>
  </r>
  <r>
    <n v="2265"/>
    <s v="James Davenport"/>
    <n v="86612"/>
    <x v="7"/>
    <n v="10"/>
    <n v="6.48"/>
    <n v="64.800000000000011"/>
    <n v="0.05"/>
    <n v="0.05"/>
    <s v="Low discount"/>
    <n v="3.2400000000000007"/>
    <n v="61.560000000000009"/>
    <s v="Low order"/>
    <d v="2015-01-29T00:00:00"/>
    <s v="Thursday"/>
    <s v="January"/>
    <s v="2015"/>
    <x v="0"/>
    <d v="2015-01-31T00:00:00"/>
    <s v="Critical"/>
    <n v="2"/>
    <s v="Meduim"/>
    <n v="64130"/>
    <s v="Standard"/>
    <s v="Kansas City"/>
    <x v="33"/>
    <x v="2"/>
    <x v="0"/>
    <s v="Paper"/>
    <x v="0"/>
    <s v="Small Box"/>
  </r>
  <r>
    <n v="2266"/>
    <s v="Brandon Beach"/>
    <n v="86610"/>
    <x v="15"/>
    <n v="3"/>
    <n v="11.33"/>
    <n v="33.99"/>
    <n v="0.05"/>
    <n v="0.05"/>
    <s v="Low discount"/>
    <n v="1.6995000000000002"/>
    <n v="32.290500000000002"/>
    <s v="Low order"/>
    <d v="2015-05-26T00:00:00"/>
    <s v="Tuesday"/>
    <s v="May"/>
    <s v="2015"/>
    <x v="3"/>
    <d v="2015-05-28T00:00:00"/>
    <s v="Critical"/>
    <n v="2"/>
    <s v="Meduim"/>
    <n v="63122"/>
    <s v="Standard"/>
    <s v="Kirkwood"/>
    <x v="33"/>
    <x v="2"/>
    <x v="0"/>
    <s v="Appliances"/>
    <x v="0"/>
    <s v="Medium Box"/>
  </r>
  <r>
    <n v="2266"/>
    <s v="Brandon Beach"/>
    <n v="86610"/>
    <x v="4"/>
    <n v="16"/>
    <n v="15.67"/>
    <n v="250.72"/>
    <n v="0.05"/>
    <n v="0.05"/>
    <s v="Low discount"/>
    <n v="12.536000000000001"/>
    <n v="238.184"/>
    <s v="Low order"/>
    <d v="2015-05-26T00:00:00"/>
    <s v="Tuesday"/>
    <s v="May"/>
    <s v="2015"/>
    <x v="3"/>
    <d v="2015-05-27T00:00:00"/>
    <s v="Critical"/>
    <n v="1"/>
    <s v="Fast"/>
    <n v="63122"/>
    <s v="Standard"/>
    <s v="Kirkwood"/>
    <x v="33"/>
    <x v="3"/>
    <x v="0"/>
    <s v="Envelopes"/>
    <x v="0"/>
    <s v="Small Box"/>
  </r>
  <r>
    <n v="2268"/>
    <s v="Carlos Adkins"/>
    <n v="89571"/>
    <x v="11"/>
    <n v="17"/>
    <n v="259.70999999999998"/>
    <n v="4415.07"/>
    <n v="0.1"/>
    <n v="0.1"/>
    <s v="Meduim discount"/>
    <n v="441.50700000000001"/>
    <n v="3973.5629999999996"/>
    <s v="Low order"/>
    <d v="2015-06-03T00:00:00"/>
    <s v="Wednesday"/>
    <s v="June"/>
    <s v="2015"/>
    <x v="1"/>
    <d v="2015-06-07T00:00:00"/>
    <s v="Low"/>
    <n v="4"/>
    <s v="High"/>
    <n v="34639"/>
    <s v="Express "/>
    <s v="Land O Lakes"/>
    <x v="26"/>
    <x v="3"/>
    <x v="1"/>
    <s v="Tables"/>
    <x v="2"/>
    <s v="Jumbo Box"/>
  </r>
  <r>
    <n v="2270"/>
    <s v="Kristine Holden"/>
    <n v="89572"/>
    <x v="15"/>
    <n v="18"/>
    <n v="20.48"/>
    <n v="368.64"/>
    <n v="0.05"/>
    <n v="0.05"/>
    <s v="Low discount"/>
    <n v="18.431999999999999"/>
    <n v="350.20799999999997"/>
    <s v="Low order"/>
    <d v="2015-02-06T00:00:00"/>
    <s v="Friday"/>
    <s v="February"/>
    <s v="2015"/>
    <x v="2"/>
    <d v="2015-02-08T00:00:00"/>
    <s v="Low"/>
    <n v="2"/>
    <s v="Meduim"/>
    <n v="29662"/>
    <s v="Standard"/>
    <s v="Mauldin"/>
    <x v="39"/>
    <x v="3"/>
    <x v="0"/>
    <s v="Appliances"/>
    <x v="2"/>
    <s v="Small Box"/>
  </r>
  <r>
    <n v="2270"/>
    <s v="Kristine Holden"/>
    <n v="89572"/>
    <x v="3"/>
    <n v="12"/>
    <n v="1.86"/>
    <n v="22.32"/>
    <n v="0.05"/>
    <n v="0.05"/>
    <s v="Low discount"/>
    <n v="1.1160000000000001"/>
    <n v="21.204000000000001"/>
    <s v="Low order"/>
    <d v="2015-02-06T00:00:00"/>
    <s v="Friday"/>
    <s v="February"/>
    <s v="2015"/>
    <x v="2"/>
    <d v="2015-02-11T00:00:00"/>
    <s v="Low"/>
    <n v="5"/>
    <s v="High"/>
    <n v="29662"/>
    <s v="Standard"/>
    <s v="Mauldin"/>
    <x v="39"/>
    <x v="3"/>
    <x v="0"/>
    <s v="Rubber Bands"/>
    <x v="2"/>
    <s v="Wrap Bag"/>
  </r>
  <r>
    <n v="2270"/>
    <s v="Kristine Holden"/>
    <n v="89572"/>
    <x v="5"/>
    <n v="17"/>
    <n v="205.99"/>
    <n v="3501.83"/>
    <n v="0.1"/>
    <n v="0.1"/>
    <s v="Meduim discount"/>
    <n v="350.18299999999999"/>
    <n v="3151.6469999999999"/>
    <s v="Low order"/>
    <d v="2015-02-06T00:00:00"/>
    <s v="Friday"/>
    <s v="February"/>
    <s v="2015"/>
    <x v="2"/>
    <d v="2015-02-11T00:00:00"/>
    <s v="Low"/>
    <n v="5"/>
    <s v="High"/>
    <n v="29662"/>
    <s v="Standard"/>
    <s v="Mauldin"/>
    <x v="39"/>
    <x v="2"/>
    <x v="2"/>
    <s v="Telephones And Communication"/>
    <x v="2"/>
    <s v="Small Box"/>
  </r>
  <r>
    <n v="2272"/>
    <s v="Brett Ingram"/>
    <n v="90110"/>
    <x v="12"/>
    <n v="5"/>
    <n v="15.73"/>
    <n v="78.650000000000006"/>
    <n v="0.05"/>
    <n v="0.05"/>
    <s v="Low discount"/>
    <n v="3.9325000000000006"/>
    <n v="74.717500000000001"/>
    <s v="Low order"/>
    <d v="2015-03-16T00:00:00"/>
    <s v="Monday"/>
    <s v="March"/>
    <s v="2015"/>
    <x v="5"/>
    <d v="2015-03-18T00:00:00"/>
    <s v="High"/>
    <n v="2"/>
    <s v="Meduim"/>
    <n v="76543"/>
    <s v="Express "/>
    <s v="Harker Heights"/>
    <x v="7"/>
    <x v="2"/>
    <x v="0"/>
    <s v="Scissors, Rulers And Trimmers"/>
    <x v="0"/>
    <s v="Small Pack"/>
  </r>
  <r>
    <n v="2273"/>
    <s v="Debra Block"/>
    <n v="90109"/>
    <x v="15"/>
    <n v="17"/>
    <n v="120.98"/>
    <n v="2056.66"/>
    <n v="0.1"/>
    <n v="0.1"/>
    <s v="Meduim discount"/>
    <n v="205.666"/>
    <n v="1850.9939999999999"/>
    <s v="Low order"/>
    <d v="2015-05-05T00:00:00"/>
    <s v="Tuesday"/>
    <s v="May"/>
    <s v="2015"/>
    <x v="3"/>
    <d v="2015-05-05T00:00:00"/>
    <s v="Low"/>
    <n v="0"/>
    <s v="Fast"/>
    <n v="78550"/>
    <s v="Standard"/>
    <s v="Harlingen"/>
    <x v="7"/>
    <x v="2"/>
    <x v="0"/>
    <s v="Appliances"/>
    <x v="0"/>
    <s v="Small Box"/>
  </r>
  <r>
    <n v="2273"/>
    <s v="Debra Block"/>
    <n v="90109"/>
    <x v="5"/>
    <n v="4"/>
    <n v="55.99"/>
    <n v="223.96"/>
    <n v="0.05"/>
    <n v="0.05"/>
    <s v="Low discount"/>
    <n v="11.198"/>
    <n v="212.762"/>
    <s v="Low order"/>
    <d v="2015-05-05T00:00:00"/>
    <s v="Tuesday"/>
    <s v="May"/>
    <s v="2015"/>
    <x v="3"/>
    <d v="2015-05-05T00:00:00"/>
    <s v="Low"/>
    <n v="0"/>
    <s v="Fast"/>
    <n v="78550"/>
    <s v="Standard"/>
    <s v="Harlingen"/>
    <x v="7"/>
    <x v="2"/>
    <x v="2"/>
    <s v="Telephones And Communication"/>
    <x v="0"/>
    <s v="Small Pack"/>
  </r>
  <r>
    <n v="2274"/>
    <s v="Marlene Harrison"/>
    <n v="90109"/>
    <x v="2"/>
    <n v="12"/>
    <n v="23.99"/>
    <n v="287.88"/>
    <n v="0.05"/>
    <n v="0.05"/>
    <s v="Low discount"/>
    <n v="14.394"/>
    <n v="273.48599999999999"/>
    <s v="Low order"/>
    <d v="2015-05-05T00:00:00"/>
    <s v="Tuesday"/>
    <s v="May"/>
    <s v="2015"/>
    <x v="3"/>
    <d v="2015-05-09T00:00:00"/>
    <s v="Low"/>
    <n v="4"/>
    <s v="High"/>
    <n v="77036"/>
    <s v="Express "/>
    <s v="Houston"/>
    <x v="7"/>
    <x v="1"/>
    <x v="1"/>
    <s v="Office Furnishings"/>
    <x v="0"/>
    <s v="Jumbo Drum"/>
  </r>
  <r>
    <n v="2276"/>
    <s v="Dennis Block Richardson"/>
    <n v="91502"/>
    <x v="5"/>
    <n v="22"/>
    <n v="195.99"/>
    <n v="4311.7800000000007"/>
    <n v="0.1"/>
    <n v="0.1"/>
    <s v="Meduim discount"/>
    <n v="431.17800000000011"/>
    <n v="3880.6020000000008"/>
    <s v="Low order"/>
    <d v="2015-06-30T00:00:00"/>
    <s v="Tuesday"/>
    <s v="June"/>
    <s v="2015"/>
    <x v="1"/>
    <d v="2015-06-30T00:00:00"/>
    <s v="Not Specified"/>
    <n v="0"/>
    <s v="Fast"/>
    <n v="14304"/>
    <s v="Standard"/>
    <s v="Niagara Falls"/>
    <x v="4"/>
    <x v="1"/>
    <x v="2"/>
    <s v="Telephones And Communication"/>
    <x v="3"/>
    <s v="Small Box"/>
  </r>
  <r>
    <n v="2279"/>
    <s v="Lucille McGee"/>
    <n v="85949"/>
    <x v="4"/>
    <n v="7"/>
    <n v="4.4800000000000004"/>
    <n v="31.360000000000003"/>
    <n v="0.05"/>
    <n v="0.05"/>
    <s v="Low discount"/>
    <n v="1.5680000000000003"/>
    <n v="29.792000000000002"/>
    <s v="Low order"/>
    <d v="2015-06-22T00:00:00"/>
    <s v="Monday"/>
    <s v="June"/>
    <s v="2015"/>
    <x v="1"/>
    <d v="2015-06-26T00:00:00"/>
    <s v="Low"/>
    <n v="4"/>
    <s v="High"/>
    <n v="15601"/>
    <s v="Express "/>
    <s v="Greensburg"/>
    <x v="19"/>
    <x v="2"/>
    <x v="0"/>
    <s v="Envelopes"/>
    <x v="1"/>
    <s v="Small Box"/>
  </r>
  <r>
    <n v="2281"/>
    <s v="Monica Harvey"/>
    <n v="85948"/>
    <x v="5"/>
    <n v="10"/>
    <n v="205.99"/>
    <n v="2059.9"/>
    <n v="0.1"/>
    <n v="0.1"/>
    <s v="Meduim discount"/>
    <n v="205.99"/>
    <n v="1853.91"/>
    <s v="Low order"/>
    <d v="2015-01-27T00:00:00"/>
    <s v="Tuesday"/>
    <s v="January"/>
    <s v="2015"/>
    <x v="0"/>
    <d v="2015-01-28T00:00:00"/>
    <s v="Not Specified"/>
    <n v="1"/>
    <s v="Fast"/>
    <n v="54703"/>
    <s v="Standard"/>
    <s v="Eau Claire"/>
    <x v="45"/>
    <x v="2"/>
    <x v="2"/>
    <s v="Telephones And Communication"/>
    <x v="1"/>
    <s v="Small Box"/>
  </r>
  <r>
    <n v="2282"/>
    <s v="Jimmy Waters"/>
    <n v="85950"/>
    <x v="7"/>
    <n v="14"/>
    <n v="5.98"/>
    <n v="83.72"/>
    <n v="0.05"/>
    <n v="0.05"/>
    <s v="Low discount"/>
    <n v="4.1859999999999999"/>
    <n v="79.533999999999992"/>
    <s v="Low order"/>
    <d v="2015-02-05T00:00:00"/>
    <s v="Thursday"/>
    <s v="February"/>
    <s v="2015"/>
    <x v="2"/>
    <d v="2015-02-07T00:00:00"/>
    <s v="Medium"/>
    <n v="2"/>
    <s v="Meduim"/>
    <n v="53713"/>
    <s v="Standard"/>
    <s v="Fitchburg"/>
    <x v="45"/>
    <x v="2"/>
    <x v="0"/>
    <s v="Paper"/>
    <x v="1"/>
    <s v="Small Box"/>
  </r>
  <r>
    <n v="2283"/>
    <s v="Nancy Holden"/>
    <n v="85947"/>
    <x v="15"/>
    <n v="6"/>
    <n v="11.7"/>
    <n v="70.199999999999989"/>
    <n v="0.05"/>
    <n v="0.05"/>
    <s v="Low discount"/>
    <n v="3.51"/>
    <n v="66.689999999999984"/>
    <s v="Low order"/>
    <d v="2015-01-24T00:00:00"/>
    <s v="Saturday"/>
    <s v="January"/>
    <s v="2015"/>
    <x v="0"/>
    <d v="2015-01-26T00:00:00"/>
    <s v="Medium"/>
    <n v="2"/>
    <s v="Meduim"/>
    <n v="53132"/>
    <s v="Standard"/>
    <s v="Franklin"/>
    <x v="45"/>
    <x v="3"/>
    <x v="0"/>
    <s v="Appliances"/>
    <x v="1"/>
    <s v="Medium Box"/>
  </r>
  <r>
    <n v="2285"/>
    <s v="Arnold Floyd Blair"/>
    <n v="90148"/>
    <x v="10"/>
    <n v="21"/>
    <n v="17.7"/>
    <n v="371.7"/>
    <n v="0.05"/>
    <n v="0.05"/>
    <s v="Low discount"/>
    <n v="18.585000000000001"/>
    <n v="353.11500000000001"/>
    <s v="Low order"/>
    <d v="2015-03-13T00:00:00"/>
    <s v="Friday"/>
    <s v="March"/>
    <s v="2015"/>
    <x v="5"/>
    <d v="2015-03-15T00:00:00"/>
    <s v="Medium"/>
    <n v="2"/>
    <s v="Meduim"/>
    <n v="29730"/>
    <s v="Express "/>
    <s v="Rock Hill"/>
    <x v="39"/>
    <x v="3"/>
    <x v="0"/>
    <s v="Storage &amp; Organization"/>
    <x v="0"/>
    <s v="Small Box"/>
  </r>
  <r>
    <n v="2286"/>
    <s v="Larry Langston"/>
    <n v="90145"/>
    <x v="9"/>
    <n v="12"/>
    <n v="4.91"/>
    <n v="58.92"/>
    <n v="0.05"/>
    <n v="0.05"/>
    <s v="Low discount"/>
    <n v="2.9460000000000002"/>
    <n v="55.974000000000004"/>
    <s v="Low order"/>
    <d v="2015-02-04T00:00:00"/>
    <s v="Wednesday"/>
    <s v="February"/>
    <s v="2015"/>
    <x v="2"/>
    <d v="2015-02-06T00:00:00"/>
    <s v="Medium"/>
    <n v="2"/>
    <s v="Meduim"/>
    <n v="29301"/>
    <s v="Standard"/>
    <s v="Spartanburg"/>
    <x v="39"/>
    <x v="3"/>
    <x v="0"/>
    <s v="Labels"/>
    <x v="0"/>
    <s v="Small Box"/>
  </r>
  <r>
    <n v="2286"/>
    <s v="Larry Langston"/>
    <n v="90145"/>
    <x v="7"/>
    <n v="6"/>
    <n v="7.28"/>
    <n v="43.68"/>
    <n v="0.05"/>
    <n v="0.05"/>
    <s v="Low discount"/>
    <n v="2.1840000000000002"/>
    <n v="41.496000000000002"/>
    <s v="Low order"/>
    <d v="2015-02-04T00:00:00"/>
    <s v="Wednesday"/>
    <s v="February"/>
    <s v="2015"/>
    <x v="2"/>
    <d v="2015-02-05T00:00:00"/>
    <s v="Medium"/>
    <n v="1"/>
    <s v="Fast"/>
    <n v="29301"/>
    <s v="Standard"/>
    <s v="Spartanburg"/>
    <x v="39"/>
    <x v="3"/>
    <x v="0"/>
    <s v="Paper"/>
    <x v="0"/>
    <s v="Small Box"/>
  </r>
  <r>
    <n v="2286"/>
    <s v="Larry Langston"/>
    <n v="90145"/>
    <x v="7"/>
    <n v="3"/>
    <n v="6.68"/>
    <n v="20.04"/>
    <n v="0.05"/>
    <n v="0.05"/>
    <s v="Low discount"/>
    <n v="1.002"/>
    <n v="19.038"/>
    <s v="Low order"/>
    <d v="2015-02-04T00:00:00"/>
    <s v="Wednesday"/>
    <s v="February"/>
    <s v="2015"/>
    <x v="2"/>
    <d v="2015-02-07T00:00:00"/>
    <s v="Medium"/>
    <n v="3"/>
    <s v="Meduim"/>
    <n v="29301"/>
    <s v="Standard"/>
    <s v="Spartanburg"/>
    <x v="39"/>
    <x v="3"/>
    <x v="0"/>
    <s v="Paper"/>
    <x v="0"/>
    <s v="Small Box"/>
  </r>
  <r>
    <n v="2287"/>
    <s v="Samuel Newman"/>
    <n v="90146"/>
    <x v="7"/>
    <n v="8"/>
    <n v="18.97"/>
    <n v="151.76"/>
    <n v="0.05"/>
    <n v="0.05"/>
    <s v="Low discount"/>
    <n v="7.5880000000000001"/>
    <n v="144.172"/>
    <s v="Low order"/>
    <d v="2015-03-25T00:00:00"/>
    <s v="Wednesday"/>
    <s v="March"/>
    <s v="2015"/>
    <x v="5"/>
    <d v="2015-03-25T00:00:00"/>
    <s v="Not Specified"/>
    <n v="0"/>
    <s v="Fast"/>
    <n v="29483"/>
    <s v="Standard"/>
    <s v="Summerville"/>
    <x v="39"/>
    <x v="3"/>
    <x v="0"/>
    <s v="Paper"/>
    <x v="0"/>
    <s v="Small Box"/>
  </r>
  <r>
    <n v="2287"/>
    <s v="Samuel Newman"/>
    <n v="90146"/>
    <x v="7"/>
    <n v="6"/>
    <n v="12.28"/>
    <n v="73.679999999999993"/>
    <n v="0.05"/>
    <n v="0.05"/>
    <s v="Low discount"/>
    <n v="3.6839999999999997"/>
    <n v="69.995999999999995"/>
    <s v="Low order"/>
    <d v="2015-03-25T00:00:00"/>
    <s v="Wednesday"/>
    <s v="March"/>
    <s v="2015"/>
    <x v="5"/>
    <d v="2015-03-26T00:00:00"/>
    <s v="Not Specified"/>
    <n v="1"/>
    <s v="Fast"/>
    <n v="29483"/>
    <s v="Standard"/>
    <s v="Summerville"/>
    <x v="39"/>
    <x v="3"/>
    <x v="0"/>
    <s v="Paper"/>
    <x v="0"/>
    <s v="Small Box"/>
  </r>
  <r>
    <n v="2287"/>
    <s v="Samuel Newman"/>
    <n v="90146"/>
    <x v="0"/>
    <n v="12"/>
    <n v="34.99"/>
    <n v="419.88"/>
    <n v="0.05"/>
    <n v="0.05"/>
    <s v="Low discount"/>
    <n v="20.994"/>
    <n v="398.88599999999997"/>
    <s v="Low order"/>
    <d v="2015-03-25T00:00:00"/>
    <s v="Wednesday"/>
    <s v="March"/>
    <s v="2015"/>
    <x v="5"/>
    <d v="2015-03-27T00:00:00"/>
    <s v="Not Specified"/>
    <n v="2"/>
    <s v="Meduim"/>
    <n v="29483"/>
    <s v="Express "/>
    <s v="Summerville"/>
    <x v="39"/>
    <x v="3"/>
    <x v="0"/>
    <s v="Pens &amp; Art Supplies"/>
    <x v="0"/>
    <s v="Small Box"/>
  </r>
  <r>
    <n v="2287"/>
    <s v="Samuel Newman"/>
    <n v="90147"/>
    <x v="10"/>
    <n v="9"/>
    <n v="54.1"/>
    <n v="486.90000000000003"/>
    <n v="0.05"/>
    <n v="0.05"/>
    <s v="Low discount"/>
    <n v="24.345000000000002"/>
    <n v="462.55500000000001"/>
    <s v="Low order"/>
    <d v="2015-02-19T00:00:00"/>
    <s v="Thursday"/>
    <s v="February"/>
    <s v="2015"/>
    <x v="2"/>
    <d v="2015-02-24T00:00:00"/>
    <s v="Low"/>
    <n v="5"/>
    <s v="High"/>
    <n v="29483"/>
    <s v="Standard"/>
    <s v="Summerville"/>
    <x v="39"/>
    <x v="2"/>
    <x v="0"/>
    <s v="Storage &amp; Organization"/>
    <x v="0"/>
    <s v="Small Box"/>
  </r>
  <r>
    <n v="2289"/>
    <s v="Ryan Herman"/>
    <n v="88165"/>
    <x v="2"/>
    <n v="17"/>
    <n v="7.59"/>
    <n v="129.03"/>
    <n v="0.05"/>
    <n v="0.05"/>
    <s v="Low discount"/>
    <n v="6.4515000000000002"/>
    <n v="122.57850000000001"/>
    <s v="Low order"/>
    <d v="2015-05-04T00:00:00"/>
    <s v="Monday"/>
    <s v="May"/>
    <s v="2015"/>
    <x v="3"/>
    <d v="2015-05-04T00:00:00"/>
    <s v="Critical"/>
    <n v="0"/>
    <s v="Fast"/>
    <n v="55337"/>
    <s v="Standard"/>
    <s v="Burnsville"/>
    <x v="3"/>
    <x v="2"/>
    <x v="1"/>
    <s v="Office Furnishings"/>
    <x v="1"/>
    <s v="Wrap Bag"/>
  </r>
  <r>
    <n v="2290"/>
    <s v="Glen Robertson"/>
    <n v="88163"/>
    <x v="15"/>
    <n v="12"/>
    <n v="42.98"/>
    <n v="515.76"/>
    <n v="0.05"/>
    <n v="0.05"/>
    <s v="Low discount"/>
    <n v="25.788"/>
    <n v="489.97199999999998"/>
    <s v="Low order"/>
    <d v="2015-01-06T00:00:00"/>
    <s v="Tuesday"/>
    <s v="January"/>
    <s v="2015"/>
    <x v="0"/>
    <d v="2015-01-08T00:00:00"/>
    <s v="Not Specified"/>
    <n v="2"/>
    <s v="Meduim"/>
    <n v="55433"/>
    <s v="Standard"/>
    <s v="Coon Rapids"/>
    <x v="3"/>
    <x v="2"/>
    <x v="0"/>
    <s v="Appliances"/>
    <x v="1"/>
    <s v="Small Box"/>
  </r>
  <r>
    <n v="2290"/>
    <s v="Glen Robertson"/>
    <n v="88163"/>
    <x v="15"/>
    <n v="13"/>
    <n v="21.78"/>
    <n v="283.14"/>
    <n v="0.05"/>
    <n v="0.05"/>
    <s v="Low discount"/>
    <n v="14.157"/>
    <n v="268.983"/>
    <s v="Low order"/>
    <d v="2015-01-06T00:00:00"/>
    <s v="Tuesday"/>
    <s v="January"/>
    <s v="2015"/>
    <x v="0"/>
    <d v="2015-01-08T00:00:00"/>
    <s v="Not Specified"/>
    <n v="2"/>
    <s v="Meduim"/>
    <n v="55433"/>
    <s v="Standard"/>
    <s v="Coon Rapids"/>
    <x v="3"/>
    <x v="2"/>
    <x v="0"/>
    <s v="Appliances"/>
    <x v="1"/>
    <s v="Medium Box"/>
  </r>
  <r>
    <n v="2290"/>
    <s v="Glen Robertson"/>
    <n v="88164"/>
    <x v="13"/>
    <n v="15"/>
    <n v="80.98"/>
    <n v="1214.7"/>
    <n v="0.05"/>
    <n v="0.05"/>
    <s v="Low discount"/>
    <n v="60.735000000000007"/>
    <n v="1153.9650000000001"/>
    <s v="Low order"/>
    <d v="2015-02-04T00:00:00"/>
    <s v="Wednesday"/>
    <s v="February"/>
    <s v="2015"/>
    <x v="2"/>
    <d v="2015-02-06T00:00:00"/>
    <s v="Medium"/>
    <n v="2"/>
    <s v="Meduim"/>
    <n v="55433"/>
    <s v="Standard"/>
    <s v="Coon Rapids"/>
    <x v="3"/>
    <x v="3"/>
    <x v="2"/>
    <s v="Computer Peripherals"/>
    <x v="0"/>
    <s v="Small Box"/>
  </r>
  <r>
    <n v="2302"/>
    <s v="Beth Dolan"/>
    <n v="87695"/>
    <x v="1"/>
    <n v="9"/>
    <n v="270.98"/>
    <n v="2438.8200000000002"/>
    <n v="0.1"/>
    <n v="0.1"/>
    <s v="Meduim discount"/>
    <n v="243.88200000000003"/>
    <n v="2194.9380000000001"/>
    <s v="Low order"/>
    <d v="2015-02-11T00:00:00"/>
    <s v="Wednesday"/>
    <s v="February"/>
    <s v="2015"/>
    <x v="2"/>
    <d v="2015-02-13T00:00:00"/>
    <s v="Critical"/>
    <n v="2"/>
    <s v="Meduim"/>
    <n v="32404"/>
    <s v="Express "/>
    <s v="Panama City"/>
    <x v="26"/>
    <x v="3"/>
    <x v="1"/>
    <s v="Chairs &amp; Chairmats"/>
    <x v="0"/>
    <s v="Jumbo Drum"/>
  </r>
  <r>
    <n v="2302"/>
    <s v="Beth Dolan"/>
    <n v="87696"/>
    <x v="9"/>
    <n v="8"/>
    <n v="12.53"/>
    <n v="100.24"/>
    <n v="0.05"/>
    <n v="0.05"/>
    <s v="Low discount"/>
    <n v="5.0120000000000005"/>
    <n v="95.227999999999994"/>
    <s v="Low order"/>
    <d v="2015-01-03T00:00:00"/>
    <s v="Saturday"/>
    <s v="January"/>
    <s v="2015"/>
    <x v="0"/>
    <d v="2015-01-04T00:00:00"/>
    <s v="High"/>
    <n v="1"/>
    <s v="Fast"/>
    <n v="32404"/>
    <s v="Standard"/>
    <s v="Panama City"/>
    <x v="26"/>
    <x v="3"/>
    <x v="0"/>
    <s v="Labels"/>
    <x v="0"/>
    <s v="Small Box"/>
  </r>
  <r>
    <n v="2302"/>
    <s v="Beth Dolan"/>
    <n v="87696"/>
    <x v="11"/>
    <n v="2"/>
    <n v="146.34"/>
    <n v="292.68"/>
    <n v="0.1"/>
    <n v="0.1"/>
    <s v="Meduim discount"/>
    <n v="29.268000000000001"/>
    <n v="263.41200000000003"/>
    <s v="Low order"/>
    <d v="2015-01-03T00:00:00"/>
    <s v="Saturday"/>
    <s v="January"/>
    <s v="2015"/>
    <x v="0"/>
    <d v="2015-01-04T00:00:00"/>
    <s v="High"/>
    <n v="1"/>
    <s v="Fast"/>
    <n v="32404"/>
    <s v="Express "/>
    <s v="Panama City"/>
    <x v="26"/>
    <x v="1"/>
    <x v="1"/>
    <s v="Tables"/>
    <x v="0"/>
    <s v="Jumbo Box"/>
  </r>
  <r>
    <n v="2303"/>
    <s v="Joe Baldwin"/>
    <n v="47493"/>
    <x v="1"/>
    <n v="36"/>
    <n v="270.98"/>
    <n v="9755.2800000000007"/>
    <n v="0.1"/>
    <n v="0.1"/>
    <s v="Meduim discount"/>
    <n v="975.52800000000013"/>
    <n v="8779.7520000000004"/>
    <s v="High Order"/>
    <d v="2015-02-11T00:00:00"/>
    <s v="Wednesday"/>
    <s v="February"/>
    <s v="2015"/>
    <x v="2"/>
    <d v="2015-02-13T00:00:00"/>
    <s v="Critical"/>
    <n v="2"/>
    <s v="Meduim"/>
    <n v="10011"/>
    <s v="Express "/>
    <s v="New York City"/>
    <x v="4"/>
    <x v="1"/>
    <x v="1"/>
    <s v="Chairs &amp; Chairmats"/>
    <x v="0"/>
    <s v="Jumbo Drum"/>
  </r>
  <r>
    <n v="2303"/>
    <s v="Joe Baldwin"/>
    <n v="37987"/>
    <x v="11"/>
    <n v="6"/>
    <n v="146.34"/>
    <n v="878.04"/>
    <n v="0.1"/>
    <n v="0.1"/>
    <s v="Meduim discount"/>
    <n v="87.804000000000002"/>
    <n v="790.23599999999999"/>
    <s v="Low order"/>
    <d v="2015-01-03T00:00:00"/>
    <s v="Saturday"/>
    <s v="January"/>
    <s v="2015"/>
    <x v="0"/>
    <d v="2015-01-04T00:00:00"/>
    <s v="High"/>
    <n v="1"/>
    <s v="Fast"/>
    <n v="10011"/>
    <s v="Express "/>
    <s v="New York City"/>
    <x v="4"/>
    <x v="2"/>
    <x v="1"/>
    <s v="Tables"/>
    <x v="0"/>
    <s v="Jumbo Box"/>
  </r>
  <r>
    <n v="2305"/>
    <s v="Pat Kinney"/>
    <n v="89869"/>
    <x v="4"/>
    <n v="12"/>
    <n v="90.48"/>
    <n v="1085.76"/>
    <n v="0.05"/>
    <n v="0.05"/>
    <s v="Low discount"/>
    <n v="54.288000000000004"/>
    <n v="1031.472"/>
    <s v="Low order"/>
    <d v="2015-06-21T00:00:00"/>
    <s v="Sunday"/>
    <s v="June"/>
    <s v="2015"/>
    <x v="1"/>
    <d v="2015-06-24T00:00:00"/>
    <s v="High"/>
    <n v="3"/>
    <s v="Meduim"/>
    <n v="57201"/>
    <s v="Standard"/>
    <s v="Watertown"/>
    <x v="46"/>
    <x v="3"/>
    <x v="0"/>
    <s v="Envelopes"/>
    <x v="2"/>
    <s v="Small Box"/>
  </r>
  <r>
    <n v="2308"/>
    <s v="Laurence Cummings"/>
    <n v="90557"/>
    <x v="2"/>
    <n v="2"/>
    <n v="9.48"/>
    <n v="18.96"/>
    <n v="0.05"/>
    <n v="0.05"/>
    <s v="Low discount"/>
    <n v="0.94800000000000006"/>
    <n v="18.012"/>
    <s v="Low order"/>
    <d v="2015-03-24T00:00:00"/>
    <s v="Tuesday"/>
    <s v="March"/>
    <s v="2015"/>
    <x v="5"/>
    <d v="2015-03-26T00:00:00"/>
    <s v="Low"/>
    <n v="2"/>
    <s v="Meduim"/>
    <n v="33971"/>
    <s v="Standard"/>
    <s v="Lehigh Acres"/>
    <x v="26"/>
    <x v="3"/>
    <x v="1"/>
    <s v="Office Furnishings"/>
    <x v="2"/>
    <s v="Small Pack"/>
  </r>
  <r>
    <n v="2308"/>
    <s v="Laurence Cummings"/>
    <n v="90557"/>
    <x v="10"/>
    <n v="8"/>
    <n v="193.17"/>
    <n v="1545.36"/>
    <n v="0.1"/>
    <n v="0.1"/>
    <s v="Meduim discount"/>
    <n v="154.536"/>
    <n v="1390.8239999999998"/>
    <s v="Low order"/>
    <d v="2015-03-24T00:00:00"/>
    <s v="Tuesday"/>
    <s v="March"/>
    <s v="2015"/>
    <x v="5"/>
    <d v="2015-03-28T00:00:00"/>
    <s v="Low"/>
    <n v="4"/>
    <s v="High"/>
    <n v="33971"/>
    <s v="Standard"/>
    <s v="Lehigh Acres"/>
    <x v="26"/>
    <x v="0"/>
    <x v="0"/>
    <s v="Storage &amp; Organization"/>
    <x v="2"/>
    <s v="Small Box"/>
  </r>
  <r>
    <n v="2323"/>
    <s v="Emma Buckley"/>
    <n v="88721"/>
    <x v="15"/>
    <n v="5"/>
    <n v="68.81"/>
    <n v="344.05"/>
    <n v="0.05"/>
    <n v="0.05"/>
    <s v="Low discount"/>
    <n v="17.202500000000001"/>
    <n v="326.84750000000003"/>
    <s v="Low order"/>
    <d v="2015-03-16T00:00:00"/>
    <s v="Monday"/>
    <s v="March"/>
    <s v="2015"/>
    <x v="5"/>
    <d v="2015-03-17T00:00:00"/>
    <s v="High"/>
    <n v="1"/>
    <s v="Fast"/>
    <n v="92236"/>
    <s v="Express "/>
    <s v="Coachella"/>
    <x v="1"/>
    <x v="0"/>
    <x v="0"/>
    <s v="Appliances"/>
    <x v="2"/>
    <s v="Jumbo Drum"/>
  </r>
  <r>
    <n v="2323"/>
    <s v="Emma Buckley"/>
    <n v="88721"/>
    <x v="0"/>
    <n v="4"/>
    <n v="21.38"/>
    <n v="85.52"/>
    <n v="0.05"/>
    <n v="0.05"/>
    <s v="Low discount"/>
    <n v="4.2759999999999998"/>
    <n v="81.244"/>
    <s v="Low order"/>
    <d v="2015-03-16T00:00:00"/>
    <s v="Monday"/>
    <s v="March"/>
    <s v="2015"/>
    <x v="5"/>
    <d v="2015-03-18T00:00:00"/>
    <s v="High"/>
    <n v="2"/>
    <s v="Meduim"/>
    <n v="92236"/>
    <s v="Standard"/>
    <s v="Coachella"/>
    <x v="1"/>
    <x v="0"/>
    <x v="0"/>
    <s v="Pens &amp; Art Supplies"/>
    <x v="2"/>
    <s v="Small Pack"/>
  </r>
  <r>
    <n v="2323"/>
    <s v="Emma Buckley"/>
    <n v="88722"/>
    <x v="13"/>
    <n v="7"/>
    <n v="4.9800000000000004"/>
    <n v="34.86"/>
    <n v="0.05"/>
    <n v="0.05"/>
    <s v="Low discount"/>
    <n v="1.7430000000000001"/>
    <n v="33.116999999999997"/>
    <s v="Low order"/>
    <d v="2015-06-19T00:00:00"/>
    <s v="Friday"/>
    <s v="June"/>
    <s v="2015"/>
    <x v="1"/>
    <d v="2015-06-19T00:00:00"/>
    <s v="Not Specified"/>
    <n v="0"/>
    <s v="Fast"/>
    <n v="92236"/>
    <s v="Express "/>
    <s v="Coachella"/>
    <x v="1"/>
    <x v="2"/>
    <x v="2"/>
    <s v="Computer Peripherals"/>
    <x v="2"/>
    <s v="Small Pack"/>
  </r>
  <r>
    <n v="2330"/>
    <s v="Kara Foster"/>
    <n v="90964"/>
    <x v="8"/>
    <n v="5"/>
    <n v="28.53"/>
    <n v="142.65"/>
    <n v="0.05"/>
    <n v="0.05"/>
    <s v="Low discount"/>
    <n v="7.1325000000000003"/>
    <n v="135.51750000000001"/>
    <s v="Low order"/>
    <d v="2015-03-24T00:00:00"/>
    <s v="Tuesday"/>
    <s v="March"/>
    <s v="2015"/>
    <x v="5"/>
    <d v="2015-03-27T00:00:00"/>
    <s v="Medium"/>
    <n v="3"/>
    <s v="Meduim"/>
    <n v="52302"/>
    <s v="Standard"/>
    <s v="Marion"/>
    <x v="25"/>
    <x v="2"/>
    <x v="0"/>
    <s v="Binders And Binder Accessories"/>
    <x v="1"/>
    <s v="Small Box"/>
  </r>
  <r>
    <n v="2333"/>
    <s v="Megan Woods"/>
    <n v="89611"/>
    <x v="1"/>
    <n v="1"/>
    <n v="180.98"/>
    <n v="180.98"/>
    <n v="0.1"/>
    <n v="0.1"/>
    <s v="Meduim discount"/>
    <n v="18.097999999999999"/>
    <n v="162.88200000000001"/>
    <s v="Low order"/>
    <d v="2015-06-23T00:00:00"/>
    <s v="Tuesday"/>
    <s v="June"/>
    <s v="2015"/>
    <x v="1"/>
    <d v="2015-06-24T00:00:00"/>
    <s v="High"/>
    <n v="1"/>
    <s v="Fast"/>
    <n v="54302"/>
    <s v="Express "/>
    <s v="Green Bay"/>
    <x v="45"/>
    <x v="2"/>
    <x v="1"/>
    <s v="Chairs &amp; Chairmats"/>
    <x v="2"/>
    <s v="Jumbo Drum"/>
  </r>
  <r>
    <n v="2334"/>
    <s v="Stephanie Hawkins"/>
    <n v="89608"/>
    <x v="2"/>
    <n v="10"/>
    <n v="60.65"/>
    <n v="606.5"/>
    <n v="0.05"/>
    <n v="0.05"/>
    <s v="Low discount"/>
    <n v="30.325000000000003"/>
    <n v="576.17499999999995"/>
    <s v="Low order"/>
    <d v="2015-04-06T00:00:00"/>
    <s v="Monday"/>
    <s v="April"/>
    <s v="2015"/>
    <x v="4"/>
    <d v="2015-04-08T00:00:00"/>
    <s v="Low"/>
    <n v="2"/>
    <s v="Meduim"/>
    <n v="53220"/>
    <s v="Standard"/>
    <s v="Greenfield"/>
    <x v="45"/>
    <x v="2"/>
    <x v="1"/>
    <s v="Office Furnishings"/>
    <x v="3"/>
    <s v="Medium Box"/>
  </r>
  <r>
    <n v="2334"/>
    <s v="Stephanie Hawkins"/>
    <n v="89609"/>
    <x v="15"/>
    <n v="8"/>
    <n v="14.81"/>
    <n v="118.48"/>
    <n v="0.05"/>
    <n v="0.05"/>
    <s v="Low discount"/>
    <n v="5.9240000000000004"/>
    <n v="112.556"/>
    <s v="Low order"/>
    <d v="2015-04-09T00:00:00"/>
    <s v="Thursday"/>
    <s v="April"/>
    <s v="2015"/>
    <x v="4"/>
    <d v="2015-04-11T00:00:00"/>
    <s v="Not Specified"/>
    <n v="2"/>
    <s v="Meduim"/>
    <n v="53220"/>
    <s v="Standard"/>
    <s v="Greenfield"/>
    <x v="45"/>
    <x v="2"/>
    <x v="0"/>
    <s v="Appliances"/>
    <x v="2"/>
    <s v="Small Box"/>
  </r>
  <r>
    <n v="2334"/>
    <s v="Stephanie Hawkins"/>
    <n v="89609"/>
    <x v="0"/>
    <n v="7"/>
    <n v="2.78"/>
    <n v="19.459999999999997"/>
    <n v="0.05"/>
    <n v="0.05"/>
    <s v="Low discount"/>
    <n v="0.97299999999999986"/>
    <n v="18.486999999999998"/>
    <s v="Low order"/>
    <d v="2015-04-09T00:00:00"/>
    <s v="Thursday"/>
    <s v="April"/>
    <s v="2015"/>
    <x v="4"/>
    <d v="2015-04-10T00:00:00"/>
    <s v="Not Specified"/>
    <n v="1"/>
    <s v="Fast"/>
    <n v="53220"/>
    <s v="Standard"/>
    <s v="Greenfield"/>
    <x v="45"/>
    <x v="2"/>
    <x v="0"/>
    <s v="Pens &amp; Art Supplies"/>
    <x v="2"/>
    <s v="Wrap Bag"/>
  </r>
  <r>
    <n v="2334"/>
    <s v="Stephanie Hawkins"/>
    <n v="89610"/>
    <x v="3"/>
    <n v="12"/>
    <n v="3.74"/>
    <n v="44.88"/>
    <n v="0.05"/>
    <n v="0.05"/>
    <s v="Low discount"/>
    <n v="2.2440000000000002"/>
    <n v="42.636000000000003"/>
    <s v="Low order"/>
    <d v="2015-06-02T00:00:00"/>
    <s v="Tuesday"/>
    <s v="June"/>
    <s v="2015"/>
    <x v="1"/>
    <d v="2015-06-09T00:00:00"/>
    <s v="Low"/>
    <n v="7"/>
    <s v="High"/>
    <n v="53220"/>
    <s v="Standard"/>
    <s v="Greenfield"/>
    <x v="45"/>
    <x v="1"/>
    <x v="0"/>
    <s v="Rubber Bands"/>
    <x v="1"/>
    <s v="Wrap Bag"/>
  </r>
  <r>
    <n v="2338"/>
    <s v="Lynn Hines"/>
    <n v="91480"/>
    <x v="2"/>
    <n v="4"/>
    <n v="2.08"/>
    <n v="8.32"/>
    <n v="0.05"/>
    <n v="0.05"/>
    <s v="Low discount"/>
    <n v="0.41600000000000004"/>
    <n v="7.9039999999999999"/>
    <s v="Low order"/>
    <d v="2015-01-13T00:00:00"/>
    <s v="Tuesday"/>
    <s v="January"/>
    <s v="2015"/>
    <x v="0"/>
    <d v="2015-01-13T00:00:00"/>
    <s v="Critical"/>
    <n v="0"/>
    <s v="Fast"/>
    <n v="20740"/>
    <s v="Standard"/>
    <s v="College Park"/>
    <x v="30"/>
    <x v="1"/>
    <x v="1"/>
    <s v="Office Furnishings"/>
    <x v="1"/>
    <s v="Small Box"/>
  </r>
  <r>
    <n v="2338"/>
    <s v="Lynn Hines"/>
    <n v="91481"/>
    <x v="8"/>
    <n v="15"/>
    <n v="6.75"/>
    <n v="101.25"/>
    <n v="0.05"/>
    <n v="0.05"/>
    <s v="Low discount"/>
    <n v="5.0625"/>
    <n v="96.1875"/>
    <s v="Low order"/>
    <d v="2015-03-29T00:00:00"/>
    <s v="Sunday"/>
    <s v="March"/>
    <s v="2015"/>
    <x v="5"/>
    <d v="2015-03-29T00:00:00"/>
    <s v="High"/>
    <n v="0"/>
    <s v="Fast"/>
    <n v="20740"/>
    <s v="Standard"/>
    <s v="College Park"/>
    <x v="30"/>
    <x v="2"/>
    <x v="0"/>
    <s v="Binders And Binder Accessories"/>
    <x v="1"/>
    <s v="Small Box"/>
  </r>
  <r>
    <n v="2339"/>
    <s v="Gordon Boswell"/>
    <n v="91482"/>
    <x v="4"/>
    <n v="6"/>
    <n v="11.58"/>
    <n v="69.48"/>
    <n v="0.05"/>
    <n v="0.05"/>
    <s v="Low discount"/>
    <n v="3.4740000000000002"/>
    <n v="66.006"/>
    <s v="Low order"/>
    <d v="2015-05-25T00:00:00"/>
    <s v="Monday"/>
    <s v="May"/>
    <s v="2015"/>
    <x v="3"/>
    <d v="2015-05-28T00:00:00"/>
    <s v="Medium"/>
    <n v="3"/>
    <s v="Meduim"/>
    <n v="77015"/>
    <s v="Standard"/>
    <s v="Cloverleaf"/>
    <x v="7"/>
    <x v="3"/>
    <x v="0"/>
    <s v="Envelopes"/>
    <x v="1"/>
    <s v="Small Box"/>
  </r>
  <r>
    <n v="2345"/>
    <s v="Colleen Marsh"/>
    <n v="89504"/>
    <x v="1"/>
    <n v="9"/>
    <n v="200.98"/>
    <n v="1808.82"/>
    <n v="0.1"/>
    <n v="0.1"/>
    <s v="Meduim discount"/>
    <n v="180.88200000000001"/>
    <n v="1627.9379999999999"/>
    <s v="Low order"/>
    <d v="2015-03-14T00:00:00"/>
    <s v="Saturday"/>
    <s v="March"/>
    <s v="2015"/>
    <x v="5"/>
    <d v="2015-03-15T00:00:00"/>
    <s v="Medium"/>
    <n v="1"/>
    <s v="Fast"/>
    <n v="42003"/>
    <s v="Express "/>
    <s v="Paducah"/>
    <x v="35"/>
    <x v="3"/>
    <x v="1"/>
    <s v="Chairs &amp; Chairmats"/>
    <x v="0"/>
    <s v="Jumbo Drum"/>
  </r>
  <r>
    <n v="2345"/>
    <s v="Colleen Marsh"/>
    <n v="89504"/>
    <x v="11"/>
    <n v="2"/>
    <n v="179.29"/>
    <n v="358.58"/>
    <n v="0.1"/>
    <n v="0.1"/>
    <s v="Meduim discount"/>
    <n v="35.857999999999997"/>
    <n v="322.72199999999998"/>
    <s v="Low order"/>
    <d v="2015-03-14T00:00:00"/>
    <s v="Saturday"/>
    <s v="March"/>
    <s v="2015"/>
    <x v="5"/>
    <d v="2015-03-14T00:00:00"/>
    <s v="Medium"/>
    <n v="0"/>
    <s v="Fast"/>
    <n v="42003"/>
    <s v="Express "/>
    <s v="Paducah"/>
    <x v="35"/>
    <x v="3"/>
    <x v="1"/>
    <s v="Tables"/>
    <x v="0"/>
    <s v="Jumbo Box"/>
  </r>
  <r>
    <n v="2346"/>
    <s v="Sylvia Kumar"/>
    <n v="89503"/>
    <x v="6"/>
    <n v="12"/>
    <n v="297.64"/>
    <n v="3571.68"/>
    <n v="0.1"/>
    <n v="0.1"/>
    <s v="Meduim discount"/>
    <n v="357.16800000000001"/>
    <n v="3214.5119999999997"/>
    <s v="Low order"/>
    <d v="2015-01-10T00:00:00"/>
    <s v="Saturday"/>
    <s v="January"/>
    <s v="2015"/>
    <x v="0"/>
    <d v="2015-01-15T00:00:00"/>
    <s v="Low"/>
    <n v="5"/>
    <s v="High"/>
    <n v="40258"/>
    <s v="Express "/>
    <s v="Pleasure Ridge Park"/>
    <x v="35"/>
    <x v="3"/>
    <x v="2"/>
    <s v="Office Machines"/>
    <x v="0"/>
    <s v="Jumbo Drum"/>
  </r>
  <r>
    <n v="2346"/>
    <s v="Sylvia Kumar"/>
    <n v="89505"/>
    <x v="11"/>
    <n v="17"/>
    <n v="218.75"/>
    <n v="3718.75"/>
    <n v="0.1"/>
    <n v="0.1"/>
    <s v="Meduim discount"/>
    <n v="371.875"/>
    <n v="3346.875"/>
    <s v="Low order"/>
    <d v="2015-05-20T00:00:00"/>
    <s v="Wednesday"/>
    <s v="May"/>
    <s v="2015"/>
    <x v="3"/>
    <d v="2015-05-21T00:00:00"/>
    <s v="High"/>
    <n v="1"/>
    <s v="Fast"/>
    <n v="40258"/>
    <s v="Express "/>
    <s v="Pleasure Ridge Park"/>
    <x v="35"/>
    <x v="1"/>
    <x v="1"/>
    <s v="Tables"/>
    <x v="0"/>
    <s v="Jumbo Box"/>
  </r>
  <r>
    <n v="2351"/>
    <s v="Faye Silver"/>
    <n v="86163"/>
    <x v="7"/>
    <n v="13"/>
    <n v="6.48"/>
    <n v="84.240000000000009"/>
    <n v="0.05"/>
    <n v="0.05"/>
    <s v="Low discount"/>
    <n v="4.2120000000000006"/>
    <n v="80.028000000000006"/>
    <s v="Low order"/>
    <d v="2015-03-30T00:00:00"/>
    <s v="Monday"/>
    <s v="March"/>
    <s v="2015"/>
    <x v="5"/>
    <d v="2015-04-02T00:00:00"/>
    <s v="Critical"/>
    <n v="3"/>
    <s v="Meduim"/>
    <n v="21114"/>
    <s v="Standard"/>
    <s v="Crofton"/>
    <x v="30"/>
    <x v="1"/>
    <x v="0"/>
    <s v="Paper"/>
    <x v="0"/>
    <s v="Small Box"/>
  </r>
  <r>
    <n v="2352"/>
    <s v="Kerry Beach"/>
    <n v="86165"/>
    <x v="10"/>
    <n v="18"/>
    <n v="59.76"/>
    <n v="1075.68"/>
    <n v="0.05"/>
    <n v="0.05"/>
    <s v="Low discount"/>
    <n v="53.784000000000006"/>
    <n v="1021.8960000000001"/>
    <s v="Low order"/>
    <d v="2015-06-20T00:00:00"/>
    <s v="Saturday"/>
    <s v="June"/>
    <s v="2015"/>
    <x v="1"/>
    <d v="2015-06-23T00:00:00"/>
    <s v="Critical"/>
    <n v="3"/>
    <s v="Meduim"/>
    <n v="21501"/>
    <s v="Standard"/>
    <s v="Cumberland"/>
    <x v="30"/>
    <x v="1"/>
    <x v="0"/>
    <s v="Storage &amp; Organization"/>
    <x v="3"/>
    <s v="Small Box"/>
  </r>
  <r>
    <n v="2352"/>
    <s v="Kerry Beach"/>
    <n v="86165"/>
    <x v="5"/>
    <n v="4"/>
    <n v="195.99"/>
    <n v="783.96"/>
    <n v="0.1"/>
    <n v="0.1"/>
    <s v="Meduim discount"/>
    <n v="78.396000000000015"/>
    <n v="705.56400000000008"/>
    <s v="Low order"/>
    <d v="2015-06-20T00:00:00"/>
    <s v="Saturday"/>
    <s v="June"/>
    <s v="2015"/>
    <x v="1"/>
    <d v="2015-06-23T00:00:00"/>
    <s v="Critical"/>
    <n v="3"/>
    <s v="Meduim"/>
    <n v="21501"/>
    <s v="Standard"/>
    <s v="Cumberland"/>
    <x v="30"/>
    <x v="1"/>
    <x v="2"/>
    <s v="Telephones And Communication"/>
    <x v="3"/>
    <s v="Small Box"/>
  </r>
  <r>
    <n v="2352"/>
    <s v="Kerry Beach"/>
    <n v="86166"/>
    <x v="11"/>
    <n v="19"/>
    <n v="71.37"/>
    <n v="1356.0300000000002"/>
    <n v="0.05"/>
    <n v="0.05"/>
    <s v="Low discount"/>
    <n v="67.801500000000019"/>
    <n v="1288.2285000000002"/>
    <s v="Low order"/>
    <d v="2015-06-23T00:00:00"/>
    <s v="Tuesday"/>
    <s v="June"/>
    <s v="2015"/>
    <x v="1"/>
    <d v="2015-06-24T00:00:00"/>
    <s v="Not Specified"/>
    <n v="1"/>
    <s v="Fast"/>
    <n v="21501"/>
    <s v="Standard"/>
    <s v="Cumberland"/>
    <x v="30"/>
    <x v="1"/>
    <x v="1"/>
    <s v="Tables"/>
    <x v="1"/>
    <s v="Large Box"/>
  </r>
  <r>
    <n v="2353"/>
    <s v="Patrick Lowry"/>
    <n v="86164"/>
    <x v="0"/>
    <n v="22"/>
    <n v="5.98"/>
    <n v="131.56"/>
    <n v="0.05"/>
    <n v="0.05"/>
    <s v="Low discount"/>
    <n v="6.5780000000000003"/>
    <n v="124.982"/>
    <s v="Low order"/>
    <d v="2015-04-29T00:00:00"/>
    <s v="Wednesday"/>
    <s v="April"/>
    <s v="2015"/>
    <x v="4"/>
    <d v="2015-04-30T00:00:00"/>
    <s v="Critical"/>
    <n v="1"/>
    <s v="Fast"/>
    <n v="21040"/>
    <s v="Standard"/>
    <s v="Edgewood"/>
    <x v="30"/>
    <x v="1"/>
    <x v="0"/>
    <s v="Pens &amp; Art Supplies"/>
    <x v="0"/>
    <s v="Wrap Bag"/>
  </r>
  <r>
    <n v="2353"/>
    <s v="Patrick Lowry"/>
    <n v="86164"/>
    <x v="5"/>
    <n v="2"/>
    <n v="20.99"/>
    <n v="41.98"/>
    <n v="0.05"/>
    <n v="0.05"/>
    <s v="Low discount"/>
    <n v="2.0989999999999998"/>
    <n v="39.881"/>
    <s v="Low order"/>
    <d v="2015-04-29T00:00:00"/>
    <s v="Wednesday"/>
    <s v="April"/>
    <s v="2015"/>
    <x v="4"/>
    <d v="2015-04-30T00:00:00"/>
    <s v="Critical"/>
    <n v="1"/>
    <s v="Fast"/>
    <n v="21040"/>
    <s v="Standard"/>
    <s v="Edgewood"/>
    <x v="30"/>
    <x v="0"/>
    <x v="2"/>
    <s v="Telephones And Communication"/>
    <x v="0"/>
    <s v="Wrap Bag"/>
  </r>
  <r>
    <n v="2355"/>
    <s v="Clyde Burnett"/>
    <n v="91304"/>
    <x v="2"/>
    <n v="9"/>
    <n v="78.69"/>
    <n v="708.21"/>
    <n v="0.05"/>
    <n v="0.05"/>
    <s v="Low discount"/>
    <n v="35.410500000000006"/>
    <n v="672.79950000000008"/>
    <s v="Low order"/>
    <d v="2015-02-15T00:00:00"/>
    <s v="Sunday"/>
    <s v="February"/>
    <s v="2015"/>
    <x v="2"/>
    <d v="2015-02-16T00:00:00"/>
    <s v="Not Specified"/>
    <n v="1"/>
    <s v="Fast"/>
    <n v="92236"/>
    <s v="Standard"/>
    <s v="Coachella"/>
    <x v="1"/>
    <x v="0"/>
    <x v="1"/>
    <s v="Office Furnishings"/>
    <x v="3"/>
    <s v="Small Box"/>
  </r>
  <r>
    <n v="2355"/>
    <s v="Clyde Burnett"/>
    <n v="91306"/>
    <x v="11"/>
    <n v="12"/>
    <n v="146.34"/>
    <n v="1756.08"/>
    <n v="0.1"/>
    <n v="0.1"/>
    <s v="Meduim discount"/>
    <n v="175.608"/>
    <n v="1580.472"/>
    <s v="Low order"/>
    <d v="2015-06-16T00:00:00"/>
    <s v="Tuesday"/>
    <s v="June"/>
    <s v="2015"/>
    <x v="1"/>
    <d v="2015-06-18T00:00:00"/>
    <s v="Medium"/>
    <n v="2"/>
    <s v="Meduim"/>
    <n v="92236"/>
    <s v="Express "/>
    <s v="Coachella"/>
    <x v="1"/>
    <x v="0"/>
    <x v="1"/>
    <s v="Tables"/>
    <x v="3"/>
    <s v="Jumbo Box"/>
  </r>
  <r>
    <n v="2356"/>
    <s v="Emma Bloom"/>
    <n v="91305"/>
    <x v="2"/>
    <n v="22"/>
    <n v="29.34"/>
    <n v="645.48"/>
    <n v="0.05"/>
    <n v="0.05"/>
    <s v="Low discount"/>
    <n v="32.274000000000001"/>
    <n v="613.20600000000002"/>
    <s v="Low order"/>
    <d v="2015-03-15T00:00:00"/>
    <s v="Sunday"/>
    <s v="March"/>
    <s v="2015"/>
    <x v="5"/>
    <d v="2015-03-17T00:00:00"/>
    <s v="Medium"/>
    <n v="2"/>
    <s v="Meduim"/>
    <n v="82901"/>
    <s v="Standard"/>
    <s v="Rock Springs"/>
    <x v="47"/>
    <x v="3"/>
    <x v="1"/>
    <s v="Office Furnishings"/>
    <x v="3"/>
    <s v="Small Box"/>
  </r>
  <r>
    <n v="2358"/>
    <s v="Danielle Baird"/>
    <n v="88267"/>
    <x v="5"/>
    <n v="2"/>
    <n v="205.99"/>
    <n v="411.98"/>
    <n v="0.1"/>
    <n v="0.1"/>
    <s v="Meduim discount"/>
    <n v="41.198000000000008"/>
    <n v="370.78200000000004"/>
    <s v="Low order"/>
    <d v="2015-03-04T00:00:00"/>
    <s v="Wednesday"/>
    <s v="March"/>
    <s v="2015"/>
    <x v="5"/>
    <d v="2015-03-08T00:00:00"/>
    <s v="Low"/>
    <n v="4"/>
    <s v="High"/>
    <n v="33311"/>
    <s v="Standard"/>
    <s v="Fort Lauderdale"/>
    <x v="26"/>
    <x v="3"/>
    <x v="2"/>
    <s v="Telephones And Communication"/>
    <x v="0"/>
    <s v="Small Box"/>
  </r>
  <r>
    <n v="2358"/>
    <s v="Danielle Baird"/>
    <n v="88268"/>
    <x v="12"/>
    <n v="19"/>
    <n v="2.08"/>
    <n v="39.520000000000003"/>
    <n v="0.05"/>
    <n v="0.05"/>
    <s v="Low discount"/>
    <n v="1.9760000000000002"/>
    <n v="37.544000000000004"/>
    <s v="Low order"/>
    <d v="2015-02-14T00:00:00"/>
    <s v="Saturday"/>
    <s v="February"/>
    <s v="2015"/>
    <x v="2"/>
    <d v="2015-02-16T00:00:00"/>
    <s v="Critical"/>
    <n v="2"/>
    <s v="Meduim"/>
    <n v="33311"/>
    <s v="Standard"/>
    <s v="Fort Lauderdale"/>
    <x v="26"/>
    <x v="3"/>
    <x v="0"/>
    <s v="Scissors, Rulers And Trimmers"/>
    <x v="1"/>
    <s v="Small Pack"/>
  </r>
  <r>
    <n v="2359"/>
    <s v="Annie Horne"/>
    <n v="88265"/>
    <x v="7"/>
    <n v="7"/>
    <n v="7.28"/>
    <n v="50.96"/>
    <n v="0.05"/>
    <n v="0.05"/>
    <s v="Low discount"/>
    <n v="2.548"/>
    <n v="48.411999999999999"/>
    <s v="Low order"/>
    <d v="2015-02-05T00:00:00"/>
    <s v="Thursday"/>
    <s v="February"/>
    <s v="2015"/>
    <x v="2"/>
    <d v="2015-02-05T00:00:00"/>
    <s v="Critical"/>
    <n v="0"/>
    <s v="Fast"/>
    <n v="33917"/>
    <s v="Standard"/>
    <s v="Fort Myers"/>
    <x v="26"/>
    <x v="3"/>
    <x v="0"/>
    <s v="Paper"/>
    <x v="1"/>
    <s v="Wrap Bag"/>
  </r>
  <r>
    <n v="2361"/>
    <s v="Vincent Daniel"/>
    <n v="88266"/>
    <x v="13"/>
    <n v="1"/>
    <n v="8.33"/>
    <n v="8.33"/>
    <n v="0.05"/>
    <n v="0.05"/>
    <s v="Low discount"/>
    <n v="0.41650000000000004"/>
    <n v="7.9135"/>
    <s v="Low order"/>
    <d v="2015-02-25T00:00:00"/>
    <s v="Wednesday"/>
    <s v="February"/>
    <s v="2015"/>
    <x v="2"/>
    <d v="2015-02-26T00:00:00"/>
    <s v="High"/>
    <n v="1"/>
    <s v="Fast"/>
    <n v="32259"/>
    <s v="Standard"/>
    <s v="Fruit Cove"/>
    <x v="26"/>
    <x v="1"/>
    <x v="2"/>
    <s v="Computer Peripherals"/>
    <x v="0"/>
    <s v="Small Pack"/>
  </r>
  <r>
    <n v="2363"/>
    <s v="Jacob Murray"/>
    <n v="90040"/>
    <x v="2"/>
    <n v="11"/>
    <n v="5.77"/>
    <n v="63.47"/>
    <n v="0.05"/>
    <n v="0.05"/>
    <s v="Low discount"/>
    <n v="3.1735000000000002"/>
    <n v="60.296500000000002"/>
    <s v="Low order"/>
    <d v="2015-04-11T00:00:00"/>
    <s v="Saturday"/>
    <s v="April"/>
    <s v="2015"/>
    <x v="4"/>
    <d v="2015-04-13T00:00:00"/>
    <s v="High"/>
    <n v="2"/>
    <s v="Meduim"/>
    <n v="44256"/>
    <s v="Standard"/>
    <s v="Medina"/>
    <x v="10"/>
    <x v="3"/>
    <x v="1"/>
    <s v="Office Furnishings"/>
    <x v="1"/>
    <s v="Medium Box"/>
  </r>
  <r>
    <n v="2369"/>
    <s v="Mike G Hartman"/>
    <n v="90408"/>
    <x v="7"/>
    <n v="13"/>
    <n v="5.98"/>
    <n v="77.740000000000009"/>
    <n v="0.05"/>
    <n v="0.05"/>
    <s v="Low discount"/>
    <n v="3.8870000000000005"/>
    <n v="73.853000000000009"/>
    <s v="Low order"/>
    <d v="2015-01-13T00:00:00"/>
    <s v="Tuesday"/>
    <s v="January"/>
    <s v="2015"/>
    <x v="0"/>
    <d v="2015-01-15T00:00:00"/>
    <s v="Low"/>
    <n v="2"/>
    <s v="Meduim"/>
    <n v="33024"/>
    <s v="Standard"/>
    <s v="Pembroke Pines"/>
    <x v="26"/>
    <x v="2"/>
    <x v="0"/>
    <s v="Paper"/>
    <x v="3"/>
    <s v="Small Box"/>
  </r>
  <r>
    <n v="2372"/>
    <s v="Marvin Parrott"/>
    <n v="90714"/>
    <x v="0"/>
    <n v="4"/>
    <n v="1.76"/>
    <n v="7.04"/>
    <n v="0.05"/>
    <n v="0.05"/>
    <s v="Low discount"/>
    <n v="0.35200000000000004"/>
    <n v="6.6879999999999997"/>
    <s v="Low order"/>
    <d v="2015-03-15T00:00:00"/>
    <s v="Sunday"/>
    <s v="March"/>
    <s v="2015"/>
    <x v="5"/>
    <d v="2015-03-16T00:00:00"/>
    <s v="Medium"/>
    <n v="1"/>
    <s v="Fast"/>
    <n v="55803"/>
    <s v="Standard"/>
    <s v="Duluth"/>
    <x v="3"/>
    <x v="0"/>
    <x v="0"/>
    <s v="Pens &amp; Art Supplies"/>
    <x v="0"/>
    <s v="Wrap Bag"/>
  </r>
  <r>
    <n v="2376"/>
    <s v="Debra Batchelor"/>
    <n v="91321"/>
    <x v="0"/>
    <n v="18"/>
    <n v="3.28"/>
    <n v="59.04"/>
    <n v="0.05"/>
    <n v="0.05"/>
    <s v="Low discount"/>
    <n v="2.952"/>
    <n v="56.088000000000001"/>
    <s v="Low order"/>
    <d v="2015-03-05T00:00:00"/>
    <s v="Thursday"/>
    <s v="March"/>
    <s v="2015"/>
    <x v="5"/>
    <d v="2015-03-06T00:00:00"/>
    <s v="High"/>
    <n v="1"/>
    <s v="Fast"/>
    <n v="83843"/>
    <s v="Standard"/>
    <s v="Moscow"/>
    <x v="44"/>
    <x v="0"/>
    <x v="0"/>
    <s v="Pens &amp; Art Supplies"/>
    <x v="0"/>
    <s v="Wrap Bag"/>
  </r>
  <r>
    <n v="2376"/>
    <s v="Debra Batchelor"/>
    <n v="91321"/>
    <x v="10"/>
    <n v="15"/>
    <n v="6.98"/>
    <n v="104.7"/>
    <n v="0.05"/>
    <n v="0.05"/>
    <s v="Low discount"/>
    <n v="5.2350000000000003"/>
    <n v="99.465000000000003"/>
    <s v="Low order"/>
    <d v="2015-03-05T00:00:00"/>
    <s v="Thursday"/>
    <s v="March"/>
    <s v="2015"/>
    <x v="5"/>
    <d v="2015-03-07T00:00:00"/>
    <s v="High"/>
    <n v="2"/>
    <s v="Meduim"/>
    <n v="83843"/>
    <s v="Standard"/>
    <s v="Moscow"/>
    <x v="44"/>
    <x v="2"/>
    <x v="0"/>
    <s v="Storage &amp; Organization"/>
    <x v="0"/>
    <s v="Small Box"/>
  </r>
  <r>
    <n v="2379"/>
    <s v="Mildred Briggs"/>
    <n v="86655"/>
    <x v="8"/>
    <n v="12"/>
    <n v="122.99"/>
    <n v="1475.8799999999999"/>
    <n v="0.1"/>
    <n v="0.1"/>
    <s v="Meduim discount"/>
    <n v="147.58799999999999"/>
    <n v="1328.2919999999999"/>
    <s v="Low order"/>
    <d v="2015-05-05T00:00:00"/>
    <s v="Tuesday"/>
    <s v="May"/>
    <s v="2015"/>
    <x v="3"/>
    <d v="2015-05-07T00:00:00"/>
    <s v="Low"/>
    <n v="2"/>
    <s v="Meduim"/>
    <n v="48135"/>
    <s v="Standard"/>
    <s v="Garden City"/>
    <x v="22"/>
    <x v="2"/>
    <x v="0"/>
    <s v="Binders And Binder Accessories"/>
    <x v="2"/>
    <s v="Small Box"/>
  </r>
  <r>
    <n v="2380"/>
    <s v="Lisa Branch"/>
    <n v="86654"/>
    <x v="0"/>
    <n v="9"/>
    <n v="3.38"/>
    <n v="30.419999999999998"/>
    <n v="0.05"/>
    <n v="0.05"/>
    <s v="Low discount"/>
    <n v="1.5209999999999999"/>
    <n v="28.898999999999997"/>
    <s v="Low order"/>
    <d v="2015-04-26T00:00:00"/>
    <s v="Sunday"/>
    <s v="April"/>
    <s v="2015"/>
    <x v="4"/>
    <d v="2015-04-28T00:00:00"/>
    <s v="Not Specified"/>
    <n v="2"/>
    <s v="Meduim"/>
    <n v="49505"/>
    <s v="Standard"/>
    <s v="Grand Rapids"/>
    <x v="22"/>
    <x v="2"/>
    <x v="0"/>
    <s v="Pens &amp; Art Supplies"/>
    <x v="2"/>
    <s v="Wrap Bag"/>
  </r>
  <r>
    <n v="2380"/>
    <s v="Lisa Branch"/>
    <n v="86655"/>
    <x v="15"/>
    <n v="17"/>
    <n v="68.81"/>
    <n v="1169.77"/>
    <n v="0.05"/>
    <n v="0.05"/>
    <s v="Low discount"/>
    <n v="58.488500000000002"/>
    <n v="1111.2815000000001"/>
    <s v="Low order"/>
    <d v="2015-05-05T00:00:00"/>
    <s v="Tuesday"/>
    <s v="May"/>
    <s v="2015"/>
    <x v="3"/>
    <d v="2015-05-07T00:00:00"/>
    <s v="Low"/>
    <n v="2"/>
    <s v="Meduim"/>
    <n v="49505"/>
    <s v="Express "/>
    <s v="Grand Rapids"/>
    <x v="22"/>
    <x v="1"/>
    <x v="0"/>
    <s v="Appliances"/>
    <x v="2"/>
    <s v="Jumbo Drum"/>
  </r>
  <r>
    <n v="2382"/>
    <s v="Geoffrey Saunders"/>
    <n v="13606"/>
    <x v="0"/>
    <n v="34"/>
    <n v="3.38"/>
    <n v="114.92"/>
    <n v="0.05"/>
    <n v="0.05"/>
    <s v="Low discount"/>
    <n v="5.7460000000000004"/>
    <n v="109.17400000000001"/>
    <s v="Low order"/>
    <d v="2015-04-26T00:00:00"/>
    <s v="Sunday"/>
    <s v="April"/>
    <s v="2015"/>
    <x v="4"/>
    <d v="2015-04-28T00:00:00"/>
    <s v="Not Specified"/>
    <n v="2"/>
    <s v="Meduim"/>
    <n v="10024"/>
    <s v="Standard"/>
    <s v="New York City"/>
    <x v="4"/>
    <x v="1"/>
    <x v="0"/>
    <s v="Pens &amp; Art Supplies"/>
    <x v="2"/>
    <s v="Wrap Bag"/>
  </r>
  <r>
    <n v="2382"/>
    <s v="Geoffrey Saunders"/>
    <n v="962"/>
    <x v="8"/>
    <n v="48"/>
    <n v="122.99"/>
    <n v="5903.5199999999995"/>
    <n v="0.1"/>
    <n v="0.1"/>
    <s v="Meduim discount"/>
    <n v="590.35199999999998"/>
    <n v="5313.1679999999997"/>
    <s v="High Order"/>
    <d v="2015-05-05T00:00:00"/>
    <s v="Tuesday"/>
    <s v="May"/>
    <s v="2015"/>
    <x v="3"/>
    <d v="2015-05-07T00:00:00"/>
    <s v="Low"/>
    <n v="2"/>
    <s v="Meduim"/>
    <n v="10024"/>
    <s v="Standard"/>
    <s v="New York City"/>
    <x v="4"/>
    <x v="1"/>
    <x v="0"/>
    <s v="Binders And Binder Accessories"/>
    <x v="2"/>
    <s v="Small Box"/>
  </r>
  <r>
    <n v="2382"/>
    <s v="Geoffrey Saunders"/>
    <n v="962"/>
    <x v="15"/>
    <n v="68"/>
    <n v="68.81"/>
    <n v="4679.08"/>
    <n v="0.05"/>
    <n v="0.05"/>
    <s v="Low discount"/>
    <n v="233.95400000000001"/>
    <n v="4445.1260000000002"/>
    <s v="Low order"/>
    <d v="2015-05-05T00:00:00"/>
    <s v="Tuesday"/>
    <s v="May"/>
    <s v="2015"/>
    <x v="3"/>
    <d v="2015-05-07T00:00:00"/>
    <s v="Low"/>
    <n v="2"/>
    <s v="Meduim"/>
    <n v="10024"/>
    <s v="Express "/>
    <s v="New York City"/>
    <x v="4"/>
    <x v="0"/>
    <x v="0"/>
    <s v="Appliances"/>
    <x v="2"/>
    <s v="Jumbo Drum"/>
  </r>
  <r>
    <n v="2385"/>
    <s v="Janice Frye"/>
    <n v="89184"/>
    <x v="1"/>
    <n v="18"/>
    <n v="130.97999999999999"/>
    <n v="2357.64"/>
    <n v="0.1"/>
    <n v="0.1"/>
    <s v="Meduim discount"/>
    <n v="235.76400000000001"/>
    <n v="2121.8759999999997"/>
    <s v="Low order"/>
    <d v="2015-05-22T00:00:00"/>
    <s v="Friday"/>
    <s v="May"/>
    <s v="2015"/>
    <x v="3"/>
    <d v="2015-05-24T00:00:00"/>
    <s v="Critical"/>
    <n v="2"/>
    <s v="Meduim"/>
    <n v="88001"/>
    <s v="Express "/>
    <s v="Las Cruces"/>
    <x v="27"/>
    <x v="1"/>
    <x v="1"/>
    <s v="Chairs &amp; Chairmats"/>
    <x v="2"/>
    <s v="Jumbo Drum"/>
  </r>
  <r>
    <n v="2391"/>
    <s v="Jacob McNeill"/>
    <n v="91122"/>
    <x v="13"/>
    <n v="9"/>
    <n v="4.7699999999999996"/>
    <n v="42.929999999999993"/>
    <n v="0.05"/>
    <n v="0.05"/>
    <s v="Low discount"/>
    <n v="2.1464999999999996"/>
    <n v="40.783499999999989"/>
    <s v="Low order"/>
    <d v="2015-05-25T00:00:00"/>
    <s v="Monday"/>
    <s v="May"/>
    <s v="2015"/>
    <x v="3"/>
    <d v="2015-05-26T00:00:00"/>
    <s v="Not Specified"/>
    <n v="1"/>
    <s v="Fast"/>
    <n v="11572"/>
    <s v="Standard"/>
    <s v="Oceanside"/>
    <x v="4"/>
    <x v="1"/>
    <x v="2"/>
    <s v="Computer Peripherals"/>
    <x v="0"/>
    <s v="Small Pack"/>
  </r>
  <r>
    <n v="2391"/>
    <s v="Jacob McNeill"/>
    <n v="91122"/>
    <x v="4"/>
    <n v="12"/>
    <n v="27.18"/>
    <n v="326.15999999999997"/>
    <n v="0.05"/>
    <n v="0.05"/>
    <s v="Low discount"/>
    <n v="16.308"/>
    <n v="309.85199999999998"/>
    <s v="Low order"/>
    <d v="2015-05-25T00:00:00"/>
    <s v="Monday"/>
    <s v="May"/>
    <s v="2015"/>
    <x v="3"/>
    <d v="2015-05-27T00:00:00"/>
    <s v="Not Specified"/>
    <n v="2"/>
    <s v="Meduim"/>
    <n v="11572"/>
    <s v="Standard"/>
    <s v="Oceanside"/>
    <x v="4"/>
    <x v="1"/>
    <x v="0"/>
    <s v="Envelopes"/>
    <x v="0"/>
    <s v="Small Box"/>
  </r>
  <r>
    <n v="2391"/>
    <s v="Jacob McNeill"/>
    <n v="91123"/>
    <x v="6"/>
    <n v="1"/>
    <n v="999.99"/>
    <n v="999.99"/>
    <n v="0.1"/>
    <n v="0.1"/>
    <s v="Meduim discount"/>
    <n v="99.999000000000009"/>
    <n v="899.99099999999999"/>
    <s v="Low order"/>
    <d v="2015-06-04T00:00:00"/>
    <s v="Thursday"/>
    <s v="June"/>
    <s v="2015"/>
    <x v="1"/>
    <d v="2015-06-06T00:00:00"/>
    <s v="Not Specified"/>
    <n v="2"/>
    <s v="Meduim"/>
    <n v="11572"/>
    <s v="Standard"/>
    <s v="Oceanside"/>
    <x v="4"/>
    <x v="1"/>
    <x v="2"/>
    <s v="Office Machines"/>
    <x v="0"/>
    <s v="Medium Box"/>
  </r>
  <r>
    <n v="2391"/>
    <s v="Jacob McNeill"/>
    <n v="91123"/>
    <x v="7"/>
    <n v="13"/>
    <n v="6.48"/>
    <n v="84.240000000000009"/>
    <n v="0.05"/>
    <n v="0.05"/>
    <s v="Low discount"/>
    <n v="4.2120000000000006"/>
    <n v="80.028000000000006"/>
    <s v="Low order"/>
    <d v="2015-06-04T00:00:00"/>
    <s v="Thursday"/>
    <s v="June"/>
    <s v="2015"/>
    <x v="1"/>
    <d v="2015-06-05T00:00:00"/>
    <s v="Not Specified"/>
    <n v="1"/>
    <s v="Fast"/>
    <n v="11572"/>
    <s v="Express "/>
    <s v="Oceanside"/>
    <x v="4"/>
    <x v="3"/>
    <x v="0"/>
    <s v="Paper"/>
    <x v="0"/>
    <s v="Small Box"/>
  </r>
  <r>
    <n v="2393"/>
    <s v="Debbie Dillon"/>
    <n v="86950"/>
    <x v="7"/>
    <n v="2"/>
    <n v="6.48"/>
    <n v="12.96"/>
    <n v="0.05"/>
    <n v="0.05"/>
    <s v="Low discount"/>
    <n v="0.64800000000000013"/>
    <n v="12.312000000000001"/>
    <s v="Low order"/>
    <d v="2015-05-29T00:00:00"/>
    <s v="Friday"/>
    <s v="May"/>
    <s v="2015"/>
    <x v="3"/>
    <d v="2015-05-31T00:00:00"/>
    <s v="Medium"/>
    <n v="2"/>
    <s v="Meduim"/>
    <n v="30076"/>
    <s v="Standard"/>
    <s v="Roswell"/>
    <x v="29"/>
    <x v="3"/>
    <x v="0"/>
    <s v="Paper"/>
    <x v="0"/>
    <s v="Small Box"/>
  </r>
  <r>
    <n v="2393"/>
    <s v="Debbie Dillon"/>
    <n v="86951"/>
    <x v="2"/>
    <n v="12"/>
    <n v="105.29"/>
    <n v="1263.48"/>
    <n v="0.1"/>
    <n v="0.1"/>
    <s v="Meduim discount"/>
    <n v="126.34800000000001"/>
    <n v="1137.1320000000001"/>
    <s v="Low order"/>
    <d v="2015-01-04T00:00:00"/>
    <s v="Sunday"/>
    <s v="January"/>
    <s v="2015"/>
    <x v="0"/>
    <d v="2015-01-06T00:00:00"/>
    <s v="High"/>
    <n v="2"/>
    <s v="Meduim"/>
    <n v="30076"/>
    <s v="Standard"/>
    <s v="Roswell"/>
    <x v="29"/>
    <x v="3"/>
    <x v="1"/>
    <s v="Office Furnishings"/>
    <x v="0"/>
    <s v="Large Box"/>
  </r>
  <r>
    <n v="2394"/>
    <s v="Tina Monroe"/>
    <n v="86949"/>
    <x v="8"/>
    <n v="16"/>
    <n v="11.7"/>
    <n v="187.2"/>
    <n v="0.05"/>
    <n v="0.05"/>
    <s v="Low discount"/>
    <n v="9.36"/>
    <n v="177.83999999999997"/>
    <s v="Low order"/>
    <d v="2015-05-01T00:00:00"/>
    <s v="Friday"/>
    <s v="May"/>
    <s v="2015"/>
    <x v="3"/>
    <d v="2015-05-03T00:00:00"/>
    <s v="Critical"/>
    <n v="2"/>
    <s v="Meduim"/>
    <n v="30328"/>
    <s v="Standard"/>
    <s v="Sandy Springs"/>
    <x v="29"/>
    <x v="3"/>
    <x v="0"/>
    <s v="Binders And Binder Accessories"/>
    <x v="0"/>
    <s v="Small Box"/>
  </r>
  <r>
    <n v="2394"/>
    <s v="Tina Monroe"/>
    <n v="86949"/>
    <x v="8"/>
    <n v="9"/>
    <n v="4.55"/>
    <n v="40.949999999999996"/>
    <n v="0.05"/>
    <n v="0.05"/>
    <s v="Low discount"/>
    <n v="2.0474999999999999"/>
    <n v="38.902499999999996"/>
    <s v="Low order"/>
    <d v="2015-05-01T00:00:00"/>
    <s v="Friday"/>
    <s v="May"/>
    <s v="2015"/>
    <x v="3"/>
    <d v="2015-05-01T00:00:00"/>
    <s v="Critical"/>
    <n v="0"/>
    <s v="Fast"/>
    <n v="30328"/>
    <s v="Standard"/>
    <s v="Sandy Springs"/>
    <x v="29"/>
    <x v="3"/>
    <x v="0"/>
    <s v="Binders And Binder Accessories"/>
    <x v="0"/>
    <s v="Small Box"/>
  </r>
  <r>
    <n v="2395"/>
    <s v="Beverly Roberts"/>
    <n v="86952"/>
    <x v="15"/>
    <n v="15"/>
    <n v="60.97"/>
    <n v="914.55"/>
    <n v="0.05"/>
    <n v="0.05"/>
    <s v="Low discount"/>
    <n v="45.727499999999999"/>
    <n v="868.82249999999999"/>
    <s v="Low order"/>
    <d v="2015-03-23T00:00:00"/>
    <s v="Monday"/>
    <s v="March"/>
    <s v="2015"/>
    <x v="5"/>
    <d v="2015-03-24T00:00:00"/>
    <s v="Not Specified"/>
    <n v="1"/>
    <s v="Fast"/>
    <n v="31401"/>
    <s v="Standard"/>
    <s v="Savannah"/>
    <x v="29"/>
    <x v="2"/>
    <x v="0"/>
    <s v="Appliances"/>
    <x v="0"/>
    <s v="Small Box"/>
  </r>
  <r>
    <n v="2398"/>
    <s v="Julian F Wolfe"/>
    <n v="86373"/>
    <x v="7"/>
    <n v="12"/>
    <n v="7.64"/>
    <n v="91.679999999999993"/>
    <n v="0.05"/>
    <n v="0.05"/>
    <s v="Low discount"/>
    <n v="4.5839999999999996"/>
    <n v="87.095999999999989"/>
    <s v="Low order"/>
    <d v="2015-02-24T00:00:00"/>
    <s v="Tuesday"/>
    <s v="February"/>
    <s v="2015"/>
    <x v="2"/>
    <d v="2015-02-26T00:00:00"/>
    <s v="Not Specified"/>
    <n v="2"/>
    <s v="Meduim"/>
    <n v="60103"/>
    <s v="Standard"/>
    <s v="Hanover Park"/>
    <x v="12"/>
    <x v="3"/>
    <x v="0"/>
    <s v="Paper"/>
    <x v="0"/>
    <s v="Wrap Bag"/>
  </r>
  <r>
    <n v="2417"/>
    <s v="Ken H Frazier"/>
    <n v="86754"/>
    <x v="5"/>
    <n v="13"/>
    <n v="65.989999999999995"/>
    <n v="857.86999999999989"/>
    <n v="0.05"/>
    <n v="0.05"/>
    <s v="Low discount"/>
    <n v="42.893499999999996"/>
    <n v="814.97649999999987"/>
    <s v="Low order"/>
    <d v="2015-03-14T00:00:00"/>
    <s v="Saturday"/>
    <s v="March"/>
    <s v="2015"/>
    <x v="5"/>
    <d v="2015-03-15T00:00:00"/>
    <s v="Medium"/>
    <n v="1"/>
    <s v="Fast"/>
    <n v="22124"/>
    <s v="Standard"/>
    <s v="Oakton"/>
    <x v="8"/>
    <x v="3"/>
    <x v="2"/>
    <s v="Telephones And Communication"/>
    <x v="3"/>
    <s v="Small Box"/>
  </r>
  <r>
    <n v="2418"/>
    <s v="Kyle Fink"/>
    <n v="86750"/>
    <x v="0"/>
    <n v="4"/>
    <n v="2.1"/>
    <n v="8.4"/>
    <n v="0.05"/>
    <n v="0.05"/>
    <s v="Low discount"/>
    <n v="0.42000000000000004"/>
    <n v="7.98"/>
    <s v="Low order"/>
    <d v="2015-01-06T00:00:00"/>
    <s v="Tuesday"/>
    <s v="January"/>
    <s v="2015"/>
    <x v="0"/>
    <d v="2015-01-07T00:00:00"/>
    <s v="Critical"/>
    <n v="1"/>
    <s v="Fast"/>
    <n v="23805"/>
    <s v="Standard"/>
    <s v="Petersburg"/>
    <x v="8"/>
    <x v="3"/>
    <x v="0"/>
    <s v="Pens &amp; Art Supplies"/>
    <x v="3"/>
    <s v="Wrap Bag"/>
  </r>
  <r>
    <n v="2418"/>
    <s v="Kyle Fink"/>
    <n v="86753"/>
    <x v="16"/>
    <n v="11"/>
    <n v="599.99"/>
    <n v="6599.89"/>
    <n v="0.1"/>
    <n v="0.1"/>
    <s v="Meduim discount"/>
    <n v="659.98900000000003"/>
    <n v="5939.9009999999998"/>
    <s v="High Order"/>
    <d v="2015-01-10T00:00:00"/>
    <s v="Saturday"/>
    <s v="January"/>
    <s v="2015"/>
    <x v="0"/>
    <d v="2015-01-11T00:00:00"/>
    <s v="High"/>
    <n v="1"/>
    <s v="Fast"/>
    <n v="23805"/>
    <s v="Standard"/>
    <s v="Petersburg"/>
    <x v="8"/>
    <x v="3"/>
    <x v="2"/>
    <s v="Copiers And Fax"/>
    <x v="3"/>
    <s v="Large Box"/>
  </r>
  <r>
    <n v="2418"/>
    <s v="Kyle Fink"/>
    <n v="86753"/>
    <x v="0"/>
    <n v="10"/>
    <n v="2.78"/>
    <n v="27.799999999999997"/>
    <n v="0.05"/>
    <n v="0.05"/>
    <s v="Low discount"/>
    <n v="1.39"/>
    <n v="26.409999999999997"/>
    <s v="Low order"/>
    <d v="2015-01-10T00:00:00"/>
    <s v="Saturday"/>
    <s v="January"/>
    <s v="2015"/>
    <x v="0"/>
    <d v="2015-01-12T00:00:00"/>
    <s v="High"/>
    <n v="2"/>
    <s v="Meduim"/>
    <n v="23805"/>
    <s v="Standard"/>
    <s v="Petersburg"/>
    <x v="8"/>
    <x v="3"/>
    <x v="0"/>
    <s v="Pens &amp; Art Supplies"/>
    <x v="3"/>
    <s v="Wrap Bag"/>
  </r>
  <r>
    <n v="2419"/>
    <s v="Sandra Faulkner"/>
    <n v="86751"/>
    <x v="15"/>
    <n v="5"/>
    <n v="225.04"/>
    <n v="1125.2"/>
    <n v="0.1"/>
    <n v="0.1"/>
    <s v="Meduim discount"/>
    <n v="112.52000000000001"/>
    <n v="1012.6800000000001"/>
    <s v="Low order"/>
    <d v="2015-03-26T00:00:00"/>
    <s v="Thursday"/>
    <s v="March"/>
    <s v="2015"/>
    <x v="5"/>
    <d v="2015-03-26T00:00:00"/>
    <s v="Not Specified"/>
    <n v="0"/>
    <s v="Fast"/>
    <n v="23701"/>
    <s v="Standard"/>
    <s v="Portsmouth"/>
    <x v="8"/>
    <x v="3"/>
    <x v="0"/>
    <s v="Appliances"/>
    <x v="3"/>
    <s v="Medium Box"/>
  </r>
  <r>
    <n v="2419"/>
    <s v="Sandra Faulkner"/>
    <n v="86751"/>
    <x v="8"/>
    <n v="7"/>
    <n v="7.84"/>
    <n v="54.879999999999995"/>
    <n v="0.05"/>
    <n v="0.05"/>
    <s v="Low discount"/>
    <n v="2.7439999999999998"/>
    <n v="52.135999999999996"/>
    <s v="Low order"/>
    <d v="2015-03-26T00:00:00"/>
    <s v="Thursday"/>
    <s v="March"/>
    <s v="2015"/>
    <x v="5"/>
    <d v="2015-03-29T00:00:00"/>
    <s v="Not Specified"/>
    <n v="3"/>
    <s v="Meduim"/>
    <n v="23701"/>
    <s v="Standard"/>
    <s v="Portsmouth"/>
    <x v="8"/>
    <x v="3"/>
    <x v="0"/>
    <s v="Binders And Binder Accessories"/>
    <x v="3"/>
    <s v="Small Box"/>
  </r>
  <r>
    <n v="2420"/>
    <s v="Wesley Cho"/>
    <n v="86752"/>
    <x v="7"/>
    <n v="11"/>
    <n v="9.11"/>
    <n v="100.21"/>
    <n v="0.05"/>
    <n v="0.05"/>
    <s v="Low discount"/>
    <n v="5.0105000000000004"/>
    <n v="95.1995"/>
    <s v="Low order"/>
    <d v="2015-05-06T00:00:00"/>
    <s v="Wednesday"/>
    <s v="May"/>
    <s v="2015"/>
    <x v="3"/>
    <d v="2015-05-06T00:00:00"/>
    <s v="High"/>
    <n v="0"/>
    <s v="Fast"/>
    <n v="23223"/>
    <s v="Standard"/>
    <s v="Richmond"/>
    <x v="8"/>
    <x v="2"/>
    <x v="0"/>
    <s v="Paper"/>
    <x v="3"/>
    <s v="Wrap Bag"/>
  </r>
  <r>
    <n v="2422"/>
    <s v="Arlene Wiggins Dalton"/>
    <n v="89053"/>
    <x v="1"/>
    <n v="12"/>
    <n v="150.97999999999999"/>
    <n v="1811.7599999999998"/>
    <n v="0.1"/>
    <n v="0.1"/>
    <s v="Meduim discount"/>
    <n v="181.17599999999999"/>
    <n v="1630.5839999999998"/>
    <s v="Low order"/>
    <d v="2015-05-24T00:00:00"/>
    <s v="Sunday"/>
    <s v="May"/>
    <s v="2015"/>
    <x v="3"/>
    <d v="2015-05-25T00:00:00"/>
    <s v="Not Specified"/>
    <n v="1"/>
    <s v="Fast"/>
    <n v="77340"/>
    <s v="Express "/>
    <s v="Huntsville"/>
    <x v="7"/>
    <x v="2"/>
    <x v="1"/>
    <s v="Chairs &amp; Chairmats"/>
    <x v="1"/>
    <s v="Jumbo Drum"/>
  </r>
  <r>
    <n v="2422"/>
    <s v="Arlene Wiggins Dalton"/>
    <n v="89055"/>
    <x v="8"/>
    <n v="10"/>
    <n v="3.89"/>
    <n v="38.9"/>
    <n v="0.05"/>
    <n v="0.05"/>
    <s v="Low discount"/>
    <n v="1.9450000000000001"/>
    <n v="36.954999999999998"/>
    <s v="Low order"/>
    <d v="2015-01-22T00:00:00"/>
    <s v="Thursday"/>
    <s v="January"/>
    <s v="2015"/>
    <x v="0"/>
    <d v="2015-01-24T00:00:00"/>
    <s v="Medium"/>
    <n v="2"/>
    <s v="Meduim"/>
    <n v="77340"/>
    <s v="Express "/>
    <s v="Huntsville"/>
    <x v="7"/>
    <x v="2"/>
    <x v="0"/>
    <s v="Binders And Binder Accessories"/>
    <x v="1"/>
    <s v="Small Box"/>
  </r>
  <r>
    <n v="2423"/>
    <s v="Nicholas Wallace"/>
    <n v="89054"/>
    <x v="13"/>
    <n v="4"/>
    <n v="100.98"/>
    <n v="403.92"/>
    <n v="0.1"/>
    <n v="0.1"/>
    <s v="Meduim discount"/>
    <n v="40.392000000000003"/>
    <n v="363.52800000000002"/>
    <s v="Low order"/>
    <d v="2015-01-21T00:00:00"/>
    <s v="Wednesday"/>
    <s v="January"/>
    <s v="2015"/>
    <x v="0"/>
    <d v="2015-01-26T00:00:00"/>
    <s v="Low"/>
    <n v="5"/>
    <s v="High"/>
    <n v="76053"/>
    <s v="Standard"/>
    <s v="Hurst"/>
    <x v="7"/>
    <x v="2"/>
    <x v="2"/>
    <s v="Computer Peripherals"/>
    <x v="1"/>
    <s v="Small Box"/>
  </r>
  <r>
    <n v="2426"/>
    <s v="Dorothy Holt"/>
    <n v="90859"/>
    <x v="2"/>
    <n v="3"/>
    <n v="30.93"/>
    <n v="92.789999999999992"/>
    <n v="0.05"/>
    <n v="0.05"/>
    <s v="Low discount"/>
    <n v="4.6395"/>
    <n v="88.150499999999994"/>
    <s v="Low order"/>
    <d v="2015-03-15T00:00:00"/>
    <s v="Sunday"/>
    <s v="March"/>
    <s v="2015"/>
    <x v="5"/>
    <d v="2015-03-16T00:00:00"/>
    <s v="High"/>
    <n v="1"/>
    <s v="Fast"/>
    <n v="75061"/>
    <s v="Standard"/>
    <s v="Irving"/>
    <x v="7"/>
    <x v="2"/>
    <x v="1"/>
    <s v="Office Furnishings"/>
    <x v="2"/>
    <s v="Small Pack"/>
  </r>
  <r>
    <n v="2426"/>
    <s v="Dorothy Holt"/>
    <n v="90861"/>
    <x v="15"/>
    <n v="37"/>
    <n v="4.4800000000000004"/>
    <n v="165.76000000000002"/>
    <n v="0.05"/>
    <n v="0.05"/>
    <s v="Low discount"/>
    <n v="8.288000000000002"/>
    <n v="157.47200000000001"/>
    <s v="Low order"/>
    <d v="2015-05-02T00:00:00"/>
    <s v="Saturday"/>
    <s v="May"/>
    <s v="2015"/>
    <x v="3"/>
    <d v="2015-05-02T00:00:00"/>
    <s v="Low"/>
    <n v="0"/>
    <s v="Fast"/>
    <n v="75061"/>
    <s v="Standard"/>
    <s v="Irving"/>
    <x v="7"/>
    <x v="2"/>
    <x v="0"/>
    <s v="Appliances"/>
    <x v="2"/>
    <s v="Large Box"/>
  </r>
  <r>
    <n v="2426"/>
    <s v="Dorothy Holt"/>
    <n v="90861"/>
    <x v="2"/>
    <n v="9"/>
    <n v="17.670000000000002"/>
    <n v="159.03000000000003"/>
    <n v="0.05"/>
    <n v="0.05"/>
    <s v="Low discount"/>
    <n v="7.951500000000002"/>
    <n v="151.07850000000002"/>
    <s v="Low order"/>
    <d v="2015-05-02T00:00:00"/>
    <s v="Saturday"/>
    <s v="May"/>
    <s v="2015"/>
    <x v="3"/>
    <d v="2015-05-09T00:00:00"/>
    <s v="Low"/>
    <n v="7"/>
    <s v="High"/>
    <n v="75061"/>
    <s v="Standard"/>
    <s v="Irving"/>
    <x v="7"/>
    <x v="2"/>
    <x v="1"/>
    <s v="Office Furnishings"/>
    <x v="2"/>
    <s v="Small Pack"/>
  </r>
  <r>
    <n v="2427"/>
    <s v="John Merritt"/>
    <n v="90860"/>
    <x v="7"/>
    <n v="21"/>
    <n v="40.99"/>
    <n v="860.79000000000008"/>
    <n v="0.05"/>
    <n v="0.05"/>
    <s v="Low discount"/>
    <n v="43.039500000000004"/>
    <n v="817.7505000000001"/>
    <s v="Low order"/>
    <d v="2015-02-17T00:00:00"/>
    <s v="Tuesday"/>
    <s v="February"/>
    <s v="2015"/>
    <x v="2"/>
    <d v="2015-02-18T00:00:00"/>
    <s v="High"/>
    <n v="1"/>
    <s v="Fast"/>
    <n v="76248"/>
    <s v="Standard"/>
    <s v="Keller"/>
    <x v="7"/>
    <x v="2"/>
    <x v="0"/>
    <s v="Paper"/>
    <x v="0"/>
    <s v="Small Box"/>
  </r>
  <r>
    <n v="2430"/>
    <s v="Kimberly Reilly"/>
    <n v="91108"/>
    <x v="8"/>
    <n v="11"/>
    <n v="14.28"/>
    <n v="157.07999999999998"/>
    <n v="0.05"/>
    <n v="0.05"/>
    <s v="Low discount"/>
    <n v="7.8539999999999992"/>
    <n v="149.226"/>
    <s v="Low order"/>
    <d v="2015-03-24T00:00:00"/>
    <s v="Tuesday"/>
    <s v="March"/>
    <s v="2015"/>
    <x v="5"/>
    <d v="2015-03-25T00:00:00"/>
    <s v="Not Specified"/>
    <n v="1"/>
    <s v="Fast"/>
    <n v="76541"/>
    <s v="Standard"/>
    <s v="Killeen"/>
    <x v="7"/>
    <x v="2"/>
    <x v="0"/>
    <s v="Binders And Binder Accessories"/>
    <x v="1"/>
    <s v="Small Box"/>
  </r>
  <r>
    <n v="2430"/>
    <s v="Kimberly Reilly"/>
    <n v="91109"/>
    <x v="0"/>
    <n v="7"/>
    <n v="7.08"/>
    <n v="49.56"/>
    <n v="0.05"/>
    <n v="0.05"/>
    <s v="Low discount"/>
    <n v="2.4780000000000002"/>
    <n v="47.082000000000001"/>
    <s v="Low order"/>
    <d v="2015-04-10T00:00:00"/>
    <s v="Friday"/>
    <s v="April"/>
    <s v="2015"/>
    <x v="4"/>
    <d v="2015-04-11T00:00:00"/>
    <s v="Not Specified"/>
    <n v="1"/>
    <s v="Fast"/>
    <n v="76541"/>
    <s v="Standard"/>
    <s v="Killeen"/>
    <x v="7"/>
    <x v="2"/>
    <x v="0"/>
    <s v="Pens &amp; Art Supplies"/>
    <x v="1"/>
    <s v="Wrap Bag"/>
  </r>
  <r>
    <n v="2430"/>
    <s v="Kimberly Reilly"/>
    <n v="91110"/>
    <x v="5"/>
    <n v="2"/>
    <n v="140.99"/>
    <n v="281.98"/>
    <n v="0.1"/>
    <n v="0.1"/>
    <s v="Meduim discount"/>
    <n v="28.198000000000004"/>
    <n v="253.78200000000001"/>
    <s v="Low order"/>
    <d v="2015-03-29T00:00:00"/>
    <s v="Sunday"/>
    <s v="March"/>
    <s v="2015"/>
    <x v="5"/>
    <d v="2015-04-06T00:00:00"/>
    <s v="Low"/>
    <n v="8"/>
    <s v="High"/>
    <n v="76541"/>
    <s v="Standard"/>
    <s v="Killeen"/>
    <x v="7"/>
    <x v="0"/>
    <x v="2"/>
    <s v="Telephones And Communication"/>
    <x v="1"/>
    <s v="Small Box"/>
  </r>
  <r>
    <n v="2431"/>
    <s v="Troy Cassidy"/>
    <n v="24869"/>
    <x v="8"/>
    <n v="21"/>
    <n v="8.85"/>
    <n v="185.85"/>
    <n v="0.05"/>
    <n v="0.05"/>
    <s v="Low discount"/>
    <n v="9.2925000000000004"/>
    <n v="176.5575"/>
    <s v="Low order"/>
    <d v="2015-06-10T00:00:00"/>
    <s v="Wednesday"/>
    <s v="June"/>
    <s v="2015"/>
    <x v="1"/>
    <d v="2015-06-11T00:00:00"/>
    <s v="Not Specified"/>
    <n v="1"/>
    <s v="Fast"/>
    <n v="90004"/>
    <s v="Standard"/>
    <s v="Los Angeles"/>
    <x v="1"/>
    <x v="0"/>
    <x v="0"/>
    <s v="Binders And Binder Accessories"/>
    <x v="3"/>
    <s v="Small Box"/>
  </r>
  <r>
    <n v="2431"/>
    <s v="Troy Cassidy"/>
    <n v="5920"/>
    <x v="10"/>
    <n v="14"/>
    <n v="155.06"/>
    <n v="2170.84"/>
    <n v="0.1"/>
    <n v="0.1"/>
    <s v="Meduim discount"/>
    <n v="217.08400000000003"/>
    <n v="1953.7560000000001"/>
    <s v="Low order"/>
    <d v="2015-05-19T00:00:00"/>
    <s v="Tuesday"/>
    <s v="May"/>
    <s v="2015"/>
    <x v="3"/>
    <d v="2015-05-19T00:00:00"/>
    <s v="High"/>
    <n v="0"/>
    <s v="Fast"/>
    <n v="90004"/>
    <s v="Standard"/>
    <s v="Los Angeles"/>
    <x v="1"/>
    <x v="2"/>
    <x v="0"/>
    <s v="Storage &amp; Organization"/>
    <x v="3"/>
    <s v="Small Box"/>
  </r>
  <r>
    <n v="2432"/>
    <s v="Lindsay Tate"/>
    <n v="89096"/>
    <x v="10"/>
    <n v="3"/>
    <n v="155.06"/>
    <n v="465.18"/>
    <n v="0.1"/>
    <n v="0.1"/>
    <s v="Meduim discount"/>
    <n v="46.518000000000001"/>
    <n v="418.66200000000003"/>
    <s v="Low order"/>
    <d v="2015-05-19T00:00:00"/>
    <s v="Tuesday"/>
    <s v="May"/>
    <s v="2015"/>
    <x v="3"/>
    <d v="2015-05-19T00:00:00"/>
    <s v="High"/>
    <n v="0"/>
    <s v="Fast"/>
    <n v="73110"/>
    <s v="Standard"/>
    <s v="Midwest City"/>
    <x v="23"/>
    <x v="2"/>
    <x v="0"/>
    <s v="Storage &amp; Organization"/>
    <x v="3"/>
    <s v="Small Box"/>
  </r>
  <r>
    <n v="2432"/>
    <s v="Lindsay Tate"/>
    <n v="89097"/>
    <x v="8"/>
    <n v="6"/>
    <n v="5.4"/>
    <n v="32.400000000000006"/>
    <n v="0.05"/>
    <n v="0.05"/>
    <s v="Low discount"/>
    <n v="1.6200000000000003"/>
    <n v="30.780000000000005"/>
    <s v="Low order"/>
    <d v="2015-06-06T00:00:00"/>
    <s v="Saturday"/>
    <s v="June"/>
    <s v="2015"/>
    <x v="1"/>
    <d v="2015-06-08T00:00:00"/>
    <s v="Not Specified"/>
    <n v="2"/>
    <s v="Meduim"/>
    <n v="73110"/>
    <s v="Express "/>
    <s v="Midwest City"/>
    <x v="23"/>
    <x v="2"/>
    <x v="0"/>
    <s v="Binders And Binder Accessories"/>
    <x v="3"/>
    <s v="Small Box"/>
  </r>
  <r>
    <n v="2433"/>
    <s v="Debra P May"/>
    <n v="89095"/>
    <x v="8"/>
    <n v="5"/>
    <n v="8.85"/>
    <n v="44.25"/>
    <n v="0.05"/>
    <n v="0.05"/>
    <s v="Low discount"/>
    <n v="2.2124999999999999"/>
    <n v="42.037500000000001"/>
    <s v="Low order"/>
    <d v="2015-06-10T00:00:00"/>
    <s v="Wednesday"/>
    <s v="June"/>
    <s v="2015"/>
    <x v="1"/>
    <d v="2015-06-11T00:00:00"/>
    <s v="Not Specified"/>
    <n v="1"/>
    <s v="Fast"/>
    <n v="73160"/>
    <s v="Standard"/>
    <s v="Moore"/>
    <x v="23"/>
    <x v="2"/>
    <x v="0"/>
    <s v="Binders And Binder Accessories"/>
    <x v="3"/>
    <s v="Small Box"/>
  </r>
  <r>
    <n v="2437"/>
    <s v="Judith Shepherd"/>
    <n v="90301"/>
    <x v="6"/>
    <n v="3"/>
    <n v="90.97"/>
    <n v="272.90999999999997"/>
    <n v="0.05"/>
    <n v="0.05"/>
    <s v="Low discount"/>
    <n v="13.645499999999998"/>
    <n v="259.2645"/>
    <s v="Low order"/>
    <d v="2015-03-01T00:00:00"/>
    <s v="Sunday"/>
    <s v="March"/>
    <s v="2015"/>
    <x v="5"/>
    <d v="2015-03-03T00:00:00"/>
    <s v="Low"/>
    <n v="2"/>
    <s v="Meduim"/>
    <n v="53150"/>
    <s v="Express "/>
    <s v="Muskego"/>
    <x v="45"/>
    <x v="3"/>
    <x v="2"/>
    <s v="Office Machines"/>
    <x v="1"/>
    <s v="Jumbo Drum"/>
  </r>
  <r>
    <n v="2441"/>
    <s v="Kenneth Capps"/>
    <n v="89300"/>
    <x v="2"/>
    <n v="11"/>
    <n v="63.94"/>
    <n v="703.33999999999992"/>
    <n v="0.05"/>
    <n v="0.05"/>
    <s v="Low discount"/>
    <n v="35.166999999999994"/>
    <n v="668.17299999999989"/>
    <s v="Low order"/>
    <d v="2015-04-04T00:00:00"/>
    <s v="Saturday"/>
    <s v="April"/>
    <s v="2015"/>
    <x v="4"/>
    <d v="2015-04-04T00:00:00"/>
    <s v="Medium"/>
    <n v="0"/>
    <s v="Fast"/>
    <n v="32935"/>
    <s v="Standard"/>
    <s v="Melbourne"/>
    <x v="26"/>
    <x v="3"/>
    <x v="1"/>
    <s v="Office Furnishings"/>
    <x v="3"/>
    <s v="Small Box"/>
  </r>
  <r>
    <n v="2442"/>
    <s v="Natalie Aldridge"/>
    <n v="89300"/>
    <x v="13"/>
    <n v="5"/>
    <n v="5.0199999999999996"/>
    <n v="25.099999999999998"/>
    <n v="0.05"/>
    <n v="0.05"/>
    <s v="Low discount"/>
    <n v="1.2549999999999999"/>
    <n v="23.844999999999999"/>
    <s v="Low order"/>
    <d v="2015-04-04T00:00:00"/>
    <s v="Saturday"/>
    <s v="April"/>
    <s v="2015"/>
    <x v="4"/>
    <d v="2015-04-06T00:00:00"/>
    <s v="Medium"/>
    <n v="2"/>
    <s v="Meduim"/>
    <n v="32953"/>
    <s v="Standard"/>
    <s v="Merritt Island"/>
    <x v="26"/>
    <x v="3"/>
    <x v="2"/>
    <s v="Computer Peripherals"/>
    <x v="3"/>
    <s v="Small Pack"/>
  </r>
  <r>
    <n v="2443"/>
    <s v="Danny Richmond"/>
    <n v="89299"/>
    <x v="8"/>
    <n v="13"/>
    <n v="58.1"/>
    <n v="755.30000000000007"/>
    <n v="0.05"/>
    <n v="0.05"/>
    <s v="Low discount"/>
    <n v="37.765000000000008"/>
    <n v="717.53500000000008"/>
    <s v="Low order"/>
    <d v="2015-01-18T00:00:00"/>
    <s v="Sunday"/>
    <s v="January"/>
    <s v="2015"/>
    <x v="0"/>
    <d v="2015-01-18T00:00:00"/>
    <s v="High"/>
    <n v="0"/>
    <s v="Fast"/>
    <n v="33142"/>
    <s v="Standard"/>
    <s v="Miami"/>
    <x v="26"/>
    <x v="3"/>
    <x v="0"/>
    <s v="Binders And Binder Accessories"/>
    <x v="0"/>
    <s v="Small Box"/>
  </r>
  <r>
    <n v="2443"/>
    <s v="Danny Richmond"/>
    <n v="89301"/>
    <x v="0"/>
    <n v="13"/>
    <n v="2.2799999999999998"/>
    <n v="29.639999999999997"/>
    <n v="0.05"/>
    <n v="0.05"/>
    <s v="Low discount"/>
    <n v="1.482"/>
    <n v="28.157999999999998"/>
    <s v="Low order"/>
    <d v="2015-06-01T00:00:00"/>
    <s v="Monday"/>
    <s v="June"/>
    <s v="2015"/>
    <x v="1"/>
    <d v="2015-06-03T00:00:00"/>
    <s v="Not Specified"/>
    <n v="2"/>
    <s v="Meduim"/>
    <n v="33142"/>
    <s v="Standard"/>
    <s v="Miami"/>
    <x v="26"/>
    <x v="2"/>
    <x v="0"/>
    <s v="Pens &amp; Art Supplies"/>
    <x v="0"/>
    <s v="Wrap Bag"/>
  </r>
  <r>
    <n v="2448"/>
    <s v="Melanie Morrow"/>
    <n v="87790"/>
    <x v="7"/>
    <n v="16"/>
    <n v="6.48"/>
    <n v="103.68"/>
    <n v="0.05"/>
    <n v="0.05"/>
    <s v="Low discount"/>
    <n v="5.1840000000000011"/>
    <n v="98.496000000000009"/>
    <s v="Low order"/>
    <d v="2015-06-29T00:00:00"/>
    <s v="Monday"/>
    <s v="June"/>
    <s v="2015"/>
    <x v="1"/>
    <d v="2015-07-01T00:00:00"/>
    <s v="High"/>
    <n v="2"/>
    <s v="Meduim"/>
    <n v="55410"/>
    <s v="Standard"/>
    <s v="Edina"/>
    <x v="3"/>
    <x v="2"/>
    <x v="0"/>
    <s v="Paper"/>
    <x v="3"/>
    <s v="Small Box"/>
  </r>
  <r>
    <n v="2450"/>
    <s v="Tonya Miller"/>
    <n v="90322"/>
    <x v="0"/>
    <n v="1"/>
    <n v="4.13"/>
    <n v="4.13"/>
    <n v="0.05"/>
    <n v="0.05"/>
    <s v="Low discount"/>
    <n v="0.20650000000000002"/>
    <n v="3.9234999999999998"/>
    <s v="Low order"/>
    <d v="2015-05-23T00:00:00"/>
    <s v="Saturday"/>
    <s v="May"/>
    <s v="2015"/>
    <x v="3"/>
    <d v="2015-05-25T00:00:00"/>
    <s v="Not Specified"/>
    <n v="2"/>
    <s v="Meduim"/>
    <n v="53545"/>
    <s v="Standard"/>
    <s v="Janesville"/>
    <x v="45"/>
    <x v="3"/>
    <x v="0"/>
    <s v="Pens &amp; Art Supplies"/>
    <x v="1"/>
    <s v="Wrap Bag"/>
  </r>
  <r>
    <n v="2454"/>
    <s v="Donna Braun"/>
    <n v="89219"/>
    <x v="16"/>
    <n v="1"/>
    <n v="3499.99"/>
    <n v="3499.99"/>
    <n v="0.15"/>
    <n v="0.15"/>
    <s v="High discount"/>
    <n v="524.99849999999992"/>
    <n v="2974.9915000000001"/>
    <s v="Low order"/>
    <d v="2015-03-01T00:00:00"/>
    <s v="Sunday"/>
    <s v="March"/>
    <s v="2015"/>
    <x v="5"/>
    <d v="2015-03-04T00:00:00"/>
    <s v="Medium"/>
    <n v="3"/>
    <s v="Meduim"/>
    <n v="35244"/>
    <s v="Express "/>
    <s v="Hoover"/>
    <x v="43"/>
    <x v="3"/>
    <x v="2"/>
    <s v="Copiers And Fax"/>
    <x v="0"/>
    <s v="Large Box"/>
  </r>
  <r>
    <n v="2456"/>
    <s v="Joan Beach"/>
    <n v="89218"/>
    <x v="13"/>
    <n v="7"/>
    <n v="179.99"/>
    <n v="1259.93"/>
    <n v="0.1"/>
    <n v="0.1"/>
    <s v="Meduim discount"/>
    <n v="125.99300000000001"/>
    <n v="1133.9370000000001"/>
    <s v="Low order"/>
    <d v="2015-01-22T00:00:00"/>
    <s v="Thursday"/>
    <s v="January"/>
    <s v="2015"/>
    <x v="0"/>
    <d v="2015-01-23T00:00:00"/>
    <s v="High"/>
    <n v="1"/>
    <s v="Fast"/>
    <n v="36608"/>
    <s v="Standard"/>
    <s v="Mobile"/>
    <x v="43"/>
    <x v="3"/>
    <x v="2"/>
    <s v="Computer Peripherals"/>
    <x v="1"/>
    <s v="Small Box"/>
  </r>
  <r>
    <n v="2456"/>
    <s v="Joan Beach"/>
    <n v="89218"/>
    <x v="2"/>
    <n v="11"/>
    <n v="92.23"/>
    <n v="1014.5300000000001"/>
    <n v="0.05"/>
    <n v="0.05"/>
    <s v="Low discount"/>
    <n v="50.726500000000009"/>
    <n v="963.8035000000001"/>
    <s v="Low order"/>
    <d v="2015-01-22T00:00:00"/>
    <s v="Thursday"/>
    <s v="January"/>
    <s v="2015"/>
    <x v="0"/>
    <d v="2015-01-23T00:00:00"/>
    <s v="High"/>
    <n v="1"/>
    <s v="Fast"/>
    <n v="36608"/>
    <s v="Express "/>
    <s v="Mobile"/>
    <x v="43"/>
    <x v="2"/>
    <x v="1"/>
    <s v="Office Furnishings"/>
    <x v="1"/>
    <s v="Medium Box"/>
  </r>
  <r>
    <n v="2457"/>
    <s v="Yvonne Collier"/>
    <n v="89218"/>
    <x v="8"/>
    <n v="9"/>
    <n v="15.22"/>
    <n v="136.98000000000002"/>
    <n v="0.05"/>
    <n v="0.05"/>
    <s v="Low discount"/>
    <n v="6.8490000000000011"/>
    <n v="130.13100000000003"/>
    <s v="Low order"/>
    <d v="2015-01-22T00:00:00"/>
    <s v="Thursday"/>
    <s v="January"/>
    <s v="2015"/>
    <x v="0"/>
    <d v="2015-01-22T00:00:00"/>
    <s v="High"/>
    <n v="0"/>
    <s v="Fast"/>
    <n v="55014"/>
    <s v="Standard"/>
    <s v="Lino Lakes"/>
    <x v="3"/>
    <x v="2"/>
    <x v="0"/>
    <s v="Binders And Binder Accessories"/>
    <x v="1"/>
    <s v="Small Box"/>
  </r>
  <r>
    <n v="2458"/>
    <s v="Troy Casey"/>
    <n v="91285"/>
    <x v="7"/>
    <n v="2"/>
    <n v="6.48"/>
    <n v="12.96"/>
    <n v="0.05"/>
    <n v="0.05"/>
    <s v="Low discount"/>
    <n v="0.64800000000000013"/>
    <n v="12.312000000000001"/>
    <s v="Low order"/>
    <d v="2015-01-03T00:00:00"/>
    <s v="Saturday"/>
    <s v="January"/>
    <s v="2015"/>
    <x v="0"/>
    <d v="2015-01-05T00:00:00"/>
    <s v="High"/>
    <n v="2"/>
    <s v="Meduim"/>
    <n v="55410"/>
    <s v="Standard"/>
    <s v="Edina"/>
    <x v="3"/>
    <x v="2"/>
    <x v="0"/>
    <s v="Paper"/>
    <x v="1"/>
    <s v="Small Box"/>
  </r>
  <r>
    <n v="2458"/>
    <s v="Troy Casey"/>
    <n v="91286"/>
    <x v="12"/>
    <n v="3"/>
    <n v="12.88"/>
    <n v="38.64"/>
    <n v="0.05"/>
    <n v="0.05"/>
    <s v="Low discount"/>
    <n v="1.9320000000000002"/>
    <n v="36.707999999999998"/>
    <s v="Low order"/>
    <d v="2015-05-23T00:00:00"/>
    <s v="Saturday"/>
    <s v="May"/>
    <s v="2015"/>
    <x v="3"/>
    <d v="2015-05-25T00:00:00"/>
    <s v="Medium"/>
    <n v="2"/>
    <s v="Meduim"/>
    <n v="55410"/>
    <s v="Standard"/>
    <s v="Edina"/>
    <x v="3"/>
    <x v="1"/>
    <x v="0"/>
    <s v="Scissors, Rulers And Trimmers"/>
    <x v="1"/>
    <s v="Wrap Bag"/>
  </r>
  <r>
    <n v="2460"/>
    <s v="Lucille Gibbons"/>
    <n v="30785"/>
    <x v="7"/>
    <n v="8"/>
    <n v="6.48"/>
    <n v="51.84"/>
    <n v="0.05"/>
    <n v="0.05"/>
    <s v="Low discount"/>
    <n v="2.5920000000000005"/>
    <n v="49.248000000000005"/>
    <s v="Low order"/>
    <d v="2015-01-03T00:00:00"/>
    <s v="Saturday"/>
    <s v="January"/>
    <s v="2015"/>
    <x v="0"/>
    <d v="2015-01-05T00:00:00"/>
    <s v="High"/>
    <n v="2"/>
    <s v="Meduim"/>
    <n v="10035"/>
    <s v="Standard"/>
    <s v="New York City"/>
    <x v="4"/>
    <x v="1"/>
    <x v="0"/>
    <s v="Paper"/>
    <x v="1"/>
    <s v="Small Box"/>
  </r>
  <r>
    <n v="2460"/>
    <s v="Lucille Gibbons"/>
    <n v="30785"/>
    <x v="0"/>
    <n v="46"/>
    <n v="9.93"/>
    <n v="456.78"/>
    <n v="0.05"/>
    <n v="0.05"/>
    <s v="Low discount"/>
    <n v="22.838999999999999"/>
    <n v="433.94099999999997"/>
    <s v="Low order"/>
    <d v="2015-01-03T00:00:00"/>
    <s v="Saturday"/>
    <s v="January"/>
    <s v="2015"/>
    <x v="0"/>
    <d v="2015-01-06T00:00:00"/>
    <s v="High"/>
    <n v="3"/>
    <s v="Meduim"/>
    <n v="10035"/>
    <s v="Standard"/>
    <s v="New York City"/>
    <x v="4"/>
    <x v="3"/>
    <x v="0"/>
    <s v="Pens &amp; Art Supplies"/>
    <x v="1"/>
    <s v="Wrap Bag"/>
  </r>
  <r>
    <n v="2464"/>
    <s v="Joe George"/>
    <n v="88713"/>
    <x v="2"/>
    <n v="4"/>
    <n v="1.74"/>
    <n v="6.96"/>
    <n v="0.05"/>
    <n v="0.05"/>
    <s v="Low discount"/>
    <n v="0.34800000000000003"/>
    <n v="6.6120000000000001"/>
    <s v="Low order"/>
    <d v="2015-05-11T00:00:00"/>
    <s v="Monday"/>
    <s v="May"/>
    <s v="2015"/>
    <x v="3"/>
    <d v="2015-05-13T00:00:00"/>
    <s v="High"/>
    <n v="2"/>
    <s v="Meduim"/>
    <n v="71111"/>
    <s v="Express "/>
    <s v="Bossier City"/>
    <x v="11"/>
    <x v="3"/>
    <x v="1"/>
    <s v="Office Furnishings"/>
    <x v="3"/>
    <s v="Small Pack"/>
  </r>
  <r>
    <n v="2464"/>
    <s v="Joe George"/>
    <n v="88713"/>
    <x v="11"/>
    <n v="16"/>
    <n v="227.55"/>
    <n v="3640.8"/>
    <n v="0.1"/>
    <n v="0.1"/>
    <s v="Meduim discount"/>
    <n v="364.08000000000004"/>
    <n v="3276.7200000000003"/>
    <s v="Low order"/>
    <d v="2015-05-11T00:00:00"/>
    <s v="Monday"/>
    <s v="May"/>
    <s v="2015"/>
    <x v="3"/>
    <d v="2015-05-11T00:00:00"/>
    <s v="High"/>
    <n v="0"/>
    <s v="Fast"/>
    <n v="71111"/>
    <s v="Express "/>
    <s v="Bossier City"/>
    <x v="11"/>
    <x v="3"/>
    <x v="1"/>
    <s v="Tables"/>
    <x v="3"/>
    <s v="Jumbo Box"/>
  </r>
  <r>
    <n v="2464"/>
    <s v="Joe George"/>
    <n v="88714"/>
    <x v="8"/>
    <n v="6"/>
    <n v="6.28"/>
    <n v="37.68"/>
    <n v="0.05"/>
    <n v="0.05"/>
    <s v="Low discount"/>
    <n v="1.8840000000000001"/>
    <n v="35.795999999999999"/>
    <s v="Low order"/>
    <d v="2015-01-20T00:00:00"/>
    <s v="Tuesday"/>
    <s v="January"/>
    <s v="2015"/>
    <x v="0"/>
    <d v="2015-01-23T00:00:00"/>
    <s v="Not Specified"/>
    <n v="3"/>
    <s v="Meduim"/>
    <n v="71111"/>
    <s v="Standard"/>
    <s v="Bossier City"/>
    <x v="11"/>
    <x v="3"/>
    <x v="0"/>
    <s v="Binders And Binder Accessories"/>
    <x v="3"/>
    <s v="Small Box"/>
  </r>
  <r>
    <n v="2464"/>
    <s v="Joe George"/>
    <n v="88714"/>
    <x v="9"/>
    <n v="14"/>
    <n v="3.08"/>
    <n v="43.120000000000005"/>
    <n v="0.05"/>
    <n v="0.05"/>
    <s v="Low discount"/>
    <n v="2.1560000000000001"/>
    <n v="40.964000000000006"/>
    <s v="Low order"/>
    <d v="2015-01-20T00:00:00"/>
    <s v="Tuesday"/>
    <s v="January"/>
    <s v="2015"/>
    <x v="0"/>
    <d v="2015-01-21T00:00:00"/>
    <s v="Not Specified"/>
    <n v="1"/>
    <s v="Fast"/>
    <n v="71111"/>
    <s v="Standard"/>
    <s v="Bossier City"/>
    <x v="11"/>
    <x v="2"/>
    <x v="0"/>
    <s v="Labels"/>
    <x v="3"/>
    <s v="Small Box"/>
  </r>
  <r>
    <n v="2466"/>
    <s v="Gilbert Godfrey"/>
    <n v="88136"/>
    <x v="8"/>
    <n v="7"/>
    <n v="2.08"/>
    <n v="14.56"/>
    <n v="0.05"/>
    <n v="0.05"/>
    <s v="Low discount"/>
    <n v="0.72800000000000009"/>
    <n v="13.832000000000001"/>
    <s v="Low order"/>
    <d v="2015-02-27T00:00:00"/>
    <s v="Friday"/>
    <s v="February"/>
    <s v="2015"/>
    <x v="2"/>
    <d v="2015-02-28T00:00:00"/>
    <s v="Medium"/>
    <n v="1"/>
    <s v="Fast"/>
    <n v="49783"/>
    <s v="Standard"/>
    <s v="Sault Sainte Marie"/>
    <x v="22"/>
    <x v="2"/>
    <x v="0"/>
    <s v="Binders And Binder Accessories"/>
    <x v="0"/>
    <s v="Small Box"/>
  </r>
  <r>
    <n v="2466"/>
    <s v="Gilbert Godfrey"/>
    <n v="88136"/>
    <x v="13"/>
    <n v="8"/>
    <n v="53.98"/>
    <n v="431.84"/>
    <n v="0.05"/>
    <n v="0.05"/>
    <s v="Low discount"/>
    <n v="21.591999999999999"/>
    <n v="410.24799999999999"/>
    <s v="Low order"/>
    <d v="2015-02-27T00:00:00"/>
    <s v="Friday"/>
    <s v="February"/>
    <s v="2015"/>
    <x v="2"/>
    <d v="2015-02-28T00:00:00"/>
    <s v="Medium"/>
    <n v="1"/>
    <s v="Fast"/>
    <n v="49783"/>
    <s v="Express "/>
    <s v="Sault Sainte Marie"/>
    <x v="22"/>
    <x v="2"/>
    <x v="2"/>
    <s v="Computer Peripherals"/>
    <x v="0"/>
    <s v="Small Box"/>
  </r>
  <r>
    <n v="2466"/>
    <s v="Gilbert Godfrey"/>
    <n v="88136"/>
    <x v="7"/>
    <n v="7"/>
    <n v="4.9800000000000004"/>
    <n v="34.86"/>
    <n v="0.05"/>
    <n v="0.05"/>
    <s v="Low discount"/>
    <n v="1.7430000000000001"/>
    <n v="33.116999999999997"/>
    <s v="Low order"/>
    <d v="2015-02-27T00:00:00"/>
    <s v="Friday"/>
    <s v="February"/>
    <s v="2015"/>
    <x v="2"/>
    <d v="2015-02-27T00:00:00"/>
    <s v="Medium"/>
    <n v="0"/>
    <s v="Fast"/>
    <n v="49783"/>
    <s v="Standard"/>
    <s v="Sault Sainte Marie"/>
    <x v="22"/>
    <x v="3"/>
    <x v="0"/>
    <s v="Paper"/>
    <x v="0"/>
    <s v="Small Box"/>
  </r>
  <r>
    <n v="2468"/>
    <s v="Rhonda Stein"/>
    <n v="88135"/>
    <x v="8"/>
    <n v="3"/>
    <n v="58.1"/>
    <n v="174.3"/>
    <n v="0.05"/>
    <n v="0.05"/>
    <s v="Low discount"/>
    <n v="8.7150000000000016"/>
    <n v="165.58500000000001"/>
    <s v="Low order"/>
    <d v="2015-04-27T00:00:00"/>
    <s v="Monday"/>
    <s v="April"/>
    <s v="2015"/>
    <x v="4"/>
    <d v="2015-04-29T00:00:00"/>
    <s v="Critical"/>
    <n v="2"/>
    <s v="Meduim"/>
    <n v="28144"/>
    <s v="Express "/>
    <s v="Salisbury"/>
    <x v="24"/>
    <x v="3"/>
    <x v="0"/>
    <s v="Binders And Binder Accessories"/>
    <x v="1"/>
    <s v="Small Box"/>
  </r>
  <r>
    <n v="2468"/>
    <s v="Rhonda Stein"/>
    <n v="88137"/>
    <x v="5"/>
    <n v="13"/>
    <n v="65.989999999999995"/>
    <n v="857.86999999999989"/>
    <n v="0.05"/>
    <n v="0.05"/>
    <s v="Low discount"/>
    <n v="42.893499999999996"/>
    <n v="814.97649999999987"/>
    <s v="Low order"/>
    <d v="2015-03-13T00:00:00"/>
    <s v="Friday"/>
    <s v="March"/>
    <s v="2015"/>
    <x v="5"/>
    <d v="2015-03-14T00:00:00"/>
    <s v="Critical"/>
    <n v="1"/>
    <s v="Fast"/>
    <n v="28144"/>
    <s v="Standard"/>
    <s v="Salisbury"/>
    <x v="24"/>
    <x v="2"/>
    <x v="2"/>
    <s v="Telephones And Communication"/>
    <x v="0"/>
    <s v="Small Box"/>
  </r>
  <r>
    <n v="2472"/>
    <s v="Ricky Sanders"/>
    <n v="86514"/>
    <x v="9"/>
    <n v="10"/>
    <n v="4.91"/>
    <n v="49.1"/>
    <n v="0.05"/>
    <n v="0.05"/>
    <s v="Low discount"/>
    <n v="2.4550000000000001"/>
    <n v="46.645000000000003"/>
    <s v="Low order"/>
    <d v="2015-02-21T00:00:00"/>
    <s v="Saturday"/>
    <s v="February"/>
    <s v="2015"/>
    <x v="2"/>
    <d v="2015-02-21T00:00:00"/>
    <s v="Low"/>
    <n v="0"/>
    <s v="Fast"/>
    <n v="60432"/>
    <s v="Express "/>
    <s v="Joliet"/>
    <x v="12"/>
    <x v="3"/>
    <x v="0"/>
    <s v="Labels"/>
    <x v="1"/>
    <s v="Small Box"/>
  </r>
  <r>
    <n v="2481"/>
    <s v="Kelly Sawyer"/>
    <n v="91000"/>
    <x v="8"/>
    <n v="14"/>
    <n v="5.18"/>
    <n v="72.52"/>
    <n v="0.05"/>
    <n v="0.05"/>
    <s v="Low discount"/>
    <n v="3.6259999999999999"/>
    <n v="68.893999999999991"/>
    <s v="Low order"/>
    <d v="2015-04-06T00:00:00"/>
    <s v="Monday"/>
    <s v="April"/>
    <s v="2015"/>
    <x v="4"/>
    <d v="2015-04-08T00:00:00"/>
    <s v="Critical"/>
    <n v="2"/>
    <s v="Meduim"/>
    <n v="70506"/>
    <s v="Express "/>
    <s v="Lafayette"/>
    <x v="11"/>
    <x v="3"/>
    <x v="0"/>
    <s v="Binders And Binder Accessories"/>
    <x v="0"/>
    <s v="Small Box"/>
  </r>
  <r>
    <n v="2484"/>
    <s v="Rhonda Bryant"/>
    <n v="88998"/>
    <x v="7"/>
    <n v="16"/>
    <n v="6.48"/>
    <n v="103.68"/>
    <n v="0.05"/>
    <n v="0.05"/>
    <s v="Low discount"/>
    <n v="5.1840000000000011"/>
    <n v="98.496000000000009"/>
    <s v="Low order"/>
    <d v="2015-03-13T00:00:00"/>
    <s v="Friday"/>
    <s v="March"/>
    <s v="2015"/>
    <x v="5"/>
    <d v="2015-03-14T00:00:00"/>
    <s v="Medium"/>
    <n v="1"/>
    <s v="Fast"/>
    <n v="33881"/>
    <s v="Standard"/>
    <s v="Winter Haven"/>
    <x v="26"/>
    <x v="3"/>
    <x v="0"/>
    <s v="Paper"/>
    <x v="0"/>
    <s v="Small Box"/>
  </r>
  <r>
    <n v="2484"/>
    <s v="Rhonda Bryant"/>
    <n v="88998"/>
    <x v="10"/>
    <n v="8"/>
    <n v="111.03"/>
    <n v="888.24"/>
    <n v="0.1"/>
    <n v="0.1"/>
    <s v="Meduim discount"/>
    <n v="88.824000000000012"/>
    <n v="799.41599999999994"/>
    <s v="Low order"/>
    <d v="2015-03-13T00:00:00"/>
    <s v="Friday"/>
    <s v="March"/>
    <s v="2015"/>
    <x v="5"/>
    <d v="2015-03-14T00:00:00"/>
    <s v="Medium"/>
    <n v="1"/>
    <s v="Fast"/>
    <n v="33881"/>
    <s v="Standard"/>
    <s v="Winter Haven"/>
    <x v="26"/>
    <x v="3"/>
    <x v="0"/>
    <s v="Storage &amp; Organization"/>
    <x v="0"/>
    <s v="Small Box"/>
  </r>
  <r>
    <n v="2486"/>
    <s v="Jack Horn"/>
    <n v="91414"/>
    <x v="11"/>
    <n v="4"/>
    <n v="71.37"/>
    <n v="285.48"/>
    <n v="0.05"/>
    <n v="0.05"/>
    <s v="Low discount"/>
    <n v="14.274000000000001"/>
    <n v="271.20600000000002"/>
    <s v="Low order"/>
    <d v="2015-02-06T00:00:00"/>
    <s v="Friday"/>
    <s v="February"/>
    <s v="2015"/>
    <x v="2"/>
    <d v="2015-02-07T00:00:00"/>
    <s v="High"/>
    <n v="1"/>
    <s v="Fast"/>
    <n v="30458"/>
    <s v="Standard"/>
    <s v="Statesboro"/>
    <x v="29"/>
    <x v="3"/>
    <x v="1"/>
    <s v="Tables"/>
    <x v="2"/>
    <s v="Large Box"/>
  </r>
  <r>
    <n v="2486"/>
    <s v="Jack Horn"/>
    <n v="91414"/>
    <x v="5"/>
    <n v="1"/>
    <n v="205.99"/>
    <n v="205.99"/>
    <n v="0.1"/>
    <n v="0.1"/>
    <s v="Meduim discount"/>
    <n v="20.599000000000004"/>
    <n v="185.39100000000002"/>
    <s v="Low order"/>
    <d v="2015-02-06T00:00:00"/>
    <s v="Friday"/>
    <s v="February"/>
    <s v="2015"/>
    <x v="2"/>
    <d v="2015-02-08T00:00:00"/>
    <s v="High"/>
    <n v="2"/>
    <s v="Meduim"/>
    <n v="30458"/>
    <s v="Express "/>
    <s v="Statesboro"/>
    <x v="29"/>
    <x v="3"/>
    <x v="2"/>
    <s v="Telephones And Communication"/>
    <x v="2"/>
    <s v="Small Box"/>
  </r>
  <r>
    <n v="2486"/>
    <s v="Jack Horn"/>
    <n v="91416"/>
    <x v="1"/>
    <n v="11"/>
    <n v="180.98"/>
    <n v="1990.78"/>
    <n v="0.1"/>
    <n v="0.1"/>
    <s v="Meduim discount"/>
    <n v="199.078"/>
    <n v="1791.702"/>
    <s v="Low order"/>
    <d v="2015-02-03T00:00:00"/>
    <s v="Tuesday"/>
    <s v="February"/>
    <s v="2015"/>
    <x v="2"/>
    <d v="2015-02-05T00:00:00"/>
    <s v="Low"/>
    <n v="2"/>
    <s v="Meduim"/>
    <n v="30458"/>
    <s v="Express "/>
    <s v="Statesboro"/>
    <x v="29"/>
    <x v="3"/>
    <x v="1"/>
    <s v="Chairs &amp; Chairmats"/>
    <x v="2"/>
    <s v="Jumbo Drum"/>
  </r>
  <r>
    <n v="2487"/>
    <s v="Michelle Bryant Phillips"/>
    <n v="91415"/>
    <x v="9"/>
    <n v="14"/>
    <n v="3.08"/>
    <n v="43.120000000000005"/>
    <n v="0.05"/>
    <n v="0.05"/>
    <s v="Low discount"/>
    <n v="2.1560000000000001"/>
    <n v="40.964000000000006"/>
    <s v="Low order"/>
    <d v="2015-06-20T00:00:00"/>
    <s v="Saturday"/>
    <s v="June"/>
    <s v="2015"/>
    <x v="1"/>
    <d v="2015-06-21T00:00:00"/>
    <s v="Not Specified"/>
    <n v="1"/>
    <s v="Fast"/>
    <n v="30084"/>
    <s v="Standard"/>
    <s v="Tucker"/>
    <x v="29"/>
    <x v="3"/>
    <x v="0"/>
    <s v="Labels"/>
    <x v="2"/>
    <s v="Small Box"/>
  </r>
  <r>
    <n v="2487"/>
    <s v="Michelle Bryant Phillips"/>
    <n v="91415"/>
    <x v="0"/>
    <n v="18"/>
    <n v="2.78"/>
    <n v="50.04"/>
    <n v="0.05"/>
    <n v="0.05"/>
    <s v="Low discount"/>
    <n v="2.5020000000000002"/>
    <n v="47.537999999999997"/>
    <s v="Low order"/>
    <d v="2015-06-20T00:00:00"/>
    <s v="Saturday"/>
    <s v="June"/>
    <s v="2015"/>
    <x v="1"/>
    <d v="2015-06-21T00:00:00"/>
    <s v="Not Specified"/>
    <n v="1"/>
    <s v="Fast"/>
    <n v="30084"/>
    <s v="Standard"/>
    <s v="Tucker"/>
    <x v="29"/>
    <x v="3"/>
    <x v="0"/>
    <s v="Pens &amp; Art Supplies"/>
    <x v="2"/>
    <s v="Wrap Bag"/>
  </r>
  <r>
    <n v="2487"/>
    <s v="Michelle Bryant Phillips"/>
    <n v="91417"/>
    <x v="2"/>
    <n v="8"/>
    <n v="136.97999999999999"/>
    <n v="1095.8399999999999"/>
    <n v="0.1"/>
    <n v="0.1"/>
    <s v="Meduim discount"/>
    <n v="109.584"/>
    <n v="986.25599999999986"/>
    <s v="Low order"/>
    <d v="2015-06-02T00:00:00"/>
    <s v="Tuesday"/>
    <s v="June"/>
    <s v="2015"/>
    <x v="1"/>
    <d v="2015-06-03T00:00:00"/>
    <s v="Not Specified"/>
    <n v="1"/>
    <s v="Fast"/>
    <n v="30084"/>
    <s v="Express "/>
    <s v="Tucker"/>
    <x v="29"/>
    <x v="3"/>
    <x v="1"/>
    <s v="Office Furnishings"/>
    <x v="2"/>
    <s v="Large Box"/>
  </r>
  <r>
    <n v="2488"/>
    <s v="Gordon Walker"/>
    <n v="86887"/>
    <x v="9"/>
    <n v="9"/>
    <n v="4.91"/>
    <n v="44.19"/>
    <n v="0.05"/>
    <n v="0.05"/>
    <s v="Low discount"/>
    <n v="2.2094999999999998"/>
    <n v="41.980499999999999"/>
    <s v="Low order"/>
    <d v="2015-04-09T00:00:00"/>
    <s v="Thursday"/>
    <s v="April"/>
    <s v="2015"/>
    <x v="4"/>
    <d v="2015-04-09T00:00:00"/>
    <s v="High"/>
    <n v="0"/>
    <s v="Fast"/>
    <n v="72023"/>
    <s v="Standard"/>
    <s v="Cabot"/>
    <x v="40"/>
    <x v="3"/>
    <x v="0"/>
    <s v="Labels"/>
    <x v="3"/>
    <s v="Small Box"/>
  </r>
  <r>
    <n v="2488"/>
    <s v="Gordon Walker"/>
    <n v="86887"/>
    <x v="0"/>
    <n v="11"/>
    <n v="28.15"/>
    <n v="309.64999999999998"/>
    <n v="0.05"/>
    <n v="0.05"/>
    <s v="Low discount"/>
    <n v="15.4825"/>
    <n v="294.16749999999996"/>
    <s v="Low order"/>
    <d v="2015-04-09T00:00:00"/>
    <s v="Thursday"/>
    <s v="April"/>
    <s v="2015"/>
    <x v="4"/>
    <d v="2015-04-10T00:00:00"/>
    <s v="High"/>
    <n v="1"/>
    <s v="Fast"/>
    <n v="72023"/>
    <s v="Standard"/>
    <s v="Cabot"/>
    <x v="40"/>
    <x v="0"/>
    <x v="0"/>
    <s v="Pens &amp; Art Supplies"/>
    <x v="3"/>
    <s v="Small Pack"/>
  </r>
  <r>
    <n v="2489"/>
    <s v="Craig Liu"/>
    <n v="86883"/>
    <x v="6"/>
    <n v="2"/>
    <n v="2036.48"/>
    <n v="4072.96"/>
    <n v="0.15"/>
    <n v="0.15"/>
    <s v="High discount"/>
    <n v="610.94399999999996"/>
    <n v="3462.0160000000001"/>
    <s v="Low order"/>
    <d v="2015-02-11T00:00:00"/>
    <s v="Wednesday"/>
    <s v="February"/>
    <s v="2015"/>
    <x v="2"/>
    <d v="2015-02-13T00:00:00"/>
    <s v="High"/>
    <n v="2"/>
    <s v="Meduim"/>
    <n v="94521"/>
    <s v="Express "/>
    <s v="Concord"/>
    <x v="1"/>
    <x v="0"/>
    <x v="2"/>
    <s v="Office Machines"/>
    <x v="3"/>
    <s v="Jumbo Drum"/>
  </r>
  <r>
    <n v="2489"/>
    <s v="Craig Liu"/>
    <n v="86885"/>
    <x v="10"/>
    <n v="5"/>
    <n v="419.19"/>
    <n v="2095.9499999999998"/>
    <n v="0.1"/>
    <n v="0.1"/>
    <s v="Meduim discount"/>
    <n v="209.595"/>
    <n v="1886.3549999999998"/>
    <s v="Low order"/>
    <d v="2015-04-26T00:00:00"/>
    <s v="Sunday"/>
    <s v="April"/>
    <s v="2015"/>
    <x v="4"/>
    <d v="2015-04-27T00:00:00"/>
    <s v="Medium"/>
    <n v="1"/>
    <s v="Fast"/>
    <n v="94521"/>
    <s v="Standard"/>
    <s v="Concord"/>
    <x v="1"/>
    <x v="0"/>
    <x v="0"/>
    <s v="Storage &amp; Organization"/>
    <x v="1"/>
    <s v="Small Box"/>
  </r>
  <r>
    <n v="2489"/>
    <s v="Craig Liu"/>
    <n v="86886"/>
    <x v="5"/>
    <n v="9"/>
    <n v="65.989999999999995"/>
    <n v="593.91"/>
    <n v="0.05"/>
    <n v="0.05"/>
    <s v="Low discount"/>
    <n v="29.695499999999999"/>
    <n v="564.21449999999993"/>
    <s v="Low order"/>
    <d v="2015-01-12T00:00:00"/>
    <s v="Monday"/>
    <s v="January"/>
    <s v="2015"/>
    <x v="0"/>
    <d v="2015-01-12T00:00:00"/>
    <s v="Not Specified"/>
    <n v="0"/>
    <s v="Fast"/>
    <n v="94521"/>
    <s v="Standard"/>
    <s v="Concord"/>
    <x v="1"/>
    <x v="0"/>
    <x v="2"/>
    <s v="Telephones And Communication"/>
    <x v="1"/>
    <s v="Small Box"/>
  </r>
  <r>
    <n v="2490"/>
    <s v="Pauline Finch"/>
    <n v="86884"/>
    <x v="11"/>
    <n v="2"/>
    <n v="348.21"/>
    <n v="696.42"/>
    <n v="0.1"/>
    <n v="0.1"/>
    <s v="Meduim discount"/>
    <n v="69.641999999999996"/>
    <n v="626.77800000000002"/>
    <s v="Low order"/>
    <d v="2015-02-14T00:00:00"/>
    <s v="Saturday"/>
    <s v="February"/>
    <s v="2015"/>
    <x v="2"/>
    <d v="2015-02-16T00:00:00"/>
    <s v="Critical"/>
    <n v="2"/>
    <s v="Meduim"/>
    <n v="92627"/>
    <s v="Express "/>
    <s v="Costa Mesa"/>
    <x v="1"/>
    <x v="0"/>
    <x v="1"/>
    <s v="Tables"/>
    <x v="1"/>
    <s v="Jumbo Box"/>
  </r>
  <r>
    <n v="2490"/>
    <s v="Pauline Finch"/>
    <n v="86886"/>
    <x v="13"/>
    <n v="11"/>
    <n v="10.01"/>
    <n v="110.11"/>
    <n v="0.05"/>
    <n v="0.05"/>
    <s v="Low discount"/>
    <n v="5.5055000000000005"/>
    <n v="104.6045"/>
    <s v="Low order"/>
    <d v="2015-01-12T00:00:00"/>
    <s v="Monday"/>
    <s v="January"/>
    <s v="2015"/>
    <x v="0"/>
    <d v="2015-01-14T00:00:00"/>
    <s v="Not Specified"/>
    <n v="2"/>
    <s v="Meduim"/>
    <n v="92627"/>
    <s v="Express "/>
    <s v="Costa Mesa"/>
    <x v="1"/>
    <x v="0"/>
    <x v="2"/>
    <s v="Computer Peripherals"/>
    <x v="1"/>
    <s v="Small Pack"/>
  </r>
  <r>
    <n v="2491"/>
    <s v="Sean N Boyer"/>
    <n v="48836"/>
    <x v="11"/>
    <n v="8"/>
    <n v="348.21"/>
    <n v="2785.68"/>
    <n v="0.1"/>
    <n v="0.1"/>
    <s v="Meduim discount"/>
    <n v="278.56799999999998"/>
    <n v="2507.1120000000001"/>
    <s v="Low order"/>
    <d v="2015-02-14T00:00:00"/>
    <s v="Saturday"/>
    <s v="February"/>
    <s v="2015"/>
    <x v="2"/>
    <d v="2015-02-16T00:00:00"/>
    <s v="Critical"/>
    <n v="2"/>
    <s v="Meduim"/>
    <n v="90045"/>
    <s v="Express "/>
    <s v="Los Angeles"/>
    <x v="1"/>
    <x v="0"/>
    <x v="1"/>
    <s v="Tables"/>
    <x v="1"/>
    <s v="Jumbo Box"/>
  </r>
  <r>
    <n v="2491"/>
    <s v="Sean N Boyer"/>
    <n v="11712"/>
    <x v="0"/>
    <n v="9"/>
    <n v="4.28"/>
    <n v="38.520000000000003"/>
    <n v="0.05"/>
    <n v="0.05"/>
    <s v="Low discount"/>
    <n v="1.9260000000000002"/>
    <n v="36.594000000000001"/>
    <s v="Low order"/>
    <d v="2015-04-26T00:00:00"/>
    <s v="Sunday"/>
    <s v="April"/>
    <s v="2015"/>
    <x v="4"/>
    <d v="2015-04-28T00:00:00"/>
    <s v="Low"/>
    <n v="2"/>
    <s v="Meduim"/>
    <n v="90045"/>
    <s v="Standard"/>
    <s v="Los Angeles"/>
    <x v="1"/>
    <x v="0"/>
    <x v="0"/>
    <s v="Pens &amp; Art Supplies"/>
    <x v="3"/>
    <s v="Wrap Bag"/>
  </r>
  <r>
    <n v="2491"/>
    <s v="Sean N Boyer"/>
    <n v="23042"/>
    <x v="10"/>
    <n v="20"/>
    <n v="419.19"/>
    <n v="8383.7999999999993"/>
    <n v="0.1"/>
    <n v="0.1"/>
    <s v="Meduim discount"/>
    <n v="838.38"/>
    <n v="7545.4199999999992"/>
    <s v="High Order"/>
    <d v="2015-04-26T00:00:00"/>
    <s v="Sunday"/>
    <s v="April"/>
    <s v="2015"/>
    <x v="4"/>
    <d v="2015-04-27T00:00:00"/>
    <s v="Medium"/>
    <n v="1"/>
    <s v="Fast"/>
    <n v="90045"/>
    <s v="Standard"/>
    <s v="Los Angeles"/>
    <x v="1"/>
    <x v="0"/>
    <x v="0"/>
    <s v="Storage &amp; Organization"/>
    <x v="1"/>
    <s v="Small Box"/>
  </r>
  <r>
    <n v="2491"/>
    <s v="Sean N Boyer"/>
    <n v="23877"/>
    <x v="5"/>
    <n v="37"/>
    <n v="65.989999999999995"/>
    <n v="2441.6299999999997"/>
    <n v="0.05"/>
    <n v="0.05"/>
    <s v="Low discount"/>
    <n v="122.08149999999999"/>
    <n v="2319.5484999999999"/>
    <s v="Low order"/>
    <d v="2015-01-12T00:00:00"/>
    <s v="Monday"/>
    <s v="January"/>
    <s v="2015"/>
    <x v="0"/>
    <d v="2015-01-12T00:00:00"/>
    <s v="Not Specified"/>
    <n v="0"/>
    <s v="Fast"/>
    <n v="90045"/>
    <s v="Standard"/>
    <s v="Los Angeles"/>
    <x v="1"/>
    <x v="0"/>
    <x v="2"/>
    <s v="Telephones And Communication"/>
    <x v="1"/>
    <s v="Small Box"/>
  </r>
  <r>
    <n v="2491"/>
    <s v="Sean N Boyer"/>
    <n v="23877"/>
    <x v="13"/>
    <n v="42"/>
    <n v="10.01"/>
    <n v="420.42"/>
    <n v="0.05"/>
    <n v="0.05"/>
    <s v="Low discount"/>
    <n v="21.021000000000001"/>
    <n v="399.399"/>
    <s v="Low order"/>
    <d v="2015-01-12T00:00:00"/>
    <s v="Monday"/>
    <s v="January"/>
    <s v="2015"/>
    <x v="0"/>
    <d v="2015-01-14T00:00:00"/>
    <s v="Not Specified"/>
    <n v="2"/>
    <s v="Meduim"/>
    <n v="90045"/>
    <s v="Express "/>
    <s v="Los Angeles"/>
    <x v="1"/>
    <x v="0"/>
    <x v="2"/>
    <s v="Computer Peripherals"/>
    <x v="1"/>
    <s v="Small Pack"/>
  </r>
  <r>
    <n v="2491"/>
    <s v="Sean N Boyer"/>
    <n v="14785"/>
    <x v="9"/>
    <n v="36"/>
    <n v="4.91"/>
    <n v="176.76"/>
    <n v="0.05"/>
    <n v="0.05"/>
    <s v="Low discount"/>
    <n v="8.8379999999999992"/>
    <n v="167.922"/>
    <s v="Low order"/>
    <d v="2015-04-09T00:00:00"/>
    <s v="Thursday"/>
    <s v="April"/>
    <s v="2015"/>
    <x v="4"/>
    <d v="2015-04-09T00:00:00"/>
    <s v="High"/>
    <n v="0"/>
    <s v="Fast"/>
    <n v="90045"/>
    <s v="Standard"/>
    <s v="Los Angeles"/>
    <x v="1"/>
    <x v="0"/>
    <x v="0"/>
    <s v="Labels"/>
    <x v="3"/>
    <s v="Small Box"/>
  </r>
  <r>
    <n v="2491"/>
    <s v="Sean N Boyer"/>
    <n v="14785"/>
    <x v="0"/>
    <n v="45"/>
    <n v="28.15"/>
    <n v="1266.75"/>
    <n v="0.05"/>
    <n v="0.05"/>
    <s v="Low discount"/>
    <n v="63.337500000000006"/>
    <n v="1203.4124999999999"/>
    <s v="Low order"/>
    <d v="2015-04-09T00:00:00"/>
    <s v="Thursday"/>
    <s v="April"/>
    <s v="2015"/>
    <x v="4"/>
    <d v="2015-04-10T00:00:00"/>
    <s v="High"/>
    <n v="1"/>
    <s v="Fast"/>
    <n v="90045"/>
    <s v="Standard"/>
    <s v="Los Angeles"/>
    <x v="1"/>
    <x v="0"/>
    <x v="0"/>
    <s v="Pens &amp; Art Supplies"/>
    <x v="3"/>
    <s v="Small Pack"/>
  </r>
  <r>
    <n v="2495"/>
    <s v="Maria Block"/>
    <n v="86885"/>
    <x v="0"/>
    <n v="2"/>
    <n v="4.28"/>
    <n v="8.56"/>
    <n v="0.05"/>
    <n v="0.05"/>
    <s v="Low discount"/>
    <n v="0.42800000000000005"/>
    <n v="8.1319999999999997"/>
    <s v="Low order"/>
    <d v="2015-04-26T00:00:00"/>
    <s v="Sunday"/>
    <s v="April"/>
    <s v="2015"/>
    <x v="4"/>
    <d v="2015-04-28T00:00:00"/>
    <s v="Low"/>
    <n v="2"/>
    <s v="Meduim"/>
    <n v="82901"/>
    <s v="Standard"/>
    <s v="Rock Springs"/>
    <x v="47"/>
    <x v="0"/>
    <x v="0"/>
    <s v="Pens &amp; Art Supplies"/>
    <x v="3"/>
    <s v="Wrap Bag"/>
  </r>
  <r>
    <n v="2498"/>
    <s v="Arlene Long"/>
    <n v="16547"/>
    <x v="1"/>
    <n v="30"/>
    <n v="355.98"/>
    <n v="10679.400000000001"/>
    <n v="0.1"/>
    <n v="0.1"/>
    <s v="Meduim discount"/>
    <n v="1067.9400000000003"/>
    <n v="9611.4600000000009"/>
    <s v="High Order"/>
    <d v="2015-02-18T00:00:00"/>
    <s v="Wednesday"/>
    <s v="February"/>
    <s v="2015"/>
    <x v="2"/>
    <d v="2015-02-20T00:00:00"/>
    <s v="Not Specified"/>
    <n v="2"/>
    <s v="Meduim"/>
    <n v="92024"/>
    <s v="Express "/>
    <s v="San Diego"/>
    <x v="1"/>
    <x v="0"/>
    <x v="1"/>
    <s v="Chairs &amp; Chairmats"/>
    <x v="0"/>
    <s v="Jumbo Drum"/>
  </r>
  <r>
    <n v="2498"/>
    <s v="Arlene Long"/>
    <n v="16547"/>
    <x v="11"/>
    <n v="8"/>
    <n v="218.75"/>
    <n v="1750"/>
    <n v="0.1"/>
    <n v="0.1"/>
    <s v="Meduim discount"/>
    <n v="175"/>
    <n v="1575"/>
    <s v="Low order"/>
    <d v="2015-02-18T00:00:00"/>
    <s v="Wednesday"/>
    <s v="February"/>
    <s v="2015"/>
    <x v="2"/>
    <d v="2015-02-18T00:00:00"/>
    <s v="Not Specified"/>
    <n v="0"/>
    <s v="Fast"/>
    <n v="92024"/>
    <s v="Express "/>
    <s v="San Diego"/>
    <x v="1"/>
    <x v="0"/>
    <x v="1"/>
    <s v="Tables"/>
    <x v="0"/>
    <s v="Jumbo Box"/>
  </r>
  <r>
    <n v="2498"/>
    <s v="Arlene Long"/>
    <n v="54567"/>
    <x v="2"/>
    <n v="56"/>
    <n v="6.28"/>
    <n v="351.68"/>
    <n v="0.05"/>
    <n v="0.05"/>
    <s v="Low discount"/>
    <n v="17.584"/>
    <n v="334.096"/>
    <s v="Low order"/>
    <d v="2015-02-02T00:00:00"/>
    <s v="Monday"/>
    <s v="February"/>
    <s v="2015"/>
    <x v="2"/>
    <d v="2015-02-04T00:00:00"/>
    <s v="Medium"/>
    <n v="2"/>
    <s v="Meduim"/>
    <n v="92024"/>
    <s v="Standard"/>
    <s v="San Diego"/>
    <x v="1"/>
    <x v="0"/>
    <x v="1"/>
    <s v="Office Furnishings"/>
    <x v="2"/>
    <s v="Small Box"/>
  </r>
  <r>
    <n v="2498"/>
    <s v="Arlene Long"/>
    <n v="20007"/>
    <x v="0"/>
    <n v="88"/>
    <n v="1.68"/>
    <n v="147.84"/>
    <n v="0.05"/>
    <n v="0.05"/>
    <s v="Low discount"/>
    <n v="7.3920000000000003"/>
    <n v="140.44800000000001"/>
    <s v="Low order"/>
    <d v="2015-02-05T00:00:00"/>
    <s v="Thursday"/>
    <s v="February"/>
    <s v="2015"/>
    <x v="2"/>
    <d v="2015-02-06T00:00:00"/>
    <s v="Not Specified"/>
    <n v="1"/>
    <s v="Fast"/>
    <n v="92024"/>
    <s v="Standard"/>
    <s v="San Diego"/>
    <x v="1"/>
    <x v="2"/>
    <x v="0"/>
    <s v="Pens &amp; Art Supplies"/>
    <x v="2"/>
    <s v="Wrap Bag"/>
  </r>
  <r>
    <n v="2499"/>
    <s v="Geoffrey Koch"/>
    <n v="88319"/>
    <x v="1"/>
    <n v="8"/>
    <n v="355.98"/>
    <n v="2847.84"/>
    <n v="0.1"/>
    <n v="0.1"/>
    <s v="Meduim discount"/>
    <n v="284.78400000000005"/>
    <n v="2563.056"/>
    <s v="Low order"/>
    <d v="2015-02-18T00:00:00"/>
    <s v="Wednesday"/>
    <s v="February"/>
    <s v="2015"/>
    <x v="2"/>
    <d v="2015-02-20T00:00:00"/>
    <s v="Not Specified"/>
    <n v="2"/>
    <s v="Meduim"/>
    <n v="60901"/>
    <s v="Express "/>
    <s v="Kankakee"/>
    <x v="12"/>
    <x v="2"/>
    <x v="1"/>
    <s v="Chairs &amp; Chairmats"/>
    <x v="0"/>
    <s v="Jumbo Drum"/>
  </r>
  <r>
    <n v="2500"/>
    <s v="Kevin Smith"/>
    <n v="88320"/>
    <x v="2"/>
    <n v="14"/>
    <n v="6.28"/>
    <n v="87.92"/>
    <n v="0.05"/>
    <n v="0.05"/>
    <s v="Low discount"/>
    <n v="4.3959999999999999"/>
    <n v="83.524000000000001"/>
    <s v="Low order"/>
    <d v="2015-02-02T00:00:00"/>
    <s v="Monday"/>
    <s v="February"/>
    <s v="2015"/>
    <x v="2"/>
    <d v="2015-02-04T00:00:00"/>
    <s v="Medium"/>
    <n v="2"/>
    <s v="Meduim"/>
    <n v="60102"/>
    <s v="Standard"/>
    <s v="Lake In The Hills"/>
    <x v="12"/>
    <x v="2"/>
    <x v="1"/>
    <s v="Office Furnishings"/>
    <x v="2"/>
    <s v="Small Box"/>
  </r>
  <r>
    <n v="2502"/>
    <s v="Toni Owens Poe"/>
    <n v="91310"/>
    <x v="8"/>
    <n v="3"/>
    <n v="24.92"/>
    <n v="74.760000000000005"/>
    <n v="0.05"/>
    <n v="0.05"/>
    <s v="Low discount"/>
    <n v="3.7380000000000004"/>
    <n v="71.022000000000006"/>
    <s v="Low order"/>
    <d v="2015-03-19T00:00:00"/>
    <s v="Thursday"/>
    <s v="March"/>
    <s v="2015"/>
    <x v="5"/>
    <d v="2015-03-19T00:00:00"/>
    <s v="High"/>
    <n v="0"/>
    <s v="Fast"/>
    <n v="46321"/>
    <s v="Standard"/>
    <s v="Munster"/>
    <x v="38"/>
    <x v="2"/>
    <x v="0"/>
    <s v="Binders And Binder Accessories"/>
    <x v="1"/>
    <s v="Small Box"/>
  </r>
  <r>
    <n v="2502"/>
    <s v="Toni Owens Poe"/>
    <n v="91310"/>
    <x v="7"/>
    <n v="7"/>
    <n v="12.28"/>
    <n v="85.96"/>
    <n v="0.05"/>
    <n v="0.05"/>
    <s v="Low discount"/>
    <n v="4.298"/>
    <n v="81.661999999999992"/>
    <s v="Low order"/>
    <d v="2015-03-19T00:00:00"/>
    <s v="Thursday"/>
    <s v="March"/>
    <s v="2015"/>
    <x v="5"/>
    <d v="2015-03-20T00:00:00"/>
    <s v="High"/>
    <n v="1"/>
    <s v="Fast"/>
    <n v="46321"/>
    <s v="Express "/>
    <s v="Munster"/>
    <x v="38"/>
    <x v="1"/>
    <x v="0"/>
    <s v="Paper"/>
    <x v="1"/>
    <s v="Small Box"/>
  </r>
  <r>
    <n v="2506"/>
    <s v="Alfred Harmon"/>
    <n v="87033"/>
    <x v="7"/>
    <n v="1"/>
    <n v="6.48"/>
    <n v="6.48"/>
    <n v="0.05"/>
    <n v="0.05"/>
    <s v="Low discount"/>
    <n v="0.32400000000000007"/>
    <n v="6.1560000000000006"/>
    <s v="Low order"/>
    <d v="2015-06-05T00:00:00"/>
    <s v="Friday"/>
    <s v="June"/>
    <s v="2015"/>
    <x v="1"/>
    <d v="2015-06-07T00:00:00"/>
    <s v="Medium"/>
    <n v="2"/>
    <s v="Meduim"/>
    <n v="6408"/>
    <s v="Standard"/>
    <s v="Cheshire"/>
    <x v="18"/>
    <x v="1"/>
    <x v="0"/>
    <s v="Paper"/>
    <x v="1"/>
    <s v="Small Box"/>
  </r>
  <r>
    <n v="2507"/>
    <s v="Jeanette Davies"/>
    <n v="87033"/>
    <x v="16"/>
    <n v="15"/>
    <n v="699.99"/>
    <n v="10499.85"/>
    <n v="0.1"/>
    <n v="0.1"/>
    <s v="Meduim discount"/>
    <n v="1049.9850000000001"/>
    <n v="9449.8649999999998"/>
    <s v="High Order"/>
    <d v="2015-06-05T00:00:00"/>
    <s v="Friday"/>
    <s v="June"/>
    <s v="2015"/>
    <x v="1"/>
    <d v="2015-06-07T00:00:00"/>
    <s v="Medium"/>
    <n v="2"/>
    <s v="Meduim"/>
    <n v="4401"/>
    <s v="Express "/>
    <s v="Bangor"/>
    <x v="14"/>
    <x v="1"/>
    <x v="2"/>
    <s v="Copiers And Fax"/>
    <x v="1"/>
    <s v="Large Box"/>
  </r>
  <r>
    <n v="2508"/>
    <s v="Pauline Brooks"/>
    <n v="87031"/>
    <x v="8"/>
    <n v="7"/>
    <n v="5.81"/>
    <n v="40.669999999999995"/>
    <n v="0.05"/>
    <n v="0.05"/>
    <s v="Low discount"/>
    <n v="2.0334999999999996"/>
    <n v="38.636499999999998"/>
    <s v="Low order"/>
    <d v="2015-01-08T00:00:00"/>
    <s v="Thursday"/>
    <s v="January"/>
    <s v="2015"/>
    <x v="0"/>
    <d v="2015-01-12T00:00:00"/>
    <s v="Low"/>
    <n v="4"/>
    <s v="High"/>
    <n v="4073"/>
    <s v="Standard"/>
    <s v="Sanford"/>
    <x v="14"/>
    <x v="1"/>
    <x v="0"/>
    <s v="Binders And Binder Accessories"/>
    <x v="1"/>
    <s v="Small Box"/>
  </r>
  <r>
    <n v="2509"/>
    <s v="Sidney Larson"/>
    <n v="87029"/>
    <x v="7"/>
    <n v="15"/>
    <n v="30.98"/>
    <n v="464.7"/>
    <n v="0.05"/>
    <n v="0.05"/>
    <s v="Low discount"/>
    <n v="23.234999999999999"/>
    <n v="441.46499999999997"/>
    <s v="Low order"/>
    <d v="2015-05-05T00:00:00"/>
    <s v="Tuesday"/>
    <s v="May"/>
    <s v="2015"/>
    <x v="3"/>
    <d v="2015-05-05T00:00:00"/>
    <s v="Medium"/>
    <n v="0"/>
    <s v="Fast"/>
    <n v="4106"/>
    <s v="Standard"/>
    <s v="South Portland"/>
    <x v="14"/>
    <x v="1"/>
    <x v="0"/>
    <s v="Paper"/>
    <x v="1"/>
    <s v="Small Box"/>
  </r>
  <r>
    <n v="2512"/>
    <s v="Frances Holt"/>
    <n v="87030"/>
    <x v="7"/>
    <n v="19"/>
    <n v="6.48"/>
    <n v="123.12"/>
    <n v="0.05"/>
    <n v="0.05"/>
    <s v="Low discount"/>
    <n v="6.1560000000000006"/>
    <n v="116.964"/>
    <s v="Low order"/>
    <d v="2015-06-15T00:00:00"/>
    <s v="Monday"/>
    <s v="June"/>
    <s v="2015"/>
    <x v="1"/>
    <d v="2015-06-17T00:00:00"/>
    <s v="Not Specified"/>
    <n v="2"/>
    <s v="Meduim"/>
    <n v="2138"/>
    <s v="Standard"/>
    <s v="Cambridge"/>
    <x v="15"/>
    <x v="1"/>
    <x v="0"/>
    <s v="Paper"/>
    <x v="1"/>
    <s v="Small Box"/>
  </r>
  <r>
    <n v="2516"/>
    <s v="Leo E Underwood"/>
    <n v="87033"/>
    <x v="10"/>
    <n v="11"/>
    <n v="17.149999999999999"/>
    <n v="188.64999999999998"/>
    <n v="0.05"/>
    <n v="0.05"/>
    <s v="Low discount"/>
    <n v="9.4324999999999992"/>
    <n v="179.21749999999997"/>
    <s v="Low order"/>
    <d v="2015-06-05T00:00:00"/>
    <s v="Friday"/>
    <s v="June"/>
    <s v="2015"/>
    <x v="1"/>
    <d v="2015-06-07T00:00:00"/>
    <s v="Medium"/>
    <n v="2"/>
    <s v="Meduim"/>
    <n v="7631"/>
    <s v="Standard"/>
    <s v="Englewood"/>
    <x v="2"/>
    <x v="1"/>
    <x v="0"/>
    <s v="Storage &amp; Organization"/>
    <x v="1"/>
    <s v="Small Box"/>
  </r>
  <r>
    <n v="2520"/>
    <s v="Sandy Mueller"/>
    <n v="87033"/>
    <x v="7"/>
    <n v="12"/>
    <n v="30.98"/>
    <n v="371.76"/>
    <n v="0.05"/>
    <n v="0.05"/>
    <s v="Low discount"/>
    <n v="18.588000000000001"/>
    <n v="353.17199999999997"/>
    <s v="Low order"/>
    <d v="2015-06-05T00:00:00"/>
    <s v="Friday"/>
    <s v="June"/>
    <s v="2015"/>
    <x v="1"/>
    <d v="2015-06-06T00:00:00"/>
    <s v="Medium"/>
    <n v="1"/>
    <s v="Fast"/>
    <n v="2908"/>
    <s v="Standard"/>
    <s v="Providence"/>
    <x v="31"/>
    <x v="2"/>
    <x v="0"/>
    <s v="Paper"/>
    <x v="1"/>
    <s v="Small Box"/>
  </r>
  <r>
    <n v="2521"/>
    <s v="Shawn Meyer"/>
    <n v="87032"/>
    <x v="5"/>
    <n v="15"/>
    <n v="175.99"/>
    <n v="2639.8500000000004"/>
    <n v="0.1"/>
    <n v="0.1"/>
    <s v="Meduim discount"/>
    <n v="263.98500000000007"/>
    <n v="2375.8650000000002"/>
    <s v="Low order"/>
    <d v="2015-02-18T00:00:00"/>
    <s v="Wednesday"/>
    <s v="February"/>
    <s v="2015"/>
    <x v="2"/>
    <d v="2015-02-21T00:00:00"/>
    <s v="Medium"/>
    <n v="3"/>
    <s v="Meduim"/>
    <n v="75109"/>
    <s v="Standard"/>
    <s v="Corsicana"/>
    <x v="7"/>
    <x v="1"/>
    <x v="2"/>
    <s v="Telephones And Communication"/>
    <x v="1"/>
    <s v="Small Box"/>
  </r>
  <r>
    <n v="2522"/>
    <s v="Harriet Wooten"/>
    <n v="87033"/>
    <x v="6"/>
    <n v="6"/>
    <n v="1360.14"/>
    <n v="8160.84"/>
    <n v="0.15"/>
    <n v="0.15"/>
    <s v="High discount"/>
    <n v="1224.126"/>
    <n v="6936.7139999999999"/>
    <s v="High Order"/>
    <d v="2015-06-05T00:00:00"/>
    <s v="Friday"/>
    <s v="June"/>
    <s v="2015"/>
    <x v="1"/>
    <d v="2015-06-08T00:00:00"/>
    <s v="Medium"/>
    <n v="3"/>
    <s v="Meduim"/>
    <n v="5401"/>
    <s v="Express "/>
    <s v="Burlington"/>
    <x v="9"/>
    <x v="3"/>
    <x v="2"/>
    <s v="Office Machines"/>
    <x v="1"/>
    <s v="Jumbo Drum"/>
  </r>
  <r>
    <n v="2526"/>
    <s v="Derek Sweeney"/>
    <n v="87208"/>
    <x v="8"/>
    <n v="24"/>
    <n v="2.16"/>
    <n v="51.84"/>
    <n v="0.05"/>
    <n v="0.05"/>
    <s v="Low discount"/>
    <n v="2.5920000000000005"/>
    <n v="49.248000000000005"/>
    <s v="Low order"/>
    <d v="2015-05-23T00:00:00"/>
    <s v="Saturday"/>
    <s v="May"/>
    <s v="2015"/>
    <x v="3"/>
    <d v="2015-05-25T00:00:00"/>
    <s v="Critical"/>
    <n v="2"/>
    <s v="Meduim"/>
    <n v="70506"/>
    <s v="Standard"/>
    <s v="Lafayette"/>
    <x v="11"/>
    <x v="3"/>
    <x v="0"/>
    <s v="Binders And Binder Accessories"/>
    <x v="0"/>
    <s v="Small Box"/>
  </r>
  <r>
    <n v="2527"/>
    <s v="Gretchen Orr"/>
    <n v="87208"/>
    <x v="0"/>
    <n v="3"/>
    <n v="21.38"/>
    <n v="64.14"/>
    <n v="0.05"/>
    <n v="0.05"/>
    <s v="Low discount"/>
    <n v="3.2070000000000003"/>
    <n v="60.933"/>
    <s v="Low order"/>
    <d v="2015-05-23T00:00:00"/>
    <s v="Saturday"/>
    <s v="May"/>
    <s v="2015"/>
    <x v="3"/>
    <d v="2015-05-25T00:00:00"/>
    <s v="Critical"/>
    <n v="2"/>
    <s v="Meduim"/>
    <n v="70601"/>
    <s v="Standard"/>
    <s v="Lake Charles"/>
    <x v="11"/>
    <x v="0"/>
    <x v="0"/>
    <s v="Pens &amp; Art Supplies"/>
    <x v="0"/>
    <s v="Small Pack"/>
  </r>
  <r>
    <n v="2530"/>
    <s v="Janet Zhang"/>
    <n v="87451"/>
    <x v="13"/>
    <n v="7"/>
    <n v="40.98"/>
    <n v="286.85999999999996"/>
    <n v="0.05"/>
    <n v="0.05"/>
    <s v="Low discount"/>
    <n v="14.342999999999998"/>
    <n v="272.51699999999994"/>
    <s v="Low order"/>
    <d v="2015-03-29T00:00:00"/>
    <s v="Sunday"/>
    <s v="March"/>
    <s v="2015"/>
    <x v="5"/>
    <d v="2015-03-30T00:00:00"/>
    <s v="High"/>
    <n v="1"/>
    <s v="Fast"/>
    <n v="92307"/>
    <s v="Standard"/>
    <s v="Apple Valley"/>
    <x v="1"/>
    <x v="0"/>
    <x v="2"/>
    <s v="Computer Peripherals"/>
    <x v="2"/>
    <s v="Small Box"/>
  </r>
  <r>
    <n v="2531"/>
    <s v="Rick Houston"/>
    <n v="87452"/>
    <x v="7"/>
    <n v="14"/>
    <n v="4"/>
    <n v="56"/>
    <n v="0.05"/>
    <n v="0.05"/>
    <s v="Low discount"/>
    <n v="2.8000000000000003"/>
    <n v="53.2"/>
    <s v="Low order"/>
    <d v="2015-05-02T00:00:00"/>
    <s v="Saturday"/>
    <s v="May"/>
    <s v="2015"/>
    <x v="3"/>
    <d v="2015-05-04T00:00:00"/>
    <s v="Medium"/>
    <n v="2"/>
    <s v="Meduim"/>
    <n v="93422"/>
    <s v="Standard"/>
    <s v="Atascadero"/>
    <x v="1"/>
    <x v="1"/>
    <x v="0"/>
    <s v="Paper"/>
    <x v="2"/>
    <s v="Wrap Bag"/>
  </r>
  <r>
    <n v="2534"/>
    <s v="Mitchell Goldberg"/>
    <n v="87451"/>
    <x v="5"/>
    <n v="5"/>
    <n v="35.99"/>
    <n v="179.95000000000002"/>
    <n v="0.05"/>
    <n v="0.05"/>
    <s v="Low discount"/>
    <n v="8.9975000000000005"/>
    <n v="170.95250000000001"/>
    <s v="Low order"/>
    <d v="2015-03-29T00:00:00"/>
    <s v="Sunday"/>
    <s v="March"/>
    <s v="2015"/>
    <x v="5"/>
    <d v="2015-03-31T00:00:00"/>
    <s v="High"/>
    <n v="2"/>
    <s v="Meduim"/>
    <n v="4401"/>
    <s v="Standard"/>
    <s v="Bangor"/>
    <x v="14"/>
    <x v="3"/>
    <x v="2"/>
    <s v="Telephones And Communication"/>
    <x v="2"/>
    <s v="Small Pack"/>
  </r>
  <r>
    <n v="2539"/>
    <s v="Max Hubbard"/>
    <n v="91017"/>
    <x v="9"/>
    <n v="5"/>
    <n v="12.53"/>
    <n v="62.65"/>
    <n v="0.05"/>
    <n v="0.05"/>
    <s v="Low discount"/>
    <n v="3.1325000000000003"/>
    <n v="59.517499999999998"/>
    <s v="Low order"/>
    <d v="2015-04-07T00:00:00"/>
    <s v="Tuesday"/>
    <s v="April"/>
    <s v="2015"/>
    <x v="4"/>
    <d v="2015-04-08T00:00:00"/>
    <s v="Not Specified"/>
    <n v="1"/>
    <s v="Fast"/>
    <n v="32789"/>
    <s v="Standard"/>
    <s v="Winter Park"/>
    <x v="26"/>
    <x v="3"/>
    <x v="0"/>
    <s v="Labels"/>
    <x v="1"/>
    <s v="Small Box"/>
  </r>
  <r>
    <n v="2540"/>
    <s v="Helen Ferguson"/>
    <n v="91017"/>
    <x v="10"/>
    <n v="1"/>
    <n v="178.47"/>
    <n v="178.47"/>
    <n v="0.1"/>
    <n v="0.1"/>
    <s v="Meduim discount"/>
    <n v="17.847000000000001"/>
    <n v="160.62299999999999"/>
    <s v="Low order"/>
    <d v="2015-04-07T00:00:00"/>
    <s v="Tuesday"/>
    <s v="April"/>
    <s v="2015"/>
    <x v="4"/>
    <d v="2015-04-08T00:00:00"/>
    <s v="Not Specified"/>
    <n v="1"/>
    <s v="Fast"/>
    <n v="32708"/>
    <s v="Standard"/>
    <s v="Winter Springs"/>
    <x v="26"/>
    <x v="3"/>
    <x v="0"/>
    <s v="Storage &amp; Organization"/>
    <x v="1"/>
    <s v="Small Box"/>
  </r>
  <r>
    <n v="2543"/>
    <s v="Josephine Dalton"/>
    <n v="87917"/>
    <x v="2"/>
    <n v="17"/>
    <n v="15.68"/>
    <n v="266.56"/>
    <n v="0.05"/>
    <n v="0.05"/>
    <s v="Low discount"/>
    <n v="13.328000000000001"/>
    <n v="253.232"/>
    <s v="Low order"/>
    <d v="2015-06-11T00:00:00"/>
    <s v="Thursday"/>
    <s v="June"/>
    <s v="2015"/>
    <x v="1"/>
    <d v="2015-06-12T00:00:00"/>
    <s v="Medium"/>
    <n v="1"/>
    <s v="Fast"/>
    <n v="23223"/>
    <s v="Standard"/>
    <s v="Richmond"/>
    <x v="8"/>
    <x v="3"/>
    <x v="1"/>
    <s v="Office Furnishings"/>
    <x v="2"/>
    <s v="Small Pack"/>
  </r>
  <r>
    <n v="2543"/>
    <s v="Josephine Dalton"/>
    <n v="87917"/>
    <x v="5"/>
    <n v="19"/>
    <n v="195.99"/>
    <n v="3723.8100000000004"/>
    <n v="0.1"/>
    <n v="0.1"/>
    <s v="Meduim discount"/>
    <n v="372.38100000000009"/>
    <n v="3351.4290000000001"/>
    <s v="Low order"/>
    <d v="2015-06-11T00:00:00"/>
    <s v="Thursday"/>
    <s v="June"/>
    <s v="2015"/>
    <x v="1"/>
    <d v="2015-06-12T00:00:00"/>
    <s v="Medium"/>
    <n v="1"/>
    <s v="Fast"/>
    <n v="23223"/>
    <s v="Standard"/>
    <s v="Richmond"/>
    <x v="8"/>
    <x v="3"/>
    <x v="2"/>
    <s v="Telephones And Communication"/>
    <x v="2"/>
    <s v="Small Box"/>
  </r>
  <r>
    <n v="2545"/>
    <s v="Rick Ellis"/>
    <n v="87915"/>
    <x v="6"/>
    <n v="2"/>
    <n v="99.99"/>
    <n v="199.98"/>
    <n v="0.05"/>
    <n v="0.05"/>
    <s v="Low discount"/>
    <n v="9.9990000000000006"/>
    <n v="189.98099999999999"/>
    <s v="Low order"/>
    <d v="2015-03-10T00:00:00"/>
    <s v="Tuesday"/>
    <s v="March"/>
    <s v="2015"/>
    <x v="5"/>
    <d v="2015-03-12T00:00:00"/>
    <s v="Medium"/>
    <n v="2"/>
    <s v="Meduim"/>
    <n v="22153"/>
    <s v="Express "/>
    <s v="Springfield"/>
    <x v="8"/>
    <x v="3"/>
    <x v="2"/>
    <s v="Office Machines"/>
    <x v="1"/>
    <s v="Small Box"/>
  </r>
  <r>
    <n v="2547"/>
    <s v="Edna Freeman"/>
    <n v="87916"/>
    <x v="7"/>
    <n v="1"/>
    <n v="6.48"/>
    <n v="6.48"/>
    <n v="0.05"/>
    <n v="0.05"/>
    <s v="Low discount"/>
    <n v="0.32400000000000007"/>
    <n v="6.1560000000000006"/>
    <s v="Low order"/>
    <d v="2015-04-19T00:00:00"/>
    <s v="Sunday"/>
    <s v="April"/>
    <s v="2015"/>
    <x v="4"/>
    <d v="2015-04-19T00:00:00"/>
    <s v="Low"/>
    <n v="0"/>
    <s v="Fast"/>
    <n v="23464"/>
    <s v="Standard"/>
    <s v="Virginia Beach"/>
    <x v="8"/>
    <x v="0"/>
    <x v="0"/>
    <s v="Paper"/>
    <x v="2"/>
    <s v="Small Box"/>
  </r>
  <r>
    <n v="2548"/>
    <s v="Wayne Bass"/>
    <n v="46436"/>
    <x v="5"/>
    <n v="46"/>
    <n v="35.99"/>
    <n v="1655.5400000000002"/>
    <n v="0.05"/>
    <n v="0.05"/>
    <s v="Low discount"/>
    <n v="82.777000000000015"/>
    <n v="1572.7630000000001"/>
    <s v="Low order"/>
    <d v="2015-04-04T00:00:00"/>
    <s v="Saturday"/>
    <s v="April"/>
    <s v="2015"/>
    <x v="4"/>
    <d v="2015-04-11T00:00:00"/>
    <s v="Low"/>
    <n v="7"/>
    <s v="High"/>
    <n v="90068"/>
    <s v="Standard"/>
    <s v="Los Angeles"/>
    <x v="1"/>
    <x v="0"/>
    <x v="2"/>
    <s v="Telephones And Communication"/>
    <x v="2"/>
    <s v="Small Pack"/>
  </r>
  <r>
    <n v="2548"/>
    <s v="Wayne Bass"/>
    <n v="40997"/>
    <x v="7"/>
    <n v="12"/>
    <n v="30.98"/>
    <n v="371.76"/>
    <n v="0.05"/>
    <n v="0.05"/>
    <s v="Low discount"/>
    <n v="18.588000000000001"/>
    <n v="353.17199999999997"/>
    <s v="Low order"/>
    <d v="2015-04-21T00:00:00"/>
    <s v="Tuesday"/>
    <s v="April"/>
    <s v="2015"/>
    <x v="4"/>
    <d v="2015-04-21T00:00:00"/>
    <s v="Low"/>
    <n v="0"/>
    <s v="Fast"/>
    <n v="90068"/>
    <s v="Express "/>
    <s v="Los Angeles"/>
    <x v="1"/>
    <x v="0"/>
    <x v="0"/>
    <s v="Paper"/>
    <x v="2"/>
    <s v="Small Box"/>
  </r>
  <r>
    <n v="2548"/>
    <s v="Wayne Bass"/>
    <n v="40997"/>
    <x v="0"/>
    <n v="37"/>
    <n v="22.99"/>
    <n v="850.63"/>
    <n v="0.05"/>
    <n v="0.05"/>
    <s v="Low discount"/>
    <n v="42.531500000000001"/>
    <n v="808.09849999999994"/>
    <s v="Low order"/>
    <d v="2015-04-21T00:00:00"/>
    <s v="Tuesday"/>
    <s v="April"/>
    <s v="2015"/>
    <x v="4"/>
    <d v="2015-04-28T00:00:00"/>
    <s v="Low"/>
    <n v="7"/>
    <s v="High"/>
    <n v="90068"/>
    <s v="Standard"/>
    <s v="Los Angeles"/>
    <x v="1"/>
    <x v="0"/>
    <x v="0"/>
    <s v="Pens &amp; Art Supplies"/>
    <x v="2"/>
    <s v="Small Pack"/>
  </r>
  <r>
    <n v="2548"/>
    <s v="Wayne Bass"/>
    <n v="40997"/>
    <x v="11"/>
    <n v="33"/>
    <n v="212.6"/>
    <n v="7015.8"/>
    <n v="0.1"/>
    <n v="0.1"/>
    <s v="Meduim discount"/>
    <n v="701.58"/>
    <n v="6314.22"/>
    <s v="High Order"/>
    <d v="2015-04-21T00:00:00"/>
    <s v="Tuesday"/>
    <s v="April"/>
    <s v="2015"/>
    <x v="4"/>
    <d v="2015-04-25T00:00:00"/>
    <s v="Low"/>
    <n v="4"/>
    <s v="High"/>
    <n v="90068"/>
    <s v="Express "/>
    <s v="Los Angeles"/>
    <x v="1"/>
    <x v="0"/>
    <x v="1"/>
    <s v="Tables"/>
    <x v="2"/>
    <s v="Jumbo Box"/>
  </r>
  <r>
    <n v="2548"/>
    <s v="Wayne Bass"/>
    <n v="29889"/>
    <x v="0"/>
    <n v="81"/>
    <n v="5.98"/>
    <n v="484.38000000000005"/>
    <n v="0.05"/>
    <n v="0.05"/>
    <s v="Low discount"/>
    <n v="24.219000000000005"/>
    <n v="460.16100000000006"/>
    <s v="Low order"/>
    <d v="2015-06-04T00:00:00"/>
    <s v="Thursday"/>
    <s v="June"/>
    <s v="2015"/>
    <x v="1"/>
    <d v="2015-06-07T00:00:00"/>
    <s v="Not Specified"/>
    <n v="3"/>
    <s v="Meduim"/>
    <n v="90068"/>
    <s v="Standard"/>
    <s v="Los Angeles"/>
    <x v="1"/>
    <x v="1"/>
    <x v="0"/>
    <s v="Pens &amp; Art Supplies"/>
    <x v="2"/>
    <s v="Wrap Bag"/>
  </r>
  <r>
    <n v="2549"/>
    <s v="Martha Bowers"/>
    <n v="88657"/>
    <x v="7"/>
    <n v="3"/>
    <n v="30.98"/>
    <n v="92.94"/>
    <n v="0.05"/>
    <n v="0.05"/>
    <s v="Low discount"/>
    <n v="4.6470000000000002"/>
    <n v="88.292999999999992"/>
    <s v="Low order"/>
    <d v="2015-04-21T00:00:00"/>
    <s v="Tuesday"/>
    <s v="April"/>
    <s v="2015"/>
    <x v="4"/>
    <d v="2015-04-21T00:00:00"/>
    <s v="Low"/>
    <n v="0"/>
    <s v="Fast"/>
    <n v="43213"/>
    <s v="Express "/>
    <s v="Whitehall"/>
    <x v="10"/>
    <x v="1"/>
    <x v="0"/>
    <s v="Paper"/>
    <x v="2"/>
    <s v="Small Box"/>
  </r>
  <r>
    <n v="2549"/>
    <s v="Martha Bowers"/>
    <n v="88657"/>
    <x v="0"/>
    <n v="9"/>
    <n v="22.99"/>
    <n v="206.91"/>
    <n v="0.05"/>
    <n v="0.05"/>
    <s v="Low discount"/>
    <n v="10.345500000000001"/>
    <n v="196.56450000000001"/>
    <s v="Low order"/>
    <d v="2015-04-21T00:00:00"/>
    <s v="Tuesday"/>
    <s v="April"/>
    <s v="2015"/>
    <x v="4"/>
    <d v="2015-04-28T00:00:00"/>
    <s v="Low"/>
    <n v="7"/>
    <s v="High"/>
    <n v="43213"/>
    <s v="Standard"/>
    <s v="Whitehall"/>
    <x v="10"/>
    <x v="1"/>
    <x v="0"/>
    <s v="Pens &amp; Art Supplies"/>
    <x v="2"/>
    <s v="Small Pack"/>
  </r>
  <r>
    <n v="2549"/>
    <s v="Martha Bowers"/>
    <n v="88657"/>
    <x v="11"/>
    <n v="8"/>
    <n v="212.6"/>
    <n v="1700.8"/>
    <n v="0.1"/>
    <n v="0.1"/>
    <s v="Meduim discount"/>
    <n v="170.08"/>
    <n v="1530.72"/>
    <s v="Low order"/>
    <d v="2015-04-21T00:00:00"/>
    <s v="Tuesday"/>
    <s v="April"/>
    <s v="2015"/>
    <x v="4"/>
    <d v="2015-04-25T00:00:00"/>
    <s v="Low"/>
    <n v="4"/>
    <s v="High"/>
    <n v="43213"/>
    <s v="Express "/>
    <s v="Whitehall"/>
    <x v="10"/>
    <x v="1"/>
    <x v="1"/>
    <s v="Tables"/>
    <x v="2"/>
    <s v="Jumbo Box"/>
  </r>
  <r>
    <n v="2549"/>
    <s v="Martha Bowers"/>
    <n v="88658"/>
    <x v="0"/>
    <n v="20"/>
    <n v="5.98"/>
    <n v="119.60000000000001"/>
    <n v="0.05"/>
    <n v="0.05"/>
    <s v="Low discount"/>
    <n v="5.98"/>
    <n v="113.62"/>
    <s v="Low order"/>
    <d v="2015-06-04T00:00:00"/>
    <s v="Thursday"/>
    <s v="June"/>
    <s v="2015"/>
    <x v="1"/>
    <d v="2015-06-07T00:00:00"/>
    <s v="Not Specified"/>
    <n v="3"/>
    <s v="Meduim"/>
    <n v="43213"/>
    <s v="Standard"/>
    <s v="Whitehall"/>
    <x v="10"/>
    <x v="1"/>
    <x v="0"/>
    <s v="Pens &amp; Art Supplies"/>
    <x v="2"/>
    <s v="Wrap Bag"/>
  </r>
  <r>
    <n v="2551"/>
    <s v="Joan Bowers"/>
    <n v="88656"/>
    <x v="5"/>
    <n v="12"/>
    <n v="35.99"/>
    <n v="431.88"/>
    <n v="0.05"/>
    <n v="0.05"/>
    <s v="Low discount"/>
    <n v="21.594000000000001"/>
    <n v="410.286"/>
    <s v="Low order"/>
    <d v="2015-04-04T00:00:00"/>
    <s v="Saturday"/>
    <s v="April"/>
    <s v="2015"/>
    <x v="4"/>
    <d v="2015-04-11T00:00:00"/>
    <s v="Low"/>
    <n v="7"/>
    <s v="High"/>
    <n v="17403"/>
    <s v="Standard"/>
    <s v="York"/>
    <x v="19"/>
    <x v="2"/>
    <x v="2"/>
    <s v="Telephones And Communication"/>
    <x v="2"/>
    <s v="Small Pack"/>
  </r>
  <r>
    <n v="2553"/>
    <s v="Virginia McNeill"/>
    <n v="86528"/>
    <x v="8"/>
    <n v="1"/>
    <n v="12.53"/>
    <n v="12.53"/>
    <n v="0.05"/>
    <n v="0.05"/>
    <s v="Low discount"/>
    <n v="0.62650000000000006"/>
    <n v="11.903499999999999"/>
    <s v="Low order"/>
    <d v="2015-02-12T00:00:00"/>
    <s v="Thursday"/>
    <s v="February"/>
    <s v="2015"/>
    <x v="2"/>
    <d v="2015-02-13T00:00:00"/>
    <s v="Medium"/>
    <n v="1"/>
    <s v="Fast"/>
    <n v="53142"/>
    <s v="Standard"/>
    <s v="Kenosha"/>
    <x v="45"/>
    <x v="2"/>
    <x v="0"/>
    <s v="Binders And Binder Accessories"/>
    <x v="1"/>
    <s v="Small Box"/>
  </r>
  <r>
    <n v="2555"/>
    <s v="Karl Knowles"/>
    <n v="86527"/>
    <x v="0"/>
    <n v="12"/>
    <n v="2.6"/>
    <n v="31.200000000000003"/>
    <n v="0.05"/>
    <n v="0.05"/>
    <s v="Low discount"/>
    <n v="1.5600000000000003"/>
    <n v="29.640000000000004"/>
    <s v="Low order"/>
    <d v="2015-01-09T00:00:00"/>
    <s v="Friday"/>
    <s v="January"/>
    <s v="2015"/>
    <x v="0"/>
    <d v="2015-01-14T00:00:00"/>
    <s v="Low"/>
    <n v="5"/>
    <s v="High"/>
    <n v="53711"/>
    <s v="Standard"/>
    <s v="Madison"/>
    <x v="45"/>
    <x v="2"/>
    <x v="0"/>
    <s v="Pens &amp; Art Supplies"/>
    <x v="1"/>
    <s v="Wrap Bag"/>
  </r>
  <r>
    <n v="2555"/>
    <s v="Karl Knowles"/>
    <n v="86529"/>
    <x v="8"/>
    <n v="19"/>
    <n v="12.97"/>
    <n v="246.43"/>
    <n v="0.05"/>
    <n v="0.05"/>
    <s v="Low discount"/>
    <n v="12.3215"/>
    <n v="234.10849999999999"/>
    <s v="Low order"/>
    <d v="2015-02-02T00:00:00"/>
    <s v="Monday"/>
    <s v="February"/>
    <s v="2015"/>
    <x v="2"/>
    <d v="2015-02-03T00:00:00"/>
    <s v="Critical"/>
    <n v="1"/>
    <s v="Fast"/>
    <n v="53711"/>
    <s v="Standard"/>
    <s v="Madison"/>
    <x v="45"/>
    <x v="2"/>
    <x v="0"/>
    <s v="Binders And Binder Accessories"/>
    <x v="1"/>
    <s v="Small Box"/>
  </r>
  <r>
    <n v="2555"/>
    <s v="Karl Knowles"/>
    <n v="86529"/>
    <x v="9"/>
    <n v="9"/>
    <n v="4.91"/>
    <n v="44.19"/>
    <n v="0.05"/>
    <n v="0.05"/>
    <s v="Low discount"/>
    <n v="2.2094999999999998"/>
    <n v="41.980499999999999"/>
    <s v="Low order"/>
    <d v="2015-02-02T00:00:00"/>
    <s v="Monday"/>
    <s v="February"/>
    <s v="2015"/>
    <x v="2"/>
    <d v="2015-02-02T00:00:00"/>
    <s v="Critical"/>
    <n v="0"/>
    <s v="Fast"/>
    <n v="53711"/>
    <s v="Standard"/>
    <s v="Madison"/>
    <x v="45"/>
    <x v="1"/>
    <x v="0"/>
    <s v="Labels"/>
    <x v="1"/>
    <s v="Small Box"/>
  </r>
  <r>
    <n v="2561"/>
    <s v="Laurie Moon"/>
    <n v="86465"/>
    <x v="1"/>
    <n v="11"/>
    <n v="160.97999999999999"/>
    <n v="1770.78"/>
    <n v="0.1"/>
    <n v="0.1"/>
    <s v="Meduim discount"/>
    <n v="177.078"/>
    <n v="1593.702"/>
    <s v="Low order"/>
    <d v="2015-03-22T00:00:00"/>
    <s v="Sunday"/>
    <s v="March"/>
    <s v="2015"/>
    <x v="5"/>
    <d v="2015-03-25T00:00:00"/>
    <s v="Not Specified"/>
    <n v="3"/>
    <s v="Meduim"/>
    <n v="10562"/>
    <s v="Express "/>
    <s v="Ossining"/>
    <x v="4"/>
    <x v="1"/>
    <x v="1"/>
    <s v="Chairs &amp; Chairmats"/>
    <x v="3"/>
    <s v="Jumbo Drum"/>
  </r>
  <r>
    <n v="2561"/>
    <s v="Laurie Moon"/>
    <n v="86466"/>
    <x v="8"/>
    <n v="7"/>
    <n v="3.98"/>
    <n v="27.86"/>
    <n v="0.05"/>
    <n v="0.05"/>
    <s v="Low discount"/>
    <n v="1.393"/>
    <n v="26.466999999999999"/>
    <s v="Low order"/>
    <d v="2015-04-08T00:00:00"/>
    <s v="Wednesday"/>
    <s v="April"/>
    <s v="2015"/>
    <x v="4"/>
    <d v="2015-04-10T00:00:00"/>
    <s v="Not Specified"/>
    <n v="2"/>
    <s v="Meduim"/>
    <n v="10562"/>
    <s v="Standard"/>
    <s v="Ossining"/>
    <x v="4"/>
    <x v="1"/>
    <x v="0"/>
    <s v="Binders And Binder Accessories"/>
    <x v="3"/>
    <s v="Small Box"/>
  </r>
  <r>
    <n v="2561"/>
    <s v="Laurie Moon"/>
    <n v="86466"/>
    <x v="2"/>
    <n v="12"/>
    <n v="12.22"/>
    <n v="146.64000000000001"/>
    <n v="0.05"/>
    <n v="0.05"/>
    <s v="Low discount"/>
    <n v="7.3320000000000007"/>
    <n v="139.30800000000002"/>
    <s v="Low order"/>
    <d v="2015-04-08T00:00:00"/>
    <s v="Wednesday"/>
    <s v="April"/>
    <s v="2015"/>
    <x v="4"/>
    <d v="2015-04-08T00:00:00"/>
    <s v="Not Specified"/>
    <n v="0"/>
    <s v="Fast"/>
    <n v="10562"/>
    <s v="Standard"/>
    <s v="Ossining"/>
    <x v="4"/>
    <x v="2"/>
    <x v="1"/>
    <s v="Office Furnishings"/>
    <x v="3"/>
    <s v="Small Pack"/>
  </r>
  <r>
    <n v="2563"/>
    <s v="Karen Warren"/>
    <n v="91447"/>
    <x v="8"/>
    <n v="9"/>
    <n v="4.55"/>
    <n v="40.949999999999996"/>
    <n v="0.05"/>
    <n v="0.05"/>
    <s v="Low discount"/>
    <n v="2.0474999999999999"/>
    <n v="38.902499999999996"/>
    <s v="Low order"/>
    <d v="2015-04-08T00:00:00"/>
    <s v="Wednesday"/>
    <s v="April"/>
    <s v="2015"/>
    <x v="4"/>
    <d v="2015-04-09T00:00:00"/>
    <s v="Not Specified"/>
    <n v="1"/>
    <s v="Fast"/>
    <n v="55432"/>
    <s v="Standard"/>
    <s v="Fridley"/>
    <x v="3"/>
    <x v="0"/>
    <x v="0"/>
    <s v="Binders And Binder Accessories"/>
    <x v="1"/>
    <s v="Small Box"/>
  </r>
  <r>
    <n v="2570"/>
    <s v="Yvonne Stephens"/>
    <n v="90327"/>
    <x v="15"/>
    <n v="19"/>
    <n v="4.37"/>
    <n v="83.03"/>
    <n v="0.05"/>
    <n v="0.05"/>
    <s v="Low discount"/>
    <n v="4.1515000000000004"/>
    <n v="78.878500000000003"/>
    <s v="Low order"/>
    <d v="2015-04-25T00:00:00"/>
    <s v="Saturday"/>
    <s v="April"/>
    <s v="2015"/>
    <x v="4"/>
    <d v="2015-04-27T00:00:00"/>
    <s v="Critical"/>
    <n v="2"/>
    <s v="Meduim"/>
    <n v="95616"/>
    <s v="Standard"/>
    <s v="Davis"/>
    <x v="1"/>
    <x v="0"/>
    <x v="0"/>
    <s v="Appliances"/>
    <x v="3"/>
    <s v="Small Box"/>
  </r>
  <r>
    <n v="2570"/>
    <s v="Yvonne Stephens"/>
    <n v="90327"/>
    <x v="1"/>
    <n v="14"/>
    <n v="500.98"/>
    <n v="7013.72"/>
    <n v="0.1"/>
    <n v="0.1"/>
    <s v="Meduim discount"/>
    <n v="701.37200000000007"/>
    <n v="6312.348"/>
    <s v="High Order"/>
    <d v="2015-04-25T00:00:00"/>
    <s v="Saturday"/>
    <s v="April"/>
    <s v="2015"/>
    <x v="4"/>
    <d v="2015-04-26T00:00:00"/>
    <s v="Critical"/>
    <n v="1"/>
    <s v="Fast"/>
    <n v="95616"/>
    <s v="Express "/>
    <s v="Davis"/>
    <x v="1"/>
    <x v="0"/>
    <x v="1"/>
    <s v="Chairs &amp; Chairmats"/>
    <x v="3"/>
    <s v="Jumbo Drum"/>
  </r>
  <r>
    <n v="2570"/>
    <s v="Yvonne Stephens"/>
    <n v="90327"/>
    <x v="2"/>
    <n v="18"/>
    <n v="12.58"/>
    <n v="226.44"/>
    <n v="0.05"/>
    <n v="0.05"/>
    <s v="Low discount"/>
    <n v="11.322000000000001"/>
    <n v="215.11799999999999"/>
    <s v="Low order"/>
    <d v="2015-04-25T00:00:00"/>
    <s v="Saturday"/>
    <s v="April"/>
    <s v="2015"/>
    <x v="4"/>
    <d v="2015-04-25T00:00:00"/>
    <s v="Critical"/>
    <n v="0"/>
    <s v="Fast"/>
    <n v="95616"/>
    <s v="Standard"/>
    <s v="Davis"/>
    <x v="1"/>
    <x v="0"/>
    <x v="1"/>
    <s v="Office Furnishings"/>
    <x v="3"/>
    <s v="Small Box"/>
  </r>
  <r>
    <n v="2570"/>
    <s v="Yvonne Stephens"/>
    <n v="90327"/>
    <x v="2"/>
    <n v="7"/>
    <n v="7.7"/>
    <n v="53.9"/>
    <n v="0.05"/>
    <n v="0.05"/>
    <s v="Low discount"/>
    <n v="2.6950000000000003"/>
    <n v="51.204999999999998"/>
    <s v="Low order"/>
    <d v="2015-04-25T00:00:00"/>
    <s v="Saturday"/>
    <s v="April"/>
    <s v="2015"/>
    <x v="4"/>
    <d v="2015-04-26T00:00:00"/>
    <s v="Critical"/>
    <n v="1"/>
    <s v="Fast"/>
    <n v="95616"/>
    <s v="Standard"/>
    <s v="Davis"/>
    <x v="1"/>
    <x v="1"/>
    <x v="1"/>
    <s v="Office Furnishings"/>
    <x v="3"/>
    <s v="Wrap Bag"/>
  </r>
  <r>
    <n v="2571"/>
    <s v="Rosemary O'Brien"/>
    <n v="50656"/>
    <x v="1"/>
    <n v="56"/>
    <n v="500.98"/>
    <n v="28054.880000000001"/>
    <n v="0.1"/>
    <n v="0.1"/>
    <s v="Meduim discount"/>
    <n v="2805.4880000000003"/>
    <n v="25249.392"/>
    <s v="High Order"/>
    <d v="2015-04-25T00:00:00"/>
    <s v="Saturday"/>
    <s v="April"/>
    <s v="2015"/>
    <x v="4"/>
    <d v="2015-04-26T00:00:00"/>
    <s v="Critical"/>
    <n v="1"/>
    <s v="Fast"/>
    <n v="10165"/>
    <s v="Express "/>
    <s v="New York City"/>
    <x v="4"/>
    <x v="1"/>
    <x v="1"/>
    <s v="Chairs &amp; Chairmats"/>
    <x v="3"/>
    <s v="Jumbo Drum"/>
  </r>
  <r>
    <n v="2571"/>
    <s v="Rosemary O'Brien"/>
    <n v="50656"/>
    <x v="2"/>
    <n v="27"/>
    <n v="7.7"/>
    <n v="207.9"/>
    <n v="0.05"/>
    <n v="0.05"/>
    <s v="Low discount"/>
    <n v="10.395000000000001"/>
    <n v="197.505"/>
    <s v="Low order"/>
    <d v="2015-04-25T00:00:00"/>
    <s v="Saturday"/>
    <s v="April"/>
    <s v="2015"/>
    <x v="4"/>
    <d v="2015-04-26T00:00:00"/>
    <s v="Critical"/>
    <n v="1"/>
    <s v="Fast"/>
    <n v="10165"/>
    <s v="Standard"/>
    <s v="New York City"/>
    <x v="4"/>
    <x v="3"/>
    <x v="1"/>
    <s v="Office Furnishings"/>
    <x v="3"/>
    <s v="Wrap Bag"/>
  </r>
  <r>
    <n v="2578"/>
    <s v="Kent Gill"/>
    <n v="88298"/>
    <x v="8"/>
    <n v="5"/>
    <n v="8.6"/>
    <n v="43"/>
    <n v="0.05"/>
    <n v="0.05"/>
    <s v="Low discount"/>
    <n v="2.15"/>
    <n v="40.85"/>
    <s v="Low order"/>
    <d v="2015-05-02T00:00:00"/>
    <s v="Saturday"/>
    <s v="May"/>
    <s v="2015"/>
    <x v="3"/>
    <d v="2015-05-04T00:00:00"/>
    <s v="Low"/>
    <n v="2"/>
    <s v="Meduim"/>
    <n v="36801"/>
    <s v="Standard"/>
    <s v="Opelika"/>
    <x v="43"/>
    <x v="3"/>
    <x v="0"/>
    <s v="Binders And Binder Accessories"/>
    <x v="1"/>
    <s v="Small Box"/>
  </r>
  <r>
    <n v="2578"/>
    <s v="Kent Gill"/>
    <n v="88298"/>
    <x v="3"/>
    <n v="26"/>
    <n v="3.58"/>
    <n v="93.08"/>
    <n v="0.05"/>
    <n v="0.05"/>
    <s v="Low discount"/>
    <n v="4.6539999999999999"/>
    <n v="88.426000000000002"/>
    <s v="Low order"/>
    <d v="2015-05-02T00:00:00"/>
    <s v="Saturday"/>
    <s v="May"/>
    <s v="2015"/>
    <x v="3"/>
    <d v="2015-05-06T00:00:00"/>
    <s v="Low"/>
    <n v="4"/>
    <s v="High"/>
    <n v="36801"/>
    <s v="Standard"/>
    <s v="Opelika"/>
    <x v="43"/>
    <x v="3"/>
    <x v="0"/>
    <s v="Rubber Bands"/>
    <x v="1"/>
    <s v="Wrap Bag"/>
  </r>
  <r>
    <n v="2578"/>
    <s v="Kent Gill"/>
    <n v="88298"/>
    <x v="11"/>
    <n v="34"/>
    <n v="105.49"/>
    <n v="3586.66"/>
    <n v="0.1"/>
    <n v="0.1"/>
    <s v="Meduim discount"/>
    <n v="358.666"/>
    <n v="3227.9939999999997"/>
    <s v="Low order"/>
    <d v="2015-05-02T00:00:00"/>
    <s v="Saturday"/>
    <s v="May"/>
    <s v="2015"/>
    <x v="3"/>
    <d v="2015-05-09T00:00:00"/>
    <s v="Low"/>
    <n v="7"/>
    <s v="High"/>
    <n v="36801"/>
    <s v="Express "/>
    <s v="Opelika"/>
    <x v="43"/>
    <x v="3"/>
    <x v="1"/>
    <s v="Tables"/>
    <x v="1"/>
    <s v="Jumbo Box"/>
  </r>
  <r>
    <n v="2579"/>
    <s v="Marshall Sutherland"/>
    <n v="88296"/>
    <x v="11"/>
    <n v="1"/>
    <n v="212.6"/>
    <n v="212.6"/>
    <n v="0.1"/>
    <n v="0.1"/>
    <s v="Meduim discount"/>
    <n v="21.26"/>
    <n v="191.34"/>
    <s v="Low order"/>
    <d v="2015-01-03T00:00:00"/>
    <s v="Saturday"/>
    <s v="January"/>
    <s v="2015"/>
    <x v="0"/>
    <d v="2015-01-04T00:00:00"/>
    <s v="High"/>
    <n v="1"/>
    <s v="Fast"/>
    <n v="36869"/>
    <s v="Express "/>
    <s v="Phenix City"/>
    <x v="43"/>
    <x v="3"/>
    <x v="1"/>
    <s v="Tables"/>
    <x v="1"/>
    <s v="Jumbo Box"/>
  </r>
  <r>
    <n v="2579"/>
    <s v="Marshall Sutherland"/>
    <n v="88297"/>
    <x v="2"/>
    <n v="15"/>
    <n v="1.76"/>
    <n v="26.4"/>
    <n v="0.05"/>
    <n v="0.05"/>
    <s v="Low discount"/>
    <n v="1.32"/>
    <n v="25.08"/>
    <s v="Low order"/>
    <d v="2015-01-17T00:00:00"/>
    <s v="Saturday"/>
    <s v="January"/>
    <s v="2015"/>
    <x v="0"/>
    <d v="2015-01-17T00:00:00"/>
    <s v="Medium"/>
    <n v="0"/>
    <s v="Fast"/>
    <n v="36869"/>
    <s v="Standard"/>
    <s v="Phenix City"/>
    <x v="43"/>
    <x v="2"/>
    <x v="1"/>
    <s v="Office Furnishings"/>
    <x v="1"/>
    <s v="Small Box"/>
  </r>
  <r>
    <n v="2583"/>
    <s v="Wendy Pridgen Pearce"/>
    <n v="89657"/>
    <x v="6"/>
    <n v="3"/>
    <n v="510.14"/>
    <n v="1530.42"/>
    <n v="0.1"/>
    <n v="0.1"/>
    <s v="Meduim discount"/>
    <n v="153.042"/>
    <n v="1377.3780000000002"/>
    <s v="Low order"/>
    <d v="2015-06-07T00:00:00"/>
    <s v="Sunday"/>
    <s v="June"/>
    <s v="2015"/>
    <x v="1"/>
    <d v="2015-06-09T00:00:00"/>
    <s v="Medium"/>
    <n v="2"/>
    <s v="Meduim"/>
    <n v="49423"/>
    <s v="Express "/>
    <s v="Holland"/>
    <x v="22"/>
    <x v="2"/>
    <x v="2"/>
    <s v="Office Machines"/>
    <x v="1"/>
    <s v="Jumbo Drum"/>
  </r>
  <r>
    <n v="2583"/>
    <s v="Wendy Pridgen Pearce"/>
    <n v="89657"/>
    <x v="7"/>
    <n v="23"/>
    <n v="4.76"/>
    <n v="109.47999999999999"/>
    <n v="0.05"/>
    <n v="0.05"/>
    <s v="Low discount"/>
    <n v="5.4740000000000002"/>
    <n v="104.00599999999999"/>
    <s v="Low order"/>
    <d v="2015-06-07T00:00:00"/>
    <s v="Sunday"/>
    <s v="June"/>
    <s v="2015"/>
    <x v="1"/>
    <d v="2015-06-09T00:00:00"/>
    <s v="Medium"/>
    <n v="2"/>
    <s v="Meduim"/>
    <n v="49423"/>
    <s v="Standard"/>
    <s v="Holland"/>
    <x v="22"/>
    <x v="2"/>
    <x v="0"/>
    <s v="Paper"/>
    <x v="1"/>
    <s v="Wrap Bag"/>
  </r>
  <r>
    <n v="2584"/>
    <s v="Seth Matthews"/>
    <n v="89658"/>
    <x v="9"/>
    <n v="15"/>
    <n v="6.3"/>
    <n v="94.5"/>
    <n v="0.05"/>
    <n v="0.05"/>
    <s v="Low discount"/>
    <n v="4.7250000000000005"/>
    <n v="89.775000000000006"/>
    <s v="Low order"/>
    <d v="2015-06-09T00:00:00"/>
    <s v="Tuesday"/>
    <s v="June"/>
    <s v="2015"/>
    <x v="1"/>
    <d v="2015-06-11T00:00:00"/>
    <s v="Critical"/>
    <n v="2"/>
    <s v="Meduim"/>
    <n v="48141"/>
    <s v="Standard"/>
    <s v="Inkster"/>
    <x v="22"/>
    <x v="2"/>
    <x v="0"/>
    <s v="Labels"/>
    <x v="1"/>
    <s v="Small Box"/>
  </r>
  <r>
    <n v="2587"/>
    <s v="Eugene H Walsh"/>
    <n v="91166"/>
    <x v="7"/>
    <n v="18"/>
    <n v="6.48"/>
    <n v="116.64000000000001"/>
    <n v="0.05"/>
    <n v="0.05"/>
    <s v="Low discount"/>
    <n v="5.8320000000000007"/>
    <n v="110.80800000000002"/>
    <s v="Low order"/>
    <d v="2015-02-28T00:00:00"/>
    <s v="Saturday"/>
    <s v="February"/>
    <s v="2015"/>
    <x v="2"/>
    <d v="2015-02-28T00:00:00"/>
    <s v="Medium"/>
    <n v="0"/>
    <s v="Fast"/>
    <n v="54220"/>
    <s v="Express "/>
    <s v="Manitowoc"/>
    <x v="45"/>
    <x v="2"/>
    <x v="0"/>
    <s v="Paper"/>
    <x v="1"/>
    <s v="Small Box"/>
  </r>
  <r>
    <n v="2587"/>
    <s v="Eugene H Walsh"/>
    <n v="91167"/>
    <x v="2"/>
    <n v="12"/>
    <n v="22.72"/>
    <n v="272.64"/>
    <n v="0.05"/>
    <n v="0.05"/>
    <s v="Low discount"/>
    <n v="13.632"/>
    <n v="259.00799999999998"/>
    <s v="Low order"/>
    <d v="2015-06-26T00:00:00"/>
    <s v="Friday"/>
    <s v="June"/>
    <s v="2015"/>
    <x v="1"/>
    <d v="2015-06-26T00:00:00"/>
    <s v="Not Specified"/>
    <n v="0"/>
    <s v="Fast"/>
    <n v="54220"/>
    <s v="Standard"/>
    <s v="Manitowoc"/>
    <x v="45"/>
    <x v="3"/>
    <x v="1"/>
    <s v="Office Furnishings"/>
    <x v="1"/>
    <s v="Small Pack"/>
  </r>
  <r>
    <n v="2593"/>
    <s v="Anne Schultz"/>
    <n v="87772"/>
    <x v="10"/>
    <n v="10"/>
    <n v="419.19"/>
    <n v="4191.8999999999996"/>
    <n v="0.1"/>
    <n v="0.1"/>
    <s v="Meduim discount"/>
    <n v="419.19"/>
    <n v="3772.7099999999996"/>
    <s v="Low order"/>
    <d v="2015-04-17T00:00:00"/>
    <s v="Friday"/>
    <s v="April"/>
    <s v="2015"/>
    <x v="4"/>
    <d v="2015-04-17T00:00:00"/>
    <s v="Low"/>
    <n v="0"/>
    <s v="Fast"/>
    <n v="30605"/>
    <s v="Standard"/>
    <s v="Athens"/>
    <x v="29"/>
    <x v="3"/>
    <x v="0"/>
    <s v="Storage &amp; Organization"/>
    <x v="0"/>
    <s v="Small Box"/>
  </r>
  <r>
    <n v="2593"/>
    <s v="Anne Schultz"/>
    <n v="87773"/>
    <x v="5"/>
    <n v="2"/>
    <n v="85.99"/>
    <n v="171.98"/>
    <n v="0.05"/>
    <n v="0.05"/>
    <s v="Low discount"/>
    <n v="8.5990000000000002"/>
    <n v="163.381"/>
    <s v="Low order"/>
    <d v="2015-03-12T00:00:00"/>
    <s v="Thursday"/>
    <s v="March"/>
    <s v="2015"/>
    <x v="5"/>
    <d v="2015-03-17T00:00:00"/>
    <s v="Low"/>
    <n v="5"/>
    <s v="High"/>
    <n v="30605"/>
    <s v="Standard"/>
    <s v="Athens"/>
    <x v="29"/>
    <x v="1"/>
    <x v="2"/>
    <s v="Telephones And Communication"/>
    <x v="0"/>
    <s v="Wrap Bag"/>
  </r>
  <r>
    <n v="2601"/>
    <s v="Malcolm French"/>
    <n v="87382"/>
    <x v="12"/>
    <n v="7"/>
    <n v="5.74"/>
    <n v="40.18"/>
    <n v="0.05"/>
    <n v="0.05"/>
    <s v="Low discount"/>
    <n v="2.0089999999999999"/>
    <n v="38.170999999999999"/>
    <s v="Low order"/>
    <d v="2015-03-21T00:00:00"/>
    <s v="Saturday"/>
    <s v="March"/>
    <s v="2015"/>
    <x v="5"/>
    <d v="2015-03-26T00:00:00"/>
    <s v="Low"/>
    <n v="5"/>
    <s v="High"/>
    <n v="3054"/>
    <s v="Standard"/>
    <s v="Merrimack"/>
    <x v="16"/>
    <x v="1"/>
    <x v="0"/>
    <s v="Scissors, Rulers And Trimmers"/>
    <x v="0"/>
    <s v="Small Pack"/>
  </r>
  <r>
    <n v="2603"/>
    <s v="Penny Leach"/>
    <n v="87383"/>
    <x v="5"/>
    <n v="22"/>
    <n v="200.99"/>
    <n v="4421.7800000000007"/>
    <n v="0.1"/>
    <n v="0.1"/>
    <s v="Meduim discount"/>
    <n v="442.17800000000011"/>
    <n v="3979.6020000000008"/>
    <s v="Low order"/>
    <d v="2015-04-05T00:00:00"/>
    <s v="Sunday"/>
    <s v="April"/>
    <s v="2015"/>
    <x v="4"/>
    <d v="2015-04-06T00:00:00"/>
    <s v="Critical"/>
    <n v="1"/>
    <s v="Fast"/>
    <n v="7601"/>
    <s v="Standard"/>
    <s v="Hackensack"/>
    <x v="2"/>
    <x v="1"/>
    <x v="2"/>
    <s v="Telephones And Communication"/>
    <x v="0"/>
    <s v="Small Box"/>
  </r>
  <r>
    <n v="2604"/>
    <s v="Gina Curry"/>
    <n v="87383"/>
    <x v="6"/>
    <n v="3"/>
    <n v="297.48"/>
    <n v="892.44"/>
    <n v="0.1"/>
    <n v="0.1"/>
    <s v="Meduim discount"/>
    <n v="89.244000000000014"/>
    <n v="803.19600000000003"/>
    <s v="Low order"/>
    <d v="2015-04-05T00:00:00"/>
    <s v="Sunday"/>
    <s v="April"/>
    <s v="2015"/>
    <x v="4"/>
    <d v="2015-04-06T00:00:00"/>
    <s v="Critical"/>
    <n v="1"/>
    <s v="Fast"/>
    <n v="8830"/>
    <s v="Express "/>
    <s v="Iselin"/>
    <x v="2"/>
    <x v="0"/>
    <x v="2"/>
    <s v="Office Machines"/>
    <x v="0"/>
    <s v="Jumbo Drum"/>
  </r>
  <r>
    <n v="2610"/>
    <s v="Tommy Lutz"/>
    <n v="86118"/>
    <x v="8"/>
    <n v="9"/>
    <n v="5.4"/>
    <n v="48.6"/>
    <n v="0.05"/>
    <n v="0.05"/>
    <s v="Low discount"/>
    <n v="2.4300000000000002"/>
    <n v="46.17"/>
    <s v="Low order"/>
    <d v="2015-05-16T00:00:00"/>
    <s v="Saturday"/>
    <s v="May"/>
    <s v="2015"/>
    <x v="3"/>
    <d v="2015-05-17T00:00:00"/>
    <s v="High"/>
    <n v="1"/>
    <s v="Fast"/>
    <n v="95616"/>
    <s v="Standard"/>
    <s v="Davis"/>
    <x v="1"/>
    <x v="1"/>
    <x v="0"/>
    <s v="Binders And Binder Accessories"/>
    <x v="0"/>
    <s v="Small Box"/>
  </r>
  <r>
    <n v="2613"/>
    <s v="Anthony Stanley"/>
    <n v="86119"/>
    <x v="15"/>
    <n v="1"/>
    <n v="50.98"/>
    <n v="50.98"/>
    <n v="0.05"/>
    <n v="0.05"/>
    <s v="Low discount"/>
    <n v="2.5489999999999999"/>
    <n v="48.430999999999997"/>
    <s v="Low order"/>
    <d v="2015-01-24T00:00:00"/>
    <s v="Saturday"/>
    <s v="January"/>
    <s v="2015"/>
    <x v="0"/>
    <d v="2015-01-24T00:00:00"/>
    <s v="Low"/>
    <n v="0"/>
    <s v="Fast"/>
    <n v="8863"/>
    <s v="Express "/>
    <s v="Fords"/>
    <x v="2"/>
    <x v="2"/>
    <x v="0"/>
    <s v="Appliances"/>
    <x v="0"/>
    <s v="Small Box"/>
  </r>
  <r>
    <n v="2616"/>
    <s v="Laurence Hull"/>
    <n v="91495"/>
    <x v="0"/>
    <n v="16"/>
    <n v="2.6"/>
    <n v="41.6"/>
    <n v="0.05"/>
    <n v="0.05"/>
    <s v="Low discount"/>
    <n v="2.08"/>
    <n v="39.520000000000003"/>
    <s v="Low order"/>
    <d v="2015-03-11T00:00:00"/>
    <s v="Wednesday"/>
    <s v="March"/>
    <s v="2015"/>
    <x v="5"/>
    <d v="2015-03-13T00:00:00"/>
    <s v="Critical"/>
    <n v="2"/>
    <s v="Meduim"/>
    <n v="49002"/>
    <s v="Standard"/>
    <s v="Portage"/>
    <x v="22"/>
    <x v="2"/>
    <x v="0"/>
    <s v="Pens &amp; Art Supplies"/>
    <x v="0"/>
    <s v="Wrap Bag"/>
  </r>
  <r>
    <n v="2617"/>
    <s v="Gerald Crabtree"/>
    <n v="91496"/>
    <x v="15"/>
    <n v="6"/>
    <n v="3.25"/>
    <n v="19.5"/>
    <n v="0.05"/>
    <n v="0.05"/>
    <s v="Low discount"/>
    <n v="0.97500000000000009"/>
    <n v="18.524999999999999"/>
    <s v="Low order"/>
    <d v="2015-06-27T00:00:00"/>
    <s v="Saturday"/>
    <s v="June"/>
    <s v="2015"/>
    <x v="1"/>
    <d v="2015-06-28T00:00:00"/>
    <s v="Not Specified"/>
    <n v="1"/>
    <s v="Fast"/>
    <n v="57401"/>
    <s v="Standard"/>
    <s v="Aberdeen"/>
    <x v="46"/>
    <x v="1"/>
    <x v="0"/>
    <s v="Appliances"/>
    <x v="0"/>
    <s v="Large Box"/>
  </r>
  <r>
    <n v="2618"/>
    <s v="Amy Hamrick Melvin"/>
    <n v="46884"/>
    <x v="4"/>
    <n v="18"/>
    <n v="7.64"/>
    <n v="137.51999999999998"/>
    <n v="0.05"/>
    <n v="0.05"/>
    <s v="Low discount"/>
    <n v="6.8759999999999994"/>
    <n v="130.64399999999998"/>
    <s v="Low order"/>
    <d v="2015-01-17T00:00:00"/>
    <s v="Saturday"/>
    <s v="January"/>
    <s v="2015"/>
    <x v="0"/>
    <d v="2015-01-19T00:00:00"/>
    <s v="Medium"/>
    <n v="2"/>
    <s v="Meduim"/>
    <n v="10004"/>
    <s v="Standard"/>
    <s v="New York City"/>
    <x v="4"/>
    <x v="1"/>
    <x v="0"/>
    <s v="Envelopes"/>
    <x v="0"/>
    <s v="Small Box"/>
  </r>
  <r>
    <n v="2618"/>
    <s v="Amy Hamrick Melvin"/>
    <n v="46884"/>
    <x v="5"/>
    <n v="3"/>
    <n v="125.99"/>
    <n v="377.96999999999997"/>
    <n v="0.1"/>
    <n v="0.1"/>
    <s v="Meduim discount"/>
    <n v="37.796999999999997"/>
    <n v="340.173"/>
    <s v="Low order"/>
    <d v="2015-01-17T00:00:00"/>
    <s v="Saturday"/>
    <s v="January"/>
    <s v="2015"/>
    <x v="0"/>
    <d v="2015-01-19T00:00:00"/>
    <s v="Medium"/>
    <n v="2"/>
    <s v="Meduim"/>
    <n v="10004"/>
    <s v="Standard"/>
    <s v="New York City"/>
    <x v="4"/>
    <x v="1"/>
    <x v="2"/>
    <s v="Telephones And Communication"/>
    <x v="0"/>
    <s v="Small Box"/>
  </r>
  <r>
    <n v="2618"/>
    <s v="Amy Hamrick Melvin"/>
    <n v="46884"/>
    <x v="0"/>
    <n v="25"/>
    <n v="11.55"/>
    <n v="288.75"/>
    <n v="0.05"/>
    <n v="0.05"/>
    <s v="Low discount"/>
    <n v="14.4375"/>
    <n v="274.3125"/>
    <s v="Low order"/>
    <d v="2015-01-17T00:00:00"/>
    <s v="Saturday"/>
    <s v="January"/>
    <s v="2015"/>
    <x v="0"/>
    <d v="2015-01-18T00:00:00"/>
    <s v="Medium"/>
    <n v="1"/>
    <s v="Fast"/>
    <n v="10004"/>
    <s v="Standard"/>
    <s v="New York City"/>
    <x v="4"/>
    <x v="1"/>
    <x v="0"/>
    <s v="Pens &amp; Art Supplies"/>
    <x v="0"/>
    <s v="Wrap Bag"/>
  </r>
  <r>
    <n v="2618"/>
    <s v="Amy Hamrick Melvin"/>
    <n v="34017"/>
    <x v="0"/>
    <n v="20"/>
    <n v="4.84"/>
    <n v="96.8"/>
    <n v="0.05"/>
    <n v="0.05"/>
    <s v="Low discount"/>
    <n v="4.84"/>
    <n v="91.96"/>
    <s v="Low order"/>
    <d v="2015-03-23T00:00:00"/>
    <s v="Monday"/>
    <s v="March"/>
    <s v="2015"/>
    <x v="5"/>
    <d v="2015-03-23T00:00:00"/>
    <s v="High"/>
    <n v="0"/>
    <s v="Fast"/>
    <n v="10004"/>
    <s v="Express "/>
    <s v="New York City"/>
    <x v="4"/>
    <x v="1"/>
    <x v="0"/>
    <s v="Pens &amp; Art Supplies"/>
    <x v="0"/>
    <s v="Wrap Bag"/>
  </r>
  <r>
    <n v="2618"/>
    <s v="Amy Hamrick Melvin"/>
    <n v="34017"/>
    <x v="10"/>
    <n v="28"/>
    <n v="14.98"/>
    <n v="419.44"/>
    <n v="0.05"/>
    <n v="0.05"/>
    <s v="Low discount"/>
    <n v="20.972000000000001"/>
    <n v="398.46800000000002"/>
    <s v="Low order"/>
    <d v="2015-03-23T00:00:00"/>
    <s v="Monday"/>
    <s v="March"/>
    <s v="2015"/>
    <x v="5"/>
    <d v="2015-03-25T00:00:00"/>
    <s v="High"/>
    <n v="2"/>
    <s v="Meduim"/>
    <n v="10004"/>
    <s v="Standard"/>
    <s v="New York City"/>
    <x v="4"/>
    <x v="1"/>
    <x v="0"/>
    <s v="Storage &amp; Organization"/>
    <x v="0"/>
    <s v="Small Box"/>
  </r>
  <r>
    <n v="2618"/>
    <s v="Amy Hamrick Melvin"/>
    <n v="53153"/>
    <x v="15"/>
    <n v="53"/>
    <n v="20.27"/>
    <n v="1074.31"/>
    <n v="0.05"/>
    <n v="0.05"/>
    <s v="Low discount"/>
    <n v="53.715499999999999"/>
    <n v="1020.5944999999999"/>
    <s v="Low order"/>
    <d v="2015-03-23T00:00:00"/>
    <s v="Monday"/>
    <s v="March"/>
    <s v="2015"/>
    <x v="5"/>
    <d v="2015-03-24T00:00:00"/>
    <s v="Critical"/>
    <n v="1"/>
    <s v="Fast"/>
    <n v="10004"/>
    <s v="Standard"/>
    <s v="New York City"/>
    <x v="4"/>
    <x v="2"/>
    <x v="0"/>
    <s v="Appliances"/>
    <x v="0"/>
    <s v="Small Box"/>
  </r>
  <r>
    <n v="2619"/>
    <s v="Brandon E Shepherd"/>
    <n v="88014"/>
    <x v="0"/>
    <n v="5"/>
    <n v="4.84"/>
    <n v="24.2"/>
    <n v="0.05"/>
    <n v="0.05"/>
    <s v="Low discount"/>
    <n v="1.21"/>
    <n v="22.99"/>
    <s v="Low order"/>
    <d v="2015-03-23T00:00:00"/>
    <s v="Monday"/>
    <s v="March"/>
    <s v="2015"/>
    <x v="5"/>
    <d v="2015-03-23T00:00:00"/>
    <s v="High"/>
    <n v="0"/>
    <s v="Fast"/>
    <n v="57103"/>
    <s v="Express "/>
    <s v="Sioux Falls"/>
    <x v="46"/>
    <x v="2"/>
    <x v="0"/>
    <s v="Pens &amp; Art Supplies"/>
    <x v="0"/>
    <s v="Wrap Bag"/>
  </r>
  <r>
    <n v="2619"/>
    <s v="Brandon E Shepherd"/>
    <n v="88015"/>
    <x v="0"/>
    <n v="4"/>
    <n v="30.98"/>
    <n v="123.92"/>
    <n v="0.05"/>
    <n v="0.05"/>
    <s v="Low discount"/>
    <n v="6.1960000000000006"/>
    <n v="117.724"/>
    <s v="Low order"/>
    <d v="2015-02-09T00:00:00"/>
    <s v="Monday"/>
    <s v="February"/>
    <s v="2015"/>
    <x v="2"/>
    <d v="2015-02-11T00:00:00"/>
    <s v="Not Specified"/>
    <n v="2"/>
    <s v="Meduim"/>
    <n v="57103"/>
    <s v="Standard"/>
    <s v="Sioux Falls"/>
    <x v="46"/>
    <x v="3"/>
    <x v="0"/>
    <s v="Pens &amp; Art Supplies"/>
    <x v="0"/>
    <s v="Small Pack"/>
  </r>
  <r>
    <n v="2620"/>
    <s v="Phyllis Little"/>
    <n v="88017"/>
    <x v="15"/>
    <n v="13"/>
    <n v="20.27"/>
    <n v="263.51"/>
    <n v="0.05"/>
    <n v="0.05"/>
    <s v="Low discount"/>
    <n v="13.1755"/>
    <n v="250.33449999999999"/>
    <s v="Low order"/>
    <d v="2015-03-23T00:00:00"/>
    <s v="Monday"/>
    <s v="March"/>
    <s v="2015"/>
    <x v="5"/>
    <d v="2015-03-24T00:00:00"/>
    <s v="Critical"/>
    <n v="1"/>
    <s v="Fast"/>
    <n v="38134"/>
    <s v="Standard"/>
    <s v="Bartlett"/>
    <x v="20"/>
    <x v="3"/>
    <x v="0"/>
    <s v="Appliances"/>
    <x v="0"/>
    <s v="Small Box"/>
  </r>
  <r>
    <n v="2621"/>
    <s v="Robyn Hayes"/>
    <n v="88016"/>
    <x v="0"/>
    <n v="5"/>
    <n v="40.97"/>
    <n v="204.85"/>
    <n v="0.05"/>
    <n v="0.05"/>
    <s v="Low discount"/>
    <n v="10.2425"/>
    <n v="194.60749999999999"/>
    <s v="Low order"/>
    <d v="2015-03-19T00:00:00"/>
    <s v="Thursday"/>
    <s v="March"/>
    <s v="2015"/>
    <x v="5"/>
    <d v="2015-03-20T00:00:00"/>
    <s v="High"/>
    <n v="1"/>
    <s v="Fast"/>
    <n v="37027"/>
    <s v="Express "/>
    <s v="Brentwood"/>
    <x v="20"/>
    <x v="0"/>
    <x v="0"/>
    <s v="Pens &amp; Art Supplies"/>
    <x v="0"/>
    <s v="Small Pack"/>
  </r>
  <r>
    <n v="2626"/>
    <s v="Lillian Fischer"/>
    <n v="90927"/>
    <x v="8"/>
    <n v="6"/>
    <n v="41.94"/>
    <n v="251.64"/>
    <n v="0.05"/>
    <n v="0.05"/>
    <s v="Low discount"/>
    <n v="12.582000000000001"/>
    <n v="239.05799999999999"/>
    <s v="Low order"/>
    <d v="2015-02-07T00:00:00"/>
    <s v="Saturday"/>
    <s v="February"/>
    <s v="2015"/>
    <x v="2"/>
    <d v="2015-02-08T00:00:00"/>
    <s v="High"/>
    <n v="1"/>
    <s v="Fast"/>
    <n v="94025"/>
    <s v="Standard"/>
    <s v="Menlo Park"/>
    <x v="1"/>
    <x v="2"/>
    <x v="0"/>
    <s v="Binders And Binder Accessories"/>
    <x v="3"/>
    <s v="Small Box"/>
  </r>
  <r>
    <n v="2628"/>
    <s v="Danielle P Rao"/>
    <n v="85916"/>
    <x v="9"/>
    <n v="14"/>
    <n v="30.53"/>
    <n v="427.42"/>
    <n v="0.05"/>
    <n v="0.05"/>
    <s v="Low discount"/>
    <n v="21.371000000000002"/>
    <n v="406.04900000000004"/>
    <s v="Low order"/>
    <d v="2015-01-17T00:00:00"/>
    <s v="Saturday"/>
    <s v="January"/>
    <s v="2015"/>
    <x v="0"/>
    <d v="2015-01-19T00:00:00"/>
    <s v="Medium"/>
    <n v="2"/>
    <s v="Meduim"/>
    <n v="73160"/>
    <s v="Express "/>
    <s v="Moore"/>
    <x v="23"/>
    <x v="2"/>
    <x v="0"/>
    <s v="Labels"/>
    <x v="0"/>
    <s v="Small Box"/>
  </r>
  <r>
    <n v="2630"/>
    <s v="Betsy Puckett"/>
    <n v="85914"/>
    <x v="2"/>
    <n v="5"/>
    <n v="194.3"/>
    <n v="971.5"/>
    <n v="0.1"/>
    <n v="0.1"/>
    <s v="Meduim discount"/>
    <n v="97.15"/>
    <n v="874.35"/>
    <s v="Low order"/>
    <d v="2015-01-05T00:00:00"/>
    <s v="Monday"/>
    <s v="January"/>
    <s v="2015"/>
    <x v="0"/>
    <d v="2015-01-07T00:00:00"/>
    <s v="Critical"/>
    <n v="2"/>
    <s v="Meduim"/>
    <n v="73071"/>
    <s v="Standard"/>
    <s v="Norman"/>
    <x v="23"/>
    <x v="2"/>
    <x v="1"/>
    <s v="Office Furnishings"/>
    <x v="2"/>
    <s v="Large Box"/>
  </r>
  <r>
    <n v="2630"/>
    <s v="Betsy Puckett"/>
    <n v="85914"/>
    <x v="2"/>
    <n v="10"/>
    <n v="209.84"/>
    <n v="2098.4"/>
    <n v="0.1"/>
    <n v="0.1"/>
    <s v="Meduim discount"/>
    <n v="209.84000000000003"/>
    <n v="1888.56"/>
    <s v="Low order"/>
    <d v="2015-01-05T00:00:00"/>
    <s v="Monday"/>
    <s v="January"/>
    <s v="2015"/>
    <x v="0"/>
    <d v="2015-01-06T00:00:00"/>
    <s v="Critical"/>
    <n v="1"/>
    <s v="Fast"/>
    <n v="73071"/>
    <s v="Standard"/>
    <s v="Norman"/>
    <x v="23"/>
    <x v="2"/>
    <x v="1"/>
    <s v="Office Furnishings"/>
    <x v="2"/>
    <s v="Large Box"/>
  </r>
  <r>
    <n v="2630"/>
    <s v="Betsy Puckett"/>
    <n v="85914"/>
    <x v="6"/>
    <n v="8"/>
    <n v="145.44999999999999"/>
    <n v="1163.5999999999999"/>
    <n v="0.1"/>
    <n v="0.1"/>
    <s v="Meduim discount"/>
    <n v="116.36"/>
    <n v="1047.24"/>
    <s v="Low order"/>
    <d v="2015-01-05T00:00:00"/>
    <s v="Monday"/>
    <s v="January"/>
    <s v="2015"/>
    <x v="0"/>
    <d v="2015-01-07T00:00:00"/>
    <s v="Critical"/>
    <n v="2"/>
    <s v="Meduim"/>
    <n v="73071"/>
    <s v="Express "/>
    <s v="Norman"/>
    <x v="23"/>
    <x v="2"/>
    <x v="2"/>
    <s v="Office Machines"/>
    <x v="2"/>
    <s v="Jumbo Drum"/>
  </r>
  <r>
    <n v="2630"/>
    <s v="Betsy Puckett"/>
    <n v="85915"/>
    <x v="5"/>
    <n v="3"/>
    <n v="65.989999999999995"/>
    <n v="197.96999999999997"/>
    <n v="0.05"/>
    <n v="0.05"/>
    <s v="Low discount"/>
    <n v="9.8984999999999985"/>
    <n v="188.07149999999996"/>
    <s v="Low order"/>
    <d v="2015-01-07T00:00:00"/>
    <s v="Wednesday"/>
    <s v="January"/>
    <s v="2015"/>
    <x v="0"/>
    <d v="2015-01-08T00:00:00"/>
    <s v="High"/>
    <n v="1"/>
    <s v="Fast"/>
    <n v="73071"/>
    <s v="Standard"/>
    <s v="Norman"/>
    <x v="23"/>
    <x v="0"/>
    <x v="2"/>
    <s v="Telephones And Communication"/>
    <x v="2"/>
    <s v="Small Box"/>
  </r>
  <r>
    <n v="2638"/>
    <s v="Alicia Wood Shah"/>
    <n v="90951"/>
    <x v="13"/>
    <n v="13"/>
    <n v="100.97"/>
    <n v="1312.61"/>
    <n v="0.1"/>
    <n v="0.1"/>
    <s v="Meduim discount"/>
    <n v="131.261"/>
    <n v="1181.3489999999999"/>
    <s v="Low order"/>
    <d v="2015-06-08T00:00:00"/>
    <s v="Monday"/>
    <s v="June"/>
    <s v="2015"/>
    <x v="1"/>
    <d v="2015-06-08T00:00:00"/>
    <s v="Low"/>
    <n v="0"/>
    <s v="Fast"/>
    <n v="83704"/>
    <s v="Express "/>
    <s v="Boise"/>
    <x v="44"/>
    <x v="0"/>
    <x v="2"/>
    <s v="Computer Peripherals"/>
    <x v="3"/>
    <s v="Small Box"/>
  </r>
  <r>
    <n v="2639"/>
    <s v="Marianne Connor"/>
    <n v="90952"/>
    <x v="9"/>
    <n v="3"/>
    <n v="4.9800000000000004"/>
    <n v="14.940000000000001"/>
    <n v="0.05"/>
    <n v="0.05"/>
    <s v="Low discount"/>
    <n v="0.74700000000000011"/>
    <n v="14.193000000000001"/>
    <s v="Low order"/>
    <d v="2015-03-19T00:00:00"/>
    <s v="Thursday"/>
    <s v="March"/>
    <s v="2015"/>
    <x v="5"/>
    <d v="2015-03-19T00:00:00"/>
    <s v="Not Specified"/>
    <n v="0"/>
    <s v="Fast"/>
    <n v="88201"/>
    <s v="Standard"/>
    <s v="Roswell"/>
    <x v="27"/>
    <x v="0"/>
    <x v="0"/>
    <s v="Labels"/>
    <x v="3"/>
    <s v="Small Box"/>
  </r>
  <r>
    <n v="2647"/>
    <s v="Teresa Bishop"/>
    <n v="91386"/>
    <x v="15"/>
    <n v="5"/>
    <n v="10.98"/>
    <n v="54.900000000000006"/>
    <n v="0.05"/>
    <n v="0.05"/>
    <s v="Low discount"/>
    <n v="2.7450000000000006"/>
    <n v="52.155000000000008"/>
    <s v="Low order"/>
    <d v="2015-03-17T00:00:00"/>
    <s v="Tuesday"/>
    <s v="March"/>
    <s v="2015"/>
    <x v="5"/>
    <d v="2015-03-24T00:00:00"/>
    <s v="Low"/>
    <n v="7"/>
    <s v="High"/>
    <n v="93309"/>
    <s v="Standard"/>
    <s v="Bakersfield"/>
    <x v="1"/>
    <x v="0"/>
    <x v="0"/>
    <s v="Appliances"/>
    <x v="0"/>
    <s v="Small Box"/>
  </r>
  <r>
    <n v="2647"/>
    <s v="Teresa Bishop"/>
    <n v="91386"/>
    <x v="2"/>
    <n v="4"/>
    <n v="39.979999999999997"/>
    <n v="159.91999999999999"/>
    <n v="0.05"/>
    <n v="0.05"/>
    <s v="Low discount"/>
    <n v="7.9959999999999996"/>
    <n v="151.92399999999998"/>
    <s v="Low order"/>
    <d v="2015-03-17T00:00:00"/>
    <s v="Tuesday"/>
    <s v="March"/>
    <s v="2015"/>
    <x v="5"/>
    <d v="2015-03-19T00:00:00"/>
    <s v="Low"/>
    <n v="2"/>
    <s v="Meduim"/>
    <n v="93309"/>
    <s v="Standard"/>
    <s v="Bakersfield"/>
    <x v="1"/>
    <x v="1"/>
    <x v="1"/>
    <s v="Office Furnishings"/>
    <x v="0"/>
    <s v="Wrap Bag"/>
  </r>
  <r>
    <n v="2649"/>
    <s v="Leo J Olson"/>
    <n v="88814"/>
    <x v="13"/>
    <n v="5"/>
    <n v="39.979999999999997"/>
    <n v="199.89999999999998"/>
    <n v="0.05"/>
    <n v="0.05"/>
    <s v="Low discount"/>
    <n v="9.9949999999999992"/>
    <n v="189.90499999999997"/>
    <s v="Low order"/>
    <d v="2015-06-11T00:00:00"/>
    <s v="Thursday"/>
    <s v="June"/>
    <s v="2015"/>
    <x v="1"/>
    <d v="2015-06-12T00:00:00"/>
    <s v="High"/>
    <n v="1"/>
    <s v="Fast"/>
    <n v="21040"/>
    <s v="Standard"/>
    <s v="Edgewood"/>
    <x v="30"/>
    <x v="1"/>
    <x v="2"/>
    <s v="Computer Peripherals"/>
    <x v="0"/>
    <s v="Small Box"/>
  </r>
  <r>
    <n v="2650"/>
    <s v="Joanne Chu"/>
    <n v="88815"/>
    <x v="5"/>
    <n v="26"/>
    <n v="35.99"/>
    <n v="935.74"/>
    <n v="0.05"/>
    <n v="0.05"/>
    <s v="Low discount"/>
    <n v="46.787000000000006"/>
    <n v="888.95299999999997"/>
    <s v="Low order"/>
    <d v="2015-05-04T00:00:00"/>
    <s v="Monday"/>
    <s v="May"/>
    <s v="2015"/>
    <x v="3"/>
    <d v="2015-05-05T00:00:00"/>
    <s v="Critical"/>
    <n v="1"/>
    <s v="Fast"/>
    <n v="15234"/>
    <s v="Standard"/>
    <s v="Baldwin"/>
    <x v="19"/>
    <x v="0"/>
    <x v="2"/>
    <s v="Telephones And Communication"/>
    <x v="0"/>
    <s v="Wrap Bag"/>
  </r>
  <r>
    <n v="2652"/>
    <s v="Brenda Ross"/>
    <n v="89361"/>
    <x v="7"/>
    <n v="2"/>
    <n v="47.9"/>
    <n v="95.8"/>
    <n v="0.05"/>
    <n v="0.05"/>
    <s v="Low discount"/>
    <n v="4.79"/>
    <n v="91.009999999999991"/>
    <s v="Low order"/>
    <d v="2015-05-25T00:00:00"/>
    <s v="Monday"/>
    <s v="May"/>
    <s v="2015"/>
    <x v="3"/>
    <d v="2015-05-27T00:00:00"/>
    <s v="Medium"/>
    <n v="2"/>
    <s v="Meduim"/>
    <n v="93309"/>
    <s v="Standard"/>
    <s v="Bakersfield"/>
    <x v="1"/>
    <x v="2"/>
    <x v="0"/>
    <s v="Paper"/>
    <x v="3"/>
    <s v="Small Box"/>
  </r>
  <r>
    <n v="2653"/>
    <s v="Leo Kane"/>
    <n v="89360"/>
    <x v="13"/>
    <n v="7"/>
    <n v="4.9800000000000004"/>
    <n v="34.86"/>
    <n v="0.05"/>
    <n v="0.05"/>
    <s v="Low discount"/>
    <n v="1.7430000000000001"/>
    <n v="33.116999999999997"/>
    <s v="Low order"/>
    <d v="2015-02-22T00:00:00"/>
    <s v="Sunday"/>
    <s v="February"/>
    <s v="2015"/>
    <x v="2"/>
    <d v="2015-02-23T00:00:00"/>
    <s v="Not Specified"/>
    <n v="1"/>
    <s v="Fast"/>
    <n v="67037"/>
    <s v="Standard"/>
    <s v="Derby"/>
    <x v="13"/>
    <x v="2"/>
    <x v="2"/>
    <s v="Computer Peripherals"/>
    <x v="3"/>
    <s v="Small Pack"/>
  </r>
  <r>
    <n v="2653"/>
    <s v="Leo Kane"/>
    <n v="89360"/>
    <x v="2"/>
    <n v="11"/>
    <n v="34.229999999999997"/>
    <n v="376.53"/>
    <n v="0.05"/>
    <n v="0.05"/>
    <s v="Low discount"/>
    <n v="18.826499999999999"/>
    <n v="357.70349999999996"/>
    <s v="Low order"/>
    <d v="2015-02-22T00:00:00"/>
    <s v="Sunday"/>
    <s v="February"/>
    <s v="2015"/>
    <x v="2"/>
    <d v="2015-02-24T00:00:00"/>
    <s v="Not Specified"/>
    <n v="2"/>
    <s v="Meduim"/>
    <n v="67037"/>
    <s v="Standard"/>
    <s v="Derby"/>
    <x v="13"/>
    <x v="3"/>
    <x v="1"/>
    <s v="Office Furnishings"/>
    <x v="3"/>
    <s v="Small Box"/>
  </r>
  <r>
    <n v="2655"/>
    <s v="Benjamin Lam"/>
    <n v="86063"/>
    <x v="1"/>
    <n v="6"/>
    <n v="89.99"/>
    <n v="539.93999999999994"/>
    <n v="0.05"/>
    <n v="0.05"/>
    <s v="Low discount"/>
    <n v="26.997"/>
    <n v="512.94299999999998"/>
    <s v="Low order"/>
    <d v="2015-04-18T00:00:00"/>
    <s v="Saturday"/>
    <s v="April"/>
    <s v="2015"/>
    <x v="4"/>
    <d v="2015-04-18T00:00:00"/>
    <s v="Medium"/>
    <n v="0"/>
    <s v="Fast"/>
    <n v="30318"/>
    <s v="Express "/>
    <s v="Atlanta"/>
    <x v="29"/>
    <x v="3"/>
    <x v="1"/>
    <s v="Chairs &amp; Chairmats"/>
    <x v="3"/>
    <s v="Jumbo Drum"/>
  </r>
  <r>
    <n v="2655"/>
    <s v="Benjamin Lam"/>
    <n v="86064"/>
    <x v="0"/>
    <n v="10"/>
    <n v="2.94"/>
    <n v="29.4"/>
    <n v="0.05"/>
    <n v="0.05"/>
    <s v="Low discount"/>
    <n v="1.47"/>
    <n v="27.93"/>
    <s v="Low order"/>
    <d v="2015-04-08T00:00:00"/>
    <s v="Wednesday"/>
    <s v="April"/>
    <s v="2015"/>
    <x v="4"/>
    <d v="2015-04-09T00:00:00"/>
    <s v="Critical"/>
    <n v="1"/>
    <s v="Fast"/>
    <n v="30318"/>
    <s v="Standard"/>
    <s v="Atlanta"/>
    <x v="29"/>
    <x v="1"/>
    <x v="0"/>
    <s v="Pens &amp; Art Supplies"/>
    <x v="0"/>
    <s v="Wrap Bag"/>
  </r>
  <r>
    <n v="2660"/>
    <s v="Jeffrey Page"/>
    <n v="86486"/>
    <x v="10"/>
    <n v="4"/>
    <n v="138.13999999999999"/>
    <n v="552.55999999999995"/>
    <n v="0.1"/>
    <n v="0.1"/>
    <s v="Meduim discount"/>
    <n v="55.256"/>
    <n v="497.30399999999997"/>
    <s v="Low order"/>
    <d v="2015-02-24T00:00:00"/>
    <s v="Tuesday"/>
    <s v="February"/>
    <s v="2015"/>
    <x v="2"/>
    <d v="2015-02-26T00:00:00"/>
    <s v="Critical"/>
    <n v="2"/>
    <s v="Meduim"/>
    <n v="4038"/>
    <s v="Standard"/>
    <s v="Gorham"/>
    <x v="14"/>
    <x v="1"/>
    <x v="0"/>
    <s v="Storage &amp; Organization"/>
    <x v="2"/>
    <s v="Large Box"/>
  </r>
  <r>
    <n v="2667"/>
    <s v="Pat Baker"/>
    <n v="87831"/>
    <x v="15"/>
    <n v="4"/>
    <n v="90.24"/>
    <n v="360.96"/>
    <n v="0.05"/>
    <n v="0.05"/>
    <s v="Low discount"/>
    <n v="18.047999999999998"/>
    <n v="342.91199999999998"/>
    <s v="Low order"/>
    <d v="2015-04-02T00:00:00"/>
    <s v="Thursday"/>
    <s v="April"/>
    <s v="2015"/>
    <x v="4"/>
    <d v="2015-04-04T00:00:00"/>
    <s v="High"/>
    <n v="2"/>
    <s v="Meduim"/>
    <n v="44107"/>
    <s v="Standard"/>
    <s v="Lakewood"/>
    <x v="10"/>
    <x v="1"/>
    <x v="0"/>
    <s v="Appliances"/>
    <x v="1"/>
    <s v="Small Box"/>
  </r>
  <r>
    <n v="2667"/>
    <s v="Pat Baker"/>
    <n v="87831"/>
    <x v="7"/>
    <n v="3"/>
    <n v="47.9"/>
    <n v="143.69999999999999"/>
    <n v="0.05"/>
    <n v="0.05"/>
    <s v="Low discount"/>
    <n v="7.1849999999999996"/>
    <n v="136.51499999999999"/>
    <s v="Low order"/>
    <d v="2015-04-02T00:00:00"/>
    <s v="Thursday"/>
    <s v="April"/>
    <s v="2015"/>
    <x v="4"/>
    <d v="2015-04-04T00:00:00"/>
    <s v="High"/>
    <n v="2"/>
    <s v="Meduim"/>
    <n v="44107"/>
    <s v="Express "/>
    <s v="Lakewood"/>
    <x v="10"/>
    <x v="2"/>
    <x v="0"/>
    <s v="Paper"/>
    <x v="1"/>
    <s v="Small Box"/>
  </r>
  <r>
    <n v="2668"/>
    <s v="Carlos Hanson"/>
    <n v="87830"/>
    <x v="2"/>
    <n v="12"/>
    <n v="10.4"/>
    <n v="124.80000000000001"/>
    <n v="0.05"/>
    <n v="0.05"/>
    <s v="Low discount"/>
    <n v="6.2400000000000011"/>
    <n v="118.56000000000002"/>
    <s v="Low order"/>
    <d v="2015-03-28T00:00:00"/>
    <s v="Saturday"/>
    <s v="March"/>
    <s v="2015"/>
    <x v="5"/>
    <d v="2015-03-29T00:00:00"/>
    <s v="High"/>
    <n v="1"/>
    <s v="Fast"/>
    <n v="57701"/>
    <s v="Standard"/>
    <s v="Rapid City"/>
    <x v="46"/>
    <x v="2"/>
    <x v="1"/>
    <s v="Office Furnishings"/>
    <x v="0"/>
    <s v="Small Pack"/>
  </r>
  <r>
    <n v="2668"/>
    <s v="Carlos Hanson"/>
    <n v="87830"/>
    <x v="7"/>
    <n v="12"/>
    <n v="4.28"/>
    <n v="51.36"/>
    <n v="0.05"/>
    <n v="0.05"/>
    <s v="Low discount"/>
    <n v="2.5680000000000001"/>
    <n v="48.792000000000002"/>
    <s v="Low order"/>
    <d v="2015-03-28T00:00:00"/>
    <s v="Saturday"/>
    <s v="March"/>
    <s v="2015"/>
    <x v="5"/>
    <d v="2015-03-30T00:00:00"/>
    <s v="High"/>
    <n v="2"/>
    <s v="Meduim"/>
    <n v="57701"/>
    <s v="Standard"/>
    <s v="Rapid City"/>
    <x v="46"/>
    <x v="2"/>
    <x v="0"/>
    <s v="Paper"/>
    <x v="0"/>
    <s v="Small Box"/>
  </r>
  <r>
    <n v="2668"/>
    <s v="Carlos Hanson"/>
    <n v="87832"/>
    <x v="3"/>
    <n v="6"/>
    <n v="3.93"/>
    <n v="23.580000000000002"/>
    <n v="0.05"/>
    <n v="0.05"/>
    <s v="Low discount"/>
    <n v="1.179"/>
    <n v="22.401000000000003"/>
    <s v="Low order"/>
    <d v="2015-04-21T00:00:00"/>
    <s v="Tuesday"/>
    <s v="April"/>
    <s v="2015"/>
    <x v="4"/>
    <d v="2015-04-23T00:00:00"/>
    <s v="Not Specified"/>
    <n v="2"/>
    <s v="Meduim"/>
    <n v="57701"/>
    <s v="Standard"/>
    <s v="Rapid City"/>
    <x v="46"/>
    <x v="0"/>
    <x v="0"/>
    <s v="Rubber Bands"/>
    <x v="1"/>
    <s v="Wrap Bag"/>
  </r>
  <r>
    <n v="2670"/>
    <s v="Yvonne Mann"/>
    <n v="37924"/>
    <x v="10"/>
    <n v="167"/>
    <n v="165.2"/>
    <n v="27588.399999999998"/>
    <n v="0.1"/>
    <n v="0.1"/>
    <s v="Meduim discount"/>
    <n v="2758.84"/>
    <n v="24829.559999999998"/>
    <s v="High Order"/>
    <d v="2015-05-29T00:00:00"/>
    <s v="Friday"/>
    <s v="May"/>
    <s v="2015"/>
    <x v="3"/>
    <d v="2015-05-29T00:00:00"/>
    <s v="High"/>
    <n v="0"/>
    <s v="Fast"/>
    <n v="90049"/>
    <s v="Standard"/>
    <s v="Los Angeles"/>
    <x v="1"/>
    <x v="0"/>
    <x v="0"/>
    <s v="Storage &amp; Organization"/>
    <x v="1"/>
    <s v="Small Box"/>
  </r>
  <r>
    <n v="2670"/>
    <s v="Yvonne Mann"/>
    <n v="37924"/>
    <x v="0"/>
    <n v="71"/>
    <n v="17.989999999999998"/>
    <n v="1277.29"/>
    <n v="0.05"/>
    <n v="0.05"/>
    <s v="Low discount"/>
    <n v="63.8645"/>
    <n v="1213.4255000000001"/>
    <s v="Low order"/>
    <d v="2015-05-29T00:00:00"/>
    <s v="Friday"/>
    <s v="May"/>
    <s v="2015"/>
    <x v="3"/>
    <d v="2015-05-29T00:00:00"/>
    <s v="High"/>
    <n v="0"/>
    <s v="Fast"/>
    <n v="90049"/>
    <s v="Standard"/>
    <s v="Los Angeles"/>
    <x v="1"/>
    <x v="3"/>
    <x v="0"/>
    <s v="Pens &amp; Art Supplies"/>
    <x v="1"/>
    <s v="Small Box"/>
  </r>
  <r>
    <n v="2671"/>
    <s v="Lloyd Fuller"/>
    <n v="90551"/>
    <x v="10"/>
    <n v="42"/>
    <n v="165.2"/>
    <n v="6938.4"/>
    <n v="0.1"/>
    <n v="0.1"/>
    <s v="Meduim discount"/>
    <n v="693.84"/>
    <n v="6244.5599999999995"/>
    <s v="High Order"/>
    <d v="2015-05-29T00:00:00"/>
    <s v="Friday"/>
    <s v="May"/>
    <s v="2015"/>
    <x v="3"/>
    <d v="2015-05-29T00:00:00"/>
    <s v="High"/>
    <n v="0"/>
    <s v="Fast"/>
    <n v="37027"/>
    <s v="Standard"/>
    <s v="Brentwood"/>
    <x v="20"/>
    <x v="3"/>
    <x v="0"/>
    <s v="Storage &amp; Organization"/>
    <x v="1"/>
    <s v="Small Box"/>
  </r>
  <r>
    <n v="2677"/>
    <s v="Geoffrey Rivera"/>
    <n v="86633"/>
    <x v="2"/>
    <n v="10"/>
    <n v="41.32"/>
    <n v="413.2"/>
    <n v="0.05"/>
    <n v="0.05"/>
    <s v="Low discount"/>
    <n v="20.66"/>
    <n v="392.53999999999996"/>
    <s v="Low order"/>
    <d v="2015-06-16T00:00:00"/>
    <s v="Tuesday"/>
    <s v="June"/>
    <s v="2015"/>
    <x v="1"/>
    <d v="2015-06-17T00:00:00"/>
    <s v="Critical"/>
    <n v="1"/>
    <s v="Fast"/>
    <n v="22601"/>
    <s v="Express "/>
    <s v="Winchester"/>
    <x v="8"/>
    <x v="3"/>
    <x v="1"/>
    <s v="Office Furnishings"/>
    <x v="2"/>
    <s v="Medium Box"/>
  </r>
  <r>
    <n v="2677"/>
    <s v="Geoffrey Rivera"/>
    <n v="86633"/>
    <x v="7"/>
    <n v="5"/>
    <n v="6.88"/>
    <n v="34.4"/>
    <n v="0.05"/>
    <n v="0.05"/>
    <s v="Low discount"/>
    <n v="1.72"/>
    <n v="32.68"/>
    <s v="Low order"/>
    <d v="2015-06-16T00:00:00"/>
    <s v="Tuesday"/>
    <s v="June"/>
    <s v="2015"/>
    <x v="1"/>
    <d v="2015-06-16T00:00:00"/>
    <s v="Critical"/>
    <n v="0"/>
    <s v="Fast"/>
    <n v="22601"/>
    <s v="Standard"/>
    <s v="Winchester"/>
    <x v="8"/>
    <x v="3"/>
    <x v="0"/>
    <s v="Paper"/>
    <x v="2"/>
    <s v="Wrap Bag"/>
  </r>
  <r>
    <n v="2684"/>
    <s v="Edna Michael"/>
    <n v="89146"/>
    <x v="4"/>
    <n v="1"/>
    <n v="8.74"/>
    <n v="8.74"/>
    <n v="0.05"/>
    <n v="0.05"/>
    <s v="Low discount"/>
    <n v="0.43700000000000006"/>
    <n v="8.3030000000000008"/>
    <s v="Low order"/>
    <d v="2015-02-15T00:00:00"/>
    <s v="Sunday"/>
    <s v="February"/>
    <s v="2015"/>
    <x v="2"/>
    <d v="2015-02-20T00:00:00"/>
    <s v="Low"/>
    <n v="5"/>
    <s v="High"/>
    <n v="33952"/>
    <s v="Express "/>
    <s v="Port Charlotte"/>
    <x v="26"/>
    <x v="3"/>
    <x v="0"/>
    <s v="Envelopes"/>
    <x v="2"/>
    <s v="Small Box"/>
  </r>
  <r>
    <n v="2684"/>
    <s v="Edna Michael"/>
    <n v="89146"/>
    <x v="7"/>
    <n v="1"/>
    <n v="18.97"/>
    <n v="18.97"/>
    <n v="0.05"/>
    <n v="0.05"/>
    <s v="Low discount"/>
    <n v="0.94850000000000001"/>
    <n v="18.0215"/>
    <s v="Low order"/>
    <d v="2015-02-15T00:00:00"/>
    <s v="Sunday"/>
    <s v="February"/>
    <s v="2015"/>
    <x v="2"/>
    <d v="2015-02-20T00:00:00"/>
    <s v="Low"/>
    <n v="5"/>
    <s v="High"/>
    <n v="33952"/>
    <s v="Standard"/>
    <s v="Port Charlotte"/>
    <x v="26"/>
    <x v="3"/>
    <x v="0"/>
    <s v="Paper"/>
    <x v="2"/>
    <s v="Small Box"/>
  </r>
  <r>
    <n v="2684"/>
    <s v="Edna Michael"/>
    <n v="89148"/>
    <x v="2"/>
    <n v="5"/>
    <n v="4.97"/>
    <n v="24.849999999999998"/>
    <n v="0.05"/>
    <n v="0.05"/>
    <s v="Low discount"/>
    <n v="1.2424999999999999"/>
    <n v="23.607499999999998"/>
    <s v="Low order"/>
    <d v="2015-04-10T00:00:00"/>
    <s v="Friday"/>
    <s v="April"/>
    <s v="2015"/>
    <x v="4"/>
    <d v="2015-04-15T00:00:00"/>
    <s v="Low"/>
    <n v="5"/>
    <s v="High"/>
    <n v="33952"/>
    <s v="Standard"/>
    <s v="Port Charlotte"/>
    <x v="26"/>
    <x v="3"/>
    <x v="1"/>
    <s v="Office Furnishings"/>
    <x v="2"/>
    <s v="Medium Box"/>
  </r>
  <r>
    <n v="2684"/>
    <s v="Edna Michael"/>
    <n v="89148"/>
    <x v="3"/>
    <n v="12"/>
    <n v="2.62"/>
    <n v="31.44"/>
    <n v="0.05"/>
    <n v="0.05"/>
    <s v="Low discount"/>
    <n v="1.5720000000000001"/>
    <n v="29.868000000000002"/>
    <s v="Low order"/>
    <d v="2015-04-10T00:00:00"/>
    <s v="Friday"/>
    <s v="April"/>
    <s v="2015"/>
    <x v="4"/>
    <d v="2015-04-12T00:00:00"/>
    <s v="Low"/>
    <n v="2"/>
    <s v="Meduim"/>
    <n v="33952"/>
    <s v="Standard"/>
    <s v="Port Charlotte"/>
    <x v="26"/>
    <x v="3"/>
    <x v="0"/>
    <s v="Rubber Bands"/>
    <x v="2"/>
    <s v="Wrap Bag"/>
  </r>
  <r>
    <n v="2684"/>
    <s v="Edna Michael"/>
    <n v="89148"/>
    <x v="5"/>
    <n v="21"/>
    <n v="65.989999999999995"/>
    <n v="1385.79"/>
    <n v="0.05"/>
    <n v="0.05"/>
    <s v="Low discount"/>
    <n v="69.289500000000004"/>
    <n v="1316.5004999999999"/>
    <s v="Low order"/>
    <d v="2015-04-10T00:00:00"/>
    <s v="Friday"/>
    <s v="April"/>
    <s v="2015"/>
    <x v="4"/>
    <d v="2015-04-10T00:00:00"/>
    <s v="Low"/>
    <n v="0"/>
    <s v="Fast"/>
    <n v="33952"/>
    <s v="Standard"/>
    <s v="Port Charlotte"/>
    <x v="26"/>
    <x v="1"/>
    <x v="2"/>
    <s v="Telephones And Communication"/>
    <x v="2"/>
    <s v="Small Box"/>
  </r>
  <r>
    <n v="2685"/>
    <s v="Kathryn Wolfe"/>
    <n v="89147"/>
    <x v="8"/>
    <n v="2"/>
    <n v="7.38"/>
    <n v="14.76"/>
    <n v="0.05"/>
    <n v="0.05"/>
    <s v="Low discount"/>
    <n v="0.73799999999999999"/>
    <n v="14.022"/>
    <s v="Low order"/>
    <d v="2015-04-04T00:00:00"/>
    <s v="Saturday"/>
    <s v="April"/>
    <s v="2015"/>
    <x v="4"/>
    <d v="2015-04-05T00:00:00"/>
    <s v="High"/>
    <n v="1"/>
    <s v="Fast"/>
    <n v="11803"/>
    <s v="Standard"/>
    <s v="Plainview"/>
    <x v="4"/>
    <x v="1"/>
    <x v="0"/>
    <s v="Binders And Binder Accessories"/>
    <x v="2"/>
    <s v="Small Box"/>
  </r>
  <r>
    <n v="2689"/>
    <s v="Marlene Gray"/>
    <n v="90624"/>
    <x v="9"/>
    <n v="21"/>
    <n v="3.75"/>
    <n v="78.75"/>
    <n v="0.05"/>
    <n v="0.05"/>
    <s v="Low discount"/>
    <n v="3.9375"/>
    <n v="74.8125"/>
    <s v="Low order"/>
    <d v="2015-05-04T00:00:00"/>
    <s v="Monday"/>
    <s v="May"/>
    <s v="2015"/>
    <x v="3"/>
    <d v="2015-05-06T00:00:00"/>
    <s v="Critical"/>
    <n v="2"/>
    <s v="Meduim"/>
    <n v="7011"/>
    <s v="Standard"/>
    <s v="Clifton"/>
    <x v="2"/>
    <x v="1"/>
    <x v="0"/>
    <s v="Labels"/>
    <x v="1"/>
    <s v="Small Box"/>
  </r>
  <r>
    <n v="2693"/>
    <s v="Lloyd Cannon"/>
    <n v="90624"/>
    <x v="7"/>
    <n v="20"/>
    <n v="30.98"/>
    <n v="619.6"/>
    <n v="0.05"/>
    <n v="0.05"/>
    <s v="Low discount"/>
    <n v="30.980000000000004"/>
    <n v="588.62"/>
    <s v="Low order"/>
    <d v="2015-05-04T00:00:00"/>
    <s v="Monday"/>
    <s v="May"/>
    <s v="2015"/>
    <x v="3"/>
    <d v="2015-05-04T00:00:00"/>
    <s v="Critical"/>
    <n v="0"/>
    <s v="Fast"/>
    <n v="5201"/>
    <s v="Standard"/>
    <s v="Bennington"/>
    <x v="9"/>
    <x v="3"/>
    <x v="0"/>
    <s v="Paper"/>
    <x v="1"/>
    <s v="Small Box"/>
  </r>
  <r>
    <n v="2696"/>
    <s v="Sally Dunn"/>
    <n v="87676"/>
    <x v="2"/>
    <n v="6"/>
    <n v="107.53"/>
    <n v="645.18000000000006"/>
    <n v="0.1"/>
    <n v="0.1"/>
    <s v="Meduim discount"/>
    <n v="64.518000000000015"/>
    <n v="580.66200000000003"/>
    <s v="Low order"/>
    <d v="2015-03-05T00:00:00"/>
    <s v="Thursday"/>
    <s v="March"/>
    <s v="2015"/>
    <x v="5"/>
    <d v="2015-03-06T00:00:00"/>
    <s v="Critical"/>
    <n v="1"/>
    <s v="Fast"/>
    <n v="35401"/>
    <s v="Standard"/>
    <s v="Tuscaloosa"/>
    <x v="43"/>
    <x v="3"/>
    <x v="1"/>
    <s v="Office Furnishings"/>
    <x v="1"/>
    <s v="Medium Box"/>
  </r>
  <r>
    <n v="2697"/>
    <s v="Ricky W Clements"/>
    <n v="87678"/>
    <x v="2"/>
    <n v="16"/>
    <n v="1.74"/>
    <n v="27.84"/>
    <n v="0.05"/>
    <n v="0.05"/>
    <s v="Low discount"/>
    <n v="1.3920000000000001"/>
    <n v="26.448"/>
    <s v="Low order"/>
    <d v="2015-02-23T00:00:00"/>
    <s v="Monday"/>
    <s v="February"/>
    <s v="2015"/>
    <x v="2"/>
    <d v="2015-02-25T00:00:00"/>
    <s v="Critical"/>
    <n v="2"/>
    <s v="Meduim"/>
    <n v="35216"/>
    <s v="Standard"/>
    <s v="Vestavia Hills"/>
    <x v="43"/>
    <x v="3"/>
    <x v="1"/>
    <s v="Office Furnishings"/>
    <x v="0"/>
    <s v="Small Pack"/>
  </r>
  <r>
    <n v="2697"/>
    <s v="Ricky W Clements"/>
    <n v="87678"/>
    <x v="6"/>
    <n v="21"/>
    <n v="119.99"/>
    <n v="2519.79"/>
    <n v="0.1"/>
    <n v="0.1"/>
    <s v="Meduim discount"/>
    <n v="251.97900000000001"/>
    <n v="2267.8110000000001"/>
    <s v="Low order"/>
    <d v="2015-02-23T00:00:00"/>
    <s v="Monday"/>
    <s v="February"/>
    <s v="2015"/>
    <x v="2"/>
    <d v="2015-02-24T00:00:00"/>
    <s v="Critical"/>
    <n v="1"/>
    <s v="Fast"/>
    <n v="35216"/>
    <s v="Express "/>
    <s v="Vestavia Hills"/>
    <x v="43"/>
    <x v="0"/>
    <x v="2"/>
    <s v="Office Machines"/>
    <x v="0"/>
    <s v="Jumbo Box"/>
  </r>
  <r>
    <n v="2699"/>
    <s v="Marcia Greenberg"/>
    <n v="87677"/>
    <x v="8"/>
    <n v="16"/>
    <n v="4.9800000000000004"/>
    <n v="79.680000000000007"/>
    <n v="0.05"/>
    <n v="0.05"/>
    <s v="Low discount"/>
    <n v="3.9840000000000004"/>
    <n v="75.696000000000012"/>
    <s v="Low order"/>
    <d v="2015-05-22T00:00:00"/>
    <s v="Friday"/>
    <s v="May"/>
    <s v="2015"/>
    <x v="3"/>
    <d v="2015-05-24T00:00:00"/>
    <s v="Critical"/>
    <n v="2"/>
    <s v="Meduim"/>
    <n v="86442"/>
    <s v="Standard"/>
    <s v="Bullhead City"/>
    <x v="28"/>
    <x v="0"/>
    <x v="0"/>
    <s v="Binders And Binder Accessories"/>
    <x v="0"/>
    <s v="Small Box"/>
  </r>
  <r>
    <n v="2699"/>
    <s v="Marcia Greenberg"/>
    <n v="87679"/>
    <x v="14"/>
    <n v="19"/>
    <n v="70.98"/>
    <n v="1348.6200000000001"/>
    <n v="0.05"/>
    <n v="0.05"/>
    <s v="Low discount"/>
    <n v="67.431000000000012"/>
    <n v="1281.1890000000001"/>
    <s v="Low order"/>
    <d v="2015-04-08T00:00:00"/>
    <s v="Wednesday"/>
    <s v="April"/>
    <s v="2015"/>
    <x v="4"/>
    <d v="2015-04-10T00:00:00"/>
    <s v="Not Specified"/>
    <n v="2"/>
    <s v="Meduim"/>
    <n v="86442"/>
    <s v="Express "/>
    <s v="Bullhead City"/>
    <x v="28"/>
    <x v="3"/>
    <x v="1"/>
    <s v="Bookcases"/>
    <x v="0"/>
    <s v="Jumbo Box"/>
  </r>
  <r>
    <n v="2704"/>
    <s v="Juan Gold"/>
    <n v="91407"/>
    <x v="7"/>
    <n v="4"/>
    <n v="3.6"/>
    <n v="14.4"/>
    <n v="0.05"/>
    <n v="0.05"/>
    <s v="Low discount"/>
    <n v="0.72000000000000008"/>
    <n v="13.68"/>
    <s v="Low order"/>
    <d v="2015-04-30T00:00:00"/>
    <s v="Thursday"/>
    <s v="April"/>
    <s v="2015"/>
    <x v="4"/>
    <d v="2015-05-02T00:00:00"/>
    <s v="Critical"/>
    <n v="2"/>
    <s v="Meduim"/>
    <n v="32503"/>
    <s v="Standard"/>
    <s v="Pensacola"/>
    <x v="26"/>
    <x v="3"/>
    <x v="0"/>
    <s v="Paper"/>
    <x v="3"/>
    <s v="Wrap Bag"/>
  </r>
  <r>
    <n v="2704"/>
    <s v="Juan Gold"/>
    <n v="91408"/>
    <x v="10"/>
    <n v="4"/>
    <n v="13.48"/>
    <n v="53.92"/>
    <n v="0.05"/>
    <n v="0.05"/>
    <s v="Low discount"/>
    <n v="2.6960000000000002"/>
    <n v="51.224000000000004"/>
    <s v="Low order"/>
    <d v="2015-04-30T00:00:00"/>
    <s v="Thursday"/>
    <s v="April"/>
    <s v="2015"/>
    <x v="4"/>
    <d v="2015-05-04T00:00:00"/>
    <s v="Low"/>
    <n v="4"/>
    <s v="High"/>
    <n v="32503"/>
    <s v="Express "/>
    <s v="Pensacola"/>
    <x v="26"/>
    <x v="1"/>
    <x v="0"/>
    <s v="Storage &amp; Organization"/>
    <x v="3"/>
    <s v="Small Box"/>
  </r>
  <r>
    <n v="2709"/>
    <s v="Stanley Steele"/>
    <n v="89240"/>
    <x v="15"/>
    <n v="1"/>
    <n v="60.97"/>
    <n v="60.97"/>
    <n v="0.05"/>
    <n v="0.05"/>
    <s v="Low discount"/>
    <n v="3.0485000000000002"/>
    <n v="57.921500000000002"/>
    <s v="Low order"/>
    <d v="2015-05-28T00:00:00"/>
    <s v="Thursday"/>
    <s v="May"/>
    <s v="2015"/>
    <x v="3"/>
    <d v="2015-05-30T00:00:00"/>
    <s v="Medium"/>
    <n v="2"/>
    <s v="Meduim"/>
    <n v="21042"/>
    <s v="Standard"/>
    <s v="Ellicott City"/>
    <x v="30"/>
    <x v="1"/>
    <x v="0"/>
    <s v="Appliances"/>
    <x v="3"/>
    <s v="Small Box"/>
  </r>
  <r>
    <n v="2709"/>
    <s v="Stanley Steele"/>
    <n v="89240"/>
    <x v="2"/>
    <n v="15"/>
    <n v="90.98"/>
    <n v="1364.7"/>
    <n v="0.05"/>
    <n v="0.05"/>
    <s v="Low discount"/>
    <n v="68.234999999999999"/>
    <n v="1296.4650000000001"/>
    <s v="Low order"/>
    <d v="2015-05-28T00:00:00"/>
    <s v="Thursday"/>
    <s v="May"/>
    <s v="2015"/>
    <x v="3"/>
    <d v="2015-05-30T00:00:00"/>
    <s v="Medium"/>
    <n v="2"/>
    <s v="Meduim"/>
    <n v="21042"/>
    <s v="Standard"/>
    <s v="Ellicott City"/>
    <x v="30"/>
    <x v="2"/>
    <x v="1"/>
    <s v="Office Furnishings"/>
    <x v="3"/>
    <s v="Medium Box"/>
  </r>
  <r>
    <n v="2713"/>
    <s v="Lynda Banks"/>
    <n v="88701"/>
    <x v="9"/>
    <n v="9"/>
    <n v="2.88"/>
    <n v="25.919999999999998"/>
    <n v="0.05"/>
    <n v="0.05"/>
    <s v="Low discount"/>
    <n v="1.296"/>
    <n v="24.623999999999999"/>
    <s v="Low order"/>
    <d v="2015-06-21T00:00:00"/>
    <s v="Sunday"/>
    <s v="June"/>
    <s v="2015"/>
    <x v="1"/>
    <d v="2015-06-24T00:00:00"/>
    <s v="Critical"/>
    <n v="3"/>
    <s v="Meduim"/>
    <n v="49001"/>
    <s v="Standard"/>
    <s v="Kalamazoo"/>
    <x v="22"/>
    <x v="2"/>
    <x v="0"/>
    <s v="Labels"/>
    <x v="0"/>
    <s v="Small Box"/>
  </r>
  <r>
    <n v="2713"/>
    <s v="Lynda Banks"/>
    <n v="88701"/>
    <x v="11"/>
    <n v="2"/>
    <n v="348.21"/>
    <n v="696.42"/>
    <n v="0.1"/>
    <n v="0.1"/>
    <s v="Meduim discount"/>
    <n v="69.641999999999996"/>
    <n v="626.77800000000002"/>
    <s v="Low order"/>
    <d v="2015-06-21T00:00:00"/>
    <s v="Sunday"/>
    <s v="June"/>
    <s v="2015"/>
    <x v="1"/>
    <d v="2015-06-22T00:00:00"/>
    <s v="Critical"/>
    <n v="1"/>
    <s v="Fast"/>
    <n v="49001"/>
    <s v="Express "/>
    <s v="Kalamazoo"/>
    <x v="22"/>
    <x v="2"/>
    <x v="1"/>
    <s v="Tables"/>
    <x v="0"/>
    <s v="Jumbo Box"/>
  </r>
  <r>
    <n v="2715"/>
    <s v="Becky Farmer"/>
    <n v="88702"/>
    <x v="13"/>
    <n v="1"/>
    <n v="29.89"/>
    <n v="29.89"/>
    <n v="0.05"/>
    <n v="0.05"/>
    <s v="Low discount"/>
    <n v="1.4945000000000002"/>
    <n v="28.395500000000002"/>
    <s v="Low order"/>
    <d v="2015-01-12T00:00:00"/>
    <s v="Monday"/>
    <s v="January"/>
    <s v="2015"/>
    <x v="0"/>
    <d v="2015-01-16T00:00:00"/>
    <s v="Low"/>
    <n v="4"/>
    <s v="High"/>
    <n v="48911"/>
    <s v="Standard"/>
    <s v="Lansing"/>
    <x v="22"/>
    <x v="2"/>
    <x v="2"/>
    <s v="Computer Peripherals"/>
    <x v="0"/>
    <s v="Small Pack"/>
  </r>
  <r>
    <n v="2718"/>
    <s v="Caroline Stone"/>
    <n v="89394"/>
    <x v="7"/>
    <n v="15"/>
    <n v="6.74"/>
    <n v="101.10000000000001"/>
    <n v="0.05"/>
    <n v="0.05"/>
    <s v="Low discount"/>
    <n v="5.0550000000000006"/>
    <n v="96.045000000000002"/>
    <s v="Low order"/>
    <d v="2015-03-01T00:00:00"/>
    <s v="Sunday"/>
    <s v="March"/>
    <s v="2015"/>
    <x v="5"/>
    <d v="2015-03-03T00:00:00"/>
    <s v="Critical"/>
    <n v="2"/>
    <s v="Meduim"/>
    <n v="60438"/>
    <s v="Standard"/>
    <s v="Lansing"/>
    <x v="12"/>
    <x v="3"/>
    <x v="0"/>
    <s v="Paper"/>
    <x v="3"/>
    <s v="Wrap Bag"/>
  </r>
  <r>
    <n v="2720"/>
    <s v="Donna Block"/>
    <n v="88766"/>
    <x v="13"/>
    <n v="6"/>
    <n v="40.479999999999997"/>
    <n v="242.88"/>
    <n v="0.05"/>
    <n v="0.05"/>
    <s v="Low discount"/>
    <n v="12.144"/>
    <n v="230.73599999999999"/>
    <s v="Low order"/>
    <d v="2015-06-16T00:00:00"/>
    <s v="Tuesday"/>
    <s v="June"/>
    <s v="2015"/>
    <x v="1"/>
    <d v="2015-06-17T00:00:00"/>
    <s v="Critical"/>
    <n v="1"/>
    <s v="Fast"/>
    <n v="30721"/>
    <s v="Standard"/>
    <s v="Dalton"/>
    <x v="29"/>
    <x v="3"/>
    <x v="2"/>
    <s v="Computer Peripherals"/>
    <x v="2"/>
    <s v="Small Box"/>
  </r>
  <r>
    <n v="2724"/>
    <s v="Erika Clapp"/>
    <n v="88959"/>
    <x v="7"/>
    <n v="10"/>
    <n v="4.9800000000000004"/>
    <n v="49.800000000000004"/>
    <n v="0.05"/>
    <n v="0.05"/>
    <s v="Low discount"/>
    <n v="2.4900000000000002"/>
    <n v="47.31"/>
    <s v="Low order"/>
    <d v="2015-05-01T00:00:00"/>
    <s v="Friday"/>
    <s v="May"/>
    <s v="2015"/>
    <x v="3"/>
    <d v="2015-05-02T00:00:00"/>
    <s v="Critical"/>
    <n v="1"/>
    <s v="Fast"/>
    <n v="37421"/>
    <s v="Standard"/>
    <s v="Chattanooga"/>
    <x v="20"/>
    <x v="3"/>
    <x v="0"/>
    <s v="Paper"/>
    <x v="1"/>
    <s v="Small Box"/>
  </r>
  <r>
    <n v="2724"/>
    <s v="Erika Clapp"/>
    <n v="88959"/>
    <x v="7"/>
    <n v="18"/>
    <n v="6.48"/>
    <n v="116.64000000000001"/>
    <n v="0.05"/>
    <n v="0.05"/>
    <s v="Low discount"/>
    <n v="5.8320000000000007"/>
    <n v="110.80800000000002"/>
    <s v="Low order"/>
    <d v="2015-05-01T00:00:00"/>
    <s v="Friday"/>
    <s v="May"/>
    <s v="2015"/>
    <x v="3"/>
    <d v="2015-05-03T00:00:00"/>
    <s v="Critical"/>
    <n v="2"/>
    <s v="Meduim"/>
    <n v="37421"/>
    <s v="Standard"/>
    <s v="Chattanooga"/>
    <x v="20"/>
    <x v="3"/>
    <x v="0"/>
    <s v="Paper"/>
    <x v="1"/>
    <s v="Small Box"/>
  </r>
  <r>
    <n v="2725"/>
    <s v="Katharine Hudson"/>
    <n v="88958"/>
    <x v="0"/>
    <n v="10"/>
    <n v="28.15"/>
    <n v="281.5"/>
    <n v="0.05"/>
    <n v="0.05"/>
    <s v="Low discount"/>
    <n v="14.075000000000001"/>
    <n v="267.42500000000001"/>
    <s v="Low order"/>
    <d v="2015-01-17T00:00:00"/>
    <s v="Saturday"/>
    <s v="January"/>
    <s v="2015"/>
    <x v="0"/>
    <d v="2015-01-18T00:00:00"/>
    <s v="Not Specified"/>
    <n v="1"/>
    <s v="Fast"/>
    <n v="37042"/>
    <s v="Standard"/>
    <s v="Clarksville"/>
    <x v="20"/>
    <x v="0"/>
    <x v="0"/>
    <s v="Pens &amp; Art Supplies"/>
    <x v="1"/>
    <s v="Small Pack"/>
  </r>
  <r>
    <n v="2729"/>
    <s v="Penny O Caldwell"/>
    <n v="88114"/>
    <x v="11"/>
    <n v="4"/>
    <n v="230.98"/>
    <n v="923.92"/>
    <n v="0.1"/>
    <n v="0.1"/>
    <s v="Meduim discount"/>
    <n v="92.391999999999996"/>
    <n v="831.52800000000002"/>
    <s v="Low order"/>
    <d v="2015-03-06T00:00:00"/>
    <s v="Friday"/>
    <s v="March"/>
    <s v="2015"/>
    <x v="5"/>
    <d v="2015-03-10T00:00:00"/>
    <s v="Low"/>
    <n v="4"/>
    <s v="High"/>
    <n v="98226"/>
    <s v="Express "/>
    <s v="Bellingham"/>
    <x v="0"/>
    <x v="1"/>
    <x v="1"/>
    <s v="Tables"/>
    <x v="3"/>
    <s v="Jumbo Box"/>
  </r>
  <r>
    <n v="2737"/>
    <s v="Rachel Bates"/>
    <n v="89018"/>
    <x v="13"/>
    <n v="8"/>
    <n v="100.98"/>
    <n v="807.84"/>
    <n v="0.1"/>
    <n v="0.1"/>
    <s v="Meduim discount"/>
    <n v="80.784000000000006"/>
    <n v="727.05600000000004"/>
    <s v="Low order"/>
    <d v="2015-04-22T00:00:00"/>
    <s v="Wednesday"/>
    <s v="April"/>
    <s v="2015"/>
    <x v="4"/>
    <d v="2015-04-24T00:00:00"/>
    <s v="Not Specified"/>
    <n v="2"/>
    <s v="Meduim"/>
    <n v="5701"/>
    <s v="Standard"/>
    <s v="Rutland"/>
    <x v="9"/>
    <x v="1"/>
    <x v="2"/>
    <s v="Computer Peripherals"/>
    <x v="2"/>
    <s v="Small Box"/>
  </r>
  <r>
    <n v="2737"/>
    <s v="Rachel Bates"/>
    <n v="89019"/>
    <x v="10"/>
    <n v="12"/>
    <n v="15.31"/>
    <n v="183.72"/>
    <n v="0.05"/>
    <n v="0.05"/>
    <s v="Low discount"/>
    <n v="9.1859999999999999"/>
    <n v="174.53399999999999"/>
    <s v="Low order"/>
    <d v="2015-06-01T00:00:00"/>
    <s v="Monday"/>
    <s v="June"/>
    <s v="2015"/>
    <x v="1"/>
    <d v="2015-06-02T00:00:00"/>
    <s v="Medium"/>
    <n v="1"/>
    <s v="Fast"/>
    <n v="5701"/>
    <s v="Standard"/>
    <s v="Rutland"/>
    <x v="9"/>
    <x v="1"/>
    <x v="0"/>
    <s v="Storage &amp; Organization"/>
    <x v="2"/>
    <s v="Small Box"/>
  </r>
  <r>
    <n v="2738"/>
    <s v="Sherri Kramer"/>
    <n v="89017"/>
    <x v="13"/>
    <n v="7"/>
    <n v="33.979999999999997"/>
    <n v="237.85999999999999"/>
    <n v="0.05"/>
    <n v="0.05"/>
    <s v="Low discount"/>
    <n v="11.893000000000001"/>
    <n v="225.96699999999998"/>
    <s v="Low order"/>
    <d v="2015-04-13T00:00:00"/>
    <s v="Monday"/>
    <s v="April"/>
    <s v="2015"/>
    <x v="4"/>
    <d v="2015-04-15T00:00:00"/>
    <s v="Critical"/>
    <n v="2"/>
    <s v="Meduim"/>
    <n v="5403"/>
    <s v="Standard"/>
    <s v="South Burlington"/>
    <x v="9"/>
    <x v="0"/>
    <x v="2"/>
    <s v="Computer Peripherals"/>
    <x v="2"/>
    <s v="Small Pack"/>
  </r>
  <r>
    <n v="2741"/>
    <s v="Megan York"/>
    <n v="89481"/>
    <x v="5"/>
    <n v="10"/>
    <n v="35.99"/>
    <n v="359.90000000000003"/>
    <n v="0.05"/>
    <n v="0.05"/>
    <s v="Low discount"/>
    <n v="17.995000000000001"/>
    <n v="341.90500000000003"/>
    <s v="Low order"/>
    <d v="2015-03-12T00:00:00"/>
    <s v="Thursday"/>
    <s v="March"/>
    <s v="2015"/>
    <x v="5"/>
    <d v="2015-03-19T00:00:00"/>
    <s v="Low"/>
    <n v="7"/>
    <s v="High"/>
    <n v="83605"/>
    <s v="Standard"/>
    <s v="Caldwell"/>
    <x v="44"/>
    <x v="0"/>
    <x v="2"/>
    <s v="Telephones And Communication"/>
    <x v="2"/>
    <s v="Wrap Bag"/>
  </r>
  <r>
    <n v="2745"/>
    <s v="Arnold Gay"/>
    <n v="86184"/>
    <x v="14"/>
    <n v="11"/>
    <n v="220.98"/>
    <n v="2430.7799999999997"/>
    <n v="0.1"/>
    <n v="0.1"/>
    <s v="Meduim discount"/>
    <n v="243.07799999999997"/>
    <n v="2187.7019999999998"/>
    <s v="Low order"/>
    <d v="2015-03-18T00:00:00"/>
    <s v="Wednesday"/>
    <s v="March"/>
    <s v="2015"/>
    <x v="5"/>
    <d v="2015-03-19T00:00:00"/>
    <s v="Medium"/>
    <n v="1"/>
    <s v="Fast"/>
    <n v="85224"/>
    <s v="Express "/>
    <s v="Chandler"/>
    <x v="28"/>
    <x v="1"/>
    <x v="1"/>
    <s v="Bookcases"/>
    <x v="0"/>
    <s v="Jumbo Box"/>
  </r>
  <r>
    <n v="2747"/>
    <s v="Brian Grady"/>
    <n v="35200"/>
    <x v="2"/>
    <n v="15"/>
    <n v="9.98"/>
    <n v="149.70000000000002"/>
    <n v="0.05"/>
    <n v="0.05"/>
    <s v="Low discount"/>
    <n v="7.4850000000000012"/>
    <n v="142.215"/>
    <s v="Low order"/>
    <d v="2015-02-05T00:00:00"/>
    <s v="Thursday"/>
    <s v="February"/>
    <s v="2015"/>
    <x v="2"/>
    <d v="2015-02-07T00:00:00"/>
    <s v="Medium"/>
    <n v="2"/>
    <s v="Meduim"/>
    <n v="10115"/>
    <s v="Standard"/>
    <s v="New York City"/>
    <x v="4"/>
    <x v="1"/>
    <x v="1"/>
    <s v="Office Furnishings"/>
    <x v="0"/>
    <s v="Small Box"/>
  </r>
  <r>
    <n v="2747"/>
    <s v="Brian Grady"/>
    <n v="23751"/>
    <x v="14"/>
    <n v="44"/>
    <n v="220.98"/>
    <n v="9723.119999999999"/>
    <n v="0.1"/>
    <n v="0.1"/>
    <s v="Meduim discount"/>
    <n v="972.3119999999999"/>
    <n v="8750.8079999999991"/>
    <s v="High Order"/>
    <d v="2015-03-18T00:00:00"/>
    <s v="Wednesday"/>
    <s v="March"/>
    <s v="2015"/>
    <x v="5"/>
    <d v="2015-03-19T00:00:00"/>
    <s v="Medium"/>
    <n v="1"/>
    <s v="Fast"/>
    <n v="10115"/>
    <s v="Express "/>
    <s v="New York City"/>
    <x v="4"/>
    <x v="3"/>
    <x v="1"/>
    <s v="Bookcases"/>
    <x v="0"/>
    <s v="Jumbo Box"/>
  </r>
  <r>
    <n v="2750"/>
    <s v="Allen Nash"/>
    <n v="91424"/>
    <x v="10"/>
    <n v="4"/>
    <n v="161.55000000000001"/>
    <n v="646.20000000000005"/>
    <n v="0.1"/>
    <n v="0.1"/>
    <s v="Meduim discount"/>
    <n v="64.62"/>
    <n v="581.58000000000004"/>
    <s v="Low order"/>
    <d v="2015-03-08T00:00:00"/>
    <s v="Sunday"/>
    <s v="March"/>
    <s v="2015"/>
    <x v="5"/>
    <d v="2015-03-08T00:00:00"/>
    <s v="Critical"/>
    <n v="0"/>
    <s v="Fast"/>
    <n v="22980"/>
    <s v="Standard"/>
    <s v="Waynesboro"/>
    <x v="8"/>
    <x v="1"/>
    <x v="0"/>
    <s v="Storage &amp; Organization"/>
    <x v="2"/>
    <s v="Small Box"/>
  </r>
  <r>
    <n v="2760"/>
    <s v="Evan Adkins"/>
    <n v="90724"/>
    <x v="0"/>
    <n v="11"/>
    <n v="22.01"/>
    <n v="242.11"/>
    <n v="0.05"/>
    <n v="0.05"/>
    <s v="Low discount"/>
    <n v="12.105500000000001"/>
    <n v="230.00450000000001"/>
    <s v="Low order"/>
    <d v="2015-04-22T00:00:00"/>
    <s v="Wednesday"/>
    <s v="April"/>
    <s v="2015"/>
    <x v="4"/>
    <d v="2015-04-24T00:00:00"/>
    <s v="Medium"/>
    <n v="2"/>
    <s v="Meduim"/>
    <n v="6708"/>
    <s v="Standard"/>
    <s v="Waterbury"/>
    <x v="18"/>
    <x v="1"/>
    <x v="0"/>
    <s v="Pens &amp; Art Supplies"/>
    <x v="0"/>
    <s v="Small Pack"/>
  </r>
  <r>
    <n v="2764"/>
    <s v="Arnold Johnson"/>
    <n v="90724"/>
    <x v="10"/>
    <n v="4"/>
    <n v="29.74"/>
    <n v="118.96"/>
    <n v="0.05"/>
    <n v="0.05"/>
    <s v="Low discount"/>
    <n v="5.9480000000000004"/>
    <n v="113.012"/>
    <s v="Low order"/>
    <d v="2015-04-22T00:00:00"/>
    <s v="Wednesday"/>
    <s v="April"/>
    <s v="2015"/>
    <x v="4"/>
    <d v="2015-04-22T00:00:00"/>
    <s v="Medium"/>
    <n v="0"/>
    <s v="Fast"/>
    <n v="7601"/>
    <s v="Standard"/>
    <s v="Hackensack"/>
    <x v="2"/>
    <x v="1"/>
    <x v="0"/>
    <s v="Storage &amp; Organization"/>
    <x v="0"/>
    <s v="Small Box"/>
  </r>
  <r>
    <n v="2765"/>
    <s v="Tracy Schultz"/>
    <n v="90725"/>
    <x v="0"/>
    <n v="7"/>
    <n v="5.85"/>
    <n v="40.949999999999996"/>
    <n v="0.05"/>
    <n v="0.05"/>
    <s v="Low discount"/>
    <n v="2.0474999999999999"/>
    <n v="38.902499999999996"/>
    <s v="Low order"/>
    <d v="2015-05-28T00:00:00"/>
    <s v="Thursday"/>
    <s v="May"/>
    <s v="2015"/>
    <x v="3"/>
    <d v="2015-05-30T00:00:00"/>
    <s v="Low"/>
    <n v="2"/>
    <s v="Meduim"/>
    <n v="8021"/>
    <s v="Standard"/>
    <s v="Lindenwold"/>
    <x v="2"/>
    <x v="3"/>
    <x v="0"/>
    <s v="Pens &amp; Art Supplies"/>
    <x v="0"/>
    <s v="Wrap Bag"/>
  </r>
  <r>
    <n v="2770"/>
    <s v="Joel Burnette"/>
    <n v="88975"/>
    <x v="0"/>
    <n v="14"/>
    <n v="11.55"/>
    <n v="161.70000000000002"/>
    <n v="0.05"/>
    <n v="0.05"/>
    <s v="Low discount"/>
    <n v="8.0850000000000009"/>
    <n v="153.61500000000001"/>
    <s v="Low order"/>
    <d v="2015-03-08T00:00:00"/>
    <s v="Sunday"/>
    <s v="March"/>
    <s v="2015"/>
    <x v="5"/>
    <d v="2015-03-10T00:00:00"/>
    <s v="Critical"/>
    <n v="2"/>
    <s v="Meduim"/>
    <n v="30338"/>
    <s v="Standard"/>
    <s v="Dunwoody"/>
    <x v="29"/>
    <x v="3"/>
    <x v="0"/>
    <s v="Pens &amp; Art Supplies"/>
    <x v="0"/>
    <s v="Wrap Bag"/>
  </r>
  <r>
    <n v="2771"/>
    <s v="Kevin Wolfe"/>
    <n v="88974"/>
    <x v="15"/>
    <n v="3"/>
    <n v="177.98"/>
    <n v="533.93999999999994"/>
    <n v="0.1"/>
    <n v="0.1"/>
    <s v="Meduim discount"/>
    <n v="53.393999999999998"/>
    <n v="480.54599999999994"/>
    <s v="Low order"/>
    <d v="2015-06-13T00:00:00"/>
    <s v="Saturday"/>
    <s v="June"/>
    <s v="2015"/>
    <x v="1"/>
    <d v="2015-06-13T00:00:00"/>
    <s v="High"/>
    <n v="0"/>
    <s v="Fast"/>
    <n v="30344"/>
    <s v="Standard"/>
    <s v="East Point"/>
    <x v="29"/>
    <x v="0"/>
    <x v="0"/>
    <s v="Appliances"/>
    <x v="0"/>
    <s v="Small Box"/>
  </r>
  <r>
    <n v="2773"/>
    <s v="Christina Zhu"/>
    <n v="91584"/>
    <x v="8"/>
    <n v="2"/>
    <n v="5.18"/>
    <n v="10.36"/>
    <n v="0.05"/>
    <n v="0.05"/>
    <s v="Low discount"/>
    <n v="0.51800000000000002"/>
    <n v="9.8419999999999987"/>
    <s v="Low order"/>
    <d v="2015-03-26T00:00:00"/>
    <s v="Thursday"/>
    <s v="March"/>
    <s v="2015"/>
    <x v="5"/>
    <d v="2015-03-28T00:00:00"/>
    <s v="Not Specified"/>
    <n v="2"/>
    <s v="Meduim"/>
    <n v="94568"/>
    <s v="Standard"/>
    <s v="Dublin"/>
    <x v="1"/>
    <x v="2"/>
    <x v="0"/>
    <s v="Binders And Binder Accessories"/>
    <x v="0"/>
    <s v="Small Box"/>
  </r>
  <r>
    <n v="2775"/>
    <s v="Theodore Rubin"/>
    <n v="91229"/>
    <x v="6"/>
    <n v="8"/>
    <n v="574.74"/>
    <n v="4597.92"/>
    <n v="0.1"/>
    <n v="0.1"/>
    <s v="Meduim discount"/>
    <n v="459.79200000000003"/>
    <n v="4138.1279999999997"/>
    <s v="Low order"/>
    <d v="2015-01-30T00:00:00"/>
    <s v="Friday"/>
    <s v="January"/>
    <s v="2015"/>
    <x v="0"/>
    <d v="2015-02-04T00:00:00"/>
    <s v="Low"/>
    <n v="5"/>
    <s v="High"/>
    <n v="60131"/>
    <s v="Standard"/>
    <s v="Franklin Park"/>
    <x v="12"/>
    <x v="1"/>
    <x v="2"/>
    <s v="Office Machines"/>
    <x v="3"/>
    <s v="Large Box"/>
  </r>
  <r>
    <n v="2776"/>
    <s v="April Henson"/>
    <n v="91228"/>
    <x v="1"/>
    <n v="11"/>
    <n v="350.98"/>
    <n v="3860.78"/>
    <n v="0.1"/>
    <n v="0.1"/>
    <s v="Meduim discount"/>
    <n v="386.07800000000003"/>
    <n v="3474.7020000000002"/>
    <s v="Low order"/>
    <d v="2015-01-12T00:00:00"/>
    <s v="Monday"/>
    <s v="January"/>
    <s v="2015"/>
    <x v="0"/>
    <d v="2015-01-15T00:00:00"/>
    <s v="Critical"/>
    <n v="3"/>
    <s v="Meduim"/>
    <n v="20877"/>
    <s v="Express "/>
    <s v="Gaithersburg"/>
    <x v="30"/>
    <x v="1"/>
    <x v="1"/>
    <s v="Chairs &amp; Chairmats"/>
    <x v="3"/>
    <s v="Jumbo Drum"/>
  </r>
  <r>
    <n v="2776"/>
    <s v="April Henson"/>
    <n v="91228"/>
    <x v="0"/>
    <n v="8"/>
    <n v="1.68"/>
    <n v="13.44"/>
    <n v="0.05"/>
    <n v="0.05"/>
    <s v="Low discount"/>
    <n v="0.67200000000000004"/>
    <n v="12.767999999999999"/>
    <s v="Low order"/>
    <d v="2015-01-12T00:00:00"/>
    <s v="Monday"/>
    <s v="January"/>
    <s v="2015"/>
    <x v="0"/>
    <d v="2015-01-14T00:00:00"/>
    <s v="Critical"/>
    <n v="2"/>
    <s v="Meduim"/>
    <n v="20877"/>
    <s v="Standard"/>
    <s v="Gaithersburg"/>
    <x v="30"/>
    <x v="3"/>
    <x v="0"/>
    <s v="Pens &amp; Art Supplies"/>
    <x v="3"/>
    <s v="Wrap Bag"/>
  </r>
  <r>
    <n v="2778"/>
    <s v="Alison Jones"/>
    <n v="87160"/>
    <x v="5"/>
    <n v="12"/>
    <n v="205.99"/>
    <n v="2471.88"/>
    <n v="0.1"/>
    <n v="0.1"/>
    <s v="Meduim discount"/>
    <n v="247.18800000000002"/>
    <n v="2224.692"/>
    <s v="Low order"/>
    <d v="2015-02-11T00:00:00"/>
    <s v="Wednesday"/>
    <s v="February"/>
    <s v="2015"/>
    <x v="2"/>
    <d v="2015-02-12T00:00:00"/>
    <s v="High"/>
    <n v="1"/>
    <s v="Fast"/>
    <n v="28403"/>
    <s v="Express "/>
    <s v="Wilmington"/>
    <x v="24"/>
    <x v="3"/>
    <x v="2"/>
    <s v="Telephones And Communication"/>
    <x v="3"/>
    <s v="Small Box"/>
  </r>
  <r>
    <n v="2778"/>
    <s v="Alison Jones"/>
    <n v="87160"/>
    <x v="5"/>
    <n v="5"/>
    <n v="205.99"/>
    <n v="1029.95"/>
    <n v="0.1"/>
    <n v="0.1"/>
    <s v="Meduim discount"/>
    <n v="102.995"/>
    <n v="926.95500000000004"/>
    <s v="Low order"/>
    <d v="2015-02-11T00:00:00"/>
    <s v="Wednesday"/>
    <s v="February"/>
    <s v="2015"/>
    <x v="2"/>
    <d v="2015-02-12T00:00:00"/>
    <s v="High"/>
    <n v="1"/>
    <s v="Fast"/>
    <n v="28403"/>
    <s v="Standard"/>
    <s v="Wilmington"/>
    <x v="24"/>
    <x v="3"/>
    <x v="2"/>
    <s v="Telephones And Communication"/>
    <x v="3"/>
    <s v="Small Box"/>
  </r>
  <r>
    <n v="2779"/>
    <s v="Jacob Burgess"/>
    <n v="87161"/>
    <x v="5"/>
    <n v="11"/>
    <n v="35.99"/>
    <n v="395.89000000000004"/>
    <n v="0.05"/>
    <n v="0.05"/>
    <s v="Low discount"/>
    <n v="19.794500000000003"/>
    <n v="376.09550000000002"/>
    <s v="Low order"/>
    <d v="2015-06-11T00:00:00"/>
    <s v="Thursday"/>
    <s v="June"/>
    <s v="2015"/>
    <x v="1"/>
    <d v="2015-06-12T00:00:00"/>
    <s v="Critical"/>
    <n v="1"/>
    <s v="Fast"/>
    <n v="27893"/>
    <s v="Standard"/>
    <s v="Wilson"/>
    <x v="24"/>
    <x v="0"/>
    <x v="2"/>
    <s v="Telephones And Communication"/>
    <x v="0"/>
    <s v="Wrap Bag"/>
  </r>
  <r>
    <n v="2781"/>
    <s v="Kelly Byers"/>
    <n v="87162"/>
    <x v="8"/>
    <n v="2"/>
    <n v="2.16"/>
    <n v="4.32"/>
    <n v="0.05"/>
    <n v="0.05"/>
    <s v="Low discount"/>
    <n v="0.21600000000000003"/>
    <n v="4.1040000000000001"/>
    <s v="Low order"/>
    <d v="2015-01-31T00:00:00"/>
    <s v="Saturday"/>
    <s v="January"/>
    <s v="2015"/>
    <x v="0"/>
    <d v="2015-02-04T00:00:00"/>
    <s v="Low"/>
    <n v="4"/>
    <s v="High"/>
    <n v="97071"/>
    <s v="Standard"/>
    <s v="Woodburn"/>
    <x v="6"/>
    <x v="0"/>
    <x v="0"/>
    <s v="Binders And Binder Accessories"/>
    <x v="3"/>
    <s v="Small Box"/>
  </r>
  <r>
    <n v="2781"/>
    <s v="Kelly Byers"/>
    <n v="87162"/>
    <x v="6"/>
    <n v="11"/>
    <n v="808.49"/>
    <n v="8893.39"/>
    <n v="0.1"/>
    <n v="0.1"/>
    <s v="Meduim discount"/>
    <n v="889.33899999999994"/>
    <n v="8004.0509999999995"/>
    <s v="High Order"/>
    <d v="2015-01-31T00:00:00"/>
    <s v="Saturday"/>
    <s v="January"/>
    <s v="2015"/>
    <x v="0"/>
    <d v="2015-02-07T00:00:00"/>
    <s v="Low"/>
    <n v="7"/>
    <s v="High"/>
    <n v="97071"/>
    <s v="Express "/>
    <s v="Woodburn"/>
    <x v="6"/>
    <x v="0"/>
    <x v="2"/>
    <s v="Office Machines"/>
    <x v="3"/>
    <s v="Jumbo Drum"/>
  </r>
  <r>
    <n v="2781"/>
    <s v="Kelly Byers"/>
    <n v="87162"/>
    <x v="7"/>
    <n v="3"/>
    <n v="6.48"/>
    <n v="19.440000000000001"/>
    <n v="0.05"/>
    <n v="0.05"/>
    <s v="Low discount"/>
    <n v="0.97200000000000009"/>
    <n v="18.468"/>
    <s v="Low order"/>
    <d v="2015-01-31T00:00:00"/>
    <s v="Saturday"/>
    <s v="January"/>
    <s v="2015"/>
    <x v="0"/>
    <d v="2015-02-07T00:00:00"/>
    <s v="Low"/>
    <n v="7"/>
    <s v="High"/>
    <n v="97071"/>
    <s v="Standard"/>
    <s v="Woodburn"/>
    <x v="6"/>
    <x v="3"/>
    <x v="0"/>
    <s v="Paper"/>
    <x v="3"/>
    <s v="Small Box"/>
  </r>
  <r>
    <n v="2787"/>
    <s v="Rodney Kearney"/>
    <n v="91316"/>
    <x v="13"/>
    <n v="8"/>
    <n v="47.98"/>
    <n v="383.84"/>
    <n v="0.05"/>
    <n v="0.05"/>
    <s v="Low discount"/>
    <n v="19.192"/>
    <n v="364.64799999999997"/>
    <s v="Low order"/>
    <d v="2015-03-12T00:00:00"/>
    <s v="Thursday"/>
    <s v="March"/>
    <s v="2015"/>
    <x v="5"/>
    <d v="2015-03-13T00:00:00"/>
    <s v="Not Specified"/>
    <n v="1"/>
    <s v="Fast"/>
    <n v="70003"/>
    <s v="Express "/>
    <s v="Metairie"/>
    <x v="11"/>
    <x v="2"/>
    <x v="2"/>
    <s v="Computer Peripherals"/>
    <x v="3"/>
    <s v="Small Pack"/>
  </r>
  <r>
    <n v="2791"/>
    <s v="Dawn Larson"/>
    <n v="88758"/>
    <x v="0"/>
    <n v="7"/>
    <n v="2.88"/>
    <n v="20.16"/>
    <n v="0.05"/>
    <n v="0.05"/>
    <s v="Low discount"/>
    <n v="1.008"/>
    <n v="19.152000000000001"/>
    <s v="Low order"/>
    <d v="2015-01-15T00:00:00"/>
    <s v="Thursday"/>
    <s v="January"/>
    <s v="2015"/>
    <x v="0"/>
    <d v="2015-01-15T00:00:00"/>
    <s v="Critical"/>
    <n v="0"/>
    <s v="Fast"/>
    <n v="48071"/>
    <s v="Standard"/>
    <s v="Madison Heights"/>
    <x v="22"/>
    <x v="2"/>
    <x v="0"/>
    <s v="Pens &amp; Art Supplies"/>
    <x v="0"/>
    <s v="Wrap Bag"/>
  </r>
  <r>
    <n v="2794"/>
    <s v="Connie Bunn"/>
    <n v="87554"/>
    <x v="9"/>
    <n v="2"/>
    <n v="2.61"/>
    <n v="5.22"/>
    <n v="0.05"/>
    <n v="0.05"/>
    <s v="Low discount"/>
    <n v="0.26100000000000001"/>
    <n v="4.9589999999999996"/>
    <s v="Low order"/>
    <d v="2015-03-20T00:00:00"/>
    <s v="Friday"/>
    <s v="March"/>
    <s v="2015"/>
    <x v="5"/>
    <d v="2015-03-22T00:00:00"/>
    <s v="Medium"/>
    <n v="2"/>
    <s v="Meduim"/>
    <n v="50158"/>
    <s v="Standard"/>
    <s v="Marshalltown"/>
    <x v="25"/>
    <x v="2"/>
    <x v="0"/>
    <s v="Labels"/>
    <x v="0"/>
    <s v="Small Box"/>
  </r>
  <r>
    <n v="2794"/>
    <s v="Connie Bunn"/>
    <n v="87555"/>
    <x v="7"/>
    <n v="5"/>
    <n v="4.76"/>
    <n v="23.799999999999997"/>
    <n v="0.05"/>
    <n v="0.05"/>
    <s v="Low discount"/>
    <n v="1.19"/>
    <n v="22.609999999999996"/>
    <s v="Low order"/>
    <d v="2015-06-07T00:00:00"/>
    <s v="Sunday"/>
    <s v="June"/>
    <s v="2015"/>
    <x v="1"/>
    <d v="2015-06-07T00:00:00"/>
    <s v="High"/>
    <n v="0"/>
    <s v="Fast"/>
    <n v="50158"/>
    <s v="Standard"/>
    <s v="Marshalltown"/>
    <x v="25"/>
    <x v="2"/>
    <x v="0"/>
    <s v="Paper"/>
    <x v="0"/>
    <s v="Wrap Bag"/>
  </r>
  <r>
    <n v="2795"/>
    <s v="Harry Burns"/>
    <n v="87556"/>
    <x v="0"/>
    <n v="8"/>
    <n v="3.57"/>
    <n v="28.56"/>
    <n v="0.05"/>
    <n v="0.05"/>
    <s v="Low discount"/>
    <n v="1.4279999999999999"/>
    <n v="27.131999999999998"/>
    <s v="Low order"/>
    <d v="2015-01-26T00:00:00"/>
    <s v="Monday"/>
    <s v="January"/>
    <s v="2015"/>
    <x v="0"/>
    <d v="2015-01-28T00:00:00"/>
    <s v="Low"/>
    <n v="2"/>
    <s v="Meduim"/>
    <n v="50401"/>
    <s v="Standard"/>
    <s v="Mason City"/>
    <x v="25"/>
    <x v="2"/>
    <x v="0"/>
    <s v="Pens &amp; Art Supplies"/>
    <x v="0"/>
    <s v="Small Pack"/>
  </r>
  <r>
    <n v="2795"/>
    <s v="Harry Burns"/>
    <n v="87556"/>
    <x v="5"/>
    <n v="14"/>
    <n v="200.99"/>
    <n v="2813.86"/>
    <n v="0.1"/>
    <n v="0.1"/>
    <s v="Meduim discount"/>
    <n v="281.38600000000002"/>
    <n v="2532.4740000000002"/>
    <s v="Low order"/>
    <d v="2015-01-26T00:00:00"/>
    <s v="Monday"/>
    <s v="January"/>
    <s v="2015"/>
    <x v="0"/>
    <d v="2015-01-30T00:00:00"/>
    <s v="Low"/>
    <n v="4"/>
    <s v="High"/>
    <n v="50401"/>
    <s v="Standard"/>
    <s v="Mason City"/>
    <x v="25"/>
    <x v="2"/>
    <x v="2"/>
    <s v="Telephones And Communication"/>
    <x v="0"/>
    <s v="Small Box"/>
  </r>
  <r>
    <n v="2795"/>
    <s v="Harry Burns"/>
    <n v="87556"/>
    <x v="5"/>
    <n v="2"/>
    <n v="195.99"/>
    <n v="391.98"/>
    <n v="0.1"/>
    <n v="0.1"/>
    <s v="Meduim discount"/>
    <n v="39.198000000000008"/>
    <n v="352.78200000000004"/>
    <s v="Low order"/>
    <d v="2015-01-26T00:00:00"/>
    <s v="Monday"/>
    <s v="January"/>
    <s v="2015"/>
    <x v="0"/>
    <d v="2015-01-26T00:00:00"/>
    <s v="Low"/>
    <n v="0"/>
    <s v="Fast"/>
    <n v="50401"/>
    <s v="Standard"/>
    <s v="Mason City"/>
    <x v="25"/>
    <x v="2"/>
    <x v="2"/>
    <s v="Telephones And Communication"/>
    <x v="0"/>
    <s v="Small Box"/>
  </r>
  <r>
    <n v="2796"/>
    <s v="Cindy McLeod"/>
    <n v="87553"/>
    <x v="8"/>
    <n v="12"/>
    <n v="30.44"/>
    <n v="365.28000000000003"/>
    <n v="0.05"/>
    <n v="0.05"/>
    <s v="Low discount"/>
    <n v="18.264000000000003"/>
    <n v="347.01600000000002"/>
    <s v="Low order"/>
    <d v="2015-01-21T00:00:00"/>
    <s v="Wednesday"/>
    <s v="January"/>
    <s v="2015"/>
    <x v="0"/>
    <d v="2015-01-23T00:00:00"/>
    <s v="Medium"/>
    <n v="2"/>
    <s v="Meduim"/>
    <n v="51106"/>
    <s v="Standard"/>
    <s v="Sioux City"/>
    <x v="25"/>
    <x v="1"/>
    <x v="0"/>
    <s v="Binders And Binder Accessories"/>
    <x v="0"/>
    <s v="Small Box"/>
  </r>
  <r>
    <n v="2797"/>
    <s v="Cameron Kendall"/>
    <n v="87552"/>
    <x v="13"/>
    <n v="8"/>
    <n v="5.0199999999999996"/>
    <n v="40.159999999999997"/>
    <n v="0.05"/>
    <n v="0.05"/>
    <s v="Low discount"/>
    <n v="2.008"/>
    <n v="38.151999999999994"/>
    <s v="Low order"/>
    <d v="2015-01-10T00:00:00"/>
    <s v="Saturday"/>
    <s v="January"/>
    <s v="2015"/>
    <x v="0"/>
    <d v="2015-01-11T00:00:00"/>
    <s v="Medium"/>
    <n v="1"/>
    <s v="Fast"/>
    <n v="15122"/>
    <s v="Standard"/>
    <s v="Pittsburgh"/>
    <x v="19"/>
    <x v="1"/>
    <x v="2"/>
    <s v="Computer Peripherals"/>
    <x v="3"/>
    <s v="Small Pack"/>
  </r>
  <r>
    <n v="2797"/>
    <s v="Cameron Kendall"/>
    <n v="87553"/>
    <x v="9"/>
    <n v="9"/>
    <n v="4.91"/>
    <n v="44.19"/>
    <n v="0.05"/>
    <n v="0.05"/>
    <s v="Low discount"/>
    <n v="2.2094999999999998"/>
    <n v="41.980499999999999"/>
    <s v="Low order"/>
    <d v="2015-01-21T00:00:00"/>
    <s v="Wednesday"/>
    <s v="January"/>
    <s v="2015"/>
    <x v="0"/>
    <d v="2015-01-22T00:00:00"/>
    <s v="Medium"/>
    <n v="1"/>
    <s v="Fast"/>
    <n v="15122"/>
    <s v="Standard"/>
    <s v="Pittsburgh"/>
    <x v="19"/>
    <x v="0"/>
    <x v="0"/>
    <s v="Labels"/>
    <x v="0"/>
    <s v="Small Box"/>
  </r>
  <r>
    <n v="2801"/>
    <s v="Jimmy Wang"/>
    <n v="91049"/>
    <x v="15"/>
    <n v="15"/>
    <n v="17.52"/>
    <n v="262.8"/>
    <n v="0.05"/>
    <n v="0.05"/>
    <s v="Low discount"/>
    <n v="13.14"/>
    <n v="249.66000000000003"/>
    <s v="Low order"/>
    <d v="2015-06-28T00:00:00"/>
    <s v="Sunday"/>
    <s v="June"/>
    <s v="2015"/>
    <x v="1"/>
    <d v="2015-07-03T00:00:00"/>
    <s v="Low"/>
    <n v="5"/>
    <s v="High"/>
    <n v="85224"/>
    <s v="Standard"/>
    <s v="Chandler"/>
    <x v="28"/>
    <x v="0"/>
    <x v="0"/>
    <s v="Appliances"/>
    <x v="1"/>
    <s v="Medium Box"/>
  </r>
  <r>
    <n v="2803"/>
    <s v="Catherine Dorsey Burnett"/>
    <n v="86227"/>
    <x v="6"/>
    <n v="10"/>
    <n v="500.98"/>
    <n v="5009.8"/>
    <n v="0.1"/>
    <n v="0.1"/>
    <s v="Meduim discount"/>
    <n v="500.98"/>
    <n v="4508.82"/>
    <s v="Low order"/>
    <d v="2015-02-05T00:00:00"/>
    <s v="Thursday"/>
    <s v="February"/>
    <s v="2015"/>
    <x v="2"/>
    <d v="2015-02-06T00:00:00"/>
    <s v="Medium"/>
    <n v="1"/>
    <s v="Fast"/>
    <n v="90022"/>
    <s v="Express "/>
    <s v="East Los Angeles"/>
    <x v="1"/>
    <x v="0"/>
    <x v="2"/>
    <s v="Office Machines"/>
    <x v="2"/>
    <s v="Jumbo Drum"/>
  </r>
  <r>
    <n v="2803"/>
    <s v="Catherine Dorsey Burnett"/>
    <n v="86227"/>
    <x v="10"/>
    <n v="1"/>
    <n v="178.47"/>
    <n v="178.47"/>
    <n v="0.1"/>
    <n v="0.1"/>
    <s v="Meduim discount"/>
    <n v="17.847000000000001"/>
    <n v="160.62299999999999"/>
    <s v="Low order"/>
    <d v="2015-02-05T00:00:00"/>
    <s v="Thursday"/>
    <s v="February"/>
    <s v="2015"/>
    <x v="2"/>
    <d v="2015-02-07T00:00:00"/>
    <s v="Medium"/>
    <n v="2"/>
    <s v="Meduim"/>
    <n v="90022"/>
    <s v="Standard"/>
    <s v="East Los Angeles"/>
    <x v="1"/>
    <x v="3"/>
    <x v="0"/>
    <s v="Storage &amp; Organization"/>
    <x v="2"/>
    <s v="Small Box"/>
  </r>
  <r>
    <n v="2813"/>
    <s v="Marjorie Burnette"/>
    <n v="88819"/>
    <x v="8"/>
    <n v="12"/>
    <n v="30.56"/>
    <n v="366.71999999999997"/>
    <n v="0.05"/>
    <n v="0.05"/>
    <s v="Low discount"/>
    <n v="18.335999999999999"/>
    <n v="348.38399999999996"/>
    <s v="Low order"/>
    <d v="2015-02-07T00:00:00"/>
    <s v="Saturday"/>
    <s v="February"/>
    <s v="2015"/>
    <x v="2"/>
    <d v="2015-02-07T00:00:00"/>
    <s v="Medium"/>
    <n v="0"/>
    <s v="Fast"/>
    <n v="37311"/>
    <s v="Standard"/>
    <s v="Cleveland"/>
    <x v="20"/>
    <x v="1"/>
    <x v="0"/>
    <s v="Binders And Binder Accessories"/>
    <x v="0"/>
    <s v="Small Box"/>
  </r>
  <r>
    <n v="2817"/>
    <s v="Paul W French"/>
    <n v="89743"/>
    <x v="3"/>
    <n v="2"/>
    <n v="4.71"/>
    <n v="9.42"/>
    <n v="0.05"/>
    <n v="0.05"/>
    <s v="Low discount"/>
    <n v="0.47100000000000003"/>
    <n v="8.9489999999999998"/>
    <s v="Low order"/>
    <d v="2015-06-01T00:00:00"/>
    <s v="Monday"/>
    <s v="June"/>
    <s v="2015"/>
    <x v="1"/>
    <d v="2015-06-02T00:00:00"/>
    <s v="High"/>
    <n v="1"/>
    <s v="Fast"/>
    <n v="43055"/>
    <s v="Express "/>
    <s v="Newark"/>
    <x v="10"/>
    <x v="1"/>
    <x v="0"/>
    <s v="Rubber Bands"/>
    <x v="0"/>
    <s v="Wrap Bag"/>
  </r>
  <r>
    <n v="2817"/>
    <s v="Paul W French"/>
    <n v="89743"/>
    <x v="5"/>
    <n v="3"/>
    <n v="55.99"/>
    <n v="167.97"/>
    <n v="0.05"/>
    <n v="0.05"/>
    <s v="Low discount"/>
    <n v="8.3985000000000003"/>
    <n v="159.57149999999999"/>
    <s v="Low order"/>
    <d v="2015-06-01T00:00:00"/>
    <s v="Monday"/>
    <s v="June"/>
    <s v="2015"/>
    <x v="1"/>
    <d v="2015-06-02T00:00:00"/>
    <s v="High"/>
    <n v="1"/>
    <s v="Fast"/>
    <n v="43055"/>
    <s v="Express "/>
    <s v="Newark"/>
    <x v="10"/>
    <x v="2"/>
    <x v="2"/>
    <s v="Telephones And Communication"/>
    <x v="0"/>
    <s v="Small Pack"/>
  </r>
  <r>
    <n v="2820"/>
    <s v="Laurence Simon"/>
    <n v="87899"/>
    <x v="13"/>
    <n v="18"/>
    <n v="6.48"/>
    <n v="116.64000000000001"/>
    <n v="0.05"/>
    <n v="0.05"/>
    <s v="Low discount"/>
    <n v="5.8320000000000007"/>
    <n v="110.80800000000002"/>
    <s v="Low order"/>
    <d v="2015-05-10T00:00:00"/>
    <s v="Sunday"/>
    <s v="May"/>
    <s v="2015"/>
    <x v="3"/>
    <d v="2015-05-12T00:00:00"/>
    <s v="Low"/>
    <n v="2"/>
    <s v="Meduim"/>
    <n v="63129"/>
    <s v="Standard"/>
    <s v="Oakville"/>
    <x v="33"/>
    <x v="2"/>
    <x v="2"/>
    <s v="Computer Peripherals"/>
    <x v="1"/>
    <s v="Small Pack"/>
  </r>
  <r>
    <n v="2820"/>
    <s v="Laurence Simon"/>
    <n v="87900"/>
    <x v="0"/>
    <n v="14"/>
    <n v="22.01"/>
    <n v="308.14000000000004"/>
    <n v="0.05"/>
    <n v="0.05"/>
    <s v="Low discount"/>
    <n v="15.407000000000004"/>
    <n v="292.73300000000006"/>
    <s v="Low order"/>
    <d v="2015-01-14T00:00:00"/>
    <s v="Wednesday"/>
    <s v="January"/>
    <s v="2015"/>
    <x v="0"/>
    <d v="2015-01-15T00:00:00"/>
    <s v="Not Specified"/>
    <n v="1"/>
    <s v="Fast"/>
    <n v="63129"/>
    <s v="Standard"/>
    <s v="Oakville"/>
    <x v="33"/>
    <x v="0"/>
    <x v="0"/>
    <s v="Pens &amp; Art Supplies"/>
    <x v="1"/>
    <s v="Small Pack"/>
  </r>
  <r>
    <n v="2823"/>
    <s v="Max Hurley"/>
    <n v="87240"/>
    <x v="0"/>
    <n v="11"/>
    <n v="21.98"/>
    <n v="241.78"/>
    <n v="0.05"/>
    <n v="0.05"/>
    <s v="Low discount"/>
    <n v="12.089"/>
    <n v="229.691"/>
    <s v="Low order"/>
    <d v="2015-04-30T00:00:00"/>
    <s v="Thursday"/>
    <s v="April"/>
    <s v="2015"/>
    <x v="4"/>
    <d v="2015-05-02T00:00:00"/>
    <s v="Low"/>
    <n v="2"/>
    <s v="Meduim"/>
    <n v="89031"/>
    <s v="Standard"/>
    <s v="North Las Vegas"/>
    <x v="34"/>
    <x v="0"/>
    <x v="0"/>
    <s v="Pens &amp; Art Supplies"/>
    <x v="0"/>
    <s v="Small Pack"/>
  </r>
  <r>
    <n v="2825"/>
    <s v="Carole Rosen"/>
    <n v="89497"/>
    <x v="13"/>
    <n v="3"/>
    <n v="27.48"/>
    <n v="82.44"/>
    <n v="0.05"/>
    <n v="0.05"/>
    <s v="Low discount"/>
    <n v="4.1219999999999999"/>
    <n v="78.317999999999998"/>
    <s v="Low order"/>
    <d v="2015-05-20T00:00:00"/>
    <s v="Wednesday"/>
    <s v="May"/>
    <s v="2015"/>
    <x v="3"/>
    <d v="2015-05-27T00:00:00"/>
    <s v="Low"/>
    <n v="7"/>
    <s v="High"/>
    <n v="83701"/>
    <s v="Standard"/>
    <s v="Boise"/>
    <x v="44"/>
    <x v="0"/>
    <x v="2"/>
    <s v="Computer Peripherals"/>
    <x v="3"/>
    <s v="Small Box"/>
  </r>
  <r>
    <n v="2825"/>
    <s v="Carole Rosen"/>
    <n v="89497"/>
    <x v="7"/>
    <n v="4"/>
    <n v="10.06"/>
    <n v="40.24"/>
    <n v="0.05"/>
    <n v="0.05"/>
    <s v="Low discount"/>
    <n v="2.012"/>
    <n v="38.228000000000002"/>
    <s v="Low order"/>
    <d v="2015-05-20T00:00:00"/>
    <s v="Wednesday"/>
    <s v="May"/>
    <s v="2015"/>
    <x v="3"/>
    <d v="2015-05-24T00:00:00"/>
    <s v="Low"/>
    <n v="4"/>
    <s v="High"/>
    <n v="83701"/>
    <s v="Standard"/>
    <s v="Boise"/>
    <x v="44"/>
    <x v="0"/>
    <x v="0"/>
    <s v="Paper"/>
    <x v="3"/>
    <s v="Wrap Bag"/>
  </r>
  <r>
    <n v="2828"/>
    <s v="Monica Howard"/>
    <n v="87720"/>
    <x v="10"/>
    <n v="8"/>
    <n v="11.29"/>
    <n v="90.32"/>
    <n v="0.05"/>
    <n v="0.05"/>
    <s v="Low discount"/>
    <n v="4.516"/>
    <n v="85.803999999999988"/>
    <s v="Low order"/>
    <d v="2015-02-19T00:00:00"/>
    <s v="Thursday"/>
    <s v="February"/>
    <s v="2015"/>
    <x v="2"/>
    <d v="2015-02-21T00:00:00"/>
    <s v="High"/>
    <n v="2"/>
    <s v="Meduim"/>
    <n v="92243"/>
    <s v="Standard"/>
    <s v="El Centro"/>
    <x v="1"/>
    <x v="0"/>
    <x v="0"/>
    <s v="Storage &amp; Organization"/>
    <x v="0"/>
    <s v="Small Box"/>
  </r>
  <r>
    <n v="2828"/>
    <s v="Monica Howard"/>
    <n v="87721"/>
    <x v="13"/>
    <n v="12"/>
    <n v="39.479999999999997"/>
    <n v="473.76"/>
    <n v="0.05"/>
    <n v="0.05"/>
    <s v="Low discount"/>
    <n v="23.688000000000002"/>
    <n v="450.072"/>
    <s v="Low order"/>
    <d v="2015-06-01T00:00:00"/>
    <s v="Monday"/>
    <s v="June"/>
    <s v="2015"/>
    <x v="1"/>
    <d v="2015-06-02T00:00:00"/>
    <s v="Medium"/>
    <n v="1"/>
    <s v="Fast"/>
    <n v="92243"/>
    <s v="Standard"/>
    <s v="El Centro"/>
    <x v="1"/>
    <x v="2"/>
    <x v="2"/>
    <s v="Computer Peripherals"/>
    <x v="0"/>
    <s v="Small Pack"/>
  </r>
  <r>
    <n v="2833"/>
    <s v="Tim Connolly"/>
    <n v="91030"/>
    <x v="14"/>
    <n v="4"/>
    <n v="140.97999999999999"/>
    <n v="563.91999999999996"/>
    <n v="0.1"/>
    <n v="0.1"/>
    <s v="Meduim discount"/>
    <n v="56.391999999999996"/>
    <n v="507.52799999999996"/>
    <s v="Low order"/>
    <d v="2015-03-25T00:00:00"/>
    <s v="Wednesday"/>
    <s v="March"/>
    <s v="2015"/>
    <x v="5"/>
    <d v="2015-03-27T00:00:00"/>
    <s v="Not Specified"/>
    <n v="2"/>
    <s v="Meduim"/>
    <n v="55076"/>
    <s v="Express "/>
    <s v="Inver Grove Heights"/>
    <x v="3"/>
    <x v="2"/>
    <x v="1"/>
    <s v="Bookcases"/>
    <x v="2"/>
    <s v="Jumbo Box"/>
  </r>
  <r>
    <n v="2833"/>
    <s v="Tim Connolly"/>
    <n v="91030"/>
    <x v="5"/>
    <n v="15"/>
    <n v="65.989999999999995"/>
    <n v="989.84999999999991"/>
    <n v="0.05"/>
    <n v="0.05"/>
    <s v="Low discount"/>
    <n v="49.4925"/>
    <n v="940.35749999999996"/>
    <s v="Low order"/>
    <d v="2015-03-25T00:00:00"/>
    <s v="Wednesday"/>
    <s v="March"/>
    <s v="2015"/>
    <x v="5"/>
    <d v="2015-03-26T00:00:00"/>
    <s v="Not Specified"/>
    <n v="1"/>
    <s v="Fast"/>
    <n v="55076"/>
    <s v="Standard"/>
    <s v="Inver Grove Heights"/>
    <x v="3"/>
    <x v="2"/>
    <x v="2"/>
    <s v="Telephones And Communication"/>
    <x v="2"/>
    <s v="Small Box"/>
  </r>
  <r>
    <n v="2837"/>
    <s v="Leslie Hawley"/>
    <n v="89801"/>
    <x v="6"/>
    <n v="13"/>
    <n v="51.98"/>
    <n v="675.74"/>
    <n v="0.05"/>
    <n v="0.05"/>
    <s v="Low discount"/>
    <n v="33.786999999999999"/>
    <n v="641.95299999999997"/>
    <s v="Low order"/>
    <d v="2015-03-08T00:00:00"/>
    <s v="Sunday"/>
    <s v="March"/>
    <s v="2015"/>
    <x v="5"/>
    <d v="2015-03-10T00:00:00"/>
    <s v="High"/>
    <n v="2"/>
    <s v="Meduim"/>
    <n v="74133"/>
    <s v="Standard"/>
    <s v="Tulsa"/>
    <x v="23"/>
    <x v="2"/>
    <x v="2"/>
    <s v="Office Machines"/>
    <x v="1"/>
    <s v="Medium Box"/>
  </r>
  <r>
    <n v="2837"/>
    <s v="Leslie Hawley"/>
    <n v="89801"/>
    <x v="6"/>
    <n v="3"/>
    <n v="80.97"/>
    <n v="242.91"/>
    <n v="0.05"/>
    <n v="0.05"/>
    <s v="Low discount"/>
    <n v="12.1455"/>
    <n v="230.7645"/>
    <s v="Low order"/>
    <d v="2015-03-08T00:00:00"/>
    <s v="Sunday"/>
    <s v="March"/>
    <s v="2015"/>
    <x v="5"/>
    <d v="2015-03-11T00:00:00"/>
    <s v="High"/>
    <n v="3"/>
    <s v="Meduim"/>
    <n v="74133"/>
    <s v="Express "/>
    <s v="Tulsa"/>
    <x v="23"/>
    <x v="3"/>
    <x v="2"/>
    <s v="Office Machines"/>
    <x v="1"/>
    <s v="Jumbo Drum"/>
  </r>
  <r>
    <n v="2840"/>
    <s v="Bob Berg"/>
    <n v="87884"/>
    <x v="0"/>
    <n v="16"/>
    <n v="21.98"/>
    <n v="351.68"/>
    <n v="0.05"/>
    <n v="0.05"/>
    <s v="Low discount"/>
    <n v="17.584"/>
    <n v="334.096"/>
    <s v="Low order"/>
    <d v="2015-03-19T00:00:00"/>
    <s v="Thursday"/>
    <s v="March"/>
    <s v="2015"/>
    <x v="5"/>
    <d v="2015-03-20T00:00:00"/>
    <s v="High"/>
    <n v="1"/>
    <s v="Fast"/>
    <n v="33161"/>
    <s v="Standard"/>
    <s v="North Miami"/>
    <x v="26"/>
    <x v="3"/>
    <x v="0"/>
    <s v="Pens &amp; Art Supplies"/>
    <x v="0"/>
    <s v="Small Pack"/>
  </r>
  <r>
    <n v="2840"/>
    <s v="Bob Berg"/>
    <n v="87885"/>
    <x v="2"/>
    <n v="17"/>
    <n v="15.68"/>
    <n v="266.56"/>
    <n v="0.05"/>
    <n v="0.05"/>
    <s v="Low discount"/>
    <n v="13.328000000000001"/>
    <n v="253.232"/>
    <s v="Low order"/>
    <d v="2015-06-11T00:00:00"/>
    <s v="Thursday"/>
    <s v="June"/>
    <s v="2015"/>
    <x v="1"/>
    <d v="2015-06-13T00:00:00"/>
    <s v="Medium"/>
    <n v="2"/>
    <s v="Meduim"/>
    <n v="33161"/>
    <s v="Standard"/>
    <s v="North Miami"/>
    <x v="26"/>
    <x v="3"/>
    <x v="1"/>
    <s v="Office Furnishings"/>
    <x v="0"/>
    <s v="Small Pack"/>
  </r>
  <r>
    <n v="2840"/>
    <s v="Bob Berg"/>
    <n v="87885"/>
    <x v="2"/>
    <n v="18"/>
    <n v="14.98"/>
    <n v="269.64"/>
    <n v="0.05"/>
    <n v="0.05"/>
    <s v="Low discount"/>
    <n v="13.481999999999999"/>
    <n v="256.15800000000002"/>
    <s v="Low order"/>
    <d v="2015-06-11T00:00:00"/>
    <s v="Thursday"/>
    <s v="June"/>
    <s v="2015"/>
    <x v="1"/>
    <d v="2015-06-12T00:00:00"/>
    <s v="Medium"/>
    <n v="1"/>
    <s v="Fast"/>
    <n v="33161"/>
    <s v="Standard"/>
    <s v="North Miami"/>
    <x v="26"/>
    <x v="3"/>
    <x v="1"/>
    <s v="Office Furnishings"/>
    <x v="0"/>
    <s v="Small Pack"/>
  </r>
  <r>
    <n v="2840"/>
    <s v="Bob Berg"/>
    <n v="87885"/>
    <x v="7"/>
    <n v="1"/>
    <n v="38.76"/>
    <n v="38.76"/>
    <n v="0.05"/>
    <n v="0.05"/>
    <s v="Low discount"/>
    <n v="1.9379999999999999"/>
    <n v="36.821999999999996"/>
    <s v="Low order"/>
    <d v="2015-06-11T00:00:00"/>
    <s v="Thursday"/>
    <s v="June"/>
    <s v="2015"/>
    <x v="1"/>
    <d v="2015-06-12T00:00:00"/>
    <s v="Medium"/>
    <n v="1"/>
    <s v="Fast"/>
    <n v="33161"/>
    <s v="Standard"/>
    <s v="North Miami"/>
    <x v="26"/>
    <x v="3"/>
    <x v="0"/>
    <s v="Paper"/>
    <x v="0"/>
    <s v="Small Box"/>
  </r>
  <r>
    <n v="2847"/>
    <s v="Vanessa Day"/>
    <n v="85928"/>
    <x v="4"/>
    <n v="3"/>
    <n v="90.48"/>
    <n v="271.44"/>
    <n v="0.05"/>
    <n v="0.05"/>
    <s v="Low discount"/>
    <n v="13.572000000000001"/>
    <n v="257.86799999999999"/>
    <s v="Low order"/>
    <d v="2015-04-09T00:00:00"/>
    <s v="Thursday"/>
    <s v="April"/>
    <s v="2015"/>
    <x v="4"/>
    <d v="2015-04-11T00:00:00"/>
    <s v="Not Specified"/>
    <n v="2"/>
    <s v="Meduim"/>
    <n v="38017"/>
    <s v="Standard"/>
    <s v="Collierville"/>
    <x v="20"/>
    <x v="3"/>
    <x v="0"/>
    <s v="Envelopes"/>
    <x v="0"/>
    <s v="Small Box"/>
  </r>
  <r>
    <n v="2847"/>
    <s v="Vanessa Day"/>
    <n v="85928"/>
    <x v="2"/>
    <n v="9"/>
    <n v="9.77"/>
    <n v="87.929999999999993"/>
    <n v="0.05"/>
    <n v="0.05"/>
    <s v="Low discount"/>
    <n v="4.3964999999999996"/>
    <n v="83.533499999999989"/>
    <s v="Low order"/>
    <d v="2015-04-09T00:00:00"/>
    <s v="Thursday"/>
    <s v="April"/>
    <s v="2015"/>
    <x v="4"/>
    <d v="2015-04-10T00:00:00"/>
    <s v="Not Specified"/>
    <n v="1"/>
    <s v="Fast"/>
    <n v="38017"/>
    <s v="Standard"/>
    <s v="Collierville"/>
    <x v="20"/>
    <x v="3"/>
    <x v="1"/>
    <s v="Office Furnishings"/>
    <x v="0"/>
    <s v="Medium Box"/>
  </r>
  <r>
    <n v="2847"/>
    <s v="Vanessa Day"/>
    <n v="85928"/>
    <x v="0"/>
    <n v="1"/>
    <n v="34.99"/>
    <n v="34.99"/>
    <n v="0.05"/>
    <n v="0.05"/>
    <s v="Low discount"/>
    <n v="1.7495000000000003"/>
    <n v="33.240500000000004"/>
    <s v="Low order"/>
    <d v="2015-04-09T00:00:00"/>
    <s v="Thursday"/>
    <s v="April"/>
    <s v="2015"/>
    <x v="4"/>
    <d v="2015-04-11T00:00:00"/>
    <s v="Not Specified"/>
    <n v="2"/>
    <s v="Meduim"/>
    <n v="38017"/>
    <s v="Standard"/>
    <s v="Collierville"/>
    <x v="20"/>
    <x v="3"/>
    <x v="0"/>
    <s v="Pens &amp; Art Supplies"/>
    <x v="0"/>
    <s v="Small Box"/>
  </r>
  <r>
    <n v="2848"/>
    <s v="Eileen Dalton"/>
    <n v="85929"/>
    <x v="13"/>
    <n v="16"/>
    <n v="49.99"/>
    <n v="799.84"/>
    <n v="0.05"/>
    <n v="0.05"/>
    <s v="Low discount"/>
    <n v="39.992000000000004"/>
    <n v="759.84800000000007"/>
    <s v="Low order"/>
    <d v="2015-06-06T00:00:00"/>
    <s v="Saturday"/>
    <s v="June"/>
    <s v="2015"/>
    <x v="1"/>
    <d v="2015-06-08T00:00:00"/>
    <s v="Medium"/>
    <n v="2"/>
    <s v="Meduim"/>
    <n v="38401"/>
    <s v="Standard"/>
    <s v="Columbia"/>
    <x v="20"/>
    <x v="2"/>
    <x v="2"/>
    <s v="Computer Peripherals"/>
    <x v="0"/>
    <s v="Small Box"/>
  </r>
  <r>
    <n v="2851"/>
    <s v="Annie Sherrill"/>
    <n v="86454"/>
    <x v="5"/>
    <n v="11"/>
    <n v="115.99"/>
    <n v="1275.8899999999999"/>
    <n v="0.1"/>
    <n v="0.1"/>
    <s v="Meduim discount"/>
    <n v="127.589"/>
    <n v="1148.3009999999999"/>
    <s v="Low order"/>
    <d v="2015-04-09T00:00:00"/>
    <s v="Thursday"/>
    <s v="April"/>
    <s v="2015"/>
    <x v="4"/>
    <d v="2015-04-13T00:00:00"/>
    <s v="Low"/>
    <n v="4"/>
    <s v="High"/>
    <n v="79762"/>
    <s v="Standard"/>
    <s v="Odessa"/>
    <x v="7"/>
    <x v="0"/>
    <x v="2"/>
    <s v="Telephones And Communication"/>
    <x v="3"/>
    <s v="Small Box"/>
  </r>
  <r>
    <n v="2855"/>
    <s v="Vicki Womble"/>
    <n v="87316"/>
    <x v="8"/>
    <n v="10"/>
    <n v="7.84"/>
    <n v="78.400000000000006"/>
    <n v="0.05"/>
    <n v="0.05"/>
    <s v="Low discount"/>
    <n v="3.9200000000000004"/>
    <n v="74.48"/>
    <s v="Low order"/>
    <d v="2015-01-21T00:00:00"/>
    <s v="Wednesday"/>
    <s v="January"/>
    <s v="2015"/>
    <x v="0"/>
    <d v="2015-01-22T00:00:00"/>
    <s v="Medium"/>
    <n v="1"/>
    <s v="Fast"/>
    <n v="98198"/>
    <s v="Standard"/>
    <s v="Des Moines"/>
    <x v="0"/>
    <x v="0"/>
    <x v="0"/>
    <s v="Binders And Binder Accessories"/>
    <x v="0"/>
    <s v="Small Box"/>
  </r>
  <r>
    <n v="2855"/>
    <s v="Vicki Womble"/>
    <n v="87316"/>
    <x v="2"/>
    <n v="10"/>
    <n v="105.34"/>
    <n v="1053.4000000000001"/>
    <n v="0.1"/>
    <n v="0.1"/>
    <s v="Meduim discount"/>
    <n v="105.34000000000002"/>
    <n v="948.06000000000006"/>
    <s v="Low order"/>
    <d v="2015-01-21T00:00:00"/>
    <s v="Wednesday"/>
    <s v="January"/>
    <s v="2015"/>
    <x v="0"/>
    <d v="2015-01-22T00:00:00"/>
    <s v="Medium"/>
    <n v="1"/>
    <s v="Fast"/>
    <n v="98198"/>
    <s v="Standard"/>
    <s v="Des Moines"/>
    <x v="0"/>
    <x v="0"/>
    <x v="1"/>
    <s v="Office Furnishings"/>
    <x v="0"/>
    <s v="Large Box"/>
  </r>
  <r>
    <n v="2855"/>
    <s v="Vicki Womble"/>
    <n v="87317"/>
    <x v="6"/>
    <n v="1"/>
    <n v="6783.02"/>
    <n v="6783.02"/>
    <n v="0.15"/>
    <n v="0.15"/>
    <s v="High discount"/>
    <n v="1017.453"/>
    <n v="5765.5670000000009"/>
    <s v="High Order"/>
    <d v="2015-03-10T00:00:00"/>
    <s v="Tuesday"/>
    <s v="March"/>
    <s v="2015"/>
    <x v="5"/>
    <d v="2015-03-14T00:00:00"/>
    <s v="Low"/>
    <n v="4"/>
    <s v="High"/>
    <n v="98198"/>
    <s v="Standard"/>
    <s v="Des Moines"/>
    <x v="0"/>
    <x v="3"/>
    <x v="2"/>
    <s v="Office Machines"/>
    <x v="3"/>
    <s v="Large Box"/>
  </r>
  <r>
    <n v="2858"/>
    <s v="Jerry Webster"/>
    <n v="88279"/>
    <x v="0"/>
    <n v="3"/>
    <n v="2.94"/>
    <n v="8.82"/>
    <n v="0.05"/>
    <n v="0.05"/>
    <s v="Low discount"/>
    <n v="0.44100000000000006"/>
    <n v="8.3789999999999996"/>
    <s v="Low order"/>
    <d v="2015-05-17T00:00:00"/>
    <s v="Sunday"/>
    <s v="May"/>
    <s v="2015"/>
    <x v="3"/>
    <d v="2015-05-18T00:00:00"/>
    <s v="Medium"/>
    <n v="1"/>
    <s v="Fast"/>
    <n v="32259"/>
    <s v="Standard"/>
    <s v="Fruit Cove"/>
    <x v="26"/>
    <x v="3"/>
    <x v="0"/>
    <s v="Pens &amp; Art Supplies"/>
    <x v="0"/>
    <s v="Wrap Bag"/>
  </r>
  <r>
    <n v="2858"/>
    <s v="Jerry Webster"/>
    <n v="88282"/>
    <x v="8"/>
    <n v="30"/>
    <n v="67.28"/>
    <n v="2018.4"/>
    <n v="0.05"/>
    <n v="0.05"/>
    <s v="Low discount"/>
    <n v="100.92000000000002"/>
    <n v="1917.48"/>
    <s v="Low order"/>
    <d v="2015-05-23T00:00:00"/>
    <s v="Saturday"/>
    <s v="May"/>
    <s v="2015"/>
    <x v="3"/>
    <d v="2015-05-28T00:00:00"/>
    <s v="Low"/>
    <n v="5"/>
    <s v="High"/>
    <n v="32259"/>
    <s v="Standard"/>
    <s v="Fruit Cove"/>
    <x v="26"/>
    <x v="3"/>
    <x v="0"/>
    <s v="Binders And Binder Accessories"/>
    <x v="0"/>
    <s v="Small Box"/>
  </r>
  <r>
    <n v="2858"/>
    <s v="Jerry Webster"/>
    <n v="88282"/>
    <x v="14"/>
    <n v="42"/>
    <n v="130.97999999999999"/>
    <n v="5501.16"/>
    <n v="0.1"/>
    <n v="0.1"/>
    <s v="Meduim discount"/>
    <n v="550.11599999999999"/>
    <n v="4951.0439999999999"/>
    <s v="Low order"/>
    <d v="2015-05-23T00:00:00"/>
    <s v="Saturday"/>
    <s v="May"/>
    <s v="2015"/>
    <x v="3"/>
    <d v="2015-05-23T00:00:00"/>
    <s v="Low"/>
    <n v="0"/>
    <s v="Fast"/>
    <n v="32259"/>
    <s v="Express "/>
    <s v="Fruit Cove"/>
    <x v="26"/>
    <x v="3"/>
    <x v="1"/>
    <s v="Bookcases"/>
    <x v="0"/>
    <s v="Jumbo Box"/>
  </r>
  <r>
    <n v="2858"/>
    <s v="Jerry Webster"/>
    <n v="88282"/>
    <x v="0"/>
    <n v="28"/>
    <n v="2.78"/>
    <n v="77.839999999999989"/>
    <n v="0.05"/>
    <n v="0.05"/>
    <s v="Low discount"/>
    <n v="3.8919999999999995"/>
    <n v="73.947999999999993"/>
    <s v="Low order"/>
    <d v="2015-05-23T00:00:00"/>
    <s v="Saturday"/>
    <s v="May"/>
    <s v="2015"/>
    <x v="3"/>
    <d v="2015-05-23T00:00:00"/>
    <s v="Low"/>
    <n v="0"/>
    <s v="Fast"/>
    <n v="32259"/>
    <s v="Standard"/>
    <s v="Fruit Cove"/>
    <x v="26"/>
    <x v="3"/>
    <x v="0"/>
    <s v="Pens &amp; Art Supplies"/>
    <x v="0"/>
    <s v="Wrap Bag"/>
  </r>
  <r>
    <n v="2859"/>
    <s v="Brad H Blake"/>
    <n v="88281"/>
    <x v="10"/>
    <n v="23"/>
    <n v="142.86000000000001"/>
    <n v="3285.78"/>
    <n v="0.1"/>
    <n v="0.1"/>
    <s v="Meduim discount"/>
    <n v="328.57800000000003"/>
    <n v="2957.2020000000002"/>
    <s v="Low order"/>
    <d v="2015-04-01T00:00:00"/>
    <s v="Wednesday"/>
    <s v="April"/>
    <s v="2015"/>
    <x v="4"/>
    <d v="2015-04-03T00:00:00"/>
    <s v="Not Specified"/>
    <n v="2"/>
    <s v="Meduim"/>
    <n v="32601"/>
    <s v="Standard"/>
    <s v="Gainesville"/>
    <x v="26"/>
    <x v="2"/>
    <x v="0"/>
    <s v="Storage &amp; Organization"/>
    <x v="0"/>
    <s v="Small Box"/>
  </r>
  <r>
    <n v="2861"/>
    <s v="Dwight Robinson"/>
    <n v="88280"/>
    <x v="5"/>
    <n v="11"/>
    <n v="20.99"/>
    <n v="230.89"/>
    <n v="0.05"/>
    <n v="0.05"/>
    <s v="Low discount"/>
    <n v="11.544499999999999"/>
    <n v="219.34549999999999"/>
    <s v="Low order"/>
    <d v="2015-02-28T00:00:00"/>
    <s v="Saturday"/>
    <s v="February"/>
    <s v="2015"/>
    <x v="2"/>
    <d v="2015-02-28T00:00:00"/>
    <s v="Medium"/>
    <n v="0"/>
    <s v="Fast"/>
    <n v="67601"/>
    <s v="Standard"/>
    <s v="Hays"/>
    <x v="13"/>
    <x v="2"/>
    <x v="2"/>
    <s v="Telephones And Communication"/>
    <x v="0"/>
    <s v="Medium Box"/>
  </r>
  <r>
    <n v="2862"/>
    <s v="Carrie High"/>
    <n v="88278"/>
    <x v="2"/>
    <n v="9"/>
    <n v="12.22"/>
    <n v="109.98"/>
    <n v="0.05"/>
    <n v="0.05"/>
    <s v="Low discount"/>
    <n v="5.4990000000000006"/>
    <n v="104.48100000000001"/>
    <s v="Low order"/>
    <d v="2015-04-11T00:00:00"/>
    <s v="Saturday"/>
    <s v="April"/>
    <s v="2015"/>
    <x v="4"/>
    <d v="2015-04-12T00:00:00"/>
    <s v="High"/>
    <n v="1"/>
    <s v="Fast"/>
    <n v="68128"/>
    <s v="Standard"/>
    <s v="La Vista"/>
    <x v="32"/>
    <x v="2"/>
    <x v="1"/>
    <s v="Office Furnishings"/>
    <x v="0"/>
    <s v="Small Pack"/>
  </r>
  <r>
    <n v="2865"/>
    <s v="Roberta Mitchell"/>
    <n v="90871"/>
    <x v="2"/>
    <n v="4"/>
    <n v="13.79"/>
    <n v="55.16"/>
    <n v="0.05"/>
    <n v="0.05"/>
    <s v="Low discount"/>
    <n v="2.758"/>
    <n v="52.401999999999994"/>
    <s v="Low order"/>
    <d v="2015-02-23T00:00:00"/>
    <s v="Monday"/>
    <s v="February"/>
    <s v="2015"/>
    <x v="2"/>
    <d v="2015-02-25T00:00:00"/>
    <s v="Critical"/>
    <n v="2"/>
    <s v="Meduim"/>
    <n v="75460"/>
    <s v="Standard"/>
    <s v="Paris"/>
    <x v="7"/>
    <x v="2"/>
    <x v="1"/>
    <s v="Office Furnishings"/>
    <x v="0"/>
    <s v="Small Box"/>
  </r>
  <r>
    <n v="2865"/>
    <s v="Roberta Mitchell"/>
    <n v="90871"/>
    <x v="10"/>
    <n v="8"/>
    <n v="33.29"/>
    <n v="266.32"/>
    <n v="0.05"/>
    <n v="0.05"/>
    <s v="Low discount"/>
    <n v="13.316000000000001"/>
    <n v="253.00399999999999"/>
    <s v="Low order"/>
    <d v="2015-02-23T00:00:00"/>
    <s v="Monday"/>
    <s v="February"/>
    <s v="2015"/>
    <x v="2"/>
    <d v="2015-02-24T00:00:00"/>
    <s v="Critical"/>
    <n v="1"/>
    <s v="Fast"/>
    <n v="75460"/>
    <s v="Standard"/>
    <s v="Paris"/>
    <x v="7"/>
    <x v="1"/>
    <x v="0"/>
    <s v="Storage &amp; Organization"/>
    <x v="0"/>
    <s v="Small Box"/>
  </r>
  <r>
    <n v="2867"/>
    <s v="Dana Teague"/>
    <n v="11013"/>
    <x v="5"/>
    <n v="2"/>
    <n v="125.99"/>
    <n v="251.98"/>
    <n v="0.1"/>
    <n v="0.1"/>
    <s v="Meduim discount"/>
    <n v="25.198"/>
    <n v="226.78199999999998"/>
    <s v="Low order"/>
    <d v="2015-04-17T00:00:00"/>
    <s v="Friday"/>
    <s v="April"/>
    <s v="2015"/>
    <x v="4"/>
    <d v="2015-04-18T00:00:00"/>
    <s v="High"/>
    <n v="1"/>
    <s v="Fast"/>
    <n v="20016"/>
    <s v="Standard"/>
    <s v="Washington"/>
    <x v="41"/>
    <x v="0"/>
    <x v="2"/>
    <s v="Telephones And Communication"/>
    <x v="0"/>
    <s v="Small Box"/>
  </r>
  <r>
    <n v="2868"/>
    <s v="Eugene Clayton"/>
    <n v="85826"/>
    <x v="8"/>
    <n v="6"/>
    <n v="896.99"/>
    <n v="5381.9400000000005"/>
    <n v="0.1"/>
    <n v="0.1"/>
    <s v="Meduim discount"/>
    <n v="538.19400000000007"/>
    <n v="4843.7460000000001"/>
    <s v="Low order"/>
    <d v="2015-01-08T00:00:00"/>
    <s v="Thursday"/>
    <s v="January"/>
    <s v="2015"/>
    <x v="0"/>
    <d v="2015-01-10T00:00:00"/>
    <s v="High"/>
    <n v="2"/>
    <s v="Meduim"/>
    <n v="98026"/>
    <s v="Standard"/>
    <s v="Edmonds"/>
    <x v="0"/>
    <x v="0"/>
    <x v="0"/>
    <s v="Binders And Binder Accessories"/>
    <x v="0"/>
    <s v="Small Box"/>
  </r>
  <r>
    <n v="2868"/>
    <s v="Eugene Clayton"/>
    <n v="85827"/>
    <x v="5"/>
    <n v="1"/>
    <n v="125.99"/>
    <n v="125.99"/>
    <n v="0.1"/>
    <n v="0.1"/>
    <s v="Meduim discount"/>
    <n v="12.599"/>
    <n v="113.39099999999999"/>
    <s v="Low order"/>
    <d v="2015-04-17T00:00:00"/>
    <s v="Friday"/>
    <s v="April"/>
    <s v="2015"/>
    <x v="4"/>
    <d v="2015-04-18T00:00:00"/>
    <s v="High"/>
    <n v="1"/>
    <s v="Fast"/>
    <n v="98026"/>
    <s v="Standard"/>
    <s v="Edmonds"/>
    <x v="0"/>
    <x v="0"/>
    <x v="2"/>
    <s v="Telephones And Communication"/>
    <x v="0"/>
    <s v="Small Box"/>
  </r>
  <r>
    <n v="2868"/>
    <s v="Eugene Clayton"/>
    <n v="85828"/>
    <x v="8"/>
    <n v="4"/>
    <n v="15.99"/>
    <n v="63.96"/>
    <n v="0.05"/>
    <n v="0.05"/>
    <s v="Low discount"/>
    <n v="3.1980000000000004"/>
    <n v="60.762"/>
    <s v="Low order"/>
    <d v="2015-05-25T00:00:00"/>
    <s v="Monday"/>
    <s v="May"/>
    <s v="2015"/>
    <x v="3"/>
    <d v="2015-05-27T00:00:00"/>
    <s v="Not Specified"/>
    <n v="2"/>
    <s v="Meduim"/>
    <n v="98026"/>
    <s v="Express "/>
    <s v="Edmonds"/>
    <x v="0"/>
    <x v="3"/>
    <x v="0"/>
    <s v="Binders And Binder Accessories"/>
    <x v="0"/>
    <s v="Small Box"/>
  </r>
  <r>
    <n v="2873"/>
    <s v="Benjamin Gunter"/>
    <n v="89872"/>
    <x v="9"/>
    <n v="12"/>
    <n v="2.89"/>
    <n v="34.68"/>
    <n v="0.05"/>
    <n v="0.05"/>
    <s v="Low discount"/>
    <n v="1.734"/>
    <n v="32.945999999999998"/>
    <s v="Low order"/>
    <d v="2015-01-22T00:00:00"/>
    <s v="Thursday"/>
    <s v="January"/>
    <s v="2015"/>
    <x v="0"/>
    <d v="2015-01-24T00:00:00"/>
    <s v="Medium"/>
    <n v="2"/>
    <s v="Meduim"/>
    <n v="33012"/>
    <s v="Standard"/>
    <s v="Hialeah"/>
    <x v="26"/>
    <x v="3"/>
    <x v="0"/>
    <s v="Labels"/>
    <x v="2"/>
    <s v="Small Box"/>
  </r>
  <r>
    <n v="2873"/>
    <s v="Benjamin Gunter"/>
    <n v="89872"/>
    <x v="11"/>
    <n v="10"/>
    <n v="217.85"/>
    <n v="2178.5"/>
    <n v="0.1"/>
    <n v="0.1"/>
    <s v="Meduim discount"/>
    <n v="217.85000000000002"/>
    <n v="1960.65"/>
    <s v="Low order"/>
    <d v="2015-01-22T00:00:00"/>
    <s v="Thursday"/>
    <s v="January"/>
    <s v="2015"/>
    <x v="0"/>
    <d v="2015-01-23T00:00:00"/>
    <s v="Medium"/>
    <n v="1"/>
    <s v="Fast"/>
    <n v="33012"/>
    <s v="Express "/>
    <s v="Hialeah"/>
    <x v="26"/>
    <x v="2"/>
    <x v="1"/>
    <s v="Tables"/>
    <x v="2"/>
    <s v="Jumbo Box"/>
  </r>
  <r>
    <n v="2874"/>
    <s v="Marian Willis"/>
    <n v="89873"/>
    <x v="0"/>
    <n v="4"/>
    <n v="4.84"/>
    <n v="19.36"/>
    <n v="0.05"/>
    <n v="0.05"/>
    <s v="Low discount"/>
    <n v="0.96799999999999997"/>
    <n v="18.391999999999999"/>
    <s v="Low order"/>
    <d v="2015-04-06T00:00:00"/>
    <s v="Monday"/>
    <s v="April"/>
    <s v="2015"/>
    <x v="4"/>
    <d v="2015-04-15T00:00:00"/>
    <s v="Low"/>
    <n v="9"/>
    <s v="High"/>
    <n v="68128"/>
    <s v="Standard"/>
    <s v="La Vista"/>
    <x v="32"/>
    <x v="2"/>
    <x v="0"/>
    <s v="Pens &amp; Art Supplies"/>
    <x v="1"/>
    <s v="Wrap Bag"/>
  </r>
  <r>
    <n v="2874"/>
    <s v="Marian Willis"/>
    <n v="89874"/>
    <x v="8"/>
    <n v="19"/>
    <n v="304.99"/>
    <n v="5794.81"/>
    <n v="0.1"/>
    <n v="0.1"/>
    <s v="Meduim discount"/>
    <n v="579.48100000000011"/>
    <n v="5215.3290000000006"/>
    <s v="High Order"/>
    <d v="2015-06-22T00:00:00"/>
    <s v="Monday"/>
    <s v="June"/>
    <s v="2015"/>
    <x v="1"/>
    <d v="2015-06-24T00:00:00"/>
    <s v="Critical"/>
    <n v="2"/>
    <s v="Meduim"/>
    <n v="68128"/>
    <s v="Standard"/>
    <s v="La Vista"/>
    <x v="32"/>
    <x v="2"/>
    <x v="0"/>
    <s v="Binders And Binder Accessories"/>
    <x v="1"/>
    <s v="Small Box"/>
  </r>
  <r>
    <n v="2874"/>
    <s v="Marian Willis"/>
    <n v="89874"/>
    <x v="5"/>
    <n v="12"/>
    <n v="65.989999999999995"/>
    <n v="791.87999999999988"/>
    <n v="0.05"/>
    <n v="0.05"/>
    <s v="Low discount"/>
    <n v="39.593999999999994"/>
    <n v="752.28599999999983"/>
    <s v="Low order"/>
    <d v="2015-06-22T00:00:00"/>
    <s v="Monday"/>
    <s v="June"/>
    <s v="2015"/>
    <x v="1"/>
    <d v="2015-06-24T00:00:00"/>
    <s v="Critical"/>
    <n v="2"/>
    <s v="Meduim"/>
    <n v="68128"/>
    <s v="Standard"/>
    <s v="La Vista"/>
    <x v="32"/>
    <x v="1"/>
    <x v="2"/>
    <s v="Telephones And Communication"/>
    <x v="1"/>
    <s v="Small Box"/>
  </r>
  <r>
    <n v="2877"/>
    <s v="Shannon Aldridge"/>
    <n v="91492"/>
    <x v="13"/>
    <n v="12"/>
    <n v="8.33"/>
    <n v="99.960000000000008"/>
    <n v="0.05"/>
    <n v="0.05"/>
    <s v="Low discount"/>
    <n v="4.9980000000000011"/>
    <n v="94.962000000000003"/>
    <s v="Low order"/>
    <d v="2015-03-02T00:00:00"/>
    <s v="Monday"/>
    <s v="March"/>
    <s v="2015"/>
    <x v="5"/>
    <d v="2015-03-04T00:00:00"/>
    <s v="Not Specified"/>
    <n v="2"/>
    <s v="Meduim"/>
    <n v="44070"/>
    <s v="Express "/>
    <s v="North Olmsted"/>
    <x v="10"/>
    <x v="0"/>
    <x v="2"/>
    <s v="Computer Peripherals"/>
    <x v="3"/>
    <s v="Small Pack"/>
  </r>
  <r>
    <n v="2878"/>
    <s v="Susan Carroll Berman"/>
    <n v="54369"/>
    <x v="13"/>
    <n v="47"/>
    <n v="8.33"/>
    <n v="391.51"/>
    <n v="0.05"/>
    <n v="0.05"/>
    <s v="Low discount"/>
    <n v="19.575500000000002"/>
    <n v="371.93450000000001"/>
    <s v="Low order"/>
    <d v="2015-03-02T00:00:00"/>
    <s v="Monday"/>
    <s v="March"/>
    <s v="2015"/>
    <x v="5"/>
    <d v="2015-03-04T00:00:00"/>
    <s v="Not Specified"/>
    <n v="2"/>
    <s v="Meduim"/>
    <n v="98107"/>
    <s v="Express "/>
    <s v="Seattle"/>
    <x v="0"/>
    <x v="3"/>
    <x v="2"/>
    <s v="Computer Peripherals"/>
    <x v="3"/>
    <s v="Small Pack"/>
  </r>
  <r>
    <n v="2880"/>
    <s v="Grace Black"/>
    <n v="88626"/>
    <x v="7"/>
    <n v="11"/>
    <n v="6.68"/>
    <n v="73.47999999999999"/>
    <n v="0.05"/>
    <n v="0.05"/>
    <s v="Low discount"/>
    <n v="3.6739999999999995"/>
    <n v="69.805999999999983"/>
    <s v="Low order"/>
    <d v="2015-03-28T00:00:00"/>
    <s v="Saturday"/>
    <s v="March"/>
    <s v="2015"/>
    <x v="5"/>
    <d v="2015-03-29T00:00:00"/>
    <s v="Medium"/>
    <n v="1"/>
    <s v="Fast"/>
    <n v="33160"/>
    <s v="Standard"/>
    <s v="North Miami Beach"/>
    <x v="26"/>
    <x v="3"/>
    <x v="0"/>
    <s v="Paper"/>
    <x v="2"/>
    <s v="Small Box"/>
  </r>
  <r>
    <n v="2880"/>
    <s v="Grace Black"/>
    <n v="88627"/>
    <x v="1"/>
    <n v="25"/>
    <n v="243.98"/>
    <n v="6099.5"/>
    <n v="0.1"/>
    <n v="0.1"/>
    <s v="Meduim discount"/>
    <n v="609.95000000000005"/>
    <n v="5489.55"/>
    <s v="High Order"/>
    <d v="2015-05-08T00:00:00"/>
    <s v="Friday"/>
    <s v="May"/>
    <s v="2015"/>
    <x v="3"/>
    <d v="2015-05-13T00:00:00"/>
    <s v="Low"/>
    <n v="5"/>
    <s v="High"/>
    <n v="33160"/>
    <s v="Express "/>
    <s v="North Miami Beach"/>
    <x v="26"/>
    <x v="3"/>
    <x v="1"/>
    <s v="Chairs &amp; Chairmats"/>
    <x v="2"/>
    <s v="Jumbo Drum"/>
  </r>
  <r>
    <n v="2882"/>
    <s v="Andrew Gonzalez"/>
    <n v="55300"/>
    <x v="15"/>
    <n v="37"/>
    <n v="4.0599999999999996"/>
    <n v="150.22"/>
    <n v="0.05"/>
    <n v="0.05"/>
    <s v="Low discount"/>
    <n v="7.5110000000000001"/>
    <n v="142.709"/>
    <s v="Low order"/>
    <d v="2015-02-20T00:00:00"/>
    <s v="Friday"/>
    <s v="February"/>
    <s v="2015"/>
    <x v="2"/>
    <d v="2015-02-22T00:00:00"/>
    <s v="High"/>
    <n v="2"/>
    <s v="Meduim"/>
    <n v="28206"/>
    <s v="Standard"/>
    <s v="Charlotte"/>
    <x v="24"/>
    <x v="3"/>
    <x v="0"/>
    <s v="Appliances"/>
    <x v="3"/>
    <s v="Small Box"/>
  </r>
  <r>
    <n v="2882"/>
    <s v="Andrew Gonzalez"/>
    <n v="55300"/>
    <x v="9"/>
    <n v="48"/>
    <n v="3.75"/>
    <n v="180"/>
    <n v="0.05"/>
    <n v="0.05"/>
    <s v="Low discount"/>
    <n v="9"/>
    <n v="171"/>
    <s v="Low order"/>
    <d v="2015-02-20T00:00:00"/>
    <s v="Friday"/>
    <s v="February"/>
    <s v="2015"/>
    <x v="2"/>
    <d v="2015-02-21T00:00:00"/>
    <s v="High"/>
    <n v="1"/>
    <s v="Fast"/>
    <n v="28206"/>
    <s v="Standard"/>
    <s v="Charlotte"/>
    <x v="24"/>
    <x v="3"/>
    <x v="0"/>
    <s v="Labels"/>
    <x v="3"/>
    <s v="Small Box"/>
  </r>
  <r>
    <n v="2882"/>
    <s v="Andrew Gonzalez"/>
    <n v="55300"/>
    <x v="2"/>
    <n v="31"/>
    <n v="10.68"/>
    <n v="331.08"/>
    <n v="0.05"/>
    <n v="0.05"/>
    <s v="Low discount"/>
    <n v="16.553999999999998"/>
    <n v="314.52600000000001"/>
    <s v="Low order"/>
    <d v="2015-02-20T00:00:00"/>
    <s v="Friday"/>
    <s v="February"/>
    <s v="2015"/>
    <x v="2"/>
    <d v="2015-02-22T00:00:00"/>
    <s v="High"/>
    <n v="2"/>
    <s v="Meduim"/>
    <n v="28206"/>
    <s v="Standard"/>
    <s v="Charlotte"/>
    <x v="24"/>
    <x v="3"/>
    <x v="1"/>
    <s v="Office Furnishings"/>
    <x v="3"/>
    <s v="Large Box"/>
  </r>
  <r>
    <n v="2882"/>
    <s v="Andrew Gonzalez"/>
    <n v="16676"/>
    <x v="5"/>
    <n v="39"/>
    <n v="28.99"/>
    <n v="1130.6099999999999"/>
    <n v="0.05"/>
    <n v="0.05"/>
    <s v="Low discount"/>
    <n v="56.530499999999996"/>
    <n v="1074.0794999999998"/>
    <s v="Low order"/>
    <d v="2015-03-19T00:00:00"/>
    <s v="Thursday"/>
    <s v="March"/>
    <s v="2015"/>
    <x v="5"/>
    <d v="2015-03-19T00:00:00"/>
    <s v="High"/>
    <n v="0"/>
    <s v="Fast"/>
    <n v="28206"/>
    <s v="Standard"/>
    <s v="Charlotte"/>
    <x v="24"/>
    <x v="3"/>
    <x v="2"/>
    <s v="Telephones And Communication"/>
    <x v="3"/>
    <s v="Medium Box"/>
  </r>
  <r>
    <n v="2882"/>
    <s v="Andrew Gonzalez"/>
    <n v="4839"/>
    <x v="7"/>
    <n v="35"/>
    <n v="6.48"/>
    <n v="226.8"/>
    <n v="0.05"/>
    <n v="0.05"/>
    <s v="Low discount"/>
    <n v="11.340000000000002"/>
    <n v="215.46"/>
    <s v="Low order"/>
    <d v="2015-05-09T00:00:00"/>
    <s v="Saturday"/>
    <s v="May"/>
    <s v="2015"/>
    <x v="3"/>
    <d v="2015-05-09T00:00:00"/>
    <s v="Critical"/>
    <n v="0"/>
    <s v="Fast"/>
    <n v="28206"/>
    <s v="Standard"/>
    <s v="Charlotte"/>
    <x v="24"/>
    <x v="3"/>
    <x v="0"/>
    <s v="Paper"/>
    <x v="3"/>
    <s v="Small Box"/>
  </r>
  <r>
    <n v="2882"/>
    <s v="Andrew Gonzalez"/>
    <n v="21958"/>
    <x v="15"/>
    <n v="21"/>
    <n v="363.25"/>
    <n v="7628.25"/>
    <n v="0.1"/>
    <n v="0.1"/>
    <s v="Meduim discount"/>
    <n v="762.82500000000005"/>
    <n v="6865.4250000000002"/>
    <s v="High Order"/>
    <d v="2015-06-05T00:00:00"/>
    <s v="Friday"/>
    <s v="June"/>
    <s v="2015"/>
    <x v="1"/>
    <d v="2015-06-06T00:00:00"/>
    <s v="High"/>
    <n v="1"/>
    <s v="Fast"/>
    <n v="28206"/>
    <s v="Standard"/>
    <s v="Charlotte"/>
    <x v="24"/>
    <x v="3"/>
    <x v="0"/>
    <s v="Appliances"/>
    <x v="3"/>
    <s v="Small Box"/>
  </r>
  <r>
    <n v="2882"/>
    <s v="Andrew Gonzalez"/>
    <n v="40224"/>
    <x v="2"/>
    <n v="21"/>
    <n v="63.94"/>
    <n v="1342.74"/>
    <n v="0.05"/>
    <n v="0.05"/>
    <s v="Low discount"/>
    <n v="67.137"/>
    <n v="1275.6030000000001"/>
    <s v="Low order"/>
    <d v="2015-06-30T00:00:00"/>
    <s v="Tuesday"/>
    <s v="June"/>
    <s v="2015"/>
    <x v="1"/>
    <d v="2015-07-07T00:00:00"/>
    <s v="Low"/>
    <n v="7"/>
    <s v="High"/>
    <n v="28206"/>
    <s v="Express "/>
    <s v="Charlotte"/>
    <x v="24"/>
    <x v="3"/>
    <x v="1"/>
    <s v="Office Furnishings"/>
    <x v="3"/>
    <s v="Small Box"/>
  </r>
  <r>
    <n v="2882"/>
    <s v="Andrew Gonzalez"/>
    <n v="50917"/>
    <x v="13"/>
    <n v="40"/>
    <n v="43.98"/>
    <n v="1759.1999999999998"/>
    <n v="0.05"/>
    <n v="0.05"/>
    <s v="Low discount"/>
    <n v="87.96"/>
    <n v="1671.2399999999998"/>
    <s v="Low order"/>
    <d v="2015-01-21T00:00:00"/>
    <s v="Wednesday"/>
    <s v="January"/>
    <s v="2015"/>
    <x v="0"/>
    <d v="2015-01-25T00:00:00"/>
    <s v="Low"/>
    <n v="4"/>
    <s v="High"/>
    <n v="28206"/>
    <s v="Standard"/>
    <s v="Charlotte"/>
    <x v="24"/>
    <x v="1"/>
    <x v="2"/>
    <s v="Computer Peripherals"/>
    <x v="3"/>
    <s v="Small Pack"/>
  </r>
  <r>
    <n v="2883"/>
    <s v="Stuart Sharma"/>
    <n v="87632"/>
    <x v="7"/>
    <n v="9"/>
    <n v="6.48"/>
    <n v="58.320000000000007"/>
    <n v="0.05"/>
    <n v="0.05"/>
    <s v="Low discount"/>
    <n v="2.9160000000000004"/>
    <n v="55.404000000000011"/>
    <s v="Low order"/>
    <d v="2015-05-09T00:00:00"/>
    <s v="Saturday"/>
    <s v="May"/>
    <s v="2015"/>
    <x v="3"/>
    <d v="2015-05-09T00:00:00"/>
    <s v="Critical"/>
    <n v="0"/>
    <s v="Fast"/>
    <n v="44070"/>
    <s v="Standard"/>
    <s v="North Olmsted"/>
    <x v="10"/>
    <x v="1"/>
    <x v="0"/>
    <s v="Paper"/>
    <x v="3"/>
    <s v="Small Box"/>
  </r>
  <r>
    <n v="2884"/>
    <s v="Stuart C Robinson"/>
    <n v="87631"/>
    <x v="5"/>
    <n v="10"/>
    <n v="28.99"/>
    <n v="289.89999999999998"/>
    <n v="0.05"/>
    <n v="0.05"/>
    <s v="Low discount"/>
    <n v="14.494999999999999"/>
    <n v="275.40499999999997"/>
    <s v="Low order"/>
    <d v="2015-03-19T00:00:00"/>
    <s v="Thursday"/>
    <s v="March"/>
    <s v="2015"/>
    <x v="5"/>
    <d v="2015-03-19T00:00:00"/>
    <s v="High"/>
    <n v="0"/>
    <s v="Fast"/>
    <n v="44039"/>
    <s v="Standard"/>
    <s v="North Ridgeville"/>
    <x v="10"/>
    <x v="1"/>
    <x v="2"/>
    <s v="Telephones And Communication"/>
    <x v="3"/>
    <s v="Medium Box"/>
  </r>
  <r>
    <n v="2884"/>
    <s v="Stuart C Robinson"/>
    <n v="87633"/>
    <x v="15"/>
    <n v="5"/>
    <n v="363.25"/>
    <n v="1816.25"/>
    <n v="0.1"/>
    <n v="0.1"/>
    <s v="Meduim discount"/>
    <n v="181.625"/>
    <n v="1634.625"/>
    <s v="Low order"/>
    <d v="2015-06-05T00:00:00"/>
    <s v="Friday"/>
    <s v="June"/>
    <s v="2015"/>
    <x v="1"/>
    <d v="2015-06-06T00:00:00"/>
    <s v="High"/>
    <n v="1"/>
    <s v="Fast"/>
    <n v="44039"/>
    <s v="Standard"/>
    <s v="North Ridgeville"/>
    <x v="10"/>
    <x v="1"/>
    <x v="0"/>
    <s v="Appliances"/>
    <x v="3"/>
    <s v="Small Box"/>
  </r>
  <r>
    <n v="2885"/>
    <s v="Gary Frazier"/>
    <n v="87634"/>
    <x v="2"/>
    <n v="5"/>
    <n v="63.94"/>
    <n v="319.7"/>
    <n v="0.05"/>
    <n v="0.05"/>
    <s v="Low discount"/>
    <n v="15.984999999999999"/>
    <n v="303.71499999999997"/>
    <s v="Low order"/>
    <d v="2015-06-30T00:00:00"/>
    <s v="Tuesday"/>
    <s v="June"/>
    <s v="2015"/>
    <x v="1"/>
    <d v="2015-07-07T00:00:00"/>
    <s v="Low"/>
    <n v="7"/>
    <s v="High"/>
    <n v="44133"/>
    <s v="Express "/>
    <s v="North Royalton"/>
    <x v="10"/>
    <x v="1"/>
    <x v="1"/>
    <s v="Office Furnishings"/>
    <x v="3"/>
    <s v="Small Box"/>
  </r>
  <r>
    <n v="2886"/>
    <s v="Gretchen McKinney"/>
    <n v="87630"/>
    <x v="15"/>
    <n v="9"/>
    <n v="4.0599999999999996"/>
    <n v="36.54"/>
    <n v="0.05"/>
    <n v="0.05"/>
    <s v="Low discount"/>
    <n v="1.827"/>
    <n v="34.713000000000001"/>
    <s v="Low order"/>
    <d v="2015-02-20T00:00:00"/>
    <s v="Friday"/>
    <s v="February"/>
    <s v="2015"/>
    <x v="2"/>
    <d v="2015-02-22T00:00:00"/>
    <s v="High"/>
    <n v="2"/>
    <s v="Meduim"/>
    <n v="44134"/>
    <s v="Standard"/>
    <s v="Parma"/>
    <x v="10"/>
    <x v="1"/>
    <x v="0"/>
    <s v="Appliances"/>
    <x v="3"/>
    <s v="Small Box"/>
  </r>
  <r>
    <n v="2886"/>
    <s v="Gretchen McKinney"/>
    <n v="87630"/>
    <x v="9"/>
    <n v="12"/>
    <n v="3.75"/>
    <n v="45"/>
    <n v="0.05"/>
    <n v="0.05"/>
    <s v="Low discount"/>
    <n v="2.25"/>
    <n v="42.75"/>
    <s v="Low order"/>
    <d v="2015-02-20T00:00:00"/>
    <s v="Friday"/>
    <s v="February"/>
    <s v="2015"/>
    <x v="2"/>
    <d v="2015-02-21T00:00:00"/>
    <s v="High"/>
    <n v="1"/>
    <s v="Fast"/>
    <n v="44134"/>
    <s v="Standard"/>
    <s v="Parma"/>
    <x v="10"/>
    <x v="1"/>
    <x v="0"/>
    <s v="Labels"/>
    <x v="3"/>
    <s v="Small Box"/>
  </r>
  <r>
    <n v="2886"/>
    <s v="Gretchen McKinney"/>
    <n v="87630"/>
    <x v="2"/>
    <n v="8"/>
    <n v="10.68"/>
    <n v="85.44"/>
    <n v="0.05"/>
    <n v="0.05"/>
    <s v="Low discount"/>
    <n v="4.2720000000000002"/>
    <n v="81.167999999999992"/>
    <s v="Low order"/>
    <d v="2015-02-20T00:00:00"/>
    <s v="Friday"/>
    <s v="February"/>
    <s v="2015"/>
    <x v="2"/>
    <d v="2015-02-22T00:00:00"/>
    <s v="High"/>
    <n v="2"/>
    <s v="Meduim"/>
    <n v="44134"/>
    <s v="Standard"/>
    <s v="Parma"/>
    <x v="10"/>
    <x v="2"/>
    <x v="1"/>
    <s v="Office Furnishings"/>
    <x v="3"/>
    <s v="Large Box"/>
  </r>
  <r>
    <n v="2892"/>
    <s v="Benjamin Porter"/>
    <n v="90011"/>
    <x v="11"/>
    <n v="11"/>
    <n v="209.37"/>
    <n v="2303.0700000000002"/>
    <n v="0.1"/>
    <n v="0.1"/>
    <s v="Meduim discount"/>
    <n v="230.30700000000002"/>
    <n v="2072.7629999999999"/>
    <s v="Low order"/>
    <d v="2015-02-23T00:00:00"/>
    <s v="Monday"/>
    <s v="February"/>
    <s v="2015"/>
    <x v="2"/>
    <d v="2015-02-25T00:00:00"/>
    <s v="High"/>
    <n v="2"/>
    <s v="Meduim"/>
    <n v="48154"/>
    <s v="Standard"/>
    <s v="Livonia"/>
    <x v="22"/>
    <x v="2"/>
    <x v="1"/>
    <s v="Tables"/>
    <x v="3"/>
    <s v="Large Box"/>
  </r>
  <r>
    <n v="2893"/>
    <s v="Kathryn Tate"/>
    <n v="90011"/>
    <x v="7"/>
    <n v="9"/>
    <n v="4.9800000000000004"/>
    <n v="44.820000000000007"/>
    <n v="0.05"/>
    <n v="0.05"/>
    <s v="Low discount"/>
    <n v="2.2410000000000005"/>
    <n v="42.579000000000008"/>
    <s v="Low order"/>
    <d v="2015-02-23T00:00:00"/>
    <s v="Monday"/>
    <s v="February"/>
    <s v="2015"/>
    <x v="2"/>
    <d v="2015-02-24T00:00:00"/>
    <s v="High"/>
    <n v="1"/>
    <s v="Fast"/>
    <n v="48071"/>
    <s v="Standard"/>
    <s v="Madison Heights"/>
    <x v="22"/>
    <x v="2"/>
    <x v="0"/>
    <s v="Paper"/>
    <x v="3"/>
    <s v="Small Box"/>
  </r>
  <r>
    <n v="2896"/>
    <s v="Anna Ellis"/>
    <n v="86925"/>
    <x v="14"/>
    <n v="8"/>
    <n v="880.98"/>
    <n v="7047.84"/>
    <n v="0.1"/>
    <n v="0.1"/>
    <s v="Meduim discount"/>
    <n v="704.78400000000011"/>
    <n v="6343.0560000000005"/>
    <s v="High Order"/>
    <d v="2015-01-22T00:00:00"/>
    <s v="Thursday"/>
    <s v="January"/>
    <s v="2015"/>
    <x v="0"/>
    <d v="2015-01-26T00:00:00"/>
    <s v="Low"/>
    <n v="4"/>
    <s v="High"/>
    <n v="56001"/>
    <s v="Express "/>
    <s v="Mankato"/>
    <x v="3"/>
    <x v="2"/>
    <x v="1"/>
    <s v="Bookcases"/>
    <x v="1"/>
    <s v="Jumbo Box"/>
  </r>
  <r>
    <n v="2896"/>
    <s v="Anna Ellis"/>
    <n v="86927"/>
    <x v="7"/>
    <n v="15"/>
    <n v="22.84"/>
    <n v="342.6"/>
    <n v="0.05"/>
    <n v="0.05"/>
    <s v="Low discount"/>
    <n v="17.130000000000003"/>
    <n v="325.47000000000003"/>
    <s v="Low order"/>
    <d v="2015-03-12T00:00:00"/>
    <s v="Thursday"/>
    <s v="March"/>
    <s v="2015"/>
    <x v="5"/>
    <d v="2015-03-14T00:00:00"/>
    <s v="Critical"/>
    <n v="2"/>
    <s v="Meduim"/>
    <n v="56001"/>
    <s v="Standard"/>
    <s v="Mankato"/>
    <x v="3"/>
    <x v="2"/>
    <x v="0"/>
    <s v="Paper"/>
    <x v="1"/>
    <s v="Small Box"/>
  </r>
  <r>
    <n v="2897"/>
    <s v="Betty Giles"/>
    <n v="86926"/>
    <x v="6"/>
    <n v="11"/>
    <n v="80.97"/>
    <n v="890.67"/>
    <n v="0.05"/>
    <n v="0.05"/>
    <s v="Low discount"/>
    <n v="44.533500000000004"/>
    <n v="846.13649999999996"/>
    <s v="Low order"/>
    <d v="2015-02-13T00:00:00"/>
    <s v="Friday"/>
    <s v="February"/>
    <s v="2015"/>
    <x v="2"/>
    <d v="2015-02-14T00:00:00"/>
    <s v="High"/>
    <n v="1"/>
    <s v="Fast"/>
    <n v="55369"/>
    <s v="Express "/>
    <s v="Maple Grove"/>
    <x v="3"/>
    <x v="2"/>
    <x v="2"/>
    <s v="Office Machines"/>
    <x v="1"/>
    <s v="Jumbo Box"/>
  </r>
  <r>
    <n v="2897"/>
    <s v="Betty Giles"/>
    <n v="86926"/>
    <x v="7"/>
    <n v="2"/>
    <n v="6.48"/>
    <n v="12.96"/>
    <n v="0.05"/>
    <n v="0.05"/>
    <s v="Low discount"/>
    <n v="0.64800000000000013"/>
    <n v="12.312000000000001"/>
    <s v="Low order"/>
    <d v="2015-02-13T00:00:00"/>
    <s v="Friday"/>
    <s v="February"/>
    <s v="2015"/>
    <x v="2"/>
    <d v="2015-02-15T00:00:00"/>
    <s v="High"/>
    <n v="2"/>
    <s v="Meduim"/>
    <n v="55369"/>
    <s v="Standard"/>
    <s v="Maple Grove"/>
    <x v="3"/>
    <x v="1"/>
    <x v="0"/>
    <s v="Paper"/>
    <x v="1"/>
    <s v="Small Box"/>
  </r>
  <r>
    <n v="2903"/>
    <s v="Frances Powers"/>
    <n v="87374"/>
    <x v="11"/>
    <n v="6"/>
    <n v="70.89"/>
    <n v="425.34000000000003"/>
    <n v="0.05"/>
    <n v="0.05"/>
    <s v="Low discount"/>
    <n v="21.267000000000003"/>
    <n v="404.07300000000004"/>
    <s v="Low order"/>
    <d v="2015-06-25T00:00:00"/>
    <s v="Thursday"/>
    <s v="June"/>
    <s v="2015"/>
    <x v="1"/>
    <d v="2015-06-25T00:00:00"/>
    <s v="Not Specified"/>
    <n v="0"/>
    <s v="Fast"/>
    <n v="43068"/>
    <s v="Express "/>
    <s v="Reynoldsburg"/>
    <x v="10"/>
    <x v="1"/>
    <x v="1"/>
    <s v="Tables"/>
    <x v="2"/>
    <s v="Jumbo Box"/>
  </r>
  <r>
    <n v="2908"/>
    <s v="Robyn Lyon"/>
    <n v="88156"/>
    <x v="9"/>
    <n v="4"/>
    <n v="4.13"/>
    <n v="16.52"/>
    <n v="0.05"/>
    <n v="0.05"/>
    <s v="Low discount"/>
    <n v="0.82600000000000007"/>
    <n v="15.693999999999999"/>
    <s v="Low order"/>
    <d v="2015-01-08T00:00:00"/>
    <s v="Thursday"/>
    <s v="January"/>
    <s v="2015"/>
    <x v="0"/>
    <d v="2015-01-08T00:00:00"/>
    <s v="High"/>
    <n v="0"/>
    <s v="Fast"/>
    <n v="44125"/>
    <s v="Standard"/>
    <s v="Garfield Heights"/>
    <x v="10"/>
    <x v="1"/>
    <x v="0"/>
    <s v="Labels"/>
    <x v="1"/>
    <s v="Small Box"/>
  </r>
  <r>
    <n v="2908"/>
    <s v="Robyn Lyon"/>
    <n v="88156"/>
    <x v="2"/>
    <n v="1"/>
    <n v="22.72"/>
    <n v="22.72"/>
    <n v="0.05"/>
    <n v="0.05"/>
    <s v="Low discount"/>
    <n v="1.1359999999999999"/>
    <n v="21.584"/>
    <s v="Low order"/>
    <d v="2015-01-08T00:00:00"/>
    <s v="Thursday"/>
    <s v="January"/>
    <s v="2015"/>
    <x v="0"/>
    <d v="2015-01-08T00:00:00"/>
    <s v="High"/>
    <n v="0"/>
    <s v="Fast"/>
    <n v="44125"/>
    <s v="Standard"/>
    <s v="Garfield Heights"/>
    <x v="10"/>
    <x v="1"/>
    <x v="1"/>
    <s v="Office Furnishings"/>
    <x v="1"/>
    <s v="Small Pack"/>
  </r>
  <r>
    <n v="2908"/>
    <s v="Robyn Lyon"/>
    <n v="88157"/>
    <x v="13"/>
    <n v="16"/>
    <n v="34.979999999999997"/>
    <n v="559.67999999999995"/>
    <n v="0.05"/>
    <n v="0.05"/>
    <s v="Low discount"/>
    <n v="27.983999999999998"/>
    <n v="531.69599999999991"/>
    <s v="Low order"/>
    <d v="2015-02-28T00:00:00"/>
    <s v="Saturday"/>
    <s v="February"/>
    <s v="2015"/>
    <x v="2"/>
    <d v="2015-03-03T00:00:00"/>
    <s v="Not Specified"/>
    <n v="3"/>
    <s v="Meduim"/>
    <n v="44125"/>
    <s v="Express "/>
    <s v="Garfield Heights"/>
    <x v="10"/>
    <x v="1"/>
    <x v="2"/>
    <s v="Computer Peripherals"/>
    <x v="1"/>
    <s v="Small Box"/>
  </r>
  <r>
    <n v="2908"/>
    <s v="Robyn Lyon"/>
    <n v="88157"/>
    <x v="12"/>
    <n v="8"/>
    <n v="3.14"/>
    <n v="25.12"/>
    <n v="0.05"/>
    <n v="0.05"/>
    <s v="Low discount"/>
    <n v="1.2560000000000002"/>
    <n v="23.864000000000001"/>
    <s v="Low order"/>
    <d v="2015-02-28T00:00:00"/>
    <s v="Saturday"/>
    <s v="February"/>
    <s v="2015"/>
    <x v="2"/>
    <d v="2015-03-02T00:00:00"/>
    <s v="Not Specified"/>
    <n v="2"/>
    <s v="Meduim"/>
    <n v="44125"/>
    <s v="Standard"/>
    <s v="Garfield Heights"/>
    <x v="10"/>
    <x v="2"/>
    <x v="0"/>
    <s v="Scissors, Rulers And Trimmers"/>
    <x v="1"/>
    <s v="Wrap Bag"/>
  </r>
  <r>
    <n v="2912"/>
    <s v="Hannah Carver"/>
    <n v="87396"/>
    <x v="9"/>
    <n v="7"/>
    <n v="4.13"/>
    <n v="28.91"/>
    <n v="0.05"/>
    <n v="0.05"/>
    <s v="Low discount"/>
    <n v="1.4455"/>
    <n v="27.464500000000001"/>
    <s v="Low order"/>
    <d v="2015-04-28T00:00:00"/>
    <s v="Tuesday"/>
    <s v="April"/>
    <s v="2015"/>
    <x v="4"/>
    <d v="2015-04-30T00:00:00"/>
    <s v="High"/>
    <n v="2"/>
    <s v="Meduim"/>
    <n v="58201"/>
    <s v="Express "/>
    <s v="Grand Forks"/>
    <x v="48"/>
    <x v="2"/>
    <x v="0"/>
    <s v="Labels"/>
    <x v="1"/>
    <s v="Small Box"/>
  </r>
  <r>
    <n v="2912"/>
    <s v="Hannah Carver"/>
    <n v="87396"/>
    <x v="7"/>
    <n v="12"/>
    <n v="55.48"/>
    <n v="665.76"/>
    <n v="0.05"/>
    <n v="0.05"/>
    <s v="Low discount"/>
    <n v="33.288000000000004"/>
    <n v="632.47199999999998"/>
    <s v="Low order"/>
    <d v="2015-04-28T00:00:00"/>
    <s v="Tuesday"/>
    <s v="April"/>
    <s v="2015"/>
    <x v="4"/>
    <d v="2015-04-30T00:00:00"/>
    <s v="High"/>
    <n v="2"/>
    <s v="Meduim"/>
    <n v="58201"/>
    <s v="Standard"/>
    <s v="Grand Forks"/>
    <x v="48"/>
    <x v="2"/>
    <x v="0"/>
    <s v="Paper"/>
    <x v="1"/>
    <s v="Small Box"/>
  </r>
  <r>
    <n v="2920"/>
    <s v="Ernest Peele"/>
    <n v="59365"/>
    <x v="6"/>
    <n v="2"/>
    <n v="535.64"/>
    <n v="1071.28"/>
    <n v="0.1"/>
    <n v="0.1"/>
    <s v="Meduim discount"/>
    <n v="107.128"/>
    <n v="964.15199999999993"/>
    <s v="Low order"/>
    <d v="2015-06-07T00:00:00"/>
    <s v="Sunday"/>
    <s v="June"/>
    <s v="2015"/>
    <x v="1"/>
    <d v="2015-06-09T00:00:00"/>
    <s v="Medium"/>
    <n v="2"/>
    <s v="Meduim"/>
    <n v="60603"/>
    <s v="Express "/>
    <s v="Chicago"/>
    <x v="12"/>
    <x v="1"/>
    <x v="2"/>
    <s v="Office Machines"/>
    <x v="1"/>
    <s v="Jumbo Drum"/>
  </r>
  <r>
    <n v="2923"/>
    <s v="Lynne Griffith"/>
    <n v="86592"/>
    <x v="8"/>
    <n v="15"/>
    <n v="6.37"/>
    <n v="95.55"/>
    <n v="0.05"/>
    <n v="0.05"/>
    <s v="Low discount"/>
    <n v="4.7774999999999999"/>
    <n v="90.772499999999994"/>
    <s v="Low order"/>
    <d v="2015-02-28T00:00:00"/>
    <s v="Saturday"/>
    <s v="February"/>
    <s v="2015"/>
    <x v="2"/>
    <d v="2015-03-02T00:00:00"/>
    <s v="Medium"/>
    <n v="2"/>
    <s v="Meduim"/>
    <n v="21740"/>
    <s v="Standard"/>
    <s v="Hagerstown"/>
    <x v="30"/>
    <x v="1"/>
    <x v="0"/>
    <s v="Binders And Binder Accessories"/>
    <x v="3"/>
    <s v="Small Box"/>
  </r>
  <r>
    <n v="2924"/>
    <s v="Courtney Nelson"/>
    <n v="86591"/>
    <x v="2"/>
    <n v="2"/>
    <n v="110.98"/>
    <n v="221.96"/>
    <n v="0.1"/>
    <n v="0.1"/>
    <s v="Meduim discount"/>
    <n v="22.196000000000002"/>
    <n v="199.76400000000001"/>
    <s v="Low order"/>
    <d v="2015-01-16T00:00:00"/>
    <s v="Friday"/>
    <s v="January"/>
    <s v="2015"/>
    <x v="0"/>
    <d v="2015-01-18T00:00:00"/>
    <s v="Critical"/>
    <n v="2"/>
    <s v="Meduim"/>
    <n v="20707"/>
    <s v="Standard"/>
    <s v="Laurel"/>
    <x v="30"/>
    <x v="1"/>
    <x v="1"/>
    <s v="Office Furnishings"/>
    <x v="3"/>
    <s v="Medium Box"/>
  </r>
  <r>
    <n v="2924"/>
    <s v="Courtney Nelson"/>
    <n v="86591"/>
    <x v="7"/>
    <n v="8"/>
    <n v="8.01"/>
    <n v="64.08"/>
    <n v="0.05"/>
    <n v="0.05"/>
    <s v="Low discount"/>
    <n v="3.2040000000000002"/>
    <n v="60.875999999999998"/>
    <s v="Low order"/>
    <d v="2015-01-16T00:00:00"/>
    <s v="Friday"/>
    <s v="January"/>
    <s v="2015"/>
    <x v="0"/>
    <d v="2015-01-18T00:00:00"/>
    <s v="Critical"/>
    <n v="2"/>
    <s v="Meduim"/>
    <n v="20707"/>
    <s v="Standard"/>
    <s v="Laurel"/>
    <x v="30"/>
    <x v="3"/>
    <x v="0"/>
    <s v="Paper"/>
    <x v="3"/>
    <s v="Wrap Bag"/>
  </r>
  <r>
    <n v="2928"/>
    <s v="Leslie Woodard"/>
    <n v="90218"/>
    <x v="8"/>
    <n v="42"/>
    <n v="5.58"/>
    <n v="234.36"/>
    <n v="0.05"/>
    <n v="0.05"/>
    <s v="Low discount"/>
    <n v="11.718000000000002"/>
    <n v="222.64200000000002"/>
    <s v="Low order"/>
    <d v="2015-05-26T00:00:00"/>
    <s v="Tuesday"/>
    <s v="May"/>
    <s v="2015"/>
    <x v="3"/>
    <d v="2015-05-28T00:00:00"/>
    <s v="Critical"/>
    <n v="2"/>
    <s v="Meduim"/>
    <n v="29418"/>
    <s v="Standard"/>
    <s v="Charleston"/>
    <x v="39"/>
    <x v="3"/>
    <x v="0"/>
    <s v="Binders And Binder Accessories"/>
    <x v="3"/>
    <s v="Small Box"/>
  </r>
  <r>
    <n v="2928"/>
    <s v="Leslie Woodard"/>
    <n v="90218"/>
    <x v="10"/>
    <n v="36"/>
    <n v="54.1"/>
    <n v="1947.6000000000001"/>
    <n v="0.05"/>
    <n v="0.05"/>
    <s v="Low discount"/>
    <n v="97.38000000000001"/>
    <n v="1850.22"/>
    <s v="Low order"/>
    <d v="2015-05-26T00:00:00"/>
    <s v="Tuesday"/>
    <s v="May"/>
    <s v="2015"/>
    <x v="3"/>
    <d v="2015-05-27T00:00:00"/>
    <s v="Critical"/>
    <n v="1"/>
    <s v="Fast"/>
    <n v="29418"/>
    <s v="Standard"/>
    <s v="Charleston"/>
    <x v="39"/>
    <x v="0"/>
    <x v="0"/>
    <s v="Storage &amp; Organization"/>
    <x v="3"/>
    <s v="Small Box"/>
  </r>
  <r>
    <n v="2931"/>
    <s v="Faye Hanna"/>
    <n v="87619"/>
    <x v="0"/>
    <n v="12"/>
    <n v="11.55"/>
    <n v="138.60000000000002"/>
    <n v="0.05"/>
    <n v="0.05"/>
    <s v="Low discount"/>
    <n v="6.9300000000000015"/>
    <n v="131.67000000000002"/>
    <s v="Low order"/>
    <d v="2015-02-28T00:00:00"/>
    <s v="Saturday"/>
    <s v="February"/>
    <s v="2015"/>
    <x v="2"/>
    <d v="2015-02-28T00:00:00"/>
    <s v="Not Specified"/>
    <n v="0"/>
    <s v="Fast"/>
    <n v="95630"/>
    <s v="Standard"/>
    <s v="El Dorado Hills"/>
    <x v="1"/>
    <x v="1"/>
    <x v="0"/>
    <s v="Pens &amp; Art Supplies"/>
    <x v="2"/>
    <s v="Wrap Bag"/>
  </r>
  <r>
    <n v="2932"/>
    <s v="Phyllis Hull"/>
    <n v="87620"/>
    <x v="7"/>
    <n v="1"/>
    <n v="35.44"/>
    <n v="35.44"/>
    <n v="0.05"/>
    <n v="0.05"/>
    <s v="Low discount"/>
    <n v="1.772"/>
    <n v="33.667999999999999"/>
    <s v="Low order"/>
    <d v="2015-04-22T00:00:00"/>
    <s v="Wednesday"/>
    <s v="April"/>
    <s v="2015"/>
    <x v="4"/>
    <d v="2015-04-23T00:00:00"/>
    <s v="High"/>
    <n v="1"/>
    <s v="Fast"/>
    <n v="6614"/>
    <s v="Standard"/>
    <s v="Stratford"/>
    <x v="18"/>
    <x v="1"/>
    <x v="0"/>
    <s v="Paper"/>
    <x v="2"/>
    <s v="Small Box"/>
  </r>
  <r>
    <n v="2935"/>
    <s v="Shirley Riley"/>
    <n v="87617"/>
    <x v="8"/>
    <n v="5"/>
    <n v="3.8"/>
    <n v="19"/>
    <n v="0.05"/>
    <n v="0.05"/>
    <s v="Low discount"/>
    <n v="0.95000000000000007"/>
    <n v="18.05"/>
    <s v="Low order"/>
    <d v="2015-05-11T00:00:00"/>
    <s v="Monday"/>
    <s v="May"/>
    <s v="2015"/>
    <x v="3"/>
    <d v="2015-05-15T00:00:00"/>
    <s v="Low"/>
    <n v="4"/>
    <s v="High"/>
    <n v="2215"/>
    <s v="Standard"/>
    <s v="Boston"/>
    <x v="15"/>
    <x v="1"/>
    <x v="0"/>
    <s v="Binders And Binder Accessories"/>
    <x v="2"/>
    <s v="Small Box"/>
  </r>
  <r>
    <n v="2938"/>
    <s v="Laurie Case Daniel"/>
    <n v="87620"/>
    <x v="7"/>
    <n v="20"/>
    <n v="47.9"/>
    <n v="958"/>
    <n v="0.05"/>
    <n v="0.05"/>
    <s v="Low discount"/>
    <n v="47.900000000000006"/>
    <n v="910.1"/>
    <s v="Low order"/>
    <d v="2015-04-22T00:00:00"/>
    <s v="Wednesday"/>
    <s v="April"/>
    <s v="2015"/>
    <x v="4"/>
    <d v="2015-04-25T00:00:00"/>
    <s v="High"/>
    <n v="3"/>
    <s v="Meduim"/>
    <n v="2180"/>
    <s v="Standard"/>
    <s v="Stoneham"/>
    <x v="15"/>
    <x v="1"/>
    <x v="0"/>
    <s v="Paper"/>
    <x v="2"/>
    <s v="Small Box"/>
  </r>
  <r>
    <n v="2941"/>
    <s v="Leah Pollock"/>
    <n v="87618"/>
    <x v="3"/>
    <n v="8"/>
    <n v="2.62"/>
    <n v="20.96"/>
    <n v="0.05"/>
    <n v="0.05"/>
    <s v="Low discount"/>
    <n v="1.048"/>
    <n v="19.911999999999999"/>
    <s v="Low order"/>
    <d v="2015-05-26T00:00:00"/>
    <s v="Tuesday"/>
    <s v="May"/>
    <s v="2015"/>
    <x v="3"/>
    <d v="2015-05-27T00:00:00"/>
    <s v="Critical"/>
    <n v="1"/>
    <s v="Fast"/>
    <n v="7960"/>
    <s v="Standard"/>
    <s v="Morristown"/>
    <x v="2"/>
    <x v="2"/>
    <x v="0"/>
    <s v="Rubber Bands"/>
    <x v="2"/>
    <s v="Wrap Bag"/>
  </r>
  <r>
    <n v="2944"/>
    <s v="Elsie Lane"/>
    <n v="90309"/>
    <x v="8"/>
    <n v="13"/>
    <n v="4.55"/>
    <n v="59.15"/>
    <n v="0.05"/>
    <n v="0.05"/>
    <s v="Low discount"/>
    <n v="2.9575"/>
    <n v="56.192499999999995"/>
    <s v="Low order"/>
    <d v="2015-03-05T00:00:00"/>
    <s v="Thursday"/>
    <s v="March"/>
    <s v="2015"/>
    <x v="5"/>
    <d v="2015-03-07T00:00:00"/>
    <s v="Low"/>
    <n v="2"/>
    <s v="Meduim"/>
    <n v="48640"/>
    <s v="Standard"/>
    <s v="Midland"/>
    <x v="22"/>
    <x v="1"/>
    <x v="0"/>
    <s v="Binders And Binder Accessories"/>
    <x v="0"/>
    <s v="Small Box"/>
  </r>
  <r>
    <n v="2947"/>
    <s v="Kathy Turner"/>
    <n v="87511"/>
    <x v="4"/>
    <n v="20"/>
    <n v="7.64"/>
    <n v="152.79999999999998"/>
    <n v="0.05"/>
    <n v="0.05"/>
    <s v="Low discount"/>
    <n v="7.64"/>
    <n v="145.16"/>
    <s v="Low order"/>
    <d v="2015-02-04T00:00:00"/>
    <s v="Wednesday"/>
    <s v="February"/>
    <s v="2015"/>
    <x v="2"/>
    <d v="2015-02-07T00:00:00"/>
    <s v="Not Specified"/>
    <n v="3"/>
    <s v="Meduim"/>
    <n v="14043"/>
    <s v="Standard"/>
    <s v="Depew"/>
    <x v="4"/>
    <x v="2"/>
    <x v="0"/>
    <s v="Envelopes"/>
    <x v="3"/>
    <s v="Small Box"/>
  </r>
  <r>
    <n v="2951"/>
    <s v="Jordan Womble"/>
    <n v="91397"/>
    <x v="15"/>
    <n v="19"/>
    <n v="42.98"/>
    <n v="816.61999999999989"/>
    <n v="0.05"/>
    <n v="0.05"/>
    <s v="Low discount"/>
    <n v="40.830999999999996"/>
    <n v="775.78899999999987"/>
    <s v="Low order"/>
    <d v="2015-02-15T00:00:00"/>
    <s v="Sunday"/>
    <s v="February"/>
    <s v="2015"/>
    <x v="2"/>
    <d v="2015-02-17T00:00:00"/>
    <s v="Medium"/>
    <n v="2"/>
    <s v="Meduim"/>
    <n v="67601"/>
    <s v="Express "/>
    <s v="Hays"/>
    <x v="13"/>
    <x v="2"/>
    <x v="0"/>
    <s v="Appliances"/>
    <x v="0"/>
    <s v="Small Box"/>
  </r>
  <r>
    <n v="2951"/>
    <s v="Jordan Womble"/>
    <n v="91397"/>
    <x v="1"/>
    <n v="19"/>
    <n v="89.99"/>
    <n v="1709.81"/>
    <n v="0.05"/>
    <n v="0.05"/>
    <s v="Low discount"/>
    <n v="85.490499999999997"/>
    <n v="1624.3195000000001"/>
    <s v="Low order"/>
    <d v="2015-02-15T00:00:00"/>
    <s v="Sunday"/>
    <s v="February"/>
    <s v="2015"/>
    <x v="2"/>
    <d v="2015-02-18T00:00:00"/>
    <s v="Medium"/>
    <n v="3"/>
    <s v="Meduim"/>
    <n v="67601"/>
    <s v="Express "/>
    <s v="Hays"/>
    <x v="13"/>
    <x v="1"/>
    <x v="1"/>
    <s v="Chairs &amp; Chairmats"/>
    <x v="0"/>
    <s v="Jumbo Drum"/>
  </r>
  <r>
    <n v="2952"/>
    <s v="Thelma Murray"/>
    <n v="91398"/>
    <x v="8"/>
    <n v="12"/>
    <n v="5.74"/>
    <n v="68.88"/>
    <n v="0.05"/>
    <n v="0.05"/>
    <s v="Low discount"/>
    <n v="3.444"/>
    <n v="65.435999999999993"/>
    <s v="Low order"/>
    <d v="2015-04-15T00:00:00"/>
    <s v="Wednesday"/>
    <s v="April"/>
    <s v="2015"/>
    <x v="4"/>
    <d v="2015-04-17T00:00:00"/>
    <s v="Medium"/>
    <n v="2"/>
    <s v="Meduim"/>
    <n v="43123"/>
    <s v="Express "/>
    <s v="Grove City"/>
    <x v="10"/>
    <x v="2"/>
    <x v="0"/>
    <s v="Binders And Binder Accessories"/>
    <x v="0"/>
    <s v="Small Box"/>
  </r>
  <r>
    <n v="2954"/>
    <s v="William Sharma"/>
    <n v="86427"/>
    <x v="2"/>
    <n v="9"/>
    <n v="12.22"/>
    <n v="109.98"/>
    <n v="0.05"/>
    <n v="0.05"/>
    <s v="Low discount"/>
    <n v="5.4990000000000006"/>
    <n v="104.48100000000001"/>
    <s v="Low order"/>
    <d v="2015-06-18T00:00:00"/>
    <s v="Thursday"/>
    <s v="June"/>
    <s v="2015"/>
    <x v="1"/>
    <d v="2015-06-25T00:00:00"/>
    <s v="Low"/>
    <n v="7"/>
    <s v="High"/>
    <n v="55119"/>
    <s v="Standard"/>
    <s v="Maplewood"/>
    <x v="3"/>
    <x v="2"/>
    <x v="1"/>
    <s v="Office Furnishings"/>
    <x v="3"/>
    <s v="Small Pack"/>
  </r>
  <r>
    <n v="2957"/>
    <s v="Francis I Davis"/>
    <n v="90264"/>
    <x v="7"/>
    <n v="4"/>
    <n v="37.94"/>
    <n v="151.76"/>
    <n v="0.05"/>
    <n v="0.05"/>
    <s v="Low discount"/>
    <n v="7.5880000000000001"/>
    <n v="144.172"/>
    <s v="Low order"/>
    <d v="2015-04-02T00:00:00"/>
    <s v="Thursday"/>
    <s v="April"/>
    <s v="2015"/>
    <x v="4"/>
    <d v="2015-04-04T00:00:00"/>
    <s v="Medium"/>
    <n v="2"/>
    <s v="Meduim"/>
    <n v="53209"/>
    <s v="Express "/>
    <s v="Milwaukee"/>
    <x v="45"/>
    <x v="2"/>
    <x v="0"/>
    <s v="Paper"/>
    <x v="0"/>
    <s v="Wrap Bag"/>
  </r>
  <r>
    <n v="2958"/>
    <s v="Ellen Sparks"/>
    <n v="90265"/>
    <x v="5"/>
    <n v="18"/>
    <n v="20.99"/>
    <n v="377.82"/>
    <n v="0.05"/>
    <n v="0.05"/>
    <s v="Low discount"/>
    <n v="18.891000000000002"/>
    <n v="358.92899999999997"/>
    <s v="Low order"/>
    <d v="2015-03-23T00:00:00"/>
    <s v="Monday"/>
    <s v="March"/>
    <s v="2015"/>
    <x v="5"/>
    <d v="2015-03-28T00:00:00"/>
    <s v="Low"/>
    <n v="5"/>
    <s v="High"/>
    <n v="54956"/>
    <s v="Standard"/>
    <s v="Neenah"/>
    <x v="45"/>
    <x v="3"/>
    <x v="2"/>
    <s v="Telephones And Communication"/>
    <x v="0"/>
    <s v="Wrap Bag"/>
  </r>
  <r>
    <n v="2960"/>
    <s v="Allan Dickinson"/>
    <n v="90646"/>
    <x v="0"/>
    <n v="11"/>
    <n v="36.549999999999997"/>
    <n v="402.04999999999995"/>
    <n v="0.05"/>
    <n v="0.05"/>
    <s v="Low discount"/>
    <n v="20.102499999999999"/>
    <n v="381.94749999999993"/>
    <s v="Low order"/>
    <d v="2015-04-05T00:00:00"/>
    <s v="Sunday"/>
    <s v="April"/>
    <s v="2015"/>
    <x v="4"/>
    <d v="2015-04-07T00:00:00"/>
    <s v="Not Specified"/>
    <n v="2"/>
    <s v="Meduim"/>
    <n v="72956"/>
    <s v="Standard"/>
    <s v="Van Buren"/>
    <x v="40"/>
    <x v="0"/>
    <x v="0"/>
    <s v="Pens &amp; Art Supplies"/>
    <x v="0"/>
    <s v="Wrap Bag"/>
  </r>
  <r>
    <n v="2962"/>
    <s v="Leonard Strauss"/>
    <n v="88611"/>
    <x v="7"/>
    <n v="10"/>
    <n v="4.76"/>
    <n v="47.599999999999994"/>
    <n v="0.05"/>
    <n v="0.05"/>
    <s v="Low discount"/>
    <n v="2.38"/>
    <n v="45.219999999999992"/>
    <s v="Low order"/>
    <d v="2015-05-07T00:00:00"/>
    <s v="Thursday"/>
    <s v="May"/>
    <s v="2015"/>
    <x v="3"/>
    <d v="2015-05-09T00:00:00"/>
    <s v="High"/>
    <n v="2"/>
    <s v="Meduim"/>
    <n v="80027"/>
    <s v="Express "/>
    <s v="Louisville"/>
    <x v="21"/>
    <x v="1"/>
    <x v="0"/>
    <s v="Paper"/>
    <x v="3"/>
    <s v="Wrap Bag"/>
  </r>
  <r>
    <n v="2963"/>
    <s v="Frances Johnson"/>
    <n v="88612"/>
    <x v="10"/>
    <n v="4"/>
    <n v="7.98"/>
    <n v="31.92"/>
    <n v="0.05"/>
    <n v="0.05"/>
    <s v="Low discount"/>
    <n v="1.5960000000000001"/>
    <n v="30.324000000000002"/>
    <s v="Low order"/>
    <d v="2015-06-22T00:00:00"/>
    <s v="Monday"/>
    <s v="June"/>
    <s v="2015"/>
    <x v="1"/>
    <d v="2015-06-23T00:00:00"/>
    <s v="Critical"/>
    <n v="1"/>
    <s v="Fast"/>
    <n v="21220"/>
    <s v="Standard"/>
    <s v="Middle River"/>
    <x v="30"/>
    <x v="1"/>
    <x v="0"/>
    <s v="Storage &amp; Organization"/>
    <x v="3"/>
    <s v="Medium Box"/>
  </r>
  <r>
    <n v="2964"/>
    <s v="Kathy Hinton"/>
    <n v="88610"/>
    <x v="15"/>
    <n v="1"/>
    <n v="42.98"/>
    <n v="42.98"/>
    <n v="0.05"/>
    <n v="0.05"/>
    <s v="Low discount"/>
    <n v="2.149"/>
    <n v="40.830999999999996"/>
    <s v="Low order"/>
    <d v="2015-04-21T00:00:00"/>
    <s v="Tuesday"/>
    <s v="April"/>
    <s v="2015"/>
    <x v="4"/>
    <d v="2015-04-23T00:00:00"/>
    <s v="High"/>
    <n v="2"/>
    <s v="Meduim"/>
    <n v="43050"/>
    <s v="Standard"/>
    <s v="Mount Vernon"/>
    <x v="10"/>
    <x v="3"/>
    <x v="0"/>
    <s v="Appliances"/>
    <x v="3"/>
    <s v="Small Box"/>
  </r>
  <r>
    <n v="2968"/>
    <s v="Miriam Bowman"/>
    <n v="86085"/>
    <x v="7"/>
    <n v="1"/>
    <n v="9.68"/>
    <n v="9.68"/>
    <n v="0.05"/>
    <n v="0.05"/>
    <s v="Low discount"/>
    <n v="0.48399999999999999"/>
    <n v="9.1959999999999997"/>
    <s v="Low order"/>
    <d v="2015-02-22T00:00:00"/>
    <s v="Sunday"/>
    <s v="February"/>
    <s v="2015"/>
    <x v="2"/>
    <d v="2015-02-24T00:00:00"/>
    <s v="Not Specified"/>
    <n v="2"/>
    <s v="Meduim"/>
    <n v="33021"/>
    <s v="Standard"/>
    <s v="Hollywood"/>
    <x v="26"/>
    <x v="3"/>
    <x v="0"/>
    <s v="Paper"/>
    <x v="2"/>
    <s v="Wrap Bag"/>
  </r>
  <r>
    <n v="2968"/>
    <s v="Miriam Bowman"/>
    <n v="86085"/>
    <x v="11"/>
    <n v="5"/>
    <n v="150.97999999999999"/>
    <n v="754.9"/>
    <n v="0.1"/>
    <n v="0.1"/>
    <s v="Meduim discount"/>
    <n v="75.489999999999995"/>
    <n v="679.41"/>
    <s v="Low order"/>
    <d v="2015-02-22T00:00:00"/>
    <s v="Sunday"/>
    <s v="February"/>
    <s v="2015"/>
    <x v="2"/>
    <d v="2015-02-23T00:00:00"/>
    <s v="Not Specified"/>
    <n v="1"/>
    <s v="Fast"/>
    <n v="33021"/>
    <s v="Express "/>
    <s v="Hollywood"/>
    <x v="26"/>
    <x v="3"/>
    <x v="1"/>
    <s v="Tables"/>
    <x v="2"/>
    <s v="Jumbo Box"/>
  </r>
  <r>
    <n v="2968"/>
    <s v="Miriam Bowman"/>
    <n v="86086"/>
    <x v="15"/>
    <n v="1"/>
    <n v="363.25"/>
    <n v="363.25"/>
    <n v="0.1"/>
    <n v="0.1"/>
    <s v="Meduim discount"/>
    <n v="36.325000000000003"/>
    <n v="326.92500000000001"/>
    <s v="Low order"/>
    <d v="2015-03-28T00:00:00"/>
    <s v="Saturday"/>
    <s v="March"/>
    <s v="2015"/>
    <x v="5"/>
    <d v="2015-03-30T00:00:00"/>
    <s v="High"/>
    <n v="2"/>
    <s v="Meduim"/>
    <n v="33021"/>
    <s v="Standard"/>
    <s v="Hollywood"/>
    <x v="26"/>
    <x v="2"/>
    <x v="0"/>
    <s v="Appliances"/>
    <x v="2"/>
    <s v="Small Box"/>
  </r>
  <r>
    <n v="2973"/>
    <s v="Sally Liu"/>
    <n v="87186"/>
    <x v="13"/>
    <n v="17"/>
    <n v="30.97"/>
    <n v="526.49"/>
    <n v="0.05"/>
    <n v="0.05"/>
    <s v="Low discount"/>
    <n v="26.3245"/>
    <n v="500.16550000000001"/>
    <s v="Low order"/>
    <d v="2015-04-13T00:00:00"/>
    <s v="Monday"/>
    <s v="April"/>
    <s v="2015"/>
    <x v="4"/>
    <d v="2015-04-15T00:00:00"/>
    <s v="High"/>
    <n v="2"/>
    <s v="Meduim"/>
    <n v="53151"/>
    <s v="Standard"/>
    <s v="New Berlin"/>
    <x v="45"/>
    <x v="2"/>
    <x v="2"/>
    <s v="Computer Peripherals"/>
    <x v="1"/>
    <s v="Small Box"/>
  </r>
  <r>
    <n v="2973"/>
    <s v="Sally Liu"/>
    <n v="87186"/>
    <x v="5"/>
    <n v="23"/>
    <n v="125.99"/>
    <n v="2897.77"/>
    <n v="0.1"/>
    <n v="0.1"/>
    <s v="Meduim discount"/>
    <n v="289.77699999999999"/>
    <n v="2607.9929999999999"/>
    <s v="Low order"/>
    <d v="2015-04-13T00:00:00"/>
    <s v="Monday"/>
    <s v="April"/>
    <s v="2015"/>
    <x v="4"/>
    <d v="2015-04-15T00:00:00"/>
    <s v="High"/>
    <n v="2"/>
    <s v="Meduim"/>
    <n v="53151"/>
    <s v="Standard"/>
    <s v="New Berlin"/>
    <x v="45"/>
    <x v="2"/>
    <x v="2"/>
    <s v="Telephones And Communication"/>
    <x v="1"/>
    <s v="Small Box"/>
  </r>
  <r>
    <n v="2973"/>
    <s v="Sally Liu"/>
    <n v="87187"/>
    <x v="6"/>
    <n v="6"/>
    <n v="442.14"/>
    <n v="2652.84"/>
    <n v="0.1"/>
    <n v="0.1"/>
    <s v="Meduim discount"/>
    <n v="265.28400000000005"/>
    <n v="2387.556"/>
    <s v="Low order"/>
    <d v="2015-05-20T00:00:00"/>
    <s v="Wednesday"/>
    <s v="May"/>
    <s v="2015"/>
    <x v="3"/>
    <d v="2015-05-21T00:00:00"/>
    <s v="Critical"/>
    <n v="1"/>
    <s v="Fast"/>
    <n v="53151"/>
    <s v="Express "/>
    <s v="New Berlin"/>
    <x v="45"/>
    <x v="2"/>
    <x v="2"/>
    <s v="Office Machines"/>
    <x v="1"/>
    <s v="Jumbo Drum"/>
  </r>
  <r>
    <n v="2976"/>
    <s v="Fred Barber"/>
    <n v="89047"/>
    <x v="5"/>
    <n v="41"/>
    <n v="35.99"/>
    <n v="1475.5900000000001"/>
    <n v="0.05"/>
    <n v="0.05"/>
    <s v="Low discount"/>
    <n v="73.779500000000013"/>
    <n v="1401.8105"/>
    <s v="Low order"/>
    <d v="2015-05-22T00:00:00"/>
    <s v="Friday"/>
    <s v="May"/>
    <s v="2015"/>
    <x v="3"/>
    <d v="2015-05-23T00:00:00"/>
    <s v="Medium"/>
    <n v="1"/>
    <s v="Fast"/>
    <n v="53154"/>
    <s v="Standard"/>
    <s v="Oak Creek"/>
    <x v="45"/>
    <x v="2"/>
    <x v="2"/>
    <s v="Telephones And Communication"/>
    <x v="2"/>
    <s v="Small Pack"/>
  </r>
  <r>
    <n v="2979"/>
    <s v="Lloyd Dolan"/>
    <n v="86544"/>
    <x v="0"/>
    <n v="9"/>
    <n v="2.94"/>
    <n v="26.46"/>
    <n v="0.05"/>
    <n v="0.05"/>
    <s v="Low discount"/>
    <n v="1.3230000000000002"/>
    <n v="25.137"/>
    <s v="Low order"/>
    <d v="2015-01-27T00:00:00"/>
    <s v="Tuesday"/>
    <s v="January"/>
    <s v="2015"/>
    <x v="0"/>
    <d v="2015-01-28T00:00:00"/>
    <s v="Critical"/>
    <n v="1"/>
    <s v="Fast"/>
    <n v="58601"/>
    <s v="Standard"/>
    <s v="Dickinson"/>
    <x v="48"/>
    <x v="2"/>
    <x v="0"/>
    <s v="Pens &amp; Art Supplies"/>
    <x v="0"/>
    <s v="Wrap Bag"/>
  </r>
  <r>
    <n v="2979"/>
    <s v="Lloyd Dolan"/>
    <n v="86545"/>
    <x v="8"/>
    <n v="6"/>
    <n v="5.34"/>
    <n v="32.04"/>
    <n v="0.05"/>
    <n v="0.05"/>
    <s v="Low discount"/>
    <n v="1.6020000000000001"/>
    <n v="30.437999999999999"/>
    <s v="Low order"/>
    <d v="2015-02-26T00:00:00"/>
    <s v="Thursday"/>
    <s v="February"/>
    <s v="2015"/>
    <x v="2"/>
    <d v="2015-02-28T00:00:00"/>
    <s v="Critical"/>
    <n v="2"/>
    <s v="Meduim"/>
    <n v="58601"/>
    <s v="Standard"/>
    <s v="Dickinson"/>
    <x v="48"/>
    <x v="2"/>
    <x v="0"/>
    <s v="Binders And Binder Accessories"/>
    <x v="0"/>
    <s v="Small Box"/>
  </r>
  <r>
    <n v="2979"/>
    <s v="Lloyd Dolan"/>
    <n v="86545"/>
    <x v="8"/>
    <n v="6"/>
    <n v="40.98"/>
    <n v="245.88"/>
    <n v="0.05"/>
    <n v="0.05"/>
    <s v="Low discount"/>
    <n v="12.294"/>
    <n v="233.58599999999998"/>
    <s v="Low order"/>
    <d v="2015-02-26T00:00:00"/>
    <s v="Thursday"/>
    <s v="February"/>
    <s v="2015"/>
    <x v="2"/>
    <d v="2015-02-27T00:00:00"/>
    <s v="Critical"/>
    <n v="1"/>
    <s v="Fast"/>
    <n v="58601"/>
    <s v="Standard"/>
    <s v="Dickinson"/>
    <x v="48"/>
    <x v="2"/>
    <x v="0"/>
    <s v="Binders And Binder Accessories"/>
    <x v="0"/>
    <s v="Small Box"/>
  </r>
  <r>
    <n v="2979"/>
    <s v="Lloyd Dolan"/>
    <n v="86546"/>
    <x v="0"/>
    <n v="4"/>
    <n v="5.84"/>
    <n v="23.36"/>
    <n v="0.05"/>
    <n v="0.05"/>
    <s v="Low discount"/>
    <n v="1.1679999999999999"/>
    <n v="22.192"/>
    <s v="Low order"/>
    <d v="2015-06-14T00:00:00"/>
    <s v="Sunday"/>
    <s v="June"/>
    <s v="2015"/>
    <x v="1"/>
    <d v="2015-06-16T00:00:00"/>
    <s v="Not Specified"/>
    <n v="2"/>
    <s v="Meduim"/>
    <n v="58601"/>
    <s v="Standard"/>
    <s v="Dickinson"/>
    <x v="48"/>
    <x v="1"/>
    <x v="0"/>
    <s v="Pens &amp; Art Supplies"/>
    <x v="0"/>
    <s v="Wrap Bag"/>
  </r>
  <r>
    <n v="2980"/>
    <s v="Joanna Kenney"/>
    <n v="86544"/>
    <x v="0"/>
    <n v="10"/>
    <n v="43.98"/>
    <n v="439.79999999999995"/>
    <n v="0.05"/>
    <n v="0.05"/>
    <s v="Low discount"/>
    <n v="21.99"/>
    <n v="417.80999999999995"/>
    <s v="Low order"/>
    <d v="2015-01-27T00:00:00"/>
    <s v="Tuesday"/>
    <s v="January"/>
    <s v="2015"/>
    <x v="0"/>
    <d v="2015-01-29T00:00:00"/>
    <s v="Critical"/>
    <n v="2"/>
    <s v="Meduim"/>
    <n v="44870"/>
    <s v="Standard"/>
    <s v="Sandusky"/>
    <x v="10"/>
    <x v="1"/>
    <x v="0"/>
    <s v="Pens &amp; Art Supplies"/>
    <x v="0"/>
    <s v="Small Pack"/>
  </r>
  <r>
    <n v="2980"/>
    <s v="Joanna Kenney"/>
    <n v="86544"/>
    <x v="3"/>
    <n v="13"/>
    <n v="1.1399999999999999"/>
    <n v="14.819999999999999"/>
    <n v="0.05"/>
    <n v="0.05"/>
    <s v="Low discount"/>
    <n v="0.74099999999999999"/>
    <n v="14.078999999999999"/>
    <s v="Low order"/>
    <d v="2015-01-27T00:00:00"/>
    <s v="Tuesday"/>
    <s v="January"/>
    <s v="2015"/>
    <x v="0"/>
    <d v="2015-01-30T00:00:00"/>
    <s v="Critical"/>
    <n v="3"/>
    <s v="Meduim"/>
    <n v="44870"/>
    <s v="Standard"/>
    <s v="Sandusky"/>
    <x v="10"/>
    <x v="1"/>
    <x v="0"/>
    <s v="Rubber Bands"/>
    <x v="0"/>
    <s v="Wrap Bag"/>
  </r>
  <r>
    <n v="2980"/>
    <s v="Joanna Kenney"/>
    <n v="86547"/>
    <x v="9"/>
    <n v="6"/>
    <n v="2.61"/>
    <n v="15.66"/>
    <n v="0.05"/>
    <n v="0.05"/>
    <s v="Low discount"/>
    <n v="0.78300000000000003"/>
    <n v="14.877000000000001"/>
    <s v="Low order"/>
    <d v="2015-02-25T00:00:00"/>
    <s v="Wednesday"/>
    <s v="February"/>
    <s v="2015"/>
    <x v="2"/>
    <d v="2015-02-27T00:00:00"/>
    <s v="Medium"/>
    <n v="2"/>
    <s v="Meduim"/>
    <n v="44870"/>
    <s v="Standard"/>
    <s v="Sandusky"/>
    <x v="10"/>
    <x v="1"/>
    <x v="0"/>
    <s v="Labels"/>
    <x v="0"/>
    <s v="Small Box"/>
  </r>
  <r>
    <n v="2980"/>
    <s v="Joanna Kenney"/>
    <n v="86548"/>
    <x v="0"/>
    <n v="39"/>
    <n v="2.88"/>
    <n v="112.32"/>
    <n v="0.05"/>
    <n v="0.05"/>
    <s v="Low discount"/>
    <n v="5.6159999999999997"/>
    <n v="106.70399999999999"/>
    <s v="Low order"/>
    <d v="2015-05-30T00:00:00"/>
    <s v="Saturday"/>
    <s v="May"/>
    <s v="2015"/>
    <x v="3"/>
    <d v="2015-06-04T00:00:00"/>
    <s v="Low"/>
    <n v="5"/>
    <s v="High"/>
    <n v="44870"/>
    <s v="Standard"/>
    <s v="Sandusky"/>
    <x v="10"/>
    <x v="2"/>
    <x v="0"/>
    <s v="Pens &amp; Art Supplies"/>
    <x v="0"/>
    <s v="Wrap Bag"/>
  </r>
  <r>
    <n v="2987"/>
    <s v="Natalie Watts"/>
    <n v="91180"/>
    <x v="14"/>
    <n v="17"/>
    <n v="100.98"/>
    <n v="1716.66"/>
    <n v="0.1"/>
    <n v="0.1"/>
    <s v="Meduim discount"/>
    <n v="171.66600000000003"/>
    <n v="1544.9940000000001"/>
    <s v="Low order"/>
    <d v="2015-06-28T00:00:00"/>
    <s v="Sunday"/>
    <s v="June"/>
    <s v="2015"/>
    <x v="1"/>
    <d v="2015-06-28T00:00:00"/>
    <s v="Critical"/>
    <n v="0"/>
    <s v="Fast"/>
    <n v="50265"/>
    <s v="Express "/>
    <s v="West Des Moines"/>
    <x v="25"/>
    <x v="2"/>
    <x v="1"/>
    <s v="Bookcases"/>
    <x v="1"/>
    <s v="Jumbo Box"/>
  </r>
  <r>
    <n v="2987"/>
    <s v="Natalie Watts"/>
    <n v="91180"/>
    <x v="7"/>
    <n v="6"/>
    <n v="5.78"/>
    <n v="34.68"/>
    <n v="0.05"/>
    <n v="0.05"/>
    <s v="Low discount"/>
    <n v="1.734"/>
    <n v="32.945999999999998"/>
    <s v="Low order"/>
    <d v="2015-06-28T00:00:00"/>
    <s v="Sunday"/>
    <s v="June"/>
    <s v="2015"/>
    <x v="1"/>
    <d v="2015-06-28T00:00:00"/>
    <s v="Critical"/>
    <n v="0"/>
    <s v="Fast"/>
    <n v="50265"/>
    <s v="Standard"/>
    <s v="West Des Moines"/>
    <x v="25"/>
    <x v="2"/>
    <x v="0"/>
    <s v="Paper"/>
    <x v="1"/>
    <s v="Small Box"/>
  </r>
  <r>
    <n v="2991"/>
    <s v="Sean Herbert"/>
    <n v="91466"/>
    <x v="15"/>
    <n v="2"/>
    <n v="70.97"/>
    <n v="141.94"/>
    <n v="0.05"/>
    <n v="0.05"/>
    <s v="Low discount"/>
    <n v="7.0970000000000004"/>
    <n v="134.84299999999999"/>
    <s v="Low order"/>
    <d v="2015-05-08T00:00:00"/>
    <s v="Friday"/>
    <s v="May"/>
    <s v="2015"/>
    <x v="3"/>
    <d v="2015-05-13T00:00:00"/>
    <s v="Low"/>
    <n v="5"/>
    <s v="High"/>
    <n v="53402"/>
    <s v="Standard"/>
    <s v="Racine"/>
    <x v="45"/>
    <x v="2"/>
    <x v="0"/>
    <s v="Appliances"/>
    <x v="1"/>
    <s v="Small Box"/>
  </r>
  <r>
    <n v="2992"/>
    <s v="Lindsay Webb"/>
    <n v="91466"/>
    <x v="7"/>
    <n v="36"/>
    <n v="5.28"/>
    <n v="190.08"/>
    <n v="0.05"/>
    <n v="0.05"/>
    <s v="Low discount"/>
    <n v="9.5040000000000013"/>
    <n v="180.57600000000002"/>
    <s v="Low order"/>
    <d v="2015-05-08T00:00:00"/>
    <s v="Friday"/>
    <s v="May"/>
    <s v="2015"/>
    <x v="3"/>
    <d v="2015-05-15T00:00:00"/>
    <s v="Low"/>
    <n v="7"/>
    <s v="High"/>
    <n v="53081"/>
    <s v="Standard"/>
    <s v="Sheboygan"/>
    <x v="45"/>
    <x v="2"/>
    <x v="0"/>
    <s v="Paper"/>
    <x v="1"/>
    <s v="Small Box"/>
  </r>
  <r>
    <n v="2999"/>
    <s v="Kim McCarthy"/>
    <n v="87041"/>
    <x v="12"/>
    <n v="5"/>
    <n v="10.98"/>
    <n v="54.900000000000006"/>
    <n v="0.05"/>
    <n v="0.05"/>
    <s v="Low discount"/>
    <n v="2.7450000000000006"/>
    <n v="52.155000000000008"/>
    <s v="Low order"/>
    <d v="2015-04-10T00:00:00"/>
    <s v="Friday"/>
    <s v="April"/>
    <s v="2015"/>
    <x v="4"/>
    <d v="2015-04-11T00:00:00"/>
    <s v="Not Specified"/>
    <n v="1"/>
    <s v="Fast"/>
    <n v="48237"/>
    <s v="Standard"/>
    <s v="Oak Park"/>
    <x v="22"/>
    <x v="2"/>
    <x v="0"/>
    <s v="Scissors, Rulers And Trimmers"/>
    <x v="3"/>
    <s v="Small Pack"/>
  </r>
  <r>
    <n v="3000"/>
    <s v="Priscilla Allen"/>
    <n v="87042"/>
    <x v="7"/>
    <n v="4"/>
    <n v="10.14"/>
    <n v="40.56"/>
    <n v="0.05"/>
    <n v="0.05"/>
    <s v="Low discount"/>
    <n v="2.028"/>
    <n v="38.532000000000004"/>
    <s v="Low order"/>
    <d v="2015-01-26T00:00:00"/>
    <s v="Monday"/>
    <s v="January"/>
    <s v="2015"/>
    <x v="0"/>
    <d v="2015-01-28T00:00:00"/>
    <s v="Low"/>
    <n v="2"/>
    <s v="Meduim"/>
    <n v="48342"/>
    <s v="Standard"/>
    <s v="Pontiac"/>
    <x v="22"/>
    <x v="2"/>
    <x v="0"/>
    <s v="Paper"/>
    <x v="3"/>
    <s v="Wrap Bag"/>
  </r>
  <r>
    <n v="3001"/>
    <s v="Anthony Foley"/>
    <n v="87043"/>
    <x v="8"/>
    <n v="21"/>
    <n v="5.4"/>
    <n v="113.4"/>
    <n v="0.05"/>
    <n v="0.05"/>
    <s v="Low discount"/>
    <n v="5.6700000000000008"/>
    <n v="107.73"/>
    <s v="Low order"/>
    <d v="2015-03-17T00:00:00"/>
    <s v="Tuesday"/>
    <s v="March"/>
    <s v="2015"/>
    <x v="5"/>
    <d v="2015-03-19T00:00:00"/>
    <s v="Not Specified"/>
    <n v="2"/>
    <s v="Meduim"/>
    <n v="48060"/>
    <s v="Standard"/>
    <s v="Port Huron"/>
    <x v="22"/>
    <x v="0"/>
    <x v="0"/>
    <s v="Binders And Binder Accessories"/>
    <x v="3"/>
    <s v="Small Box"/>
  </r>
  <r>
    <n v="3003"/>
    <s v="Roy Rouse"/>
    <n v="91586"/>
    <x v="5"/>
    <n v="20"/>
    <n v="85.99"/>
    <n v="1719.8"/>
    <n v="0.05"/>
    <n v="0.05"/>
    <s v="Low discount"/>
    <n v="85.990000000000009"/>
    <n v="1633.81"/>
    <s v="Low order"/>
    <d v="2015-03-05T00:00:00"/>
    <s v="Thursday"/>
    <s v="March"/>
    <s v="2015"/>
    <x v="5"/>
    <d v="2015-03-06T00:00:00"/>
    <s v="Medium"/>
    <n v="1"/>
    <s v="Fast"/>
    <n v="83814"/>
    <s v="Standard"/>
    <s v="Coeur D Alene"/>
    <x v="44"/>
    <x v="0"/>
    <x v="2"/>
    <s v="Telephones And Communication"/>
    <x v="1"/>
    <s v="Wrap Bag"/>
  </r>
  <r>
    <n v="3004"/>
    <s v="Maurice Everett"/>
    <n v="54949"/>
    <x v="7"/>
    <n v="58"/>
    <n v="6.48"/>
    <n v="375.84000000000003"/>
    <n v="0.05"/>
    <n v="0.05"/>
    <s v="Low discount"/>
    <n v="18.792000000000002"/>
    <n v="357.048"/>
    <s v="Low order"/>
    <d v="2015-02-10T00:00:00"/>
    <s v="Tuesday"/>
    <s v="February"/>
    <s v="2015"/>
    <x v="2"/>
    <d v="2015-02-15T00:00:00"/>
    <s v="Low"/>
    <n v="5"/>
    <s v="High"/>
    <n v="90049"/>
    <s v="Standard"/>
    <s v="Los Angeles"/>
    <x v="1"/>
    <x v="0"/>
    <x v="0"/>
    <s v="Paper"/>
    <x v="0"/>
    <s v="Small Box"/>
  </r>
  <r>
    <n v="3004"/>
    <s v="Maurice Everett"/>
    <n v="54949"/>
    <x v="10"/>
    <n v="13"/>
    <n v="20.98"/>
    <n v="272.74"/>
    <n v="0.05"/>
    <n v="0.05"/>
    <s v="Low discount"/>
    <n v="13.637"/>
    <n v="259.10300000000001"/>
    <s v="Low order"/>
    <d v="2015-02-10T00:00:00"/>
    <s v="Tuesday"/>
    <s v="February"/>
    <s v="2015"/>
    <x v="2"/>
    <d v="2015-02-17T00:00:00"/>
    <s v="Low"/>
    <n v="7"/>
    <s v="High"/>
    <n v="90049"/>
    <s v="Express "/>
    <s v="Los Angeles"/>
    <x v="1"/>
    <x v="0"/>
    <x v="0"/>
    <s v="Storage &amp; Organization"/>
    <x v="0"/>
    <s v="Jumbo Drum"/>
  </r>
  <r>
    <n v="3005"/>
    <s v="Teresa Watts"/>
    <n v="91389"/>
    <x v="8"/>
    <n v="12"/>
    <n v="122.99"/>
    <n v="1475.8799999999999"/>
    <n v="0.1"/>
    <n v="0.1"/>
    <s v="Meduim discount"/>
    <n v="147.58799999999999"/>
    <n v="1328.2919999999999"/>
    <s v="Low order"/>
    <d v="2015-06-08T00:00:00"/>
    <s v="Monday"/>
    <s v="June"/>
    <s v="2015"/>
    <x v="1"/>
    <d v="2015-06-11T00:00:00"/>
    <s v="Critical"/>
    <n v="3"/>
    <s v="Meduim"/>
    <n v="83814"/>
    <s v="Express "/>
    <s v="Coeur D Alene"/>
    <x v="44"/>
    <x v="0"/>
    <x v="0"/>
    <s v="Binders And Binder Accessories"/>
    <x v="0"/>
    <s v="Small Box"/>
  </r>
  <r>
    <n v="3006"/>
    <s v="Thomas Spence"/>
    <n v="91388"/>
    <x v="7"/>
    <n v="14"/>
    <n v="6.48"/>
    <n v="90.72"/>
    <n v="0.05"/>
    <n v="0.05"/>
    <s v="Low discount"/>
    <n v="4.5360000000000005"/>
    <n v="86.183999999999997"/>
    <s v="Low order"/>
    <d v="2015-02-10T00:00:00"/>
    <s v="Tuesday"/>
    <s v="February"/>
    <s v="2015"/>
    <x v="2"/>
    <d v="2015-02-15T00:00:00"/>
    <s v="Low"/>
    <n v="5"/>
    <s v="High"/>
    <n v="83402"/>
    <s v="Standard"/>
    <s v="Idaho Falls"/>
    <x v="44"/>
    <x v="0"/>
    <x v="0"/>
    <s v="Paper"/>
    <x v="0"/>
    <s v="Small Box"/>
  </r>
  <r>
    <n v="3006"/>
    <s v="Thomas Spence"/>
    <n v="91388"/>
    <x v="10"/>
    <n v="3"/>
    <n v="20.98"/>
    <n v="62.94"/>
    <n v="0.05"/>
    <n v="0.05"/>
    <s v="Low discount"/>
    <n v="3.1470000000000002"/>
    <n v="59.792999999999999"/>
    <s v="Low order"/>
    <d v="2015-02-10T00:00:00"/>
    <s v="Tuesday"/>
    <s v="February"/>
    <s v="2015"/>
    <x v="2"/>
    <d v="2015-02-17T00:00:00"/>
    <s v="Low"/>
    <n v="7"/>
    <s v="High"/>
    <n v="83402"/>
    <s v="Express "/>
    <s v="Idaho Falls"/>
    <x v="44"/>
    <x v="2"/>
    <x v="0"/>
    <s v="Storage &amp; Organization"/>
    <x v="0"/>
    <s v="Jumbo Drum"/>
  </r>
  <r>
    <n v="3008"/>
    <s v="Penny Rich"/>
    <n v="89414"/>
    <x v="7"/>
    <n v="20"/>
    <n v="9.99"/>
    <n v="199.8"/>
    <n v="0.05"/>
    <n v="0.05"/>
    <s v="Low discount"/>
    <n v="9.990000000000002"/>
    <n v="189.81"/>
    <s v="Low order"/>
    <d v="2015-03-06T00:00:00"/>
    <s v="Friday"/>
    <s v="March"/>
    <s v="2015"/>
    <x v="5"/>
    <d v="2015-03-07T00:00:00"/>
    <s v="Critical"/>
    <n v="1"/>
    <s v="Fast"/>
    <n v="55343"/>
    <s v="Standard"/>
    <s v="Minnetonka Mills"/>
    <x v="3"/>
    <x v="2"/>
    <x v="0"/>
    <s v="Paper"/>
    <x v="1"/>
    <s v="Small Box"/>
  </r>
  <r>
    <n v="3008"/>
    <s v="Penny Rich"/>
    <n v="89415"/>
    <x v="7"/>
    <n v="12"/>
    <n v="12.28"/>
    <n v="147.35999999999999"/>
    <n v="0.05"/>
    <n v="0.05"/>
    <s v="Low discount"/>
    <n v="7.3679999999999994"/>
    <n v="139.99199999999999"/>
    <s v="Low order"/>
    <d v="2015-06-11T00:00:00"/>
    <s v="Thursday"/>
    <s v="June"/>
    <s v="2015"/>
    <x v="1"/>
    <d v="2015-06-12T00:00:00"/>
    <s v="High"/>
    <n v="1"/>
    <s v="Fast"/>
    <n v="55343"/>
    <s v="Standard"/>
    <s v="Minnetonka Mills"/>
    <x v="3"/>
    <x v="1"/>
    <x v="0"/>
    <s v="Paper"/>
    <x v="1"/>
    <s v="Small Box"/>
  </r>
  <r>
    <n v="3011"/>
    <s v="Tammy Raynor"/>
    <n v="56486"/>
    <x v="7"/>
    <n v="16"/>
    <n v="5.98"/>
    <n v="95.68"/>
    <n v="0.05"/>
    <n v="0.05"/>
    <s v="Low discount"/>
    <n v="4.7840000000000007"/>
    <n v="90.896000000000001"/>
    <s v="Low order"/>
    <d v="2015-05-28T00:00:00"/>
    <s v="Thursday"/>
    <s v="May"/>
    <s v="2015"/>
    <x v="3"/>
    <d v="2015-05-29T00:00:00"/>
    <s v="Critical"/>
    <n v="1"/>
    <s v="Fast"/>
    <n v="2113"/>
    <s v="Standard"/>
    <s v="Boston"/>
    <x v="15"/>
    <x v="1"/>
    <x v="0"/>
    <s v="Paper"/>
    <x v="0"/>
    <s v="Small Box"/>
  </r>
  <r>
    <n v="3011"/>
    <s v="Tammy Raynor"/>
    <n v="7623"/>
    <x v="15"/>
    <n v="32"/>
    <n v="300.64999999999998"/>
    <n v="9620.7999999999993"/>
    <n v="0.1"/>
    <n v="0.1"/>
    <s v="Meduim discount"/>
    <n v="962.07999999999993"/>
    <n v="8658.7199999999993"/>
    <s v="High Order"/>
    <d v="2015-04-28T00:00:00"/>
    <s v="Tuesday"/>
    <s v="April"/>
    <s v="2015"/>
    <x v="4"/>
    <d v="2015-04-30T00:00:00"/>
    <s v="Critical"/>
    <n v="2"/>
    <s v="Meduim"/>
    <n v="2113"/>
    <s v="Standard"/>
    <s v="Boston"/>
    <x v="15"/>
    <x v="1"/>
    <x v="0"/>
    <s v="Appliances"/>
    <x v="0"/>
    <s v="Large Box"/>
  </r>
  <r>
    <n v="3011"/>
    <s v="Tammy Raynor"/>
    <n v="7623"/>
    <x v="13"/>
    <n v="67"/>
    <n v="49.99"/>
    <n v="3349.33"/>
    <n v="0.05"/>
    <n v="0.05"/>
    <s v="Low discount"/>
    <n v="167.4665"/>
    <n v="3181.8634999999999"/>
    <s v="Low order"/>
    <d v="2015-04-28T00:00:00"/>
    <s v="Tuesday"/>
    <s v="April"/>
    <s v="2015"/>
    <x v="4"/>
    <d v="2015-04-30T00:00:00"/>
    <s v="Critical"/>
    <n v="2"/>
    <s v="Meduim"/>
    <n v="2113"/>
    <s v="Standard"/>
    <s v="Boston"/>
    <x v="15"/>
    <x v="1"/>
    <x v="2"/>
    <s v="Computer Peripherals"/>
    <x v="0"/>
    <s v="Small Box"/>
  </r>
  <r>
    <n v="3011"/>
    <s v="Tammy Raynor"/>
    <n v="7623"/>
    <x v="7"/>
    <n v="58"/>
    <n v="104.85"/>
    <n v="6081.2999999999993"/>
    <n v="0.1"/>
    <n v="0.1"/>
    <s v="Meduim discount"/>
    <n v="608.13"/>
    <n v="5473.1699999999992"/>
    <s v="High Order"/>
    <d v="2015-04-28T00:00:00"/>
    <s v="Tuesday"/>
    <s v="April"/>
    <s v="2015"/>
    <x v="4"/>
    <d v="2015-04-29T00:00:00"/>
    <s v="Critical"/>
    <n v="1"/>
    <s v="Fast"/>
    <n v="2113"/>
    <s v="Standard"/>
    <s v="Boston"/>
    <x v="15"/>
    <x v="1"/>
    <x v="0"/>
    <s v="Paper"/>
    <x v="0"/>
    <s v="Small Box"/>
  </r>
  <r>
    <n v="3012"/>
    <s v="Annie Livingston"/>
    <n v="86346"/>
    <x v="15"/>
    <n v="8"/>
    <n v="300.64999999999998"/>
    <n v="2405.1999999999998"/>
    <n v="0.1"/>
    <n v="0.1"/>
    <s v="Meduim discount"/>
    <n v="240.51999999999998"/>
    <n v="2164.6799999999998"/>
    <s v="Low order"/>
    <d v="2015-04-28T00:00:00"/>
    <s v="Tuesday"/>
    <s v="April"/>
    <s v="2015"/>
    <x v="4"/>
    <d v="2015-04-30T00:00:00"/>
    <s v="Critical"/>
    <n v="2"/>
    <s v="Meduim"/>
    <n v="14609"/>
    <s v="Standard"/>
    <s v="Rochester"/>
    <x v="4"/>
    <x v="1"/>
    <x v="0"/>
    <s v="Appliances"/>
    <x v="0"/>
    <s v="Large Box"/>
  </r>
  <r>
    <n v="3012"/>
    <s v="Annie Livingston"/>
    <n v="86346"/>
    <x v="13"/>
    <n v="17"/>
    <n v="49.99"/>
    <n v="849.83"/>
    <n v="0.05"/>
    <n v="0.05"/>
    <s v="Low discount"/>
    <n v="42.491500000000002"/>
    <n v="807.33850000000007"/>
    <s v="Low order"/>
    <d v="2015-04-28T00:00:00"/>
    <s v="Tuesday"/>
    <s v="April"/>
    <s v="2015"/>
    <x v="4"/>
    <d v="2015-04-30T00:00:00"/>
    <s v="Critical"/>
    <n v="2"/>
    <s v="Meduim"/>
    <n v="14609"/>
    <s v="Standard"/>
    <s v="Rochester"/>
    <x v="4"/>
    <x v="1"/>
    <x v="2"/>
    <s v="Computer Peripherals"/>
    <x v="0"/>
    <s v="Small Box"/>
  </r>
  <r>
    <n v="3012"/>
    <s v="Annie Livingston"/>
    <n v="86346"/>
    <x v="7"/>
    <n v="14"/>
    <n v="104.85"/>
    <n v="1467.8999999999999"/>
    <n v="0.1"/>
    <n v="0.1"/>
    <s v="Meduim discount"/>
    <n v="146.79"/>
    <n v="1321.11"/>
    <s v="Low order"/>
    <d v="2015-04-28T00:00:00"/>
    <s v="Tuesday"/>
    <s v="April"/>
    <s v="2015"/>
    <x v="4"/>
    <d v="2015-04-29T00:00:00"/>
    <s v="Critical"/>
    <n v="1"/>
    <s v="Fast"/>
    <n v="14609"/>
    <s v="Standard"/>
    <s v="Rochester"/>
    <x v="4"/>
    <x v="0"/>
    <x v="0"/>
    <s v="Paper"/>
    <x v="0"/>
    <s v="Small Box"/>
  </r>
  <r>
    <n v="3017"/>
    <s v="Melvin Benton"/>
    <n v="89071"/>
    <x v="4"/>
    <n v="1"/>
    <n v="5.58"/>
    <n v="5.58"/>
    <n v="0.05"/>
    <n v="0.05"/>
    <s v="Low discount"/>
    <n v="0.27900000000000003"/>
    <n v="5.3010000000000002"/>
    <s v="Low order"/>
    <d v="2015-01-09T00:00:00"/>
    <s v="Friday"/>
    <s v="January"/>
    <s v="2015"/>
    <x v="0"/>
    <d v="2015-01-10T00:00:00"/>
    <s v="Critical"/>
    <n v="1"/>
    <s v="Fast"/>
    <n v="92024"/>
    <s v="Standard"/>
    <s v="Encinitas"/>
    <x v="1"/>
    <x v="0"/>
    <x v="0"/>
    <s v="Envelopes"/>
    <x v="0"/>
    <s v="Small Box"/>
  </r>
  <r>
    <n v="3017"/>
    <s v="Melvin Benton"/>
    <n v="89071"/>
    <x v="0"/>
    <n v="11"/>
    <n v="3.98"/>
    <n v="43.78"/>
    <n v="0.05"/>
    <n v="0.05"/>
    <s v="Low discount"/>
    <n v="2.1890000000000001"/>
    <n v="41.591000000000001"/>
    <s v="Low order"/>
    <d v="2015-01-09T00:00:00"/>
    <s v="Friday"/>
    <s v="January"/>
    <s v="2015"/>
    <x v="0"/>
    <d v="2015-01-10T00:00:00"/>
    <s v="Critical"/>
    <n v="1"/>
    <s v="Fast"/>
    <n v="92024"/>
    <s v="Standard"/>
    <s v="Encinitas"/>
    <x v="1"/>
    <x v="2"/>
    <x v="0"/>
    <s v="Pens &amp; Art Supplies"/>
    <x v="0"/>
    <s v="Wrap Bag"/>
  </r>
  <r>
    <n v="3035"/>
    <s v="Tina Evans"/>
    <n v="89128"/>
    <x v="7"/>
    <n v="10"/>
    <n v="4.9800000000000004"/>
    <n v="49.800000000000004"/>
    <n v="0.05"/>
    <n v="0.05"/>
    <s v="Low discount"/>
    <n v="2.4900000000000002"/>
    <n v="47.31"/>
    <s v="Low order"/>
    <d v="2015-01-15T00:00:00"/>
    <s v="Thursday"/>
    <s v="January"/>
    <s v="2015"/>
    <x v="0"/>
    <d v="2015-01-20T00:00:00"/>
    <s v="Low"/>
    <n v="5"/>
    <s v="High"/>
    <n v="60148"/>
    <s v="Standard"/>
    <s v="Lombard"/>
    <x v="12"/>
    <x v="2"/>
    <x v="0"/>
    <s v="Paper"/>
    <x v="1"/>
    <s v="Small Box"/>
  </r>
  <r>
    <n v="3035"/>
    <s v="Tina Evans"/>
    <n v="89128"/>
    <x v="7"/>
    <n v="12"/>
    <n v="6.35"/>
    <n v="76.199999999999989"/>
    <n v="0.05"/>
    <n v="0.05"/>
    <s v="Low discount"/>
    <n v="3.8099999999999996"/>
    <n v="72.389999999999986"/>
    <s v="Low order"/>
    <d v="2015-01-15T00:00:00"/>
    <s v="Thursday"/>
    <s v="January"/>
    <s v="2015"/>
    <x v="0"/>
    <d v="2015-01-20T00:00:00"/>
    <s v="Low"/>
    <n v="5"/>
    <s v="High"/>
    <n v="60148"/>
    <s v="Standard"/>
    <s v="Lombard"/>
    <x v="12"/>
    <x v="2"/>
    <x v="0"/>
    <s v="Paper"/>
    <x v="1"/>
    <s v="Wrap Bag"/>
  </r>
  <r>
    <n v="3036"/>
    <s v="Edith Reynolds"/>
    <n v="89129"/>
    <x v="2"/>
    <n v="5"/>
    <n v="12.99"/>
    <n v="64.95"/>
    <n v="0.05"/>
    <n v="0.05"/>
    <s v="Low discount"/>
    <n v="3.2475000000000005"/>
    <n v="61.702500000000001"/>
    <s v="Low order"/>
    <d v="2015-01-16T00:00:00"/>
    <s v="Friday"/>
    <s v="January"/>
    <s v="2015"/>
    <x v="0"/>
    <d v="2015-01-18T00:00:00"/>
    <s v="Not Specified"/>
    <n v="2"/>
    <s v="Meduim"/>
    <n v="58554"/>
    <s v="Standard"/>
    <s v="Mandan"/>
    <x v="48"/>
    <x v="2"/>
    <x v="1"/>
    <s v="Office Furnishings"/>
    <x v="1"/>
    <s v="Large Box"/>
  </r>
  <r>
    <n v="3036"/>
    <s v="Edith Reynolds"/>
    <n v="89129"/>
    <x v="7"/>
    <n v="7"/>
    <n v="35.44"/>
    <n v="248.07999999999998"/>
    <n v="0.05"/>
    <n v="0.05"/>
    <s v="Low discount"/>
    <n v="12.404"/>
    <n v="235.67599999999999"/>
    <s v="Low order"/>
    <d v="2015-01-16T00:00:00"/>
    <s v="Friday"/>
    <s v="January"/>
    <s v="2015"/>
    <x v="0"/>
    <d v="2015-01-18T00:00:00"/>
    <s v="Not Specified"/>
    <n v="2"/>
    <s v="Meduim"/>
    <n v="58554"/>
    <s v="Standard"/>
    <s v="Mandan"/>
    <x v="48"/>
    <x v="2"/>
    <x v="0"/>
    <s v="Paper"/>
    <x v="1"/>
    <s v="Small Box"/>
  </r>
  <r>
    <n v="3036"/>
    <s v="Edith Reynolds"/>
    <n v="89129"/>
    <x v="12"/>
    <n v="14"/>
    <n v="12.98"/>
    <n v="181.72"/>
    <n v="0.05"/>
    <n v="0.05"/>
    <s v="Low discount"/>
    <n v="9.0860000000000003"/>
    <n v="172.63399999999999"/>
    <s v="Low order"/>
    <d v="2015-01-16T00:00:00"/>
    <s v="Friday"/>
    <s v="January"/>
    <s v="2015"/>
    <x v="0"/>
    <d v="2015-01-19T00:00:00"/>
    <s v="Not Specified"/>
    <n v="3"/>
    <s v="Meduim"/>
    <n v="58554"/>
    <s v="Standard"/>
    <s v="Mandan"/>
    <x v="48"/>
    <x v="2"/>
    <x v="0"/>
    <s v="Scissors, Rulers And Trimmers"/>
    <x v="1"/>
    <s v="Small Pack"/>
  </r>
  <r>
    <n v="3036"/>
    <s v="Edith Reynolds"/>
    <n v="89130"/>
    <x v="10"/>
    <n v="22"/>
    <n v="178.47"/>
    <n v="3926.34"/>
    <n v="0.1"/>
    <n v="0.1"/>
    <s v="Meduim discount"/>
    <n v="392.63400000000001"/>
    <n v="3533.7060000000001"/>
    <s v="Low order"/>
    <d v="2015-03-13T00:00:00"/>
    <s v="Friday"/>
    <s v="March"/>
    <s v="2015"/>
    <x v="5"/>
    <d v="2015-03-16T00:00:00"/>
    <s v="Critical"/>
    <n v="3"/>
    <s v="Meduim"/>
    <n v="58554"/>
    <s v="Standard"/>
    <s v="Mandan"/>
    <x v="48"/>
    <x v="2"/>
    <x v="0"/>
    <s v="Storage &amp; Organization"/>
    <x v="1"/>
    <s v="Small Box"/>
  </r>
  <r>
    <n v="3041"/>
    <s v="Carrie Duke"/>
    <n v="86102"/>
    <x v="13"/>
    <n v="17"/>
    <n v="73.98"/>
    <n v="1257.6600000000001"/>
    <n v="0.05"/>
    <n v="0.05"/>
    <s v="Low discount"/>
    <n v="62.88300000000001"/>
    <n v="1194.777"/>
    <s v="Low order"/>
    <d v="2015-05-15T00:00:00"/>
    <s v="Friday"/>
    <s v="May"/>
    <s v="2015"/>
    <x v="3"/>
    <d v="2015-05-18T00:00:00"/>
    <s v="Not Specified"/>
    <n v="3"/>
    <s v="Meduim"/>
    <n v="67846"/>
    <s v="Standard"/>
    <s v="Garden City"/>
    <x v="13"/>
    <x v="2"/>
    <x v="2"/>
    <s v="Computer Peripherals"/>
    <x v="0"/>
    <s v="Small Box"/>
  </r>
  <r>
    <n v="3041"/>
    <s v="Carrie Duke"/>
    <n v="86102"/>
    <x v="12"/>
    <n v="8"/>
    <n v="3.68"/>
    <n v="29.44"/>
    <n v="0.05"/>
    <n v="0.05"/>
    <s v="Low discount"/>
    <n v="1.4720000000000002"/>
    <n v="27.968"/>
    <s v="Low order"/>
    <d v="2015-05-15T00:00:00"/>
    <s v="Friday"/>
    <s v="May"/>
    <s v="2015"/>
    <x v="3"/>
    <d v="2015-05-17T00:00:00"/>
    <s v="Not Specified"/>
    <n v="2"/>
    <s v="Meduim"/>
    <n v="67846"/>
    <s v="Standard"/>
    <s v="Garden City"/>
    <x v="13"/>
    <x v="2"/>
    <x v="0"/>
    <s v="Scissors, Rulers And Trimmers"/>
    <x v="0"/>
    <s v="Wrap Bag"/>
  </r>
  <r>
    <n v="3042"/>
    <s v="Tara Gold"/>
    <n v="86101"/>
    <x v="8"/>
    <n v="12"/>
    <n v="14.48"/>
    <n v="173.76"/>
    <n v="0.05"/>
    <n v="0.05"/>
    <s v="Low discount"/>
    <n v="8.6880000000000006"/>
    <n v="165.072"/>
    <s v="Low order"/>
    <d v="2015-02-04T00:00:00"/>
    <s v="Wednesday"/>
    <s v="February"/>
    <s v="2015"/>
    <x v="2"/>
    <d v="2015-02-05T00:00:00"/>
    <s v="Medium"/>
    <n v="1"/>
    <s v="Fast"/>
    <n v="67501"/>
    <s v="Standard"/>
    <s v="Hutchinson"/>
    <x v="13"/>
    <x v="2"/>
    <x v="0"/>
    <s v="Binders And Binder Accessories"/>
    <x v="2"/>
    <s v="Small Box"/>
  </r>
  <r>
    <n v="3045"/>
    <s v="Jordan Beard"/>
    <n v="86104"/>
    <x v="7"/>
    <n v="12"/>
    <n v="6.48"/>
    <n v="77.760000000000005"/>
    <n v="0.05"/>
    <n v="0.05"/>
    <s v="Low discount"/>
    <n v="3.8880000000000003"/>
    <n v="73.872"/>
    <s v="Low order"/>
    <d v="2015-06-06T00:00:00"/>
    <s v="Saturday"/>
    <s v="June"/>
    <s v="2015"/>
    <x v="1"/>
    <d v="2015-06-07T00:00:00"/>
    <s v="High"/>
    <n v="1"/>
    <s v="Fast"/>
    <n v="66048"/>
    <s v="Standard"/>
    <s v="Leavenworth"/>
    <x v="13"/>
    <x v="2"/>
    <x v="0"/>
    <s v="Paper"/>
    <x v="2"/>
    <s v="Small Box"/>
  </r>
  <r>
    <n v="3046"/>
    <s v="Andrew Pearce"/>
    <n v="86103"/>
    <x v="1"/>
    <n v="2"/>
    <n v="120.98"/>
    <n v="241.96"/>
    <n v="0.1"/>
    <n v="0.1"/>
    <s v="Meduim discount"/>
    <n v="24.196000000000002"/>
    <n v="217.76400000000001"/>
    <s v="Low order"/>
    <d v="2015-02-12T00:00:00"/>
    <s v="Thursday"/>
    <s v="February"/>
    <s v="2015"/>
    <x v="2"/>
    <d v="2015-02-14T00:00:00"/>
    <s v="High"/>
    <n v="2"/>
    <s v="Meduim"/>
    <n v="66209"/>
    <s v="Express "/>
    <s v="Leawood"/>
    <x v="13"/>
    <x v="0"/>
    <x v="1"/>
    <s v="Chairs &amp; Chairmats"/>
    <x v="2"/>
    <s v="Jumbo Drum"/>
  </r>
  <r>
    <n v="3048"/>
    <s v="Tracy G Starr"/>
    <n v="89789"/>
    <x v="1"/>
    <n v="10"/>
    <n v="276.2"/>
    <n v="2762"/>
    <n v="0.1"/>
    <n v="0.1"/>
    <s v="Meduim discount"/>
    <n v="276.2"/>
    <n v="2485.8000000000002"/>
    <s v="Low order"/>
    <d v="2015-03-05T00:00:00"/>
    <s v="Thursday"/>
    <s v="March"/>
    <s v="2015"/>
    <x v="5"/>
    <d v="2015-03-07T00:00:00"/>
    <s v="High"/>
    <n v="2"/>
    <s v="Meduim"/>
    <n v="94704"/>
    <s v="Express "/>
    <s v="Berkeley"/>
    <x v="1"/>
    <x v="3"/>
    <x v="1"/>
    <s v="Chairs &amp; Chairmats"/>
    <x v="0"/>
    <s v="Large Box"/>
  </r>
  <r>
    <n v="3053"/>
    <s v="Robin Tyler"/>
    <n v="86662"/>
    <x v="5"/>
    <n v="11"/>
    <n v="125.99"/>
    <n v="1385.8899999999999"/>
    <n v="0.1"/>
    <n v="0.1"/>
    <s v="Meduim discount"/>
    <n v="138.589"/>
    <n v="1247.3009999999999"/>
    <s v="Low order"/>
    <d v="2015-02-03T00:00:00"/>
    <s v="Tuesday"/>
    <s v="February"/>
    <s v="2015"/>
    <x v="2"/>
    <d v="2015-02-05T00:00:00"/>
    <s v="Medium"/>
    <n v="2"/>
    <s v="Meduim"/>
    <n v="42071"/>
    <s v="Standard"/>
    <s v="Murray"/>
    <x v="35"/>
    <x v="0"/>
    <x v="2"/>
    <s v="Telephones And Communication"/>
    <x v="0"/>
    <s v="Small Box"/>
  </r>
  <r>
    <n v="3063"/>
    <s v="Ann Steele"/>
    <n v="88447"/>
    <x v="13"/>
    <n v="6"/>
    <n v="8.33"/>
    <n v="49.980000000000004"/>
    <n v="0.05"/>
    <n v="0.05"/>
    <s v="Low discount"/>
    <n v="2.4990000000000006"/>
    <n v="47.481000000000002"/>
    <s v="Low order"/>
    <d v="2015-02-26T00:00:00"/>
    <s v="Thursday"/>
    <s v="February"/>
    <s v="2015"/>
    <x v="2"/>
    <d v="2015-02-28T00:00:00"/>
    <s v="Medium"/>
    <n v="2"/>
    <s v="Meduim"/>
    <n v="98034"/>
    <s v="Standard"/>
    <s v="Kirkland"/>
    <x v="0"/>
    <x v="0"/>
    <x v="2"/>
    <s v="Computer Peripherals"/>
    <x v="3"/>
    <s v="Small Pack"/>
  </r>
  <r>
    <n v="3063"/>
    <s v="Ann Steele"/>
    <n v="88447"/>
    <x v="16"/>
    <n v="5"/>
    <n v="499.99"/>
    <n v="2499.9499999999998"/>
    <n v="0.1"/>
    <n v="0.1"/>
    <s v="Meduim discount"/>
    <n v="249.995"/>
    <n v="2249.9549999999999"/>
    <s v="Low order"/>
    <d v="2015-02-26T00:00:00"/>
    <s v="Thursday"/>
    <s v="February"/>
    <s v="2015"/>
    <x v="2"/>
    <d v="2015-02-27T00:00:00"/>
    <s v="Medium"/>
    <n v="1"/>
    <s v="Fast"/>
    <n v="98034"/>
    <s v="Standard"/>
    <s v="Kirkland"/>
    <x v="0"/>
    <x v="0"/>
    <x v="2"/>
    <s v="Copiers And Fax"/>
    <x v="3"/>
    <s v="Large Box"/>
  </r>
  <r>
    <n v="3063"/>
    <s v="Ann Steele"/>
    <n v="88449"/>
    <x v="5"/>
    <n v="9"/>
    <n v="20.99"/>
    <n v="188.91"/>
    <n v="0.05"/>
    <n v="0.05"/>
    <s v="Low discount"/>
    <n v="9.4455000000000009"/>
    <n v="179.46449999999999"/>
    <s v="Low order"/>
    <d v="2015-05-24T00:00:00"/>
    <s v="Sunday"/>
    <s v="May"/>
    <s v="2015"/>
    <x v="3"/>
    <d v="2015-05-26T00:00:00"/>
    <s v="Not Specified"/>
    <n v="2"/>
    <s v="Meduim"/>
    <n v="98034"/>
    <s v="Standard"/>
    <s v="Kirkland"/>
    <x v="0"/>
    <x v="0"/>
    <x v="2"/>
    <s v="Telephones And Communication"/>
    <x v="3"/>
    <s v="Wrap Bag"/>
  </r>
  <r>
    <n v="3064"/>
    <s v="Clarence Crowder"/>
    <n v="88448"/>
    <x v="7"/>
    <n v="9"/>
    <n v="6.45"/>
    <n v="58.050000000000004"/>
    <n v="0.05"/>
    <n v="0.05"/>
    <s v="Low discount"/>
    <n v="2.9025000000000003"/>
    <n v="55.147500000000001"/>
    <s v="Low order"/>
    <d v="2015-01-14T00:00:00"/>
    <s v="Wednesday"/>
    <s v="January"/>
    <s v="2015"/>
    <x v="0"/>
    <d v="2015-01-19T00:00:00"/>
    <s v="Low"/>
    <n v="5"/>
    <s v="High"/>
    <n v="98503"/>
    <s v="Standard"/>
    <s v="Lacey"/>
    <x v="0"/>
    <x v="1"/>
    <x v="0"/>
    <s v="Paper"/>
    <x v="3"/>
    <s v="Wrap Bag"/>
  </r>
  <r>
    <n v="3067"/>
    <s v="Carole Miller"/>
    <n v="91376"/>
    <x v="1"/>
    <n v="14"/>
    <n v="355.98"/>
    <n v="4983.72"/>
    <n v="0.1"/>
    <n v="0.1"/>
    <s v="Meduim discount"/>
    <n v="498.37200000000007"/>
    <n v="4485.348"/>
    <s v="Low order"/>
    <d v="2015-03-02T00:00:00"/>
    <s v="Monday"/>
    <s v="March"/>
    <s v="2015"/>
    <x v="5"/>
    <d v="2015-03-03T00:00:00"/>
    <s v="Not Specified"/>
    <n v="1"/>
    <s v="Fast"/>
    <n v="44515"/>
    <s v="Express "/>
    <s v="Austintown"/>
    <x v="10"/>
    <x v="2"/>
    <x v="1"/>
    <s v="Chairs &amp; Chairmats"/>
    <x v="3"/>
    <s v="Jumbo Drum"/>
  </r>
  <r>
    <n v="3069"/>
    <s v="Tiffany Merrill"/>
    <n v="88191"/>
    <x v="1"/>
    <n v="15"/>
    <n v="120.98"/>
    <n v="1814.7"/>
    <n v="0.1"/>
    <n v="0.1"/>
    <s v="Meduim discount"/>
    <n v="181.47000000000003"/>
    <n v="1633.23"/>
    <s v="Low order"/>
    <d v="2015-06-01T00:00:00"/>
    <s v="Monday"/>
    <s v="June"/>
    <s v="2015"/>
    <x v="1"/>
    <d v="2015-06-03T00:00:00"/>
    <s v="High"/>
    <n v="2"/>
    <s v="Meduim"/>
    <n v="55128"/>
    <s v="Express "/>
    <s v="Oakdale"/>
    <x v="3"/>
    <x v="2"/>
    <x v="1"/>
    <s v="Chairs &amp; Chairmats"/>
    <x v="3"/>
    <s v="Jumbo Drum"/>
  </r>
  <r>
    <n v="3069"/>
    <s v="Tiffany Merrill"/>
    <n v="88191"/>
    <x v="2"/>
    <n v="12"/>
    <n v="15.68"/>
    <n v="188.16"/>
    <n v="0.05"/>
    <n v="0.05"/>
    <s v="Low discount"/>
    <n v="9.4079999999999995"/>
    <n v="178.75200000000001"/>
    <s v="Low order"/>
    <d v="2015-06-01T00:00:00"/>
    <s v="Monday"/>
    <s v="June"/>
    <s v="2015"/>
    <x v="1"/>
    <d v="2015-06-03T00:00:00"/>
    <s v="High"/>
    <n v="2"/>
    <s v="Meduim"/>
    <n v="55128"/>
    <s v="Standard"/>
    <s v="Oakdale"/>
    <x v="3"/>
    <x v="2"/>
    <x v="1"/>
    <s v="Office Furnishings"/>
    <x v="3"/>
    <s v="Small Pack"/>
  </r>
  <r>
    <n v="3069"/>
    <s v="Tiffany Merrill"/>
    <n v="88192"/>
    <x v="0"/>
    <n v="22"/>
    <n v="1.82"/>
    <n v="40.04"/>
    <n v="0.05"/>
    <n v="0.05"/>
    <s v="Low discount"/>
    <n v="2.0020000000000002"/>
    <n v="38.037999999999997"/>
    <s v="Low order"/>
    <d v="2015-02-14T00:00:00"/>
    <s v="Saturday"/>
    <s v="February"/>
    <s v="2015"/>
    <x v="2"/>
    <d v="2015-02-15T00:00:00"/>
    <s v="Critical"/>
    <n v="1"/>
    <s v="Fast"/>
    <n v="55128"/>
    <s v="Standard"/>
    <s v="Oakdale"/>
    <x v="3"/>
    <x v="0"/>
    <x v="0"/>
    <s v="Pens &amp; Art Supplies"/>
    <x v="3"/>
    <s v="Wrap Bag"/>
  </r>
  <r>
    <n v="3075"/>
    <s v="Gordon Brandt"/>
    <n v="14756"/>
    <x v="2"/>
    <n v="4"/>
    <n v="19.23"/>
    <n v="76.92"/>
    <n v="0.05"/>
    <n v="0.05"/>
    <s v="Low discount"/>
    <n v="3.8460000000000001"/>
    <n v="73.073999999999998"/>
    <s v="Low order"/>
    <d v="2015-02-28T00:00:00"/>
    <s v="Saturday"/>
    <s v="February"/>
    <s v="2015"/>
    <x v="2"/>
    <d v="2015-02-28T00:00:00"/>
    <s v="Low"/>
    <n v="0"/>
    <s v="Fast"/>
    <n v="90061"/>
    <s v="Standard"/>
    <s v="Los Angeles"/>
    <x v="1"/>
    <x v="1"/>
    <x v="1"/>
    <s v="Office Furnishings"/>
    <x v="0"/>
    <s v="Small Pack"/>
  </r>
  <r>
    <n v="3076"/>
    <s v="Peter Hardy"/>
    <n v="88241"/>
    <x v="14"/>
    <n v="2"/>
    <n v="137.47999999999999"/>
    <n v="274.95999999999998"/>
    <n v="0.1"/>
    <n v="0.1"/>
    <s v="Meduim discount"/>
    <n v="27.495999999999999"/>
    <n v="247.46399999999997"/>
    <s v="Low order"/>
    <d v="2015-01-07T00:00:00"/>
    <s v="Wednesday"/>
    <s v="January"/>
    <s v="2015"/>
    <x v="0"/>
    <d v="2015-01-08T00:00:00"/>
    <s v="Medium"/>
    <n v="1"/>
    <s v="Fast"/>
    <n v="44224"/>
    <s v="Express "/>
    <s v="Stow"/>
    <x v="10"/>
    <x v="1"/>
    <x v="1"/>
    <s v="Bookcases"/>
    <x v="2"/>
    <s v="Jumbo Box"/>
  </r>
  <r>
    <n v="3077"/>
    <s v="Lynne Reid"/>
    <n v="88239"/>
    <x v="13"/>
    <n v="2"/>
    <n v="300.97000000000003"/>
    <n v="601.94000000000005"/>
    <n v="0.1"/>
    <n v="0.1"/>
    <s v="Meduim discount"/>
    <n v="60.19400000000001"/>
    <n v="541.74600000000009"/>
    <s v="Low order"/>
    <d v="2015-05-07T00:00:00"/>
    <s v="Thursday"/>
    <s v="May"/>
    <s v="2015"/>
    <x v="3"/>
    <d v="2015-05-09T00:00:00"/>
    <s v="Medium"/>
    <n v="2"/>
    <s v="Meduim"/>
    <n v="44136"/>
    <s v="Standard"/>
    <s v="Strongsville"/>
    <x v="10"/>
    <x v="1"/>
    <x v="2"/>
    <s v="Computer Peripherals"/>
    <x v="2"/>
    <s v="Small Box"/>
  </r>
  <r>
    <n v="3078"/>
    <s v="Kate McKenna"/>
    <n v="88240"/>
    <x v="7"/>
    <n v="5"/>
    <n v="35.44"/>
    <n v="177.2"/>
    <n v="0.05"/>
    <n v="0.05"/>
    <s v="Low discount"/>
    <n v="8.86"/>
    <n v="168.33999999999997"/>
    <s v="Low order"/>
    <d v="2015-06-11T00:00:00"/>
    <s v="Thursday"/>
    <s v="June"/>
    <s v="2015"/>
    <x v="1"/>
    <d v="2015-06-11T00:00:00"/>
    <s v="Not Specified"/>
    <n v="0"/>
    <s v="Fast"/>
    <n v="43615"/>
    <s v="Standard"/>
    <s v="Toledo"/>
    <x v="10"/>
    <x v="1"/>
    <x v="0"/>
    <s v="Paper"/>
    <x v="2"/>
    <s v="Small Box"/>
  </r>
  <r>
    <n v="3078"/>
    <s v="Kate McKenna"/>
    <n v="88240"/>
    <x v="0"/>
    <n v="9"/>
    <n v="3.98"/>
    <n v="35.82"/>
    <n v="0.05"/>
    <n v="0.05"/>
    <s v="Low discount"/>
    <n v="1.7910000000000001"/>
    <n v="34.029000000000003"/>
    <s v="Low order"/>
    <d v="2015-06-11T00:00:00"/>
    <s v="Thursday"/>
    <s v="June"/>
    <s v="2015"/>
    <x v="1"/>
    <d v="2015-06-14T00:00:00"/>
    <s v="Not Specified"/>
    <n v="3"/>
    <s v="Meduim"/>
    <n v="43615"/>
    <s v="Standard"/>
    <s v="Toledo"/>
    <x v="10"/>
    <x v="1"/>
    <x v="0"/>
    <s v="Pens &amp; Art Supplies"/>
    <x v="2"/>
    <s v="Wrap Bag"/>
  </r>
  <r>
    <n v="3079"/>
    <s v="Andrew Levine"/>
    <n v="41253"/>
    <x v="13"/>
    <n v="7"/>
    <n v="300.97000000000003"/>
    <n v="2106.79"/>
    <n v="0.1"/>
    <n v="0.1"/>
    <s v="Meduim discount"/>
    <n v="210.679"/>
    <n v="1896.1109999999999"/>
    <s v="Low order"/>
    <d v="2015-05-07T00:00:00"/>
    <s v="Thursday"/>
    <s v="May"/>
    <s v="2015"/>
    <x v="3"/>
    <d v="2015-05-09T00:00:00"/>
    <s v="Medium"/>
    <n v="2"/>
    <s v="Meduim"/>
    <n v="19112"/>
    <s v="Standard"/>
    <s v="Philadelphia"/>
    <x v="19"/>
    <x v="1"/>
    <x v="2"/>
    <s v="Computer Peripherals"/>
    <x v="2"/>
    <s v="Small Box"/>
  </r>
  <r>
    <n v="3079"/>
    <s v="Andrew Levine"/>
    <n v="53476"/>
    <x v="7"/>
    <n v="21"/>
    <n v="35.44"/>
    <n v="744.24"/>
    <n v="0.05"/>
    <n v="0.05"/>
    <s v="Low discount"/>
    <n v="37.212000000000003"/>
    <n v="707.02800000000002"/>
    <s v="Low order"/>
    <d v="2015-06-11T00:00:00"/>
    <s v="Thursday"/>
    <s v="June"/>
    <s v="2015"/>
    <x v="1"/>
    <d v="2015-06-11T00:00:00"/>
    <s v="Not Specified"/>
    <n v="0"/>
    <s v="Fast"/>
    <n v="19112"/>
    <s v="Standard"/>
    <s v="Philadelphia"/>
    <x v="19"/>
    <x v="1"/>
    <x v="0"/>
    <s v="Paper"/>
    <x v="2"/>
    <s v="Small Box"/>
  </r>
  <r>
    <n v="3079"/>
    <s v="Andrew Levine"/>
    <n v="53476"/>
    <x v="0"/>
    <n v="36"/>
    <n v="3.98"/>
    <n v="143.28"/>
    <n v="0.05"/>
    <n v="0.05"/>
    <s v="Low discount"/>
    <n v="7.1640000000000006"/>
    <n v="136.11600000000001"/>
    <s v="Low order"/>
    <d v="2015-06-11T00:00:00"/>
    <s v="Thursday"/>
    <s v="June"/>
    <s v="2015"/>
    <x v="1"/>
    <d v="2015-06-14T00:00:00"/>
    <s v="Not Specified"/>
    <n v="3"/>
    <s v="Meduim"/>
    <n v="19112"/>
    <s v="Standard"/>
    <s v="Philadelphia"/>
    <x v="19"/>
    <x v="1"/>
    <x v="0"/>
    <s v="Pens &amp; Art Supplies"/>
    <x v="2"/>
    <s v="Wrap Bag"/>
  </r>
  <r>
    <n v="3079"/>
    <s v="Andrew Levine"/>
    <n v="53476"/>
    <x v="0"/>
    <n v="71"/>
    <n v="1.76"/>
    <n v="124.96"/>
    <n v="0.05"/>
    <n v="0.05"/>
    <s v="Low discount"/>
    <n v="6.2480000000000002"/>
    <n v="118.71199999999999"/>
    <s v="Low order"/>
    <d v="2015-06-11T00:00:00"/>
    <s v="Thursday"/>
    <s v="June"/>
    <s v="2015"/>
    <x v="1"/>
    <d v="2015-06-12T00:00:00"/>
    <s v="Not Specified"/>
    <n v="1"/>
    <s v="Fast"/>
    <n v="19112"/>
    <s v="Standard"/>
    <s v="Philadelphia"/>
    <x v="19"/>
    <x v="1"/>
    <x v="0"/>
    <s v="Pens &amp; Art Supplies"/>
    <x v="2"/>
    <s v="Wrap Bag"/>
  </r>
  <r>
    <n v="3079"/>
    <s v="Andrew Levine"/>
    <n v="53476"/>
    <x v="10"/>
    <n v="63"/>
    <n v="193.17"/>
    <n v="12169.71"/>
    <n v="0.1"/>
    <n v="0.1"/>
    <s v="Meduim discount"/>
    <n v="1216.971"/>
    <n v="10952.739"/>
    <s v="High Order"/>
    <d v="2015-06-11T00:00:00"/>
    <s v="Thursday"/>
    <s v="June"/>
    <s v="2015"/>
    <x v="1"/>
    <d v="2015-06-11T00:00:00"/>
    <s v="Not Specified"/>
    <n v="0"/>
    <s v="Fast"/>
    <n v="19112"/>
    <s v="Express "/>
    <s v="Philadelphia"/>
    <x v="19"/>
    <x v="1"/>
    <x v="0"/>
    <s v="Storage &amp; Organization"/>
    <x v="2"/>
    <s v="Small Box"/>
  </r>
  <r>
    <n v="3079"/>
    <s v="Andrew Levine"/>
    <n v="12480"/>
    <x v="14"/>
    <n v="10"/>
    <n v="137.47999999999999"/>
    <n v="1374.8"/>
    <n v="0.1"/>
    <n v="0.1"/>
    <s v="Meduim discount"/>
    <n v="137.47999999999999"/>
    <n v="1237.32"/>
    <s v="Low order"/>
    <d v="2015-01-07T00:00:00"/>
    <s v="Wednesday"/>
    <s v="January"/>
    <s v="2015"/>
    <x v="0"/>
    <d v="2015-01-08T00:00:00"/>
    <s v="Medium"/>
    <n v="1"/>
    <s v="Fast"/>
    <n v="19112"/>
    <s v="Express "/>
    <s v="Philadelphia"/>
    <x v="19"/>
    <x v="1"/>
    <x v="1"/>
    <s v="Bookcases"/>
    <x v="2"/>
    <s v="Jumbo Box"/>
  </r>
  <r>
    <n v="3079"/>
    <s v="Andrew Levine"/>
    <n v="48483"/>
    <x v="0"/>
    <n v="33"/>
    <n v="2.21"/>
    <n v="72.929999999999993"/>
    <n v="0.05"/>
    <n v="0.05"/>
    <s v="Low discount"/>
    <n v="3.6464999999999996"/>
    <n v="69.283499999999989"/>
    <s v="Low order"/>
    <d v="2015-06-10T00:00:00"/>
    <s v="Wednesday"/>
    <s v="June"/>
    <s v="2015"/>
    <x v="1"/>
    <d v="2015-06-11T00:00:00"/>
    <s v="Critical"/>
    <n v="1"/>
    <s v="Fast"/>
    <n v="19112"/>
    <s v="Express "/>
    <s v="Philadelphia"/>
    <x v="19"/>
    <x v="0"/>
    <x v="0"/>
    <s v="Pens &amp; Art Supplies"/>
    <x v="2"/>
    <s v="Wrap Bag"/>
  </r>
  <r>
    <n v="3084"/>
    <s v="Debbie Hsu"/>
    <n v="89879"/>
    <x v="5"/>
    <n v="14"/>
    <n v="65.989999999999995"/>
    <n v="923.8599999999999"/>
    <n v="0.05"/>
    <n v="0.05"/>
    <s v="Low discount"/>
    <n v="46.192999999999998"/>
    <n v="877.66699999999992"/>
    <s v="Low order"/>
    <d v="2015-04-20T00:00:00"/>
    <s v="Monday"/>
    <s v="April"/>
    <s v="2015"/>
    <x v="4"/>
    <d v="2015-04-22T00:00:00"/>
    <s v="High"/>
    <n v="2"/>
    <s v="Meduim"/>
    <n v="98503"/>
    <s v="Express "/>
    <s v="Lacey"/>
    <x v="0"/>
    <x v="0"/>
    <x v="2"/>
    <s v="Telephones And Communication"/>
    <x v="2"/>
    <s v="Small Box"/>
  </r>
  <r>
    <n v="3084"/>
    <s v="Debbie Hsu"/>
    <n v="89880"/>
    <x v="8"/>
    <n v="18"/>
    <n v="7.1"/>
    <n v="127.8"/>
    <n v="0.05"/>
    <n v="0.05"/>
    <s v="Low discount"/>
    <n v="6.3900000000000006"/>
    <n v="121.41"/>
    <s v="Low order"/>
    <d v="2015-06-24T00:00:00"/>
    <s v="Wednesday"/>
    <s v="June"/>
    <s v="2015"/>
    <x v="1"/>
    <d v="2015-06-25T00:00:00"/>
    <s v="Not Specified"/>
    <n v="1"/>
    <s v="Fast"/>
    <n v="98503"/>
    <s v="Standard"/>
    <s v="Lacey"/>
    <x v="0"/>
    <x v="0"/>
    <x v="0"/>
    <s v="Binders And Binder Accessories"/>
    <x v="2"/>
    <s v="Small Box"/>
  </r>
  <r>
    <n v="3084"/>
    <s v="Debbie Hsu"/>
    <n v="89880"/>
    <x v="7"/>
    <n v="5"/>
    <n v="18.97"/>
    <n v="94.85"/>
    <n v="0.05"/>
    <n v="0.05"/>
    <s v="Low discount"/>
    <n v="4.7424999999999997"/>
    <n v="90.107499999999987"/>
    <s v="Low order"/>
    <d v="2015-06-24T00:00:00"/>
    <s v="Wednesday"/>
    <s v="June"/>
    <s v="2015"/>
    <x v="1"/>
    <d v="2015-06-25T00:00:00"/>
    <s v="Not Specified"/>
    <n v="1"/>
    <s v="Fast"/>
    <n v="98503"/>
    <s v="Standard"/>
    <s v="Lacey"/>
    <x v="0"/>
    <x v="3"/>
    <x v="0"/>
    <s v="Paper"/>
    <x v="2"/>
    <s v="Small Box"/>
  </r>
  <r>
    <n v="3086"/>
    <s v="Ted Durham"/>
    <n v="88380"/>
    <x v="13"/>
    <n v="3"/>
    <n v="39.99"/>
    <n v="119.97"/>
    <n v="0.05"/>
    <n v="0.05"/>
    <s v="Low discount"/>
    <n v="5.9984999999999999"/>
    <n v="113.97149999999999"/>
    <s v="Low order"/>
    <d v="2015-05-18T00:00:00"/>
    <s v="Monday"/>
    <s v="May"/>
    <s v="2015"/>
    <x v="3"/>
    <d v="2015-05-19T00:00:00"/>
    <s v="High"/>
    <n v="1"/>
    <s v="Fast"/>
    <n v="34287"/>
    <s v="Express "/>
    <s v="North Port"/>
    <x v="26"/>
    <x v="2"/>
    <x v="2"/>
    <s v="Computer Peripherals"/>
    <x v="3"/>
    <s v="Small Box"/>
  </r>
  <r>
    <n v="3089"/>
    <s v="Sandy Cannon"/>
    <n v="91219"/>
    <x v="15"/>
    <n v="6"/>
    <n v="49.43"/>
    <n v="296.58"/>
    <n v="0.05"/>
    <n v="0.05"/>
    <s v="Low discount"/>
    <n v="14.829000000000001"/>
    <n v="281.75099999999998"/>
    <s v="Low order"/>
    <d v="2015-01-24T00:00:00"/>
    <s v="Saturday"/>
    <s v="January"/>
    <s v="2015"/>
    <x v="0"/>
    <d v="2015-01-29T00:00:00"/>
    <s v="Low"/>
    <n v="5"/>
    <s v="High"/>
    <n v="66209"/>
    <s v="Standard"/>
    <s v="Leawood"/>
    <x v="13"/>
    <x v="1"/>
    <x v="0"/>
    <s v="Appliances"/>
    <x v="0"/>
    <s v="Small Box"/>
  </r>
  <r>
    <n v="3095"/>
    <s v="Milton Lindsay"/>
    <n v="86220"/>
    <x v="15"/>
    <n v="5"/>
    <n v="207.48"/>
    <n v="1037.3999999999999"/>
    <n v="0.1"/>
    <n v="0.1"/>
    <s v="Meduim discount"/>
    <n v="103.74"/>
    <n v="933.65999999999985"/>
    <s v="Low order"/>
    <d v="2015-01-19T00:00:00"/>
    <s v="Monday"/>
    <s v="January"/>
    <s v="2015"/>
    <x v="0"/>
    <d v="2015-01-21T00:00:00"/>
    <s v="Critical"/>
    <n v="2"/>
    <s v="Meduim"/>
    <n v="45011"/>
    <s v="Standard"/>
    <s v="Hamilton"/>
    <x v="10"/>
    <x v="1"/>
    <x v="0"/>
    <s v="Appliances"/>
    <x v="3"/>
    <s v="Small Box"/>
  </r>
  <r>
    <n v="3096"/>
    <s v="Mike Howard"/>
    <n v="86221"/>
    <x v="15"/>
    <n v="3"/>
    <n v="40.98"/>
    <n v="122.94"/>
    <n v="0.05"/>
    <n v="0.05"/>
    <s v="Low discount"/>
    <n v="6.1470000000000002"/>
    <n v="116.79299999999999"/>
    <s v="Low order"/>
    <d v="2015-05-24T00:00:00"/>
    <s v="Sunday"/>
    <s v="May"/>
    <s v="2015"/>
    <x v="3"/>
    <d v="2015-05-25T00:00:00"/>
    <s v="High"/>
    <n v="1"/>
    <s v="Fast"/>
    <n v="43026"/>
    <s v="Express "/>
    <s v="Hilliard"/>
    <x v="10"/>
    <x v="1"/>
    <x v="0"/>
    <s v="Appliances"/>
    <x v="3"/>
    <s v="Small Box"/>
  </r>
  <r>
    <n v="3096"/>
    <s v="Mike Howard"/>
    <n v="86221"/>
    <x v="13"/>
    <n v="12"/>
    <n v="8.1199999999999992"/>
    <n v="97.44"/>
    <n v="0.05"/>
    <n v="0.05"/>
    <s v="Low discount"/>
    <n v="4.8719999999999999"/>
    <n v="92.567999999999998"/>
    <s v="Low order"/>
    <d v="2015-05-24T00:00:00"/>
    <s v="Sunday"/>
    <s v="May"/>
    <s v="2015"/>
    <x v="3"/>
    <d v="2015-05-25T00:00:00"/>
    <s v="High"/>
    <n v="1"/>
    <s v="Fast"/>
    <n v="43026"/>
    <s v="Express "/>
    <s v="Hilliard"/>
    <x v="10"/>
    <x v="1"/>
    <x v="2"/>
    <s v="Computer Peripherals"/>
    <x v="3"/>
    <s v="Small Pack"/>
  </r>
  <r>
    <n v="3096"/>
    <s v="Mike Howard"/>
    <n v="86221"/>
    <x v="11"/>
    <n v="9"/>
    <n v="262.11"/>
    <n v="2358.9900000000002"/>
    <n v="0.1"/>
    <n v="0.1"/>
    <s v="Meduim discount"/>
    <n v="235.89900000000003"/>
    <n v="2123.0910000000003"/>
    <s v="Low order"/>
    <d v="2015-05-24T00:00:00"/>
    <s v="Sunday"/>
    <s v="May"/>
    <s v="2015"/>
    <x v="3"/>
    <d v="2015-05-25T00:00:00"/>
    <s v="High"/>
    <n v="1"/>
    <s v="Fast"/>
    <n v="43026"/>
    <s v="Express "/>
    <s v="Hilliard"/>
    <x v="10"/>
    <x v="1"/>
    <x v="1"/>
    <s v="Tables"/>
    <x v="3"/>
    <s v="Jumbo Box"/>
  </r>
  <r>
    <n v="3096"/>
    <s v="Mike Howard"/>
    <n v="86222"/>
    <x v="10"/>
    <n v="6"/>
    <n v="33.89"/>
    <n v="203.34"/>
    <n v="0.05"/>
    <n v="0.05"/>
    <s v="Low discount"/>
    <n v="10.167000000000002"/>
    <n v="193.173"/>
    <s v="Low order"/>
    <d v="2015-06-17T00:00:00"/>
    <s v="Wednesday"/>
    <s v="June"/>
    <s v="2015"/>
    <x v="1"/>
    <d v="2015-06-18T00:00:00"/>
    <s v="Critical"/>
    <n v="1"/>
    <s v="Fast"/>
    <n v="43026"/>
    <s v="Express "/>
    <s v="Hilliard"/>
    <x v="10"/>
    <x v="1"/>
    <x v="0"/>
    <s v="Storage &amp; Organization"/>
    <x v="3"/>
    <s v="Small Box"/>
  </r>
  <r>
    <n v="3098"/>
    <s v="Lorraine Boykin"/>
    <n v="89314"/>
    <x v="7"/>
    <n v="10"/>
    <n v="35.44"/>
    <n v="354.4"/>
    <n v="0.05"/>
    <n v="0.05"/>
    <s v="Low discount"/>
    <n v="17.72"/>
    <n v="336.67999999999995"/>
    <s v="Low order"/>
    <d v="2015-04-08T00:00:00"/>
    <s v="Wednesday"/>
    <s v="April"/>
    <s v="2015"/>
    <x v="4"/>
    <d v="2015-04-09T00:00:00"/>
    <s v="Critical"/>
    <n v="1"/>
    <s v="Fast"/>
    <n v="11967"/>
    <s v="Standard"/>
    <s v="Shirley"/>
    <x v="4"/>
    <x v="1"/>
    <x v="0"/>
    <s v="Paper"/>
    <x v="3"/>
    <s v="Small Box"/>
  </r>
  <r>
    <n v="3098"/>
    <s v="Lorraine Boykin"/>
    <n v="89315"/>
    <x v="15"/>
    <n v="10"/>
    <n v="11.7"/>
    <n v="117"/>
    <n v="0.05"/>
    <n v="0.05"/>
    <s v="Low discount"/>
    <n v="5.8500000000000005"/>
    <n v="111.15"/>
    <s v="Low order"/>
    <d v="2015-06-17T00:00:00"/>
    <s v="Wednesday"/>
    <s v="June"/>
    <s v="2015"/>
    <x v="1"/>
    <d v="2015-06-19T00:00:00"/>
    <s v="Low"/>
    <n v="2"/>
    <s v="Meduim"/>
    <n v="11967"/>
    <s v="Express "/>
    <s v="Shirley"/>
    <x v="4"/>
    <x v="1"/>
    <x v="0"/>
    <s v="Appliances"/>
    <x v="3"/>
    <s v="Medium Box"/>
  </r>
  <r>
    <n v="3098"/>
    <s v="Lorraine Boykin"/>
    <n v="89316"/>
    <x v="9"/>
    <n v="5"/>
    <n v="2.89"/>
    <n v="14.450000000000001"/>
    <n v="0.05"/>
    <n v="0.05"/>
    <s v="Low discount"/>
    <n v="0.72250000000000014"/>
    <n v="13.727500000000001"/>
    <s v="Low order"/>
    <d v="2015-02-28T00:00:00"/>
    <s v="Saturday"/>
    <s v="February"/>
    <s v="2015"/>
    <x v="2"/>
    <d v="2015-02-28T00:00:00"/>
    <s v="Low"/>
    <n v="0"/>
    <s v="Fast"/>
    <n v="11967"/>
    <s v="Standard"/>
    <s v="Shirley"/>
    <x v="4"/>
    <x v="3"/>
    <x v="0"/>
    <s v="Labels"/>
    <x v="3"/>
    <s v="Small Box"/>
  </r>
  <r>
    <n v="3100"/>
    <s v="Gladys Holloway"/>
    <n v="89988"/>
    <x v="5"/>
    <n v="1"/>
    <n v="35.99"/>
    <n v="35.99"/>
    <n v="0.05"/>
    <n v="0.05"/>
    <s v="Low discount"/>
    <n v="1.7995000000000001"/>
    <n v="34.1905"/>
    <s v="Low order"/>
    <d v="2015-03-25T00:00:00"/>
    <s v="Wednesday"/>
    <s v="March"/>
    <s v="2015"/>
    <x v="5"/>
    <d v="2015-03-27T00:00:00"/>
    <s v="Critical"/>
    <n v="2"/>
    <s v="Meduim"/>
    <n v="33334"/>
    <s v="Standard"/>
    <s v="Oakland Park"/>
    <x v="26"/>
    <x v="3"/>
    <x v="2"/>
    <s v="Telephones And Communication"/>
    <x v="3"/>
    <s v="Wrap Bag"/>
  </r>
  <r>
    <n v="3105"/>
    <s v="Lawrence Hester"/>
    <n v="86327"/>
    <x v="9"/>
    <n v="19"/>
    <n v="3.08"/>
    <n v="58.52"/>
    <n v="0.05"/>
    <n v="0.05"/>
    <s v="Low discount"/>
    <n v="2.9260000000000002"/>
    <n v="55.594000000000001"/>
    <s v="Low order"/>
    <d v="2015-03-20T00:00:00"/>
    <s v="Friday"/>
    <s v="March"/>
    <s v="2015"/>
    <x v="5"/>
    <d v="2015-03-21T00:00:00"/>
    <s v="Critical"/>
    <n v="1"/>
    <s v="Fast"/>
    <n v="42071"/>
    <s v="Standard"/>
    <s v="Murray"/>
    <x v="35"/>
    <x v="3"/>
    <x v="0"/>
    <s v="Labels"/>
    <x v="1"/>
    <s v="Small Box"/>
  </r>
  <r>
    <n v="3105"/>
    <s v="Lawrence Hester"/>
    <n v="86327"/>
    <x v="7"/>
    <n v="13"/>
    <n v="6.48"/>
    <n v="84.240000000000009"/>
    <n v="0.05"/>
    <n v="0.05"/>
    <s v="Low discount"/>
    <n v="4.2120000000000006"/>
    <n v="80.028000000000006"/>
    <s v="Low order"/>
    <d v="2015-03-20T00:00:00"/>
    <s v="Friday"/>
    <s v="March"/>
    <s v="2015"/>
    <x v="5"/>
    <d v="2015-03-21T00:00:00"/>
    <s v="Critical"/>
    <n v="1"/>
    <s v="Fast"/>
    <n v="42071"/>
    <s v="Standard"/>
    <s v="Murray"/>
    <x v="35"/>
    <x v="3"/>
    <x v="0"/>
    <s v="Paper"/>
    <x v="1"/>
    <s v="Small Box"/>
  </r>
  <r>
    <n v="3105"/>
    <s v="Lawrence Hester"/>
    <n v="86327"/>
    <x v="5"/>
    <n v="12"/>
    <n v="125.99"/>
    <n v="1511.8799999999999"/>
    <n v="0.1"/>
    <n v="0.1"/>
    <s v="Meduim discount"/>
    <n v="151.18799999999999"/>
    <n v="1360.692"/>
    <s v="Low order"/>
    <d v="2015-03-20T00:00:00"/>
    <s v="Friday"/>
    <s v="March"/>
    <s v="2015"/>
    <x v="5"/>
    <d v="2015-03-22T00:00:00"/>
    <s v="Critical"/>
    <n v="2"/>
    <s v="Meduim"/>
    <n v="42071"/>
    <s v="Standard"/>
    <s v="Murray"/>
    <x v="35"/>
    <x v="2"/>
    <x v="2"/>
    <s v="Telephones And Communication"/>
    <x v="1"/>
    <s v="Small Box"/>
  </r>
  <r>
    <n v="3106"/>
    <s v="Alexander O'Brien"/>
    <n v="548"/>
    <x v="9"/>
    <n v="75"/>
    <n v="3.08"/>
    <n v="231"/>
    <n v="0.05"/>
    <n v="0.05"/>
    <s v="Low discount"/>
    <n v="11.55"/>
    <n v="219.45"/>
    <s v="Low order"/>
    <d v="2015-03-20T00:00:00"/>
    <s v="Friday"/>
    <s v="March"/>
    <s v="2015"/>
    <x v="5"/>
    <d v="2015-03-21T00:00:00"/>
    <s v="Critical"/>
    <n v="1"/>
    <s v="Fast"/>
    <n v="77041"/>
    <s v="Standard"/>
    <s v="Houston"/>
    <x v="7"/>
    <x v="2"/>
    <x v="0"/>
    <s v="Labels"/>
    <x v="1"/>
    <s v="Small Box"/>
  </r>
  <r>
    <n v="3106"/>
    <s v="Alexander O'Brien"/>
    <n v="548"/>
    <x v="7"/>
    <n v="53"/>
    <n v="6.48"/>
    <n v="343.44"/>
    <n v="0.05"/>
    <n v="0.05"/>
    <s v="Low discount"/>
    <n v="17.172000000000001"/>
    <n v="326.26799999999997"/>
    <s v="Low order"/>
    <d v="2015-03-20T00:00:00"/>
    <s v="Friday"/>
    <s v="March"/>
    <s v="2015"/>
    <x v="5"/>
    <d v="2015-03-21T00:00:00"/>
    <s v="Critical"/>
    <n v="1"/>
    <s v="Fast"/>
    <n v="77041"/>
    <s v="Standard"/>
    <s v="Houston"/>
    <x v="7"/>
    <x v="2"/>
    <x v="0"/>
    <s v="Paper"/>
    <x v="1"/>
    <s v="Small Box"/>
  </r>
  <r>
    <n v="3106"/>
    <s v="Alexander O'Brien"/>
    <n v="548"/>
    <x v="5"/>
    <n v="47"/>
    <n v="125.99"/>
    <n v="5921.53"/>
    <n v="0.1"/>
    <n v="0.1"/>
    <s v="Meduim discount"/>
    <n v="592.15300000000002"/>
    <n v="5329.3769999999995"/>
    <s v="High Order"/>
    <d v="2015-03-20T00:00:00"/>
    <s v="Friday"/>
    <s v="March"/>
    <s v="2015"/>
    <x v="5"/>
    <d v="2015-03-22T00:00:00"/>
    <s v="Critical"/>
    <n v="2"/>
    <s v="Meduim"/>
    <n v="77041"/>
    <s v="Standard"/>
    <s v="Houston"/>
    <x v="7"/>
    <x v="3"/>
    <x v="2"/>
    <s v="Telephones And Communication"/>
    <x v="1"/>
    <s v="Small Box"/>
  </r>
  <r>
    <n v="3113"/>
    <s v="Wayne English"/>
    <n v="86860"/>
    <x v="8"/>
    <n v="17"/>
    <n v="34.54"/>
    <n v="587.17999999999995"/>
    <n v="0.05"/>
    <n v="0.05"/>
    <s v="Low discount"/>
    <n v="29.358999999999998"/>
    <n v="557.82099999999991"/>
    <s v="Low order"/>
    <d v="2015-05-17T00:00:00"/>
    <s v="Sunday"/>
    <s v="May"/>
    <s v="2015"/>
    <x v="3"/>
    <d v="2015-05-18T00:00:00"/>
    <s v="Not Specified"/>
    <n v="1"/>
    <s v="Fast"/>
    <n v="70560"/>
    <s v="Standard"/>
    <s v="New Iberia"/>
    <x v="11"/>
    <x v="3"/>
    <x v="0"/>
    <s v="Binders And Binder Accessories"/>
    <x v="0"/>
    <s v="Small Box"/>
  </r>
  <r>
    <n v="3113"/>
    <s v="Wayne English"/>
    <n v="86860"/>
    <x v="7"/>
    <n v="9"/>
    <n v="12.28"/>
    <n v="110.52"/>
    <n v="0.05"/>
    <n v="0.05"/>
    <s v="Low discount"/>
    <n v="5.5259999999999998"/>
    <n v="104.994"/>
    <s v="Low order"/>
    <d v="2015-05-17T00:00:00"/>
    <s v="Sunday"/>
    <s v="May"/>
    <s v="2015"/>
    <x v="3"/>
    <d v="2015-05-17T00:00:00"/>
    <s v="Not Specified"/>
    <n v="0"/>
    <s v="Fast"/>
    <n v="70560"/>
    <s v="Standard"/>
    <s v="New Iberia"/>
    <x v="11"/>
    <x v="3"/>
    <x v="0"/>
    <s v="Paper"/>
    <x v="0"/>
    <s v="Small Box"/>
  </r>
  <r>
    <n v="3113"/>
    <s v="Wayne English"/>
    <n v="86860"/>
    <x v="0"/>
    <n v="13"/>
    <n v="34.58"/>
    <n v="449.53999999999996"/>
    <n v="0.05"/>
    <n v="0.05"/>
    <s v="Low discount"/>
    <n v="22.477"/>
    <n v="427.06299999999999"/>
    <s v="Low order"/>
    <d v="2015-05-17T00:00:00"/>
    <s v="Sunday"/>
    <s v="May"/>
    <s v="2015"/>
    <x v="3"/>
    <d v="2015-05-19T00:00:00"/>
    <s v="Not Specified"/>
    <n v="2"/>
    <s v="Meduim"/>
    <n v="70560"/>
    <s v="Express "/>
    <s v="New Iberia"/>
    <x v="11"/>
    <x v="3"/>
    <x v="0"/>
    <s v="Pens &amp; Art Supplies"/>
    <x v="0"/>
    <s v="Small Pack"/>
  </r>
  <r>
    <n v="3119"/>
    <s v="Jay Hubbard"/>
    <n v="86432"/>
    <x v="11"/>
    <n v="11"/>
    <n v="349.45"/>
    <n v="3843.95"/>
    <n v="0.1"/>
    <n v="0.1"/>
    <s v="Meduim discount"/>
    <n v="384.39499999999998"/>
    <n v="3459.5549999999998"/>
    <s v="Low order"/>
    <d v="2015-06-30T00:00:00"/>
    <s v="Tuesday"/>
    <s v="June"/>
    <s v="2015"/>
    <x v="1"/>
    <d v="2015-07-02T00:00:00"/>
    <s v="Critical"/>
    <n v="2"/>
    <s v="Meduim"/>
    <n v="32839"/>
    <s v="Express "/>
    <s v="Orlando"/>
    <x v="26"/>
    <x v="3"/>
    <x v="1"/>
    <s v="Tables"/>
    <x v="0"/>
    <s v="Jumbo Drum"/>
  </r>
  <r>
    <n v="3120"/>
    <s v="Daniel Christian"/>
    <n v="90160"/>
    <x v="8"/>
    <n v="9"/>
    <n v="315.98"/>
    <n v="2843.82"/>
    <n v="0.1"/>
    <n v="0.1"/>
    <s v="Meduim discount"/>
    <n v="284.38200000000001"/>
    <n v="2559.4380000000001"/>
    <s v="Low order"/>
    <d v="2015-06-14T00:00:00"/>
    <s v="Sunday"/>
    <s v="June"/>
    <s v="2015"/>
    <x v="1"/>
    <d v="2015-06-14T00:00:00"/>
    <s v="Not Specified"/>
    <n v="0"/>
    <s v="Fast"/>
    <n v="70117"/>
    <s v="Standard"/>
    <s v="New Orleans"/>
    <x v="11"/>
    <x v="2"/>
    <x v="0"/>
    <s v="Binders And Binder Accessories"/>
    <x v="1"/>
    <s v="Small Box"/>
  </r>
  <r>
    <n v="3123"/>
    <s v="Jamie Manning"/>
    <n v="87287"/>
    <x v="8"/>
    <n v="8"/>
    <n v="7.1"/>
    <n v="56.8"/>
    <n v="0.05"/>
    <n v="0.05"/>
    <s v="Low discount"/>
    <n v="2.84"/>
    <n v="53.959999999999994"/>
    <s v="Low order"/>
    <d v="2015-01-07T00:00:00"/>
    <s v="Wednesday"/>
    <s v="January"/>
    <s v="2015"/>
    <x v="0"/>
    <d v="2015-01-09T00:00:00"/>
    <s v="Low"/>
    <n v="2"/>
    <s v="Meduim"/>
    <n v="60160"/>
    <s v="Standard"/>
    <s v="Melrose Park"/>
    <x v="12"/>
    <x v="2"/>
    <x v="0"/>
    <s v="Binders And Binder Accessories"/>
    <x v="1"/>
    <s v="Small Box"/>
  </r>
  <r>
    <n v="3124"/>
    <s v="Neil Barbee"/>
    <n v="87286"/>
    <x v="8"/>
    <n v="11"/>
    <n v="120.98"/>
    <n v="1330.78"/>
    <n v="0.1"/>
    <n v="0.1"/>
    <s v="Meduim discount"/>
    <n v="133.078"/>
    <n v="1197.702"/>
    <s v="Low order"/>
    <d v="2015-05-30T00:00:00"/>
    <s v="Saturday"/>
    <s v="May"/>
    <s v="2015"/>
    <x v="3"/>
    <d v="2015-05-31T00:00:00"/>
    <s v="Not Specified"/>
    <n v="1"/>
    <s v="Fast"/>
    <n v="61265"/>
    <s v="Standard"/>
    <s v="Moline"/>
    <x v="12"/>
    <x v="2"/>
    <x v="0"/>
    <s v="Binders And Binder Accessories"/>
    <x v="1"/>
    <s v="Small Box"/>
  </r>
  <r>
    <n v="3125"/>
    <s v="Guy McDonald"/>
    <n v="87285"/>
    <x v="6"/>
    <n v="2"/>
    <n v="120.97"/>
    <n v="241.94"/>
    <n v="0.1"/>
    <n v="0.1"/>
    <s v="Meduim discount"/>
    <n v="24.194000000000003"/>
    <n v="217.74599999999998"/>
    <s v="Low order"/>
    <d v="2015-01-05T00:00:00"/>
    <s v="Monday"/>
    <s v="January"/>
    <s v="2015"/>
    <x v="0"/>
    <d v="2015-01-07T00:00:00"/>
    <s v="High"/>
    <n v="2"/>
    <s v="Meduim"/>
    <n v="60056"/>
    <s v="Express "/>
    <s v="Mount Prospect"/>
    <x v="12"/>
    <x v="3"/>
    <x v="2"/>
    <s v="Office Machines"/>
    <x v="1"/>
    <s v="Jumbo Drum"/>
  </r>
  <r>
    <n v="3128"/>
    <s v="Cathy Burgess"/>
    <n v="89810"/>
    <x v="4"/>
    <n v="9"/>
    <n v="3.69"/>
    <n v="33.21"/>
    <n v="0.05"/>
    <n v="0.05"/>
    <s v="Low discount"/>
    <n v="1.6605000000000001"/>
    <n v="31.549500000000002"/>
    <s v="Low order"/>
    <d v="2015-06-25T00:00:00"/>
    <s v="Thursday"/>
    <s v="June"/>
    <s v="2015"/>
    <x v="1"/>
    <d v="2015-06-30T00:00:00"/>
    <s v="Low"/>
    <n v="5"/>
    <s v="High"/>
    <n v="71109"/>
    <s v="Standard"/>
    <s v="Shreveport"/>
    <x v="11"/>
    <x v="2"/>
    <x v="0"/>
    <s v="Envelopes"/>
    <x v="2"/>
    <s v="Small Box"/>
  </r>
  <r>
    <n v="3132"/>
    <s v="Anita Kang"/>
    <n v="86790"/>
    <x v="1"/>
    <n v="3"/>
    <n v="180.98"/>
    <n v="542.93999999999994"/>
    <n v="0.1"/>
    <n v="0.1"/>
    <s v="Meduim discount"/>
    <n v="54.293999999999997"/>
    <n v="488.64599999999996"/>
    <s v="Low order"/>
    <d v="2015-06-22T00:00:00"/>
    <s v="Monday"/>
    <s v="June"/>
    <s v="2015"/>
    <x v="1"/>
    <d v="2015-06-23T00:00:00"/>
    <s v="High"/>
    <n v="1"/>
    <s v="Fast"/>
    <n v="60060"/>
    <s v="Express "/>
    <s v="Mundelein"/>
    <x v="12"/>
    <x v="2"/>
    <x v="1"/>
    <s v="Chairs &amp; Chairmats"/>
    <x v="0"/>
    <s v="Jumbo Drum"/>
  </r>
  <r>
    <n v="3132"/>
    <s v="Anita Kang"/>
    <n v="86794"/>
    <x v="15"/>
    <n v="40"/>
    <n v="62.05"/>
    <n v="2482"/>
    <n v="0.05"/>
    <n v="0.05"/>
    <s v="Low discount"/>
    <n v="124.10000000000001"/>
    <n v="2357.9"/>
    <s v="Low order"/>
    <d v="2015-05-17T00:00:00"/>
    <s v="Sunday"/>
    <s v="May"/>
    <s v="2015"/>
    <x v="3"/>
    <d v="2015-05-18T00:00:00"/>
    <s v="Medium"/>
    <n v="1"/>
    <s v="Fast"/>
    <n v="60060"/>
    <s v="Standard"/>
    <s v="Mundelein"/>
    <x v="12"/>
    <x v="2"/>
    <x v="0"/>
    <s v="Appliances"/>
    <x v="0"/>
    <s v="Small Box"/>
  </r>
  <r>
    <n v="3133"/>
    <s v="Kristine Singleton"/>
    <n v="86789"/>
    <x v="8"/>
    <n v="12"/>
    <n v="5.81"/>
    <n v="69.72"/>
    <n v="0.05"/>
    <n v="0.05"/>
    <s v="Low discount"/>
    <n v="3.4860000000000002"/>
    <n v="66.233999999999995"/>
    <s v="Low order"/>
    <d v="2015-01-16T00:00:00"/>
    <s v="Friday"/>
    <s v="January"/>
    <s v="2015"/>
    <x v="0"/>
    <d v="2015-01-17T00:00:00"/>
    <s v="Medium"/>
    <n v="1"/>
    <s v="Fast"/>
    <n v="60540"/>
    <s v="Standard"/>
    <s v="Naperville"/>
    <x v="12"/>
    <x v="2"/>
    <x v="0"/>
    <s v="Binders And Binder Accessories"/>
    <x v="0"/>
    <s v="Small Box"/>
  </r>
  <r>
    <n v="3133"/>
    <s v="Kristine Singleton"/>
    <n v="86789"/>
    <x v="3"/>
    <n v="10"/>
    <n v="1.81"/>
    <n v="18.100000000000001"/>
    <n v="0.05"/>
    <n v="0.05"/>
    <s v="Low discount"/>
    <n v="0.90500000000000014"/>
    <n v="17.195"/>
    <s v="Low order"/>
    <d v="2015-01-16T00:00:00"/>
    <s v="Friday"/>
    <s v="January"/>
    <s v="2015"/>
    <x v="0"/>
    <d v="2015-01-17T00:00:00"/>
    <s v="Medium"/>
    <n v="1"/>
    <s v="Fast"/>
    <n v="60540"/>
    <s v="Standard"/>
    <s v="Naperville"/>
    <x v="12"/>
    <x v="2"/>
    <x v="0"/>
    <s v="Rubber Bands"/>
    <x v="0"/>
    <s v="Wrap Bag"/>
  </r>
  <r>
    <n v="3133"/>
    <s v="Kristine Singleton"/>
    <n v="86792"/>
    <x v="8"/>
    <n v="4"/>
    <n v="5.4"/>
    <n v="21.6"/>
    <n v="0.05"/>
    <n v="0.05"/>
    <s v="Low discount"/>
    <n v="1.08"/>
    <n v="20.520000000000003"/>
    <s v="Low order"/>
    <d v="2015-03-04T00:00:00"/>
    <s v="Wednesday"/>
    <s v="March"/>
    <s v="2015"/>
    <x v="5"/>
    <d v="2015-03-04T00:00:00"/>
    <s v="Critical"/>
    <n v="0"/>
    <s v="Fast"/>
    <n v="60540"/>
    <s v="Standard"/>
    <s v="Naperville"/>
    <x v="12"/>
    <x v="2"/>
    <x v="0"/>
    <s v="Binders And Binder Accessories"/>
    <x v="0"/>
    <s v="Small Box"/>
  </r>
  <r>
    <n v="3133"/>
    <s v="Kristine Singleton"/>
    <n v="86792"/>
    <x v="13"/>
    <n v="5"/>
    <n v="8.4600000000000009"/>
    <n v="42.300000000000004"/>
    <n v="0.05"/>
    <n v="0.05"/>
    <s v="Low discount"/>
    <n v="2.1150000000000002"/>
    <n v="40.185000000000002"/>
    <s v="Low order"/>
    <d v="2015-03-04T00:00:00"/>
    <s v="Wednesday"/>
    <s v="March"/>
    <s v="2015"/>
    <x v="5"/>
    <d v="2015-03-07T00:00:00"/>
    <s v="Critical"/>
    <n v="3"/>
    <s v="Meduim"/>
    <n v="60540"/>
    <s v="Express "/>
    <s v="Naperville"/>
    <x v="12"/>
    <x v="2"/>
    <x v="2"/>
    <s v="Computer Peripherals"/>
    <x v="0"/>
    <s v="Small Pack"/>
  </r>
  <r>
    <n v="3133"/>
    <s v="Kristine Singleton"/>
    <n v="86792"/>
    <x v="2"/>
    <n v="10"/>
    <n v="14.98"/>
    <n v="149.80000000000001"/>
    <n v="0.05"/>
    <n v="0.05"/>
    <s v="Low discount"/>
    <n v="7.4900000000000011"/>
    <n v="142.31"/>
    <s v="Low order"/>
    <d v="2015-03-04T00:00:00"/>
    <s v="Wednesday"/>
    <s v="March"/>
    <s v="2015"/>
    <x v="5"/>
    <d v="2015-03-05T00:00:00"/>
    <s v="Critical"/>
    <n v="1"/>
    <s v="Fast"/>
    <n v="60540"/>
    <s v="Standard"/>
    <s v="Naperville"/>
    <x v="12"/>
    <x v="2"/>
    <x v="1"/>
    <s v="Office Furnishings"/>
    <x v="0"/>
    <s v="Small Pack"/>
  </r>
  <r>
    <n v="3133"/>
    <s v="Kristine Singleton"/>
    <n v="86792"/>
    <x v="5"/>
    <n v="22"/>
    <n v="155.99"/>
    <n v="3431.78"/>
    <n v="0.1"/>
    <n v="0.1"/>
    <s v="Meduim discount"/>
    <n v="343.17800000000005"/>
    <n v="3088.6020000000003"/>
    <s v="Low order"/>
    <d v="2015-03-04T00:00:00"/>
    <s v="Wednesday"/>
    <s v="March"/>
    <s v="2015"/>
    <x v="5"/>
    <d v="2015-03-05T00:00:00"/>
    <s v="Critical"/>
    <n v="1"/>
    <s v="Fast"/>
    <n v="60540"/>
    <s v="Standard"/>
    <s v="Naperville"/>
    <x v="12"/>
    <x v="1"/>
    <x v="2"/>
    <s v="Telephones And Communication"/>
    <x v="0"/>
    <s v="Small Box"/>
  </r>
  <r>
    <n v="3136"/>
    <s v="Lee Hancock"/>
    <n v="86791"/>
    <x v="1"/>
    <n v="23"/>
    <n v="150.88999999999999"/>
    <n v="3470.47"/>
    <n v="0.1"/>
    <n v="0.1"/>
    <s v="Meduim discount"/>
    <n v="347.04700000000003"/>
    <n v="3123.4229999999998"/>
    <s v="Low order"/>
    <d v="2015-02-22T00:00:00"/>
    <s v="Sunday"/>
    <s v="February"/>
    <s v="2015"/>
    <x v="2"/>
    <d v="2015-02-22T00:00:00"/>
    <s v="Critical"/>
    <n v="0"/>
    <s v="Fast"/>
    <n v="4073"/>
    <s v="Express "/>
    <s v="Sanford"/>
    <x v="14"/>
    <x v="1"/>
    <x v="1"/>
    <s v="Chairs &amp; Chairmats"/>
    <x v="3"/>
    <s v="Jumbo Drum"/>
  </r>
  <r>
    <n v="3137"/>
    <s v="Alison Sharp"/>
    <n v="86795"/>
    <x v="8"/>
    <n v="8"/>
    <n v="304.99"/>
    <n v="2439.92"/>
    <n v="0.1"/>
    <n v="0.1"/>
    <s v="Meduim discount"/>
    <n v="243.99200000000002"/>
    <n v="2195.9279999999999"/>
    <s v="Low order"/>
    <d v="2015-06-08T00:00:00"/>
    <s v="Monday"/>
    <s v="June"/>
    <s v="2015"/>
    <x v="1"/>
    <d v="2015-06-09T00:00:00"/>
    <s v="Not Specified"/>
    <n v="1"/>
    <s v="Fast"/>
    <n v="3246"/>
    <s v="Standard"/>
    <s v="Laconia"/>
    <x v="16"/>
    <x v="1"/>
    <x v="0"/>
    <s v="Binders And Binder Accessories"/>
    <x v="0"/>
    <s v="Small Box"/>
  </r>
  <r>
    <n v="3138"/>
    <s v="Herbert Donnelly Swanson"/>
    <n v="86796"/>
    <x v="15"/>
    <n v="22"/>
    <n v="4.0599999999999996"/>
    <n v="89.32"/>
    <n v="0.05"/>
    <n v="0.05"/>
    <s v="Low discount"/>
    <n v="4.4660000000000002"/>
    <n v="84.853999999999999"/>
    <s v="Low order"/>
    <d v="2015-06-19T00:00:00"/>
    <s v="Friday"/>
    <s v="June"/>
    <s v="2015"/>
    <x v="1"/>
    <d v="2015-06-21T00:00:00"/>
    <s v="Not Specified"/>
    <n v="2"/>
    <s v="Meduim"/>
    <n v="3053"/>
    <s v="Express "/>
    <s v="Londonderry"/>
    <x v="16"/>
    <x v="1"/>
    <x v="0"/>
    <s v="Appliances"/>
    <x v="0"/>
    <s v="Small Box"/>
  </r>
  <r>
    <n v="3139"/>
    <s v="David Powell"/>
    <n v="86793"/>
    <x v="1"/>
    <n v="31"/>
    <n v="280.98"/>
    <n v="8710.380000000001"/>
    <n v="0.1"/>
    <n v="0.1"/>
    <s v="Meduim discount"/>
    <n v="871.03800000000012"/>
    <n v="7839.3420000000006"/>
    <s v="High Order"/>
    <d v="2015-05-02T00:00:00"/>
    <s v="Saturday"/>
    <s v="May"/>
    <s v="2015"/>
    <x v="3"/>
    <d v="2015-05-05T00:00:00"/>
    <s v="Critical"/>
    <n v="3"/>
    <s v="Meduim"/>
    <n v="7016"/>
    <s v="Express "/>
    <s v="Cranford"/>
    <x v="2"/>
    <x v="2"/>
    <x v="1"/>
    <s v="Chairs &amp; Chairmats"/>
    <x v="1"/>
    <s v="Jumbo Drum"/>
  </r>
  <r>
    <n v="3141"/>
    <s v="Jerome McIntosh"/>
    <n v="86369"/>
    <x v="12"/>
    <n v="13"/>
    <n v="6.84"/>
    <n v="88.92"/>
    <n v="0.05"/>
    <n v="0.05"/>
    <s v="Low discount"/>
    <n v="4.4460000000000006"/>
    <n v="84.474000000000004"/>
    <s v="Low order"/>
    <d v="2015-06-01T00:00:00"/>
    <s v="Monday"/>
    <s v="June"/>
    <s v="2015"/>
    <x v="1"/>
    <d v="2015-06-08T00:00:00"/>
    <s v="Low"/>
    <n v="7"/>
    <s v="High"/>
    <n v="77506"/>
    <s v="Standard"/>
    <s v="Pasadena"/>
    <x v="7"/>
    <x v="2"/>
    <x v="0"/>
    <s v="Scissors, Rulers And Trimmers"/>
    <x v="3"/>
    <s v="Small Pack"/>
  </r>
  <r>
    <n v="3141"/>
    <s v="Jerome McIntosh"/>
    <n v="86369"/>
    <x v="10"/>
    <n v="15"/>
    <n v="48.91"/>
    <n v="733.65"/>
    <n v="0.05"/>
    <n v="0.05"/>
    <s v="Low discount"/>
    <n v="36.682499999999997"/>
    <n v="696.96749999999997"/>
    <s v="Low order"/>
    <d v="2015-06-01T00:00:00"/>
    <s v="Monday"/>
    <s v="June"/>
    <s v="2015"/>
    <x v="1"/>
    <d v="2015-06-03T00:00:00"/>
    <s v="Low"/>
    <n v="2"/>
    <s v="Meduim"/>
    <n v="77506"/>
    <s v="Express "/>
    <s v="Pasadena"/>
    <x v="7"/>
    <x v="2"/>
    <x v="0"/>
    <s v="Storage &amp; Organization"/>
    <x v="3"/>
    <s v="Large Box"/>
  </r>
  <r>
    <n v="3143"/>
    <s v="Neil Song"/>
    <n v="86368"/>
    <x v="10"/>
    <n v="2"/>
    <n v="15.42"/>
    <n v="30.84"/>
    <n v="0.05"/>
    <n v="0.05"/>
    <s v="Low discount"/>
    <n v="1.542"/>
    <n v="29.297999999999998"/>
    <s v="Low order"/>
    <d v="2015-03-24T00:00:00"/>
    <s v="Tuesday"/>
    <s v="March"/>
    <s v="2015"/>
    <x v="5"/>
    <d v="2015-03-25T00:00:00"/>
    <s v="Medium"/>
    <n v="1"/>
    <s v="Fast"/>
    <n v="78660"/>
    <s v="Standard"/>
    <s v="Pflugerville"/>
    <x v="7"/>
    <x v="2"/>
    <x v="0"/>
    <s v="Storage &amp; Organization"/>
    <x v="3"/>
    <s v="Small Box"/>
  </r>
  <r>
    <n v="3146"/>
    <s v="Maureen Stout"/>
    <n v="85850"/>
    <x v="8"/>
    <n v="4"/>
    <n v="3.36"/>
    <n v="13.44"/>
    <n v="0.05"/>
    <n v="0.05"/>
    <s v="Low discount"/>
    <n v="0.67200000000000004"/>
    <n v="12.767999999999999"/>
    <s v="Low order"/>
    <d v="2015-01-04T00:00:00"/>
    <s v="Sunday"/>
    <s v="January"/>
    <s v="2015"/>
    <x v="0"/>
    <d v="2015-01-05T00:00:00"/>
    <s v="Critical"/>
    <n v="1"/>
    <s v="Fast"/>
    <n v="78577"/>
    <s v="Standard"/>
    <s v="Pharr"/>
    <x v="7"/>
    <x v="2"/>
    <x v="0"/>
    <s v="Binders And Binder Accessories"/>
    <x v="0"/>
    <s v="Small Box"/>
  </r>
  <r>
    <n v="3146"/>
    <s v="Maureen Stout"/>
    <n v="85850"/>
    <x v="7"/>
    <n v="11"/>
    <n v="3.71"/>
    <n v="40.81"/>
    <n v="0.05"/>
    <n v="0.05"/>
    <s v="Low discount"/>
    <n v="2.0405000000000002"/>
    <n v="38.769500000000001"/>
    <s v="Low order"/>
    <d v="2015-01-04T00:00:00"/>
    <s v="Sunday"/>
    <s v="January"/>
    <s v="2015"/>
    <x v="0"/>
    <d v="2015-01-06T00:00:00"/>
    <s v="Critical"/>
    <n v="2"/>
    <s v="Meduim"/>
    <n v="78577"/>
    <s v="Express "/>
    <s v="Pharr"/>
    <x v="7"/>
    <x v="0"/>
    <x v="0"/>
    <s v="Paper"/>
    <x v="0"/>
    <s v="Wrap Bag"/>
  </r>
  <r>
    <n v="3148"/>
    <s v="Leroy Field"/>
    <n v="89716"/>
    <x v="2"/>
    <n v="7"/>
    <n v="19.989999999999998"/>
    <n v="139.92999999999998"/>
    <n v="0.05"/>
    <n v="0.05"/>
    <s v="Low discount"/>
    <n v="6.9964999999999993"/>
    <n v="132.93349999999998"/>
    <s v="Low order"/>
    <d v="2015-01-14T00:00:00"/>
    <s v="Wednesday"/>
    <s v="January"/>
    <s v="2015"/>
    <x v="0"/>
    <d v="2015-01-14T00:00:00"/>
    <s v="Medium"/>
    <n v="0"/>
    <s v="Fast"/>
    <n v="83854"/>
    <s v="Standard"/>
    <s v="Post Falls"/>
    <x v="44"/>
    <x v="0"/>
    <x v="1"/>
    <s v="Office Furnishings"/>
    <x v="0"/>
    <s v="Large Box"/>
  </r>
  <r>
    <n v="3149"/>
    <s v="Harriet Moore"/>
    <n v="89716"/>
    <x v="1"/>
    <n v="6"/>
    <n v="320.98"/>
    <n v="1925.88"/>
    <n v="0.1"/>
    <n v="0.1"/>
    <s v="Meduim discount"/>
    <n v="192.58800000000002"/>
    <n v="1733.2920000000001"/>
    <s v="Low order"/>
    <d v="2015-01-14T00:00:00"/>
    <s v="Wednesday"/>
    <s v="January"/>
    <s v="2015"/>
    <x v="0"/>
    <d v="2015-01-16T00:00:00"/>
    <s v="Medium"/>
    <n v="2"/>
    <s v="Meduim"/>
    <n v="83440"/>
    <s v="Express "/>
    <s v="Rexburg"/>
    <x v="44"/>
    <x v="0"/>
    <x v="1"/>
    <s v="Chairs &amp; Chairmats"/>
    <x v="0"/>
    <s v="Jumbo Drum"/>
  </r>
  <r>
    <n v="3151"/>
    <s v="Glenda Hunter"/>
    <n v="88543"/>
    <x v="11"/>
    <n v="9"/>
    <n v="145.97999999999999"/>
    <n v="1313.82"/>
    <n v="0.1"/>
    <n v="0.1"/>
    <s v="Meduim discount"/>
    <n v="131.38200000000001"/>
    <n v="1182.4379999999999"/>
    <s v="Low order"/>
    <d v="2015-06-03T00:00:00"/>
    <s v="Wednesday"/>
    <s v="June"/>
    <s v="2015"/>
    <x v="1"/>
    <d v="2015-06-03T00:00:00"/>
    <s v="Not Specified"/>
    <n v="0"/>
    <s v="Fast"/>
    <n v="92277"/>
    <s v="Express "/>
    <s v="Twentynine Palms"/>
    <x v="1"/>
    <x v="0"/>
    <x v="1"/>
    <s v="Tables"/>
    <x v="0"/>
    <s v="Jumbo Box"/>
  </r>
  <r>
    <n v="3151"/>
    <s v="Glenda Hunter"/>
    <n v="88544"/>
    <x v="6"/>
    <n v="1"/>
    <n v="3502.14"/>
    <n v="3502.14"/>
    <n v="0.15"/>
    <n v="0.15"/>
    <s v="High discount"/>
    <n v="525.32099999999991"/>
    <n v="2976.819"/>
    <s v="Low order"/>
    <d v="2015-02-04T00:00:00"/>
    <s v="Wednesday"/>
    <s v="February"/>
    <s v="2015"/>
    <x v="2"/>
    <d v="2015-02-05T00:00:00"/>
    <s v="Critical"/>
    <n v="1"/>
    <s v="Fast"/>
    <n v="92277"/>
    <s v="Express "/>
    <s v="Twentynine Palms"/>
    <x v="1"/>
    <x v="0"/>
    <x v="2"/>
    <s v="Office Machines"/>
    <x v="0"/>
    <s v="Jumbo Box"/>
  </r>
  <r>
    <n v="3151"/>
    <s v="Glenda Hunter"/>
    <n v="88544"/>
    <x v="12"/>
    <n v="4"/>
    <n v="15.73"/>
    <n v="62.92"/>
    <n v="0.05"/>
    <n v="0.05"/>
    <s v="Low discount"/>
    <n v="3.1460000000000004"/>
    <n v="59.774000000000001"/>
    <s v="Low order"/>
    <d v="2015-02-04T00:00:00"/>
    <s v="Wednesday"/>
    <s v="February"/>
    <s v="2015"/>
    <x v="2"/>
    <d v="2015-02-05T00:00:00"/>
    <s v="Critical"/>
    <n v="1"/>
    <s v="Fast"/>
    <n v="92277"/>
    <s v="Standard"/>
    <s v="Twentynine Palms"/>
    <x v="1"/>
    <x v="0"/>
    <x v="0"/>
    <s v="Scissors, Rulers And Trimmers"/>
    <x v="0"/>
    <s v="Small Pack"/>
  </r>
  <r>
    <n v="3151"/>
    <s v="Glenda Hunter"/>
    <n v="88545"/>
    <x v="0"/>
    <n v="18"/>
    <n v="25.99"/>
    <n v="467.82"/>
    <n v="0.05"/>
    <n v="0.05"/>
    <s v="Low discount"/>
    <n v="23.391000000000002"/>
    <n v="444.42899999999997"/>
    <s v="Low order"/>
    <d v="2015-02-16T00:00:00"/>
    <s v="Monday"/>
    <s v="February"/>
    <s v="2015"/>
    <x v="2"/>
    <d v="2015-02-18T00:00:00"/>
    <s v="Not Specified"/>
    <n v="2"/>
    <s v="Meduim"/>
    <n v="92277"/>
    <s v="Express "/>
    <s v="Twentynine Palms"/>
    <x v="1"/>
    <x v="0"/>
    <x v="0"/>
    <s v="Pens &amp; Art Supplies"/>
    <x v="0"/>
    <s v="Small Box"/>
  </r>
  <r>
    <n v="3151"/>
    <s v="Glenda Hunter"/>
    <n v="88546"/>
    <x v="12"/>
    <n v="7"/>
    <n v="17.239999999999998"/>
    <n v="120.67999999999999"/>
    <n v="0.05"/>
    <n v="0.05"/>
    <s v="Low discount"/>
    <n v="6.0339999999999998"/>
    <n v="114.64599999999999"/>
    <s v="Low order"/>
    <d v="2015-02-28T00:00:00"/>
    <s v="Saturday"/>
    <s v="February"/>
    <s v="2015"/>
    <x v="2"/>
    <d v="2015-02-28T00:00:00"/>
    <s v="Medium"/>
    <n v="0"/>
    <s v="Fast"/>
    <n v="92277"/>
    <s v="Standard"/>
    <s v="Twentynine Palms"/>
    <x v="1"/>
    <x v="0"/>
    <x v="0"/>
    <s v="Scissors, Rulers And Trimmers"/>
    <x v="1"/>
    <s v="Small Pack"/>
  </r>
  <r>
    <n v="3151"/>
    <s v="Glenda Hunter"/>
    <n v="88547"/>
    <x v="8"/>
    <n v="10"/>
    <n v="5.98"/>
    <n v="59.800000000000004"/>
    <n v="0.05"/>
    <n v="0.05"/>
    <s v="Low discount"/>
    <n v="2.99"/>
    <n v="56.81"/>
    <s v="Low order"/>
    <d v="2015-03-11T00:00:00"/>
    <s v="Wednesday"/>
    <s v="March"/>
    <s v="2015"/>
    <x v="5"/>
    <d v="2015-03-12T00:00:00"/>
    <s v="Medium"/>
    <n v="1"/>
    <s v="Fast"/>
    <n v="92277"/>
    <s v="Standard"/>
    <s v="Twentynine Palms"/>
    <x v="1"/>
    <x v="0"/>
    <x v="0"/>
    <s v="Binders And Binder Accessories"/>
    <x v="0"/>
    <s v="Small Box"/>
  </r>
  <r>
    <n v="3151"/>
    <s v="Glenda Hunter"/>
    <n v="88548"/>
    <x v="2"/>
    <n v="1"/>
    <n v="99.23"/>
    <n v="99.23"/>
    <n v="0.05"/>
    <n v="0.05"/>
    <s v="Low discount"/>
    <n v="4.9615000000000009"/>
    <n v="94.268500000000003"/>
    <s v="Low order"/>
    <d v="2015-03-29T00:00:00"/>
    <s v="Sunday"/>
    <s v="March"/>
    <s v="2015"/>
    <x v="5"/>
    <d v="2015-04-02T00:00:00"/>
    <s v="High"/>
    <n v="4"/>
    <s v="High"/>
    <n v="92277"/>
    <s v="Standard"/>
    <s v="Twentynine Palms"/>
    <x v="1"/>
    <x v="3"/>
    <x v="1"/>
    <s v="Office Furnishings"/>
    <x v="0"/>
    <s v="Small Pack"/>
  </r>
  <r>
    <n v="3154"/>
    <s v="Faye Manning"/>
    <n v="86899"/>
    <x v="6"/>
    <n v="8"/>
    <n v="150.97999999999999"/>
    <n v="1207.8399999999999"/>
    <n v="0.1"/>
    <n v="0.1"/>
    <s v="Meduim discount"/>
    <n v="120.78399999999999"/>
    <n v="1087.056"/>
    <s v="Low order"/>
    <d v="2015-01-26T00:00:00"/>
    <s v="Monday"/>
    <s v="January"/>
    <s v="2015"/>
    <x v="0"/>
    <d v="2015-01-27T00:00:00"/>
    <s v="High"/>
    <n v="1"/>
    <s v="Fast"/>
    <n v="33710"/>
    <s v="Express "/>
    <s v="Saint Petersburg"/>
    <x v="26"/>
    <x v="3"/>
    <x v="2"/>
    <s v="Office Machines"/>
    <x v="0"/>
    <s v="Medium Box"/>
  </r>
  <r>
    <n v="3154"/>
    <s v="Faye Manning"/>
    <n v="86900"/>
    <x v="10"/>
    <n v="11"/>
    <n v="17.7"/>
    <n v="194.7"/>
    <n v="0.05"/>
    <n v="0.05"/>
    <s v="Low discount"/>
    <n v="9.7349999999999994"/>
    <n v="184.96499999999997"/>
    <s v="Low order"/>
    <d v="2015-05-28T00:00:00"/>
    <s v="Thursday"/>
    <s v="May"/>
    <s v="2015"/>
    <x v="3"/>
    <d v="2015-05-30T00:00:00"/>
    <s v="Critical"/>
    <n v="2"/>
    <s v="Meduim"/>
    <n v="33710"/>
    <s v="Standard"/>
    <s v="Saint Petersburg"/>
    <x v="26"/>
    <x v="3"/>
    <x v="0"/>
    <s v="Storage &amp; Organization"/>
    <x v="3"/>
    <s v="Small Box"/>
  </r>
  <r>
    <n v="3154"/>
    <s v="Faye Manning"/>
    <n v="86901"/>
    <x v="0"/>
    <n v="21"/>
    <n v="21.38"/>
    <n v="448.97999999999996"/>
    <n v="0.05"/>
    <n v="0.05"/>
    <s v="Low discount"/>
    <n v="22.448999999999998"/>
    <n v="426.53099999999995"/>
    <s v="Low order"/>
    <d v="2015-03-30T00:00:00"/>
    <s v="Monday"/>
    <s v="March"/>
    <s v="2015"/>
    <x v="5"/>
    <d v="2015-03-30T00:00:00"/>
    <s v="Critical"/>
    <n v="0"/>
    <s v="Fast"/>
    <n v="33710"/>
    <s v="Standard"/>
    <s v="Saint Petersburg"/>
    <x v="26"/>
    <x v="3"/>
    <x v="0"/>
    <s v="Pens &amp; Art Supplies"/>
    <x v="0"/>
    <s v="Small Pack"/>
  </r>
  <r>
    <n v="3155"/>
    <s v="Julian Keith Mayer"/>
    <n v="86898"/>
    <x v="15"/>
    <n v="9"/>
    <n v="60.22"/>
    <n v="541.98"/>
    <n v="0.05"/>
    <n v="0.05"/>
    <s v="Low discount"/>
    <n v="27.099000000000004"/>
    <n v="514.88099999999997"/>
    <s v="Low order"/>
    <d v="2015-01-20T00:00:00"/>
    <s v="Tuesday"/>
    <s v="January"/>
    <s v="2015"/>
    <x v="0"/>
    <d v="2015-01-21T00:00:00"/>
    <s v="Critical"/>
    <n v="1"/>
    <s v="Fast"/>
    <n v="32771"/>
    <s v="Standard"/>
    <s v="Sanford"/>
    <x v="26"/>
    <x v="3"/>
    <x v="0"/>
    <s v="Appliances"/>
    <x v="0"/>
    <s v="Small Box"/>
  </r>
  <r>
    <n v="3155"/>
    <s v="Julian Keith Mayer"/>
    <n v="86899"/>
    <x v="1"/>
    <n v="4"/>
    <n v="25.98"/>
    <n v="103.92"/>
    <n v="0.05"/>
    <n v="0.05"/>
    <s v="Low discount"/>
    <n v="5.1960000000000006"/>
    <n v="98.724000000000004"/>
    <s v="Low order"/>
    <d v="2015-01-26T00:00:00"/>
    <s v="Monday"/>
    <s v="January"/>
    <s v="2015"/>
    <x v="0"/>
    <d v="2015-01-27T00:00:00"/>
    <s v="High"/>
    <n v="1"/>
    <s v="Fast"/>
    <n v="32771"/>
    <s v="Express "/>
    <s v="Sanford"/>
    <x v="26"/>
    <x v="3"/>
    <x v="1"/>
    <s v="Chairs &amp; Chairmats"/>
    <x v="0"/>
    <s v="Jumbo Drum"/>
  </r>
  <r>
    <n v="3155"/>
    <s v="Julian Keith Mayer"/>
    <n v="86899"/>
    <x v="10"/>
    <n v="10"/>
    <n v="32.479999999999997"/>
    <n v="324.79999999999995"/>
    <n v="0.05"/>
    <n v="0.05"/>
    <s v="Low discount"/>
    <n v="16.239999999999998"/>
    <n v="308.55999999999995"/>
    <s v="Low order"/>
    <d v="2015-01-26T00:00:00"/>
    <s v="Monday"/>
    <s v="January"/>
    <s v="2015"/>
    <x v="0"/>
    <d v="2015-01-27T00:00:00"/>
    <s v="High"/>
    <n v="1"/>
    <s v="Fast"/>
    <n v="32771"/>
    <s v="Standard"/>
    <s v="Sanford"/>
    <x v="26"/>
    <x v="3"/>
    <x v="0"/>
    <s v="Storage &amp; Organization"/>
    <x v="0"/>
    <s v="Large Box"/>
  </r>
  <r>
    <n v="3155"/>
    <s v="Julian Keith Mayer"/>
    <n v="86902"/>
    <x v="13"/>
    <n v="23"/>
    <n v="159.99"/>
    <n v="3679.7700000000004"/>
    <n v="0.1"/>
    <n v="0.1"/>
    <s v="Meduim discount"/>
    <n v="367.97700000000009"/>
    <n v="3311.7930000000006"/>
    <s v="Low order"/>
    <d v="2015-04-19T00:00:00"/>
    <s v="Sunday"/>
    <s v="April"/>
    <s v="2015"/>
    <x v="4"/>
    <d v="2015-04-21T00:00:00"/>
    <s v="Critical"/>
    <n v="2"/>
    <s v="Meduim"/>
    <n v="32771"/>
    <s v="Standard"/>
    <s v="Sanford"/>
    <x v="26"/>
    <x v="3"/>
    <x v="2"/>
    <s v="Computer Peripherals"/>
    <x v="3"/>
    <s v="Small Box"/>
  </r>
  <r>
    <n v="3167"/>
    <s v="Ray Silverman"/>
    <n v="86491"/>
    <x v="1"/>
    <n v="14"/>
    <n v="280.98"/>
    <n v="3933.7200000000003"/>
    <n v="0.1"/>
    <n v="0.1"/>
    <s v="Meduim discount"/>
    <n v="393.37200000000007"/>
    <n v="3540.348"/>
    <s v="Low order"/>
    <d v="2015-06-19T00:00:00"/>
    <s v="Friday"/>
    <s v="June"/>
    <s v="2015"/>
    <x v="1"/>
    <d v="2015-06-20T00:00:00"/>
    <s v="Not Specified"/>
    <n v="1"/>
    <s v="Fast"/>
    <n v="32004"/>
    <s v="Express "/>
    <s v="Ponte Vedra Beach"/>
    <x v="26"/>
    <x v="3"/>
    <x v="1"/>
    <s v="Chairs &amp; Chairmats"/>
    <x v="0"/>
    <s v="Jumbo Drum"/>
  </r>
  <r>
    <n v="3167"/>
    <s v="Ray Silverman"/>
    <n v="86491"/>
    <x v="7"/>
    <n v="15"/>
    <n v="4.9800000000000004"/>
    <n v="74.7"/>
    <n v="0.05"/>
    <n v="0.05"/>
    <s v="Low discount"/>
    <n v="3.7350000000000003"/>
    <n v="70.965000000000003"/>
    <s v="Low order"/>
    <d v="2015-06-19T00:00:00"/>
    <s v="Friday"/>
    <s v="June"/>
    <s v="2015"/>
    <x v="1"/>
    <d v="2015-06-21T00:00:00"/>
    <s v="Not Specified"/>
    <n v="2"/>
    <s v="Meduim"/>
    <n v="32004"/>
    <s v="Standard"/>
    <s v="Ponte Vedra Beach"/>
    <x v="26"/>
    <x v="3"/>
    <x v="0"/>
    <s v="Paper"/>
    <x v="0"/>
    <s v="Small Box"/>
  </r>
  <r>
    <n v="3167"/>
    <s v="Ray Silverman"/>
    <n v="86491"/>
    <x v="0"/>
    <n v="11"/>
    <n v="3.98"/>
    <n v="43.78"/>
    <n v="0.05"/>
    <n v="0.05"/>
    <s v="Low discount"/>
    <n v="2.1890000000000001"/>
    <n v="41.591000000000001"/>
    <s v="Low order"/>
    <d v="2015-06-19T00:00:00"/>
    <s v="Friday"/>
    <s v="June"/>
    <s v="2015"/>
    <x v="1"/>
    <d v="2015-06-21T00:00:00"/>
    <s v="Not Specified"/>
    <n v="2"/>
    <s v="Meduim"/>
    <n v="32004"/>
    <s v="Standard"/>
    <s v="Ponte Vedra Beach"/>
    <x v="26"/>
    <x v="3"/>
    <x v="0"/>
    <s v="Pens &amp; Art Supplies"/>
    <x v="0"/>
    <s v="Wrap Bag"/>
  </r>
  <r>
    <n v="3169"/>
    <s v="Janice Boswell"/>
    <n v="86490"/>
    <x v="7"/>
    <n v="1"/>
    <n v="7.28"/>
    <n v="7.28"/>
    <n v="0.05"/>
    <n v="0.05"/>
    <s v="Low discount"/>
    <n v="0.36400000000000005"/>
    <n v="6.9160000000000004"/>
    <s v="Low order"/>
    <d v="2015-04-13T00:00:00"/>
    <s v="Monday"/>
    <s v="April"/>
    <s v="2015"/>
    <x v="4"/>
    <d v="2015-04-14T00:00:00"/>
    <s v="Critical"/>
    <n v="1"/>
    <s v="Fast"/>
    <n v="32127"/>
    <s v="Express "/>
    <s v="Port Orange"/>
    <x v="26"/>
    <x v="3"/>
    <x v="0"/>
    <s v="Paper"/>
    <x v="2"/>
    <s v="Small Box"/>
  </r>
  <r>
    <n v="3170"/>
    <s v="Lawrence Haas"/>
    <n v="86489"/>
    <x v="7"/>
    <n v="12"/>
    <n v="7.28"/>
    <n v="87.36"/>
    <n v="0.05"/>
    <n v="0.05"/>
    <s v="Low discount"/>
    <n v="4.3680000000000003"/>
    <n v="82.992000000000004"/>
    <s v="Low order"/>
    <d v="2015-02-13T00:00:00"/>
    <s v="Friday"/>
    <s v="February"/>
    <s v="2015"/>
    <x v="2"/>
    <d v="2015-02-13T00:00:00"/>
    <s v="Medium"/>
    <n v="0"/>
    <s v="Fast"/>
    <n v="34952"/>
    <s v="Standard"/>
    <s v="Port Saint Lucie"/>
    <x v="26"/>
    <x v="3"/>
    <x v="0"/>
    <s v="Paper"/>
    <x v="0"/>
    <s v="Small Box"/>
  </r>
  <r>
    <n v="3176"/>
    <s v="Jackie McCullough"/>
    <n v="90820"/>
    <x v="13"/>
    <n v="19"/>
    <n v="10.97"/>
    <n v="208.43"/>
    <n v="0.05"/>
    <n v="0.05"/>
    <s v="Low discount"/>
    <n v="10.421500000000002"/>
    <n v="198.0085"/>
    <s v="Low order"/>
    <d v="2015-05-04T00:00:00"/>
    <s v="Monday"/>
    <s v="May"/>
    <s v="2015"/>
    <x v="3"/>
    <d v="2015-05-06T00:00:00"/>
    <s v="High"/>
    <n v="2"/>
    <s v="Meduim"/>
    <n v="32216"/>
    <s v="Standard"/>
    <s v="Jacksonville"/>
    <x v="26"/>
    <x v="3"/>
    <x v="2"/>
    <s v="Computer Peripherals"/>
    <x v="3"/>
    <s v="Small Box"/>
  </r>
  <r>
    <n v="3176"/>
    <s v="Jackie McCullough"/>
    <n v="90821"/>
    <x v="14"/>
    <n v="22"/>
    <n v="58.14"/>
    <n v="1279.08"/>
    <n v="0.05"/>
    <n v="0.05"/>
    <s v="Low discount"/>
    <n v="63.954000000000001"/>
    <n v="1215.126"/>
    <s v="Low order"/>
    <d v="2015-06-25T00:00:00"/>
    <s v="Thursday"/>
    <s v="June"/>
    <s v="2015"/>
    <x v="1"/>
    <d v="2015-07-01T00:00:00"/>
    <s v="Low"/>
    <n v="6"/>
    <s v="High"/>
    <n v="32216"/>
    <s v="Express "/>
    <s v="Jacksonville"/>
    <x v="26"/>
    <x v="3"/>
    <x v="1"/>
    <s v="Bookcases"/>
    <x v="3"/>
    <s v="Jumbo Box"/>
  </r>
  <r>
    <n v="3176"/>
    <s v="Jackie McCullough"/>
    <n v="90821"/>
    <x v="4"/>
    <n v="22"/>
    <n v="15.57"/>
    <n v="342.54"/>
    <n v="0.05"/>
    <n v="0.05"/>
    <s v="Low discount"/>
    <n v="17.127000000000002"/>
    <n v="325.41300000000001"/>
    <s v="Low order"/>
    <d v="2015-06-25T00:00:00"/>
    <s v="Thursday"/>
    <s v="June"/>
    <s v="2015"/>
    <x v="1"/>
    <d v="2015-07-01T00:00:00"/>
    <s v="Low"/>
    <n v="6"/>
    <s v="High"/>
    <n v="32216"/>
    <s v="Standard"/>
    <s v="Jacksonville"/>
    <x v="26"/>
    <x v="3"/>
    <x v="0"/>
    <s v="Envelopes"/>
    <x v="3"/>
    <s v="Small Box"/>
  </r>
  <r>
    <n v="3177"/>
    <s v="Laurie Petty"/>
    <n v="90818"/>
    <x v="2"/>
    <n v="9"/>
    <n v="62.18"/>
    <n v="559.62"/>
    <n v="0.05"/>
    <n v="0.05"/>
    <s v="Low discount"/>
    <n v="27.981000000000002"/>
    <n v="531.63900000000001"/>
    <s v="Low order"/>
    <d v="2015-03-14T00:00:00"/>
    <s v="Saturday"/>
    <s v="March"/>
    <s v="2015"/>
    <x v="5"/>
    <d v="2015-03-16T00:00:00"/>
    <s v="Not Specified"/>
    <n v="2"/>
    <s v="Meduim"/>
    <n v="33458"/>
    <s v="Standard"/>
    <s v="Jupiter"/>
    <x v="26"/>
    <x v="3"/>
    <x v="1"/>
    <s v="Office Furnishings"/>
    <x v="3"/>
    <s v="Medium Box"/>
  </r>
  <r>
    <n v="3177"/>
    <s v="Laurie Petty"/>
    <n v="90819"/>
    <x v="0"/>
    <n v="5"/>
    <n v="1.68"/>
    <n v="8.4"/>
    <n v="0.05"/>
    <n v="0.05"/>
    <s v="Low discount"/>
    <n v="0.42000000000000004"/>
    <n v="7.98"/>
    <s v="Low order"/>
    <d v="2015-03-31T00:00:00"/>
    <s v="Tuesday"/>
    <s v="March"/>
    <s v="2015"/>
    <x v="5"/>
    <d v="2015-04-02T00:00:00"/>
    <s v="Critical"/>
    <n v="2"/>
    <s v="Meduim"/>
    <n v="33458"/>
    <s v="Standard"/>
    <s v="Jupiter"/>
    <x v="26"/>
    <x v="2"/>
    <x v="0"/>
    <s v="Pens &amp; Art Supplies"/>
    <x v="3"/>
    <s v="Wrap Bag"/>
  </r>
  <r>
    <n v="3179"/>
    <s v="Marie Pittman"/>
    <n v="86989"/>
    <x v="7"/>
    <n v="11"/>
    <n v="35.44"/>
    <n v="389.84"/>
    <n v="0.05"/>
    <n v="0.05"/>
    <s v="Low discount"/>
    <n v="19.492000000000001"/>
    <n v="370.34799999999996"/>
    <s v="Low order"/>
    <d v="2015-06-12T00:00:00"/>
    <s v="Friday"/>
    <s v="June"/>
    <s v="2015"/>
    <x v="1"/>
    <d v="2015-06-19T00:00:00"/>
    <s v="Low"/>
    <n v="7"/>
    <s v="High"/>
    <n v="55060"/>
    <s v="Standard"/>
    <s v="Owatonna"/>
    <x v="3"/>
    <x v="3"/>
    <x v="0"/>
    <s v="Paper"/>
    <x v="0"/>
    <s v="Small Box"/>
  </r>
  <r>
    <n v="3187"/>
    <s v="Sidney Gilliam"/>
    <n v="89025"/>
    <x v="14"/>
    <n v="1"/>
    <n v="170.98"/>
    <n v="170.98"/>
    <n v="0.1"/>
    <n v="0.1"/>
    <s v="Meduim discount"/>
    <n v="17.097999999999999"/>
    <n v="153.88200000000001"/>
    <s v="Low order"/>
    <d v="2015-03-02T00:00:00"/>
    <s v="Monday"/>
    <s v="March"/>
    <s v="2015"/>
    <x v="5"/>
    <d v="2015-03-04T00:00:00"/>
    <s v="High"/>
    <n v="2"/>
    <s v="Meduim"/>
    <n v="33569"/>
    <s v="Express "/>
    <s v="Riverview"/>
    <x v="26"/>
    <x v="2"/>
    <x v="1"/>
    <s v="Bookcases"/>
    <x v="2"/>
    <s v="Jumbo Box"/>
  </r>
  <r>
    <n v="3191"/>
    <s v="Jenny Hawkins"/>
    <n v="86447"/>
    <x v="5"/>
    <n v="5"/>
    <n v="20.99"/>
    <n v="104.94999999999999"/>
    <n v="0.05"/>
    <n v="0.05"/>
    <s v="Low discount"/>
    <n v="5.2474999999999996"/>
    <n v="99.702499999999986"/>
    <s v="Low order"/>
    <d v="2015-03-18T00:00:00"/>
    <s v="Wednesday"/>
    <s v="March"/>
    <s v="2015"/>
    <x v="5"/>
    <d v="2015-03-18T00:00:00"/>
    <s v="Critical"/>
    <n v="0"/>
    <s v="Fast"/>
    <n v="54481"/>
    <s v="Standard"/>
    <s v="Stevens Point"/>
    <x v="45"/>
    <x v="2"/>
    <x v="2"/>
    <s v="Telephones And Communication"/>
    <x v="0"/>
    <s v="Medium Box"/>
  </r>
  <r>
    <n v="3191"/>
    <s v="Jenny Hawkins"/>
    <n v="86448"/>
    <x v="4"/>
    <n v="9"/>
    <n v="35.94"/>
    <n v="323.45999999999998"/>
    <n v="0.05"/>
    <n v="0.05"/>
    <s v="Low discount"/>
    <n v="16.172999999999998"/>
    <n v="307.28699999999998"/>
    <s v="Low order"/>
    <d v="2015-04-10T00:00:00"/>
    <s v="Friday"/>
    <s v="April"/>
    <s v="2015"/>
    <x v="4"/>
    <d v="2015-04-12T00:00:00"/>
    <s v="High"/>
    <n v="2"/>
    <s v="Meduim"/>
    <n v="54481"/>
    <s v="Standard"/>
    <s v="Stevens Point"/>
    <x v="45"/>
    <x v="3"/>
    <x v="0"/>
    <s v="Envelopes"/>
    <x v="0"/>
    <s v="Small Box"/>
  </r>
  <r>
    <n v="3194"/>
    <s v="Angela Rose"/>
    <n v="89805"/>
    <x v="7"/>
    <n v="9"/>
    <n v="4.9800000000000004"/>
    <n v="44.820000000000007"/>
    <n v="0.05"/>
    <n v="0.05"/>
    <s v="Low discount"/>
    <n v="2.2410000000000005"/>
    <n v="42.579000000000008"/>
    <s v="Low order"/>
    <d v="2015-03-10T00:00:00"/>
    <s v="Tuesday"/>
    <s v="March"/>
    <s v="2015"/>
    <x v="5"/>
    <d v="2015-03-11T00:00:00"/>
    <s v="Medium"/>
    <n v="1"/>
    <s v="Fast"/>
    <n v="34609"/>
    <s v="Standard"/>
    <s v="Spring Hill"/>
    <x v="26"/>
    <x v="3"/>
    <x v="0"/>
    <s v="Paper"/>
    <x v="3"/>
    <s v="Small Box"/>
  </r>
  <r>
    <n v="3194"/>
    <s v="Angela Rose"/>
    <n v="89805"/>
    <x v="7"/>
    <n v="6"/>
    <n v="22.84"/>
    <n v="137.04"/>
    <n v="0.05"/>
    <n v="0.05"/>
    <s v="Low discount"/>
    <n v="6.8520000000000003"/>
    <n v="130.18799999999999"/>
    <s v="Low order"/>
    <d v="2015-03-10T00:00:00"/>
    <s v="Tuesday"/>
    <s v="March"/>
    <s v="2015"/>
    <x v="5"/>
    <d v="2015-03-12T00:00:00"/>
    <s v="Medium"/>
    <n v="2"/>
    <s v="Meduim"/>
    <n v="34609"/>
    <s v="Standard"/>
    <s v="Spring Hill"/>
    <x v="26"/>
    <x v="0"/>
    <x v="0"/>
    <s v="Paper"/>
    <x v="3"/>
    <s v="Small Box"/>
  </r>
  <r>
    <n v="3196"/>
    <s v="Rick Foster Hawkins"/>
    <n v="24294"/>
    <x v="6"/>
    <n v="43"/>
    <n v="200.97"/>
    <n v="8641.7099999999991"/>
    <n v="0.1"/>
    <n v="0.1"/>
    <s v="Meduim discount"/>
    <n v="864.17099999999994"/>
    <n v="7777.5389999999989"/>
    <s v="High Order"/>
    <d v="2015-02-02T00:00:00"/>
    <s v="Monday"/>
    <s v="February"/>
    <s v="2015"/>
    <x v="2"/>
    <d v="2015-02-03T00:00:00"/>
    <s v="Not Specified"/>
    <n v="1"/>
    <s v="Fast"/>
    <n v="94109"/>
    <s v="Express "/>
    <s v="San Francisco"/>
    <x v="1"/>
    <x v="2"/>
    <x v="2"/>
    <s v="Office Machines"/>
    <x v="1"/>
    <s v="Jumbo Drum"/>
  </r>
  <r>
    <n v="3197"/>
    <s v="Wallace Pugh"/>
    <n v="90850"/>
    <x v="6"/>
    <n v="11"/>
    <n v="200.97"/>
    <n v="2210.67"/>
    <n v="0.1"/>
    <n v="0.1"/>
    <s v="Meduim discount"/>
    <n v="221.06700000000001"/>
    <n v="1989.6030000000001"/>
    <s v="Low order"/>
    <d v="2015-02-02T00:00:00"/>
    <s v="Monday"/>
    <s v="February"/>
    <s v="2015"/>
    <x v="2"/>
    <d v="2015-02-03T00:00:00"/>
    <s v="Not Specified"/>
    <n v="1"/>
    <s v="Fast"/>
    <n v="60062"/>
    <s v="Express "/>
    <s v="Northbrook"/>
    <x v="12"/>
    <x v="0"/>
    <x v="2"/>
    <s v="Office Machines"/>
    <x v="1"/>
    <s v="Jumbo Drum"/>
  </r>
  <r>
    <n v="3205"/>
    <s v="Alvin Mullins"/>
    <n v="87933"/>
    <x v="0"/>
    <n v="10"/>
    <n v="5.98"/>
    <n v="59.800000000000004"/>
    <n v="0.05"/>
    <n v="0.05"/>
    <s v="Low discount"/>
    <n v="2.99"/>
    <n v="56.81"/>
    <s v="Low order"/>
    <d v="2015-03-30T00:00:00"/>
    <s v="Monday"/>
    <s v="March"/>
    <s v="2015"/>
    <x v="5"/>
    <d v="2015-04-03T00:00:00"/>
    <s v="Low"/>
    <n v="4"/>
    <s v="High"/>
    <n v="83440"/>
    <s v="Standard"/>
    <s v="Rexburg"/>
    <x v="44"/>
    <x v="0"/>
    <x v="0"/>
    <s v="Pens &amp; Art Supplies"/>
    <x v="3"/>
    <s v="Wrap Bag"/>
  </r>
  <r>
    <n v="3206"/>
    <s v="Dana Rankin"/>
    <n v="87933"/>
    <x v="13"/>
    <n v="6"/>
    <n v="39.979999999999997"/>
    <n v="239.88"/>
    <n v="0.05"/>
    <n v="0.05"/>
    <s v="Low discount"/>
    <n v="11.994"/>
    <n v="227.886"/>
    <s v="Low order"/>
    <d v="2015-03-30T00:00:00"/>
    <s v="Monday"/>
    <s v="March"/>
    <s v="2015"/>
    <x v="5"/>
    <d v="2015-04-04T00:00:00"/>
    <s v="Low"/>
    <n v="5"/>
    <s v="High"/>
    <n v="83301"/>
    <s v="Standard"/>
    <s v="Twin Falls"/>
    <x v="44"/>
    <x v="0"/>
    <x v="2"/>
    <s v="Computer Peripherals"/>
    <x v="3"/>
    <s v="Small Box"/>
  </r>
  <r>
    <n v="3206"/>
    <s v="Dana Rankin"/>
    <n v="87934"/>
    <x v="1"/>
    <n v="7"/>
    <n v="218.08"/>
    <n v="1526.5600000000002"/>
    <n v="0.1"/>
    <n v="0.1"/>
    <s v="Meduim discount"/>
    <n v="152.65600000000003"/>
    <n v="1373.9040000000002"/>
    <s v="Low order"/>
    <d v="2015-05-21T00:00:00"/>
    <s v="Thursday"/>
    <s v="May"/>
    <s v="2015"/>
    <x v="3"/>
    <d v="2015-05-23T00:00:00"/>
    <s v="Not Specified"/>
    <n v="2"/>
    <s v="Meduim"/>
    <n v="83301"/>
    <s v="Express "/>
    <s v="Twin Falls"/>
    <x v="44"/>
    <x v="0"/>
    <x v="1"/>
    <s v="Chairs &amp; Chairmats"/>
    <x v="3"/>
    <s v="Large Box"/>
  </r>
  <r>
    <n v="3206"/>
    <s v="Dana Rankin"/>
    <n v="87935"/>
    <x v="7"/>
    <n v="23"/>
    <n v="35.44"/>
    <n v="815.11999999999989"/>
    <n v="0.05"/>
    <n v="0.05"/>
    <s v="Low discount"/>
    <n v="40.756"/>
    <n v="774.36399999999992"/>
    <s v="Low order"/>
    <d v="2015-05-28T00:00:00"/>
    <s v="Thursday"/>
    <s v="May"/>
    <s v="2015"/>
    <x v="3"/>
    <d v="2015-05-29T00:00:00"/>
    <s v="Not Specified"/>
    <n v="1"/>
    <s v="Fast"/>
    <n v="83301"/>
    <s v="Standard"/>
    <s v="Twin Falls"/>
    <x v="44"/>
    <x v="0"/>
    <x v="0"/>
    <s v="Paper"/>
    <x v="3"/>
    <s v="Small Box"/>
  </r>
  <r>
    <n v="3209"/>
    <s v="Elsie Floyd"/>
    <n v="90739"/>
    <x v="13"/>
    <n v="8"/>
    <n v="4.9800000000000004"/>
    <n v="39.840000000000003"/>
    <n v="0.05"/>
    <n v="0.05"/>
    <s v="Low discount"/>
    <n v="1.9920000000000002"/>
    <n v="37.848000000000006"/>
    <s v="Low order"/>
    <d v="2015-06-28T00:00:00"/>
    <s v="Sunday"/>
    <s v="June"/>
    <s v="2015"/>
    <x v="1"/>
    <d v="2015-06-29T00:00:00"/>
    <s v="Critical"/>
    <n v="1"/>
    <s v="Fast"/>
    <n v="90210"/>
    <s v="Express "/>
    <s v="Beverly Hills"/>
    <x v="1"/>
    <x v="2"/>
    <x v="2"/>
    <s v="Computer Peripherals"/>
    <x v="0"/>
    <s v="Small Pack"/>
  </r>
  <r>
    <n v="3211"/>
    <s v="Jonathan Crabtree"/>
    <n v="91522"/>
    <x v="9"/>
    <n v="12"/>
    <n v="7.31"/>
    <n v="87.72"/>
    <n v="0.05"/>
    <n v="0.05"/>
    <s v="Low discount"/>
    <n v="4.3860000000000001"/>
    <n v="83.334000000000003"/>
    <s v="Low order"/>
    <d v="2015-02-15T00:00:00"/>
    <s v="Sunday"/>
    <s v="February"/>
    <s v="2015"/>
    <x v="2"/>
    <d v="2015-02-16T00:00:00"/>
    <s v="High"/>
    <n v="1"/>
    <s v="Fast"/>
    <n v="60101"/>
    <s v="Standard"/>
    <s v="Addison"/>
    <x v="12"/>
    <x v="2"/>
    <x v="0"/>
    <s v="Labels"/>
    <x v="0"/>
    <s v="Small Box"/>
  </r>
  <r>
    <n v="3211"/>
    <s v="Jonathan Crabtree"/>
    <n v="91522"/>
    <x v="5"/>
    <n v="23"/>
    <n v="20.99"/>
    <n v="482.77"/>
    <n v="0.05"/>
    <n v="0.05"/>
    <s v="Low discount"/>
    <n v="24.138500000000001"/>
    <n v="458.63149999999996"/>
    <s v="Low order"/>
    <d v="2015-02-15T00:00:00"/>
    <s v="Sunday"/>
    <s v="February"/>
    <s v="2015"/>
    <x v="2"/>
    <d v="2015-02-16T00:00:00"/>
    <s v="High"/>
    <n v="1"/>
    <s v="Fast"/>
    <n v="60101"/>
    <s v="Standard"/>
    <s v="Addison"/>
    <x v="12"/>
    <x v="3"/>
    <x v="2"/>
    <s v="Telephones And Communication"/>
    <x v="0"/>
    <s v="Wrap Bag"/>
  </r>
  <r>
    <n v="3221"/>
    <s v="Sean Pugh"/>
    <n v="90815"/>
    <x v="0"/>
    <n v="7"/>
    <n v="6.68"/>
    <n v="46.76"/>
    <n v="0.05"/>
    <n v="0.05"/>
    <s v="Low discount"/>
    <n v="2.3380000000000001"/>
    <n v="44.421999999999997"/>
    <s v="Low order"/>
    <d v="2015-04-12T00:00:00"/>
    <s v="Sunday"/>
    <s v="April"/>
    <s v="2015"/>
    <x v="4"/>
    <d v="2015-04-13T00:00:00"/>
    <s v="Not Specified"/>
    <n v="1"/>
    <s v="Fast"/>
    <n v="33322"/>
    <s v="Standard"/>
    <s v="Sunrise"/>
    <x v="26"/>
    <x v="3"/>
    <x v="0"/>
    <s v="Pens &amp; Art Supplies"/>
    <x v="0"/>
    <s v="Wrap Bag"/>
  </r>
  <r>
    <n v="3222"/>
    <s v="Diane Lu"/>
    <n v="90814"/>
    <x v="13"/>
    <n v="8"/>
    <n v="39.479999999999997"/>
    <n v="315.83999999999997"/>
    <n v="0.05"/>
    <n v="0.05"/>
    <s v="Low discount"/>
    <n v="15.792"/>
    <n v="300.048"/>
    <s v="Low order"/>
    <d v="2015-03-19T00:00:00"/>
    <s v="Thursday"/>
    <s v="March"/>
    <s v="2015"/>
    <x v="5"/>
    <d v="2015-03-19T00:00:00"/>
    <s v="High"/>
    <n v="0"/>
    <s v="Fast"/>
    <n v="32303"/>
    <s v="Express "/>
    <s v="Tallahassee"/>
    <x v="26"/>
    <x v="3"/>
    <x v="2"/>
    <s v="Computer Peripherals"/>
    <x v="0"/>
    <s v="Small Pack"/>
  </r>
  <r>
    <n v="3222"/>
    <s v="Diane Lu"/>
    <n v="90814"/>
    <x v="13"/>
    <n v="17"/>
    <n v="8.1199999999999992"/>
    <n v="138.04"/>
    <n v="0.05"/>
    <n v="0.05"/>
    <s v="Low discount"/>
    <n v="6.9020000000000001"/>
    <n v="131.13800000000001"/>
    <s v="Low order"/>
    <d v="2015-03-19T00:00:00"/>
    <s v="Thursday"/>
    <s v="March"/>
    <s v="2015"/>
    <x v="5"/>
    <d v="2015-03-20T00:00:00"/>
    <s v="High"/>
    <n v="1"/>
    <s v="Fast"/>
    <n v="32303"/>
    <s v="Standard"/>
    <s v="Tallahassee"/>
    <x v="26"/>
    <x v="3"/>
    <x v="2"/>
    <s v="Computer Peripherals"/>
    <x v="0"/>
    <s v="Small Pack"/>
  </r>
  <r>
    <n v="3224"/>
    <s v="Claudia White"/>
    <n v="86508"/>
    <x v="1"/>
    <n v="2"/>
    <n v="60.98"/>
    <n v="121.96"/>
    <n v="0.05"/>
    <n v="0.05"/>
    <s v="Low discount"/>
    <n v="6.0979999999999999"/>
    <n v="115.86199999999999"/>
    <s v="Low order"/>
    <d v="2015-04-01T00:00:00"/>
    <s v="Wednesday"/>
    <s v="April"/>
    <s v="2015"/>
    <x v="4"/>
    <d v="2015-04-02T00:00:00"/>
    <s v="Critical"/>
    <n v="1"/>
    <s v="Fast"/>
    <n v="37066"/>
    <s v="Express "/>
    <s v="Gallatin"/>
    <x v="20"/>
    <x v="3"/>
    <x v="1"/>
    <s v="Chairs &amp; Chairmats"/>
    <x v="2"/>
    <s v="Jumbo Drum"/>
  </r>
  <r>
    <n v="3225"/>
    <s v="Robyn Crawford"/>
    <n v="86507"/>
    <x v="15"/>
    <n v="4"/>
    <n v="208.16"/>
    <n v="832.64"/>
    <n v="0.1"/>
    <n v="0.1"/>
    <s v="Meduim discount"/>
    <n v="83.26400000000001"/>
    <n v="749.37599999999998"/>
    <s v="Low order"/>
    <d v="2015-01-14T00:00:00"/>
    <s v="Wednesday"/>
    <s v="January"/>
    <s v="2015"/>
    <x v="0"/>
    <d v="2015-01-14T00:00:00"/>
    <s v="Not Specified"/>
    <n v="0"/>
    <s v="Fast"/>
    <n v="38138"/>
    <s v="Express "/>
    <s v="Germantown"/>
    <x v="20"/>
    <x v="3"/>
    <x v="0"/>
    <s v="Appliances"/>
    <x v="2"/>
    <s v="Jumbo Drum"/>
  </r>
  <r>
    <n v="3226"/>
    <s v="Arthur Gold"/>
    <n v="86507"/>
    <x v="4"/>
    <n v="2"/>
    <n v="90.48"/>
    <n v="180.96"/>
    <n v="0.05"/>
    <n v="0.05"/>
    <s v="Low discount"/>
    <n v="9.048"/>
    <n v="171.91200000000001"/>
    <s v="Low order"/>
    <d v="2015-01-14T00:00:00"/>
    <s v="Wednesday"/>
    <s v="January"/>
    <s v="2015"/>
    <x v="0"/>
    <d v="2015-01-15T00:00:00"/>
    <s v="Not Specified"/>
    <n v="1"/>
    <s v="Fast"/>
    <n v="37075"/>
    <s v="Standard"/>
    <s v="Hendersonville"/>
    <x v="20"/>
    <x v="3"/>
    <x v="0"/>
    <s v="Envelopes"/>
    <x v="2"/>
    <s v="Small Box"/>
  </r>
  <r>
    <n v="3226"/>
    <s v="Arthur Gold"/>
    <n v="86507"/>
    <x v="2"/>
    <n v="1"/>
    <n v="9.48"/>
    <n v="9.48"/>
    <n v="0.05"/>
    <n v="0.05"/>
    <s v="Low discount"/>
    <n v="0.47400000000000003"/>
    <n v="9.0060000000000002"/>
    <s v="Low order"/>
    <d v="2015-01-14T00:00:00"/>
    <s v="Wednesday"/>
    <s v="January"/>
    <s v="2015"/>
    <x v="0"/>
    <d v="2015-01-16T00:00:00"/>
    <s v="Not Specified"/>
    <n v="2"/>
    <s v="Meduim"/>
    <n v="37075"/>
    <s v="Express "/>
    <s v="Hendersonville"/>
    <x v="20"/>
    <x v="3"/>
    <x v="1"/>
    <s v="Office Furnishings"/>
    <x v="2"/>
    <s v="Small Pack"/>
  </r>
  <r>
    <n v="3226"/>
    <s v="Arthur Gold"/>
    <n v="86507"/>
    <x v="0"/>
    <n v="4"/>
    <n v="4.28"/>
    <n v="17.12"/>
    <n v="0.05"/>
    <n v="0.05"/>
    <s v="Low discount"/>
    <n v="0.85600000000000009"/>
    <n v="16.263999999999999"/>
    <s v="Low order"/>
    <d v="2015-01-14T00:00:00"/>
    <s v="Wednesday"/>
    <s v="January"/>
    <s v="2015"/>
    <x v="0"/>
    <d v="2015-01-15T00:00:00"/>
    <s v="Not Specified"/>
    <n v="1"/>
    <s v="Fast"/>
    <n v="37075"/>
    <s v="Standard"/>
    <s v="Hendersonville"/>
    <x v="20"/>
    <x v="3"/>
    <x v="0"/>
    <s v="Pens &amp; Art Supplies"/>
    <x v="2"/>
    <s v="Wrap Bag"/>
  </r>
  <r>
    <n v="3226"/>
    <s v="Arthur Gold"/>
    <n v="86509"/>
    <x v="13"/>
    <n v="12"/>
    <n v="22.24"/>
    <n v="266.88"/>
    <n v="0.05"/>
    <n v="0.05"/>
    <s v="Low discount"/>
    <n v="13.344000000000001"/>
    <n v="253.536"/>
    <s v="Low order"/>
    <d v="2015-06-28T00:00:00"/>
    <s v="Sunday"/>
    <s v="June"/>
    <s v="2015"/>
    <x v="1"/>
    <d v="2015-06-30T00:00:00"/>
    <s v="Medium"/>
    <n v="2"/>
    <s v="Meduim"/>
    <n v="37075"/>
    <s v="Standard"/>
    <s v="Hendersonville"/>
    <x v="20"/>
    <x v="2"/>
    <x v="2"/>
    <s v="Computer Peripherals"/>
    <x v="2"/>
    <s v="Small Pack"/>
  </r>
  <r>
    <n v="3229"/>
    <s v="Sharon Kessler"/>
    <n v="87435"/>
    <x v="8"/>
    <n v="15"/>
    <n v="24.95"/>
    <n v="374.25"/>
    <n v="0.05"/>
    <n v="0.05"/>
    <s v="Low discount"/>
    <n v="18.712500000000002"/>
    <n v="355.53750000000002"/>
    <s v="Low order"/>
    <d v="2015-01-21T00:00:00"/>
    <s v="Wednesday"/>
    <s v="January"/>
    <s v="2015"/>
    <x v="0"/>
    <d v="2015-01-22T00:00:00"/>
    <s v="Not Specified"/>
    <n v="1"/>
    <s v="Fast"/>
    <n v="54880"/>
    <s v="Standard"/>
    <s v="Superior"/>
    <x v="45"/>
    <x v="2"/>
    <x v="0"/>
    <s v="Binders And Binder Accessories"/>
    <x v="2"/>
    <s v="Small Box"/>
  </r>
  <r>
    <n v="3230"/>
    <s v="Monica Stuart"/>
    <n v="87435"/>
    <x v="13"/>
    <n v="9"/>
    <n v="15.98"/>
    <n v="143.82"/>
    <n v="0.05"/>
    <n v="0.05"/>
    <s v="Low discount"/>
    <n v="7.1909999999999998"/>
    <n v="136.62899999999999"/>
    <s v="Low order"/>
    <d v="2015-01-21T00:00:00"/>
    <s v="Wednesday"/>
    <s v="January"/>
    <s v="2015"/>
    <x v="0"/>
    <d v="2015-01-23T00:00:00"/>
    <s v="Not Specified"/>
    <n v="2"/>
    <s v="Meduim"/>
    <n v="53186"/>
    <s v="Standard"/>
    <s v="Waukesha"/>
    <x v="45"/>
    <x v="2"/>
    <x v="2"/>
    <s v="Computer Peripherals"/>
    <x v="2"/>
    <s v="Small Pack"/>
  </r>
  <r>
    <n v="3230"/>
    <s v="Monica Stuart"/>
    <n v="87436"/>
    <x v="8"/>
    <n v="10"/>
    <n v="4.91"/>
    <n v="49.1"/>
    <n v="0.05"/>
    <n v="0.05"/>
    <s v="Low discount"/>
    <n v="2.4550000000000001"/>
    <n v="46.645000000000003"/>
    <s v="Low order"/>
    <d v="2015-06-13T00:00:00"/>
    <s v="Saturday"/>
    <s v="June"/>
    <s v="2015"/>
    <x v="1"/>
    <d v="2015-06-13T00:00:00"/>
    <s v="Critical"/>
    <n v="0"/>
    <s v="Fast"/>
    <n v="53186"/>
    <s v="Express "/>
    <s v="Waukesha"/>
    <x v="45"/>
    <x v="2"/>
    <x v="0"/>
    <s v="Binders And Binder Accessories"/>
    <x v="2"/>
    <s v="Small Box"/>
  </r>
  <r>
    <n v="3230"/>
    <s v="Monica Stuart"/>
    <n v="87436"/>
    <x v="7"/>
    <n v="21"/>
    <n v="48.94"/>
    <n v="1027.74"/>
    <n v="0.05"/>
    <n v="0.05"/>
    <s v="Low discount"/>
    <n v="51.387"/>
    <n v="976.35300000000007"/>
    <s v="Low order"/>
    <d v="2015-06-13T00:00:00"/>
    <s v="Saturday"/>
    <s v="June"/>
    <s v="2015"/>
    <x v="1"/>
    <d v="2015-06-14T00:00:00"/>
    <s v="Critical"/>
    <n v="1"/>
    <s v="Fast"/>
    <n v="53186"/>
    <s v="Express "/>
    <s v="Waukesha"/>
    <x v="45"/>
    <x v="0"/>
    <x v="0"/>
    <s v="Paper"/>
    <x v="2"/>
    <s v="Small Box"/>
  </r>
  <r>
    <n v="3238"/>
    <s v="Kathleen P Bloom"/>
    <n v="89564"/>
    <x v="5"/>
    <n v="5"/>
    <n v="115.99"/>
    <n v="579.94999999999993"/>
    <n v="0.1"/>
    <n v="0.1"/>
    <s v="Meduim discount"/>
    <n v="57.994999999999997"/>
    <n v="521.95499999999993"/>
    <s v="Low order"/>
    <d v="2015-06-04T00:00:00"/>
    <s v="Thursday"/>
    <s v="June"/>
    <s v="2015"/>
    <x v="1"/>
    <d v="2015-06-06T00:00:00"/>
    <s v="Low"/>
    <n v="2"/>
    <s v="Meduim"/>
    <n v="97330"/>
    <s v="Standard"/>
    <s v="Corvallis"/>
    <x v="6"/>
    <x v="1"/>
    <x v="2"/>
    <s v="Telephones And Communication"/>
    <x v="0"/>
    <s v="Small Box"/>
  </r>
  <r>
    <n v="3243"/>
    <s v="Marlene Phillips"/>
    <n v="88329"/>
    <x v="13"/>
    <n v="3"/>
    <n v="7.28"/>
    <n v="21.84"/>
    <n v="0.05"/>
    <n v="0.05"/>
    <s v="Low discount"/>
    <n v="1.0920000000000001"/>
    <n v="20.748000000000001"/>
    <s v="Low order"/>
    <d v="2015-06-10T00:00:00"/>
    <s v="Wednesday"/>
    <s v="June"/>
    <s v="2015"/>
    <x v="1"/>
    <d v="2015-06-10T00:00:00"/>
    <s v="High"/>
    <n v="0"/>
    <s v="Fast"/>
    <n v="6010"/>
    <s v="Standard"/>
    <s v="Bristol"/>
    <x v="18"/>
    <x v="1"/>
    <x v="2"/>
    <s v="Computer Peripherals"/>
    <x v="2"/>
    <s v="Small Pack"/>
  </r>
  <r>
    <n v="3246"/>
    <s v="Wanda Harris"/>
    <n v="88330"/>
    <x v="7"/>
    <n v="4"/>
    <n v="5.18"/>
    <n v="20.72"/>
    <n v="0.05"/>
    <n v="0.05"/>
    <s v="Low discount"/>
    <n v="1.036"/>
    <n v="19.683999999999997"/>
    <s v="Low order"/>
    <d v="2015-04-01T00:00:00"/>
    <s v="Wednesday"/>
    <s v="April"/>
    <s v="2015"/>
    <x v="4"/>
    <d v="2015-04-01T00:00:00"/>
    <s v="Low"/>
    <n v="0"/>
    <s v="Fast"/>
    <n v="3051"/>
    <s v="Standard"/>
    <s v="Hudson"/>
    <x v="16"/>
    <x v="3"/>
    <x v="0"/>
    <s v="Paper"/>
    <x v="2"/>
    <s v="Wrap Bag"/>
  </r>
  <r>
    <n v="3248"/>
    <s v="Earl Donnelly"/>
    <n v="87297"/>
    <x v="8"/>
    <n v="17"/>
    <n v="2.78"/>
    <n v="47.26"/>
    <n v="0.05"/>
    <n v="0.05"/>
    <s v="Low discount"/>
    <n v="2.363"/>
    <n v="44.896999999999998"/>
    <s v="Low order"/>
    <d v="2015-05-07T00:00:00"/>
    <s v="Thursday"/>
    <s v="May"/>
    <s v="2015"/>
    <x v="3"/>
    <d v="2015-05-08T00:00:00"/>
    <s v="High"/>
    <n v="1"/>
    <s v="Fast"/>
    <n v="70458"/>
    <s v="Standard"/>
    <s v="Slidell"/>
    <x v="11"/>
    <x v="1"/>
    <x v="0"/>
    <s v="Binders And Binder Accessories"/>
    <x v="2"/>
    <s v="Small Box"/>
  </r>
  <r>
    <n v="3249"/>
    <s v="Nicole Goldstein"/>
    <n v="87298"/>
    <x v="8"/>
    <n v="16"/>
    <n v="42.8"/>
    <n v="684.8"/>
    <n v="0.05"/>
    <n v="0.05"/>
    <s v="Low discount"/>
    <n v="34.24"/>
    <n v="650.55999999999995"/>
    <s v="Low order"/>
    <d v="2015-05-23T00:00:00"/>
    <s v="Saturday"/>
    <s v="May"/>
    <s v="2015"/>
    <x v="3"/>
    <d v="2015-05-24T00:00:00"/>
    <s v="High"/>
    <n v="1"/>
    <s v="Fast"/>
    <n v="21403"/>
    <s v="Standard"/>
    <s v="Annapolis"/>
    <x v="30"/>
    <x v="1"/>
    <x v="0"/>
    <s v="Binders And Binder Accessories"/>
    <x v="0"/>
    <s v="Small Box"/>
  </r>
  <r>
    <n v="3251"/>
    <s v="Peter Brooks"/>
    <n v="39076"/>
    <x v="7"/>
    <n v="76"/>
    <n v="5.28"/>
    <n v="401.28000000000003"/>
    <n v="0.05"/>
    <n v="0.05"/>
    <s v="Low discount"/>
    <n v="20.064000000000004"/>
    <n v="381.21600000000001"/>
    <s v="Low order"/>
    <d v="2015-06-11T00:00:00"/>
    <s v="Thursday"/>
    <s v="June"/>
    <s v="2015"/>
    <x v="1"/>
    <d v="2015-06-12T00:00:00"/>
    <s v="Critical"/>
    <n v="1"/>
    <s v="Fast"/>
    <n v="10112"/>
    <s v="Standard"/>
    <s v="New York City"/>
    <x v="4"/>
    <x v="1"/>
    <x v="0"/>
    <s v="Paper"/>
    <x v="0"/>
    <s v="Small Box"/>
  </r>
  <r>
    <n v="3252"/>
    <s v="Milton Harrell"/>
    <n v="87296"/>
    <x v="7"/>
    <n v="1"/>
    <n v="11.34"/>
    <n v="11.34"/>
    <n v="0.05"/>
    <n v="0.05"/>
    <s v="Low discount"/>
    <n v="0.56700000000000006"/>
    <n v="10.773"/>
    <s v="Low order"/>
    <d v="2015-03-30T00:00:00"/>
    <s v="Monday"/>
    <s v="March"/>
    <s v="2015"/>
    <x v="5"/>
    <d v="2015-04-01T00:00:00"/>
    <s v="Critical"/>
    <n v="2"/>
    <s v="Meduim"/>
    <n v="12306"/>
    <s v="Standard"/>
    <s v="Rotterdam"/>
    <x v="4"/>
    <x v="1"/>
    <x v="0"/>
    <s v="Paper"/>
    <x v="2"/>
    <s v="Small Box"/>
  </r>
  <r>
    <n v="3252"/>
    <s v="Milton Harrell"/>
    <n v="87299"/>
    <x v="7"/>
    <n v="19"/>
    <n v="5.28"/>
    <n v="100.32000000000001"/>
    <n v="0.05"/>
    <n v="0.05"/>
    <s v="Low discount"/>
    <n v="5.0160000000000009"/>
    <n v="95.304000000000002"/>
    <s v="Low order"/>
    <d v="2015-06-11T00:00:00"/>
    <s v="Thursday"/>
    <s v="June"/>
    <s v="2015"/>
    <x v="1"/>
    <d v="2015-06-12T00:00:00"/>
    <s v="Critical"/>
    <n v="1"/>
    <s v="Fast"/>
    <n v="12306"/>
    <s v="Standard"/>
    <s v="Rotterdam"/>
    <x v="4"/>
    <x v="3"/>
    <x v="0"/>
    <s v="Paper"/>
    <x v="0"/>
    <s v="Small Box"/>
  </r>
  <r>
    <n v="3255"/>
    <s v="Maureen Whitley"/>
    <n v="90488"/>
    <x v="13"/>
    <n v="2"/>
    <n v="47.98"/>
    <n v="95.96"/>
    <n v="0.05"/>
    <n v="0.05"/>
    <s v="Low discount"/>
    <n v="4.798"/>
    <n v="91.161999999999992"/>
    <s v="Low order"/>
    <d v="2015-02-18T00:00:00"/>
    <s v="Wednesday"/>
    <s v="February"/>
    <s v="2015"/>
    <x v="2"/>
    <d v="2015-02-20T00:00:00"/>
    <s v="Critical"/>
    <n v="2"/>
    <s v="Meduim"/>
    <n v="33319"/>
    <s v="Standard"/>
    <s v="Tamarac"/>
    <x v="26"/>
    <x v="0"/>
    <x v="2"/>
    <s v="Computer Peripherals"/>
    <x v="1"/>
    <s v="Small Pack"/>
  </r>
  <r>
    <n v="3257"/>
    <s v="Sharon Marcus"/>
    <n v="88825"/>
    <x v="11"/>
    <n v="15"/>
    <n v="349.45"/>
    <n v="5241.75"/>
    <n v="0.1"/>
    <n v="0.1"/>
    <s v="Meduim discount"/>
    <n v="524.17500000000007"/>
    <n v="4717.5749999999998"/>
    <s v="Low order"/>
    <d v="2015-05-26T00:00:00"/>
    <s v="Tuesday"/>
    <s v="May"/>
    <s v="2015"/>
    <x v="3"/>
    <d v="2015-05-27T00:00:00"/>
    <s v="Not Specified"/>
    <n v="1"/>
    <s v="Fast"/>
    <n v="98632"/>
    <s v="Express "/>
    <s v="Longview"/>
    <x v="0"/>
    <x v="0"/>
    <x v="1"/>
    <s v="Tables"/>
    <x v="3"/>
    <s v="Jumbo Drum"/>
  </r>
  <r>
    <n v="3257"/>
    <s v="Sharon Marcus"/>
    <n v="88826"/>
    <x v="2"/>
    <n v="26"/>
    <n v="25.38"/>
    <n v="659.88"/>
    <n v="0.05"/>
    <n v="0.05"/>
    <s v="Low discount"/>
    <n v="32.994"/>
    <n v="626.88599999999997"/>
    <s v="Low order"/>
    <d v="2015-05-13T00:00:00"/>
    <s v="Wednesday"/>
    <s v="May"/>
    <s v="2015"/>
    <x v="3"/>
    <d v="2015-05-15T00:00:00"/>
    <s v="Medium"/>
    <n v="2"/>
    <s v="Meduim"/>
    <n v="98632"/>
    <s v="Standard"/>
    <s v="Longview"/>
    <x v="0"/>
    <x v="0"/>
    <x v="1"/>
    <s v="Office Furnishings"/>
    <x v="3"/>
    <s v="Small Pack"/>
  </r>
  <r>
    <n v="3258"/>
    <s v="Gretchen Best Wilkins"/>
    <n v="88824"/>
    <x v="13"/>
    <n v="11"/>
    <n v="55.94"/>
    <n v="615.33999999999992"/>
    <n v="0.05"/>
    <n v="0.05"/>
    <s v="Low discount"/>
    <n v="30.766999999999996"/>
    <n v="584.57299999999987"/>
    <s v="Low order"/>
    <d v="2015-03-21T00:00:00"/>
    <s v="Saturday"/>
    <s v="March"/>
    <s v="2015"/>
    <x v="5"/>
    <d v="2015-03-23T00:00:00"/>
    <s v="Not Specified"/>
    <n v="2"/>
    <s v="Meduim"/>
    <n v="98037"/>
    <s v="Standard"/>
    <s v="Lynnwood"/>
    <x v="0"/>
    <x v="2"/>
    <x v="2"/>
    <s v="Computer Peripherals"/>
    <x v="3"/>
    <s v="Small Box"/>
  </r>
  <r>
    <n v="3261"/>
    <s v="Steven Long"/>
    <n v="90296"/>
    <x v="2"/>
    <n v="10"/>
    <n v="105.34"/>
    <n v="1053.4000000000001"/>
    <n v="0.1"/>
    <n v="0.1"/>
    <s v="Meduim discount"/>
    <n v="105.34000000000002"/>
    <n v="948.06000000000006"/>
    <s v="Low order"/>
    <d v="2015-06-25T00:00:00"/>
    <s v="Thursday"/>
    <s v="June"/>
    <s v="2015"/>
    <x v="1"/>
    <d v="2015-06-26T00:00:00"/>
    <s v="Not Specified"/>
    <n v="1"/>
    <s v="Fast"/>
    <n v="49221"/>
    <s v="Express "/>
    <s v="Adrian"/>
    <x v="22"/>
    <x v="0"/>
    <x v="1"/>
    <s v="Office Furnishings"/>
    <x v="3"/>
    <s v="Large Box"/>
  </r>
  <r>
    <n v="3264"/>
    <s v="Becky Puckett"/>
    <n v="89835"/>
    <x v="7"/>
    <n v="5"/>
    <n v="9.99"/>
    <n v="49.95"/>
    <n v="0.05"/>
    <n v="0.05"/>
    <s v="Low discount"/>
    <n v="2.4975000000000005"/>
    <n v="47.452500000000001"/>
    <s v="Low order"/>
    <d v="2015-05-19T00:00:00"/>
    <s v="Tuesday"/>
    <s v="May"/>
    <s v="2015"/>
    <x v="3"/>
    <d v="2015-05-21T00:00:00"/>
    <s v="Medium"/>
    <n v="2"/>
    <s v="Meduim"/>
    <n v="95501"/>
    <s v="Standard"/>
    <s v="Eureka"/>
    <x v="1"/>
    <x v="1"/>
    <x v="0"/>
    <s v="Paper"/>
    <x v="0"/>
    <s v="Small Box"/>
  </r>
  <r>
    <n v="3266"/>
    <s v="Edgar Kumar"/>
    <n v="89836"/>
    <x v="1"/>
    <n v="14"/>
    <n v="122.99"/>
    <n v="1721.86"/>
    <n v="0.1"/>
    <n v="0.1"/>
    <s v="Meduim discount"/>
    <n v="172.18600000000001"/>
    <n v="1549.674"/>
    <s v="Low order"/>
    <d v="2015-01-28T00:00:00"/>
    <s v="Wednesday"/>
    <s v="January"/>
    <s v="2015"/>
    <x v="0"/>
    <d v="2015-01-29T00:00:00"/>
    <s v="Critical"/>
    <n v="1"/>
    <s v="Fast"/>
    <n v="4073"/>
    <s v="Express "/>
    <s v="Sanford"/>
    <x v="14"/>
    <x v="1"/>
    <x v="1"/>
    <s v="Chairs &amp; Chairmats"/>
    <x v="0"/>
    <s v="Jumbo Drum"/>
  </r>
  <r>
    <n v="3269"/>
    <s v="Billie Stern"/>
    <n v="89836"/>
    <x v="15"/>
    <n v="12"/>
    <n v="60.97"/>
    <n v="731.64"/>
    <n v="0.05"/>
    <n v="0.05"/>
    <s v="Low discount"/>
    <n v="36.582000000000001"/>
    <n v="695.05799999999999"/>
    <s v="Low order"/>
    <d v="2015-01-28T00:00:00"/>
    <s v="Wednesday"/>
    <s v="January"/>
    <s v="2015"/>
    <x v="0"/>
    <d v="2015-01-30T00:00:00"/>
    <s v="Critical"/>
    <n v="2"/>
    <s v="Meduim"/>
    <n v="7060"/>
    <s v="Express "/>
    <s v="North Plainfield"/>
    <x v="2"/>
    <x v="0"/>
    <x v="0"/>
    <s v="Appliances"/>
    <x v="0"/>
    <s v="Small Box"/>
  </r>
  <r>
    <n v="3275"/>
    <s v="Tamara Dickinson"/>
    <n v="86233"/>
    <x v="10"/>
    <n v="9"/>
    <n v="13.48"/>
    <n v="121.32000000000001"/>
    <n v="0.05"/>
    <n v="0.05"/>
    <s v="Low discount"/>
    <n v="6.0660000000000007"/>
    <n v="115.254"/>
    <s v="Low order"/>
    <d v="2015-03-21T00:00:00"/>
    <s v="Saturday"/>
    <s v="March"/>
    <s v="2015"/>
    <x v="5"/>
    <d v="2015-03-23T00:00:00"/>
    <s v="Low"/>
    <n v="2"/>
    <s v="Meduim"/>
    <n v="98273"/>
    <s v="Standard"/>
    <s v="Mount Vernon"/>
    <x v="0"/>
    <x v="0"/>
    <x v="0"/>
    <s v="Storage &amp; Organization"/>
    <x v="1"/>
    <s v="Small Box"/>
  </r>
  <r>
    <n v="3275"/>
    <s v="Tamara Dickinson"/>
    <n v="86234"/>
    <x v="16"/>
    <n v="12"/>
    <n v="449.99"/>
    <n v="5399.88"/>
    <n v="0.1"/>
    <n v="0.1"/>
    <s v="Meduim discount"/>
    <n v="539.98800000000006"/>
    <n v="4859.8919999999998"/>
    <s v="Low order"/>
    <d v="2015-01-01T00:00:00"/>
    <s v="Thursday"/>
    <s v="January"/>
    <s v="2015"/>
    <x v="0"/>
    <d v="2015-01-05T00:00:00"/>
    <s v="Low"/>
    <n v="4"/>
    <s v="High"/>
    <n v="98273"/>
    <s v="Standard"/>
    <s v="Mount Vernon"/>
    <x v="0"/>
    <x v="0"/>
    <x v="2"/>
    <s v="Copiers And Fax"/>
    <x v="2"/>
    <s v="Large Box"/>
  </r>
  <r>
    <n v="3275"/>
    <s v="Tamara Dickinson"/>
    <n v="86234"/>
    <x v="0"/>
    <n v="6"/>
    <n v="5.84"/>
    <n v="35.04"/>
    <n v="0.05"/>
    <n v="0.05"/>
    <s v="Low discount"/>
    <n v="1.752"/>
    <n v="33.287999999999997"/>
    <s v="Low order"/>
    <d v="2015-01-01T00:00:00"/>
    <s v="Thursday"/>
    <s v="January"/>
    <s v="2015"/>
    <x v="0"/>
    <d v="2015-01-10T00:00:00"/>
    <s v="Low"/>
    <n v="9"/>
    <s v="High"/>
    <n v="98273"/>
    <s v="Standard"/>
    <s v="Mount Vernon"/>
    <x v="0"/>
    <x v="3"/>
    <x v="0"/>
    <s v="Pens &amp; Art Supplies"/>
    <x v="2"/>
    <s v="Wrap Bag"/>
  </r>
  <r>
    <n v="3279"/>
    <s v="Ricky Allred"/>
    <n v="90766"/>
    <x v="10"/>
    <n v="4"/>
    <n v="89.83"/>
    <n v="359.32"/>
    <n v="0.05"/>
    <n v="0.05"/>
    <s v="Low discount"/>
    <n v="17.966000000000001"/>
    <n v="341.35399999999998"/>
    <s v="Low order"/>
    <d v="2015-04-06T00:00:00"/>
    <s v="Monday"/>
    <s v="April"/>
    <s v="2015"/>
    <x v="4"/>
    <d v="2015-04-08T00:00:00"/>
    <s v="High"/>
    <n v="2"/>
    <s v="Meduim"/>
    <n v="29203"/>
    <s v="Standard"/>
    <s v="Columbia"/>
    <x v="39"/>
    <x v="3"/>
    <x v="0"/>
    <s v="Storage &amp; Organization"/>
    <x v="1"/>
    <s v="Large Box"/>
  </r>
  <r>
    <n v="3279"/>
    <s v="Ricky Allred"/>
    <n v="90766"/>
    <x v="10"/>
    <n v="12"/>
    <n v="13.43"/>
    <n v="161.16"/>
    <n v="0.05"/>
    <n v="0.05"/>
    <s v="Low discount"/>
    <n v="8.0579999999999998"/>
    <n v="153.102"/>
    <s v="Low order"/>
    <d v="2015-04-06T00:00:00"/>
    <s v="Monday"/>
    <s v="April"/>
    <s v="2015"/>
    <x v="4"/>
    <d v="2015-04-08T00:00:00"/>
    <s v="High"/>
    <n v="2"/>
    <s v="Meduim"/>
    <n v="29203"/>
    <s v="Standard"/>
    <s v="Columbia"/>
    <x v="39"/>
    <x v="3"/>
    <x v="0"/>
    <s v="Storage &amp; Organization"/>
    <x v="1"/>
    <s v="Small Box"/>
  </r>
  <r>
    <n v="3279"/>
    <s v="Ricky Allred"/>
    <n v="90766"/>
    <x v="5"/>
    <n v="11"/>
    <n v="125.99"/>
    <n v="1385.8899999999999"/>
    <n v="0.1"/>
    <n v="0.1"/>
    <s v="Meduim discount"/>
    <n v="138.589"/>
    <n v="1247.3009999999999"/>
    <s v="Low order"/>
    <d v="2015-04-06T00:00:00"/>
    <s v="Monday"/>
    <s v="April"/>
    <s v="2015"/>
    <x v="4"/>
    <d v="2015-04-06T00:00:00"/>
    <s v="High"/>
    <n v="0"/>
    <s v="Fast"/>
    <n v="29203"/>
    <s v="Standard"/>
    <s v="Columbia"/>
    <x v="39"/>
    <x v="3"/>
    <x v="2"/>
    <s v="Telephones And Communication"/>
    <x v="1"/>
    <s v="Small Box"/>
  </r>
  <r>
    <n v="3279"/>
    <s v="Ricky Allred"/>
    <n v="90767"/>
    <x v="5"/>
    <n v="3"/>
    <n v="45.99"/>
    <n v="137.97"/>
    <n v="0.05"/>
    <n v="0.05"/>
    <s v="Low discount"/>
    <n v="6.8985000000000003"/>
    <n v="131.07149999999999"/>
    <s v="Low order"/>
    <d v="2015-03-14T00:00:00"/>
    <s v="Saturday"/>
    <s v="March"/>
    <s v="2015"/>
    <x v="5"/>
    <d v="2015-03-16T00:00:00"/>
    <s v="Medium"/>
    <n v="2"/>
    <s v="Meduim"/>
    <n v="29203"/>
    <s v="Standard"/>
    <s v="Columbia"/>
    <x v="39"/>
    <x v="3"/>
    <x v="2"/>
    <s v="Telephones And Communication"/>
    <x v="1"/>
    <s v="Small Box"/>
  </r>
  <r>
    <n v="3283"/>
    <s v="William Woodard"/>
    <n v="90752"/>
    <x v="15"/>
    <n v="5"/>
    <n v="363.25"/>
    <n v="1816.25"/>
    <n v="0.1"/>
    <n v="0.1"/>
    <s v="Meduim discount"/>
    <n v="181.625"/>
    <n v="1634.625"/>
    <s v="Low order"/>
    <d v="2015-04-21T00:00:00"/>
    <s v="Tuesday"/>
    <s v="April"/>
    <s v="2015"/>
    <x v="4"/>
    <d v="2015-04-21T00:00:00"/>
    <s v="Critical"/>
    <n v="0"/>
    <s v="Fast"/>
    <n v="33156"/>
    <s v="Express "/>
    <s v="Kendall"/>
    <x v="26"/>
    <x v="3"/>
    <x v="0"/>
    <s v="Appliances"/>
    <x v="0"/>
    <s v="Small Box"/>
  </r>
  <r>
    <n v="3283"/>
    <s v="William Woodard"/>
    <n v="90753"/>
    <x v="13"/>
    <n v="31"/>
    <n v="17.48"/>
    <n v="541.88"/>
    <n v="0.05"/>
    <n v="0.05"/>
    <s v="Low discount"/>
    <n v="27.094000000000001"/>
    <n v="514.78599999999994"/>
    <s v="Low order"/>
    <d v="2015-05-10T00:00:00"/>
    <s v="Sunday"/>
    <s v="May"/>
    <s v="2015"/>
    <x v="3"/>
    <d v="2015-05-11T00:00:00"/>
    <s v="High"/>
    <n v="1"/>
    <s v="Fast"/>
    <n v="33156"/>
    <s v="Standard"/>
    <s v="Kendall"/>
    <x v="26"/>
    <x v="3"/>
    <x v="2"/>
    <s v="Computer Peripherals"/>
    <x v="0"/>
    <s v="Small Pack"/>
  </r>
  <r>
    <n v="3284"/>
    <s v="Michael Shaffer"/>
    <n v="90751"/>
    <x v="2"/>
    <n v="6"/>
    <n v="19.23"/>
    <n v="115.38"/>
    <n v="0.05"/>
    <n v="0.05"/>
    <s v="Low discount"/>
    <n v="5.7690000000000001"/>
    <n v="109.61099999999999"/>
    <s v="Low order"/>
    <d v="2015-02-20T00:00:00"/>
    <s v="Friday"/>
    <s v="February"/>
    <s v="2015"/>
    <x v="2"/>
    <d v="2015-02-22T00:00:00"/>
    <s v="High"/>
    <n v="2"/>
    <s v="Meduim"/>
    <n v="34741"/>
    <s v="Express "/>
    <s v="Kissimmee"/>
    <x v="26"/>
    <x v="3"/>
    <x v="1"/>
    <s v="Office Furnishings"/>
    <x v="0"/>
    <s v="Small Pack"/>
  </r>
  <r>
    <n v="3285"/>
    <s v="Ricky Garner"/>
    <n v="90750"/>
    <x v="13"/>
    <n v="7"/>
    <n v="1.7"/>
    <n v="11.9"/>
    <n v="0.05"/>
    <n v="0.05"/>
    <s v="Low discount"/>
    <n v="0.59500000000000008"/>
    <n v="11.305"/>
    <s v="Low order"/>
    <d v="2015-01-06T00:00:00"/>
    <s v="Tuesday"/>
    <s v="January"/>
    <s v="2015"/>
    <x v="0"/>
    <d v="2015-01-07T00:00:00"/>
    <s v="Not Specified"/>
    <n v="1"/>
    <s v="Fast"/>
    <n v="20170"/>
    <s v="Standard"/>
    <s v="Herndon"/>
    <x v="8"/>
    <x v="3"/>
    <x v="2"/>
    <s v="Computer Peripherals"/>
    <x v="3"/>
    <s v="Small Pack"/>
  </r>
  <r>
    <n v="3285"/>
    <s v="Ricky Garner"/>
    <n v="90750"/>
    <x v="7"/>
    <n v="9"/>
    <n v="30.98"/>
    <n v="278.82"/>
    <n v="0.05"/>
    <n v="0.05"/>
    <s v="Low discount"/>
    <n v="13.941000000000001"/>
    <n v="264.87900000000002"/>
    <s v="Low order"/>
    <d v="2015-01-06T00:00:00"/>
    <s v="Tuesday"/>
    <s v="January"/>
    <s v="2015"/>
    <x v="0"/>
    <d v="2015-01-08T00:00:00"/>
    <s v="Not Specified"/>
    <n v="2"/>
    <s v="Meduim"/>
    <n v="20170"/>
    <s v="Standard"/>
    <s v="Herndon"/>
    <x v="8"/>
    <x v="0"/>
    <x v="0"/>
    <s v="Paper"/>
    <x v="3"/>
    <s v="Small Box"/>
  </r>
  <r>
    <n v="3287"/>
    <s v="Mary Norman"/>
    <n v="89897"/>
    <x v="8"/>
    <n v="17"/>
    <n v="30.56"/>
    <n v="519.52"/>
    <n v="0.05"/>
    <n v="0.05"/>
    <s v="Low discount"/>
    <n v="25.975999999999999"/>
    <n v="493.54399999999998"/>
    <s v="Low order"/>
    <d v="2015-05-25T00:00:00"/>
    <s v="Monday"/>
    <s v="May"/>
    <s v="2015"/>
    <x v="3"/>
    <d v="2015-05-27T00:00:00"/>
    <s v="Low"/>
    <n v="2"/>
    <s v="Meduim"/>
    <n v="95746"/>
    <s v="Standard"/>
    <s v="Granite Bay"/>
    <x v="1"/>
    <x v="3"/>
    <x v="0"/>
    <s v="Binders And Binder Accessories"/>
    <x v="2"/>
    <s v="Small Box"/>
  </r>
  <r>
    <n v="3303"/>
    <s v="Carole Creech"/>
    <n v="87795"/>
    <x v="10"/>
    <n v="6"/>
    <n v="33.89"/>
    <n v="203.34"/>
    <n v="0.05"/>
    <n v="0.05"/>
    <s v="Low discount"/>
    <n v="10.167000000000002"/>
    <n v="193.173"/>
    <s v="Low order"/>
    <d v="2015-01-07T00:00:00"/>
    <s v="Wednesday"/>
    <s v="January"/>
    <s v="2015"/>
    <x v="0"/>
    <d v="2015-01-12T00:00:00"/>
    <s v="Low"/>
    <n v="5"/>
    <s v="High"/>
    <n v="33461"/>
    <s v="Standard"/>
    <s v="Lake Worth"/>
    <x v="26"/>
    <x v="1"/>
    <x v="0"/>
    <s v="Storage &amp; Organization"/>
    <x v="1"/>
    <s v="Small Box"/>
  </r>
  <r>
    <n v="3306"/>
    <s v="Claire Warren"/>
    <n v="90461"/>
    <x v="15"/>
    <n v="1"/>
    <n v="11.33"/>
    <n v="11.33"/>
    <n v="0.05"/>
    <n v="0.05"/>
    <s v="Low discount"/>
    <n v="0.5665"/>
    <n v="10.763500000000001"/>
    <s v="Low order"/>
    <d v="2015-04-01T00:00:00"/>
    <s v="Wednesday"/>
    <s v="April"/>
    <s v="2015"/>
    <x v="4"/>
    <d v="2015-04-03T00:00:00"/>
    <s v="Medium"/>
    <n v="2"/>
    <s v="Meduim"/>
    <n v="6320"/>
    <s v="Standard"/>
    <s v="New London"/>
    <x v="18"/>
    <x v="1"/>
    <x v="0"/>
    <s v="Appliances"/>
    <x v="2"/>
    <s v="Medium Box"/>
  </r>
  <r>
    <n v="3307"/>
    <s v="Edwin Blackburn"/>
    <n v="90462"/>
    <x v="10"/>
    <n v="5"/>
    <n v="16.739999999999998"/>
    <n v="83.699999999999989"/>
    <n v="0.05"/>
    <n v="0.05"/>
    <s v="Low discount"/>
    <n v="4.1849999999999996"/>
    <n v="79.514999999999986"/>
    <s v="Low order"/>
    <d v="2015-01-26T00:00:00"/>
    <s v="Monday"/>
    <s v="January"/>
    <s v="2015"/>
    <x v="0"/>
    <d v="2015-02-02T00:00:00"/>
    <s v="Low"/>
    <n v="7"/>
    <s v="High"/>
    <n v="1001"/>
    <s v="Standard"/>
    <s v="Agawam"/>
    <x v="15"/>
    <x v="1"/>
    <x v="0"/>
    <s v="Storage &amp; Organization"/>
    <x v="2"/>
    <s v="Small Box"/>
  </r>
  <r>
    <n v="3309"/>
    <s v="Edwin Chung"/>
    <n v="90460"/>
    <x v="2"/>
    <n v="4"/>
    <n v="6.64"/>
    <n v="26.56"/>
    <n v="0.05"/>
    <n v="0.05"/>
    <s v="Low discount"/>
    <n v="1.3280000000000001"/>
    <n v="25.231999999999999"/>
    <s v="Low order"/>
    <d v="2015-03-24T00:00:00"/>
    <s v="Tuesday"/>
    <s v="March"/>
    <s v="2015"/>
    <x v="5"/>
    <d v="2015-03-26T00:00:00"/>
    <s v="Critical"/>
    <n v="2"/>
    <s v="Meduim"/>
    <n v="1760"/>
    <s v="Standard"/>
    <s v="Natick"/>
    <x v="15"/>
    <x v="1"/>
    <x v="1"/>
    <s v="Office Furnishings"/>
    <x v="2"/>
    <s v="Small Pack"/>
  </r>
  <r>
    <n v="3310"/>
    <s v="Tiffany Grossman Hardin"/>
    <n v="90460"/>
    <x v="4"/>
    <n v="4"/>
    <n v="90.48"/>
    <n v="361.92"/>
    <n v="0.05"/>
    <n v="0.05"/>
    <s v="Low discount"/>
    <n v="18.096"/>
    <n v="343.82400000000001"/>
    <s v="Low order"/>
    <d v="2015-03-24T00:00:00"/>
    <s v="Tuesday"/>
    <s v="March"/>
    <s v="2015"/>
    <x v="5"/>
    <d v="2015-03-25T00:00:00"/>
    <s v="Critical"/>
    <n v="1"/>
    <s v="Fast"/>
    <n v="2563"/>
    <s v="Standard"/>
    <s v="Sandwich"/>
    <x v="15"/>
    <x v="1"/>
    <x v="0"/>
    <s v="Envelopes"/>
    <x v="2"/>
    <s v="Small Box"/>
  </r>
  <r>
    <n v="3311"/>
    <s v="Jackie Flynn"/>
    <n v="90462"/>
    <x v="7"/>
    <n v="9"/>
    <n v="6.45"/>
    <n v="58.050000000000004"/>
    <n v="0.05"/>
    <n v="0.05"/>
    <s v="Low discount"/>
    <n v="2.9025000000000003"/>
    <n v="55.147500000000001"/>
    <s v="Low order"/>
    <d v="2015-01-26T00:00:00"/>
    <s v="Monday"/>
    <s v="January"/>
    <s v="2015"/>
    <x v="0"/>
    <d v="2015-01-31T00:00:00"/>
    <s v="Low"/>
    <n v="5"/>
    <s v="High"/>
    <n v="1890"/>
    <s v="Standard"/>
    <s v="Winchester"/>
    <x v="15"/>
    <x v="1"/>
    <x v="0"/>
    <s v="Paper"/>
    <x v="2"/>
    <s v="Wrap Bag"/>
  </r>
  <r>
    <n v="3314"/>
    <s v="Billy Hale"/>
    <n v="90462"/>
    <x v="1"/>
    <n v="4"/>
    <n v="122.99"/>
    <n v="491.96"/>
    <n v="0.1"/>
    <n v="0.1"/>
    <s v="Meduim discount"/>
    <n v="49.195999999999998"/>
    <n v="442.76400000000001"/>
    <s v="Low order"/>
    <d v="2015-01-26T00:00:00"/>
    <s v="Monday"/>
    <s v="January"/>
    <s v="2015"/>
    <x v="0"/>
    <d v="2015-01-30T00:00:00"/>
    <s v="Low"/>
    <n v="4"/>
    <s v="High"/>
    <n v="7024"/>
    <s v="Express "/>
    <s v="Fort Lee"/>
    <x v="2"/>
    <x v="3"/>
    <x v="1"/>
    <s v="Chairs &amp; Chairmats"/>
    <x v="2"/>
    <s v="Jumbo Drum"/>
  </r>
  <r>
    <n v="3319"/>
    <s v="Marlene Davidson"/>
    <n v="90104"/>
    <x v="8"/>
    <n v="20"/>
    <n v="20.98"/>
    <n v="419.6"/>
    <n v="0.05"/>
    <n v="0.05"/>
    <s v="Low discount"/>
    <n v="20.980000000000004"/>
    <n v="398.62"/>
    <s v="Low order"/>
    <d v="2015-05-21T00:00:00"/>
    <s v="Thursday"/>
    <s v="May"/>
    <s v="2015"/>
    <x v="3"/>
    <d v="2015-05-21T00:00:00"/>
    <s v="Low"/>
    <n v="0"/>
    <s v="Fast"/>
    <n v="37075"/>
    <s v="Standard"/>
    <s v="Hendersonville"/>
    <x v="20"/>
    <x v="3"/>
    <x v="0"/>
    <s v="Binders And Binder Accessories"/>
    <x v="2"/>
    <s v="Small Box"/>
  </r>
  <r>
    <n v="3320"/>
    <s v="Alicia Maynard"/>
    <n v="90103"/>
    <x v="0"/>
    <n v="18"/>
    <n v="3.28"/>
    <n v="59.04"/>
    <n v="0.05"/>
    <n v="0.05"/>
    <s v="Low discount"/>
    <n v="2.952"/>
    <n v="56.088000000000001"/>
    <s v="Low order"/>
    <d v="2015-04-27T00:00:00"/>
    <s v="Monday"/>
    <s v="April"/>
    <s v="2015"/>
    <x v="4"/>
    <d v="2015-04-28T00:00:00"/>
    <s v="Not Specified"/>
    <n v="1"/>
    <s v="Fast"/>
    <n v="38301"/>
    <s v="Standard"/>
    <s v="Jackson"/>
    <x v="20"/>
    <x v="3"/>
    <x v="0"/>
    <s v="Pens &amp; Art Supplies"/>
    <x v="2"/>
    <s v="Wrap Bag"/>
  </r>
  <r>
    <n v="3320"/>
    <s v="Alicia Maynard"/>
    <n v="90103"/>
    <x v="0"/>
    <n v="22"/>
    <n v="40.97"/>
    <n v="901.33999999999992"/>
    <n v="0.05"/>
    <n v="0.05"/>
    <s v="Low discount"/>
    <n v="45.067"/>
    <n v="856.27299999999991"/>
    <s v="Low order"/>
    <d v="2015-04-27T00:00:00"/>
    <s v="Monday"/>
    <s v="April"/>
    <s v="2015"/>
    <x v="4"/>
    <d v="2015-04-29T00:00:00"/>
    <s v="Not Specified"/>
    <n v="2"/>
    <s v="Meduim"/>
    <n v="38301"/>
    <s v="Express "/>
    <s v="Jackson"/>
    <x v="20"/>
    <x v="0"/>
    <x v="0"/>
    <s v="Pens &amp; Art Supplies"/>
    <x v="2"/>
    <s v="Small Pack"/>
  </r>
  <r>
    <n v="3324"/>
    <s v="Leslie Jacobson"/>
    <n v="90985"/>
    <x v="7"/>
    <n v="9"/>
    <n v="6.48"/>
    <n v="58.320000000000007"/>
    <n v="0.05"/>
    <n v="0.05"/>
    <s v="Low discount"/>
    <n v="2.9160000000000004"/>
    <n v="55.404000000000011"/>
    <s v="Low order"/>
    <d v="2015-02-12T00:00:00"/>
    <s v="Thursday"/>
    <s v="February"/>
    <s v="2015"/>
    <x v="2"/>
    <d v="2015-02-15T00:00:00"/>
    <s v="Medium"/>
    <n v="3"/>
    <s v="Meduim"/>
    <n v="85335"/>
    <s v="Standard"/>
    <s v="El Mirage"/>
    <x v="28"/>
    <x v="0"/>
    <x v="0"/>
    <s v="Paper"/>
    <x v="3"/>
    <s v="Small Box"/>
  </r>
  <r>
    <n v="3325"/>
    <s v="Diane Barr"/>
    <n v="90986"/>
    <x v="4"/>
    <n v="14"/>
    <n v="8.74"/>
    <n v="122.36"/>
    <n v="0.05"/>
    <n v="0.05"/>
    <s v="Low discount"/>
    <n v="6.1180000000000003"/>
    <n v="116.242"/>
    <s v="Low order"/>
    <d v="2015-06-24T00:00:00"/>
    <s v="Wednesday"/>
    <s v="June"/>
    <s v="2015"/>
    <x v="1"/>
    <d v="2015-06-26T00:00:00"/>
    <s v="Low"/>
    <n v="2"/>
    <s v="Meduim"/>
    <n v="97420"/>
    <s v="Standard"/>
    <s v="Coos Bay"/>
    <x v="6"/>
    <x v="0"/>
    <x v="0"/>
    <s v="Envelopes"/>
    <x v="3"/>
    <s v="Small Box"/>
  </r>
  <r>
    <n v="3325"/>
    <s v="Diane Barr"/>
    <n v="90987"/>
    <x v="0"/>
    <n v="23"/>
    <n v="5.58"/>
    <n v="128.34"/>
    <n v="0.05"/>
    <n v="0.05"/>
    <s v="Low discount"/>
    <n v="6.4170000000000007"/>
    <n v="121.923"/>
    <s v="Low order"/>
    <d v="2015-04-24T00:00:00"/>
    <s v="Friday"/>
    <s v="April"/>
    <s v="2015"/>
    <x v="4"/>
    <d v="2015-04-26T00:00:00"/>
    <s v="Critical"/>
    <n v="2"/>
    <s v="Meduim"/>
    <n v="97420"/>
    <s v="Standard"/>
    <s v="Coos Bay"/>
    <x v="6"/>
    <x v="2"/>
    <x v="0"/>
    <s v="Pens &amp; Art Supplies"/>
    <x v="3"/>
    <s v="Wrap Bag"/>
  </r>
  <r>
    <n v="3327"/>
    <s v="Bob Gibson"/>
    <n v="87272"/>
    <x v="1"/>
    <n v="3"/>
    <n v="113.98"/>
    <n v="341.94"/>
    <n v="0.1"/>
    <n v="0.1"/>
    <s v="Meduim discount"/>
    <n v="34.194000000000003"/>
    <n v="307.74599999999998"/>
    <s v="Low order"/>
    <d v="2015-03-06T00:00:00"/>
    <s v="Friday"/>
    <s v="March"/>
    <s v="2015"/>
    <x v="5"/>
    <d v="2015-03-08T00:00:00"/>
    <s v="Not Specified"/>
    <n v="2"/>
    <s v="Meduim"/>
    <n v="48060"/>
    <s v="Express "/>
    <s v="Port Huron"/>
    <x v="22"/>
    <x v="2"/>
    <x v="1"/>
    <s v="Chairs &amp; Chairmats"/>
    <x v="2"/>
    <s v="Jumbo Drum"/>
  </r>
  <r>
    <n v="3327"/>
    <s v="Bob Gibson"/>
    <n v="87272"/>
    <x v="7"/>
    <n v="4"/>
    <n v="6.48"/>
    <n v="25.92"/>
    <n v="0.05"/>
    <n v="0.05"/>
    <s v="Low discount"/>
    <n v="1.2960000000000003"/>
    <n v="24.624000000000002"/>
    <s v="Low order"/>
    <d v="2015-03-06T00:00:00"/>
    <s v="Friday"/>
    <s v="March"/>
    <s v="2015"/>
    <x v="5"/>
    <d v="2015-03-08T00:00:00"/>
    <s v="Not Specified"/>
    <n v="2"/>
    <s v="Meduim"/>
    <n v="48060"/>
    <s v="Standard"/>
    <s v="Port Huron"/>
    <x v="22"/>
    <x v="3"/>
    <x v="0"/>
    <s v="Paper"/>
    <x v="2"/>
    <s v="Small Box"/>
  </r>
  <r>
    <n v="3331"/>
    <s v="Elisabeth Shaw"/>
    <n v="86283"/>
    <x v="10"/>
    <n v="11"/>
    <n v="5.98"/>
    <n v="65.78"/>
    <n v="0.05"/>
    <n v="0.05"/>
    <s v="Low discount"/>
    <n v="3.2890000000000001"/>
    <n v="62.491"/>
    <s v="Low order"/>
    <d v="2015-01-05T00:00:00"/>
    <s v="Monday"/>
    <s v="January"/>
    <s v="2015"/>
    <x v="0"/>
    <d v="2015-01-06T00:00:00"/>
    <s v="Medium"/>
    <n v="1"/>
    <s v="Fast"/>
    <n v="32174"/>
    <s v="Standard"/>
    <s v="Ormond Beach"/>
    <x v="26"/>
    <x v="3"/>
    <x v="0"/>
    <s v="Storage &amp; Organization"/>
    <x v="0"/>
    <s v="Small Box"/>
  </r>
  <r>
    <n v="3331"/>
    <s v="Elisabeth Shaw"/>
    <n v="86284"/>
    <x v="7"/>
    <n v="12"/>
    <n v="4"/>
    <n v="48"/>
    <n v="0.05"/>
    <n v="0.05"/>
    <s v="Low discount"/>
    <n v="2.4000000000000004"/>
    <n v="45.6"/>
    <s v="Low order"/>
    <d v="2015-01-09T00:00:00"/>
    <s v="Friday"/>
    <s v="January"/>
    <s v="2015"/>
    <x v="0"/>
    <d v="2015-01-09T00:00:00"/>
    <s v="Not Specified"/>
    <n v="0"/>
    <s v="Fast"/>
    <n v="32174"/>
    <s v="Standard"/>
    <s v="Ormond Beach"/>
    <x v="26"/>
    <x v="3"/>
    <x v="0"/>
    <s v="Paper"/>
    <x v="0"/>
    <s v="Wrap Bag"/>
  </r>
  <r>
    <n v="3338"/>
    <s v="Constance Robertson"/>
    <n v="85979"/>
    <x v="7"/>
    <n v="7"/>
    <n v="6.48"/>
    <n v="45.36"/>
    <n v="0.05"/>
    <n v="0.05"/>
    <s v="Low discount"/>
    <n v="2.2680000000000002"/>
    <n v="43.091999999999999"/>
    <s v="Low order"/>
    <d v="2015-05-07T00:00:00"/>
    <s v="Thursday"/>
    <s v="May"/>
    <s v="2015"/>
    <x v="3"/>
    <d v="2015-05-07T00:00:00"/>
    <s v="High"/>
    <n v="0"/>
    <s v="Fast"/>
    <n v="33614"/>
    <s v="Standard"/>
    <s v="Tampa"/>
    <x v="26"/>
    <x v="3"/>
    <x v="0"/>
    <s v="Paper"/>
    <x v="3"/>
    <s v="Small Box"/>
  </r>
  <r>
    <n v="3339"/>
    <s v="Lester Copeland"/>
    <n v="85981"/>
    <x v="9"/>
    <n v="7"/>
    <n v="2.61"/>
    <n v="18.27"/>
    <n v="0.05"/>
    <n v="0.05"/>
    <s v="Low discount"/>
    <n v="0.91349999999999998"/>
    <n v="17.3565"/>
    <s v="Low order"/>
    <d v="2015-06-14T00:00:00"/>
    <s v="Sunday"/>
    <s v="June"/>
    <s v="2015"/>
    <x v="1"/>
    <d v="2015-06-15T00:00:00"/>
    <s v="High"/>
    <n v="1"/>
    <s v="Fast"/>
    <n v="32780"/>
    <s v="Standard"/>
    <s v="Titusville"/>
    <x v="26"/>
    <x v="3"/>
    <x v="0"/>
    <s v="Labels"/>
    <x v="3"/>
    <s v="Small Box"/>
  </r>
  <r>
    <n v="3339"/>
    <s v="Lester Copeland"/>
    <n v="85981"/>
    <x v="0"/>
    <n v="16"/>
    <n v="11.66"/>
    <n v="186.56"/>
    <n v="0.05"/>
    <n v="0.05"/>
    <s v="Low discount"/>
    <n v="9.3280000000000012"/>
    <n v="177.232"/>
    <s v="Low order"/>
    <d v="2015-06-14T00:00:00"/>
    <s v="Sunday"/>
    <s v="June"/>
    <s v="2015"/>
    <x v="1"/>
    <d v="2015-06-15T00:00:00"/>
    <s v="High"/>
    <n v="1"/>
    <s v="Fast"/>
    <n v="32780"/>
    <s v="Standard"/>
    <s v="Titusville"/>
    <x v="26"/>
    <x v="0"/>
    <x v="0"/>
    <s v="Pens &amp; Art Supplies"/>
    <x v="3"/>
    <s v="Small Pack"/>
  </r>
  <r>
    <n v="3340"/>
    <s v="Phillip Blum"/>
    <n v="85980"/>
    <x v="5"/>
    <n v="14"/>
    <n v="125.99"/>
    <n v="1763.86"/>
    <n v="0.1"/>
    <n v="0.1"/>
    <s v="Meduim discount"/>
    <n v="176.386"/>
    <n v="1587.4739999999999"/>
    <s v="Low order"/>
    <d v="2015-01-13T00:00:00"/>
    <s v="Tuesday"/>
    <s v="January"/>
    <s v="2015"/>
    <x v="0"/>
    <d v="2015-01-14T00:00:00"/>
    <s v="Medium"/>
    <n v="1"/>
    <s v="Fast"/>
    <n v="97060"/>
    <s v="Standard"/>
    <s v="Troutdale"/>
    <x v="6"/>
    <x v="1"/>
    <x v="2"/>
    <s v="Telephones And Communication"/>
    <x v="3"/>
    <s v="Small Box"/>
  </r>
  <r>
    <n v="3342"/>
    <s v="Paul Tate"/>
    <n v="21572"/>
    <x v="2"/>
    <n v="42"/>
    <n v="194.3"/>
    <n v="8160.6"/>
    <n v="0.1"/>
    <n v="0.1"/>
    <s v="Meduim discount"/>
    <n v="816.06000000000006"/>
    <n v="7344.54"/>
    <s v="High Order"/>
    <d v="2015-02-13T00:00:00"/>
    <s v="Friday"/>
    <s v="February"/>
    <s v="2015"/>
    <x v="2"/>
    <d v="2015-02-15T00:00:00"/>
    <s v="Critical"/>
    <n v="2"/>
    <s v="Meduim"/>
    <n v="20006"/>
    <s v="Standard"/>
    <s v="Washington"/>
    <x v="41"/>
    <x v="2"/>
    <x v="1"/>
    <s v="Office Furnishings"/>
    <x v="1"/>
    <s v="Large Box"/>
  </r>
  <r>
    <n v="3344"/>
    <s v="Jim Hinson"/>
    <n v="89928"/>
    <x v="2"/>
    <n v="11"/>
    <n v="194.3"/>
    <n v="2137.3000000000002"/>
    <n v="0.1"/>
    <n v="0.1"/>
    <s v="Meduim discount"/>
    <n v="213.73000000000002"/>
    <n v="1923.5700000000002"/>
    <s v="Low order"/>
    <d v="2015-02-13T00:00:00"/>
    <s v="Friday"/>
    <s v="February"/>
    <s v="2015"/>
    <x v="2"/>
    <d v="2015-02-15T00:00:00"/>
    <s v="Critical"/>
    <n v="2"/>
    <s v="Meduim"/>
    <n v="48307"/>
    <s v="Standard"/>
    <s v="Rochester Hills"/>
    <x v="22"/>
    <x v="3"/>
    <x v="1"/>
    <s v="Office Furnishings"/>
    <x v="1"/>
    <s v="Large Box"/>
  </r>
  <r>
    <n v="3347"/>
    <s v="Carrie McIntosh"/>
    <n v="89355"/>
    <x v="8"/>
    <n v="1"/>
    <n v="7.68"/>
    <n v="7.68"/>
    <n v="0.05"/>
    <n v="0.05"/>
    <s v="Low discount"/>
    <n v="0.38400000000000001"/>
    <n v="7.2959999999999994"/>
    <s v="Low order"/>
    <d v="2015-01-06T00:00:00"/>
    <s v="Tuesday"/>
    <s v="January"/>
    <s v="2015"/>
    <x v="0"/>
    <d v="2015-01-08T00:00:00"/>
    <s v="Medium"/>
    <n v="2"/>
    <s v="Meduim"/>
    <n v="33411"/>
    <s v="Express "/>
    <s v="Royal Palm Beach"/>
    <x v="26"/>
    <x v="3"/>
    <x v="0"/>
    <s v="Binders And Binder Accessories"/>
    <x v="3"/>
    <s v="Small Box"/>
  </r>
  <r>
    <n v="3347"/>
    <s v="Carrie McIntosh"/>
    <n v="89355"/>
    <x v="2"/>
    <n v="5"/>
    <n v="6.64"/>
    <n v="33.199999999999996"/>
    <n v="0.05"/>
    <n v="0.05"/>
    <s v="Low discount"/>
    <n v="1.66"/>
    <n v="31.539999999999996"/>
    <s v="Low order"/>
    <d v="2015-01-06T00:00:00"/>
    <s v="Tuesday"/>
    <s v="January"/>
    <s v="2015"/>
    <x v="0"/>
    <d v="2015-01-08T00:00:00"/>
    <s v="Medium"/>
    <n v="2"/>
    <s v="Meduim"/>
    <n v="33411"/>
    <s v="Express "/>
    <s v="Royal Palm Beach"/>
    <x v="26"/>
    <x v="3"/>
    <x v="1"/>
    <s v="Office Furnishings"/>
    <x v="3"/>
    <s v="Small Pack"/>
  </r>
  <r>
    <n v="3347"/>
    <s v="Carrie McIntosh"/>
    <n v="89356"/>
    <x v="5"/>
    <n v="1"/>
    <n v="110.99"/>
    <n v="110.99"/>
    <n v="0.1"/>
    <n v="0.1"/>
    <s v="Meduim discount"/>
    <n v="11.099"/>
    <n v="99.890999999999991"/>
    <s v="Low order"/>
    <d v="2015-01-27T00:00:00"/>
    <s v="Tuesday"/>
    <s v="January"/>
    <s v="2015"/>
    <x v="0"/>
    <d v="2015-01-29T00:00:00"/>
    <s v="Medium"/>
    <n v="2"/>
    <s v="Meduim"/>
    <n v="33411"/>
    <s v="Standard"/>
    <s v="Royal Palm Beach"/>
    <x v="26"/>
    <x v="0"/>
    <x v="2"/>
    <s v="Telephones And Communication"/>
    <x v="3"/>
    <s v="Small Box"/>
  </r>
  <r>
    <n v="3350"/>
    <s v="Amy York"/>
    <n v="91296"/>
    <x v="13"/>
    <n v="5"/>
    <n v="73.98"/>
    <n v="369.90000000000003"/>
    <n v="0.05"/>
    <n v="0.05"/>
    <s v="Low discount"/>
    <n v="18.495000000000001"/>
    <n v="351.40500000000003"/>
    <s v="Low order"/>
    <d v="2015-01-23T00:00:00"/>
    <s v="Friday"/>
    <s v="January"/>
    <s v="2015"/>
    <x v="0"/>
    <d v="2015-01-25T00:00:00"/>
    <s v="Medium"/>
    <n v="2"/>
    <s v="Meduim"/>
    <n v="98444"/>
    <s v="Standard"/>
    <s v="Parkland"/>
    <x v="0"/>
    <x v="0"/>
    <x v="2"/>
    <s v="Computer Peripherals"/>
    <x v="2"/>
    <s v="Small Box"/>
  </r>
  <r>
    <n v="3351"/>
    <s v="Nathan Wyatt"/>
    <n v="91297"/>
    <x v="15"/>
    <n v="17"/>
    <n v="10.89"/>
    <n v="185.13"/>
    <n v="0.05"/>
    <n v="0.05"/>
    <s v="Low discount"/>
    <n v="9.2565000000000008"/>
    <n v="175.87350000000001"/>
    <s v="Low order"/>
    <d v="2015-02-04T00:00:00"/>
    <s v="Wednesday"/>
    <s v="February"/>
    <s v="2015"/>
    <x v="2"/>
    <d v="2015-02-06T00:00:00"/>
    <s v="Critical"/>
    <n v="2"/>
    <s v="Meduim"/>
    <n v="99301"/>
    <s v="Standard"/>
    <s v="Pasco"/>
    <x v="0"/>
    <x v="0"/>
    <x v="0"/>
    <s v="Appliances"/>
    <x v="2"/>
    <s v="Small Box"/>
  </r>
  <r>
    <n v="3351"/>
    <s v="Nathan Wyatt"/>
    <n v="91298"/>
    <x v="0"/>
    <n v="12"/>
    <n v="6.7"/>
    <n v="80.400000000000006"/>
    <n v="0.05"/>
    <n v="0.05"/>
    <s v="Low discount"/>
    <n v="4.0200000000000005"/>
    <n v="76.38000000000001"/>
    <s v="Low order"/>
    <d v="2015-02-07T00:00:00"/>
    <s v="Saturday"/>
    <s v="February"/>
    <s v="2015"/>
    <x v="2"/>
    <d v="2015-02-09T00:00:00"/>
    <s v="High"/>
    <n v="2"/>
    <s v="Meduim"/>
    <n v="99301"/>
    <s v="Express "/>
    <s v="Pasco"/>
    <x v="0"/>
    <x v="0"/>
    <x v="0"/>
    <s v="Pens &amp; Art Supplies"/>
    <x v="2"/>
    <s v="Wrap Bag"/>
  </r>
  <r>
    <n v="3354"/>
    <s v="Sara Faulkner"/>
    <n v="88589"/>
    <x v="8"/>
    <n v="7"/>
    <n v="28.53"/>
    <n v="199.71"/>
    <n v="0.05"/>
    <n v="0.05"/>
    <s v="Low discount"/>
    <n v="9.9855000000000018"/>
    <n v="189.72450000000001"/>
    <s v="Low order"/>
    <d v="2015-05-16T00:00:00"/>
    <s v="Saturday"/>
    <s v="May"/>
    <s v="2015"/>
    <x v="3"/>
    <d v="2015-05-17T00:00:00"/>
    <s v="High"/>
    <n v="1"/>
    <s v="Fast"/>
    <n v="92231"/>
    <s v="Standard"/>
    <s v="Calexico"/>
    <x v="1"/>
    <x v="0"/>
    <x v="0"/>
    <s v="Binders And Binder Accessories"/>
    <x v="0"/>
    <s v="Small Box"/>
  </r>
  <r>
    <n v="3354"/>
    <s v="Sara Faulkner"/>
    <n v="88589"/>
    <x v="7"/>
    <n v="6"/>
    <n v="5.98"/>
    <n v="35.880000000000003"/>
    <n v="0.05"/>
    <n v="0.05"/>
    <s v="Low discount"/>
    <n v="1.7940000000000003"/>
    <n v="34.086000000000006"/>
    <s v="Low order"/>
    <d v="2015-05-16T00:00:00"/>
    <s v="Saturday"/>
    <s v="May"/>
    <s v="2015"/>
    <x v="3"/>
    <d v="2015-05-18T00:00:00"/>
    <s v="High"/>
    <n v="2"/>
    <s v="Meduim"/>
    <n v="92231"/>
    <s v="Standard"/>
    <s v="Calexico"/>
    <x v="1"/>
    <x v="0"/>
    <x v="0"/>
    <s v="Paper"/>
    <x v="0"/>
    <s v="Small Box"/>
  </r>
  <r>
    <n v="3354"/>
    <s v="Sara Faulkner"/>
    <n v="88590"/>
    <x v="9"/>
    <n v="19"/>
    <n v="3.69"/>
    <n v="70.11"/>
    <n v="0.05"/>
    <n v="0.05"/>
    <s v="Low discount"/>
    <n v="3.5055000000000001"/>
    <n v="66.604500000000002"/>
    <s v="Low order"/>
    <d v="2015-03-27T00:00:00"/>
    <s v="Friday"/>
    <s v="March"/>
    <s v="2015"/>
    <x v="5"/>
    <d v="2015-03-29T00:00:00"/>
    <s v="Not Specified"/>
    <n v="2"/>
    <s v="Meduim"/>
    <n v="92231"/>
    <s v="Standard"/>
    <s v="Calexico"/>
    <x v="1"/>
    <x v="0"/>
    <x v="0"/>
    <s v="Labels"/>
    <x v="0"/>
    <s v="Small Box"/>
  </r>
  <r>
    <n v="3355"/>
    <s v="Glenda Simon"/>
    <n v="88587"/>
    <x v="8"/>
    <n v="5"/>
    <n v="120.98"/>
    <n v="604.9"/>
    <n v="0.1"/>
    <n v="0.1"/>
    <s v="Meduim discount"/>
    <n v="60.49"/>
    <n v="544.41"/>
    <s v="Low order"/>
    <d v="2015-02-28T00:00:00"/>
    <s v="Saturday"/>
    <s v="February"/>
    <s v="2015"/>
    <x v="2"/>
    <d v="2015-03-09T00:00:00"/>
    <s v="Low"/>
    <n v="9"/>
    <s v="High"/>
    <n v="93010"/>
    <s v="Standard"/>
    <s v="Camarillo"/>
    <x v="1"/>
    <x v="0"/>
    <x v="0"/>
    <s v="Binders And Binder Accessories"/>
    <x v="0"/>
    <s v="Small Box"/>
  </r>
  <r>
    <n v="3355"/>
    <s v="Glenda Simon"/>
    <n v="88587"/>
    <x v="13"/>
    <n v="6"/>
    <n v="8.32"/>
    <n v="49.92"/>
    <n v="0.05"/>
    <n v="0.05"/>
    <s v="Low discount"/>
    <n v="2.4960000000000004"/>
    <n v="47.423999999999999"/>
    <s v="Low order"/>
    <d v="2015-02-28T00:00:00"/>
    <s v="Saturday"/>
    <s v="February"/>
    <s v="2015"/>
    <x v="2"/>
    <d v="2015-03-04T00:00:00"/>
    <s v="Low"/>
    <n v="4"/>
    <s v="High"/>
    <n v="93010"/>
    <s v="Express "/>
    <s v="Camarillo"/>
    <x v="1"/>
    <x v="0"/>
    <x v="2"/>
    <s v="Computer Peripherals"/>
    <x v="0"/>
    <s v="Small Pack"/>
  </r>
  <r>
    <n v="3355"/>
    <s v="Glenda Simon"/>
    <n v="88587"/>
    <x v="5"/>
    <n v="7"/>
    <n v="125.99"/>
    <n v="881.93"/>
    <n v="0.1"/>
    <n v="0.1"/>
    <s v="Meduim discount"/>
    <n v="88.192999999999998"/>
    <n v="793.73699999999997"/>
    <s v="Low order"/>
    <d v="2015-02-28T00:00:00"/>
    <s v="Saturday"/>
    <s v="February"/>
    <s v="2015"/>
    <x v="2"/>
    <d v="2015-02-28T00:00:00"/>
    <s v="Low"/>
    <n v="0"/>
    <s v="Fast"/>
    <n v="93010"/>
    <s v="Standard"/>
    <s v="Camarillo"/>
    <x v="1"/>
    <x v="0"/>
    <x v="2"/>
    <s v="Telephones And Communication"/>
    <x v="0"/>
    <s v="Small Box"/>
  </r>
  <r>
    <n v="3356"/>
    <s v="Richard Tan"/>
    <n v="88588"/>
    <x v="8"/>
    <n v="13"/>
    <n v="5.34"/>
    <n v="69.42"/>
    <n v="0.05"/>
    <n v="0.05"/>
    <s v="Low discount"/>
    <n v="3.4710000000000001"/>
    <n v="65.948999999999998"/>
    <s v="Low order"/>
    <d v="2015-05-04T00:00:00"/>
    <s v="Monday"/>
    <s v="May"/>
    <s v="2015"/>
    <x v="3"/>
    <d v="2015-05-06T00:00:00"/>
    <s v="Medium"/>
    <n v="2"/>
    <s v="Meduim"/>
    <n v="83616"/>
    <s v="Standard"/>
    <s v="Eagle"/>
    <x v="44"/>
    <x v="0"/>
    <x v="0"/>
    <s v="Binders And Binder Accessories"/>
    <x v="0"/>
    <s v="Small Box"/>
  </r>
  <r>
    <n v="3356"/>
    <s v="Richard Tan"/>
    <n v="88588"/>
    <x v="1"/>
    <n v="18"/>
    <n v="160.97999999999999"/>
    <n v="2897.64"/>
    <n v="0.1"/>
    <n v="0.1"/>
    <s v="Meduim discount"/>
    <n v="289.76400000000001"/>
    <n v="2607.8759999999997"/>
    <s v="Low order"/>
    <d v="2015-05-04T00:00:00"/>
    <s v="Monday"/>
    <s v="May"/>
    <s v="2015"/>
    <x v="3"/>
    <d v="2015-05-05T00:00:00"/>
    <s v="Medium"/>
    <n v="1"/>
    <s v="Fast"/>
    <n v="83616"/>
    <s v="Express "/>
    <s v="Eagle"/>
    <x v="44"/>
    <x v="0"/>
    <x v="1"/>
    <s v="Chairs &amp; Chairmats"/>
    <x v="0"/>
    <s v="Jumbo Drum"/>
  </r>
  <r>
    <n v="3356"/>
    <s v="Richard Tan"/>
    <n v="88588"/>
    <x v="5"/>
    <n v="15"/>
    <n v="65.989999999999995"/>
    <n v="989.84999999999991"/>
    <n v="0.05"/>
    <n v="0.05"/>
    <s v="Low discount"/>
    <n v="49.4925"/>
    <n v="940.35749999999996"/>
    <s v="Low order"/>
    <d v="2015-05-04T00:00:00"/>
    <s v="Monday"/>
    <s v="May"/>
    <s v="2015"/>
    <x v="3"/>
    <d v="2015-05-04T00:00:00"/>
    <s v="Medium"/>
    <n v="0"/>
    <s v="Fast"/>
    <n v="83616"/>
    <s v="Express "/>
    <s v="Eagle"/>
    <x v="44"/>
    <x v="2"/>
    <x v="2"/>
    <s v="Telephones And Communication"/>
    <x v="0"/>
    <s v="Small Box"/>
  </r>
  <r>
    <n v="3359"/>
    <s v="Jeffrey Cheng"/>
    <n v="91437"/>
    <x v="8"/>
    <n v="6"/>
    <n v="28.53"/>
    <n v="171.18"/>
    <n v="0.05"/>
    <n v="0.05"/>
    <s v="Low discount"/>
    <n v="8.5590000000000011"/>
    <n v="162.62100000000001"/>
    <s v="Low order"/>
    <d v="2015-04-28T00:00:00"/>
    <s v="Tuesday"/>
    <s v="April"/>
    <s v="2015"/>
    <x v="4"/>
    <d v="2015-04-30T00:00:00"/>
    <s v="High"/>
    <n v="2"/>
    <s v="Meduim"/>
    <n v="53213"/>
    <s v="Standard"/>
    <s v="Wauwatosa"/>
    <x v="45"/>
    <x v="2"/>
    <x v="0"/>
    <s v="Binders And Binder Accessories"/>
    <x v="1"/>
    <s v="Small Box"/>
  </r>
  <r>
    <n v="3360"/>
    <s v="Daniel Huff"/>
    <n v="91435"/>
    <x v="7"/>
    <n v="3"/>
    <n v="9.11"/>
    <n v="27.33"/>
    <n v="0.05"/>
    <n v="0.05"/>
    <s v="Low discount"/>
    <n v="1.3665"/>
    <n v="25.9635"/>
    <s v="Low order"/>
    <d v="2015-03-20T00:00:00"/>
    <s v="Friday"/>
    <s v="March"/>
    <s v="2015"/>
    <x v="5"/>
    <d v="2015-03-22T00:00:00"/>
    <s v="Not Specified"/>
    <n v="2"/>
    <s v="Meduim"/>
    <n v="53214"/>
    <s v="Standard"/>
    <s v="West Allis"/>
    <x v="45"/>
    <x v="2"/>
    <x v="0"/>
    <s v="Paper"/>
    <x v="1"/>
    <s v="Wrap Bag"/>
  </r>
  <r>
    <n v="3361"/>
    <s v="Oscar Kenney"/>
    <n v="91435"/>
    <x v="2"/>
    <n v="8"/>
    <n v="12.64"/>
    <n v="101.12"/>
    <n v="0.05"/>
    <n v="0.05"/>
    <s v="Low discount"/>
    <n v="5.0560000000000009"/>
    <n v="96.064000000000007"/>
    <s v="Low order"/>
    <d v="2015-03-20T00:00:00"/>
    <s v="Friday"/>
    <s v="March"/>
    <s v="2015"/>
    <x v="5"/>
    <d v="2015-03-22T00:00:00"/>
    <s v="Not Specified"/>
    <n v="2"/>
    <s v="Meduim"/>
    <n v="53095"/>
    <s v="Standard"/>
    <s v="West Bend"/>
    <x v="45"/>
    <x v="2"/>
    <x v="1"/>
    <s v="Office Furnishings"/>
    <x v="1"/>
    <s v="Small Pack"/>
  </r>
  <r>
    <n v="3361"/>
    <s v="Oscar Kenney"/>
    <n v="91436"/>
    <x v="2"/>
    <n v="15"/>
    <n v="7.96"/>
    <n v="119.4"/>
    <n v="0.05"/>
    <n v="0.05"/>
    <s v="Low discount"/>
    <n v="5.9700000000000006"/>
    <n v="113.43"/>
    <s v="Low order"/>
    <d v="2015-01-26T00:00:00"/>
    <s v="Monday"/>
    <s v="January"/>
    <s v="2015"/>
    <x v="0"/>
    <d v="2015-01-26T00:00:00"/>
    <s v="Medium"/>
    <n v="0"/>
    <s v="Fast"/>
    <n v="53095"/>
    <s v="Standard"/>
    <s v="West Bend"/>
    <x v="45"/>
    <x v="2"/>
    <x v="1"/>
    <s v="Office Furnishings"/>
    <x v="1"/>
    <s v="Small Box"/>
  </r>
  <r>
    <n v="3361"/>
    <s v="Oscar Kenney"/>
    <n v="91438"/>
    <x v="8"/>
    <n v="19"/>
    <n v="4.9800000000000004"/>
    <n v="94.62"/>
    <n v="0.05"/>
    <n v="0.05"/>
    <s v="Low discount"/>
    <n v="4.7310000000000008"/>
    <n v="89.88900000000001"/>
    <s v="Low order"/>
    <d v="2015-06-09T00:00:00"/>
    <s v="Tuesday"/>
    <s v="June"/>
    <s v="2015"/>
    <x v="1"/>
    <d v="2015-06-11T00:00:00"/>
    <s v="Medium"/>
    <n v="2"/>
    <s v="Meduim"/>
    <n v="53095"/>
    <s v="Standard"/>
    <s v="West Bend"/>
    <x v="45"/>
    <x v="1"/>
    <x v="0"/>
    <s v="Binders And Binder Accessories"/>
    <x v="1"/>
    <s v="Small Box"/>
  </r>
  <r>
    <n v="3366"/>
    <s v="Dana Boyle"/>
    <n v="90501"/>
    <x v="6"/>
    <n v="11"/>
    <n v="80.97"/>
    <n v="890.67"/>
    <n v="0.05"/>
    <n v="0.05"/>
    <s v="Low discount"/>
    <n v="44.533500000000004"/>
    <n v="846.13649999999996"/>
    <s v="Low order"/>
    <d v="2015-05-24T00:00:00"/>
    <s v="Sunday"/>
    <s v="May"/>
    <s v="2015"/>
    <x v="3"/>
    <d v="2015-05-29T00:00:00"/>
    <s v="Low"/>
    <n v="5"/>
    <s v="High"/>
    <n v="45373"/>
    <s v="Express "/>
    <s v="Troy"/>
    <x v="10"/>
    <x v="1"/>
    <x v="2"/>
    <s v="Office Machines"/>
    <x v="1"/>
    <s v="Jumbo Drum"/>
  </r>
  <r>
    <n v="3366"/>
    <s v="Dana Boyle"/>
    <n v="90501"/>
    <x v="7"/>
    <n v="8"/>
    <n v="6.48"/>
    <n v="51.84"/>
    <n v="0.05"/>
    <n v="0.05"/>
    <s v="Low discount"/>
    <n v="2.5920000000000005"/>
    <n v="49.248000000000005"/>
    <s v="Low order"/>
    <d v="2015-05-24T00:00:00"/>
    <s v="Sunday"/>
    <s v="May"/>
    <s v="2015"/>
    <x v="3"/>
    <d v="2015-05-28T00:00:00"/>
    <s v="Low"/>
    <n v="4"/>
    <s v="High"/>
    <n v="45373"/>
    <s v="Standard"/>
    <s v="Troy"/>
    <x v="10"/>
    <x v="1"/>
    <x v="0"/>
    <s v="Paper"/>
    <x v="1"/>
    <s v="Small Box"/>
  </r>
  <r>
    <n v="3367"/>
    <s v="Renee McKenzie"/>
    <n v="90502"/>
    <x v="13"/>
    <n v="26"/>
    <n v="30.97"/>
    <n v="805.22"/>
    <n v="0.05"/>
    <n v="0.05"/>
    <s v="Low discount"/>
    <n v="40.261000000000003"/>
    <n v="764.95900000000006"/>
    <s v="Low order"/>
    <d v="2015-05-02T00:00:00"/>
    <s v="Saturday"/>
    <s v="May"/>
    <s v="2015"/>
    <x v="3"/>
    <d v="2015-05-03T00:00:00"/>
    <s v="Critical"/>
    <n v="1"/>
    <s v="Fast"/>
    <n v="43221"/>
    <s v="Standard"/>
    <s v="Upper Arlington"/>
    <x v="10"/>
    <x v="1"/>
    <x v="2"/>
    <s v="Computer Peripherals"/>
    <x v="1"/>
    <s v="Small Box"/>
  </r>
  <r>
    <n v="3367"/>
    <s v="Renee McKenzie"/>
    <n v="90502"/>
    <x v="9"/>
    <n v="18"/>
    <n v="4.13"/>
    <n v="74.34"/>
    <n v="0.05"/>
    <n v="0.05"/>
    <s v="Low discount"/>
    <n v="3.7170000000000005"/>
    <n v="70.623000000000005"/>
    <s v="Low order"/>
    <d v="2015-05-02T00:00:00"/>
    <s v="Saturday"/>
    <s v="May"/>
    <s v="2015"/>
    <x v="3"/>
    <d v="2015-05-04T00:00:00"/>
    <s v="Critical"/>
    <n v="2"/>
    <s v="Meduim"/>
    <n v="43221"/>
    <s v="Express "/>
    <s v="Upper Arlington"/>
    <x v="10"/>
    <x v="1"/>
    <x v="0"/>
    <s v="Labels"/>
    <x v="1"/>
    <s v="Small Box"/>
  </r>
  <r>
    <n v="3369"/>
    <s v="Stacy Byrne"/>
    <n v="90500"/>
    <x v="8"/>
    <n v="4"/>
    <n v="7.1"/>
    <n v="28.4"/>
    <n v="0.05"/>
    <n v="0.05"/>
    <s v="Low discount"/>
    <n v="1.42"/>
    <n v="26.979999999999997"/>
    <s v="Low order"/>
    <d v="2015-02-12T00:00:00"/>
    <s v="Thursday"/>
    <s v="February"/>
    <s v="2015"/>
    <x v="2"/>
    <d v="2015-02-13T00:00:00"/>
    <s v="Medium"/>
    <n v="1"/>
    <s v="Fast"/>
    <n v="43081"/>
    <s v="Standard"/>
    <s v="Westerville"/>
    <x v="10"/>
    <x v="1"/>
    <x v="0"/>
    <s v="Binders And Binder Accessories"/>
    <x v="1"/>
    <s v="Small Box"/>
  </r>
  <r>
    <n v="3374"/>
    <s v="Jamie Ward"/>
    <n v="87473"/>
    <x v="11"/>
    <n v="8"/>
    <n v="179.29"/>
    <n v="1434.32"/>
    <n v="0.1"/>
    <n v="0.1"/>
    <s v="Meduim discount"/>
    <n v="143.43199999999999"/>
    <n v="1290.8879999999999"/>
    <s v="Low order"/>
    <d v="2015-06-02T00:00:00"/>
    <s v="Tuesday"/>
    <s v="June"/>
    <s v="2015"/>
    <x v="1"/>
    <d v="2015-06-04T00:00:00"/>
    <s v="Medium"/>
    <n v="2"/>
    <s v="Meduim"/>
    <n v="21113"/>
    <s v="Express "/>
    <s v="Odenton"/>
    <x v="30"/>
    <x v="1"/>
    <x v="1"/>
    <s v="Tables"/>
    <x v="0"/>
    <s v="Jumbo Box"/>
  </r>
  <r>
    <n v="3374"/>
    <s v="Jamie Ward"/>
    <n v="87474"/>
    <x v="13"/>
    <n v="8"/>
    <n v="73.98"/>
    <n v="591.84"/>
    <n v="0.05"/>
    <n v="0.05"/>
    <s v="Low discount"/>
    <n v="29.592000000000002"/>
    <n v="562.24800000000005"/>
    <s v="Low order"/>
    <d v="2015-06-29T00:00:00"/>
    <s v="Monday"/>
    <s v="June"/>
    <s v="2015"/>
    <x v="1"/>
    <d v="2015-06-30T00:00:00"/>
    <s v="High"/>
    <n v="1"/>
    <s v="Fast"/>
    <n v="21113"/>
    <s v="Standard"/>
    <s v="Odenton"/>
    <x v="30"/>
    <x v="1"/>
    <x v="2"/>
    <s v="Computer Peripherals"/>
    <x v="1"/>
    <s v="Small Box"/>
  </r>
  <r>
    <n v="3374"/>
    <s v="Jamie Ward"/>
    <n v="87474"/>
    <x v="7"/>
    <n v="5"/>
    <n v="5.98"/>
    <n v="29.900000000000002"/>
    <n v="0.05"/>
    <n v="0.05"/>
    <s v="Low discount"/>
    <n v="1.4950000000000001"/>
    <n v="28.405000000000001"/>
    <s v="Low order"/>
    <d v="2015-06-29T00:00:00"/>
    <s v="Monday"/>
    <s v="June"/>
    <s v="2015"/>
    <x v="1"/>
    <d v="2015-07-01T00:00:00"/>
    <s v="High"/>
    <n v="2"/>
    <s v="Meduim"/>
    <n v="21113"/>
    <s v="Standard"/>
    <s v="Odenton"/>
    <x v="30"/>
    <x v="1"/>
    <x v="0"/>
    <s v="Paper"/>
    <x v="1"/>
    <s v="Small Box"/>
  </r>
  <r>
    <n v="3374"/>
    <s v="Jamie Ward"/>
    <n v="87474"/>
    <x v="0"/>
    <n v="9"/>
    <n v="3.57"/>
    <n v="32.129999999999995"/>
    <n v="0.05"/>
    <n v="0.05"/>
    <s v="Low discount"/>
    <n v="1.6064999999999998"/>
    <n v="30.523499999999995"/>
    <s v="Low order"/>
    <d v="2015-06-29T00:00:00"/>
    <s v="Monday"/>
    <s v="June"/>
    <s v="2015"/>
    <x v="1"/>
    <d v="2015-07-01T00:00:00"/>
    <s v="High"/>
    <n v="2"/>
    <s v="Meduim"/>
    <n v="21113"/>
    <s v="Standard"/>
    <s v="Odenton"/>
    <x v="30"/>
    <x v="3"/>
    <x v="0"/>
    <s v="Pens &amp; Art Supplies"/>
    <x v="1"/>
    <s v="Small Pack"/>
  </r>
  <r>
    <n v="3379"/>
    <s v="Annette McIntyre"/>
    <n v="88837"/>
    <x v="7"/>
    <n v="12"/>
    <n v="19.98"/>
    <n v="239.76"/>
    <n v="0.05"/>
    <n v="0.05"/>
    <s v="Low discount"/>
    <n v="11.988"/>
    <n v="227.77199999999999"/>
    <s v="Low order"/>
    <d v="2015-03-26T00:00:00"/>
    <s v="Thursday"/>
    <s v="March"/>
    <s v="2015"/>
    <x v="5"/>
    <d v="2015-03-29T00:00:00"/>
    <s v="Critical"/>
    <n v="3"/>
    <s v="Meduim"/>
    <n v="30144"/>
    <s v="Express "/>
    <s v="Kennesaw"/>
    <x v="29"/>
    <x v="3"/>
    <x v="0"/>
    <s v="Paper"/>
    <x v="0"/>
    <s v="Small Box"/>
  </r>
  <r>
    <n v="3379"/>
    <s v="Annette McIntyre"/>
    <n v="88839"/>
    <x v="12"/>
    <n v="18"/>
    <n v="3.14"/>
    <n v="56.52"/>
    <n v="0.05"/>
    <n v="0.05"/>
    <s v="Low discount"/>
    <n v="2.8260000000000005"/>
    <n v="53.694000000000003"/>
    <s v="Low order"/>
    <d v="2015-04-25T00:00:00"/>
    <s v="Saturday"/>
    <s v="April"/>
    <s v="2015"/>
    <x v="4"/>
    <d v="2015-04-26T00:00:00"/>
    <s v="Critical"/>
    <n v="1"/>
    <s v="Fast"/>
    <n v="30144"/>
    <s v="Express "/>
    <s v="Kennesaw"/>
    <x v="29"/>
    <x v="3"/>
    <x v="0"/>
    <s v="Scissors, Rulers And Trimmers"/>
    <x v="1"/>
    <s v="Wrap Bag"/>
  </r>
  <r>
    <n v="3380"/>
    <s v="Eva Decker"/>
    <n v="88838"/>
    <x v="8"/>
    <n v="18"/>
    <n v="315.98"/>
    <n v="5687.64"/>
    <n v="0.1"/>
    <n v="0.1"/>
    <s v="Meduim discount"/>
    <n v="568.76400000000001"/>
    <n v="5118.8760000000002"/>
    <s v="High Order"/>
    <d v="2015-04-20T00:00:00"/>
    <s v="Monday"/>
    <s v="April"/>
    <s v="2015"/>
    <x v="4"/>
    <d v="2015-04-22T00:00:00"/>
    <s v="Critical"/>
    <n v="2"/>
    <s v="Meduim"/>
    <n v="30240"/>
    <s v="Standard"/>
    <s v="La Grange"/>
    <x v="29"/>
    <x v="3"/>
    <x v="0"/>
    <s v="Binders And Binder Accessories"/>
    <x v="1"/>
    <s v="Small Box"/>
  </r>
  <r>
    <n v="3380"/>
    <s v="Eva Decker"/>
    <n v="88838"/>
    <x v="1"/>
    <n v="11"/>
    <n v="276.2"/>
    <n v="3038.2"/>
    <n v="0.1"/>
    <n v="0.1"/>
    <s v="Meduim discount"/>
    <n v="303.82"/>
    <n v="2734.3799999999997"/>
    <s v="Low order"/>
    <d v="2015-04-20T00:00:00"/>
    <s v="Monday"/>
    <s v="April"/>
    <s v="2015"/>
    <x v="4"/>
    <d v="2015-04-21T00:00:00"/>
    <s v="Critical"/>
    <n v="1"/>
    <s v="Fast"/>
    <n v="30240"/>
    <s v="Standard"/>
    <s v="La Grange"/>
    <x v="29"/>
    <x v="3"/>
    <x v="1"/>
    <s v="Chairs &amp; Chairmats"/>
    <x v="1"/>
    <s v="Large Box"/>
  </r>
  <r>
    <n v="3380"/>
    <s v="Eva Decker"/>
    <n v="88838"/>
    <x v="2"/>
    <n v="8"/>
    <n v="63.94"/>
    <n v="511.52"/>
    <n v="0.05"/>
    <n v="0.05"/>
    <s v="Low discount"/>
    <n v="25.576000000000001"/>
    <n v="485.94399999999996"/>
    <s v="Low order"/>
    <d v="2015-04-20T00:00:00"/>
    <s v="Monday"/>
    <s v="April"/>
    <s v="2015"/>
    <x v="4"/>
    <d v="2015-04-21T00:00:00"/>
    <s v="Critical"/>
    <n v="1"/>
    <s v="Fast"/>
    <n v="30240"/>
    <s v="Standard"/>
    <s v="La Grange"/>
    <x v="29"/>
    <x v="3"/>
    <x v="1"/>
    <s v="Office Furnishings"/>
    <x v="1"/>
    <s v="Small Box"/>
  </r>
  <r>
    <n v="3381"/>
    <s v="Christopher Norton Patterson"/>
    <n v="88836"/>
    <x v="0"/>
    <n v="2"/>
    <n v="11.97"/>
    <n v="23.94"/>
    <n v="0.05"/>
    <n v="0.05"/>
    <s v="Low discount"/>
    <n v="1.1970000000000001"/>
    <n v="22.743000000000002"/>
    <s v="Low order"/>
    <d v="2015-03-23T00:00:00"/>
    <s v="Monday"/>
    <s v="March"/>
    <s v="2015"/>
    <x v="5"/>
    <d v="2015-03-25T00:00:00"/>
    <s v="Not Specified"/>
    <n v="2"/>
    <s v="Meduim"/>
    <n v="31204"/>
    <s v="Standard"/>
    <s v="Macon"/>
    <x v="29"/>
    <x v="3"/>
    <x v="0"/>
    <s v="Pens &amp; Art Supplies"/>
    <x v="0"/>
    <s v="Small Pack"/>
  </r>
  <r>
    <n v="3381"/>
    <s v="Christopher Norton Patterson"/>
    <n v="88840"/>
    <x v="8"/>
    <n v="18"/>
    <n v="28.53"/>
    <n v="513.54"/>
    <n v="0.05"/>
    <n v="0.05"/>
    <s v="Low discount"/>
    <n v="25.677"/>
    <n v="487.86299999999994"/>
    <s v="Low order"/>
    <d v="2015-04-29T00:00:00"/>
    <s v="Wednesday"/>
    <s v="April"/>
    <s v="2015"/>
    <x v="4"/>
    <d v="2015-04-29T00:00:00"/>
    <s v="Medium"/>
    <n v="0"/>
    <s v="Fast"/>
    <n v="31204"/>
    <s v="Standard"/>
    <s v="Macon"/>
    <x v="29"/>
    <x v="1"/>
    <x v="0"/>
    <s v="Binders And Binder Accessories"/>
    <x v="1"/>
    <s v="Small Box"/>
  </r>
  <r>
    <n v="3385"/>
    <s v="Daniel Richmond"/>
    <n v="88745"/>
    <x v="0"/>
    <n v="5"/>
    <n v="2.98"/>
    <n v="14.9"/>
    <n v="0.05"/>
    <n v="0.05"/>
    <s v="Low discount"/>
    <n v="0.74500000000000011"/>
    <n v="14.155000000000001"/>
    <s v="Low order"/>
    <d v="2015-01-16T00:00:00"/>
    <s v="Friday"/>
    <s v="January"/>
    <s v="2015"/>
    <x v="0"/>
    <d v="2015-01-16T00:00:00"/>
    <s v="Low"/>
    <n v="0"/>
    <s v="Fast"/>
    <n v="44512"/>
    <s v="Express "/>
    <s v="Boardman"/>
    <x v="10"/>
    <x v="1"/>
    <x v="0"/>
    <s v="Pens &amp; Art Supplies"/>
    <x v="0"/>
    <s v="Wrap Bag"/>
  </r>
  <r>
    <n v="3385"/>
    <s v="Daniel Richmond"/>
    <n v="88745"/>
    <x v="5"/>
    <n v="6"/>
    <n v="125.99"/>
    <n v="755.93999999999994"/>
    <n v="0.1"/>
    <n v="0.1"/>
    <s v="Meduim discount"/>
    <n v="75.593999999999994"/>
    <n v="680.346"/>
    <s v="Low order"/>
    <d v="2015-01-16T00:00:00"/>
    <s v="Friday"/>
    <s v="January"/>
    <s v="2015"/>
    <x v="0"/>
    <d v="2015-01-21T00:00:00"/>
    <s v="Low"/>
    <n v="5"/>
    <s v="High"/>
    <n v="44512"/>
    <s v="Standard"/>
    <s v="Boardman"/>
    <x v="10"/>
    <x v="1"/>
    <x v="2"/>
    <s v="Telephones And Communication"/>
    <x v="0"/>
    <s v="Small Box"/>
  </r>
  <r>
    <n v="3386"/>
    <s v="Carmen Elmore"/>
    <n v="88746"/>
    <x v="9"/>
    <n v="10"/>
    <n v="2.61"/>
    <n v="26.099999999999998"/>
    <n v="0.05"/>
    <n v="0.05"/>
    <s v="Low discount"/>
    <n v="1.3049999999999999"/>
    <n v="24.794999999999998"/>
    <s v="Low order"/>
    <d v="2015-05-03T00:00:00"/>
    <s v="Sunday"/>
    <s v="May"/>
    <s v="2015"/>
    <x v="3"/>
    <d v="2015-05-05T00:00:00"/>
    <s v="Critical"/>
    <n v="2"/>
    <s v="Meduim"/>
    <n v="43402"/>
    <s v="Standard"/>
    <s v="Bowling Green"/>
    <x v="10"/>
    <x v="1"/>
    <x v="0"/>
    <s v="Labels"/>
    <x v="0"/>
    <s v="Small Box"/>
  </r>
  <r>
    <n v="3386"/>
    <s v="Carmen Elmore"/>
    <n v="88746"/>
    <x v="2"/>
    <n v="35"/>
    <n v="25.38"/>
    <n v="888.3"/>
    <n v="0.05"/>
    <n v="0.05"/>
    <s v="Low discount"/>
    <n v="44.414999999999999"/>
    <n v="843.88499999999999"/>
    <s v="Low order"/>
    <d v="2015-05-03T00:00:00"/>
    <s v="Sunday"/>
    <s v="May"/>
    <s v="2015"/>
    <x v="3"/>
    <d v="2015-05-06T00:00:00"/>
    <s v="Critical"/>
    <n v="3"/>
    <s v="Meduim"/>
    <n v="43402"/>
    <s v="Express "/>
    <s v="Bowling Green"/>
    <x v="10"/>
    <x v="0"/>
    <x v="1"/>
    <s v="Office Furnishings"/>
    <x v="0"/>
    <s v="Small Pack"/>
  </r>
  <r>
    <n v="3388"/>
    <s v="Aaron Shaffer"/>
    <n v="90154"/>
    <x v="10"/>
    <n v="9"/>
    <n v="95.99"/>
    <n v="863.91"/>
    <n v="0.05"/>
    <n v="0.05"/>
    <s v="Low discount"/>
    <n v="43.195500000000003"/>
    <n v="820.71449999999993"/>
    <s v="Low order"/>
    <d v="2015-05-11T00:00:00"/>
    <s v="Monday"/>
    <s v="May"/>
    <s v="2015"/>
    <x v="3"/>
    <d v="2015-05-12T00:00:00"/>
    <s v="Not Specified"/>
    <n v="1"/>
    <s v="Fast"/>
    <n v="94533"/>
    <s v="Standard"/>
    <s v="Fairfield"/>
    <x v="1"/>
    <x v="0"/>
    <x v="0"/>
    <s v="Storage &amp; Organization"/>
    <x v="0"/>
    <s v="Large Box"/>
  </r>
  <r>
    <n v="3393"/>
    <s v="Irene Murphy"/>
    <n v="87908"/>
    <x v="5"/>
    <n v="7"/>
    <n v="125.99"/>
    <n v="881.93"/>
    <n v="0.1"/>
    <n v="0.1"/>
    <s v="Meduim discount"/>
    <n v="88.192999999999998"/>
    <n v="793.73699999999997"/>
    <s v="Low order"/>
    <d v="2015-04-29T00:00:00"/>
    <s v="Wednesday"/>
    <s v="April"/>
    <s v="2015"/>
    <x v="4"/>
    <d v="2015-04-30T00:00:00"/>
    <s v="Medium"/>
    <n v="1"/>
    <s v="Fast"/>
    <n v="99163"/>
    <s v="Standard"/>
    <s v="Pullman"/>
    <x v="0"/>
    <x v="0"/>
    <x v="2"/>
    <s v="Telephones And Communication"/>
    <x v="3"/>
    <s v="Small Box"/>
  </r>
  <r>
    <n v="3393"/>
    <s v="Irene Murphy"/>
    <n v="87909"/>
    <x v="4"/>
    <n v="19"/>
    <n v="4.4800000000000004"/>
    <n v="85.12"/>
    <n v="0.05"/>
    <n v="0.05"/>
    <s v="Low discount"/>
    <n v="4.2560000000000002"/>
    <n v="80.864000000000004"/>
    <s v="Low order"/>
    <d v="2015-02-14T00:00:00"/>
    <s v="Saturday"/>
    <s v="February"/>
    <s v="2015"/>
    <x v="2"/>
    <d v="2015-02-15T00:00:00"/>
    <s v="Critical"/>
    <n v="1"/>
    <s v="Fast"/>
    <n v="99163"/>
    <s v="Standard"/>
    <s v="Pullman"/>
    <x v="0"/>
    <x v="2"/>
    <x v="0"/>
    <s v="Envelopes"/>
    <x v="3"/>
    <s v="Small Box"/>
  </r>
  <r>
    <n v="3397"/>
    <s v="Andrea Shaw"/>
    <n v="87535"/>
    <x v="8"/>
    <n v="7"/>
    <n v="1270.99"/>
    <n v="8896.93"/>
    <n v="0.15"/>
    <n v="0.15"/>
    <s v="High discount"/>
    <n v="1334.5395000000001"/>
    <n v="7562.3905000000004"/>
    <s v="High Order"/>
    <d v="2015-06-07T00:00:00"/>
    <s v="Sunday"/>
    <s v="June"/>
    <s v="2015"/>
    <x v="1"/>
    <d v="2015-06-09T00:00:00"/>
    <s v="Low"/>
    <n v="2"/>
    <s v="Meduim"/>
    <n v="61832"/>
    <s v="Standard"/>
    <s v="Danville"/>
    <x v="12"/>
    <x v="2"/>
    <x v="0"/>
    <s v="Binders And Binder Accessories"/>
    <x v="2"/>
    <s v="Small Box"/>
  </r>
  <r>
    <n v="3397"/>
    <s v="Andrea Shaw"/>
    <n v="87536"/>
    <x v="10"/>
    <n v="18"/>
    <n v="10.9"/>
    <n v="196.20000000000002"/>
    <n v="0.05"/>
    <n v="0.05"/>
    <s v="Low discount"/>
    <n v="9.8100000000000023"/>
    <n v="186.39000000000001"/>
    <s v="Low order"/>
    <d v="2015-03-11T00:00:00"/>
    <s v="Wednesday"/>
    <s v="March"/>
    <s v="2015"/>
    <x v="5"/>
    <d v="2015-03-12T00:00:00"/>
    <s v="High"/>
    <n v="1"/>
    <s v="Fast"/>
    <n v="61832"/>
    <s v="Standard"/>
    <s v="Danville"/>
    <x v="12"/>
    <x v="2"/>
    <x v="0"/>
    <s v="Storage &amp; Organization"/>
    <x v="2"/>
    <s v="Small Box"/>
  </r>
  <r>
    <n v="3397"/>
    <s v="Andrea Shaw"/>
    <n v="87536"/>
    <x v="5"/>
    <n v="22"/>
    <n v="7.99"/>
    <n v="175.78"/>
    <n v="0.05"/>
    <n v="0.05"/>
    <s v="Low discount"/>
    <n v="8.7889999999999997"/>
    <n v="166.99100000000001"/>
    <s v="Low order"/>
    <d v="2015-03-11T00:00:00"/>
    <s v="Wednesday"/>
    <s v="March"/>
    <s v="2015"/>
    <x v="5"/>
    <d v="2015-03-12T00:00:00"/>
    <s v="High"/>
    <n v="1"/>
    <s v="Fast"/>
    <n v="61832"/>
    <s v="Standard"/>
    <s v="Danville"/>
    <x v="12"/>
    <x v="2"/>
    <x v="2"/>
    <s v="Telephones And Communication"/>
    <x v="2"/>
    <s v="Medium Box"/>
  </r>
  <r>
    <n v="3399"/>
    <s v="Marvin Reid"/>
    <n v="87534"/>
    <x v="0"/>
    <n v="5"/>
    <n v="11.97"/>
    <n v="59.85"/>
    <n v="0.05"/>
    <n v="0.05"/>
    <s v="Low discount"/>
    <n v="2.9925000000000002"/>
    <n v="56.857500000000002"/>
    <s v="Low order"/>
    <d v="2015-03-29T00:00:00"/>
    <s v="Sunday"/>
    <s v="March"/>
    <s v="2015"/>
    <x v="5"/>
    <d v="2015-03-31T00:00:00"/>
    <s v="Not Specified"/>
    <n v="2"/>
    <s v="Meduim"/>
    <n v="60016"/>
    <s v="Standard"/>
    <s v="Des Plaines"/>
    <x v="12"/>
    <x v="1"/>
    <x v="0"/>
    <s v="Pens &amp; Art Supplies"/>
    <x v="2"/>
    <s v="Small Pack"/>
  </r>
  <r>
    <n v="3400"/>
    <s v="Florence Gold"/>
    <n v="87537"/>
    <x v="2"/>
    <n v="15"/>
    <n v="9.3800000000000008"/>
    <n v="140.70000000000002"/>
    <n v="0.05"/>
    <n v="0.05"/>
    <s v="Low discount"/>
    <n v="7.035000000000001"/>
    <n v="133.66500000000002"/>
    <s v="Low order"/>
    <d v="2015-04-04T00:00:00"/>
    <s v="Saturday"/>
    <s v="April"/>
    <s v="2015"/>
    <x v="4"/>
    <d v="2015-04-04T00:00:00"/>
    <s v="Medium"/>
    <n v="0"/>
    <s v="Fast"/>
    <n v="26554"/>
    <s v="Express "/>
    <s v="Fairmont"/>
    <x v="36"/>
    <x v="0"/>
    <x v="1"/>
    <s v="Office Furnishings"/>
    <x v="2"/>
    <s v="Small Box"/>
  </r>
  <r>
    <n v="3403"/>
    <s v="Tammy Buckley"/>
    <n v="87530"/>
    <x v="2"/>
    <n v="5"/>
    <n v="105.98"/>
    <n v="529.9"/>
    <n v="0.1"/>
    <n v="0.1"/>
    <s v="Meduim discount"/>
    <n v="52.99"/>
    <n v="476.90999999999997"/>
    <s v="Low order"/>
    <d v="2015-02-08T00:00:00"/>
    <s v="Sunday"/>
    <s v="February"/>
    <s v="2015"/>
    <x v="2"/>
    <d v="2015-02-11T00:00:00"/>
    <s v="High"/>
    <n v="3"/>
    <s v="Meduim"/>
    <n v="82001"/>
    <s v="Express "/>
    <s v="Cheyenne"/>
    <x v="47"/>
    <x v="0"/>
    <x v="1"/>
    <s v="Office Furnishings"/>
    <x v="3"/>
    <s v="Medium Box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963DE-F9A6-47A1-8D73-9CB171A7EE1A}" name="Best Selling Product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1:H29" firstHeaderRow="1" firstDataRow="1" firstDataCol="1"/>
  <pivotFields count="31">
    <pivotField showAll="0"/>
    <pivotField showAll="0"/>
    <pivotField showAll="0"/>
    <pivotField axis="axisRow" showAll="0" sortType="descending">
      <items count="18">
        <item x="15"/>
        <item x="8"/>
        <item x="14"/>
        <item x="1"/>
        <item x="13"/>
        <item x="16"/>
        <item x="4"/>
        <item x="2"/>
        <item x="9"/>
        <item x="6"/>
        <item x="7"/>
        <item x="0"/>
        <item x="3"/>
        <item x="12"/>
        <item x="10"/>
        <item x="1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numFmtId="164" showAll="0"/>
    <pivotField showAll="0"/>
    <pivotField numFmtId="9" showAll="0"/>
    <pivotField showAll="0"/>
    <pivotField numFmtId="164" showAll="0"/>
    <pivotField dataField="1" numFmtId="164"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5">
        <item x="3"/>
        <item x="0"/>
        <item x="1"/>
        <item x="2"/>
        <item t="default"/>
      </items>
    </pivotField>
    <pivotField showAll="0"/>
  </pivotFields>
  <rowFields count="1">
    <field x="3"/>
  </rowFields>
  <rowItems count="18">
    <i>
      <x v="9"/>
    </i>
    <i>
      <x v="3"/>
    </i>
    <i>
      <x v="16"/>
    </i>
    <i>
      <x v="15"/>
    </i>
    <i>
      <x v="1"/>
    </i>
    <i>
      <x v="14"/>
    </i>
    <i>
      <x v="2"/>
    </i>
    <i>
      <x v="4"/>
    </i>
    <i>
      <x v="5"/>
    </i>
    <i>
      <x v="7"/>
    </i>
    <i>
      <x/>
    </i>
    <i>
      <x v="10"/>
    </i>
    <i>
      <x v="11"/>
    </i>
    <i>
      <x v="6"/>
    </i>
    <i>
      <x v="13"/>
    </i>
    <i>
      <x v="8"/>
    </i>
    <i>
      <x v="12"/>
    </i>
    <i t="grand">
      <x/>
    </i>
  </rowItems>
  <colItems count="1">
    <i/>
  </colItems>
  <dataFields count="1">
    <dataField name="Sum of Total Price(After Discount)" fld="11" baseField="3" baseItem="0" numFmtId="173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E2FDA-433B-4E70-A9B5-2DCA186F850E}" name="Average Shipping Days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12:N13" firstHeaderRow="1" firstDataRow="1" firstDataCol="0"/>
  <pivotFields count="31"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9" showAll="0"/>
    <pivotField showAll="0"/>
    <pivotField numFmtId="164" showAll="0"/>
    <pivotField numFmtId="164"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5">
        <item x="3"/>
        <item x="0"/>
        <item x="1"/>
        <item x="2"/>
        <item t="default"/>
      </items>
    </pivotField>
    <pivotField showAll="0"/>
  </pivotFields>
  <rowItems count="1">
    <i/>
  </rowItems>
  <colItems count="1">
    <i/>
  </colItems>
  <dataFields count="1">
    <dataField name="Average of Days to Ship" fld="20" subtotal="average" baseField="0" baseItem="0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03DE0-62A6-4DD6-8389-64E965830BCA}" name="Total Number of orders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8:N9" firstHeaderRow="1" firstDataRow="1" firstDataCol="0"/>
  <pivotFields count="31">
    <pivotField showAll="0"/>
    <pivotField showAll="0"/>
    <pivotField dataField="1" showAll="0"/>
    <pivotField showAll="0"/>
    <pivotField showAll="0"/>
    <pivotField numFmtId="164" showAll="0"/>
    <pivotField numFmtId="164" showAll="0"/>
    <pivotField showAll="0"/>
    <pivotField numFmtId="9" showAll="0"/>
    <pivotField showAll="0"/>
    <pivotField numFmtId="164" showAll="0"/>
    <pivotField numFmtId="164"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5">
        <item x="3"/>
        <item x="0"/>
        <item x="1"/>
        <item x="2"/>
        <item t="default"/>
      </items>
    </pivotField>
    <pivotField showAll="0"/>
  </pivotFields>
  <rowItems count="1">
    <i/>
  </rowItems>
  <colItems count="1">
    <i/>
  </colItems>
  <dataFields count="1">
    <dataField name="Count of Order ID" fld="2" subtotal="count" baseField="0" baseItem="0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0A4E9-D962-472B-84C0-148767385864}" name="Total Revenue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4:N5" firstHeaderRow="1" firstDataRow="1" firstDataCol="0"/>
  <pivotFields count="31"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9" showAll="0"/>
    <pivotField showAll="0"/>
    <pivotField numFmtId="164" showAll="0"/>
    <pivotField dataField="1" numFmtId="164"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5">
        <item x="3"/>
        <item x="0"/>
        <item x="1"/>
        <item x="2"/>
        <item t="default"/>
      </items>
    </pivotField>
    <pivotField showAll="0"/>
  </pivotFields>
  <rowItems count="1">
    <i/>
  </rowItems>
  <colItems count="1">
    <i/>
  </colItems>
  <dataFields count="1">
    <dataField name="Sum of Total Price(After Discount)" fld="11" baseField="0" baseItem="0" numFmtId="173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27505-669D-4170-A9DD-068BE880FB7C}" name="Sales  Trend by Month and Year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1:E18" firstHeaderRow="1" firstDataRow="1" firstDataCol="1"/>
  <pivotFields count="31"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9" showAll="0"/>
    <pivotField showAll="0"/>
    <pivotField numFmtId="164" showAll="0"/>
    <pivotField dataField="1" numFmtId="164" showAll="0"/>
    <pivotField showAll="0"/>
    <pivotField numFmtId="14" showAll="0"/>
    <pivotField showAll="0"/>
    <pivotField showAll="0"/>
    <pivotField showAll="0"/>
    <pivotField axis="axisRow" showAll="0">
      <items count="7">
        <item x="0"/>
        <item x="2"/>
        <item x="5"/>
        <item x="4"/>
        <item x="3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43"/>
        <item x="28"/>
        <item x="40"/>
        <item x="1"/>
        <item x="21"/>
        <item x="18"/>
        <item x="42"/>
        <item x="41"/>
        <item x="26"/>
        <item x="29"/>
        <item x="44"/>
        <item x="12"/>
        <item x="38"/>
        <item x="25"/>
        <item x="13"/>
        <item x="35"/>
        <item x="11"/>
        <item x="14"/>
        <item x="30"/>
        <item x="15"/>
        <item x="22"/>
        <item x="3"/>
        <item x="37"/>
        <item x="33"/>
        <item x="5"/>
        <item x="32"/>
        <item x="34"/>
        <item x="16"/>
        <item x="2"/>
        <item x="27"/>
        <item x="4"/>
        <item x="24"/>
        <item x="48"/>
        <item x="10"/>
        <item x="23"/>
        <item x="6"/>
        <item x="19"/>
        <item x="31"/>
        <item x="39"/>
        <item x="46"/>
        <item x="20"/>
        <item x="7"/>
        <item x="17"/>
        <item x="9"/>
        <item x="8"/>
        <item x="0"/>
        <item x="36"/>
        <item x="45"/>
        <item x="47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</pivotFields>
  <rowFields count="1">
    <field x="1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Price(After Discount)" fld="11" baseField="0" baseItem="0" numFmtId="164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12F0C-DA26-4158-8D27-26E2B9A98EFD}" name="Orders by Customer Segment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8" firstHeaderRow="1" firstDataRow="1" firstDataCol="1"/>
  <pivotFields count="31">
    <pivotField showAll="0"/>
    <pivotField showAll="0"/>
    <pivotField showAll="0"/>
    <pivotField showAll="0"/>
    <pivotField showAll="0"/>
    <pivotField numFmtId="164" showAll="0"/>
    <pivotField dataField="1" numFmtId="164" showAll="0"/>
    <pivotField showAll="0"/>
    <pivotField numFmtId="9" showAll="0"/>
    <pivotField showAll="0"/>
    <pivotField numFmtId="164" showAll="0"/>
    <pivotField numFmtId="164"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</pivotFields>
  <rowFields count="1">
    <field x="29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ount of Total Price(Before Discount)" fld="6" subtotal="count" baseField="27" baseItem="2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595DF-8507-4850-9998-4585C65F5C61}" name="Total Sales by Product Category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7" firstHeaderRow="1" firstDataRow="1" firstDataCol="1"/>
  <pivotFields count="31"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9" showAll="0"/>
    <pivotField showAll="0"/>
    <pivotField numFmtId="164" showAll="0"/>
    <pivotField dataField="1" numFmtId="164"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7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Total Price(After Discount)" fld="11" baseField="0" baseItem="0" numFmtId="165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CF746-BF65-43AD-99E5-4A7F8D788D44}" name="Total Sales by Region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31"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9" showAll="0"/>
    <pivotField showAll="0"/>
    <pivotField numFmtId="164" showAll="0"/>
    <pivotField dataField="1" numFmtId="164"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26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Total Price(After Discount)" fld="11" baseField="0" baseItem="0" numFmtId="165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5D8D3-7F29-474F-8775-CCBA919F7289}" name="Orders By State- Top 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16" firstHeaderRow="1" firstDataRow="1" firstDataCol="1"/>
  <pivotFields count="31"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9" showAll="0"/>
    <pivotField showAll="0"/>
    <pivotField numFmtId="164" showAll="0"/>
    <pivotField dataField="1" numFmtId="164"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43"/>
        <item x="28"/>
        <item x="40"/>
        <item x="1"/>
        <item x="21"/>
        <item x="18"/>
        <item x="42"/>
        <item x="41"/>
        <item x="26"/>
        <item x="29"/>
        <item x="44"/>
        <item x="12"/>
        <item x="38"/>
        <item x="25"/>
        <item x="13"/>
        <item x="35"/>
        <item x="11"/>
        <item x="14"/>
        <item x="30"/>
        <item x="15"/>
        <item x="22"/>
        <item x="3"/>
        <item x="37"/>
        <item x="33"/>
        <item x="5"/>
        <item x="32"/>
        <item x="34"/>
        <item x="16"/>
        <item x="2"/>
        <item x="27"/>
        <item x="4"/>
        <item x="24"/>
        <item x="48"/>
        <item x="10"/>
        <item x="23"/>
        <item x="6"/>
        <item x="19"/>
        <item x="31"/>
        <item x="39"/>
        <item x="46"/>
        <item x="20"/>
        <item x="7"/>
        <item x="17"/>
        <item x="9"/>
        <item x="8"/>
        <item x="0"/>
        <item x="36"/>
        <item x="45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</pivotFields>
  <rowFields count="1">
    <field x="25"/>
  </rowFields>
  <rowItems count="5">
    <i>
      <x v="3"/>
    </i>
    <i>
      <x v="30"/>
    </i>
    <i>
      <x v="41"/>
    </i>
    <i>
      <x v="8"/>
    </i>
    <i t="grand">
      <x/>
    </i>
  </rowItems>
  <colItems count="1">
    <i/>
  </colItems>
  <dataFields count="1">
    <dataField name="Count of Total Price(After Discount)" fld="11" subtotal="count" baseField="25" baseItem="3" numFmtId="1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5" type="count" evalOrder="-1" id="1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D0E784-6E52-4098-9FC9-96A368A81862}" name="Table1" displayName="Table1" ref="A1:S1954" totalsRowShown="0" headerRowDxfId="82" dataDxfId="81">
  <autoFilter ref="A1:S1954" xr:uid="{1BD0E784-6E52-4098-9FC9-96A368A81862}"/>
  <tableColumns count="19">
    <tableColumn id="1" xr3:uid="{6B05AA84-D29F-44DD-80F1-9F42227C2CD2}" name="Customer ID" dataDxfId="80"/>
    <tableColumn id="2" xr3:uid="{92462B10-F707-49E1-BF26-1625B4FCB6AE}" name="Customer Name" dataDxfId="79">
      <calculatedColumnFormula>VLOOKUP(Table1[[#This Row],[Customer ID]],'Customer Lookup'!A:B,2,)</calculatedColumnFormula>
    </tableColumn>
    <tableColumn id="3" xr3:uid="{FCF66372-4F9C-4C45-AD15-087430FBBD43}" name="Order ID" dataDxfId="78"/>
    <tableColumn id="4" xr3:uid="{4361654E-0C98-4008-B8E1-5E422BD18929}" name="Product Name" dataDxfId="77">
      <calculatedColumnFormula>_xlfn.XLOOKUP(Table1[[#This Row],[Product Sub-Category]],'Product Lookup'!A:A,'Product Lookup'!B:B)</calculatedColumnFormula>
    </tableColumn>
    <tableColumn id="5" xr3:uid="{CC349436-57A3-42F8-ABC4-DD02F113D688}" name="Quantity ordered" dataDxfId="76"/>
    <tableColumn id="6" xr3:uid="{83CF1D40-C65E-47F2-AC1E-B9C2C269E9C9}" name="Unit Price" dataDxfId="75"/>
    <tableColumn id="7" xr3:uid="{3EA05011-B135-43B7-95FD-EEC323A5F9AC}" name="Discount" dataDxfId="74"/>
    <tableColumn id="24" xr3:uid="{6309CBFF-52C6-4B6D-ABCE-CE7B03277ADE}" name="Order Date" dataDxfId="73"/>
    <tableColumn id="25" xr3:uid="{06E1657C-0B9A-499F-8799-0DC3DEB7C792}" name="Ship Date" dataDxfId="72"/>
    <tableColumn id="10" xr3:uid="{6A7516E1-68AA-4834-A94C-5EBCA21F257D}" name="Order Priority" dataDxfId="71"/>
    <tableColumn id="11" xr3:uid="{E462B749-DC6E-4265-887E-5143B8CAB3F9}" name="Postal Code" dataDxfId="70"/>
    <tableColumn id="12" xr3:uid="{5B38F906-7B85-4BE5-9D01-86C9B8F6CA94}" name="Ship Mode" dataDxfId="69"/>
    <tableColumn id="13" xr3:uid="{247AFB5B-8BC2-4215-9F73-640E09BAA952}" name="City" dataDxfId="68"/>
    <tableColumn id="14" xr3:uid="{8EF7A10C-C065-49B6-B297-974260F5D16C}" name="State or Province" dataDxfId="67"/>
    <tableColumn id="22" xr3:uid="{8536B5C7-60C7-4DEA-913E-CB534425E798}" name="Region" dataDxfId="66"/>
    <tableColumn id="21" xr3:uid="{720DEF09-1CC9-43C0-8AB2-0C640F4BFA5A}" name="Product Category" dataDxfId="65"/>
    <tableColumn id="23" xr3:uid="{1CD909C5-C3DA-4E23-B7B0-440CA8D8DFA4}" name="Product Sub-Category" dataDxfId="64"/>
    <tableColumn id="18" xr3:uid="{33852A2B-3AE2-4758-9FD5-80F25B6D6528}" name="Customer Segment" dataDxfId="63"/>
    <tableColumn id="19" xr3:uid="{AA995277-CEB9-4004-802A-F96D082CE6BF}" name="Product Container" dataDxfId="6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464261-4722-465B-921D-CB07CE63858C}" name="Table13" displayName="Table13" ref="A1:AE1954" totalsRowShown="0" headerRowDxfId="61" dataDxfId="60">
  <autoFilter ref="A1:AE1954" xr:uid="{1BD0E784-6E52-4098-9FC9-96A368A81862}"/>
  <tableColumns count="31">
    <tableColumn id="1" xr3:uid="{4ED70F41-F2E3-4888-9480-3D361FEE5C94}" name="Customer ID" dataDxfId="59"/>
    <tableColumn id="2" xr3:uid="{98172612-D3A7-4B49-9E23-A006F73DCED5}" name="Customer Name" dataDxfId="58">
      <calculatedColumnFormula>VLOOKUP(Table13[[#This Row],[Customer ID]],'Customer Lookup'!A:B,2,)</calculatedColumnFormula>
    </tableColumn>
    <tableColumn id="3" xr3:uid="{AF33AB42-D6BB-4C48-B14D-5D95C5E01511}" name="Order ID" dataDxfId="57"/>
    <tableColumn id="4" xr3:uid="{BE5984BC-E1D1-4123-93E4-9EBE5A20A7BD}" name="Product Name" dataDxfId="56">
      <calculatedColumnFormula>_xlfn.XLOOKUP(Table13[[#This Row],[Product Sub-Category]],'Product Lookup'!A:A,'Product Lookup'!B:B)</calculatedColumnFormula>
    </tableColumn>
    <tableColumn id="5" xr3:uid="{4D7CBC2A-F582-42ED-B590-4067A8D982FA}" name="Quantity ordered" dataDxfId="55"/>
    <tableColumn id="6" xr3:uid="{9F7F105D-2C9B-497F-ACE7-31A7144C01C0}" name="Unit Price" dataDxfId="54"/>
    <tableColumn id="8" xr3:uid="{28F0306B-BCD8-4D38-BE10-533B407B597D}" name="Total Price(Before Discount)" dataDxfId="53">
      <calculatedColumnFormula>Table13[[#This Row],[Unit Price]]*Table13[[#This Row],[Quantity ordered]]</calculatedColumnFormula>
    </tableColumn>
    <tableColumn id="7" xr3:uid="{789A0263-C6CC-4A6D-A84D-0B85C9CABDD5}" name="Discount" dataDxfId="52"/>
    <tableColumn id="9" xr3:uid="{894DBCB3-3B91-43EB-BD55-42F75104C430}" name="Discount in %" dataDxfId="51" dataCellStyle="Per cent"/>
    <tableColumn id="20" xr3:uid="{39EE2A81-4DBD-4604-9EF9-1C1CAAE98503}" name="Discount Level" dataDxfId="50" dataCellStyle="Per cent">
      <calculatedColumnFormula>IF(Table13[[#This Row],[Discount in %]]=0%,"No discount", IF(Table13[[#This Row],[Discount in %]]&lt;=5%,"Low discount", IF(Table13[[#This Row],[Discount in %]]&lt;=10%,"Meduim discount", IF(Table13[[#This Row],[Discount in %]]&lt;=15%,"High discount"))))</calculatedColumnFormula>
    </tableColumn>
    <tableColumn id="15" xr3:uid="{76FF66E7-AF12-4AD5-9000-9098F7B09350}" name="Discount Amount" dataDxfId="49" dataCellStyle="Per cent">
      <calculatedColumnFormula>Table13[[#This Row],[Total Price(Before Discount)]]*Table13[[#This Row],[Discount]]</calculatedColumnFormula>
    </tableColumn>
    <tableColumn id="16" xr3:uid="{DACB5103-A146-4A5D-8EEC-158E03A196EA}" name="Total Price(After Discount)" dataDxfId="48" dataCellStyle="Per cent">
      <calculatedColumnFormula>Table13[[#This Row],[Total Price(Before Discount)]]-Table13[[#This Row],[Discount Amount]]</calculatedColumnFormula>
    </tableColumn>
    <tableColumn id="26" xr3:uid="{1E7BD39A-80CB-43F5-B581-E35787209BEF}" name="Order Value Category" dataDxfId="47" dataCellStyle="Per cent">
      <calculatedColumnFormula>IF(Table13[[#This Row],[Total Price(After Discount)]]&gt;=5000, "High Order", "Low order")</calculatedColumnFormula>
    </tableColumn>
    <tableColumn id="24" xr3:uid="{B3F8D329-D87A-4E22-AD35-B930BBCE886E}" name="Order Date" dataDxfId="46"/>
    <tableColumn id="28" xr3:uid="{15231A0F-33A3-4F72-A67A-DC9E25E71618}" name="Weekday" dataDxfId="45">
      <calculatedColumnFormula>TEXT(Table13[[#This Row],[Order Date]],"dddd")</calculatedColumnFormula>
    </tableColumn>
    <tableColumn id="29" xr3:uid="{CF6DC05A-6149-475A-B94D-CC6D394CC8C2}" name="Month" dataDxfId="44">
      <calculatedColumnFormula>TEXT(Table13[[#This Row],[Order Date]],"mmmm")</calculatedColumnFormula>
    </tableColumn>
    <tableColumn id="30" xr3:uid="{ED3E781A-FEC6-4356-9A88-2B5C222FFC47}" name="Year" dataDxfId="43">
      <calculatedColumnFormula>TEXT(Table13[[#This Row],[Order Date]],"yyyy")</calculatedColumnFormula>
    </tableColumn>
    <tableColumn id="31" xr3:uid="{26FBA3A2-A58A-4AB4-A742-018E67A93CC5}" name="Month and Year" dataDxfId="42">
      <calculatedColumnFormula>TEXT(Table13[[#This Row],[Order Date]], "mmmm yyyy")</calculatedColumnFormula>
    </tableColumn>
    <tableColumn id="25" xr3:uid="{4D15E2EA-9A07-47DD-9CF9-AA87AAFDCE50}" name="Ship Date" dataDxfId="41"/>
    <tableColumn id="10" xr3:uid="{A84F4601-87FA-43B5-86A7-05641D98DDF0}" name="Order Priority" dataDxfId="40"/>
    <tableColumn id="17" xr3:uid="{AD39750F-2E86-4A93-AD20-63C0E4454934}" name="Days to Ship" dataDxfId="39">
      <calculatedColumnFormula>Table13[[#This Row],[Ship Date]]-Table13[[#This Row],[Order Date]]</calculatedColumnFormula>
    </tableColumn>
    <tableColumn id="27" xr3:uid="{AE94BCA2-602C-434D-881B-B894D93BFA68}" name="Shipping speeed category" dataDxfId="38">
      <calculatedColumnFormula>IF(Table13[[#This Row],[Days to Ship]]&lt;=1, "Fast", IF(Table13[[#This Row],[Days to Ship]]&lt;=3, "Meduim", "High"))</calculatedColumnFormula>
    </tableColumn>
    <tableColumn id="11" xr3:uid="{C4618A61-0AEA-42D4-8EA6-C24D1432D397}" name="Postal Code" dataDxfId="37"/>
    <tableColumn id="12" xr3:uid="{217D1778-6DC4-4AE7-BBD0-9C7412BFFD36}" name="Ship Mode" dataDxfId="36"/>
    <tableColumn id="13" xr3:uid="{F6BDA5B6-F2CB-47A9-A06C-F948399CE486}" name="City" dataDxfId="35"/>
    <tableColumn id="14" xr3:uid="{57097E43-0447-444A-8D78-11341A0CDB75}" name="State or Province" dataDxfId="34"/>
    <tableColumn id="22" xr3:uid="{54A2704E-DA8A-4F2D-92CE-80D6094ABF07}" name="Region" dataDxfId="33"/>
    <tableColumn id="21" xr3:uid="{F3FFD47D-AD79-4821-9E61-FFF4A3DD1059}" name="Product Category" dataDxfId="32"/>
    <tableColumn id="23" xr3:uid="{1EB0E7A4-A0EF-4D5A-A550-7D8CE62FCC8E}" name="Product Sub-Category" dataDxfId="31"/>
    <tableColumn id="18" xr3:uid="{98C8F151-0BBA-4EAB-BCE8-5C2111C165A3}" name="Customer Segment" dataDxfId="30"/>
    <tableColumn id="19" xr3:uid="{802A697A-4D05-4725-B665-A04678858207}" name="Product Container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31288-916A-4639-9869-AE0FE58F8BCC}">
  <dimension ref="A1:V1955"/>
  <sheetViews>
    <sheetView workbookViewId="0">
      <selection activeCell="D16" sqref="D16"/>
    </sheetView>
  </sheetViews>
  <sheetFormatPr defaultRowHeight="14.5" x14ac:dyDescent="0.35"/>
  <cols>
    <col min="1" max="1" width="10.1796875" bestFit="1" customWidth="1"/>
    <col min="2" max="2" width="15.81640625" bestFit="1" customWidth="1"/>
    <col min="3" max="3" width="12.26953125" bestFit="1" customWidth="1"/>
    <col min="4" max="4" width="10" customWidth="1"/>
    <col min="5" max="5" width="15.1796875" bestFit="1" customWidth="1"/>
    <col min="6" max="6" width="15.1796875" customWidth="1"/>
    <col min="7" max="7" width="28.7265625" bestFit="1" customWidth="1"/>
    <col min="8" max="8" width="14.453125" bestFit="1" customWidth="1"/>
    <col min="9" max="9" width="21.81640625" bestFit="1" customWidth="1"/>
    <col min="10" max="10" width="17.54296875" bestFit="1" customWidth="1"/>
    <col min="11" max="11" width="31.81640625" bestFit="1" customWidth="1"/>
    <col min="12" max="12" width="20.453125" bestFit="1" customWidth="1"/>
    <col min="13" max="13" width="95.7265625" bestFit="1" customWidth="1"/>
    <col min="14" max="14" width="13.54296875" bestFit="1" customWidth="1"/>
    <col min="15" max="15" width="7.7265625" bestFit="1" customWidth="1"/>
    <col min="16" max="16" width="19.54296875" bestFit="1" customWidth="1"/>
    <col min="17" max="17" width="21.453125" bestFit="1" customWidth="1"/>
    <col min="18" max="18" width="12.453125" bestFit="1" customWidth="1"/>
    <col min="19" max="19" width="13.7265625" bestFit="1" customWidth="1"/>
    <col min="20" max="20" width="11.26953125" bestFit="1" customWidth="1"/>
    <col min="21" max="21" width="21.1796875" bestFit="1" customWidth="1"/>
    <col min="22" max="22" width="11.26953125" bestFit="1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20847</v>
      </c>
      <c r="B2" s="1" t="s">
        <v>21</v>
      </c>
      <c r="C2" s="1">
        <v>2.84</v>
      </c>
      <c r="D2" s="1">
        <v>0.05</v>
      </c>
      <c r="E2" s="1">
        <v>3</v>
      </c>
      <c r="F2" s="1"/>
      <c r="G2" s="1"/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/>
      <c r="N2" s="1" t="s">
        <v>27</v>
      </c>
      <c r="O2" s="1" t="s">
        <v>28</v>
      </c>
      <c r="P2" s="1" t="s">
        <v>29</v>
      </c>
      <c r="Q2" s="1" t="s">
        <v>30</v>
      </c>
      <c r="R2" s="1">
        <v>98221</v>
      </c>
      <c r="S2" s="2">
        <v>42186</v>
      </c>
      <c r="T2" s="2">
        <v>42217</v>
      </c>
      <c r="U2" s="1">
        <v>4</v>
      </c>
      <c r="V2" s="1">
        <v>88522</v>
      </c>
    </row>
    <row r="3" spans="1:22" x14ac:dyDescent="0.35">
      <c r="A3" s="1">
        <v>20847</v>
      </c>
      <c r="B3" s="1" t="s">
        <v>21</v>
      </c>
      <c r="C3" s="1">
        <v>2.84</v>
      </c>
      <c r="D3" s="1">
        <v>0.05</v>
      </c>
      <c r="E3" s="1">
        <v>3</v>
      </c>
      <c r="F3" s="1"/>
      <c r="G3" s="1"/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/>
      <c r="N3" s="1" t="s">
        <v>27</v>
      </c>
      <c r="O3" s="1" t="s">
        <v>28</v>
      </c>
      <c r="P3" s="1" t="s">
        <v>29</v>
      </c>
      <c r="Q3" s="1" t="s">
        <v>30</v>
      </c>
      <c r="R3" s="1">
        <v>98221</v>
      </c>
      <c r="S3" s="2">
        <v>42186</v>
      </c>
      <c r="T3" s="2">
        <v>42217</v>
      </c>
      <c r="U3" s="1">
        <v>4</v>
      </c>
      <c r="V3" s="1">
        <v>88522</v>
      </c>
    </row>
    <row r="4" spans="1:22" x14ac:dyDescent="0.35">
      <c r="A4" s="1">
        <v>20228</v>
      </c>
      <c r="B4" s="1" t="s">
        <v>31</v>
      </c>
      <c r="C4" s="1">
        <v>500.98</v>
      </c>
      <c r="D4" s="1">
        <v>0.1</v>
      </c>
      <c r="E4" s="1">
        <v>5</v>
      </c>
      <c r="F4" s="1"/>
      <c r="G4" s="1"/>
      <c r="H4" s="1" t="s">
        <v>32</v>
      </c>
      <c r="I4" s="1" t="s">
        <v>33</v>
      </c>
      <c r="J4" s="1" t="s">
        <v>34</v>
      </c>
      <c r="K4" s="1" t="s">
        <v>35</v>
      </c>
      <c r="L4" s="1" t="s">
        <v>36</v>
      </c>
      <c r="M4" s="1"/>
      <c r="N4" s="1" t="s">
        <v>27</v>
      </c>
      <c r="O4" s="1" t="s">
        <v>28</v>
      </c>
      <c r="P4" s="1" t="s">
        <v>37</v>
      </c>
      <c r="Q4" s="1" t="s">
        <v>38</v>
      </c>
      <c r="R4" s="1">
        <v>91776</v>
      </c>
      <c r="S4" s="1" t="s">
        <v>39</v>
      </c>
      <c r="T4" s="1" t="s">
        <v>40</v>
      </c>
      <c r="U4" s="1">
        <v>12</v>
      </c>
      <c r="V4" s="1">
        <v>90193</v>
      </c>
    </row>
    <row r="5" spans="1:22" x14ac:dyDescent="0.35">
      <c r="A5" s="1">
        <v>21776</v>
      </c>
      <c r="B5" s="1" t="s">
        <v>41</v>
      </c>
      <c r="C5" s="1">
        <v>9.48</v>
      </c>
      <c r="D5" s="1">
        <v>0.05</v>
      </c>
      <c r="E5" s="1">
        <v>11</v>
      </c>
      <c r="F5" s="1"/>
      <c r="G5" s="1"/>
      <c r="H5" s="1" t="s">
        <v>32</v>
      </c>
      <c r="I5" s="1" t="s">
        <v>42</v>
      </c>
      <c r="J5" s="1" t="s">
        <v>34</v>
      </c>
      <c r="K5" s="1" t="s">
        <v>43</v>
      </c>
      <c r="L5" s="1" t="s">
        <v>44</v>
      </c>
      <c r="M5" s="1"/>
      <c r="N5" s="1" t="s">
        <v>27</v>
      </c>
      <c r="O5" s="1" t="s">
        <v>45</v>
      </c>
      <c r="P5" s="1" t="s">
        <v>46</v>
      </c>
      <c r="Q5" s="1" t="s">
        <v>47</v>
      </c>
      <c r="R5" s="1">
        <v>7203</v>
      </c>
      <c r="S5" s="1" t="s">
        <v>48</v>
      </c>
      <c r="T5" s="1" t="s">
        <v>49</v>
      </c>
      <c r="U5" s="1">
        <v>22</v>
      </c>
      <c r="V5" s="1">
        <v>90192</v>
      </c>
    </row>
    <row r="6" spans="1:22" x14ac:dyDescent="0.35">
      <c r="A6" s="1">
        <v>24844</v>
      </c>
      <c r="B6" s="1" t="s">
        <v>50</v>
      </c>
      <c r="C6" s="1">
        <v>78.69</v>
      </c>
      <c r="D6" s="1">
        <v>0.05</v>
      </c>
      <c r="E6" s="1">
        <v>14</v>
      </c>
      <c r="F6" s="1"/>
      <c r="G6" s="1"/>
      <c r="H6" s="1" t="s">
        <v>32</v>
      </c>
      <c r="I6" s="1" t="s">
        <v>51</v>
      </c>
      <c r="J6" s="1" t="s">
        <v>34</v>
      </c>
      <c r="K6" s="1" t="s">
        <v>52</v>
      </c>
      <c r="L6" s="1" t="s">
        <v>53</v>
      </c>
      <c r="M6" s="1"/>
      <c r="N6" s="1" t="s">
        <v>27</v>
      </c>
      <c r="O6" s="1" t="s">
        <v>54</v>
      </c>
      <c r="P6" s="1" t="s">
        <v>55</v>
      </c>
      <c r="Q6" s="1" t="s">
        <v>56</v>
      </c>
      <c r="R6" s="1">
        <v>55372</v>
      </c>
      <c r="S6" s="2">
        <v>42343</v>
      </c>
      <c r="T6" s="1" t="s">
        <v>57</v>
      </c>
      <c r="U6" s="1">
        <v>16</v>
      </c>
      <c r="V6" s="1">
        <v>86838</v>
      </c>
    </row>
    <row r="7" spans="1:22" x14ac:dyDescent="0.35">
      <c r="A7" s="1">
        <v>24846</v>
      </c>
      <c r="B7" s="1" t="s">
        <v>50</v>
      </c>
      <c r="C7" s="1">
        <v>3.28</v>
      </c>
      <c r="D7" s="1">
        <v>0.05</v>
      </c>
      <c r="E7" s="1">
        <v>14</v>
      </c>
      <c r="F7" s="1"/>
      <c r="G7" s="1"/>
      <c r="H7" s="1" t="s">
        <v>32</v>
      </c>
      <c r="I7" s="1" t="s">
        <v>51</v>
      </c>
      <c r="J7" s="1" t="s">
        <v>58</v>
      </c>
      <c r="K7" s="1" t="s">
        <v>25</v>
      </c>
      <c r="L7" s="1" t="s">
        <v>26</v>
      </c>
      <c r="M7" s="1"/>
      <c r="N7" s="1" t="s">
        <v>27</v>
      </c>
      <c r="O7" s="1" t="s">
        <v>54</v>
      </c>
      <c r="P7" s="1" t="s">
        <v>55</v>
      </c>
      <c r="Q7" s="1" t="s">
        <v>56</v>
      </c>
      <c r="R7" s="1">
        <v>55372</v>
      </c>
      <c r="S7" s="2">
        <v>42343</v>
      </c>
      <c r="T7" s="1" t="s">
        <v>59</v>
      </c>
      <c r="U7" s="1">
        <v>7</v>
      </c>
      <c r="V7" s="1">
        <v>86838</v>
      </c>
    </row>
    <row r="8" spans="1:22" x14ac:dyDescent="0.35">
      <c r="A8" s="1">
        <v>24846</v>
      </c>
      <c r="B8" s="1" t="s">
        <v>50</v>
      </c>
      <c r="C8" s="1">
        <v>3.28</v>
      </c>
      <c r="D8" s="1">
        <v>0.05</v>
      </c>
      <c r="E8" s="1">
        <v>14</v>
      </c>
      <c r="F8" s="1"/>
      <c r="G8" s="1"/>
      <c r="H8" s="1" t="s">
        <v>32</v>
      </c>
      <c r="I8" s="1" t="s">
        <v>51</v>
      </c>
      <c r="J8" s="1" t="s">
        <v>24</v>
      </c>
      <c r="K8" s="1" t="s">
        <v>25</v>
      </c>
      <c r="L8" s="1" t="s">
        <v>26</v>
      </c>
      <c r="M8" s="1"/>
      <c r="N8" s="1" t="s">
        <v>27</v>
      </c>
      <c r="O8" s="1" t="s">
        <v>54</v>
      </c>
      <c r="P8" s="1" t="s">
        <v>55</v>
      </c>
      <c r="Q8" s="1" t="s">
        <v>56</v>
      </c>
      <c r="R8" s="1">
        <v>55372</v>
      </c>
      <c r="S8" s="2">
        <v>42343</v>
      </c>
      <c r="T8" s="1" t="s">
        <v>59</v>
      </c>
      <c r="U8" s="1">
        <v>7</v>
      </c>
      <c r="V8" s="1">
        <v>86838</v>
      </c>
    </row>
    <row r="9" spans="1:22" x14ac:dyDescent="0.35">
      <c r="A9" s="1">
        <v>24847</v>
      </c>
      <c r="B9" s="1" t="s">
        <v>50</v>
      </c>
      <c r="C9" s="1">
        <v>3.28</v>
      </c>
      <c r="D9" s="1">
        <v>0.05</v>
      </c>
      <c r="E9" s="1">
        <v>14</v>
      </c>
      <c r="F9" s="1"/>
      <c r="G9" s="1"/>
      <c r="H9" s="1" t="s">
        <v>32</v>
      </c>
      <c r="I9" s="1" t="s">
        <v>51</v>
      </c>
      <c r="J9" s="1" t="s">
        <v>58</v>
      </c>
      <c r="K9" s="1" t="s">
        <v>25</v>
      </c>
      <c r="L9" s="1" t="s">
        <v>26</v>
      </c>
      <c r="M9" s="1"/>
      <c r="N9" s="1" t="s">
        <v>27</v>
      </c>
      <c r="O9" s="1" t="s">
        <v>54</v>
      </c>
      <c r="P9" s="1" t="s">
        <v>55</v>
      </c>
      <c r="Q9" s="1" t="s">
        <v>56</v>
      </c>
      <c r="R9" s="1">
        <v>55372</v>
      </c>
      <c r="S9" s="2">
        <v>42343</v>
      </c>
      <c r="T9" s="1" t="s">
        <v>59</v>
      </c>
      <c r="U9" s="1">
        <v>4</v>
      </c>
      <c r="V9" s="1">
        <v>86838</v>
      </c>
    </row>
    <row r="10" spans="1:22" x14ac:dyDescent="0.35">
      <c r="A10" s="1">
        <v>24848</v>
      </c>
      <c r="B10" s="1" t="s">
        <v>50</v>
      </c>
      <c r="C10" s="1">
        <v>3.58</v>
      </c>
      <c r="D10" s="1">
        <v>0.05</v>
      </c>
      <c r="E10" s="1">
        <v>14</v>
      </c>
      <c r="F10" s="1"/>
      <c r="G10" s="1"/>
      <c r="H10" s="1" t="s">
        <v>32</v>
      </c>
      <c r="I10" s="1" t="s">
        <v>51</v>
      </c>
      <c r="J10" s="1" t="s">
        <v>58</v>
      </c>
      <c r="K10" s="1" t="s">
        <v>60</v>
      </c>
      <c r="L10" s="1" t="s">
        <v>26</v>
      </c>
      <c r="M10" s="1"/>
      <c r="N10" s="1" t="s">
        <v>27</v>
      </c>
      <c r="O10" s="1" t="s">
        <v>45</v>
      </c>
      <c r="P10" s="1" t="s">
        <v>55</v>
      </c>
      <c r="Q10" s="1" t="s">
        <v>56</v>
      </c>
      <c r="R10" s="1">
        <v>55372</v>
      </c>
      <c r="S10" s="2">
        <v>42343</v>
      </c>
      <c r="T10" s="1" t="s">
        <v>59</v>
      </c>
      <c r="U10" s="1">
        <v>4</v>
      </c>
      <c r="V10" s="1">
        <v>86838</v>
      </c>
    </row>
    <row r="11" spans="1:22" x14ac:dyDescent="0.35">
      <c r="A11" s="1">
        <v>18181</v>
      </c>
      <c r="B11" s="1" t="s">
        <v>41</v>
      </c>
      <c r="C11" s="1">
        <v>4.42</v>
      </c>
      <c r="D11" s="1">
        <v>0.05</v>
      </c>
      <c r="E11" s="1">
        <v>15</v>
      </c>
      <c r="F11" s="1"/>
      <c r="G11" s="1"/>
      <c r="H11" s="1" t="s">
        <v>32</v>
      </c>
      <c r="I11" s="1" t="s">
        <v>51</v>
      </c>
      <c r="J11" s="1" t="s">
        <v>58</v>
      </c>
      <c r="K11" s="1" t="s">
        <v>61</v>
      </c>
      <c r="L11" s="1" t="s">
        <v>53</v>
      </c>
      <c r="M11" s="1"/>
      <c r="N11" s="1" t="s">
        <v>27</v>
      </c>
      <c r="O11" s="1" t="s">
        <v>45</v>
      </c>
      <c r="P11" s="1" t="s">
        <v>62</v>
      </c>
      <c r="Q11" s="1" t="s">
        <v>63</v>
      </c>
      <c r="R11" s="1">
        <v>11787</v>
      </c>
      <c r="S11" s="2">
        <v>42220</v>
      </c>
      <c r="T11" s="2">
        <v>42251</v>
      </c>
      <c r="U11" s="1">
        <v>7</v>
      </c>
      <c r="V11" s="1">
        <v>86837</v>
      </c>
    </row>
    <row r="12" spans="1:22" x14ac:dyDescent="0.35">
      <c r="A12" s="1">
        <v>20925</v>
      </c>
      <c r="B12" s="1" t="s">
        <v>50</v>
      </c>
      <c r="C12" s="1">
        <v>35.94</v>
      </c>
      <c r="D12" s="1">
        <v>0.05</v>
      </c>
      <c r="E12" s="1">
        <v>15</v>
      </c>
      <c r="F12" s="1"/>
      <c r="G12" s="1"/>
      <c r="H12" s="1" t="s">
        <v>32</v>
      </c>
      <c r="I12" s="1" t="s">
        <v>51</v>
      </c>
      <c r="J12" s="1" t="s">
        <v>58</v>
      </c>
      <c r="K12" s="1" t="s">
        <v>61</v>
      </c>
      <c r="L12" s="1" t="s">
        <v>53</v>
      </c>
      <c r="M12" s="1"/>
      <c r="N12" s="1" t="s">
        <v>27</v>
      </c>
      <c r="O12" s="1" t="s">
        <v>45</v>
      </c>
      <c r="P12" s="1" t="s">
        <v>62</v>
      </c>
      <c r="Q12" s="1" t="s">
        <v>63</v>
      </c>
      <c r="R12" s="1">
        <v>11787</v>
      </c>
      <c r="S12" s="1" t="s">
        <v>64</v>
      </c>
      <c r="T12" s="1" t="s">
        <v>64</v>
      </c>
      <c r="U12" s="1">
        <v>10</v>
      </c>
      <c r="V12" s="1">
        <v>86839</v>
      </c>
    </row>
    <row r="13" spans="1:22" x14ac:dyDescent="0.35">
      <c r="A13" s="1">
        <v>26267</v>
      </c>
      <c r="B13" s="1" t="s">
        <v>21</v>
      </c>
      <c r="C13" s="1">
        <v>2.98</v>
      </c>
      <c r="D13" s="1">
        <v>0.05</v>
      </c>
      <c r="E13" s="1">
        <v>16</v>
      </c>
      <c r="F13" s="1"/>
      <c r="G13" s="1"/>
      <c r="H13" s="1" t="s">
        <v>32</v>
      </c>
      <c r="I13" s="1" t="s">
        <v>51</v>
      </c>
      <c r="J13" s="1" t="s">
        <v>58</v>
      </c>
      <c r="K13" s="1" t="s">
        <v>60</v>
      </c>
      <c r="L13" s="1" t="s">
        <v>26</v>
      </c>
      <c r="M13" s="1"/>
      <c r="N13" s="1" t="s">
        <v>27</v>
      </c>
      <c r="O13" s="1" t="s">
        <v>45</v>
      </c>
      <c r="P13" s="1" t="s">
        <v>62</v>
      </c>
      <c r="Q13" s="1" t="s">
        <v>65</v>
      </c>
      <c r="R13" s="1">
        <v>13210</v>
      </c>
      <c r="S13" s="2">
        <v>42340</v>
      </c>
      <c r="T13" s="1" t="s">
        <v>48</v>
      </c>
      <c r="U13" s="1">
        <v>6</v>
      </c>
      <c r="V13" s="1">
        <v>86836</v>
      </c>
    </row>
    <row r="14" spans="1:22" x14ac:dyDescent="0.35">
      <c r="A14" s="1">
        <v>26268</v>
      </c>
      <c r="B14" s="1" t="s">
        <v>21</v>
      </c>
      <c r="C14" s="1">
        <v>115.99</v>
      </c>
      <c r="D14" s="1">
        <v>0.1</v>
      </c>
      <c r="E14" s="1">
        <v>16</v>
      </c>
      <c r="F14" s="1"/>
      <c r="G14" s="1"/>
      <c r="H14" s="1" t="s">
        <v>32</v>
      </c>
      <c r="I14" s="1" t="s">
        <v>51</v>
      </c>
      <c r="J14" s="1" t="s">
        <v>66</v>
      </c>
      <c r="K14" s="1" t="s">
        <v>67</v>
      </c>
      <c r="L14" s="1" t="s">
        <v>53</v>
      </c>
      <c r="M14" s="1"/>
      <c r="N14" s="1" t="s">
        <v>27</v>
      </c>
      <c r="O14" s="1" t="s">
        <v>28</v>
      </c>
      <c r="P14" s="1" t="s">
        <v>62</v>
      </c>
      <c r="Q14" s="1" t="s">
        <v>65</v>
      </c>
      <c r="R14" s="1">
        <v>13210</v>
      </c>
      <c r="S14" s="2">
        <v>42340</v>
      </c>
      <c r="T14" s="1" t="s">
        <v>68</v>
      </c>
      <c r="U14" s="1">
        <v>10</v>
      </c>
      <c r="V14" s="1">
        <v>86836</v>
      </c>
    </row>
    <row r="15" spans="1:22" x14ac:dyDescent="0.35">
      <c r="A15" s="1">
        <v>23890</v>
      </c>
      <c r="B15" s="1" t="s">
        <v>21</v>
      </c>
      <c r="C15" s="1">
        <v>26.48</v>
      </c>
      <c r="D15" s="1">
        <v>0.05</v>
      </c>
      <c r="E15" s="1">
        <v>18</v>
      </c>
      <c r="F15" s="1"/>
      <c r="G15" s="1"/>
      <c r="H15" s="1" t="s">
        <v>32</v>
      </c>
      <c r="I15" s="1" t="s">
        <v>51</v>
      </c>
      <c r="J15" s="1" t="s">
        <v>34</v>
      </c>
      <c r="K15" s="1" t="s">
        <v>52</v>
      </c>
      <c r="L15" s="1" t="s">
        <v>53</v>
      </c>
      <c r="M15" s="1"/>
      <c r="N15" s="1" t="s">
        <v>27</v>
      </c>
      <c r="O15" s="1" t="s">
        <v>28</v>
      </c>
      <c r="P15" s="1" t="s">
        <v>69</v>
      </c>
      <c r="Q15" s="1" t="s">
        <v>70</v>
      </c>
      <c r="R15" s="1">
        <v>59601</v>
      </c>
      <c r="S15" s="1" t="s">
        <v>71</v>
      </c>
      <c r="T15" s="1" t="s">
        <v>72</v>
      </c>
      <c r="U15" s="1">
        <v>17</v>
      </c>
      <c r="V15" s="1">
        <v>90031</v>
      </c>
    </row>
    <row r="16" spans="1:22" x14ac:dyDescent="0.35">
      <c r="A16" s="1">
        <v>24063</v>
      </c>
      <c r="B16" s="1" t="s">
        <v>31</v>
      </c>
      <c r="C16" s="1">
        <v>12.99</v>
      </c>
      <c r="D16" s="1">
        <v>0.05</v>
      </c>
      <c r="E16" s="1">
        <v>19</v>
      </c>
      <c r="F16" s="1"/>
      <c r="G16" s="1"/>
      <c r="H16" s="1" t="s">
        <v>32</v>
      </c>
      <c r="I16" s="1" t="s">
        <v>51</v>
      </c>
      <c r="J16" s="1" t="s">
        <v>73</v>
      </c>
      <c r="K16" s="1" t="s">
        <v>74</v>
      </c>
      <c r="L16" s="1" t="s">
        <v>75</v>
      </c>
      <c r="M16" s="1"/>
      <c r="N16" s="1" t="s">
        <v>27</v>
      </c>
      <c r="O16" s="1" t="s">
        <v>45</v>
      </c>
      <c r="P16" s="1" t="s">
        <v>69</v>
      </c>
      <c r="Q16" s="1" t="s">
        <v>76</v>
      </c>
      <c r="R16" s="1">
        <v>59801</v>
      </c>
      <c r="S16" s="1" t="s">
        <v>77</v>
      </c>
      <c r="T16" s="1" t="s">
        <v>78</v>
      </c>
      <c r="U16" s="1">
        <v>18</v>
      </c>
      <c r="V16" s="1">
        <v>90032</v>
      </c>
    </row>
    <row r="17" spans="1:22" x14ac:dyDescent="0.35">
      <c r="A17" s="1">
        <v>5890</v>
      </c>
      <c r="B17" s="1" t="s">
        <v>21</v>
      </c>
      <c r="C17" s="1">
        <v>26.48</v>
      </c>
      <c r="D17" s="1">
        <v>0.05</v>
      </c>
      <c r="E17" s="1">
        <v>21</v>
      </c>
      <c r="F17" s="1"/>
      <c r="G17" s="1"/>
      <c r="H17" s="1" t="s">
        <v>32</v>
      </c>
      <c r="I17" s="1" t="s">
        <v>51</v>
      </c>
      <c r="J17" s="1" t="s">
        <v>34</v>
      </c>
      <c r="K17" s="1" t="s">
        <v>43</v>
      </c>
      <c r="L17" s="1" t="s">
        <v>53</v>
      </c>
      <c r="M17" s="1"/>
      <c r="N17" s="1" t="s">
        <v>27</v>
      </c>
      <c r="O17" s="1" t="s">
        <v>45</v>
      </c>
      <c r="P17" s="1" t="s">
        <v>62</v>
      </c>
      <c r="Q17" s="1" t="s">
        <v>79</v>
      </c>
      <c r="R17" s="1">
        <v>10012</v>
      </c>
      <c r="S17" s="1" t="s">
        <v>71</v>
      </c>
      <c r="T17" s="1" t="s">
        <v>72</v>
      </c>
      <c r="U17" s="1">
        <v>70</v>
      </c>
      <c r="V17" s="1">
        <v>41793</v>
      </c>
    </row>
    <row r="18" spans="1:22" x14ac:dyDescent="0.35">
      <c r="A18" s="1">
        <v>6062</v>
      </c>
      <c r="B18" s="1" t="s">
        <v>31</v>
      </c>
      <c r="C18" s="1">
        <v>5</v>
      </c>
      <c r="D18" s="1">
        <v>0.05</v>
      </c>
      <c r="E18" s="1">
        <v>21</v>
      </c>
      <c r="F18" s="1"/>
      <c r="G18" s="1"/>
      <c r="H18" s="1" t="s">
        <v>32</v>
      </c>
      <c r="I18" s="1" t="s">
        <v>51</v>
      </c>
      <c r="J18" s="1" t="s">
        <v>58</v>
      </c>
      <c r="K18" s="1" t="s">
        <v>60</v>
      </c>
      <c r="L18" s="1" t="s">
        <v>26</v>
      </c>
      <c r="M18" s="1"/>
      <c r="N18" s="1" t="s">
        <v>27</v>
      </c>
      <c r="O18" s="1" t="s">
        <v>45</v>
      </c>
      <c r="P18" s="1" t="s">
        <v>62</v>
      </c>
      <c r="Q18" s="1" t="s">
        <v>79</v>
      </c>
      <c r="R18" s="1">
        <v>10012</v>
      </c>
      <c r="S18" s="1" t="s">
        <v>77</v>
      </c>
      <c r="T18" s="1" t="s">
        <v>80</v>
      </c>
      <c r="U18" s="1">
        <v>58</v>
      </c>
      <c r="V18" s="1">
        <v>42949</v>
      </c>
    </row>
    <row r="19" spans="1:22" x14ac:dyDescent="0.35">
      <c r="A19" s="1">
        <v>6063</v>
      </c>
      <c r="B19" s="1" t="s">
        <v>31</v>
      </c>
      <c r="C19" s="1">
        <v>12.99</v>
      </c>
      <c r="D19" s="1">
        <v>0.05</v>
      </c>
      <c r="E19" s="1">
        <v>21</v>
      </c>
      <c r="F19" s="1"/>
      <c r="G19" s="1"/>
      <c r="H19" s="1" t="s">
        <v>32</v>
      </c>
      <c r="I19" s="1" t="s">
        <v>51</v>
      </c>
      <c r="J19" s="1" t="s">
        <v>73</v>
      </c>
      <c r="K19" s="1" t="s">
        <v>74</v>
      </c>
      <c r="L19" s="1" t="s">
        <v>75</v>
      </c>
      <c r="M19" s="1"/>
      <c r="N19" s="1" t="s">
        <v>27</v>
      </c>
      <c r="O19" s="1" t="s">
        <v>28</v>
      </c>
      <c r="P19" s="1" t="s">
        <v>62</v>
      </c>
      <c r="Q19" s="1" t="s">
        <v>79</v>
      </c>
      <c r="R19" s="1">
        <v>10012</v>
      </c>
      <c r="S19" s="1" t="s">
        <v>77</v>
      </c>
      <c r="T19" s="1" t="s">
        <v>78</v>
      </c>
      <c r="U19" s="1">
        <v>71</v>
      </c>
      <c r="V19" s="1">
        <v>42949</v>
      </c>
    </row>
    <row r="20" spans="1:22" x14ac:dyDescent="0.35">
      <c r="A20" s="1">
        <v>20631</v>
      </c>
      <c r="B20" s="1" t="s">
        <v>21</v>
      </c>
      <c r="C20" s="1">
        <v>55.48</v>
      </c>
      <c r="D20" s="1">
        <v>0.05</v>
      </c>
      <c r="E20" s="1">
        <v>24</v>
      </c>
      <c r="F20" s="1"/>
      <c r="G20" s="1"/>
      <c r="H20" s="1" t="s">
        <v>32</v>
      </c>
      <c r="I20" s="1" t="s">
        <v>81</v>
      </c>
      <c r="J20" s="1" t="s">
        <v>82</v>
      </c>
      <c r="K20" s="1" t="s">
        <v>83</v>
      </c>
      <c r="L20" s="1" t="s">
        <v>53</v>
      </c>
      <c r="M20" s="1"/>
      <c r="N20" s="1" t="s">
        <v>27</v>
      </c>
      <c r="O20" s="1" t="s">
        <v>28</v>
      </c>
      <c r="P20" s="1" t="s">
        <v>37</v>
      </c>
      <c r="Q20" s="1" t="s">
        <v>84</v>
      </c>
      <c r="R20" s="1">
        <v>92677</v>
      </c>
      <c r="S20" s="1" t="s">
        <v>85</v>
      </c>
      <c r="T20" s="1" t="s">
        <v>86</v>
      </c>
      <c r="U20" s="1">
        <v>1</v>
      </c>
      <c r="V20" s="1">
        <v>87651</v>
      </c>
    </row>
    <row r="21" spans="1:22" x14ac:dyDescent="0.35">
      <c r="A21" s="1">
        <v>20632</v>
      </c>
      <c r="B21" s="1" t="s">
        <v>21</v>
      </c>
      <c r="C21" s="1">
        <v>1.68</v>
      </c>
      <c r="D21" s="1">
        <v>0.05</v>
      </c>
      <c r="E21" s="1">
        <v>24</v>
      </c>
      <c r="F21" s="1"/>
      <c r="G21" s="1"/>
      <c r="H21" s="1" t="s">
        <v>32</v>
      </c>
      <c r="I21" s="1" t="s">
        <v>81</v>
      </c>
      <c r="J21" s="1" t="s">
        <v>58</v>
      </c>
      <c r="K21" s="1" t="s">
        <v>25</v>
      </c>
      <c r="L21" s="1" t="s">
        <v>26</v>
      </c>
      <c r="M21" s="1"/>
      <c r="N21" s="1" t="s">
        <v>27</v>
      </c>
      <c r="O21" s="1" t="s">
        <v>28</v>
      </c>
      <c r="P21" s="1" t="s">
        <v>37</v>
      </c>
      <c r="Q21" s="1" t="s">
        <v>84</v>
      </c>
      <c r="R21" s="1">
        <v>92677</v>
      </c>
      <c r="S21" s="1" t="s">
        <v>85</v>
      </c>
      <c r="T21" s="1" t="s">
        <v>87</v>
      </c>
      <c r="U21" s="1">
        <v>1</v>
      </c>
      <c r="V21" s="1">
        <v>87651</v>
      </c>
    </row>
    <row r="22" spans="1:22" x14ac:dyDescent="0.35">
      <c r="A22" s="1">
        <v>23967</v>
      </c>
      <c r="B22" s="1" t="s">
        <v>31</v>
      </c>
      <c r="C22" s="1">
        <v>4.1399999999999997</v>
      </c>
      <c r="D22" s="1">
        <v>0.05</v>
      </c>
      <c r="E22" s="1">
        <v>27</v>
      </c>
      <c r="F22" s="1"/>
      <c r="G22" s="1"/>
      <c r="H22" s="1" t="s">
        <v>32</v>
      </c>
      <c r="I22" s="1" t="s">
        <v>81</v>
      </c>
      <c r="J22" s="1" t="s">
        <v>34</v>
      </c>
      <c r="K22" s="1" t="s">
        <v>52</v>
      </c>
      <c r="L22" s="1" t="s">
        <v>53</v>
      </c>
      <c r="M22" s="1"/>
      <c r="N22" s="1" t="s">
        <v>27</v>
      </c>
      <c r="O22" s="1" t="s">
        <v>28</v>
      </c>
      <c r="P22" s="1" t="s">
        <v>37</v>
      </c>
      <c r="Q22" s="1" t="s">
        <v>88</v>
      </c>
      <c r="R22" s="1">
        <v>90712</v>
      </c>
      <c r="S22" s="2">
        <v>42040</v>
      </c>
      <c r="T22" s="2">
        <v>42099</v>
      </c>
      <c r="U22" s="1">
        <v>12</v>
      </c>
      <c r="V22" s="1">
        <v>87652</v>
      </c>
    </row>
    <row r="23" spans="1:22" x14ac:dyDescent="0.35">
      <c r="A23" s="1">
        <v>23509</v>
      </c>
      <c r="B23" s="1" t="s">
        <v>21</v>
      </c>
      <c r="C23" s="1">
        <v>34.99</v>
      </c>
      <c r="D23" s="1">
        <v>0.05</v>
      </c>
      <c r="E23" s="1">
        <v>32</v>
      </c>
      <c r="F23" s="1"/>
      <c r="G23" s="1"/>
      <c r="H23" s="1" t="s">
        <v>32</v>
      </c>
      <c r="I23" s="1" t="s">
        <v>81</v>
      </c>
      <c r="J23" s="1" t="s">
        <v>89</v>
      </c>
      <c r="K23" s="1" t="s">
        <v>25</v>
      </c>
      <c r="L23" s="1" t="s">
        <v>53</v>
      </c>
      <c r="M23" s="1"/>
      <c r="N23" s="1" t="s">
        <v>27</v>
      </c>
      <c r="O23" s="1" t="s">
        <v>28</v>
      </c>
      <c r="P23" s="1" t="s">
        <v>90</v>
      </c>
      <c r="Q23" s="1" t="s">
        <v>91</v>
      </c>
      <c r="R23" s="1">
        <v>97526</v>
      </c>
      <c r="S23" s="1" t="s">
        <v>92</v>
      </c>
      <c r="T23" s="1" t="s">
        <v>93</v>
      </c>
      <c r="U23" s="1">
        <v>13</v>
      </c>
      <c r="V23" s="1">
        <v>89199</v>
      </c>
    </row>
    <row r="24" spans="1:22" x14ac:dyDescent="0.35">
      <c r="A24" s="1">
        <v>23612</v>
      </c>
      <c r="B24" s="1" t="s">
        <v>21</v>
      </c>
      <c r="C24" s="1">
        <v>17.98</v>
      </c>
      <c r="D24" s="1">
        <v>0.05</v>
      </c>
      <c r="E24" s="1">
        <v>32</v>
      </c>
      <c r="F24" s="1"/>
      <c r="G24" s="1"/>
      <c r="H24" s="1" t="s">
        <v>32</v>
      </c>
      <c r="I24" s="1" t="s">
        <v>81</v>
      </c>
      <c r="J24" s="1" t="s">
        <v>73</v>
      </c>
      <c r="K24" s="1" t="s">
        <v>74</v>
      </c>
      <c r="L24" s="1" t="s">
        <v>75</v>
      </c>
      <c r="M24" s="1"/>
      <c r="N24" s="1" t="s">
        <v>27</v>
      </c>
      <c r="O24" s="1" t="s">
        <v>28</v>
      </c>
      <c r="P24" s="1" t="s">
        <v>90</v>
      </c>
      <c r="Q24" s="1" t="s">
        <v>91</v>
      </c>
      <c r="R24" s="1">
        <v>97526</v>
      </c>
      <c r="S24" s="1" t="s">
        <v>94</v>
      </c>
      <c r="T24" s="1" t="s">
        <v>95</v>
      </c>
      <c r="U24" s="1">
        <v>2</v>
      </c>
      <c r="V24" s="1">
        <v>89200</v>
      </c>
    </row>
    <row r="25" spans="1:22" x14ac:dyDescent="0.35">
      <c r="A25" s="1">
        <v>23278</v>
      </c>
      <c r="B25" s="1" t="s">
        <v>50</v>
      </c>
      <c r="C25" s="1">
        <v>125.99</v>
      </c>
      <c r="D25" s="1">
        <v>0.1</v>
      </c>
      <c r="E25" s="1">
        <v>32</v>
      </c>
      <c r="F25" s="1"/>
      <c r="G25" s="1"/>
      <c r="H25" s="1" t="s">
        <v>22</v>
      </c>
      <c r="I25" s="1" t="s">
        <v>81</v>
      </c>
      <c r="J25" s="1" t="s">
        <v>73</v>
      </c>
      <c r="K25" s="1" t="s">
        <v>67</v>
      </c>
      <c r="L25" s="1" t="s">
        <v>53</v>
      </c>
      <c r="M25" s="1"/>
      <c r="N25" s="1" t="s">
        <v>27</v>
      </c>
      <c r="O25" s="1" t="s">
        <v>28</v>
      </c>
      <c r="P25" s="1" t="s">
        <v>90</v>
      </c>
      <c r="Q25" s="1" t="s">
        <v>91</v>
      </c>
      <c r="R25" s="1">
        <v>97526</v>
      </c>
      <c r="S25" s="1" t="s">
        <v>96</v>
      </c>
      <c r="T25" s="1" t="s">
        <v>97</v>
      </c>
      <c r="U25" s="1">
        <v>8</v>
      </c>
      <c r="V25" s="1">
        <v>89202</v>
      </c>
    </row>
    <row r="26" spans="1:22" x14ac:dyDescent="0.35">
      <c r="A26" s="1">
        <v>19355</v>
      </c>
      <c r="B26" s="1" t="s">
        <v>98</v>
      </c>
      <c r="C26" s="1">
        <v>205.99</v>
      </c>
      <c r="D26" s="1">
        <v>0.1</v>
      </c>
      <c r="E26" s="1">
        <v>32</v>
      </c>
      <c r="F26" s="1"/>
      <c r="G26" s="1"/>
      <c r="H26" s="1" t="s">
        <v>32</v>
      </c>
      <c r="I26" s="1" t="s">
        <v>81</v>
      </c>
      <c r="J26" s="1" t="s">
        <v>73</v>
      </c>
      <c r="K26" s="1" t="s">
        <v>67</v>
      </c>
      <c r="L26" s="1" t="s">
        <v>53</v>
      </c>
      <c r="M26" s="1"/>
      <c r="N26" s="1" t="s">
        <v>27</v>
      </c>
      <c r="O26" s="1" t="s">
        <v>28</v>
      </c>
      <c r="P26" s="1" t="s">
        <v>90</v>
      </c>
      <c r="Q26" s="1" t="s">
        <v>91</v>
      </c>
      <c r="R26" s="1">
        <v>97526</v>
      </c>
      <c r="S26" s="2">
        <v>42341</v>
      </c>
      <c r="T26" s="1" t="s">
        <v>99</v>
      </c>
      <c r="U26" s="1">
        <v>22</v>
      </c>
      <c r="V26" s="1">
        <v>89203</v>
      </c>
    </row>
    <row r="27" spans="1:22" x14ac:dyDescent="0.35">
      <c r="A27" s="1">
        <v>23654</v>
      </c>
      <c r="B27" s="1" t="s">
        <v>31</v>
      </c>
      <c r="C27" s="1">
        <v>4.24</v>
      </c>
      <c r="D27" s="1">
        <v>0.05</v>
      </c>
      <c r="E27" s="1">
        <v>33</v>
      </c>
      <c r="F27" s="1"/>
      <c r="G27" s="1"/>
      <c r="H27" s="1" t="s">
        <v>32</v>
      </c>
      <c r="I27" s="1" t="s">
        <v>81</v>
      </c>
      <c r="J27" s="1" t="s">
        <v>58</v>
      </c>
      <c r="K27" s="1" t="s">
        <v>100</v>
      </c>
      <c r="L27" s="1" t="s">
        <v>53</v>
      </c>
      <c r="M27" s="1"/>
      <c r="N27" s="1" t="s">
        <v>27</v>
      </c>
      <c r="O27" s="1" t="s">
        <v>28</v>
      </c>
      <c r="P27" s="1" t="s">
        <v>90</v>
      </c>
      <c r="Q27" s="1" t="s">
        <v>101</v>
      </c>
      <c r="R27" s="1">
        <v>97030</v>
      </c>
      <c r="S27" s="1" t="s">
        <v>40</v>
      </c>
      <c r="T27" s="1" t="s">
        <v>102</v>
      </c>
      <c r="U27" s="1">
        <v>13</v>
      </c>
      <c r="V27" s="1">
        <v>89201</v>
      </c>
    </row>
    <row r="28" spans="1:22" x14ac:dyDescent="0.35">
      <c r="A28" s="1">
        <v>23655</v>
      </c>
      <c r="B28" s="1" t="s">
        <v>31</v>
      </c>
      <c r="C28" s="1">
        <v>2.94</v>
      </c>
      <c r="D28" s="1">
        <v>0.05</v>
      </c>
      <c r="E28" s="1">
        <v>33</v>
      </c>
      <c r="F28" s="1"/>
      <c r="G28" s="1"/>
      <c r="H28" s="1" t="s">
        <v>32</v>
      </c>
      <c r="I28" s="1" t="s">
        <v>81</v>
      </c>
      <c r="J28" s="1" t="s">
        <v>58</v>
      </c>
      <c r="K28" s="1" t="s">
        <v>25</v>
      </c>
      <c r="L28" s="1" t="s">
        <v>26</v>
      </c>
      <c r="M28" s="1"/>
      <c r="N28" s="1" t="s">
        <v>27</v>
      </c>
      <c r="O28" s="1" t="s">
        <v>28</v>
      </c>
      <c r="P28" s="1" t="s">
        <v>90</v>
      </c>
      <c r="Q28" s="1" t="s">
        <v>101</v>
      </c>
      <c r="R28" s="1">
        <v>97030</v>
      </c>
      <c r="S28" s="1" t="s">
        <v>40</v>
      </c>
      <c r="T28" s="1" t="s">
        <v>103</v>
      </c>
      <c r="U28" s="1">
        <v>18</v>
      </c>
      <c r="V28" s="1">
        <v>89201</v>
      </c>
    </row>
    <row r="29" spans="1:22" x14ac:dyDescent="0.35">
      <c r="A29" s="1">
        <v>25933</v>
      </c>
      <c r="B29" s="1" t="s">
        <v>21</v>
      </c>
      <c r="C29" s="1">
        <v>99.99</v>
      </c>
      <c r="D29" s="1">
        <v>0.05</v>
      </c>
      <c r="E29" s="1">
        <v>43</v>
      </c>
      <c r="F29" s="1"/>
      <c r="G29" s="1"/>
      <c r="H29" s="1" t="s">
        <v>32</v>
      </c>
      <c r="I29" s="1" t="s">
        <v>104</v>
      </c>
      <c r="J29" s="1" t="s">
        <v>73</v>
      </c>
      <c r="K29" s="1" t="s">
        <v>74</v>
      </c>
      <c r="L29" s="1" t="s">
        <v>53</v>
      </c>
      <c r="M29" s="1"/>
      <c r="N29" s="1" t="s">
        <v>27</v>
      </c>
      <c r="O29" s="1" t="s">
        <v>28</v>
      </c>
      <c r="P29" s="1" t="s">
        <v>29</v>
      </c>
      <c r="Q29" s="1" t="s">
        <v>105</v>
      </c>
      <c r="R29" s="1">
        <v>98052</v>
      </c>
      <c r="S29" s="2">
        <v>42282</v>
      </c>
      <c r="T29" s="2">
        <v>42313</v>
      </c>
      <c r="U29" s="1">
        <v>6</v>
      </c>
      <c r="V29" s="1">
        <v>91454</v>
      </c>
    </row>
    <row r="30" spans="1:22" x14ac:dyDescent="0.35">
      <c r="A30" s="1">
        <v>18551</v>
      </c>
      <c r="B30" s="1" t="s">
        <v>31</v>
      </c>
      <c r="C30" s="1">
        <v>115.99</v>
      </c>
      <c r="D30" s="1">
        <v>0.1</v>
      </c>
      <c r="E30" s="1">
        <v>52</v>
      </c>
      <c r="F30" s="1"/>
      <c r="G30" s="1"/>
      <c r="H30" s="1" t="s">
        <v>32</v>
      </c>
      <c r="I30" s="1" t="s">
        <v>81</v>
      </c>
      <c r="J30" s="1" t="s">
        <v>106</v>
      </c>
      <c r="K30" s="1" t="s">
        <v>67</v>
      </c>
      <c r="L30" s="1" t="s">
        <v>53</v>
      </c>
      <c r="M30" s="1"/>
      <c r="N30" s="1" t="s">
        <v>27</v>
      </c>
      <c r="O30" s="1" t="s">
        <v>28</v>
      </c>
      <c r="P30" s="1" t="s">
        <v>29</v>
      </c>
      <c r="Q30" s="1" t="s">
        <v>107</v>
      </c>
      <c r="R30" s="1">
        <v>98373</v>
      </c>
      <c r="S30" s="2">
        <v>42280</v>
      </c>
      <c r="T30" s="2">
        <v>42280</v>
      </c>
      <c r="U30" s="1">
        <v>6</v>
      </c>
      <c r="V30" s="1">
        <v>88426</v>
      </c>
    </row>
    <row r="31" spans="1:22" x14ac:dyDescent="0.35">
      <c r="A31" s="1">
        <v>22117</v>
      </c>
      <c r="B31" s="1" t="s">
        <v>41</v>
      </c>
      <c r="C31" s="1">
        <v>3502.14</v>
      </c>
      <c r="D31" s="1">
        <v>0.15</v>
      </c>
      <c r="E31" s="1">
        <v>53</v>
      </c>
      <c r="F31" s="1"/>
      <c r="G31" s="1"/>
      <c r="H31" s="1" t="s">
        <v>32</v>
      </c>
      <c r="I31" s="1" t="s">
        <v>81</v>
      </c>
      <c r="J31" s="1" t="s">
        <v>73</v>
      </c>
      <c r="K31" s="1" t="s">
        <v>74</v>
      </c>
      <c r="L31" s="1" t="s">
        <v>108</v>
      </c>
      <c r="M31" s="1"/>
      <c r="N31" s="1" t="s">
        <v>27</v>
      </c>
      <c r="O31" s="1" t="s">
        <v>28</v>
      </c>
      <c r="P31" s="1" t="s">
        <v>29</v>
      </c>
      <c r="Q31" s="1" t="s">
        <v>105</v>
      </c>
      <c r="R31" s="1">
        <v>98052</v>
      </c>
      <c r="S31" s="1" t="s">
        <v>85</v>
      </c>
      <c r="T31" s="1" t="s">
        <v>87</v>
      </c>
      <c r="U31" s="1">
        <v>1</v>
      </c>
      <c r="V31" s="1">
        <v>88425</v>
      </c>
    </row>
    <row r="32" spans="1:22" x14ac:dyDescent="0.35">
      <c r="A32" s="1">
        <v>18552</v>
      </c>
      <c r="B32" s="1" t="s">
        <v>31</v>
      </c>
      <c r="C32" s="1">
        <v>5.98</v>
      </c>
      <c r="D32" s="1">
        <v>0.05</v>
      </c>
      <c r="E32" s="1">
        <v>53</v>
      </c>
      <c r="F32" s="1"/>
      <c r="G32" s="1"/>
      <c r="H32" s="1" t="s">
        <v>32</v>
      </c>
      <c r="I32" s="1" t="s">
        <v>81</v>
      </c>
      <c r="J32" s="1" t="s">
        <v>58</v>
      </c>
      <c r="K32" s="1" t="s">
        <v>83</v>
      </c>
      <c r="L32" s="1" t="s">
        <v>53</v>
      </c>
      <c r="M32" s="1"/>
      <c r="N32" s="1" t="s">
        <v>27</v>
      </c>
      <c r="O32" s="1" t="s">
        <v>45</v>
      </c>
      <c r="P32" s="1" t="s">
        <v>29</v>
      </c>
      <c r="Q32" s="1" t="s">
        <v>105</v>
      </c>
      <c r="R32" s="1">
        <v>98052</v>
      </c>
      <c r="S32" s="2">
        <v>42280</v>
      </c>
      <c r="T32" s="2">
        <v>42311</v>
      </c>
      <c r="U32" s="1">
        <v>17</v>
      </c>
      <c r="V32" s="1">
        <v>88426</v>
      </c>
    </row>
    <row r="33" spans="1:22" x14ac:dyDescent="0.35">
      <c r="A33" s="1">
        <v>20697</v>
      </c>
      <c r="B33" s="1" t="s">
        <v>50</v>
      </c>
      <c r="C33" s="1">
        <v>3.8</v>
      </c>
      <c r="D33" s="1">
        <v>0.05</v>
      </c>
      <c r="E33" s="1">
        <v>56</v>
      </c>
      <c r="F33" s="1"/>
      <c r="G33" s="1"/>
      <c r="H33" s="1" t="s">
        <v>32</v>
      </c>
      <c r="I33" s="1" t="s">
        <v>104</v>
      </c>
      <c r="J33" s="1" t="s">
        <v>58</v>
      </c>
      <c r="K33" s="1" t="s">
        <v>100</v>
      </c>
      <c r="L33" s="1" t="s">
        <v>53</v>
      </c>
      <c r="M33" s="1"/>
      <c r="N33" s="1" t="s">
        <v>27</v>
      </c>
      <c r="O33" s="1" t="s">
        <v>45</v>
      </c>
      <c r="P33" s="1" t="s">
        <v>62</v>
      </c>
      <c r="Q33" s="1" t="s">
        <v>109</v>
      </c>
      <c r="R33" s="1">
        <v>14150</v>
      </c>
      <c r="S33" s="1" t="s">
        <v>110</v>
      </c>
      <c r="T33" s="1" t="s">
        <v>111</v>
      </c>
      <c r="U33" s="1">
        <v>20</v>
      </c>
      <c r="V33" s="1">
        <v>88075</v>
      </c>
    </row>
    <row r="34" spans="1:22" x14ac:dyDescent="0.35">
      <c r="A34" s="1">
        <v>20698</v>
      </c>
      <c r="B34" s="1" t="s">
        <v>50</v>
      </c>
      <c r="C34" s="1">
        <v>1.76</v>
      </c>
      <c r="D34" s="1">
        <v>0.05</v>
      </c>
      <c r="E34" s="1">
        <v>56</v>
      </c>
      <c r="F34" s="1"/>
      <c r="G34" s="1"/>
      <c r="H34" s="1" t="s">
        <v>32</v>
      </c>
      <c r="I34" s="1" t="s">
        <v>104</v>
      </c>
      <c r="J34" s="1" t="s">
        <v>58</v>
      </c>
      <c r="K34" s="1" t="s">
        <v>25</v>
      </c>
      <c r="L34" s="1" t="s">
        <v>26</v>
      </c>
      <c r="M34" s="1"/>
      <c r="N34" s="1" t="s">
        <v>27</v>
      </c>
      <c r="O34" s="1" t="s">
        <v>54</v>
      </c>
      <c r="P34" s="1" t="s">
        <v>62</v>
      </c>
      <c r="Q34" s="1" t="s">
        <v>109</v>
      </c>
      <c r="R34" s="1">
        <v>14150</v>
      </c>
      <c r="S34" s="1" t="s">
        <v>110</v>
      </c>
      <c r="T34" s="1" t="s">
        <v>111</v>
      </c>
      <c r="U34" s="1">
        <v>17</v>
      </c>
      <c r="V34" s="1">
        <v>88075</v>
      </c>
    </row>
    <row r="35" spans="1:22" x14ac:dyDescent="0.35">
      <c r="A35" s="1">
        <v>22890</v>
      </c>
      <c r="B35" s="1" t="s">
        <v>21</v>
      </c>
      <c r="C35" s="1">
        <v>5.98</v>
      </c>
      <c r="D35" s="1">
        <v>0.05</v>
      </c>
      <c r="E35" s="1">
        <v>62</v>
      </c>
      <c r="F35" s="1"/>
      <c r="G35" s="1"/>
      <c r="H35" s="1" t="s">
        <v>32</v>
      </c>
      <c r="I35" s="1" t="s">
        <v>81</v>
      </c>
      <c r="J35" s="1" t="s">
        <v>58</v>
      </c>
      <c r="K35" s="1" t="s">
        <v>83</v>
      </c>
      <c r="L35" s="1" t="s">
        <v>53</v>
      </c>
      <c r="M35" s="1"/>
      <c r="N35" s="1" t="s">
        <v>27</v>
      </c>
      <c r="O35" s="1" t="s">
        <v>54</v>
      </c>
      <c r="P35" s="1" t="s">
        <v>112</v>
      </c>
      <c r="Q35" s="1" t="s">
        <v>113</v>
      </c>
      <c r="R35" s="1">
        <v>78664</v>
      </c>
      <c r="S35" s="2">
        <v>42252</v>
      </c>
      <c r="T35" s="2">
        <v>42313</v>
      </c>
      <c r="U35" s="1">
        <v>3</v>
      </c>
      <c r="V35" s="1">
        <v>87407</v>
      </c>
    </row>
    <row r="36" spans="1:22" x14ac:dyDescent="0.35">
      <c r="A36" s="1">
        <v>25354</v>
      </c>
      <c r="B36" s="1" t="s">
        <v>21</v>
      </c>
      <c r="C36" s="1">
        <v>29.14</v>
      </c>
      <c r="D36" s="1">
        <v>0.05</v>
      </c>
      <c r="E36" s="1">
        <v>62</v>
      </c>
      <c r="F36" s="1"/>
      <c r="G36" s="1"/>
      <c r="H36" s="1" t="s">
        <v>32</v>
      </c>
      <c r="I36" s="1" t="s">
        <v>81</v>
      </c>
      <c r="J36" s="1" t="s">
        <v>58</v>
      </c>
      <c r="K36" s="1" t="s">
        <v>83</v>
      </c>
      <c r="L36" s="1" t="s">
        <v>26</v>
      </c>
      <c r="M36" s="1"/>
      <c r="N36" s="1" t="s">
        <v>27</v>
      </c>
      <c r="O36" s="1" t="s">
        <v>114</v>
      </c>
      <c r="P36" s="1" t="s">
        <v>112</v>
      </c>
      <c r="Q36" s="1" t="s">
        <v>113</v>
      </c>
      <c r="R36" s="1">
        <v>78664</v>
      </c>
      <c r="S36" s="2">
        <v>42344</v>
      </c>
      <c r="T36" s="1" t="s">
        <v>115</v>
      </c>
      <c r="U36" s="1">
        <v>17</v>
      </c>
      <c r="V36" s="1">
        <v>87408</v>
      </c>
    </row>
    <row r="37" spans="1:22" x14ac:dyDescent="0.35">
      <c r="A37" s="1">
        <v>21017</v>
      </c>
      <c r="B37" s="1" t="s">
        <v>31</v>
      </c>
      <c r="C37" s="1">
        <v>3.69</v>
      </c>
      <c r="D37" s="1">
        <v>0.05</v>
      </c>
      <c r="E37" s="1">
        <v>64</v>
      </c>
      <c r="F37" s="1"/>
      <c r="G37" s="1"/>
      <c r="H37" s="1" t="s">
        <v>32</v>
      </c>
      <c r="I37" s="1" t="s">
        <v>51</v>
      </c>
      <c r="J37" s="1" t="s">
        <v>58</v>
      </c>
      <c r="K37" s="1" t="s">
        <v>116</v>
      </c>
      <c r="L37" s="1" t="s">
        <v>53</v>
      </c>
      <c r="M37" s="1"/>
      <c r="N37" s="1" t="s">
        <v>27</v>
      </c>
      <c r="O37" s="1" t="s">
        <v>114</v>
      </c>
      <c r="P37" s="1" t="s">
        <v>117</v>
      </c>
      <c r="Q37" s="1" t="s">
        <v>118</v>
      </c>
      <c r="R37" s="1">
        <v>24153</v>
      </c>
      <c r="S37" s="2">
        <v>42038</v>
      </c>
      <c r="T37" s="2">
        <v>42097</v>
      </c>
      <c r="U37" s="1">
        <v>1</v>
      </c>
      <c r="V37" s="1">
        <v>87406</v>
      </c>
    </row>
    <row r="38" spans="1:22" x14ac:dyDescent="0.35">
      <c r="A38" s="1">
        <v>21019</v>
      </c>
      <c r="B38" s="1" t="s">
        <v>31</v>
      </c>
      <c r="C38" s="1">
        <v>175.99</v>
      </c>
      <c r="D38" s="1">
        <v>0.1</v>
      </c>
      <c r="E38" s="1">
        <v>64</v>
      </c>
      <c r="F38" s="1"/>
      <c r="G38" s="1"/>
      <c r="H38" s="1" t="s">
        <v>22</v>
      </c>
      <c r="I38" s="1" t="s">
        <v>51</v>
      </c>
      <c r="J38" s="1" t="s">
        <v>73</v>
      </c>
      <c r="K38" s="1" t="s">
        <v>67</v>
      </c>
      <c r="L38" s="1" t="s">
        <v>53</v>
      </c>
      <c r="M38" s="1"/>
      <c r="N38" s="1" t="s">
        <v>27</v>
      </c>
      <c r="O38" s="1" t="s">
        <v>28</v>
      </c>
      <c r="P38" s="1" t="s">
        <v>117</v>
      </c>
      <c r="Q38" s="1" t="s">
        <v>118</v>
      </c>
      <c r="R38" s="1">
        <v>24153</v>
      </c>
      <c r="S38" s="2">
        <v>42038</v>
      </c>
      <c r="T38" s="2">
        <v>42038</v>
      </c>
      <c r="U38" s="1">
        <v>4</v>
      </c>
      <c r="V38" s="1">
        <v>87406</v>
      </c>
    </row>
    <row r="39" spans="1:22" x14ac:dyDescent="0.35">
      <c r="A39" s="1">
        <v>23274</v>
      </c>
      <c r="B39" s="1" t="s">
        <v>98</v>
      </c>
      <c r="C39" s="1">
        <v>155.06</v>
      </c>
      <c r="D39" s="1">
        <v>0.1</v>
      </c>
      <c r="E39" s="1">
        <v>67</v>
      </c>
      <c r="F39" s="1"/>
      <c r="G39" s="1"/>
      <c r="H39" s="1" t="s">
        <v>32</v>
      </c>
      <c r="I39" s="1" t="s">
        <v>81</v>
      </c>
      <c r="J39" s="1" t="s">
        <v>58</v>
      </c>
      <c r="K39" s="1" t="s">
        <v>119</v>
      </c>
      <c r="L39" s="1" t="s">
        <v>53</v>
      </c>
      <c r="M39" s="1"/>
      <c r="N39" s="1" t="s">
        <v>27</v>
      </c>
      <c r="O39" s="1" t="s">
        <v>45</v>
      </c>
      <c r="P39" s="1" t="s">
        <v>37</v>
      </c>
      <c r="Q39" s="1" t="s">
        <v>120</v>
      </c>
      <c r="R39" s="1">
        <v>94559</v>
      </c>
      <c r="S39" s="2">
        <v>42036</v>
      </c>
      <c r="T39" s="2">
        <v>42248</v>
      </c>
      <c r="U39" s="1">
        <v>8</v>
      </c>
      <c r="V39" s="1">
        <v>87946</v>
      </c>
    </row>
    <row r="40" spans="1:22" x14ac:dyDescent="0.35">
      <c r="A40" s="1">
        <v>5272</v>
      </c>
      <c r="B40" s="1" t="s">
        <v>98</v>
      </c>
      <c r="C40" s="1">
        <v>291.73</v>
      </c>
      <c r="D40" s="1">
        <v>0.1</v>
      </c>
      <c r="E40" s="1">
        <v>68</v>
      </c>
      <c r="F40" s="1"/>
      <c r="G40" s="1"/>
      <c r="H40" s="1" t="s">
        <v>32</v>
      </c>
      <c r="I40" s="1" t="s">
        <v>81</v>
      </c>
      <c r="J40" s="1" t="s">
        <v>34</v>
      </c>
      <c r="K40" s="1" t="s">
        <v>35</v>
      </c>
      <c r="L40" s="1" t="s">
        <v>36</v>
      </c>
      <c r="M40" s="1"/>
      <c r="N40" s="1" t="s">
        <v>27</v>
      </c>
      <c r="O40" s="1" t="s">
        <v>45</v>
      </c>
      <c r="P40" s="1" t="s">
        <v>62</v>
      </c>
      <c r="Q40" s="1" t="s">
        <v>79</v>
      </c>
      <c r="R40" s="1">
        <v>10177</v>
      </c>
      <c r="S40" s="2">
        <v>42036</v>
      </c>
      <c r="T40" s="2">
        <v>42036</v>
      </c>
      <c r="U40" s="1">
        <v>4</v>
      </c>
      <c r="V40" s="1">
        <v>37537</v>
      </c>
    </row>
    <row r="41" spans="1:22" x14ac:dyDescent="0.35">
      <c r="A41" s="1">
        <v>5273</v>
      </c>
      <c r="B41" s="1" t="s">
        <v>98</v>
      </c>
      <c r="C41" s="1">
        <v>100.98</v>
      </c>
      <c r="D41" s="1">
        <v>0.1</v>
      </c>
      <c r="E41" s="1">
        <v>68</v>
      </c>
      <c r="F41" s="1"/>
      <c r="G41" s="1"/>
      <c r="H41" s="1" t="s">
        <v>32</v>
      </c>
      <c r="I41" s="1" t="s">
        <v>81</v>
      </c>
      <c r="J41" s="1" t="s">
        <v>34</v>
      </c>
      <c r="K41" s="1" t="s">
        <v>35</v>
      </c>
      <c r="L41" s="1" t="s">
        <v>36</v>
      </c>
      <c r="M41" s="1"/>
      <c r="N41" s="1" t="s">
        <v>27</v>
      </c>
      <c r="O41" s="1" t="s">
        <v>45</v>
      </c>
      <c r="P41" s="1" t="s">
        <v>62</v>
      </c>
      <c r="Q41" s="1" t="s">
        <v>79</v>
      </c>
      <c r="R41" s="1">
        <v>10177</v>
      </c>
      <c r="S41" s="2">
        <v>42036</v>
      </c>
      <c r="T41" s="2">
        <v>42095</v>
      </c>
      <c r="U41" s="1">
        <v>43</v>
      </c>
      <c r="V41" s="1">
        <v>37537</v>
      </c>
    </row>
    <row r="42" spans="1:22" x14ac:dyDescent="0.35">
      <c r="A42" s="1">
        <v>5274</v>
      </c>
      <c r="B42" s="1" t="s">
        <v>98</v>
      </c>
      <c r="C42" s="1">
        <v>155.06</v>
      </c>
      <c r="D42" s="1">
        <v>0.1</v>
      </c>
      <c r="E42" s="1">
        <v>68</v>
      </c>
      <c r="F42" s="1"/>
      <c r="G42" s="1"/>
      <c r="H42" s="1" t="s">
        <v>32</v>
      </c>
      <c r="I42" s="1" t="s">
        <v>81</v>
      </c>
      <c r="J42" s="1" t="s">
        <v>58</v>
      </c>
      <c r="K42" s="1" t="s">
        <v>119</v>
      </c>
      <c r="L42" s="1" t="s">
        <v>53</v>
      </c>
      <c r="M42" s="1"/>
      <c r="N42" s="1" t="s">
        <v>27</v>
      </c>
      <c r="O42" s="1" t="s">
        <v>45</v>
      </c>
      <c r="P42" s="1" t="s">
        <v>62</v>
      </c>
      <c r="Q42" s="1" t="s">
        <v>79</v>
      </c>
      <c r="R42" s="1">
        <v>10177</v>
      </c>
      <c r="S42" s="2">
        <v>42036</v>
      </c>
      <c r="T42" s="2">
        <v>42248</v>
      </c>
      <c r="U42" s="1">
        <v>32</v>
      </c>
      <c r="V42" s="1">
        <v>37537</v>
      </c>
    </row>
    <row r="43" spans="1:22" x14ac:dyDescent="0.35">
      <c r="A43" s="1">
        <v>7786</v>
      </c>
      <c r="B43" s="1" t="s">
        <v>21</v>
      </c>
      <c r="C43" s="1">
        <v>122.99</v>
      </c>
      <c r="D43" s="1">
        <v>0.1</v>
      </c>
      <c r="E43" s="1">
        <v>68</v>
      </c>
      <c r="F43" s="1"/>
      <c r="G43" s="1"/>
      <c r="H43" s="1" t="s">
        <v>32</v>
      </c>
      <c r="I43" s="1" t="s">
        <v>81</v>
      </c>
      <c r="J43" s="1" t="s">
        <v>34</v>
      </c>
      <c r="K43" s="1" t="s">
        <v>35</v>
      </c>
      <c r="L43" s="1" t="s">
        <v>36</v>
      </c>
      <c r="M43" s="1"/>
      <c r="N43" s="1" t="s">
        <v>27</v>
      </c>
      <c r="O43" s="1" t="s">
        <v>45</v>
      </c>
      <c r="P43" s="1" t="s">
        <v>62</v>
      </c>
      <c r="Q43" s="1" t="s">
        <v>79</v>
      </c>
      <c r="R43" s="1">
        <v>10177</v>
      </c>
      <c r="S43" s="2">
        <v>42037</v>
      </c>
      <c r="T43" s="2">
        <v>42096</v>
      </c>
      <c r="U43" s="1">
        <v>49</v>
      </c>
      <c r="V43" s="1">
        <v>55713</v>
      </c>
    </row>
    <row r="44" spans="1:22" x14ac:dyDescent="0.35">
      <c r="A44" s="1">
        <v>25786</v>
      </c>
      <c r="B44" s="1" t="s">
        <v>21</v>
      </c>
      <c r="C44" s="1">
        <v>122.99</v>
      </c>
      <c r="D44" s="1">
        <v>0.1</v>
      </c>
      <c r="E44" s="1">
        <v>70</v>
      </c>
      <c r="F44" s="1"/>
      <c r="G44" s="1"/>
      <c r="H44" s="1" t="s">
        <v>32</v>
      </c>
      <c r="I44" s="1" t="s">
        <v>81</v>
      </c>
      <c r="J44" s="1" t="s">
        <v>34</v>
      </c>
      <c r="K44" s="1" t="s">
        <v>35</v>
      </c>
      <c r="L44" s="1" t="s">
        <v>36</v>
      </c>
      <c r="M44" s="1"/>
      <c r="N44" s="1" t="s">
        <v>27</v>
      </c>
      <c r="O44" s="1" t="s">
        <v>45</v>
      </c>
      <c r="P44" s="1" t="s">
        <v>121</v>
      </c>
      <c r="Q44" s="1" t="s">
        <v>122</v>
      </c>
      <c r="R44" s="1">
        <v>5401</v>
      </c>
      <c r="S44" s="2">
        <v>42037</v>
      </c>
      <c r="T44" s="2">
        <v>42096</v>
      </c>
      <c r="U44" s="1">
        <v>12</v>
      </c>
      <c r="V44" s="1">
        <v>87947</v>
      </c>
    </row>
    <row r="45" spans="1:22" x14ac:dyDescent="0.35">
      <c r="A45" s="1">
        <v>18281</v>
      </c>
      <c r="B45" s="1" t="s">
        <v>21</v>
      </c>
      <c r="C45" s="1">
        <v>296.18</v>
      </c>
      <c r="D45" s="1">
        <v>0.1</v>
      </c>
      <c r="E45" s="1">
        <v>83</v>
      </c>
      <c r="F45" s="1"/>
      <c r="G45" s="1"/>
      <c r="H45" s="1" t="s">
        <v>32</v>
      </c>
      <c r="I45" s="1" t="s">
        <v>81</v>
      </c>
      <c r="J45" s="1" t="s">
        <v>34</v>
      </c>
      <c r="K45" s="1" t="s">
        <v>123</v>
      </c>
      <c r="L45" s="1" t="s">
        <v>108</v>
      </c>
      <c r="M45" s="1"/>
      <c r="N45" s="1" t="s">
        <v>27</v>
      </c>
      <c r="O45" s="1" t="s">
        <v>45</v>
      </c>
      <c r="P45" s="1" t="s">
        <v>124</v>
      </c>
      <c r="Q45" s="1" t="s">
        <v>125</v>
      </c>
      <c r="R45" s="1">
        <v>44708</v>
      </c>
      <c r="S45" s="1" t="s">
        <v>126</v>
      </c>
      <c r="T45" s="1" t="s">
        <v>126</v>
      </c>
      <c r="U45" s="1">
        <v>6</v>
      </c>
      <c r="V45" s="1">
        <v>87365</v>
      </c>
    </row>
    <row r="46" spans="1:22" x14ac:dyDescent="0.35">
      <c r="A46" s="1">
        <v>23639</v>
      </c>
      <c r="B46" s="1" t="s">
        <v>31</v>
      </c>
      <c r="C46" s="1">
        <v>8.09</v>
      </c>
      <c r="D46" s="1">
        <v>0.05</v>
      </c>
      <c r="E46" s="1">
        <v>84</v>
      </c>
      <c r="F46" s="1"/>
      <c r="G46" s="1"/>
      <c r="H46" s="1" t="s">
        <v>32</v>
      </c>
      <c r="I46" s="1" t="s">
        <v>104</v>
      </c>
      <c r="J46" s="1" t="s">
        <v>34</v>
      </c>
      <c r="K46" s="1" t="s">
        <v>43</v>
      </c>
      <c r="L46" s="1" t="s">
        <v>53</v>
      </c>
      <c r="M46" s="1"/>
      <c r="N46" s="1" t="s">
        <v>27</v>
      </c>
      <c r="O46" s="1" t="s">
        <v>45</v>
      </c>
      <c r="P46" s="1" t="s">
        <v>124</v>
      </c>
      <c r="Q46" s="1" t="s">
        <v>127</v>
      </c>
      <c r="R46" s="1">
        <v>45231</v>
      </c>
      <c r="S46" s="2">
        <v>42037</v>
      </c>
      <c r="T46" s="2">
        <v>42065</v>
      </c>
      <c r="U46" s="1">
        <v>11</v>
      </c>
      <c r="V46" s="1">
        <v>87364</v>
      </c>
    </row>
    <row r="47" spans="1:22" x14ac:dyDescent="0.35">
      <c r="A47" s="1">
        <v>23880</v>
      </c>
      <c r="B47" s="1" t="s">
        <v>21</v>
      </c>
      <c r="C47" s="1">
        <v>896.99</v>
      </c>
      <c r="D47" s="1">
        <v>0.1</v>
      </c>
      <c r="E47" s="1">
        <v>84</v>
      </c>
      <c r="F47" s="1"/>
      <c r="G47" s="1"/>
      <c r="H47" s="1" t="s">
        <v>32</v>
      </c>
      <c r="I47" s="1" t="s">
        <v>81</v>
      </c>
      <c r="J47" s="1" t="s">
        <v>58</v>
      </c>
      <c r="K47" s="1" t="s">
        <v>100</v>
      </c>
      <c r="L47" s="1" t="s">
        <v>53</v>
      </c>
      <c r="M47" s="1"/>
      <c r="N47" s="1" t="s">
        <v>27</v>
      </c>
      <c r="O47" s="1" t="s">
        <v>28</v>
      </c>
      <c r="P47" s="1" t="s">
        <v>124</v>
      </c>
      <c r="Q47" s="1" t="s">
        <v>127</v>
      </c>
      <c r="R47" s="1">
        <v>45231</v>
      </c>
      <c r="S47" s="1" t="s">
        <v>128</v>
      </c>
      <c r="T47" s="2">
        <v>42039</v>
      </c>
      <c r="U47" s="1">
        <v>13</v>
      </c>
      <c r="V47" s="1">
        <v>87366</v>
      </c>
    </row>
    <row r="48" spans="1:22" x14ac:dyDescent="0.35">
      <c r="A48" s="1">
        <v>24663</v>
      </c>
      <c r="B48" s="1" t="s">
        <v>98</v>
      </c>
      <c r="C48" s="1">
        <v>161.55000000000001</v>
      </c>
      <c r="D48" s="1">
        <v>0.1</v>
      </c>
      <c r="E48" s="1">
        <v>87</v>
      </c>
      <c r="F48" s="1"/>
      <c r="G48" s="1"/>
      <c r="H48" s="1" t="s">
        <v>32</v>
      </c>
      <c r="I48" s="1" t="s">
        <v>81</v>
      </c>
      <c r="J48" s="1" t="s">
        <v>58</v>
      </c>
      <c r="K48" s="1" t="s">
        <v>119</v>
      </c>
      <c r="L48" s="1" t="s">
        <v>53</v>
      </c>
      <c r="M48" s="1"/>
      <c r="N48" s="1" t="s">
        <v>27</v>
      </c>
      <c r="O48" s="1" t="s">
        <v>28</v>
      </c>
      <c r="P48" s="1" t="s">
        <v>37</v>
      </c>
      <c r="Q48" s="1" t="s">
        <v>129</v>
      </c>
      <c r="R48" s="1">
        <v>95687</v>
      </c>
      <c r="S48" s="2">
        <v>42069</v>
      </c>
      <c r="T48" s="2">
        <v>42222</v>
      </c>
      <c r="U48" s="1">
        <v>19</v>
      </c>
      <c r="V48" s="1">
        <v>90596</v>
      </c>
    </row>
    <row r="49" spans="1:22" x14ac:dyDescent="0.35">
      <c r="A49" s="1">
        <v>23841</v>
      </c>
      <c r="B49" s="1" t="s">
        <v>21</v>
      </c>
      <c r="C49" s="1">
        <v>4.91</v>
      </c>
      <c r="D49" s="1">
        <v>0.05</v>
      </c>
      <c r="E49" s="1">
        <v>87</v>
      </c>
      <c r="F49" s="1"/>
      <c r="G49" s="1"/>
      <c r="H49" s="1" t="s">
        <v>32</v>
      </c>
      <c r="I49" s="1" t="s">
        <v>81</v>
      </c>
      <c r="J49" s="1" t="s">
        <v>58</v>
      </c>
      <c r="K49" s="1" t="s">
        <v>116</v>
      </c>
      <c r="L49" s="1" t="s">
        <v>53</v>
      </c>
      <c r="M49" s="1"/>
      <c r="N49" s="1" t="s">
        <v>27</v>
      </c>
      <c r="O49" s="1" t="s">
        <v>28</v>
      </c>
      <c r="P49" s="1" t="s">
        <v>37</v>
      </c>
      <c r="Q49" s="1" t="s">
        <v>129</v>
      </c>
      <c r="R49" s="1">
        <v>95687</v>
      </c>
      <c r="S49" s="1" t="s">
        <v>130</v>
      </c>
      <c r="T49" s="1" t="s">
        <v>131</v>
      </c>
      <c r="U49" s="1">
        <v>9</v>
      </c>
      <c r="V49" s="1">
        <v>90597</v>
      </c>
    </row>
    <row r="50" spans="1:22" x14ac:dyDescent="0.35">
      <c r="A50" s="1">
        <v>23842</v>
      </c>
      <c r="B50" s="1" t="s">
        <v>21</v>
      </c>
      <c r="C50" s="1">
        <v>296.18</v>
      </c>
      <c r="D50" s="1">
        <v>0.1</v>
      </c>
      <c r="E50" s="1">
        <v>87</v>
      </c>
      <c r="F50" s="1"/>
      <c r="G50" s="1"/>
      <c r="H50" s="1" t="s">
        <v>32</v>
      </c>
      <c r="I50" s="1" t="s">
        <v>81</v>
      </c>
      <c r="J50" s="1" t="s">
        <v>34</v>
      </c>
      <c r="K50" s="1" t="s">
        <v>123</v>
      </c>
      <c r="L50" s="1" t="s">
        <v>108</v>
      </c>
      <c r="M50" s="1"/>
      <c r="N50" s="1" t="s">
        <v>27</v>
      </c>
      <c r="O50" s="1" t="s">
        <v>28</v>
      </c>
      <c r="P50" s="1" t="s">
        <v>37</v>
      </c>
      <c r="Q50" s="1" t="s">
        <v>129</v>
      </c>
      <c r="R50" s="1">
        <v>95687</v>
      </c>
      <c r="S50" s="1" t="s">
        <v>130</v>
      </c>
      <c r="T50" s="1" t="s">
        <v>132</v>
      </c>
      <c r="U50" s="1">
        <v>9</v>
      </c>
      <c r="V50" s="1">
        <v>90597</v>
      </c>
    </row>
    <row r="51" spans="1:22" x14ac:dyDescent="0.35">
      <c r="A51" s="1">
        <v>23071</v>
      </c>
      <c r="B51" s="1" t="s">
        <v>21</v>
      </c>
      <c r="C51" s="1">
        <v>19.84</v>
      </c>
      <c r="D51" s="1">
        <v>0.05</v>
      </c>
      <c r="E51" s="1">
        <v>91</v>
      </c>
      <c r="F51" s="1"/>
      <c r="G51" s="1"/>
      <c r="H51" s="1" t="s">
        <v>32</v>
      </c>
      <c r="I51" s="1" t="s">
        <v>42</v>
      </c>
      <c r="J51" s="1" t="s">
        <v>58</v>
      </c>
      <c r="K51" s="1" t="s">
        <v>25</v>
      </c>
      <c r="L51" s="1" t="s">
        <v>26</v>
      </c>
      <c r="M51" s="1"/>
      <c r="N51" s="1" t="s">
        <v>27</v>
      </c>
      <c r="O51" s="1" t="s">
        <v>28</v>
      </c>
      <c r="P51" s="1" t="s">
        <v>37</v>
      </c>
      <c r="Q51" s="1" t="s">
        <v>133</v>
      </c>
      <c r="R51" s="1">
        <v>94591</v>
      </c>
      <c r="S51" s="1" t="s">
        <v>134</v>
      </c>
      <c r="T51" s="1" t="s">
        <v>135</v>
      </c>
      <c r="U51" s="1">
        <v>9</v>
      </c>
      <c r="V51" s="1">
        <v>87175</v>
      </c>
    </row>
    <row r="52" spans="1:22" x14ac:dyDescent="0.35">
      <c r="A52" s="1">
        <v>19877</v>
      </c>
      <c r="B52" s="1" t="s">
        <v>50</v>
      </c>
      <c r="C52" s="1">
        <v>5.18</v>
      </c>
      <c r="D52" s="1">
        <v>0.05</v>
      </c>
      <c r="E52" s="1">
        <v>91</v>
      </c>
      <c r="F52" s="1"/>
      <c r="G52" s="1"/>
      <c r="H52" s="1" t="s">
        <v>32</v>
      </c>
      <c r="I52" s="1" t="s">
        <v>42</v>
      </c>
      <c r="J52" s="1" t="s">
        <v>58</v>
      </c>
      <c r="K52" s="1" t="s">
        <v>83</v>
      </c>
      <c r="L52" s="1" t="s">
        <v>26</v>
      </c>
      <c r="M52" s="1"/>
      <c r="N52" s="1" t="s">
        <v>27</v>
      </c>
      <c r="O52" s="1" t="s">
        <v>28</v>
      </c>
      <c r="P52" s="1" t="s">
        <v>37</v>
      </c>
      <c r="Q52" s="1" t="s">
        <v>133</v>
      </c>
      <c r="R52" s="1">
        <v>94591</v>
      </c>
      <c r="S52" s="1" t="s">
        <v>136</v>
      </c>
      <c r="T52" s="1" t="s">
        <v>137</v>
      </c>
      <c r="U52" s="1">
        <v>10</v>
      </c>
      <c r="V52" s="1">
        <v>87176</v>
      </c>
    </row>
    <row r="53" spans="1:22" x14ac:dyDescent="0.35">
      <c r="A53" s="1">
        <v>19611</v>
      </c>
      <c r="B53" s="1" t="s">
        <v>50</v>
      </c>
      <c r="C53" s="1">
        <v>175.99</v>
      </c>
      <c r="D53" s="1">
        <v>0.1</v>
      </c>
      <c r="E53" s="1">
        <v>91</v>
      </c>
      <c r="F53" s="1"/>
      <c r="G53" s="1"/>
      <c r="H53" s="1" t="s">
        <v>32</v>
      </c>
      <c r="I53" s="1" t="s">
        <v>81</v>
      </c>
      <c r="J53" s="1" t="s">
        <v>73</v>
      </c>
      <c r="K53" s="1" t="s">
        <v>67</v>
      </c>
      <c r="L53" s="1" t="s">
        <v>53</v>
      </c>
      <c r="M53" s="1"/>
      <c r="N53" s="1" t="s">
        <v>27</v>
      </c>
      <c r="O53" s="1" t="s">
        <v>114</v>
      </c>
      <c r="P53" s="1" t="s">
        <v>37</v>
      </c>
      <c r="Q53" s="1" t="s">
        <v>133</v>
      </c>
      <c r="R53" s="1">
        <v>94591</v>
      </c>
      <c r="S53" s="2">
        <v>42097</v>
      </c>
      <c r="T53" s="2">
        <v>42158</v>
      </c>
      <c r="U53" s="1">
        <v>23</v>
      </c>
      <c r="V53" s="1">
        <v>87177</v>
      </c>
    </row>
    <row r="54" spans="1:22" x14ac:dyDescent="0.35">
      <c r="A54" s="1">
        <v>23069</v>
      </c>
      <c r="B54" s="1" t="s">
        <v>21</v>
      </c>
      <c r="C54" s="1">
        <v>8.34</v>
      </c>
      <c r="D54" s="1">
        <v>0.05</v>
      </c>
      <c r="E54" s="1">
        <v>92</v>
      </c>
      <c r="F54" s="1"/>
      <c r="G54" s="1"/>
      <c r="H54" s="1" t="s">
        <v>32</v>
      </c>
      <c r="I54" s="1" t="s">
        <v>42</v>
      </c>
      <c r="J54" s="1" t="s">
        <v>58</v>
      </c>
      <c r="K54" s="1" t="s">
        <v>83</v>
      </c>
      <c r="L54" s="1" t="s">
        <v>26</v>
      </c>
      <c r="M54" s="1"/>
      <c r="N54" s="1" t="s">
        <v>27</v>
      </c>
      <c r="O54" s="1" t="s">
        <v>114</v>
      </c>
      <c r="P54" s="1" t="s">
        <v>138</v>
      </c>
      <c r="Q54" s="1" t="s">
        <v>139</v>
      </c>
      <c r="R54" s="1">
        <v>70056</v>
      </c>
      <c r="S54" s="1" t="s">
        <v>134</v>
      </c>
      <c r="T54" s="1" t="s">
        <v>140</v>
      </c>
      <c r="U54" s="1">
        <v>16</v>
      </c>
      <c r="V54" s="1">
        <v>87175</v>
      </c>
    </row>
    <row r="55" spans="1:22" x14ac:dyDescent="0.35">
      <c r="A55" s="1">
        <v>23070</v>
      </c>
      <c r="B55" s="1" t="s">
        <v>21</v>
      </c>
      <c r="C55" s="1">
        <v>4.9800000000000004</v>
      </c>
      <c r="D55" s="1">
        <v>0.05</v>
      </c>
      <c r="E55" s="1">
        <v>92</v>
      </c>
      <c r="F55" s="1"/>
      <c r="G55" s="1"/>
      <c r="H55" s="1" t="s">
        <v>32</v>
      </c>
      <c r="I55" s="1" t="s">
        <v>42</v>
      </c>
      <c r="J55" s="1" t="s">
        <v>58</v>
      </c>
      <c r="K55" s="1" t="s">
        <v>83</v>
      </c>
      <c r="L55" s="1" t="s">
        <v>53</v>
      </c>
      <c r="M55" s="1"/>
      <c r="N55" s="1" t="s">
        <v>27</v>
      </c>
      <c r="O55" s="1" t="s">
        <v>114</v>
      </c>
      <c r="P55" s="1" t="s">
        <v>138</v>
      </c>
      <c r="Q55" s="1" t="s">
        <v>139</v>
      </c>
      <c r="R55" s="1">
        <v>70056</v>
      </c>
      <c r="S55" s="1" t="s">
        <v>134</v>
      </c>
      <c r="T55" s="1" t="s">
        <v>135</v>
      </c>
      <c r="U55" s="1">
        <v>9</v>
      </c>
      <c r="V55" s="1">
        <v>87175</v>
      </c>
    </row>
    <row r="56" spans="1:22" x14ac:dyDescent="0.35">
      <c r="A56" s="1">
        <v>23203</v>
      </c>
      <c r="B56" s="1" t="s">
        <v>50</v>
      </c>
      <c r="C56" s="1">
        <v>12.98</v>
      </c>
      <c r="D56" s="1">
        <v>0.05</v>
      </c>
      <c r="E56" s="1">
        <v>92</v>
      </c>
      <c r="F56" s="1"/>
      <c r="G56" s="1"/>
      <c r="H56" s="1" t="s">
        <v>22</v>
      </c>
      <c r="I56" s="1" t="s">
        <v>81</v>
      </c>
      <c r="J56" s="1" t="s">
        <v>58</v>
      </c>
      <c r="K56" s="1" t="s">
        <v>141</v>
      </c>
      <c r="L56" s="1" t="s">
        <v>44</v>
      </c>
      <c r="M56" s="1"/>
      <c r="N56" s="1" t="s">
        <v>27</v>
      </c>
      <c r="O56" s="1" t="s">
        <v>54</v>
      </c>
      <c r="P56" s="1" t="s">
        <v>138</v>
      </c>
      <c r="Q56" s="1" t="s">
        <v>139</v>
      </c>
      <c r="R56" s="1">
        <v>70056</v>
      </c>
      <c r="S56" s="2">
        <v>42191</v>
      </c>
      <c r="T56" s="2">
        <v>42253</v>
      </c>
      <c r="U56" s="1">
        <v>16</v>
      </c>
      <c r="V56" s="1">
        <v>87178</v>
      </c>
    </row>
    <row r="57" spans="1:22" x14ac:dyDescent="0.35">
      <c r="A57" s="1">
        <v>6243</v>
      </c>
      <c r="B57" s="1" t="s">
        <v>31</v>
      </c>
      <c r="C57" s="1">
        <v>160.97999999999999</v>
      </c>
      <c r="D57" s="1">
        <v>0.1</v>
      </c>
      <c r="E57" s="1">
        <v>94</v>
      </c>
      <c r="F57" s="1"/>
      <c r="G57" s="1"/>
      <c r="H57" s="1" t="s">
        <v>32</v>
      </c>
      <c r="I57" s="1" t="s">
        <v>42</v>
      </c>
      <c r="J57" s="1" t="s">
        <v>34</v>
      </c>
      <c r="K57" s="1" t="s">
        <v>35</v>
      </c>
      <c r="L57" s="1" t="s">
        <v>36</v>
      </c>
      <c r="M57" s="1"/>
      <c r="N57" s="1" t="s">
        <v>27</v>
      </c>
      <c r="O57" s="1" t="s">
        <v>54</v>
      </c>
      <c r="P57" s="1" t="s">
        <v>142</v>
      </c>
      <c r="Q57" s="1" t="s">
        <v>143</v>
      </c>
      <c r="R57" s="1">
        <v>60601</v>
      </c>
      <c r="S57" s="2">
        <v>42068</v>
      </c>
      <c r="T57" s="2">
        <v>42129</v>
      </c>
      <c r="U57" s="1">
        <v>37</v>
      </c>
      <c r="V57" s="1">
        <v>44231</v>
      </c>
    </row>
    <row r="58" spans="1:22" x14ac:dyDescent="0.35">
      <c r="A58" s="1">
        <v>6244</v>
      </c>
      <c r="B58" s="1" t="s">
        <v>31</v>
      </c>
      <c r="C58" s="1">
        <v>17.98</v>
      </c>
      <c r="D58" s="1">
        <v>0.05</v>
      </c>
      <c r="E58" s="1">
        <v>94</v>
      </c>
      <c r="F58" s="1"/>
      <c r="G58" s="1"/>
      <c r="H58" s="1" t="s">
        <v>32</v>
      </c>
      <c r="I58" s="1" t="s">
        <v>42</v>
      </c>
      <c r="J58" s="1" t="s">
        <v>73</v>
      </c>
      <c r="K58" s="1" t="s">
        <v>144</v>
      </c>
      <c r="L58" s="1" t="s">
        <v>53</v>
      </c>
      <c r="M58" s="1"/>
      <c r="N58" s="1" t="s">
        <v>27</v>
      </c>
      <c r="O58" s="1" t="s">
        <v>54</v>
      </c>
      <c r="P58" s="1" t="s">
        <v>142</v>
      </c>
      <c r="Q58" s="1" t="s">
        <v>143</v>
      </c>
      <c r="R58" s="1">
        <v>60601</v>
      </c>
      <c r="S58" s="2">
        <v>42068</v>
      </c>
      <c r="T58" s="2">
        <v>42129</v>
      </c>
      <c r="U58" s="1">
        <v>146</v>
      </c>
      <c r="V58" s="1">
        <v>44231</v>
      </c>
    </row>
    <row r="59" spans="1:22" x14ac:dyDescent="0.35">
      <c r="A59" s="1">
        <v>24243</v>
      </c>
      <c r="B59" s="1" t="s">
        <v>31</v>
      </c>
      <c r="C59" s="1">
        <v>160.97999999999999</v>
      </c>
      <c r="D59" s="1">
        <v>0.1</v>
      </c>
      <c r="E59" s="1">
        <v>97</v>
      </c>
      <c r="F59" s="1"/>
      <c r="G59" s="1"/>
      <c r="H59" s="1" t="s">
        <v>32</v>
      </c>
      <c r="I59" s="1" t="s">
        <v>42</v>
      </c>
      <c r="J59" s="1" t="s">
        <v>34</v>
      </c>
      <c r="K59" s="1" t="s">
        <v>35</v>
      </c>
      <c r="L59" s="1" t="s">
        <v>36</v>
      </c>
      <c r="M59" s="1"/>
      <c r="N59" s="1" t="s">
        <v>27</v>
      </c>
      <c r="O59" s="1" t="s">
        <v>54</v>
      </c>
      <c r="P59" s="1" t="s">
        <v>145</v>
      </c>
      <c r="Q59" s="1" t="s">
        <v>146</v>
      </c>
      <c r="R59" s="1">
        <v>66502</v>
      </c>
      <c r="S59" s="2">
        <v>42068</v>
      </c>
      <c r="T59" s="2">
        <v>42129</v>
      </c>
      <c r="U59" s="1">
        <v>9</v>
      </c>
      <c r="V59" s="1">
        <v>87306</v>
      </c>
    </row>
    <row r="60" spans="1:22" x14ac:dyDescent="0.35">
      <c r="A60" s="1">
        <v>24245</v>
      </c>
      <c r="B60" s="1" t="s">
        <v>31</v>
      </c>
      <c r="C60" s="1">
        <v>115.99</v>
      </c>
      <c r="D60" s="1">
        <v>0.1</v>
      </c>
      <c r="E60" s="1">
        <v>97</v>
      </c>
      <c r="F60" s="1"/>
      <c r="G60" s="1"/>
      <c r="H60" s="1" t="s">
        <v>32</v>
      </c>
      <c r="I60" s="1" t="s">
        <v>42</v>
      </c>
      <c r="J60" s="1" t="s">
        <v>73</v>
      </c>
      <c r="K60" s="1" t="s">
        <v>67</v>
      </c>
      <c r="L60" s="1" t="s">
        <v>53</v>
      </c>
      <c r="M60" s="1"/>
      <c r="N60" s="1" t="s">
        <v>27</v>
      </c>
      <c r="O60" s="1" t="s">
        <v>45</v>
      </c>
      <c r="P60" s="1" t="s">
        <v>145</v>
      </c>
      <c r="Q60" s="1" t="s">
        <v>146</v>
      </c>
      <c r="R60" s="1">
        <v>66502</v>
      </c>
      <c r="S60" s="2">
        <v>42068</v>
      </c>
      <c r="T60" s="2">
        <v>42099</v>
      </c>
      <c r="U60" s="1">
        <v>20</v>
      </c>
      <c r="V60" s="1">
        <v>87306</v>
      </c>
    </row>
    <row r="61" spans="1:22" x14ac:dyDescent="0.35">
      <c r="A61" s="1">
        <v>18494</v>
      </c>
      <c r="B61" s="1" t="s">
        <v>50</v>
      </c>
      <c r="C61" s="1">
        <v>19.98</v>
      </c>
      <c r="D61" s="1">
        <v>0.05</v>
      </c>
      <c r="E61" s="1">
        <v>101</v>
      </c>
      <c r="F61" s="1"/>
      <c r="G61" s="1"/>
      <c r="H61" s="1" t="s">
        <v>32</v>
      </c>
      <c r="I61" s="1" t="s">
        <v>104</v>
      </c>
      <c r="J61" s="1" t="s">
        <v>73</v>
      </c>
      <c r="K61" s="1" t="s">
        <v>144</v>
      </c>
      <c r="L61" s="1" t="s">
        <v>53</v>
      </c>
      <c r="M61" s="1"/>
      <c r="N61" s="1" t="s">
        <v>27</v>
      </c>
      <c r="O61" s="1" t="s">
        <v>45</v>
      </c>
      <c r="P61" s="1" t="s">
        <v>147</v>
      </c>
      <c r="Q61" s="1" t="s">
        <v>148</v>
      </c>
      <c r="R61" s="1">
        <v>4005</v>
      </c>
      <c r="S61" s="1" t="s">
        <v>149</v>
      </c>
      <c r="T61" s="1" t="s">
        <v>150</v>
      </c>
      <c r="U61" s="1">
        <v>16</v>
      </c>
      <c r="V61" s="1">
        <v>88205</v>
      </c>
    </row>
    <row r="62" spans="1:22" x14ac:dyDescent="0.35">
      <c r="A62" s="1">
        <v>6014</v>
      </c>
      <c r="B62" s="1" t="s">
        <v>50</v>
      </c>
      <c r="C62" s="1">
        <v>300.98</v>
      </c>
      <c r="D62" s="1">
        <v>0.1</v>
      </c>
      <c r="E62" s="1">
        <v>102</v>
      </c>
      <c r="F62" s="1"/>
      <c r="G62" s="1"/>
      <c r="H62" s="1" t="s">
        <v>32</v>
      </c>
      <c r="I62" s="1" t="s">
        <v>104</v>
      </c>
      <c r="J62" s="1" t="s">
        <v>34</v>
      </c>
      <c r="K62" s="1" t="s">
        <v>151</v>
      </c>
      <c r="L62" s="1" t="s">
        <v>108</v>
      </c>
      <c r="M62" s="1"/>
      <c r="N62" s="1" t="s">
        <v>27</v>
      </c>
      <c r="O62" s="1" t="s">
        <v>45</v>
      </c>
      <c r="P62" s="1" t="s">
        <v>152</v>
      </c>
      <c r="Q62" s="1" t="s">
        <v>153</v>
      </c>
      <c r="R62" s="1">
        <v>2129</v>
      </c>
      <c r="S62" s="2">
        <v>42159</v>
      </c>
      <c r="T62" s="2">
        <v>42189</v>
      </c>
      <c r="U62" s="1">
        <v>31</v>
      </c>
      <c r="V62" s="1">
        <v>42599</v>
      </c>
    </row>
    <row r="63" spans="1:22" x14ac:dyDescent="0.35">
      <c r="A63" s="1">
        <v>494</v>
      </c>
      <c r="B63" s="1" t="s">
        <v>50</v>
      </c>
      <c r="C63" s="1">
        <v>19.98</v>
      </c>
      <c r="D63" s="1">
        <v>0.05</v>
      </c>
      <c r="E63" s="1">
        <v>102</v>
      </c>
      <c r="F63" s="1"/>
      <c r="G63" s="1"/>
      <c r="H63" s="1" t="s">
        <v>32</v>
      </c>
      <c r="I63" s="1" t="s">
        <v>104</v>
      </c>
      <c r="J63" s="1" t="s">
        <v>73</v>
      </c>
      <c r="K63" s="1" t="s">
        <v>144</v>
      </c>
      <c r="L63" s="1" t="s">
        <v>53</v>
      </c>
      <c r="M63" s="1"/>
      <c r="N63" s="1" t="s">
        <v>27</v>
      </c>
      <c r="O63" s="1" t="s">
        <v>45</v>
      </c>
      <c r="P63" s="1" t="s">
        <v>152</v>
      </c>
      <c r="Q63" s="1" t="s">
        <v>153</v>
      </c>
      <c r="R63" s="1">
        <v>2129</v>
      </c>
      <c r="S63" s="1" t="s">
        <v>149</v>
      </c>
      <c r="T63" s="1" t="s">
        <v>150</v>
      </c>
      <c r="U63" s="1">
        <v>65</v>
      </c>
      <c r="V63" s="1">
        <v>3397</v>
      </c>
    </row>
    <row r="64" spans="1:22" x14ac:dyDescent="0.35">
      <c r="A64" s="1">
        <v>495</v>
      </c>
      <c r="B64" s="1" t="s">
        <v>50</v>
      </c>
      <c r="C64" s="1">
        <v>2.88</v>
      </c>
      <c r="D64" s="1">
        <v>0.05</v>
      </c>
      <c r="E64" s="1">
        <v>102</v>
      </c>
      <c r="F64" s="1"/>
      <c r="G64" s="1"/>
      <c r="H64" s="1" t="s">
        <v>32</v>
      </c>
      <c r="I64" s="1" t="s">
        <v>104</v>
      </c>
      <c r="J64" s="1" t="s">
        <v>58</v>
      </c>
      <c r="K64" s="1" t="s">
        <v>100</v>
      </c>
      <c r="L64" s="1" t="s">
        <v>53</v>
      </c>
      <c r="M64" s="1"/>
      <c r="N64" s="1" t="s">
        <v>27</v>
      </c>
      <c r="O64" s="1" t="s">
        <v>45</v>
      </c>
      <c r="P64" s="1" t="s">
        <v>152</v>
      </c>
      <c r="Q64" s="1" t="s">
        <v>153</v>
      </c>
      <c r="R64" s="1">
        <v>2129</v>
      </c>
      <c r="S64" s="1" t="s">
        <v>149</v>
      </c>
      <c r="T64" s="1" t="s">
        <v>154</v>
      </c>
      <c r="U64" s="1">
        <v>17</v>
      </c>
      <c r="V64" s="1">
        <v>3397</v>
      </c>
    </row>
    <row r="65" spans="1:22" x14ac:dyDescent="0.35">
      <c r="A65" s="1">
        <v>24014</v>
      </c>
      <c r="B65" s="1" t="s">
        <v>50</v>
      </c>
      <c r="C65" s="1">
        <v>300.98</v>
      </c>
      <c r="D65" s="1">
        <v>0.1</v>
      </c>
      <c r="E65" s="1">
        <v>107</v>
      </c>
      <c r="F65" s="1"/>
      <c r="G65" s="1"/>
      <c r="H65" s="1" t="s">
        <v>32</v>
      </c>
      <c r="I65" s="1" t="s">
        <v>104</v>
      </c>
      <c r="J65" s="1" t="s">
        <v>34</v>
      </c>
      <c r="K65" s="1" t="s">
        <v>151</v>
      </c>
      <c r="L65" s="1" t="s">
        <v>108</v>
      </c>
      <c r="M65" s="1"/>
      <c r="N65" s="1" t="s">
        <v>27</v>
      </c>
      <c r="O65" s="1" t="s">
        <v>45</v>
      </c>
      <c r="P65" s="1" t="s">
        <v>155</v>
      </c>
      <c r="Q65" s="1" t="s">
        <v>156</v>
      </c>
      <c r="R65" s="1">
        <v>3820</v>
      </c>
      <c r="S65" s="2">
        <v>42159</v>
      </c>
      <c r="T65" s="2">
        <v>42189</v>
      </c>
      <c r="U65" s="1">
        <v>8</v>
      </c>
      <c r="V65" s="1">
        <v>88204</v>
      </c>
    </row>
    <row r="66" spans="1:22" x14ac:dyDescent="0.35">
      <c r="A66" s="1">
        <v>18495</v>
      </c>
      <c r="B66" s="1" t="s">
        <v>50</v>
      </c>
      <c r="C66" s="1">
        <v>2.88</v>
      </c>
      <c r="D66" s="1">
        <v>0.05</v>
      </c>
      <c r="E66" s="1">
        <v>109</v>
      </c>
      <c r="F66" s="1"/>
      <c r="G66" s="1"/>
      <c r="H66" s="1" t="s">
        <v>32</v>
      </c>
      <c r="I66" s="1" t="s">
        <v>104</v>
      </c>
      <c r="J66" s="1" t="s">
        <v>58</v>
      </c>
      <c r="K66" s="1" t="s">
        <v>100</v>
      </c>
      <c r="L66" s="1" t="s">
        <v>53</v>
      </c>
      <c r="M66" s="1"/>
      <c r="N66" s="1" t="s">
        <v>27</v>
      </c>
      <c r="O66" s="1" t="s">
        <v>28</v>
      </c>
      <c r="P66" s="1" t="s">
        <v>46</v>
      </c>
      <c r="Q66" s="1" t="s">
        <v>157</v>
      </c>
      <c r="R66" s="1">
        <v>7644</v>
      </c>
      <c r="S66" s="1" t="s">
        <v>149</v>
      </c>
      <c r="T66" s="1" t="s">
        <v>154</v>
      </c>
      <c r="U66" s="1">
        <v>4</v>
      </c>
      <c r="V66" s="1">
        <v>88205</v>
      </c>
    </row>
    <row r="67" spans="1:22" x14ac:dyDescent="0.35">
      <c r="A67" s="1">
        <v>19074</v>
      </c>
      <c r="B67" s="1" t="s">
        <v>21</v>
      </c>
      <c r="C67" s="1">
        <v>4.26</v>
      </c>
      <c r="D67" s="1">
        <v>0.05</v>
      </c>
      <c r="E67" s="1">
        <v>114</v>
      </c>
      <c r="F67" s="1"/>
      <c r="G67" s="1"/>
      <c r="H67" s="1" t="s">
        <v>32</v>
      </c>
      <c r="I67" s="1" t="s">
        <v>42</v>
      </c>
      <c r="J67" s="1" t="s">
        <v>58</v>
      </c>
      <c r="K67" s="1" t="s">
        <v>25</v>
      </c>
      <c r="L67" s="1" t="s">
        <v>26</v>
      </c>
      <c r="M67" s="1"/>
      <c r="N67" s="1" t="s">
        <v>27</v>
      </c>
      <c r="O67" s="1" t="s">
        <v>28</v>
      </c>
      <c r="P67" s="1" t="s">
        <v>90</v>
      </c>
      <c r="Q67" s="1" t="s">
        <v>158</v>
      </c>
      <c r="R67" s="1">
        <v>97035</v>
      </c>
      <c r="S67" s="2">
        <v>42064</v>
      </c>
      <c r="T67" s="2">
        <v>42095</v>
      </c>
      <c r="U67" s="1">
        <v>7</v>
      </c>
      <c r="V67" s="1">
        <v>89583</v>
      </c>
    </row>
    <row r="68" spans="1:22" x14ac:dyDescent="0.35">
      <c r="A68" s="1">
        <v>19950</v>
      </c>
      <c r="B68" s="1" t="s">
        <v>50</v>
      </c>
      <c r="C68" s="1">
        <v>4.91</v>
      </c>
      <c r="D68" s="1">
        <v>0.05</v>
      </c>
      <c r="E68" s="1">
        <v>114</v>
      </c>
      <c r="F68" s="1"/>
      <c r="G68" s="1"/>
      <c r="H68" s="1" t="s">
        <v>32</v>
      </c>
      <c r="I68" s="1" t="s">
        <v>42</v>
      </c>
      <c r="J68" s="1" t="s">
        <v>58</v>
      </c>
      <c r="K68" s="1" t="s">
        <v>116</v>
      </c>
      <c r="L68" s="1" t="s">
        <v>53</v>
      </c>
      <c r="M68" s="1"/>
      <c r="N68" s="1" t="s">
        <v>27</v>
      </c>
      <c r="O68" s="1" t="s">
        <v>28</v>
      </c>
      <c r="P68" s="1" t="s">
        <v>90</v>
      </c>
      <c r="Q68" s="1" t="s">
        <v>158</v>
      </c>
      <c r="R68" s="1">
        <v>97035</v>
      </c>
      <c r="S68" s="2">
        <v>42098</v>
      </c>
      <c r="T68" s="2">
        <v>42159</v>
      </c>
      <c r="U68" s="1">
        <v>12</v>
      </c>
      <c r="V68" s="1">
        <v>89584</v>
      </c>
    </row>
    <row r="69" spans="1:22" x14ac:dyDescent="0.35">
      <c r="A69" s="1">
        <v>19951</v>
      </c>
      <c r="B69" s="1" t="s">
        <v>50</v>
      </c>
      <c r="C69" s="1">
        <v>4</v>
      </c>
      <c r="D69" s="1">
        <v>0.05</v>
      </c>
      <c r="E69" s="1">
        <v>114</v>
      </c>
      <c r="F69" s="1"/>
      <c r="G69" s="1"/>
      <c r="H69" s="1" t="s">
        <v>22</v>
      </c>
      <c r="I69" s="1" t="s">
        <v>42</v>
      </c>
      <c r="J69" s="1" t="s">
        <v>58</v>
      </c>
      <c r="K69" s="1" t="s">
        <v>83</v>
      </c>
      <c r="L69" s="1" t="s">
        <v>26</v>
      </c>
      <c r="M69" s="1"/>
      <c r="N69" s="1" t="s">
        <v>27</v>
      </c>
      <c r="O69" s="1" t="s">
        <v>28</v>
      </c>
      <c r="P69" s="1" t="s">
        <v>90</v>
      </c>
      <c r="Q69" s="1" t="s">
        <v>158</v>
      </c>
      <c r="R69" s="1">
        <v>97035</v>
      </c>
      <c r="S69" s="2">
        <v>42098</v>
      </c>
      <c r="T69" s="2">
        <v>42159</v>
      </c>
      <c r="U69" s="1">
        <v>5</v>
      </c>
      <c r="V69" s="1">
        <v>89584</v>
      </c>
    </row>
    <row r="70" spans="1:22" x14ac:dyDescent="0.35">
      <c r="A70" s="1">
        <v>26241</v>
      </c>
      <c r="B70" s="1" t="s">
        <v>98</v>
      </c>
      <c r="C70" s="1">
        <v>2.12</v>
      </c>
      <c r="D70" s="1">
        <v>0.05</v>
      </c>
      <c r="E70" s="1">
        <v>115</v>
      </c>
      <c r="F70" s="1"/>
      <c r="G70" s="1"/>
      <c r="H70" s="1" t="s">
        <v>32</v>
      </c>
      <c r="I70" s="1" t="s">
        <v>42</v>
      </c>
      <c r="J70" s="1" t="s">
        <v>73</v>
      </c>
      <c r="K70" s="1" t="s">
        <v>144</v>
      </c>
      <c r="L70" s="1" t="s">
        <v>44</v>
      </c>
      <c r="M70" s="1"/>
      <c r="N70" s="1" t="s">
        <v>27</v>
      </c>
      <c r="O70" s="1" t="s">
        <v>28</v>
      </c>
      <c r="P70" s="1" t="s">
        <v>90</v>
      </c>
      <c r="Q70" s="1" t="s">
        <v>159</v>
      </c>
      <c r="R70" s="1">
        <v>97128</v>
      </c>
      <c r="S70" s="2">
        <v>42251</v>
      </c>
      <c r="T70" s="2">
        <v>42312</v>
      </c>
      <c r="U70" s="1">
        <v>12</v>
      </c>
      <c r="V70" s="1">
        <v>89585</v>
      </c>
    </row>
    <row r="71" spans="1:22" x14ac:dyDescent="0.35">
      <c r="A71" s="1">
        <v>1074</v>
      </c>
      <c r="B71" s="1" t="s">
        <v>21</v>
      </c>
      <c r="C71" s="1">
        <v>4.26</v>
      </c>
      <c r="D71" s="1">
        <v>0.05</v>
      </c>
      <c r="E71" s="1">
        <v>117</v>
      </c>
      <c r="F71" s="1"/>
      <c r="G71" s="1"/>
      <c r="H71" s="1" t="s">
        <v>32</v>
      </c>
      <c r="I71" s="1" t="s">
        <v>42</v>
      </c>
      <c r="J71" s="1" t="s">
        <v>58</v>
      </c>
      <c r="K71" s="1" t="s">
        <v>25</v>
      </c>
      <c r="L71" s="1" t="s">
        <v>26</v>
      </c>
      <c r="M71" s="1"/>
      <c r="N71" s="1" t="s">
        <v>27</v>
      </c>
      <c r="O71" s="1" t="s">
        <v>28</v>
      </c>
      <c r="P71" s="1" t="s">
        <v>29</v>
      </c>
      <c r="Q71" s="1" t="s">
        <v>160</v>
      </c>
      <c r="R71" s="1">
        <v>98103</v>
      </c>
      <c r="S71" s="2">
        <v>42064</v>
      </c>
      <c r="T71" s="2">
        <v>42095</v>
      </c>
      <c r="U71" s="1">
        <v>29</v>
      </c>
      <c r="V71" s="1">
        <v>7909</v>
      </c>
    </row>
    <row r="72" spans="1:22" x14ac:dyDescent="0.35">
      <c r="A72" s="1">
        <v>1950</v>
      </c>
      <c r="B72" s="1" t="s">
        <v>50</v>
      </c>
      <c r="C72" s="1">
        <v>4.91</v>
      </c>
      <c r="D72" s="1">
        <v>0.05</v>
      </c>
      <c r="E72" s="1">
        <v>117</v>
      </c>
      <c r="F72" s="1"/>
      <c r="G72" s="1"/>
      <c r="H72" s="1" t="s">
        <v>32</v>
      </c>
      <c r="I72" s="1" t="s">
        <v>42</v>
      </c>
      <c r="J72" s="1" t="s">
        <v>58</v>
      </c>
      <c r="K72" s="1" t="s">
        <v>116</v>
      </c>
      <c r="L72" s="1" t="s">
        <v>53</v>
      </c>
      <c r="M72" s="1"/>
      <c r="N72" s="1" t="s">
        <v>27</v>
      </c>
      <c r="O72" s="1" t="s">
        <v>28</v>
      </c>
      <c r="P72" s="1" t="s">
        <v>29</v>
      </c>
      <c r="Q72" s="1" t="s">
        <v>160</v>
      </c>
      <c r="R72" s="1">
        <v>98103</v>
      </c>
      <c r="S72" s="2">
        <v>42098</v>
      </c>
      <c r="T72" s="2">
        <v>42159</v>
      </c>
      <c r="U72" s="1">
        <v>47</v>
      </c>
      <c r="V72" s="1">
        <v>13959</v>
      </c>
    </row>
    <row r="73" spans="1:22" x14ac:dyDescent="0.35">
      <c r="A73" s="1">
        <v>1951</v>
      </c>
      <c r="B73" s="1" t="s">
        <v>50</v>
      </c>
      <c r="C73" s="1">
        <v>4</v>
      </c>
      <c r="D73" s="1">
        <v>0.05</v>
      </c>
      <c r="E73" s="1">
        <v>117</v>
      </c>
      <c r="F73" s="1"/>
      <c r="G73" s="1"/>
      <c r="H73" s="1" t="s">
        <v>22</v>
      </c>
      <c r="I73" s="1" t="s">
        <v>42</v>
      </c>
      <c r="J73" s="1" t="s">
        <v>58</v>
      </c>
      <c r="K73" s="1" t="s">
        <v>83</v>
      </c>
      <c r="L73" s="1" t="s">
        <v>26</v>
      </c>
      <c r="M73" s="1"/>
      <c r="N73" s="1" t="s">
        <v>27</v>
      </c>
      <c r="O73" s="1" t="s">
        <v>28</v>
      </c>
      <c r="P73" s="1" t="s">
        <v>29</v>
      </c>
      <c r="Q73" s="1" t="s">
        <v>160</v>
      </c>
      <c r="R73" s="1">
        <v>98103</v>
      </c>
      <c r="S73" s="2">
        <v>42098</v>
      </c>
      <c r="T73" s="2">
        <v>42159</v>
      </c>
      <c r="U73" s="1">
        <v>19</v>
      </c>
      <c r="V73" s="1">
        <v>13959</v>
      </c>
    </row>
    <row r="74" spans="1:22" x14ac:dyDescent="0.35">
      <c r="A74" s="1">
        <v>8241</v>
      </c>
      <c r="B74" s="1" t="s">
        <v>98</v>
      </c>
      <c r="C74" s="1">
        <v>2.12</v>
      </c>
      <c r="D74" s="1">
        <v>0.05</v>
      </c>
      <c r="E74" s="1">
        <v>117</v>
      </c>
      <c r="F74" s="1"/>
      <c r="G74" s="1"/>
      <c r="H74" s="1" t="s">
        <v>32</v>
      </c>
      <c r="I74" s="1" t="s">
        <v>42</v>
      </c>
      <c r="J74" s="1" t="s">
        <v>73</v>
      </c>
      <c r="K74" s="1" t="s">
        <v>144</v>
      </c>
      <c r="L74" s="1" t="s">
        <v>44</v>
      </c>
      <c r="M74" s="1"/>
      <c r="N74" s="1" t="s">
        <v>27</v>
      </c>
      <c r="O74" s="1" t="s">
        <v>28</v>
      </c>
      <c r="P74" s="1" t="s">
        <v>29</v>
      </c>
      <c r="Q74" s="1" t="s">
        <v>160</v>
      </c>
      <c r="R74" s="1">
        <v>98103</v>
      </c>
      <c r="S74" s="2">
        <v>42251</v>
      </c>
      <c r="T74" s="2">
        <v>42312</v>
      </c>
      <c r="U74" s="1">
        <v>46</v>
      </c>
      <c r="V74" s="1">
        <v>58914</v>
      </c>
    </row>
    <row r="75" spans="1:22" x14ac:dyDescent="0.35">
      <c r="A75" s="1">
        <v>20688</v>
      </c>
      <c r="B75" s="1" t="s">
        <v>21</v>
      </c>
      <c r="C75" s="1">
        <v>6.3</v>
      </c>
      <c r="D75" s="1">
        <v>0.05</v>
      </c>
      <c r="E75" s="1">
        <v>120</v>
      </c>
      <c r="F75" s="1"/>
      <c r="G75" s="1"/>
      <c r="H75" s="1" t="s">
        <v>32</v>
      </c>
      <c r="I75" s="1" t="s">
        <v>81</v>
      </c>
      <c r="J75" s="1" t="s">
        <v>58</v>
      </c>
      <c r="K75" s="1" t="s">
        <v>116</v>
      </c>
      <c r="L75" s="1" t="s">
        <v>53</v>
      </c>
      <c r="M75" s="1"/>
      <c r="N75" s="1" t="s">
        <v>27</v>
      </c>
      <c r="O75" s="1" t="s">
        <v>28</v>
      </c>
      <c r="P75" s="1" t="s">
        <v>161</v>
      </c>
      <c r="Q75" s="1" t="s">
        <v>162</v>
      </c>
      <c r="R75" s="1">
        <v>84041</v>
      </c>
      <c r="S75" s="2">
        <v>42339</v>
      </c>
      <c r="T75" s="1" t="s">
        <v>163</v>
      </c>
      <c r="U75" s="1">
        <v>10</v>
      </c>
      <c r="V75" s="1">
        <v>86520</v>
      </c>
    </row>
    <row r="76" spans="1:22" x14ac:dyDescent="0.35">
      <c r="A76" s="1">
        <v>20689</v>
      </c>
      <c r="B76" s="1" t="s">
        <v>21</v>
      </c>
      <c r="C76" s="1">
        <v>205.99</v>
      </c>
      <c r="D76" s="1">
        <v>0.1</v>
      </c>
      <c r="E76" s="1">
        <v>120</v>
      </c>
      <c r="F76" s="1"/>
      <c r="G76" s="1"/>
      <c r="H76" s="1" t="s">
        <v>22</v>
      </c>
      <c r="I76" s="1" t="s">
        <v>81</v>
      </c>
      <c r="J76" s="1" t="s">
        <v>73</v>
      </c>
      <c r="K76" s="1" t="s">
        <v>67</v>
      </c>
      <c r="L76" s="1" t="s">
        <v>53</v>
      </c>
      <c r="M76" s="1"/>
      <c r="N76" s="1" t="s">
        <v>27</v>
      </c>
      <c r="O76" s="1" t="s">
        <v>114</v>
      </c>
      <c r="P76" s="1" t="s">
        <v>161</v>
      </c>
      <c r="Q76" s="1" t="s">
        <v>162</v>
      </c>
      <c r="R76" s="1">
        <v>84041</v>
      </c>
      <c r="S76" s="2">
        <v>42339</v>
      </c>
      <c r="T76" s="1" t="s">
        <v>164</v>
      </c>
      <c r="U76" s="1">
        <v>10</v>
      </c>
      <c r="V76" s="1">
        <v>86520</v>
      </c>
    </row>
    <row r="77" spans="1:22" x14ac:dyDescent="0.35">
      <c r="A77" s="1">
        <v>19942</v>
      </c>
      <c r="B77" s="1" t="s">
        <v>41</v>
      </c>
      <c r="C77" s="1">
        <v>8.57</v>
      </c>
      <c r="D77" s="1">
        <v>0.05</v>
      </c>
      <c r="E77" s="1">
        <v>123</v>
      </c>
      <c r="F77" s="1"/>
      <c r="G77" s="1"/>
      <c r="H77" s="1" t="s">
        <v>32</v>
      </c>
      <c r="I77" s="1" t="s">
        <v>42</v>
      </c>
      <c r="J77" s="1" t="s">
        <v>58</v>
      </c>
      <c r="K77" s="1" t="s">
        <v>141</v>
      </c>
      <c r="L77" s="1" t="s">
        <v>44</v>
      </c>
      <c r="M77" s="1"/>
      <c r="N77" s="1" t="s">
        <v>27</v>
      </c>
      <c r="O77" s="1" t="s">
        <v>54</v>
      </c>
      <c r="P77" s="1" t="s">
        <v>117</v>
      </c>
      <c r="Q77" s="1" t="s">
        <v>165</v>
      </c>
      <c r="R77" s="1">
        <v>22102</v>
      </c>
      <c r="S77" s="2">
        <v>42251</v>
      </c>
      <c r="T77" s="2">
        <v>42281</v>
      </c>
      <c r="U77" s="1">
        <v>11</v>
      </c>
      <c r="V77" s="1">
        <v>90669</v>
      </c>
    </row>
    <row r="78" spans="1:22" x14ac:dyDescent="0.35">
      <c r="A78" s="1">
        <v>24319</v>
      </c>
      <c r="B78" s="1" t="s">
        <v>31</v>
      </c>
      <c r="C78" s="1">
        <v>1.74</v>
      </c>
      <c r="D78" s="1">
        <v>0.05</v>
      </c>
      <c r="E78" s="1">
        <v>129</v>
      </c>
      <c r="F78" s="1"/>
      <c r="G78" s="1"/>
      <c r="H78" s="1" t="s">
        <v>32</v>
      </c>
      <c r="I78" s="1" t="s">
        <v>51</v>
      </c>
      <c r="J78" s="1" t="s">
        <v>34</v>
      </c>
      <c r="K78" s="1" t="s">
        <v>52</v>
      </c>
      <c r="L78" s="1" t="s">
        <v>44</v>
      </c>
      <c r="M78" s="1"/>
      <c r="N78" s="1" t="s">
        <v>27</v>
      </c>
      <c r="O78" s="1" t="s">
        <v>54</v>
      </c>
      <c r="P78" s="1" t="s">
        <v>142</v>
      </c>
      <c r="Q78" s="1" t="s">
        <v>166</v>
      </c>
      <c r="R78" s="1">
        <v>62002</v>
      </c>
      <c r="S78" s="1" t="s">
        <v>167</v>
      </c>
      <c r="T78" s="1" t="s">
        <v>85</v>
      </c>
      <c r="U78" s="1">
        <v>5</v>
      </c>
      <c r="V78" s="1">
        <v>86693</v>
      </c>
    </row>
    <row r="79" spans="1:22" x14ac:dyDescent="0.35">
      <c r="A79" s="1">
        <v>18161</v>
      </c>
      <c r="B79" s="1" t="s">
        <v>31</v>
      </c>
      <c r="C79" s="1">
        <v>15.74</v>
      </c>
      <c r="D79" s="1">
        <v>0.05</v>
      </c>
      <c r="E79" s="1">
        <v>129</v>
      </c>
      <c r="F79" s="1"/>
      <c r="G79" s="1"/>
      <c r="H79" s="1" t="s">
        <v>32</v>
      </c>
      <c r="I79" s="1" t="s">
        <v>51</v>
      </c>
      <c r="J79" s="1" t="s">
        <v>58</v>
      </c>
      <c r="K79" s="1" t="s">
        <v>61</v>
      </c>
      <c r="L79" s="1" t="s">
        <v>53</v>
      </c>
      <c r="M79" s="1"/>
      <c r="N79" s="1" t="s">
        <v>27</v>
      </c>
      <c r="O79" s="1" t="s">
        <v>28</v>
      </c>
      <c r="P79" s="1" t="s">
        <v>142</v>
      </c>
      <c r="Q79" s="1" t="s">
        <v>166</v>
      </c>
      <c r="R79" s="1">
        <v>62002</v>
      </c>
      <c r="S79" s="1" t="s">
        <v>168</v>
      </c>
      <c r="T79" s="1" t="s">
        <v>169</v>
      </c>
      <c r="U79" s="1">
        <v>14</v>
      </c>
      <c r="V79" s="1">
        <v>86694</v>
      </c>
    </row>
    <row r="80" spans="1:22" x14ac:dyDescent="0.35">
      <c r="A80" s="1">
        <v>25762</v>
      </c>
      <c r="B80" s="1" t="s">
        <v>41</v>
      </c>
      <c r="C80" s="1">
        <v>18.97</v>
      </c>
      <c r="D80" s="1">
        <v>0.05</v>
      </c>
      <c r="E80" s="1">
        <v>136</v>
      </c>
      <c r="F80" s="1"/>
      <c r="G80" s="1"/>
      <c r="H80" s="1" t="s">
        <v>32</v>
      </c>
      <c r="I80" s="1" t="s">
        <v>51</v>
      </c>
      <c r="J80" s="1" t="s">
        <v>58</v>
      </c>
      <c r="K80" s="1" t="s">
        <v>83</v>
      </c>
      <c r="L80" s="1" t="s">
        <v>53</v>
      </c>
      <c r="M80" s="1"/>
      <c r="N80" s="1" t="s">
        <v>27</v>
      </c>
      <c r="O80" s="1" t="s">
        <v>28</v>
      </c>
      <c r="P80" s="1" t="s">
        <v>37</v>
      </c>
      <c r="Q80" s="1" t="s">
        <v>170</v>
      </c>
      <c r="R80" s="1">
        <v>94952</v>
      </c>
      <c r="S80" s="1" t="s">
        <v>72</v>
      </c>
      <c r="T80" s="1" t="s">
        <v>134</v>
      </c>
      <c r="U80" s="1">
        <v>5</v>
      </c>
      <c r="V80" s="1">
        <v>88534</v>
      </c>
    </row>
    <row r="81" spans="1:22" x14ac:dyDescent="0.35">
      <c r="A81" s="1">
        <v>25764</v>
      </c>
      <c r="B81" s="1" t="s">
        <v>41</v>
      </c>
      <c r="C81" s="1">
        <v>10.98</v>
      </c>
      <c r="D81" s="1">
        <v>0.05</v>
      </c>
      <c r="E81" s="1">
        <v>136</v>
      </c>
      <c r="F81" s="1"/>
      <c r="G81" s="1"/>
      <c r="H81" s="1" t="s">
        <v>32</v>
      </c>
      <c r="I81" s="1" t="s">
        <v>51</v>
      </c>
      <c r="J81" s="1" t="s">
        <v>58</v>
      </c>
      <c r="K81" s="1" t="s">
        <v>141</v>
      </c>
      <c r="L81" s="1" t="s">
        <v>44</v>
      </c>
      <c r="M81" s="1"/>
      <c r="N81" s="1" t="s">
        <v>27</v>
      </c>
      <c r="O81" s="1" t="s">
        <v>45</v>
      </c>
      <c r="P81" s="1" t="s">
        <v>37</v>
      </c>
      <c r="Q81" s="1" t="s">
        <v>170</v>
      </c>
      <c r="R81" s="1">
        <v>94952</v>
      </c>
      <c r="S81" s="1" t="s">
        <v>72</v>
      </c>
      <c r="T81" s="1" t="s">
        <v>134</v>
      </c>
      <c r="U81" s="1">
        <v>8</v>
      </c>
      <c r="V81" s="1">
        <v>88534</v>
      </c>
    </row>
    <row r="82" spans="1:22" x14ac:dyDescent="0.35">
      <c r="A82" s="1">
        <v>24803</v>
      </c>
      <c r="B82" s="1" t="s">
        <v>41</v>
      </c>
      <c r="C82" s="1">
        <v>22.84</v>
      </c>
      <c r="D82" s="1">
        <v>0.05</v>
      </c>
      <c r="E82" s="1">
        <v>142</v>
      </c>
      <c r="F82" s="1"/>
      <c r="G82" s="1"/>
      <c r="H82" s="1" t="s">
        <v>32</v>
      </c>
      <c r="I82" s="1" t="s">
        <v>51</v>
      </c>
      <c r="J82" s="1" t="s">
        <v>58</v>
      </c>
      <c r="K82" s="1" t="s">
        <v>83</v>
      </c>
      <c r="L82" s="1" t="s">
        <v>53</v>
      </c>
      <c r="M82" s="1"/>
      <c r="N82" s="1" t="s">
        <v>27</v>
      </c>
      <c r="O82" s="1" t="s">
        <v>45</v>
      </c>
      <c r="P82" s="1" t="s">
        <v>171</v>
      </c>
      <c r="Q82" s="1" t="s">
        <v>172</v>
      </c>
      <c r="R82" s="1">
        <v>6401</v>
      </c>
      <c r="S82" s="2">
        <v>42041</v>
      </c>
      <c r="T82" s="2">
        <v>42069</v>
      </c>
      <c r="U82" s="1">
        <v>13</v>
      </c>
      <c r="V82" s="1">
        <v>91087</v>
      </c>
    </row>
    <row r="83" spans="1:22" x14ac:dyDescent="0.35">
      <c r="A83" s="1">
        <v>24805</v>
      </c>
      <c r="B83" s="1" t="s">
        <v>41</v>
      </c>
      <c r="C83" s="1">
        <v>10.98</v>
      </c>
      <c r="D83" s="1">
        <v>0.05</v>
      </c>
      <c r="E83" s="1">
        <v>144</v>
      </c>
      <c r="F83" s="1"/>
      <c r="G83" s="1"/>
      <c r="H83" s="1" t="s">
        <v>32</v>
      </c>
      <c r="I83" s="1" t="s">
        <v>51</v>
      </c>
      <c r="J83" s="1" t="s">
        <v>58</v>
      </c>
      <c r="K83" s="1" t="s">
        <v>141</v>
      </c>
      <c r="L83" s="1" t="s">
        <v>44</v>
      </c>
      <c r="M83" s="1"/>
      <c r="N83" s="1" t="s">
        <v>27</v>
      </c>
      <c r="O83" s="1" t="s">
        <v>45</v>
      </c>
      <c r="P83" s="1" t="s">
        <v>152</v>
      </c>
      <c r="Q83" s="1" t="s">
        <v>173</v>
      </c>
      <c r="R83" s="1">
        <v>2664</v>
      </c>
      <c r="S83" s="2">
        <v>42041</v>
      </c>
      <c r="T83" s="2">
        <v>42069</v>
      </c>
      <c r="U83" s="1">
        <v>6</v>
      </c>
      <c r="V83" s="1">
        <v>91087</v>
      </c>
    </row>
    <row r="84" spans="1:22" x14ac:dyDescent="0.35">
      <c r="A84" s="1">
        <v>24849</v>
      </c>
      <c r="B84" s="1" t="s">
        <v>50</v>
      </c>
      <c r="C84" s="1">
        <v>7.04</v>
      </c>
      <c r="D84" s="1">
        <v>0.05</v>
      </c>
      <c r="E84" s="1">
        <v>145</v>
      </c>
      <c r="F84" s="1"/>
      <c r="G84" s="1"/>
      <c r="H84" s="1" t="s">
        <v>32</v>
      </c>
      <c r="I84" s="1" t="s">
        <v>51</v>
      </c>
      <c r="J84" s="1" t="s">
        <v>58</v>
      </c>
      <c r="K84" s="1" t="s">
        <v>83</v>
      </c>
      <c r="L84" s="1" t="s">
        <v>26</v>
      </c>
      <c r="M84" s="1"/>
      <c r="N84" s="1" t="s">
        <v>27</v>
      </c>
      <c r="O84" s="1" t="s">
        <v>45</v>
      </c>
      <c r="P84" s="1" t="s">
        <v>174</v>
      </c>
      <c r="Q84" s="1" t="s">
        <v>175</v>
      </c>
      <c r="R84" s="1">
        <v>15122</v>
      </c>
      <c r="S84" s="1" t="s">
        <v>176</v>
      </c>
      <c r="T84" s="1" t="s">
        <v>177</v>
      </c>
      <c r="U84" s="1">
        <v>2</v>
      </c>
      <c r="V84" s="1">
        <v>91086</v>
      </c>
    </row>
    <row r="85" spans="1:22" x14ac:dyDescent="0.35">
      <c r="A85" s="1">
        <v>25582</v>
      </c>
      <c r="B85" s="1" t="s">
        <v>98</v>
      </c>
      <c r="C85" s="1">
        <v>154.13</v>
      </c>
      <c r="D85" s="1">
        <v>0.1</v>
      </c>
      <c r="E85" s="1">
        <v>145</v>
      </c>
      <c r="F85" s="1"/>
      <c r="G85" s="1"/>
      <c r="H85" s="1" t="s">
        <v>22</v>
      </c>
      <c r="I85" s="1" t="s">
        <v>42</v>
      </c>
      <c r="J85" s="1" t="s">
        <v>34</v>
      </c>
      <c r="K85" s="1" t="s">
        <v>123</v>
      </c>
      <c r="L85" s="1" t="s">
        <v>178</v>
      </c>
      <c r="M85" s="1"/>
      <c r="N85" s="1" t="s">
        <v>27</v>
      </c>
      <c r="O85" s="1" t="s">
        <v>54</v>
      </c>
      <c r="P85" s="1" t="s">
        <v>174</v>
      </c>
      <c r="Q85" s="1" t="s">
        <v>175</v>
      </c>
      <c r="R85" s="1">
        <v>15122</v>
      </c>
      <c r="S85" s="1" t="s">
        <v>179</v>
      </c>
      <c r="T85" s="1" t="s">
        <v>179</v>
      </c>
      <c r="U85" s="1">
        <v>3</v>
      </c>
      <c r="V85" s="1">
        <v>91089</v>
      </c>
    </row>
    <row r="86" spans="1:22" x14ac:dyDescent="0.35">
      <c r="A86" s="1">
        <v>23365</v>
      </c>
      <c r="B86" s="1" t="s">
        <v>31</v>
      </c>
      <c r="C86" s="1">
        <v>45.98</v>
      </c>
      <c r="D86" s="1">
        <v>0.05</v>
      </c>
      <c r="E86" s="1">
        <v>146</v>
      </c>
      <c r="F86" s="1"/>
      <c r="G86" s="1"/>
      <c r="H86" s="1" t="s">
        <v>32</v>
      </c>
      <c r="I86" s="1" t="s">
        <v>51</v>
      </c>
      <c r="J86" s="1" t="s">
        <v>34</v>
      </c>
      <c r="K86" s="1" t="s">
        <v>52</v>
      </c>
      <c r="L86" s="1" t="s">
        <v>26</v>
      </c>
      <c r="M86" s="1"/>
      <c r="N86" s="1" t="s">
        <v>27</v>
      </c>
      <c r="O86" s="1" t="s">
        <v>54</v>
      </c>
      <c r="P86" s="1" t="s">
        <v>112</v>
      </c>
      <c r="Q86" s="1" t="s">
        <v>180</v>
      </c>
      <c r="R86" s="1">
        <v>76148</v>
      </c>
      <c r="S86" s="2">
        <v>42341</v>
      </c>
      <c r="T86" s="1" t="s">
        <v>181</v>
      </c>
      <c r="U86" s="1">
        <v>4</v>
      </c>
      <c r="V86" s="1">
        <v>91088</v>
      </c>
    </row>
    <row r="87" spans="1:22" x14ac:dyDescent="0.35">
      <c r="A87" s="1">
        <v>22907</v>
      </c>
      <c r="B87" s="1" t="s">
        <v>50</v>
      </c>
      <c r="C87" s="1">
        <v>180.98</v>
      </c>
      <c r="D87" s="1">
        <v>0.1</v>
      </c>
      <c r="E87" s="1">
        <v>146</v>
      </c>
      <c r="F87" s="1"/>
      <c r="G87" s="1"/>
      <c r="H87" s="1" t="s">
        <v>32</v>
      </c>
      <c r="I87" s="1" t="s">
        <v>81</v>
      </c>
      <c r="J87" s="1" t="s">
        <v>34</v>
      </c>
      <c r="K87" s="1" t="s">
        <v>35</v>
      </c>
      <c r="L87" s="1" t="s">
        <v>36</v>
      </c>
      <c r="M87" s="1"/>
      <c r="N87" s="1" t="s">
        <v>27</v>
      </c>
      <c r="O87" s="1" t="s">
        <v>114</v>
      </c>
      <c r="P87" s="1" t="s">
        <v>112</v>
      </c>
      <c r="Q87" s="1" t="s">
        <v>180</v>
      </c>
      <c r="R87" s="1">
        <v>76148</v>
      </c>
      <c r="S87" s="1" t="s">
        <v>182</v>
      </c>
      <c r="T87" s="1" t="s">
        <v>183</v>
      </c>
      <c r="U87" s="1">
        <v>5</v>
      </c>
      <c r="V87" s="1">
        <v>91090</v>
      </c>
    </row>
    <row r="88" spans="1:22" x14ac:dyDescent="0.35">
      <c r="A88" s="1">
        <v>19058</v>
      </c>
      <c r="B88" s="1" t="s">
        <v>41</v>
      </c>
      <c r="C88" s="1">
        <v>32.979999999999997</v>
      </c>
      <c r="D88" s="1">
        <v>0.05</v>
      </c>
      <c r="E88" s="1">
        <v>151</v>
      </c>
      <c r="F88" s="1"/>
      <c r="G88" s="1"/>
      <c r="H88" s="1" t="s">
        <v>32</v>
      </c>
      <c r="I88" s="1" t="s">
        <v>42</v>
      </c>
      <c r="J88" s="1" t="s">
        <v>73</v>
      </c>
      <c r="K88" s="1" t="s">
        <v>144</v>
      </c>
      <c r="L88" s="1" t="s">
        <v>53</v>
      </c>
      <c r="M88" s="1"/>
      <c r="N88" s="1" t="s">
        <v>27</v>
      </c>
      <c r="O88" s="1" t="s">
        <v>114</v>
      </c>
      <c r="P88" s="1" t="s">
        <v>184</v>
      </c>
      <c r="Q88" s="1" t="s">
        <v>185</v>
      </c>
      <c r="R88" s="1">
        <v>37664</v>
      </c>
      <c r="S88" s="1" t="s">
        <v>97</v>
      </c>
      <c r="T88" s="1" t="s">
        <v>186</v>
      </c>
      <c r="U88" s="1">
        <v>2</v>
      </c>
      <c r="V88" s="1">
        <v>89521</v>
      </c>
    </row>
    <row r="89" spans="1:22" x14ac:dyDescent="0.35">
      <c r="A89" s="1">
        <v>20679</v>
      </c>
      <c r="B89" s="1" t="s">
        <v>21</v>
      </c>
      <c r="C89" s="1">
        <v>5.98</v>
      </c>
      <c r="D89" s="1">
        <v>0.05</v>
      </c>
      <c r="E89" s="1">
        <v>151</v>
      </c>
      <c r="F89" s="1"/>
      <c r="G89" s="1"/>
      <c r="H89" s="1" t="s">
        <v>32</v>
      </c>
      <c r="I89" s="1" t="s">
        <v>42</v>
      </c>
      <c r="J89" s="1" t="s">
        <v>58</v>
      </c>
      <c r="K89" s="1" t="s">
        <v>61</v>
      </c>
      <c r="L89" s="1" t="s">
        <v>53</v>
      </c>
      <c r="M89" s="1"/>
      <c r="N89" s="1" t="s">
        <v>27</v>
      </c>
      <c r="O89" s="1" t="s">
        <v>114</v>
      </c>
      <c r="P89" s="1" t="s">
        <v>184</v>
      </c>
      <c r="Q89" s="1" t="s">
        <v>185</v>
      </c>
      <c r="R89" s="1">
        <v>37664</v>
      </c>
      <c r="S89" s="1" t="s">
        <v>110</v>
      </c>
      <c r="T89" s="1" t="s">
        <v>187</v>
      </c>
      <c r="U89" s="1">
        <v>5</v>
      </c>
      <c r="V89" s="1">
        <v>89523</v>
      </c>
    </row>
    <row r="90" spans="1:22" x14ac:dyDescent="0.35">
      <c r="A90" s="1">
        <v>21103</v>
      </c>
      <c r="B90" s="1" t="s">
        <v>41</v>
      </c>
      <c r="C90" s="1">
        <v>2.88</v>
      </c>
      <c r="D90" s="1">
        <v>0.05</v>
      </c>
      <c r="E90" s="1">
        <v>152</v>
      </c>
      <c r="F90" s="1"/>
      <c r="G90" s="1"/>
      <c r="H90" s="1" t="s">
        <v>32</v>
      </c>
      <c r="I90" s="1" t="s">
        <v>104</v>
      </c>
      <c r="J90" s="1" t="s">
        <v>58</v>
      </c>
      <c r="K90" s="1" t="s">
        <v>25</v>
      </c>
      <c r="L90" s="1" t="s">
        <v>26</v>
      </c>
      <c r="M90" s="1"/>
      <c r="N90" s="1" t="s">
        <v>27</v>
      </c>
      <c r="O90" s="1" t="s">
        <v>114</v>
      </c>
      <c r="P90" s="1" t="s">
        <v>184</v>
      </c>
      <c r="Q90" s="1" t="s">
        <v>188</v>
      </c>
      <c r="R90" s="1">
        <v>37918</v>
      </c>
      <c r="S90" s="1" t="s">
        <v>176</v>
      </c>
      <c r="T90" s="1" t="s">
        <v>189</v>
      </c>
      <c r="U90" s="1">
        <v>2</v>
      </c>
      <c r="V90" s="1">
        <v>89520</v>
      </c>
    </row>
    <row r="91" spans="1:22" x14ac:dyDescent="0.35">
      <c r="A91" s="1">
        <v>22243</v>
      </c>
      <c r="B91" s="1" t="s">
        <v>98</v>
      </c>
      <c r="C91" s="1">
        <v>79.52</v>
      </c>
      <c r="D91" s="1">
        <v>0.05</v>
      </c>
      <c r="E91" s="1">
        <v>152</v>
      </c>
      <c r="F91" s="1"/>
      <c r="G91" s="1"/>
      <c r="H91" s="1" t="s">
        <v>32</v>
      </c>
      <c r="I91" s="1" t="s">
        <v>42</v>
      </c>
      <c r="J91" s="1" t="s">
        <v>34</v>
      </c>
      <c r="K91" s="1" t="s">
        <v>52</v>
      </c>
      <c r="L91" s="1" t="s">
        <v>75</v>
      </c>
      <c r="M91" s="1"/>
      <c r="N91" s="1" t="s">
        <v>27</v>
      </c>
      <c r="O91" s="1" t="s">
        <v>114</v>
      </c>
      <c r="P91" s="1" t="s">
        <v>184</v>
      </c>
      <c r="Q91" s="1" t="s">
        <v>188</v>
      </c>
      <c r="R91" s="1">
        <v>37918</v>
      </c>
      <c r="S91" s="1" t="s">
        <v>190</v>
      </c>
      <c r="T91" s="1" t="s">
        <v>191</v>
      </c>
      <c r="U91" s="1">
        <v>8</v>
      </c>
      <c r="V91" s="1">
        <v>89522</v>
      </c>
    </row>
    <row r="92" spans="1:22" x14ac:dyDescent="0.35">
      <c r="A92" s="1">
        <v>21767</v>
      </c>
      <c r="B92" s="1" t="s">
        <v>21</v>
      </c>
      <c r="C92" s="1">
        <v>65.989999999999995</v>
      </c>
      <c r="D92" s="1">
        <v>0.05</v>
      </c>
      <c r="E92" s="1">
        <v>152</v>
      </c>
      <c r="F92" s="1"/>
      <c r="G92" s="1"/>
      <c r="H92" s="1" t="s">
        <v>32</v>
      </c>
      <c r="I92" s="1" t="s">
        <v>104</v>
      </c>
      <c r="J92" s="1" t="s">
        <v>73</v>
      </c>
      <c r="K92" s="1" t="s">
        <v>67</v>
      </c>
      <c r="L92" s="1" t="s">
        <v>53</v>
      </c>
      <c r="M92" s="1"/>
      <c r="N92" s="1" t="s">
        <v>27</v>
      </c>
      <c r="O92" s="1" t="s">
        <v>114</v>
      </c>
      <c r="P92" s="1" t="s">
        <v>184</v>
      </c>
      <c r="Q92" s="1" t="s">
        <v>188</v>
      </c>
      <c r="R92" s="1">
        <v>37918</v>
      </c>
      <c r="S92" s="1" t="s">
        <v>192</v>
      </c>
      <c r="T92" s="2">
        <v>42008</v>
      </c>
      <c r="U92" s="1">
        <v>5</v>
      </c>
      <c r="V92" s="1">
        <v>89524</v>
      </c>
    </row>
    <row r="93" spans="1:22" x14ac:dyDescent="0.35">
      <c r="A93" s="1">
        <v>22470</v>
      </c>
      <c r="B93" s="1" t="s">
        <v>98</v>
      </c>
      <c r="C93" s="1">
        <v>39.979999999999997</v>
      </c>
      <c r="D93" s="1">
        <v>0.05</v>
      </c>
      <c r="E93" s="1">
        <v>152</v>
      </c>
      <c r="F93" s="1"/>
      <c r="G93" s="1"/>
      <c r="H93" s="1" t="s">
        <v>32</v>
      </c>
      <c r="I93" s="1" t="s">
        <v>51</v>
      </c>
      <c r="J93" s="1" t="s">
        <v>73</v>
      </c>
      <c r="K93" s="1" t="s">
        <v>144</v>
      </c>
      <c r="L93" s="1" t="s">
        <v>53</v>
      </c>
      <c r="M93" s="1"/>
      <c r="N93" s="1" t="s">
        <v>27</v>
      </c>
      <c r="O93" s="1" t="s">
        <v>28</v>
      </c>
      <c r="P93" s="1" t="s">
        <v>184</v>
      </c>
      <c r="Q93" s="1" t="s">
        <v>188</v>
      </c>
      <c r="R93" s="1">
        <v>37918</v>
      </c>
      <c r="S93" s="1" t="s">
        <v>193</v>
      </c>
      <c r="T93" s="1" t="s">
        <v>149</v>
      </c>
      <c r="U93" s="1">
        <v>21</v>
      </c>
      <c r="V93" s="1">
        <v>89525</v>
      </c>
    </row>
    <row r="94" spans="1:22" x14ac:dyDescent="0.35">
      <c r="A94" s="1">
        <v>22329</v>
      </c>
      <c r="B94" s="1" t="s">
        <v>41</v>
      </c>
      <c r="C94" s="1">
        <v>95.99</v>
      </c>
      <c r="D94" s="1">
        <v>0.05</v>
      </c>
      <c r="E94" s="1">
        <v>156</v>
      </c>
      <c r="F94" s="1"/>
      <c r="G94" s="1"/>
      <c r="H94" s="1" t="s">
        <v>32</v>
      </c>
      <c r="I94" s="1" t="s">
        <v>81</v>
      </c>
      <c r="J94" s="1" t="s">
        <v>73</v>
      </c>
      <c r="K94" s="1" t="s">
        <v>67</v>
      </c>
      <c r="L94" s="1" t="s">
        <v>53</v>
      </c>
      <c r="M94" s="1"/>
      <c r="N94" s="1" t="s">
        <v>27</v>
      </c>
      <c r="O94" s="1" t="s">
        <v>28</v>
      </c>
      <c r="P94" s="1" t="s">
        <v>194</v>
      </c>
      <c r="Q94" s="1" t="s">
        <v>195</v>
      </c>
      <c r="R94" s="1">
        <v>80525</v>
      </c>
      <c r="S94" s="1" t="s">
        <v>57</v>
      </c>
      <c r="T94" s="1" t="s">
        <v>71</v>
      </c>
      <c r="U94" s="1">
        <v>13</v>
      </c>
      <c r="V94" s="1">
        <v>87671</v>
      </c>
    </row>
    <row r="95" spans="1:22" x14ac:dyDescent="0.35">
      <c r="A95" s="1">
        <v>20324</v>
      </c>
      <c r="B95" s="1" t="s">
        <v>21</v>
      </c>
      <c r="C95" s="1">
        <v>10.89</v>
      </c>
      <c r="D95" s="1">
        <v>0.05</v>
      </c>
      <c r="E95" s="1">
        <v>156</v>
      </c>
      <c r="F95" s="1"/>
      <c r="G95" s="1"/>
      <c r="H95" s="1" t="s">
        <v>32</v>
      </c>
      <c r="I95" s="1" t="s">
        <v>81</v>
      </c>
      <c r="J95" s="1" t="s">
        <v>58</v>
      </c>
      <c r="K95" s="1" t="s">
        <v>196</v>
      </c>
      <c r="L95" s="1" t="s">
        <v>53</v>
      </c>
      <c r="M95" s="1"/>
      <c r="N95" s="1" t="s">
        <v>27</v>
      </c>
      <c r="O95" s="1" t="s">
        <v>28</v>
      </c>
      <c r="P95" s="1" t="s">
        <v>194</v>
      </c>
      <c r="Q95" s="1" t="s">
        <v>195</v>
      </c>
      <c r="R95" s="1">
        <v>80525</v>
      </c>
      <c r="S95" s="1" t="s">
        <v>197</v>
      </c>
      <c r="T95" s="1" t="s">
        <v>198</v>
      </c>
      <c r="U95" s="1">
        <v>3</v>
      </c>
      <c r="V95" s="1">
        <v>87672</v>
      </c>
    </row>
    <row r="96" spans="1:22" x14ac:dyDescent="0.35">
      <c r="A96" s="1">
        <v>26102</v>
      </c>
      <c r="B96" s="1" t="s">
        <v>50</v>
      </c>
      <c r="C96" s="1">
        <v>100.98</v>
      </c>
      <c r="D96" s="1">
        <v>0.1</v>
      </c>
      <c r="E96" s="1">
        <v>164</v>
      </c>
      <c r="F96" s="1"/>
      <c r="G96" s="1"/>
      <c r="H96" s="1" t="s">
        <v>32</v>
      </c>
      <c r="I96" s="1" t="s">
        <v>42</v>
      </c>
      <c r="J96" s="1" t="s">
        <v>34</v>
      </c>
      <c r="K96" s="1" t="s">
        <v>151</v>
      </c>
      <c r="L96" s="1" t="s">
        <v>108</v>
      </c>
      <c r="M96" s="1"/>
      <c r="N96" s="1" t="s">
        <v>27</v>
      </c>
      <c r="O96" s="1" t="s">
        <v>28</v>
      </c>
      <c r="P96" s="1" t="s">
        <v>29</v>
      </c>
      <c r="Q96" s="1" t="s">
        <v>199</v>
      </c>
      <c r="R96" s="1">
        <v>99352</v>
      </c>
      <c r="S96" s="2">
        <v>42036</v>
      </c>
      <c r="T96" s="2">
        <v>42095</v>
      </c>
      <c r="U96" s="1">
        <v>7</v>
      </c>
      <c r="V96" s="1">
        <v>89961</v>
      </c>
    </row>
    <row r="97" spans="1:22" x14ac:dyDescent="0.35">
      <c r="A97" s="1">
        <v>26103</v>
      </c>
      <c r="B97" s="1" t="s">
        <v>50</v>
      </c>
      <c r="C97" s="1">
        <v>4.9800000000000004</v>
      </c>
      <c r="D97" s="1">
        <v>0.05</v>
      </c>
      <c r="E97" s="1">
        <v>164</v>
      </c>
      <c r="F97" s="1"/>
      <c r="G97" s="1"/>
      <c r="H97" s="1" t="s">
        <v>32</v>
      </c>
      <c r="I97" s="1" t="s">
        <v>42</v>
      </c>
      <c r="J97" s="1" t="s">
        <v>58</v>
      </c>
      <c r="K97" s="1" t="s">
        <v>83</v>
      </c>
      <c r="L97" s="1" t="s">
        <v>53</v>
      </c>
      <c r="M97" s="1"/>
      <c r="N97" s="1" t="s">
        <v>27</v>
      </c>
      <c r="O97" s="1" t="s">
        <v>114</v>
      </c>
      <c r="P97" s="1" t="s">
        <v>29</v>
      </c>
      <c r="Q97" s="1" t="s">
        <v>199</v>
      </c>
      <c r="R97" s="1">
        <v>99352</v>
      </c>
      <c r="S97" s="2">
        <v>42036</v>
      </c>
      <c r="T97" s="2">
        <v>42064</v>
      </c>
      <c r="U97" s="1">
        <v>9</v>
      </c>
      <c r="V97" s="1">
        <v>89961</v>
      </c>
    </row>
    <row r="98" spans="1:22" x14ac:dyDescent="0.35">
      <c r="A98" s="1">
        <v>21040</v>
      </c>
      <c r="B98" s="1" t="s">
        <v>98</v>
      </c>
      <c r="C98" s="1">
        <v>399.98</v>
      </c>
      <c r="D98" s="1">
        <v>0.1</v>
      </c>
      <c r="E98" s="1">
        <v>166</v>
      </c>
      <c r="F98" s="1"/>
      <c r="G98" s="1"/>
      <c r="H98" s="1" t="s">
        <v>32</v>
      </c>
      <c r="I98" s="1" t="s">
        <v>104</v>
      </c>
      <c r="J98" s="1" t="s">
        <v>73</v>
      </c>
      <c r="K98" s="1" t="s">
        <v>74</v>
      </c>
      <c r="L98" s="1" t="s">
        <v>108</v>
      </c>
      <c r="M98" s="1"/>
      <c r="N98" s="1" t="s">
        <v>27</v>
      </c>
      <c r="O98" s="1" t="s">
        <v>114</v>
      </c>
      <c r="P98" s="1" t="s">
        <v>184</v>
      </c>
      <c r="Q98" s="1" t="s">
        <v>200</v>
      </c>
      <c r="R98" s="1">
        <v>37087</v>
      </c>
      <c r="S98" s="2">
        <v>42309</v>
      </c>
      <c r="T98" s="1" t="s">
        <v>201</v>
      </c>
      <c r="U98" s="1">
        <v>5</v>
      </c>
      <c r="V98" s="1">
        <v>89426</v>
      </c>
    </row>
    <row r="99" spans="1:22" x14ac:dyDescent="0.35">
      <c r="A99" s="1">
        <v>19315</v>
      </c>
      <c r="B99" s="1" t="s">
        <v>98</v>
      </c>
      <c r="C99" s="1">
        <v>43.22</v>
      </c>
      <c r="D99" s="1">
        <v>0.05</v>
      </c>
      <c r="E99" s="1">
        <v>169</v>
      </c>
      <c r="F99" s="1"/>
      <c r="G99" s="1"/>
      <c r="H99" s="1" t="s">
        <v>32</v>
      </c>
      <c r="I99" s="1" t="s">
        <v>81</v>
      </c>
      <c r="J99" s="1" t="s">
        <v>73</v>
      </c>
      <c r="K99" s="1" t="s">
        <v>144</v>
      </c>
      <c r="L99" s="1" t="s">
        <v>53</v>
      </c>
      <c r="M99" s="1"/>
      <c r="N99" s="1" t="s">
        <v>27</v>
      </c>
      <c r="O99" s="1" t="s">
        <v>114</v>
      </c>
      <c r="P99" s="1" t="s">
        <v>138</v>
      </c>
      <c r="Q99" s="1" t="s">
        <v>202</v>
      </c>
      <c r="R99" s="1">
        <v>70802</v>
      </c>
      <c r="S99" s="2">
        <v>42064</v>
      </c>
      <c r="T99" s="2">
        <v>42125</v>
      </c>
      <c r="U99" s="1">
        <v>3</v>
      </c>
      <c r="V99" s="1">
        <v>87463</v>
      </c>
    </row>
    <row r="100" spans="1:22" x14ac:dyDescent="0.35">
      <c r="A100" s="1">
        <v>19316</v>
      </c>
      <c r="B100" s="1" t="s">
        <v>98</v>
      </c>
      <c r="C100" s="1">
        <v>574.74</v>
      </c>
      <c r="D100" s="1">
        <v>0.1</v>
      </c>
      <c r="E100" s="1">
        <v>169</v>
      </c>
      <c r="F100" s="1"/>
      <c r="G100" s="1"/>
      <c r="H100" s="1" t="s">
        <v>32</v>
      </c>
      <c r="I100" s="1" t="s">
        <v>81</v>
      </c>
      <c r="J100" s="1" t="s">
        <v>73</v>
      </c>
      <c r="K100" s="1" t="s">
        <v>74</v>
      </c>
      <c r="L100" s="1" t="s">
        <v>178</v>
      </c>
      <c r="M100" s="1"/>
      <c r="N100" s="1" t="s">
        <v>27</v>
      </c>
      <c r="O100" s="1" t="s">
        <v>114</v>
      </c>
      <c r="P100" s="1" t="s">
        <v>138</v>
      </c>
      <c r="Q100" s="1" t="s">
        <v>202</v>
      </c>
      <c r="R100" s="1">
        <v>70802</v>
      </c>
      <c r="S100" s="2">
        <v>42064</v>
      </c>
      <c r="T100" s="2">
        <v>42278</v>
      </c>
      <c r="U100" s="1">
        <v>12</v>
      </c>
      <c r="V100" s="1">
        <v>87463</v>
      </c>
    </row>
    <row r="101" spans="1:22" x14ac:dyDescent="0.35">
      <c r="A101" s="1">
        <v>19317</v>
      </c>
      <c r="B101" s="1" t="s">
        <v>98</v>
      </c>
      <c r="C101" s="1">
        <v>10.14</v>
      </c>
      <c r="D101" s="1">
        <v>0.05</v>
      </c>
      <c r="E101" s="1">
        <v>169</v>
      </c>
      <c r="F101" s="1"/>
      <c r="G101" s="1"/>
      <c r="H101" s="1" t="s">
        <v>32</v>
      </c>
      <c r="I101" s="1" t="s">
        <v>81</v>
      </c>
      <c r="J101" s="1" t="s">
        <v>58</v>
      </c>
      <c r="K101" s="1" t="s">
        <v>83</v>
      </c>
      <c r="L101" s="1" t="s">
        <v>26</v>
      </c>
      <c r="M101" s="1"/>
      <c r="N101" s="1" t="s">
        <v>27</v>
      </c>
      <c r="O101" s="1" t="s">
        <v>45</v>
      </c>
      <c r="P101" s="1" t="s">
        <v>138</v>
      </c>
      <c r="Q101" s="1" t="s">
        <v>202</v>
      </c>
      <c r="R101" s="1">
        <v>70802</v>
      </c>
      <c r="S101" s="2">
        <v>42064</v>
      </c>
      <c r="T101" s="2">
        <v>42186</v>
      </c>
      <c r="U101" s="1">
        <v>3</v>
      </c>
      <c r="V101" s="1">
        <v>87463</v>
      </c>
    </row>
    <row r="102" spans="1:22" x14ac:dyDescent="0.35">
      <c r="A102" s="1">
        <v>19314</v>
      </c>
      <c r="B102" s="1" t="s">
        <v>41</v>
      </c>
      <c r="C102" s="1">
        <v>1.88</v>
      </c>
      <c r="D102" s="1">
        <v>0.05</v>
      </c>
      <c r="E102" s="1">
        <v>171</v>
      </c>
      <c r="F102" s="1"/>
      <c r="G102" s="1"/>
      <c r="H102" s="1" t="s">
        <v>32</v>
      </c>
      <c r="I102" s="1" t="s">
        <v>81</v>
      </c>
      <c r="J102" s="1" t="s">
        <v>58</v>
      </c>
      <c r="K102" s="1" t="s">
        <v>100</v>
      </c>
      <c r="L102" s="1" t="s">
        <v>53</v>
      </c>
      <c r="M102" s="1"/>
      <c r="N102" s="1" t="s">
        <v>27</v>
      </c>
      <c r="O102" s="1" t="s">
        <v>28</v>
      </c>
      <c r="P102" s="1" t="s">
        <v>46</v>
      </c>
      <c r="Q102" s="1" t="s">
        <v>203</v>
      </c>
      <c r="R102" s="1">
        <v>7024</v>
      </c>
      <c r="S102" s="1" t="s">
        <v>204</v>
      </c>
      <c r="T102" s="1" t="s">
        <v>205</v>
      </c>
      <c r="U102" s="1">
        <v>1</v>
      </c>
      <c r="V102" s="1">
        <v>87464</v>
      </c>
    </row>
    <row r="103" spans="1:22" x14ac:dyDescent="0.35">
      <c r="A103" s="1">
        <v>5361</v>
      </c>
      <c r="B103" s="1" t="s">
        <v>41</v>
      </c>
      <c r="C103" s="1">
        <v>49.99</v>
      </c>
      <c r="D103" s="1">
        <v>0.05</v>
      </c>
      <c r="E103" s="1">
        <v>181</v>
      </c>
      <c r="F103" s="1"/>
      <c r="G103" s="1"/>
      <c r="H103" s="1" t="s">
        <v>32</v>
      </c>
      <c r="I103" s="1" t="s">
        <v>51</v>
      </c>
      <c r="J103" s="1" t="s">
        <v>73</v>
      </c>
      <c r="K103" s="1" t="s">
        <v>144</v>
      </c>
      <c r="L103" s="1" t="s">
        <v>53</v>
      </c>
      <c r="M103" s="1"/>
      <c r="N103" s="1" t="s">
        <v>27</v>
      </c>
      <c r="O103" s="1" t="s">
        <v>28</v>
      </c>
      <c r="P103" s="1" t="s">
        <v>37</v>
      </c>
      <c r="Q103" s="1" t="s">
        <v>206</v>
      </c>
      <c r="R103" s="1">
        <v>94122</v>
      </c>
      <c r="S103" s="1" t="s">
        <v>207</v>
      </c>
      <c r="T103" s="1" t="s">
        <v>207</v>
      </c>
      <c r="U103" s="1">
        <v>18</v>
      </c>
      <c r="V103" s="1">
        <v>38087</v>
      </c>
    </row>
    <row r="104" spans="1:22" x14ac:dyDescent="0.35">
      <c r="A104" s="1">
        <v>522</v>
      </c>
      <c r="B104" s="1" t="s">
        <v>21</v>
      </c>
      <c r="C104" s="1">
        <v>1.68</v>
      </c>
      <c r="D104" s="1">
        <v>0.05</v>
      </c>
      <c r="E104" s="1">
        <v>181</v>
      </c>
      <c r="F104" s="1"/>
      <c r="G104" s="1"/>
      <c r="H104" s="1" t="s">
        <v>32</v>
      </c>
      <c r="I104" s="1" t="s">
        <v>81</v>
      </c>
      <c r="J104" s="1" t="s">
        <v>58</v>
      </c>
      <c r="K104" s="1" t="s">
        <v>25</v>
      </c>
      <c r="L104" s="1" t="s">
        <v>26</v>
      </c>
      <c r="M104" s="1"/>
      <c r="N104" s="1" t="s">
        <v>27</v>
      </c>
      <c r="O104" s="1" t="s">
        <v>45</v>
      </c>
      <c r="P104" s="1" t="s">
        <v>37</v>
      </c>
      <c r="Q104" s="1" t="s">
        <v>206</v>
      </c>
      <c r="R104" s="1">
        <v>94122</v>
      </c>
      <c r="S104" s="1" t="s">
        <v>80</v>
      </c>
      <c r="T104" s="1" t="s">
        <v>78</v>
      </c>
      <c r="U104" s="1">
        <v>116</v>
      </c>
      <c r="V104" s="1">
        <v>3585</v>
      </c>
    </row>
    <row r="105" spans="1:22" x14ac:dyDescent="0.35">
      <c r="A105" s="1">
        <v>23361</v>
      </c>
      <c r="B105" s="1" t="s">
        <v>41</v>
      </c>
      <c r="C105" s="1">
        <v>49.99</v>
      </c>
      <c r="D105" s="1">
        <v>0.05</v>
      </c>
      <c r="E105" s="1">
        <v>184</v>
      </c>
      <c r="F105" s="1"/>
      <c r="G105" s="1"/>
      <c r="H105" s="1" t="s">
        <v>32</v>
      </c>
      <c r="I105" s="1" t="s">
        <v>51</v>
      </c>
      <c r="J105" s="1" t="s">
        <v>73</v>
      </c>
      <c r="K105" s="1" t="s">
        <v>144</v>
      </c>
      <c r="L105" s="1" t="s">
        <v>53</v>
      </c>
      <c r="M105" s="1"/>
      <c r="N105" s="1" t="s">
        <v>27</v>
      </c>
      <c r="O105" s="1" t="s">
        <v>54</v>
      </c>
      <c r="P105" s="1" t="s">
        <v>152</v>
      </c>
      <c r="Q105" s="1" t="s">
        <v>208</v>
      </c>
      <c r="R105" s="1">
        <v>2474</v>
      </c>
      <c r="S105" s="1" t="s">
        <v>207</v>
      </c>
      <c r="T105" s="1" t="s">
        <v>207</v>
      </c>
      <c r="U105" s="1">
        <v>5</v>
      </c>
      <c r="V105" s="1">
        <v>88360</v>
      </c>
    </row>
    <row r="106" spans="1:22" x14ac:dyDescent="0.35">
      <c r="A106" s="1">
        <v>18521</v>
      </c>
      <c r="B106" s="1" t="s">
        <v>21</v>
      </c>
      <c r="C106" s="1">
        <v>10.06</v>
      </c>
      <c r="D106" s="1">
        <v>0.05</v>
      </c>
      <c r="E106" s="1">
        <v>188</v>
      </c>
      <c r="F106" s="1"/>
      <c r="G106" s="1"/>
      <c r="H106" s="1" t="s">
        <v>32</v>
      </c>
      <c r="I106" s="1" t="s">
        <v>81</v>
      </c>
      <c r="J106" s="1" t="s">
        <v>58</v>
      </c>
      <c r="K106" s="1" t="s">
        <v>83</v>
      </c>
      <c r="L106" s="1" t="s">
        <v>26</v>
      </c>
      <c r="M106" s="1"/>
      <c r="N106" s="1" t="s">
        <v>27</v>
      </c>
      <c r="O106" s="1" t="s">
        <v>54</v>
      </c>
      <c r="P106" s="1" t="s">
        <v>112</v>
      </c>
      <c r="Q106" s="1" t="s">
        <v>209</v>
      </c>
      <c r="R106" s="1">
        <v>76240</v>
      </c>
      <c r="S106" s="1" t="s">
        <v>80</v>
      </c>
      <c r="T106" s="1" t="s">
        <v>80</v>
      </c>
      <c r="U106" s="1">
        <v>23</v>
      </c>
      <c r="V106" s="1">
        <v>88361</v>
      </c>
    </row>
    <row r="107" spans="1:22" x14ac:dyDescent="0.35">
      <c r="A107" s="1">
        <v>18522</v>
      </c>
      <c r="B107" s="1" t="s">
        <v>21</v>
      </c>
      <c r="C107" s="1">
        <v>1.68</v>
      </c>
      <c r="D107" s="1">
        <v>0.05</v>
      </c>
      <c r="E107" s="1">
        <v>188</v>
      </c>
      <c r="F107" s="1"/>
      <c r="G107" s="1"/>
      <c r="H107" s="1" t="s">
        <v>32</v>
      </c>
      <c r="I107" s="1" t="s">
        <v>81</v>
      </c>
      <c r="J107" s="1" t="s">
        <v>58</v>
      </c>
      <c r="K107" s="1" t="s">
        <v>25</v>
      </c>
      <c r="L107" s="1" t="s">
        <v>26</v>
      </c>
      <c r="M107" s="1"/>
      <c r="N107" s="1" t="s">
        <v>27</v>
      </c>
      <c r="O107" s="1" t="s">
        <v>54</v>
      </c>
      <c r="P107" s="1" t="s">
        <v>112</v>
      </c>
      <c r="Q107" s="1" t="s">
        <v>209</v>
      </c>
      <c r="R107" s="1">
        <v>76240</v>
      </c>
      <c r="S107" s="1" t="s">
        <v>80</v>
      </c>
      <c r="T107" s="1" t="s">
        <v>78</v>
      </c>
      <c r="U107" s="1">
        <v>29</v>
      </c>
      <c r="V107" s="1">
        <v>88361</v>
      </c>
    </row>
    <row r="108" spans="1:22" x14ac:dyDescent="0.35">
      <c r="A108" s="1">
        <v>18817</v>
      </c>
      <c r="B108" s="1" t="s">
        <v>21</v>
      </c>
      <c r="C108" s="1">
        <v>58.1</v>
      </c>
      <c r="D108" s="1">
        <v>0.05</v>
      </c>
      <c r="E108" s="1">
        <v>190</v>
      </c>
      <c r="F108" s="1"/>
      <c r="G108" s="1"/>
      <c r="H108" s="1" t="s">
        <v>32</v>
      </c>
      <c r="I108" s="1" t="s">
        <v>81</v>
      </c>
      <c r="J108" s="1" t="s">
        <v>58</v>
      </c>
      <c r="K108" s="1" t="s">
        <v>100</v>
      </c>
      <c r="L108" s="1" t="s">
        <v>53</v>
      </c>
      <c r="M108" s="1"/>
      <c r="N108" s="1" t="s">
        <v>27</v>
      </c>
      <c r="O108" s="1" t="s">
        <v>54</v>
      </c>
      <c r="P108" s="1" t="s">
        <v>142</v>
      </c>
      <c r="Q108" s="1" t="s">
        <v>210</v>
      </c>
      <c r="R108" s="1">
        <v>60004</v>
      </c>
      <c r="S108" s="2">
        <v>42340</v>
      </c>
      <c r="T108" s="1" t="s">
        <v>211</v>
      </c>
      <c r="U108" s="1">
        <v>3</v>
      </c>
      <c r="V108" s="1">
        <v>89092</v>
      </c>
    </row>
    <row r="109" spans="1:22" x14ac:dyDescent="0.35">
      <c r="A109" s="1">
        <v>18818</v>
      </c>
      <c r="B109" s="1" t="s">
        <v>21</v>
      </c>
      <c r="C109" s="1">
        <v>80.48</v>
      </c>
      <c r="D109" s="1">
        <v>0.05</v>
      </c>
      <c r="E109" s="1">
        <v>191</v>
      </c>
      <c r="F109" s="1"/>
      <c r="G109" s="1"/>
      <c r="H109" s="1" t="s">
        <v>32</v>
      </c>
      <c r="I109" s="1" t="s">
        <v>81</v>
      </c>
      <c r="J109" s="1" t="s">
        <v>58</v>
      </c>
      <c r="K109" s="1" t="s">
        <v>196</v>
      </c>
      <c r="L109" s="1" t="s">
        <v>53</v>
      </c>
      <c r="M109" s="1"/>
      <c r="N109" s="1" t="s">
        <v>27</v>
      </c>
      <c r="O109" s="1" t="s">
        <v>54</v>
      </c>
      <c r="P109" s="1" t="s">
        <v>142</v>
      </c>
      <c r="Q109" s="1" t="s">
        <v>212</v>
      </c>
      <c r="R109" s="1">
        <v>60505</v>
      </c>
      <c r="S109" s="2">
        <v>42340</v>
      </c>
      <c r="T109" s="1" t="s">
        <v>48</v>
      </c>
      <c r="U109" s="1">
        <v>1</v>
      </c>
      <c r="V109" s="1">
        <v>89092</v>
      </c>
    </row>
    <row r="110" spans="1:22" x14ac:dyDescent="0.35">
      <c r="A110" s="1">
        <v>20520</v>
      </c>
      <c r="B110" s="1" t="s">
        <v>31</v>
      </c>
      <c r="C110" s="1">
        <v>3.8</v>
      </c>
      <c r="D110" s="1">
        <v>0.05</v>
      </c>
      <c r="E110" s="1">
        <v>191</v>
      </c>
      <c r="F110" s="1"/>
      <c r="G110" s="1"/>
      <c r="H110" s="1" t="s">
        <v>32</v>
      </c>
      <c r="I110" s="1" t="s">
        <v>81</v>
      </c>
      <c r="J110" s="1" t="s">
        <v>58</v>
      </c>
      <c r="K110" s="1" t="s">
        <v>100</v>
      </c>
      <c r="L110" s="1" t="s">
        <v>53</v>
      </c>
      <c r="M110" s="1"/>
      <c r="N110" s="1" t="s">
        <v>27</v>
      </c>
      <c r="O110" s="1" t="s">
        <v>54</v>
      </c>
      <c r="P110" s="1" t="s">
        <v>142</v>
      </c>
      <c r="Q110" s="1" t="s">
        <v>212</v>
      </c>
      <c r="R110" s="1">
        <v>60505</v>
      </c>
      <c r="S110" s="2">
        <v>42251</v>
      </c>
      <c r="T110" s="2">
        <v>42312</v>
      </c>
      <c r="U110" s="1">
        <v>14</v>
      </c>
      <c r="V110" s="1">
        <v>89093</v>
      </c>
    </row>
    <row r="111" spans="1:22" x14ac:dyDescent="0.35">
      <c r="A111" s="1">
        <v>20521</v>
      </c>
      <c r="B111" s="1" t="s">
        <v>31</v>
      </c>
      <c r="C111" s="1">
        <v>30.73</v>
      </c>
      <c r="D111" s="1">
        <v>0.05</v>
      </c>
      <c r="E111" s="1">
        <v>191</v>
      </c>
      <c r="F111" s="1"/>
      <c r="G111" s="1"/>
      <c r="H111" s="1" t="s">
        <v>32</v>
      </c>
      <c r="I111" s="1" t="s">
        <v>81</v>
      </c>
      <c r="J111" s="1" t="s">
        <v>73</v>
      </c>
      <c r="K111" s="1" t="s">
        <v>144</v>
      </c>
      <c r="L111" s="1" t="s">
        <v>53</v>
      </c>
      <c r="M111" s="1"/>
      <c r="N111" s="1" t="s">
        <v>27</v>
      </c>
      <c r="O111" s="1" t="s">
        <v>54</v>
      </c>
      <c r="P111" s="1" t="s">
        <v>142</v>
      </c>
      <c r="Q111" s="1" t="s">
        <v>212</v>
      </c>
      <c r="R111" s="1">
        <v>60505</v>
      </c>
      <c r="S111" s="2">
        <v>42251</v>
      </c>
      <c r="T111" s="2">
        <v>42251</v>
      </c>
      <c r="U111" s="1">
        <v>7</v>
      </c>
      <c r="V111" s="1">
        <v>89093</v>
      </c>
    </row>
    <row r="112" spans="1:22" x14ac:dyDescent="0.35">
      <c r="A112" s="1">
        <v>20522</v>
      </c>
      <c r="B112" s="1" t="s">
        <v>31</v>
      </c>
      <c r="C112" s="1">
        <v>125.99</v>
      </c>
      <c r="D112" s="1">
        <v>0.1</v>
      </c>
      <c r="E112" s="1">
        <v>191</v>
      </c>
      <c r="F112" s="1"/>
      <c r="G112" s="1"/>
      <c r="H112" s="1" t="s">
        <v>32</v>
      </c>
      <c r="I112" s="1" t="s">
        <v>81</v>
      </c>
      <c r="J112" s="1" t="s">
        <v>73</v>
      </c>
      <c r="K112" s="1" t="s">
        <v>67</v>
      </c>
      <c r="L112" s="1" t="s">
        <v>53</v>
      </c>
      <c r="M112" s="1"/>
      <c r="N112" s="1" t="s">
        <v>27</v>
      </c>
      <c r="O112" s="1" t="s">
        <v>28</v>
      </c>
      <c r="P112" s="1" t="s">
        <v>142</v>
      </c>
      <c r="Q112" s="1" t="s">
        <v>212</v>
      </c>
      <c r="R112" s="1">
        <v>60505</v>
      </c>
      <c r="S112" s="2">
        <v>42251</v>
      </c>
      <c r="T112" s="2">
        <v>42281</v>
      </c>
      <c r="U112" s="1">
        <v>22</v>
      </c>
      <c r="V112" s="1">
        <v>89093</v>
      </c>
    </row>
    <row r="113" spans="1:22" x14ac:dyDescent="0.35">
      <c r="A113" s="1">
        <v>19663</v>
      </c>
      <c r="B113" s="1" t="s">
        <v>31</v>
      </c>
      <c r="C113" s="1">
        <v>213.45</v>
      </c>
      <c r="D113" s="1">
        <v>0.1</v>
      </c>
      <c r="E113" s="1">
        <v>193</v>
      </c>
      <c r="F113" s="1"/>
      <c r="G113" s="1"/>
      <c r="H113" s="1" t="s">
        <v>32</v>
      </c>
      <c r="I113" s="1" t="s">
        <v>81</v>
      </c>
      <c r="J113" s="1" t="s">
        <v>73</v>
      </c>
      <c r="K113" s="1" t="s">
        <v>74</v>
      </c>
      <c r="L113" s="1" t="s">
        <v>36</v>
      </c>
      <c r="M113" s="1"/>
      <c r="N113" s="1" t="s">
        <v>27</v>
      </c>
      <c r="O113" s="1" t="s">
        <v>28</v>
      </c>
      <c r="P113" s="1" t="s">
        <v>161</v>
      </c>
      <c r="Q113" s="1" t="s">
        <v>162</v>
      </c>
      <c r="R113" s="1">
        <v>84041</v>
      </c>
      <c r="S113" s="2">
        <v>42064</v>
      </c>
      <c r="T113" s="2">
        <v>42125</v>
      </c>
      <c r="U113" s="1">
        <v>1</v>
      </c>
      <c r="V113" s="1">
        <v>90430</v>
      </c>
    </row>
    <row r="114" spans="1:22" x14ac:dyDescent="0.35">
      <c r="A114" s="1">
        <v>20645</v>
      </c>
      <c r="B114" s="1" t="s">
        <v>50</v>
      </c>
      <c r="C114" s="1">
        <v>6.54</v>
      </c>
      <c r="D114" s="1">
        <v>0.05</v>
      </c>
      <c r="E114" s="1">
        <v>193</v>
      </c>
      <c r="F114" s="1"/>
      <c r="G114" s="1"/>
      <c r="H114" s="1" t="s">
        <v>32</v>
      </c>
      <c r="I114" s="1" t="s">
        <v>81</v>
      </c>
      <c r="J114" s="1" t="s">
        <v>58</v>
      </c>
      <c r="K114" s="1" t="s">
        <v>100</v>
      </c>
      <c r="L114" s="1" t="s">
        <v>53</v>
      </c>
      <c r="M114" s="1"/>
      <c r="N114" s="1" t="s">
        <v>27</v>
      </c>
      <c r="O114" s="1" t="s">
        <v>28</v>
      </c>
      <c r="P114" s="1" t="s">
        <v>161</v>
      </c>
      <c r="Q114" s="1" t="s">
        <v>162</v>
      </c>
      <c r="R114" s="1">
        <v>84041</v>
      </c>
      <c r="S114" s="1" t="s">
        <v>128</v>
      </c>
      <c r="T114" s="2">
        <v>42008</v>
      </c>
      <c r="U114" s="1">
        <v>21</v>
      </c>
      <c r="V114" s="1">
        <v>90432</v>
      </c>
    </row>
    <row r="115" spans="1:22" x14ac:dyDescent="0.35">
      <c r="A115" s="1">
        <v>24273</v>
      </c>
      <c r="B115" s="1" t="s">
        <v>31</v>
      </c>
      <c r="C115" s="1">
        <v>6.48</v>
      </c>
      <c r="D115" s="1">
        <v>0.05</v>
      </c>
      <c r="E115" s="1">
        <v>194</v>
      </c>
      <c r="F115" s="1"/>
      <c r="G115" s="1"/>
      <c r="H115" s="1" t="s">
        <v>32</v>
      </c>
      <c r="I115" s="1" t="s">
        <v>81</v>
      </c>
      <c r="J115" s="1" t="s">
        <v>58</v>
      </c>
      <c r="K115" s="1" t="s">
        <v>83</v>
      </c>
      <c r="L115" s="1" t="s">
        <v>53</v>
      </c>
      <c r="M115" s="1"/>
      <c r="N115" s="1" t="s">
        <v>27</v>
      </c>
      <c r="O115" s="1" t="s">
        <v>28</v>
      </c>
      <c r="P115" s="1" t="s">
        <v>161</v>
      </c>
      <c r="Q115" s="1" t="s">
        <v>213</v>
      </c>
      <c r="R115" s="1">
        <v>84043</v>
      </c>
      <c r="S115" s="2">
        <v>42278</v>
      </c>
      <c r="T115" s="2">
        <v>42309</v>
      </c>
      <c r="U115" s="1">
        <v>4</v>
      </c>
      <c r="V115" s="1">
        <v>90431</v>
      </c>
    </row>
    <row r="116" spans="1:22" x14ac:dyDescent="0.35">
      <c r="A116" s="1">
        <v>20646</v>
      </c>
      <c r="B116" s="1" t="s">
        <v>50</v>
      </c>
      <c r="C116" s="1">
        <v>3.29</v>
      </c>
      <c r="D116" s="1">
        <v>0.05</v>
      </c>
      <c r="E116" s="1">
        <v>194</v>
      </c>
      <c r="F116" s="1"/>
      <c r="G116" s="1"/>
      <c r="H116" s="1" t="s">
        <v>32</v>
      </c>
      <c r="I116" s="1" t="s">
        <v>81</v>
      </c>
      <c r="J116" s="1" t="s">
        <v>58</v>
      </c>
      <c r="K116" s="1" t="s">
        <v>60</v>
      </c>
      <c r="L116" s="1" t="s">
        <v>26</v>
      </c>
      <c r="M116" s="1"/>
      <c r="N116" s="1" t="s">
        <v>27</v>
      </c>
      <c r="O116" s="1" t="s">
        <v>54</v>
      </c>
      <c r="P116" s="1" t="s">
        <v>161</v>
      </c>
      <c r="Q116" s="1" t="s">
        <v>213</v>
      </c>
      <c r="R116" s="1">
        <v>84043</v>
      </c>
      <c r="S116" s="1" t="s">
        <v>128</v>
      </c>
      <c r="T116" s="2">
        <v>42008</v>
      </c>
      <c r="U116" s="1">
        <v>23</v>
      </c>
      <c r="V116" s="1">
        <v>90432</v>
      </c>
    </row>
    <row r="117" spans="1:22" x14ac:dyDescent="0.35">
      <c r="A117" s="1">
        <v>25158</v>
      </c>
      <c r="B117" s="1" t="s">
        <v>41</v>
      </c>
      <c r="C117" s="1">
        <v>161.55000000000001</v>
      </c>
      <c r="D117" s="1">
        <v>0.1</v>
      </c>
      <c r="E117" s="1">
        <v>197</v>
      </c>
      <c r="F117" s="1"/>
      <c r="G117" s="1"/>
      <c r="H117" s="1" t="s">
        <v>32</v>
      </c>
      <c r="I117" s="1" t="s">
        <v>51</v>
      </c>
      <c r="J117" s="1" t="s">
        <v>58</v>
      </c>
      <c r="K117" s="1" t="s">
        <v>119</v>
      </c>
      <c r="L117" s="1" t="s">
        <v>53</v>
      </c>
      <c r="M117" s="1"/>
      <c r="N117" s="1" t="s">
        <v>27</v>
      </c>
      <c r="O117" s="1" t="s">
        <v>54</v>
      </c>
      <c r="P117" s="1" t="s">
        <v>145</v>
      </c>
      <c r="Q117" s="1" t="s">
        <v>214</v>
      </c>
      <c r="R117" s="1">
        <v>66212</v>
      </c>
      <c r="S117" s="2">
        <v>42039</v>
      </c>
      <c r="T117" s="2">
        <v>42098</v>
      </c>
      <c r="U117" s="1">
        <v>19</v>
      </c>
      <c r="V117" s="1">
        <v>88921</v>
      </c>
    </row>
    <row r="118" spans="1:22" x14ac:dyDescent="0.35">
      <c r="A118" s="1">
        <v>7158</v>
      </c>
      <c r="B118" s="1" t="s">
        <v>41</v>
      </c>
      <c r="C118" s="1">
        <v>161.55000000000001</v>
      </c>
      <c r="D118" s="1">
        <v>0.1</v>
      </c>
      <c r="E118" s="1">
        <v>198</v>
      </c>
      <c r="F118" s="1"/>
      <c r="G118" s="1"/>
      <c r="H118" s="1" t="s">
        <v>32</v>
      </c>
      <c r="I118" s="1" t="s">
        <v>51</v>
      </c>
      <c r="J118" s="1" t="s">
        <v>58</v>
      </c>
      <c r="K118" s="1" t="s">
        <v>119</v>
      </c>
      <c r="L118" s="1" t="s">
        <v>53</v>
      </c>
      <c r="M118" s="1"/>
      <c r="N118" s="1" t="s">
        <v>27</v>
      </c>
      <c r="O118" s="1" t="s">
        <v>54</v>
      </c>
      <c r="P118" s="1" t="s">
        <v>215</v>
      </c>
      <c r="Q118" s="1" t="s">
        <v>216</v>
      </c>
      <c r="R118" s="1">
        <v>48138</v>
      </c>
      <c r="S118" s="2">
        <v>42039</v>
      </c>
      <c r="T118" s="2">
        <v>42098</v>
      </c>
      <c r="U118" s="1">
        <v>77</v>
      </c>
      <c r="V118" s="1">
        <v>51072</v>
      </c>
    </row>
    <row r="119" spans="1:22" x14ac:dyDescent="0.35">
      <c r="A119" s="1">
        <v>22136</v>
      </c>
      <c r="B119" s="1" t="s">
        <v>31</v>
      </c>
      <c r="C119" s="1">
        <v>12.28</v>
      </c>
      <c r="D119" s="1">
        <v>0.05</v>
      </c>
      <c r="E119" s="1">
        <v>202</v>
      </c>
      <c r="F119" s="1"/>
      <c r="G119" s="1"/>
      <c r="H119" s="1" t="s">
        <v>32</v>
      </c>
      <c r="I119" s="1" t="s">
        <v>81</v>
      </c>
      <c r="J119" s="1" t="s">
        <v>58</v>
      </c>
      <c r="K119" s="1" t="s">
        <v>83</v>
      </c>
      <c r="L119" s="1" t="s">
        <v>53</v>
      </c>
      <c r="M119" s="1"/>
      <c r="N119" s="1" t="s">
        <v>27</v>
      </c>
      <c r="O119" s="1" t="s">
        <v>54</v>
      </c>
      <c r="P119" s="1" t="s">
        <v>217</v>
      </c>
      <c r="Q119" s="1" t="s">
        <v>218</v>
      </c>
      <c r="R119" s="1">
        <v>74006</v>
      </c>
      <c r="S119" s="1" t="s">
        <v>219</v>
      </c>
      <c r="T119" s="1" t="s">
        <v>220</v>
      </c>
      <c r="U119" s="1">
        <v>3</v>
      </c>
      <c r="V119" s="1">
        <v>88971</v>
      </c>
    </row>
    <row r="120" spans="1:22" x14ac:dyDescent="0.35">
      <c r="A120" s="1">
        <v>18783</v>
      </c>
      <c r="B120" s="1" t="s">
        <v>21</v>
      </c>
      <c r="C120" s="1">
        <v>7.37</v>
      </c>
      <c r="D120" s="1">
        <v>0.05</v>
      </c>
      <c r="E120" s="1">
        <v>202</v>
      </c>
      <c r="F120" s="1"/>
      <c r="G120" s="1"/>
      <c r="H120" s="1" t="s">
        <v>32</v>
      </c>
      <c r="I120" s="1" t="s">
        <v>81</v>
      </c>
      <c r="J120" s="1" t="s">
        <v>73</v>
      </c>
      <c r="K120" s="1" t="s">
        <v>144</v>
      </c>
      <c r="L120" s="1" t="s">
        <v>44</v>
      </c>
      <c r="M120" s="1"/>
      <c r="N120" s="1" t="s">
        <v>27</v>
      </c>
      <c r="O120" s="1" t="s">
        <v>45</v>
      </c>
      <c r="P120" s="1" t="s">
        <v>217</v>
      </c>
      <c r="Q120" s="1" t="s">
        <v>218</v>
      </c>
      <c r="R120" s="1">
        <v>74006</v>
      </c>
      <c r="S120" s="1" t="s">
        <v>189</v>
      </c>
      <c r="T120" s="1" t="s">
        <v>201</v>
      </c>
      <c r="U120" s="1">
        <v>11</v>
      </c>
      <c r="V120" s="1">
        <v>88972</v>
      </c>
    </row>
    <row r="121" spans="1:22" x14ac:dyDescent="0.35">
      <c r="A121" s="1">
        <v>21401</v>
      </c>
      <c r="B121" s="1" t="s">
        <v>98</v>
      </c>
      <c r="C121" s="1">
        <v>1.86</v>
      </c>
      <c r="D121" s="1">
        <v>0.05</v>
      </c>
      <c r="E121" s="1">
        <v>210</v>
      </c>
      <c r="F121" s="1"/>
      <c r="G121" s="1"/>
      <c r="H121" s="1" t="s">
        <v>32</v>
      </c>
      <c r="I121" s="1" t="s">
        <v>42</v>
      </c>
      <c r="J121" s="1" t="s">
        <v>58</v>
      </c>
      <c r="K121" s="1" t="s">
        <v>60</v>
      </c>
      <c r="L121" s="1" t="s">
        <v>26</v>
      </c>
      <c r="M121" s="1"/>
      <c r="N121" s="1" t="s">
        <v>27</v>
      </c>
      <c r="O121" s="1" t="s">
        <v>45</v>
      </c>
      <c r="P121" s="1" t="s">
        <v>62</v>
      </c>
      <c r="Q121" s="1" t="s">
        <v>221</v>
      </c>
      <c r="R121" s="1">
        <v>12180</v>
      </c>
      <c r="S121" s="1" t="s">
        <v>177</v>
      </c>
      <c r="T121" s="1" t="s">
        <v>222</v>
      </c>
      <c r="U121" s="1">
        <v>9</v>
      </c>
      <c r="V121" s="1">
        <v>85965</v>
      </c>
    </row>
    <row r="122" spans="1:22" x14ac:dyDescent="0.35">
      <c r="A122" s="1">
        <v>23097</v>
      </c>
      <c r="B122" s="1" t="s">
        <v>50</v>
      </c>
      <c r="C122" s="1">
        <v>5.4</v>
      </c>
      <c r="D122" s="1">
        <v>0.05</v>
      </c>
      <c r="E122" s="1">
        <v>210</v>
      </c>
      <c r="F122" s="1"/>
      <c r="G122" s="1"/>
      <c r="H122" s="1" t="s">
        <v>22</v>
      </c>
      <c r="I122" s="1" t="s">
        <v>42</v>
      </c>
      <c r="J122" s="1" t="s">
        <v>58</v>
      </c>
      <c r="K122" s="1" t="s">
        <v>100</v>
      </c>
      <c r="L122" s="1" t="s">
        <v>53</v>
      </c>
      <c r="M122" s="1"/>
      <c r="N122" s="1" t="s">
        <v>27</v>
      </c>
      <c r="O122" s="1" t="s">
        <v>45</v>
      </c>
      <c r="P122" s="1" t="s">
        <v>62</v>
      </c>
      <c r="Q122" s="1" t="s">
        <v>221</v>
      </c>
      <c r="R122" s="1">
        <v>12180</v>
      </c>
      <c r="S122" s="2">
        <v>42041</v>
      </c>
      <c r="T122" s="2">
        <v>42041</v>
      </c>
      <c r="U122" s="1">
        <v>4</v>
      </c>
      <c r="V122" s="1">
        <v>85966</v>
      </c>
    </row>
    <row r="123" spans="1:22" x14ac:dyDescent="0.35">
      <c r="A123" s="1">
        <v>23098</v>
      </c>
      <c r="B123" s="1" t="s">
        <v>50</v>
      </c>
      <c r="C123" s="1">
        <v>20.28</v>
      </c>
      <c r="D123" s="1">
        <v>0.05</v>
      </c>
      <c r="E123" s="1">
        <v>210</v>
      </c>
      <c r="F123" s="1"/>
      <c r="G123" s="1"/>
      <c r="H123" s="1" t="s">
        <v>32</v>
      </c>
      <c r="I123" s="1" t="s">
        <v>42</v>
      </c>
      <c r="J123" s="1" t="s">
        <v>34</v>
      </c>
      <c r="K123" s="1" t="s">
        <v>52</v>
      </c>
      <c r="L123" s="1" t="s">
        <v>53</v>
      </c>
      <c r="M123" s="1"/>
      <c r="N123" s="1" t="s">
        <v>27</v>
      </c>
      <c r="O123" s="1" t="s">
        <v>45</v>
      </c>
      <c r="P123" s="1" t="s">
        <v>62</v>
      </c>
      <c r="Q123" s="1" t="s">
        <v>221</v>
      </c>
      <c r="R123" s="1">
        <v>12180</v>
      </c>
      <c r="S123" s="2">
        <v>42041</v>
      </c>
      <c r="T123" s="2">
        <v>42041</v>
      </c>
      <c r="U123" s="1">
        <v>3</v>
      </c>
      <c r="V123" s="1">
        <v>85966</v>
      </c>
    </row>
    <row r="124" spans="1:22" x14ac:dyDescent="0.35">
      <c r="A124" s="1">
        <v>23099</v>
      </c>
      <c r="B124" s="1" t="s">
        <v>50</v>
      </c>
      <c r="C124" s="1">
        <v>11.55</v>
      </c>
      <c r="D124" s="1">
        <v>0.05</v>
      </c>
      <c r="E124" s="1">
        <v>210</v>
      </c>
      <c r="F124" s="1"/>
      <c r="G124" s="1"/>
      <c r="H124" s="1" t="s">
        <v>32</v>
      </c>
      <c r="I124" s="1" t="s">
        <v>42</v>
      </c>
      <c r="J124" s="1" t="s">
        <v>58</v>
      </c>
      <c r="K124" s="1" t="s">
        <v>25</v>
      </c>
      <c r="L124" s="1" t="s">
        <v>26</v>
      </c>
      <c r="M124" s="1"/>
      <c r="N124" s="1" t="s">
        <v>27</v>
      </c>
      <c r="O124" s="1" t="s">
        <v>45</v>
      </c>
      <c r="P124" s="1" t="s">
        <v>62</v>
      </c>
      <c r="Q124" s="1" t="s">
        <v>221</v>
      </c>
      <c r="R124" s="1">
        <v>12180</v>
      </c>
      <c r="S124" s="2">
        <v>42041</v>
      </c>
      <c r="T124" s="2">
        <v>42069</v>
      </c>
      <c r="U124" s="1">
        <v>5</v>
      </c>
      <c r="V124" s="1">
        <v>85966</v>
      </c>
    </row>
    <row r="125" spans="1:22" x14ac:dyDescent="0.35">
      <c r="A125" s="1">
        <v>23605</v>
      </c>
      <c r="B125" s="1" t="s">
        <v>50</v>
      </c>
      <c r="C125" s="1">
        <v>10.06</v>
      </c>
      <c r="D125" s="1">
        <v>0.05</v>
      </c>
      <c r="E125" s="1">
        <v>211</v>
      </c>
      <c r="F125" s="1"/>
      <c r="G125" s="1"/>
      <c r="H125" s="1" t="s">
        <v>32</v>
      </c>
      <c r="I125" s="1" t="s">
        <v>104</v>
      </c>
      <c r="J125" s="1" t="s">
        <v>58</v>
      </c>
      <c r="K125" s="1" t="s">
        <v>83</v>
      </c>
      <c r="L125" s="1" t="s">
        <v>26</v>
      </c>
      <c r="M125" s="1"/>
      <c r="N125" s="1" t="s">
        <v>27</v>
      </c>
      <c r="O125" s="1" t="s">
        <v>45</v>
      </c>
      <c r="P125" s="1" t="s">
        <v>62</v>
      </c>
      <c r="Q125" s="1" t="s">
        <v>223</v>
      </c>
      <c r="R125" s="1">
        <v>13501</v>
      </c>
      <c r="S125" s="2">
        <v>42156</v>
      </c>
      <c r="T125" s="2">
        <v>42217</v>
      </c>
      <c r="U125" s="1">
        <v>2</v>
      </c>
      <c r="V125" s="1">
        <v>85964</v>
      </c>
    </row>
    <row r="126" spans="1:22" x14ac:dyDescent="0.35">
      <c r="A126" s="1">
        <v>23606</v>
      </c>
      <c r="B126" s="1" t="s">
        <v>50</v>
      </c>
      <c r="C126" s="1">
        <v>65.989999999999995</v>
      </c>
      <c r="D126" s="1">
        <v>0.05</v>
      </c>
      <c r="E126" s="1">
        <v>211</v>
      </c>
      <c r="F126" s="1"/>
      <c r="G126" s="1"/>
      <c r="H126" s="1" t="s">
        <v>32</v>
      </c>
      <c r="I126" s="1" t="s">
        <v>104</v>
      </c>
      <c r="J126" s="1" t="s">
        <v>73</v>
      </c>
      <c r="K126" s="1" t="s">
        <v>67</v>
      </c>
      <c r="L126" s="1" t="s">
        <v>53</v>
      </c>
      <c r="M126" s="1"/>
      <c r="N126" s="1" t="s">
        <v>27</v>
      </c>
      <c r="O126" s="1" t="s">
        <v>45</v>
      </c>
      <c r="P126" s="1" t="s">
        <v>62</v>
      </c>
      <c r="Q126" s="1" t="s">
        <v>223</v>
      </c>
      <c r="R126" s="1">
        <v>13501</v>
      </c>
      <c r="S126" s="2">
        <v>42156</v>
      </c>
      <c r="T126" s="2">
        <v>42217</v>
      </c>
      <c r="U126" s="1">
        <v>3</v>
      </c>
      <c r="V126" s="1">
        <v>85964</v>
      </c>
    </row>
    <row r="127" spans="1:22" x14ac:dyDescent="0.35">
      <c r="A127" s="1">
        <v>23100</v>
      </c>
      <c r="B127" s="1" t="s">
        <v>50</v>
      </c>
      <c r="C127" s="1">
        <v>2.08</v>
      </c>
      <c r="D127" s="1">
        <v>0.05</v>
      </c>
      <c r="E127" s="1">
        <v>211</v>
      </c>
      <c r="F127" s="1"/>
      <c r="G127" s="1"/>
      <c r="H127" s="1" t="s">
        <v>32</v>
      </c>
      <c r="I127" s="1" t="s">
        <v>42</v>
      </c>
      <c r="J127" s="1" t="s">
        <v>58</v>
      </c>
      <c r="K127" s="1" t="s">
        <v>141</v>
      </c>
      <c r="L127" s="1" t="s">
        <v>44</v>
      </c>
      <c r="M127" s="1"/>
      <c r="N127" s="1" t="s">
        <v>27</v>
      </c>
      <c r="O127" s="1" t="s">
        <v>28</v>
      </c>
      <c r="P127" s="1" t="s">
        <v>62</v>
      </c>
      <c r="Q127" s="1" t="s">
        <v>223</v>
      </c>
      <c r="R127" s="1">
        <v>13501</v>
      </c>
      <c r="S127" s="2">
        <v>42041</v>
      </c>
      <c r="T127" s="2">
        <v>42069</v>
      </c>
      <c r="U127" s="1">
        <v>20</v>
      </c>
      <c r="V127" s="1">
        <v>85966</v>
      </c>
    </row>
    <row r="128" spans="1:22" x14ac:dyDescent="0.35">
      <c r="A128" s="1">
        <v>26303</v>
      </c>
      <c r="B128" s="1" t="s">
        <v>50</v>
      </c>
      <c r="C128" s="1">
        <v>119.99</v>
      </c>
      <c r="D128" s="1">
        <v>0.1</v>
      </c>
      <c r="E128" s="1">
        <v>218</v>
      </c>
      <c r="F128" s="1"/>
      <c r="G128" s="1"/>
      <c r="H128" s="1" t="s">
        <v>32</v>
      </c>
      <c r="I128" s="1" t="s">
        <v>104</v>
      </c>
      <c r="J128" s="1" t="s">
        <v>73</v>
      </c>
      <c r="K128" s="1" t="s">
        <v>74</v>
      </c>
      <c r="L128" s="1" t="s">
        <v>108</v>
      </c>
      <c r="M128" s="1"/>
      <c r="N128" s="1" t="s">
        <v>27</v>
      </c>
      <c r="O128" s="1" t="s">
        <v>114</v>
      </c>
      <c r="P128" s="1" t="s">
        <v>161</v>
      </c>
      <c r="Q128" s="1" t="s">
        <v>224</v>
      </c>
      <c r="R128" s="1">
        <v>84107</v>
      </c>
      <c r="S128" s="2">
        <v>42253</v>
      </c>
      <c r="T128" s="2">
        <v>42314</v>
      </c>
      <c r="U128" s="1">
        <v>6</v>
      </c>
      <c r="V128" s="1">
        <v>88048</v>
      </c>
    </row>
    <row r="129" spans="1:22" x14ac:dyDescent="0.35">
      <c r="A129" s="1">
        <v>21203</v>
      </c>
      <c r="B129" s="1" t="s">
        <v>50</v>
      </c>
      <c r="C129" s="1">
        <v>60.89</v>
      </c>
      <c r="D129" s="1">
        <v>0.05</v>
      </c>
      <c r="E129" s="1">
        <v>228</v>
      </c>
      <c r="F129" s="1"/>
      <c r="G129" s="1"/>
      <c r="H129" s="1" t="s">
        <v>32</v>
      </c>
      <c r="I129" s="1" t="s">
        <v>51</v>
      </c>
      <c r="J129" s="1" t="s">
        <v>34</v>
      </c>
      <c r="K129" s="1" t="s">
        <v>35</v>
      </c>
      <c r="L129" s="1" t="s">
        <v>36</v>
      </c>
      <c r="M129" s="1"/>
      <c r="N129" s="1" t="s">
        <v>27</v>
      </c>
      <c r="O129" s="1" t="s">
        <v>54</v>
      </c>
      <c r="P129" s="1" t="s">
        <v>225</v>
      </c>
      <c r="Q129" s="1" t="s">
        <v>226</v>
      </c>
      <c r="R129" s="1">
        <v>28227</v>
      </c>
      <c r="S129" s="2">
        <v>42039</v>
      </c>
      <c r="T129" s="2">
        <v>42067</v>
      </c>
      <c r="U129" s="1">
        <v>7</v>
      </c>
      <c r="V129" s="1">
        <v>88527</v>
      </c>
    </row>
    <row r="130" spans="1:22" x14ac:dyDescent="0.35">
      <c r="A130" s="1">
        <v>25500</v>
      </c>
      <c r="B130" s="1" t="s">
        <v>50</v>
      </c>
      <c r="C130" s="1">
        <v>5.81</v>
      </c>
      <c r="D130" s="1">
        <v>0.05</v>
      </c>
      <c r="E130" s="1">
        <v>233</v>
      </c>
      <c r="F130" s="1"/>
      <c r="G130" s="1"/>
      <c r="H130" s="1" t="s">
        <v>32</v>
      </c>
      <c r="I130" s="1" t="s">
        <v>51</v>
      </c>
      <c r="J130" s="1" t="s">
        <v>58</v>
      </c>
      <c r="K130" s="1" t="s">
        <v>100</v>
      </c>
      <c r="L130" s="1" t="s">
        <v>53</v>
      </c>
      <c r="M130" s="1"/>
      <c r="N130" s="1" t="s">
        <v>27</v>
      </c>
      <c r="O130" s="1" t="s">
        <v>54</v>
      </c>
      <c r="P130" s="1" t="s">
        <v>142</v>
      </c>
      <c r="Q130" s="1" t="s">
        <v>227</v>
      </c>
      <c r="R130" s="1">
        <v>60462</v>
      </c>
      <c r="S130" s="1" t="s">
        <v>137</v>
      </c>
      <c r="T130" s="1" t="s">
        <v>92</v>
      </c>
      <c r="U130" s="1">
        <v>10</v>
      </c>
      <c r="V130" s="1">
        <v>90237</v>
      </c>
    </row>
    <row r="131" spans="1:22" x14ac:dyDescent="0.35">
      <c r="A131" s="1">
        <v>25501</v>
      </c>
      <c r="B131" s="1" t="s">
        <v>50</v>
      </c>
      <c r="C131" s="1">
        <v>9.65</v>
      </c>
      <c r="D131" s="1">
        <v>0.05</v>
      </c>
      <c r="E131" s="1">
        <v>233</v>
      </c>
      <c r="F131" s="1"/>
      <c r="G131" s="1"/>
      <c r="H131" s="1" t="s">
        <v>32</v>
      </c>
      <c r="I131" s="1" t="s">
        <v>51</v>
      </c>
      <c r="J131" s="1" t="s">
        <v>34</v>
      </c>
      <c r="K131" s="1" t="s">
        <v>52</v>
      </c>
      <c r="L131" s="1" t="s">
        <v>53</v>
      </c>
      <c r="M131" s="1"/>
      <c r="N131" s="1" t="s">
        <v>27</v>
      </c>
      <c r="O131" s="1" t="s">
        <v>54</v>
      </c>
      <c r="P131" s="1" t="s">
        <v>142</v>
      </c>
      <c r="Q131" s="1" t="s">
        <v>227</v>
      </c>
      <c r="R131" s="1">
        <v>60462</v>
      </c>
      <c r="S131" s="1" t="s">
        <v>137</v>
      </c>
      <c r="T131" s="1" t="s">
        <v>207</v>
      </c>
      <c r="U131" s="1">
        <v>12</v>
      </c>
      <c r="V131" s="1">
        <v>90237</v>
      </c>
    </row>
    <row r="132" spans="1:22" x14ac:dyDescent="0.35">
      <c r="A132" s="1">
        <v>23058</v>
      </c>
      <c r="B132" s="1" t="s">
        <v>41</v>
      </c>
      <c r="C132" s="1">
        <v>279.81</v>
      </c>
      <c r="D132" s="1">
        <v>0.1</v>
      </c>
      <c r="E132" s="1">
        <v>234</v>
      </c>
      <c r="F132" s="1"/>
      <c r="G132" s="1"/>
      <c r="H132" s="1" t="s">
        <v>32</v>
      </c>
      <c r="I132" s="1" t="s">
        <v>51</v>
      </c>
      <c r="J132" s="1" t="s">
        <v>58</v>
      </c>
      <c r="K132" s="1" t="s">
        <v>196</v>
      </c>
      <c r="L132" s="1" t="s">
        <v>36</v>
      </c>
      <c r="M132" s="1"/>
      <c r="N132" s="1" t="s">
        <v>27</v>
      </c>
      <c r="O132" s="1" t="s">
        <v>54</v>
      </c>
      <c r="P132" s="1" t="s">
        <v>228</v>
      </c>
      <c r="Q132" s="1" t="s">
        <v>229</v>
      </c>
      <c r="R132" s="1">
        <v>50208</v>
      </c>
      <c r="S132" s="2">
        <v>42126</v>
      </c>
      <c r="T132" s="2">
        <v>42157</v>
      </c>
      <c r="U132" s="1">
        <v>6</v>
      </c>
      <c r="V132" s="1">
        <v>90236</v>
      </c>
    </row>
    <row r="133" spans="1:22" x14ac:dyDescent="0.35">
      <c r="A133" s="1">
        <v>25121</v>
      </c>
      <c r="B133" s="1" t="s">
        <v>21</v>
      </c>
      <c r="C133" s="1">
        <v>28.53</v>
      </c>
      <c r="D133" s="1">
        <v>0.05</v>
      </c>
      <c r="E133" s="1">
        <v>234</v>
      </c>
      <c r="F133" s="1"/>
      <c r="G133" s="1"/>
      <c r="H133" s="1" t="s">
        <v>32</v>
      </c>
      <c r="I133" s="1" t="s">
        <v>51</v>
      </c>
      <c r="J133" s="1" t="s">
        <v>58</v>
      </c>
      <c r="K133" s="1" t="s">
        <v>100</v>
      </c>
      <c r="L133" s="1" t="s">
        <v>53</v>
      </c>
      <c r="M133" s="1"/>
      <c r="N133" s="1" t="s">
        <v>27</v>
      </c>
      <c r="O133" s="1" t="s">
        <v>54</v>
      </c>
      <c r="P133" s="1" t="s">
        <v>228</v>
      </c>
      <c r="Q133" s="1" t="s">
        <v>229</v>
      </c>
      <c r="R133" s="1">
        <v>50208</v>
      </c>
      <c r="S133" s="1" t="s">
        <v>94</v>
      </c>
      <c r="T133" s="1" t="s">
        <v>192</v>
      </c>
      <c r="U133" s="1">
        <v>7</v>
      </c>
      <c r="V133" s="1">
        <v>90238</v>
      </c>
    </row>
    <row r="134" spans="1:22" x14ac:dyDescent="0.35">
      <c r="A134" s="1">
        <v>25122</v>
      </c>
      <c r="B134" s="1" t="s">
        <v>21</v>
      </c>
      <c r="C134" s="1">
        <v>15.28</v>
      </c>
      <c r="D134" s="1">
        <v>0.05</v>
      </c>
      <c r="E134" s="1">
        <v>234</v>
      </c>
      <c r="F134" s="1"/>
      <c r="G134" s="1"/>
      <c r="H134" s="1" t="s">
        <v>32</v>
      </c>
      <c r="I134" s="1" t="s">
        <v>51</v>
      </c>
      <c r="J134" s="1" t="s">
        <v>73</v>
      </c>
      <c r="K134" s="1" t="s">
        <v>144</v>
      </c>
      <c r="L134" s="1" t="s">
        <v>44</v>
      </c>
      <c r="M134" s="1"/>
      <c r="N134" s="1" t="s">
        <v>27</v>
      </c>
      <c r="O134" s="1" t="s">
        <v>54</v>
      </c>
      <c r="P134" s="1" t="s">
        <v>228</v>
      </c>
      <c r="Q134" s="1" t="s">
        <v>229</v>
      </c>
      <c r="R134" s="1">
        <v>50208</v>
      </c>
      <c r="S134" s="1" t="s">
        <v>94</v>
      </c>
      <c r="T134" s="1" t="s">
        <v>192</v>
      </c>
      <c r="U134" s="1">
        <v>2</v>
      </c>
      <c r="V134" s="1">
        <v>90238</v>
      </c>
    </row>
    <row r="135" spans="1:22" x14ac:dyDescent="0.35">
      <c r="A135" s="1">
        <v>22044</v>
      </c>
      <c r="B135" s="1" t="s">
        <v>98</v>
      </c>
      <c r="C135" s="1">
        <v>3.34</v>
      </c>
      <c r="D135" s="1">
        <v>0.05</v>
      </c>
      <c r="E135" s="1">
        <v>234</v>
      </c>
      <c r="F135" s="1"/>
      <c r="G135" s="1"/>
      <c r="H135" s="1" t="s">
        <v>22</v>
      </c>
      <c r="I135" s="1" t="s">
        <v>51</v>
      </c>
      <c r="J135" s="1" t="s">
        <v>58</v>
      </c>
      <c r="K135" s="1" t="s">
        <v>25</v>
      </c>
      <c r="L135" s="1" t="s">
        <v>26</v>
      </c>
      <c r="M135" s="1"/>
      <c r="N135" s="1" t="s">
        <v>27</v>
      </c>
      <c r="O135" s="1" t="s">
        <v>28</v>
      </c>
      <c r="P135" s="1" t="s">
        <v>228</v>
      </c>
      <c r="Q135" s="1" t="s">
        <v>229</v>
      </c>
      <c r="R135" s="1">
        <v>50208</v>
      </c>
      <c r="S135" s="1" t="s">
        <v>220</v>
      </c>
      <c r="T135" s="1" t="s">
        <v>230</v>
      </c>
      <c r="U135" s="1">
        <v>8</v>
      </c>
      <c r="V135" s="1">
        <v>90239</v>
      </c>
    </row>
    <row r="136" spans="1:22" x14ac:dyDescent="0.35">
      <c r="A136" s="1">
        <v>18885</v>
      </c>
      <c r="B136" s="1" t="s">
        <v>31</v>
      </c>
      <c r="C136" s="1">
        <v>442.14</v>
      </c>
      <c r="D136" s="1">
        <v>0.1</v>
      </c>
      <c r="E136" s="1">
        <v>236</v>
      </c>
      <c r="F136" s="1"/>
      <c r="G136" s="1"/>
      <c r="H136" s="1" t="s">
        <v>32</v>
      </c>
      <c r="I136" s="1" t="s">
        <v>81</v>
      </c>
      <c r="J136" s="1" t="s">
        <v>73</v>
      </c>
      <c r="K136" s="1" t="s">
        <v>74</v>
      </c>
      <c r="L136" s="1" t="s">
        <v>36</v>
      </c>
      <c r="M136" s="1"/>
      <c r="N136" s="1" t="s">
        <v>27</v>
      </c>
      <c r="O136" s="1" t="s">
        <v>28</v>
      </c>
      <c r="P136" s="1" t="s">
        <v>194</v>
      </c>
      <c r="Q136" s="1" t="s">
        <v>231</v>
      </c>
      <c r="R136" s="1">
        <v>80027</v>
      </c>
      <c r="S136" s="1" t="s">
        <v>92</v>
      </c>
      <c r="T136" s="1" t="s">
        <v>92</v>
      </c>
      <c r="U136" s="1">
        <v>10</v>
      </c>
      <c r="V136" s="1">
        <v>86621</v>
      </c>
    </row>
    <row r="137" spans="1:22" x14ac:dyDescent="0.35">
      <c r="A137" s="1">
        <v>24327</v>
      </c>
      <c r="B137" s="1" t="s">
        <v>50</v>
      </c>
      <c r="C137" s="1">
        <v>19.98</v>
      </c>
      <c r="D137" s="1">
        <v>0.05</v>
      </c>
      <c r="E137" s="1">
        <v>240</v>
      </c>
      <c r="F137" s="1"/>
      <c r="G137" s="1"/>
      <c r="H137" s="1" t="s">
        <v>22</v>
      </c>
      <c r="I137" s="1" t="s">
        <v>51</v>
      </c>
      <c r="J137" s="1" t="s">
        <v>58</v>
      </c>
      <c r="K137" s="1" t="s">
        <v>83</v>
      </c>
      <c r="L137" s="1" t="s">
        <v>53</v>
      </c>
      <c r="M137" s="1"/>
      <c r="N137" s="1" t="s">
        <v>27</v>
      </c>
      <c r="O137" s="1" t="s">
        <v>28</v>
      </c>
      <c r="P137" s="1" t="s">
        <v>194</v>
      </c>
      <c r="Q137" s="1" t="s">
        <v>232</v>
      </c>
      <c r="R137" s="1">
        <v>80817</v>
      </c>
      <c r="S137" s="1" t="s">
        <v>110</v>
      </c>
      <c r="T137" s="1" t="s">
        <v>110</v>
      </c>
      <c r="U137" s="1">
        <v>3</v>
      </c>
      <c r="V137" s="1">
        <v>90479</v>
      </c>
    </row>
    <row r="138" spans="1:22" x14ac:dyDescent="0.35">
      <c r="A138" s="1">
        <v>24328</v>
      </c>
      <c r="B138" s="1" t="s">
        <v>50</v>
      </c>
      <c r="C138" s="1">
        <v>259.70999999999998</v>
      </c>
      <c r="D138" s="1">
        <v>0.1</v>
      </c>
      <c r="E138" s="1">
        <v>241</v>
      </c>
      <c r="F138" s="1"/>
      <c r="G138" s="1"/>
      <c r="H138" s="1" t="s">
        <v>32</v>
      </c>
      <c r="I138" s="1" t="s">
        <v>51</v>
      </c>
      <c r="J138" s="1" t="s">
        <v>34</v>
      </c>
      <c r="K138" s="1" t="s">
        <v>123</v>
      </c>
      <c r="L138" s="1" t="s">
        <v>108</v>
      </c>
      <c r="M138" s="1"/>
      <c r="N138" s="1" t="s">
        <v>27</v>
      </c>
      <c r="O138" s="1" t="s">
        <v>28</v>
      </c>
      <c r="P138" s="1" t="s">
        <v>194</v>
      </c>
      <c r="Q138" s="1" t="s">
        <v>233</v>
      </c>
      <c r="R138" s="1">
        <v>81503</v>
      </c>
      <c r="S138" s="1" t="s">
        <v>110</v>
      </c>
      <c r="T138" s="1" t="s">
        <v>111</v>
      </c>
      <c r="U138" s="1">
        <v>11</v>
      </c>
      <c r="V138" s="1">
        <v>90479</v>
      </c>
    </row>
    <row r="139" spans="1:22" x14ac:dyDescent="0.35">
      <c r="A139" s="1">
        <v>25264</v>
      </c>
      <c r="B139" s="1" t="s">
        <v>98</v>
      </c>
      <c r="C139" s="1">
        <v>5.94</v>
      </c>
      <c r="D139" s="1">
        <v>0.05</v>
      </c>
      <c r="E139" s="1">
        <v>241</v>
      </c>
      <c r="F139" s="1"/>
      <c r="G139" s="1"/>
      <c r="H139" s="1" t="s">
        <v>32</v>
      </c>
      <c r="I139" s="1" t="s">
        <v>51</v>
      </c>
      <c r="J139" s="1" t="s">
        <v>58</v>
      </c>
      <c r="K139" s="1" t="s">
        <v>100</v>
      </c>
      <c r="L139" s="1" t="s">
        <v>53</v>
      </c>
      <c r="M139" s="1"/>
      <c r="N139" s="1" t="s">
        <v>27</v>
      </c>
      <c r="O139" s="1" t="s">
        <v>28</v>
      </c>
      <c r="P139" s="1" t="s">
        <v>194</v>
      </c>
      <c r="Q139" s="1" t="s">
        <v>233</v>
      </c>
      <c r="R139" s="1">
        <v>81503</v>
      </c>
      <c r="S139" s="1" t="s">
        <v>169</v>
      </c>
      <c r="T139" s="2">
        <v>42041</v>
      </c>
      <c r="U139" s="1">
        <v>13</v>
      </c>
      <c r="V139" s="1">
        <v>90480</v>
      </c>
    </row>
    <row r="140" spans="1:22" x14ac:dyDescent="0.35">
      <c r="A140" s="1">
        <v>25265</v>
      </c>
      <c r="B140" s="1" t="s">
        <v>98</v>
      </c>
      <c r="C140" s="1">
        <v>125.99</v>
      </c>
      <c r="D140" s="1">
        <v>0.1</v>
      </c>
      <c r="E140" s="1">
        <v>241</v>
      </c>
      <c r="F140" s="1"/>
      <c r="G140" s="1"/>
      <c r="H140" s="1" t="s">
        <v>32</v>
      </c>
      <c r="I140" s="1" t="s">
        <v>51</v>
      </c>
      <c r="J140" s="1" t="s">
        <v>73</v>
      </c>
      <c r="K140" s="1" t="s">
        <v>67</v>
      </c>
      <c r="L140" s="1" t="s">
        <v>53</v>
      </c>
      <c r="M140" s="1"/>
      <c r="N140" s="1" t="s">
        <v>27</v>
      </c>
      <c r="O140" s="1" t="s">
        <v>114</v>
      </c>
      <c r="P140" s="1" t="s">
        <v>194</v>
      </c>
      <c r="Q140" s="1" t="s">
        <v>233</v>
      </c>
      <c r="R140" s="1">
        <v>81503</v>
      </c>
      <c r="S140" s="1" t="s">
        <v>169</v>
      </c>
      <c r="T140" s="1" t="s">
        <v>169</v>
      </c>
      <c r="U140" s="1">
        <v>8</v>
      </c>
      <c r="V140" s="1">
        <v>90480</v>
      </c>
    </row>
    <row r="141" spans="1:22" x14ac:dyDescent="0.35">
      <c r="A141" s="1">
        <v>18849</v>
      </c>
      <c r="B141" s="1" t="s">
        <v>50</v>
      </c>
      <c r="C141" s="1">
        <v>146.05000000000001</v>
      </c>
      <c r="D141" s="1">
        <v>0.1</v>
      </c>
      <c r="E141" s="1">
        <v>247</v>
      </c>
      <c r="F141" s="1"/>
      <c r="G141" s="1"/>
      <c r="H141" s="1" t="s">
        <v>32</v>
      </c>
      <c r="I141" s="1" t="s">
        <v>81</v>
      </c>
      <c r="J141" s="1" t="s">
        <v>34</v>
      </c>
      <c r="K141" s="1" t="s">
        <v>123</v>
      </c>
      <c r="L141" s="1" t="s">
        <v>108</v>
      </c>
      <c r="M141" s="1"/>
      <c r="N141" s="1" t="s">
        <v>27</v>
      </c>
      <c r="O141" s="1" t="s">
        <v>114</v>
      </c>
      <c r="P141" s="1" t="s">
        <v>184</v>
      </c>
      <c r="Q141" s="1" t="s">
        <v>234</v>
      </c>
      <c r="R141" s="1">
        <v>37804</v>
      </c>
      <c r="S141" s="1" t="s">
        <v>93</v>
      </c>
      <c r="T141" s="1" t="s">
        <v>93</v>
      </c>
      <c r="U141" s="1">
        <v>5</v>
      </c>
      <c r="V141" s="1">
        <v>89139</v>
      </c>
    </row>
    <row r="142" spans="1:22" x14ac:dyDescent="0.35">
      <c r="A142" s="1">
        <v>18850</v>
      </c>
      <c r="B142" s="1" t="s">
        <v>50</v>
      </c>
      <c r="C142" s="1">
        <v>65.989999999999995</v>
      </c>
      <c r="D142" s="1">
        <v>0.05</v>
      </c>
      <c r="E142" s="1">
        <v>247</v>
      </c>
      <c r="F142" s="1"/>
      <c r="G142" s="1"/>
      <c r="H142" s="1" t="s">
        <v>32</v>
      </c>
      <c r="I142" s="1" t="s">
        <v>81</v>
      </c>
      <c r="J142" s="1" t="s">
        <v>73</v>
      </c>
      <c r="K142" s="1" t="s">
        <v>67</v>
      </c>
      <c r="L142" s="1" t="s">
        <v>53</v>
      </c>
      <c r="M142" s="1"/>
      <c r="N142" s="1" t="s">
        <v>27</v>
      </c>
      <c r="O142" s="1" t="s">
        <v>114</v>
      </c>
      <c r="P142" s="1" t="s">
        <v>184</v>
      </c>
      <c r="Q142" s="1" t="s">
        <v>234</v>
      </c>
      <c r="R142" s="1">
        <v>37804</v>
      </c>
      <c r="S142" s="1" t="s">
        <v>93</v>
      </c>
      <c r="T142" s="1" t="s">
        <v>235</v>
      </c>
      <c r="U142" s="1">
        <v>14</v>
      </c>
      <c r="V142" s="1">
        <v>89139</v>
      </c>
    </row>
    <row r="143" spans="1:22" x14ac:dyDescent="0.35">
      <c r="A143" s="1">
        <v>18842</v>
      </c>
      <c r="B143" s="1" t="s">
        <v>50</v>
      </c>
      <c r="C143" s="1">
        <v>2.88</v>
      </c>
      <c r="D143" s="1">
        <v>0.05</v>
      </c>
      <c r="E143" s="1">
        <v>247</v>
      </c>
      <c r="F143" s="1"/>
      <c r="G143" s="1"/>
      <c r="H143" s="1" t="s">
        <v>32</v>
      </c>
      <c r="I143" s="1" t="s">
        <v>81</v>
      </c>
      <c r="J143" s="1" t="s">
        <v>58</v>
      </c>
      <c r="K143" s="1" t="s">
        <v>116</v>
      </c>
      <c r="L143" s="1" t="s">
        <v>53</v>
      </c>
      <c r="M143" s="1"/>
      <c r="N143" s="1" t="s">
        <v>27</v>
      </c>
      <c r="O143" s="1" t="s">
        <v>54</v>
      </c>
      <c r="P143" s="1" t="s">
        <v>184</v>
      </c>
      <c r="Q143" s="1" t="s">
        <v>234</v>
      </c>
      <c r="R143" s="1">
        <v>37804</v>
      </c>
      <c r="S143" s="1" t="s">
        <v>236</v>
      </c>
      <c r="T143" s="1" t="s">
        <v>131</v>
      </c>
      <c r="U143" s="1">
        <v>10</v>
      </c>
      <c r="V143" s="1">
        <v>89140</v>
      </c>
    </row>
    <row r="144" spans="1:22" x14ac:dyDescent="0.35">
      <c r="A144" s="1">
        <v>18773</v>
      </c>
      <c r="B144" s="1" t="s">
        <v>41</v>
      </c>
      <c r="C144" s="1">
        <v>2.58</v>
      </c>
      <c r="D144" s="1">
        <v>0.05</v>
      </c>
      <c r="E144" s="1">
        <v>250</v>
      </c>
      <c r="F144" s="1"/>
      <c r="G144" s="1"/>
      <c r="H144" s="1" t="s">
        <v>22</v>
      </c>
      <c r="I144" s="1" t="s">
        <v>81</v>
      </c>
      <c r="J144" s="1" t="s">
        <v>58</v>
      </c>
      <c r="K144" s="1" t="s">
        <v>25</v>
      </c>
      <c r="L144" s="1" t="s">
        <v>26</v>
      </c>
      <c r="M144" s="1"/>
      <c r="N144" s="1" t="s">
        <v>27</v>
      </c>
      <c r="O144" s="1" t="s">
        <v>54</v>
      </c>
      <c r="P144" s="1" t="s">
        <v>55</v>
      </c>
      <c r="Q144" s="1" t="s">
        <v>237</v>
      </c>
      <c r="R144" s="1">
        <v>55423</v>
      </c>
      <c r="S144" s="1" t="s">
        <v>64</v>
      </c>
      <c r="T144" s="1" t="s">
        <v>238</v>
      </c>
      <c r="U144" s="1">
        <v>39</v>
      </c>
      <c r="V144" s="1">
        <v>87214</v>
      </c>
    </row>
    <row r="145" spans="1:22" x14ac:dyDescent="0.35">
      <c r="A145" s="1">
        <v>18774</v>
      </c>
      <c r="B145" s="1" t="s">
        <v>41</v>
      </c>
      <c r="C145" s="1">
        <v>65.989999999999995</v>
      </c>
      <c r="D145" s="1">
        <v>0.05</v>
      </c>
      <c r="E145" s="1">
        <v>250</v>
      </c>
      <c r="F145" s="1"/>
      <c r="G145" s="1"/>
      <c r="H145" s="1" t="s">
        <v>32</v>
      </c>
      <c r="I145" s="1" t="s">
        <v>81</v>
      </c>
      <c r="J145" s="1" t="s">
        <v>73</v>
      </c>
      <c r="K145" s="1" t="s">
        <v>67</v>
      </c>
      <c r="L145" s="1" t="s">
        <v>53</v>
      </c>
      <c r="M145" s="1"/>
      <c r="N145" s="1" t="s">
        <v>27</v>
      </c>
      <c r="O145" s="1" t="s">
        <v>28</v>
      </c>
      <c r="P145" s="1" t="s">
        <v>55</v>
      </c>
      <c r="Q145" s="1" t="s">
        <v>237</v>
      </c>
      <c r="R145" s="1">
        <v>55423</v>
      </c>
      <c r="S145" s="1" t="s">
        <v>64</v>
      </c>
      <c r="T145" s="1" t="s">
        <v>238</v>
      </c>
      <c r="U145" s="1">
        <v>27</v>
      </c>
      <c r="V145" s="1">
        <v>87214</v>
      </c>
    </row>
    <row r="146" spans="1:22" x14ac:dyDescent="0.35">
      <c r="A146" s="1">
        <v>18801</v>
      </c>
      <c r="B146" s="1" t="s">
        <v>50</v>
      </c>
      <c r="C146" s="1">
        <v>280.98</v>
      </c>
      <c r="D146" s="1">
        <v>0.1</v>
      </c>
      <c r="E146" s="1">
        <v>254</v>
      </c>
      <c r="F146" s="1"/>
      <c r="G146" s="1"/>
      <c r="H146" s="1" t="s">
        <v>32</v>
      </c>
      <c r="I146" s="1" t="s">
        <v>42</v>
      </c>
      <c r="J146" s="1" t="s">
        <v>34</v>
      </c>
      <c r="K146" s="1" t="s">
        <v>123</v>
      </c>
      <c r="L146" s="1" t="s">
        <v>108</v>
      </c>
      <c r="M146" s="1"/>
      <c r="N146" s="1" t="s">
        <v>27</v>
      </c>
      <c r="O146" s="1" t="s">
        <v>45</v>
      </c>
      <c r="P146" s="1" t="s">
        <v>194</v>
      </c>
      <c r="Q146" s="1" t="s">
        <v>239</v>
      </c>
      <c r="R146" s="1">
        <v>80126</v>
      </c>
      <c r="S146" s="2">
        <v>42283</v>
      </c>
      <c r="T146" s="2">
        <v>42314</v>
      </c>
      <c r="U146" s="1">
        <v>5</v>
      </c>
      <c r="V146" s="1">
        <v>86268</v>
      </c>
    </row>
    <row r="147" spans="1:22" x14ac:dyDescent="0.35">
      <c r="A147" s="1">
        <v>20577</v>
      </c>
      <c r="B147" s="1" t="s">
        <v>41</v>
      </c>
      <c r="C147" s="1">
        <v>8.34</v>
      </c>
      <c r="D147" s="1">
        <v>0.05</v>
      </c>
      <c r="E147" s="1">
        <v>256</v>
      </c>
      <c r="F147" s="1"/>
      <c r="G147" s="1"/>
      <c r="H147" s="1" t="s">
        <v>32</v>
      </c>
      <c r="I147" s="1" t="s">
        <v>42</v>
      </c>
      <c r="J147" s="1" t="s">
        <v>58</v>
      </c>
      <c r="K147" s="1" t="s">
        <v>141</v>
      </c>
      <c r="L147" s="1" t="s">
        <v>44</v>
      </c>
      <c r="M147" s="1"/>
      <c r="N147" s="1" t="s">
        <v>27</v>
      </c>
      <c r="O147" s="1" t="s">
        <v>114</v>
      </c>
      <c r="P147" s="1" t="s">
        <v>174</v>
      </c>
      <c r="Q147" s="1" t="s">
        <v>240</v>
      </c>
      <c r="R147" s="1">
        <v>17331</v>
      </c>
      <c r="S147" s="1" t="s">
        <v>241</v>
      </c>
      <c r="T147" s="2">
        <v>42037</v>
      </c>
      <c r="U147" s="1">
        <v>4</v>
      </c>
      <c r="V147" s="1">
        <v>86267</v>
      </c>
    </row>
    <row r="148" spans="1:22" x14ac:dyDescent="0.35">
      <c r="A148" s="1">
        <v>24498</v>
      </c>
      <c r="B148" s="1" t="s">
        <v>50</v>
      </c>
      <c r="C148" s="1">
        <v>17.48</v>
      </c>
      <c r="D148" s="1">
        <v>0.05</v>
      </c>
      <c r="E148" s="1">
        <v>258</v>
      </c>
      <c r="F148" s="1"/>
      <c r="G148" s="1"/>
      <c r="H148" s="1" t="s">
        <v>32</v>
      </c>
      <c r="I148" s="1" t="s">
        <v>104</v>
      </c>
      <c r="J148" s="1" t="s">
        <v>73</v>
      </c>
      <c r="K148" s="1" t="s">
        <v>144</v>
      </c>
      <c r="L148" s="1" t="s">
        <v>44</v>
      </c>
      <c r="M148" s="1"/>
      <c r="N148" s="1" t="s">
        <v>27</v>
      </c>
      <c r="O148" s="1" t="s">
        <v>28</v>
      </c>
      <c r="P148" s="1" t="s">
        <v>242</v>
      </c>
      <c r="Q148" s="1" t="s">
        <v>243</v>
      </c>
      <c r="R148" s="1">
        <v>33772</v>
      </c>
      <c r="S148" s="2">
        <v>42036</v>
      </c>
      <c r="T148" s="2">
        <v>42095</v>
      </c>
      <c r="U148" s="1">
        <v>3</v>
      </c>
      <c r="V148" s="1">
        <v>85858</v>
      </c>
    </row>
    <row r="149" spans="1:22" x14ac:dyDescent="0.35">
      <c r="A149" s="1">
        <v>18011</v>
      </c>
      <c r="B149" s="1" t="s">
        <v>98</v>
      </c>
      <c r="C149" s="1">
        <v>2.88</v>
      </c>
      <c r="D149" s="1">
        <v>0.05</v>
      </c>
      <c r="E149" s="1">
        <v>259</v>
      </c>
      <c r="F149" s="1"/>
      <c r="G149" s="1"/>
      <c r="H149" s="1" t="s">
        <v>32</v>
      </c>
      <c r="I149" s="1" t="s">
        <v>104</v>
      </c>
      <c r="J149" s="1" t="s">
        <v>58</v>
      </c>
      <c r="K149" s="1" t="s">
        <v>25</v>
      </c>
      <c r="L149" s="1" t="s">
        <v>26</v>
      </c>
      <c r="M149" s="1"/>
      <c r="N149" s="1" t="s">
        <v>27</v>
      </c>
      <c r="O149" s="1" t="s">
        <v>45</v>
      </c>
      <c r="P149" s="1" t="s">
        <v>244</v>
      </c>
      <c r="Q149" s="1" t="s">
        <v>245</v>
      </c>
      <c r="R149" s="1">
        <v>87505</v>
      </c>
      <c r="S149" s="1" t="s">
        <v>246</v>
      </c>
      <c r="T149" s="1" t="s">
        <v>246</v>
      </c>
      <c r="U149" s="1">
        <v>10</v>
      </c>
      <c r="V149" s="1">
        <v>85857</v>
      </c>
    </row>
    <row r="150" spans="1:22" x14ac:dyDescent="0.35">
      <c r="A150" s="1">
        <v>22370</v>
      </c>
      <c r="B150" s="1" t="s">
        <v>21</v>
      </c>
      <c r="C150" s="1">
        <v>31.76</v>
      </c>
      <c r="D150" s="1">
        <v>0.05</v>
      </c>
      <c r="E150" s="1">
        <v>263</v>
      </c>
      <c r="F150" s="1"/>
      <c r="G150" s="1"/>
      <c r="H150" s="1" t="s">
        <v>32</v>
      </c>
      <c r="I150" s="1" t="s">
        <v>51</v>
      </c>
      <c r="J150" s="1" t="s">
        <v>34</v>
      </c>
      <c r="K150" s="1" t="s">
        <v>123</v>
      </c>
      <c r="L150" s="1" t="s">
        <v>108</v>
      </c>
      <c r="M150" s="1"/>
      <c r="N150" s="1" t="s">
        <v>27</v>
      </c>
      <c r="O150" s="1" t="s">
        <v>54</v>
      </c>
      <c r="P150" s="1" t="s">
        <v>124</v>
      </c>
      <c r="Q150" s="1" t="s">
        <v>247</v>
      </c>
      <c r="R150" s="1">
        <v>44106</v>
      </c>
      <c r="S150" s="1" t="s">
        <v>222</v>
      </c>
      <c r="T150" s="1" t="s">
        <v>186</v>
      </c>
      <c r="U150" s="1">
        <v>9</v>
      </c>
      <c r="V150" s="1">
        <v>86297</v>
      </c>
    </row>
    <row r="151" spans="1:22" x14ac:dyDescent="0.35">
      <c r="A151" s="1">
        <v>20858</v>
      </c>
      <c r="B151" s="1" t="s">
        <v>31</v>
      </c>
      <c r="C151" s="1">
        <v>73.98</v>
      </c>
      <c r="D151" s="1">
        <v>0.05</v>
      </c>
      <c r="E151" s="1">
        <v>266</v>
      </c>
      <c r="F151" s="1"/>
      <c r="G151" s="1"/>
      <c r="H151" s="1" t="s">
        <v>22</v>
      </c>
      <c r="I151" s="1" t="s">
        <v>81</v>
      </c>
      <c r="J151" s="1" t="s">
        <v>73</v>
      </c>
      <c r="K151" s="1" t="s">
        <v>144</v>
      </c>
      <c r="L151" s="1" t="s">
        <v>53</v>
      </c>
      <c r="M151" s="1"/>
      <c r="N151" s="1" t="s">
        <v>27</v>
      </c>
      <c r="O151" s="1" t="s">
        <v>54</v>
      </c>
      <c r="P151" s="1" t="s">
        <v>112</v>
      </c>
      <c r="Q151" s="1" t="s">
        <v>248</v>
      </c>
      <c r="R151" s="1">
        <v>78207</v>
      </c>
      <c r="S151" s="1" t="s">
        <v>135</v>
      </c>
      <c r="T151" s="1" t="s">
        <v>249</v>
      </c>
      <c r="U151" s="1">
        <v>17</v>
      </c>
      <c r="V151" s="1">
        <v>90593</v>
      </c>
    </row>
    <row r="152" spans="1:22" x14ac:dyDescent="0.35">
      <c r="A152" s="1">
        <v>19823</v>
      </c>
      <c r="B152" s="1" t="s">
        <v>50</v>
      </c>
      <c r="C152" s="1">
        <v>6.48</v>
      </c>
      <c r="D152" s="1">
        <v>0.05</v>
      </c>
      <c r="E152" s="1">
        <v>266</v>
      </c>
      <c r="F152" s="1"/>
      <c r="G152" s="1"/>
      <c r="H152" s="1" t="s">
        <v>32</v>
      </c>
      <c r="I152" s="1" t="s">
        <v>81</v>
      </c>
      <c r="J152" s="1" t="s">
        <v>58</v>
      </c>
      <c r="K152" s="1" t="s">
        <v>83</v>
      </c>
      <c r="L152" s="1" t="s">
        <v>53</v>
      </c>
      <c r="M152" s="1"/>
      <c r="N152" s="1" t="s">
        <v>27</v>
      </c>
      <c r="O152" s="1" t="s">
        <v>54</v>
      </c>
      <c r="P152" s="1" t="s">
        <v>112</v>
      </c>
      <c r="Q152" s="1" t="s">
        <v>248</v>
      </c>
      <c r="R152" s="1">
        <v>78207</v>
      </c>
      <c r="S152" s="1" t="s">
        <v>71</v>
      </c>
      <c r="T152" s="1" t="s">
        <v>72</v>
      </c>
      <c r="U152" s="1">
        <v>10</v>
      </c>
      <c r="V152" s="1">
        <v>90594</v>
      </c>
    </row>
    <row r="153" spans="1:22" x14ac:dyDescent="0.35">
      <c r="A153" s="1">
        <v>19824</v>
      </c>
      <c r="B153" s="1" t="s">
        <v>50</v>
      </c>
      <c r="C153" s="1">
        <v>20.34</v>
      </c>
      <c r="D153" s="1">
        <v>0.05</v>
      </c>
      <c r="E153" s="1">
        <v>266</v>
      </c>
      <c r="F153" s="1"/>
      <c r="G153" s="1"/>
      <c r="H153" s="1" t="s">
        <v>32</v>
      </c>
      <c r="I153" s="1" t="s">
        <v>81</v>
      </c>
      <c r="J153" s="1" t="s">
        <v>58</v>
      </c>
      <c r="K153" s="1" t="s">
        <v>119</v>
      </c>
      <c r="L153" s="1" t="s">
        <v>178</v>
      </c>
      <c r="M153" s="1"/>
      <c r="N153" s="1" t="s">
        <v>27</v>
      </c>
      <c r="O153" s="1" t="s">
        <v>28</v>
      </c>
      <c r="P153" s="1" t="s">
        <v>112</v>
      </c>
      <c r="Q153" s="1" t="s">
        <v>248</v>
      </c>
      <c r="R153" s="1">
        <v>78207</v>
      </c>
      <c r="S153" s="1" t="s">
        <v>71</v>
      </c>
      <c r="T153" s="1" t="s">
        <v>72</v>
      </c>
      <c r="U153" s="1">
        <v>33</v>
      </c>
      <c r="V153" s="1">
        <v>90594</v>
      </c>
    </row>
    <row r="154" spans="1:22" x14ac:dyDescent="0.35">
      <c r="A154" s="1">
        <v>18770</v>
      </c>
      <c r="B154" s="1" t="s">
        <v>98</v>
      </c>
      <c r="C154" s="1">
        <v>5.58</v>
      </c>
      <c r="D154" s="1">
        <v>0.05</v>
      </c>
      <c r="E154" s="1">
        <v>268</v>
      </c>
      <c r="F154" s="1"/>
      <c r="G154" s="1"/>
      <c r="H154" s="1" t="s">
        <v>32</v>
      </c>
      <c r="I154" s="1" t="s">
        <v>42</v>
      </c>
      <c r="J154" s="1" t="s">
        <v>58</v>
      </c>
      <c r="K154" s="1" t="s">
        <v>61</v>
      </c>
      <c r="L154" s="1" t="s">
        <v>53</v>
      </c>
      <c r="M154" s="1"/>
      <c r="N154" s="1" t="s">
        <v>27</v>
      </c>
      <c r="O154" s="1" t="s">
        <v>28</v>
      </c>
      <c r="P154" s="1" t="s">
        <v>250</v>
      </c>
      <c r="Q154" s="1" t="s">
        <v>251</v>
      </c>
      <c r="R154" s="1">
        <v>86001</v>
      </c>
      <c r="S154" s="2">
        <v>42189</v>
      </c>
      <c r="T154" s="2">
        <v>42342</v>
      </c>
      <c r="U154" s="1">
        <v>3</v>
      </c>
      <c r="V154" s="1">
        <v>88941</v>
      </c>
    </row>
    <row r="155" spans="1:22" x14ac:dyDescent="0.35">
      <c r="A155" s="1">
        <v>18771</v>
      </c>
      <c r="B155" s="1" t="s">
        <v>98</v>
      </c>
      <c r="C155" s="1">
        <v>40.89</v>
      </c>
      <c r="D155" s="1">
        <v>0.05</v>
      </c>
      <c r="E155" s="1">
        <v>268</v>
      </c>
      <c r="F155" s="1"/>
      <c r="G155" s="1"/>
      <c r="H155" s="1" t="s">
        <v>32</v>
      </c>
      <c r="I155" s="1" t="s">
        <v>42</v>
      </c>
      <c r="J155" s="1" t="s">
        <v>34</v>
      </c>
      <c r="K155" s="1" t="s">
        <v>52</v>
      </c>
      <c r="L155" s="1" t="s">
        <v>53</v>
      </c>
      <c r="M155" s="1"/>
      <c r="N155" s="1" t="s">
        <v>27</v>
      </c>
      <c r="O155" s="1" t="s">
        <v>28</v>
      </c>
      <c r="P155" s="1" t="s">
        <v>250</v>
      </c>
      <c r="Q155" s="1" t="s">
        <v>251</v>
      </c>
      <c r="R155" s="1">
        <v>86001</v>
      </c>
      <c r="S155" s="2">
        <v>42189</v>
      </c>
      <c r="T155" s="1" t="s">
        <v>252</v>
      </c>
      <c r="U155" s="1">
        <v>5</v>
      </c>
      <c r="V155" s="1">
        <v>88941</v>
      </c>
    </row>
    <row r="156" spans="1:22" x14ac:dyDescent="0.35">
      <c r="A156" s="1">
        <v>23059</v>
      </c>
      <c r="B156" s="1" t="s">
        <v>98</v>
      </c>
      <c r="C156" s="1">
        <v>35.94</v>
      </c>
      <c r="D156" s="1">
        <v>0.05</v>
      </c>
      <c r="E156" s="1">
        <v>269</v>
      </c>
      <c r="F156" s="1"/>
      <c r="G156" s="1"/>
      <c r="H156" s="1" t="s">
        <v>32</v>
      </c>
      <c r="I156" s="1" t="s">
        <v>42</v>
      </c>
      <c r="J156" s="1" t="s">
        <v>58</v>
      </c>
      <c r="K156" s="1" t="s">
        <v>61</v>
      </c>
      <c r="L156" s="1" t="s">
        <v>53</v>
      </c>
      <c r="M156" s="1"/>
      <c r="N156" s="1" t="s">
        <v>27</v>
      </c>
      <c r="O156" s="1" t="s">
        <v>28</v>
      </c>
      <c r="P156" s="1" t="s">
        <v>250</v>
      </c>
      <c r="Q156" s="1" t="s">
        <v>253</v>
      </c>
      <c r="R156" s="1">
        <v>85234</v>
      </c>
      <c r="S156" s="2">
        <v>42130</v>
      </c>
      <c r="T156" s="2">
        <v>42283</v>
      </c>
      <c r="U156" s="1">
        <v>6</v>
      </c>
      <c r="V156" s="1">
        <v>88942</v>
      </c>
    </row>
    <row r="157" spans="1:22" x14ac:dyDescent="0.35">
      <c r="A157" s="1">
        <v>23060</v>
      </c>
      <c r="B157" s="1" t="s">
        <v>98</v>
      </c>
      <c r="C157" s="1">
        <v>170.98</v>
      </c>
      <c r="D157" s="1">
        <v>0.1</v>
      </c>
      <c r="E157" s="1">
        <v>269</v>
      </c>
      <c r="F157" s="1"/>
      <c r="G157" s="1"/>
      <c r="H157" s="1" t="s">
        <v>32</v>
      </c>
      <c r="I157" s="1" t="s">
        <v>42</v>
      </c>
      <c r="J157" s="1" t="s">
        <v>34</v>
      </c>
      <c r="K157" s="1" t="s">
        <v>52</v>
      </c>
      <c r="L157" s="1" t="s">
        <v>75</v>
      </c>
      <c r="M157" s="1"/>
      <c r="N157" s="1" t="s">
        <v>27</v>
      </c>
      <c r="O157" s="1" t="s">
        <v>28</v>
      </c>
      <c r="P157" s="1" t="s">
        <v>250</v>
      </c>
      <c r="Q157" s="1" t="s">
        <v>253</v>
      </c>
      <c r="R157" s="1">
        <v>85234</v>
      </c>
      <c r="S157" s="2">
        <v>42130</v>
      </c>
      <c r="T157" s="2">
        <v>42344</v>
      </c>
      <c r="U157" s="1">
        <v>7</v>
      </c>
      <c r="V157" s="1">
        <v>88942</v>
      </c>
    </row>
    <row r="158" spans="1:22" x14ac:dyDescent="0.35">
      <c r="A158" s="1">
        <v>23061</v>
      </c>
      <c r="B158" s="1" t="s">
        <v>98</v>
      </c>
      <c r="C158" s="1">
        <v>4.9800000000000004</v>
      </c>
      <c r="D158" s="1">
        <v>0.05</v>
      </c>
      <c r="E158" s="1">
        <v>269</v>
      </c>
      <c r="F158" s="1"/>
      <c r="G158" s="1"/>
      <c r="H158" s="1" t="s">
        <v>32</v>
      </c>
      <c r="I158" s="1" t="s">
        <v>42</v>
      </c>
      <c r="J158" s="1" t="s">
        <v>58</v>
      </c>
      <c r="K158" s="1" t="s">
        <v>83</v>
      </c>
      <c r="L158" s="1" t="s">
        <v>53</v>
      </c>
      <c r="M158" s="1"/>
      <c r="N158" s="1" t="s">
        <v>27</v>
      </c>
      <c r="O158" s="1" t="s">
        <v>114</v>
      </c>
      <c r="P158" s="1" t="s">
        <v>250</v>
      </c>
      <c r="Q158" s="1" t="s">
        <v>253</v>
      </c>
      <c r="R158" s="1">
        <v>85234</v>
      </c>
      <c r="S158" s="2">
        <v>42130</v>
      </c>
      <c r="T158" s="2">
        <v>42191</v>
      </c>
      <c r="U158" s="1">
        <v>9</v>
      </c>
      <c r="V158" s="1">
        <v>88942</v>
      </c>
    </row>
    <row r="159" spans="1:22" x14ac:dyDescent="0.35">
      <c r="A159" s="1">
        <v>19515</v>
      </c>
      <c r="B159" s="1" t="s">
        <v>50</v>
      </c>
      <c r="C159" s="1">
        <v>80.97</v>
      </c>
      <c r="D159" s="1">
        <v>0.05</v>
      </c>
      <c r="E159" s="1">
        <v>271</v>
      </c>
      <c r="F159" s="1"/>
      <c r="G159" s="1"/>
      <c r="H159" s="1" t="s">
        <v>32</v>
      </c>
      <c r="I159" s="1" t="s">
        <v>51</v>
      </c>
      <c r="J159" s="1" t="s">
        <v>73</v>
      </c>
      <c r="K159" s="1" t="s">
        <v>74</v>
      </c>
      <c r="L159" s="1" t="s">
        <v>108</v>
      </c>
      <c r="M159" s="1"/>
      <c r="N159" s="1" t="s">
        <v>27</v>
      </c>
      <c r="O159" s="1" t="s">
        <v>114</v>
      </c>
      <c r="P159" s="1" t="s">
        <v>254</v>
      </c>
      <c r="Q159" s="1" t="s">
        <v>255</v>
      </c>
      <c r="R159" s="1">
        <v>30297</v>
      </c>
      <c r="S159" s="1" t="s">
        <v>128</v>
      </c>
      <c r="T159" s="1" t="s">
        <v>256</v>
      </c>
      <c r="U159" s="1">
        <v>12</v>
      </c>
      <c r="V159" s="1">
        <v>88940</v>
      </c>
    </row>
    <row r="160" spans="1:22" x14ac:dyDescent="0.35">
      <c r="A160" s="1">
        <v>770</v>
      </c>
      <c r="B160" s="1" t="s">
        <v>98</v>
      </c>
      <c r="C160" s="1">
        <v>5.58</v>
      </c>
      <c r="D160" s="1">
        <v>0.05</v>
      </c>
      <c r="E160" s="1">
        <v>272</v>
      </c>
      <c r="F160" s="1"/>
      <c r="G160" s="1"/>
      <c r="H160" s="1" t="s">
        <v>32</v>
      </c>
      <c r="I160" s="1" t="s">
        <v>42</v>
      </c>
      <c r="J160" s="1" t="s">
        <v>58</v>
      </c>
      <c r="K160" s="1" t="s">
        <v>61</v>
      </c>
      <c r="L160" s="1" t="s">
        <v>53</v>
      </c>
      <c r="M160" s="1"/>
      <c r="N160" s="1" t="s">
        <v>27</v>
      </c>
      <c r="O160" s="1" t="s">
        <v>114</v>
      </c>
      <c r="P160" s="1" t="s">
        <v>225</v>
      </c>
      <c r="Q160" s="1" t="s">
        <v>257</v>
      </c>
      <c r="R160" s="1">
        <v>28204</v>
      </c>
      <c r="S160" s="2">
        <v>42189</v>
      </c>
      <c r="T160" s="2">
        <v>42342</v>
      </c>
      <c r="U160" s="1">
        <v>11</v>
      </c>
      <c r="V160" s="1">
        <v>5509</v>
      </c>
    </row>
    <row r="161" spans="1:22" x14ac:dyDescent="0.35">
      <c r="A161" s="1">
        <v>771</v>
      </c>
      <c r="B161" s="1" t="s">
        <v>98</v>
      </c>
      <c r="C161" s="1">
        <v>40.89</v>
      </c>
      <c r="D161" s="1">
        <v>0.05</v>
      </c>
      <c r="E161" s="1">
        <v>272</v>
      </c>
      <c r="F161" s="1"/>
      <c r="G161" s="1"/>
      <c r="H161" s="1" t="s">
        <v>32</v>
      </c>
      <c r="I161" s="1" t="s">
        <v>42</v>
      </c>
      <c r="J161" s="1" t="s">
        <v>34</v>
      </c>
      <c r="K161" s="1" t="s">
        <v>52</v>
      </c>
      <c r="L161" s="1" t="s">
        <v>53</v>
      </c>
      <c r="M161" s="1"/>
      <c r="N161" s="1" t="s">
        <v>27</v>
      </c>
      <c r="O161" s="1" t="s">
        <v>114</v>
      </c>
      <c r="P161" s="1" t="s">
        <v>225</v>
      </c>
      <c r="Q161" s="1" t="s">
        <v>257</v>
      </c>
      <c r="R161" s="1">
        <v>28204</v>
      </c>
      <c r="S161" s="2">
        <v>42189</v>
      </c>
      <c r="T161" s="1" t="s">
        <v>252</v>
      </c>
      <c r="U161" s="1">
        <v>21</v>
      </c>
      <c r="V161" s="1">
        <v>5509</v>
      </c>
    </row>
    <row r="162" spans="1:22" x14ac:dyDescent="0.35">
      <c r="A162" s="1">
        <v>5059</v>
      </c>
      <c r="B162" s="1" t="s">
        <v>98</v>
      </c>
      <c r="C162" s="1">
        <v>35.94</v>
      </c>
      <c r="D162" s="1">
        <v>0.05</v>
      </c>
      <c r="E162" s="1">
        <v>272</v>
      </c>
      <c r="F162" s="1"/>
      <c r="G162" s="1"/>
      <c r="H162" s="1" t="s">
        <v>32</v>
      </c>
      <c r="I162" s="1" t="s">
        <v>42</v>
      </c>
      <c r="J162" s="1" t="s">
        <v>58</v>
      </c>
      <c r="K162" s="1" t="s">
        <v>61</v>
      </c>
      <c r="L162" s="1" t="s">
        <v>53</v>
      </c>
      <c r="M162" s="1"/>
      <c r="N162" s="1" t="s">
        <v>27</v>
      </c>
      <c r="O162" s="1" t="s">
        <v>114</v>
      </c>
      <c r="P162" s="1" t="s">
        <v>225</v>
      </c>
      <c r="Q162" s="1" t="s">
        <v>257</v>
      </c>
      <c r="R162" s="1">
        <v>28204</v>
      </c>
      <c r="S162" s="2">
        <v>42130</v>
      </c>
      <c r="T162" s="2">
        <v>42283</v>
      </c>
      <c r="U162" s="1">
        <v>24</v>
      </c>
      <c r="V162" s="1">
        <v>36069</v>
      </c>
    </row>
    <row r="163" spans="1:22" x14ac:dyDescent="0.35">
      <c r="A163" s="1">
        <v>5061</v>
      </c>
      <c r="B163" s="1" t="s">
        <v>98</v>
      </c>
      <c r="C163" s="1">
        <v>4.9800000000000004</v>
      </c>
      <c r="D163" s="1">
        <v>0.05</v>
      </c>
      <c r="E163" s="1">
        <v>272</v>
      </c>
      <c r="F163" s="1"/>
      <c r="G163" s="1"/>
      <c r="H163" s="1" t="s">
        <v>32</v>
      </c>
      <c r="I163" s="1" t="s">
        <v>42</v>
      </c>
      <c r="J163" s="1" t="s">
        <v>58</v>
      </c>
      <c r="K163" s="1" t="s">
        <v>83</v>
      </c>
      <c r="L163" s="1" t="s">
        <v>53</v>
      </c>
      <c r="M163" s="1"/>
      <c r="N163" s="1" t="s">
        <v>27</v>
      </c>
      <c r="O163" s="1" t="s">
        <v>45</v>
      </c>
      <c r="P163" s="1" t="s">
        <v>225</v>
      </c>
      <c r="Q163" s="1" t="s">
        <v>257</v>
      </c>
      <c r="R163" s="1">
        <v>28204</v>
      </c>
      <c r="S163" s="2">
        <v>42130</v>
      </c>
      <c r="T163" s="2">
        <v>42191</v>
      </c>
      <c r="U163" s="1">
        <v>37</v>
      </c>
      <c r="V163" s="1">
        <v>36069</v>
      </c>
    </row>
    <row r="164" spans="1:22" x14ac:dyDescent="0.35">
      <c r="A164" s="1">
        <v>22180</v>
      </c>
      <c r="B164" s="1" t="s">
        <v>31</v>
      </c>
      <c r="C164" s="1">
        <v>15.28</v>
      </c>
      <c r="D164" s="1">
        <v>0.05</v>
      </c>
      <c r="E164" s="1">
        <v>275</v>
      </c>
      <c r="F164" s="1"/>
      <c r="G164" s="1"/>
      <c r="H164" s="1" t="s">
        <v>32</v>
      </c>
      <c r="I164" s="1" t="s">
        <v>81</v>
      </c>
      <c r="J164" s="1" t="s">
        <v>58</v>
      </c>
      <c r="K164" s="1" t="s">
        <v>100</v>
      </c>
      <c r="L164" s="1" t="s">
        <v>53</v>
      </c>
      <c r="M164" s="1"/>
      <c r="N164" s="1" t="s">
        <v>27</v>
      </c>
      <c r="O164" s="1" t="s">
        <v>45</v>
      </c>
      <c r="P164" s="1" t="s">
        <v>171</v>
      </c>
      <c r="Q164" s="1" t="s">
        <v>258</v>
      </c>
      <c r="R164" s="1">
        <v>6824</v>
      </c>
      <c r="S164" s="1" t="s">
        <v>259</v>
      </c>
      <c r="T164" s="1" t="s">
        <v>197</v>
      </c>
      <c r="U164" s="1">
        <v>4</v>
      </c>
      <c r="V164" s="1">
        <v>89292</v>
      </c>
    </row>
    <row r="165" spans="1:22" x14ac:dyDescent="0.35">
      <c r="A165" s="1">
        <v>23504</v>
      </c>
      <c r="B165" s="1" t="s">
        <v>41</v>
      </c>
      <c r="C165" s="1">
        <v>1.98</v>
      </c>
      <c r="D165" s="1">
        <v>0.05</v>
      </c>
      <c r="E165" s="1">
        <v>276</v>
      </c>
      <c r="F165" s="1"/>
      <c r="G165" s="1"/>
      <c r="H165" s="1" t="s">
        <v>22</v>
      </c>
      <c r="I165" s="1" t="s">
        <v>81</v>
      </c>
      <c r="J165" s="1" t="s">
        <v>58</v>
      </c>
      <c r="K165" s="1" t="s">
        <v>60</v>
      </c>
      <c r="L165" s="1" t="s">
        <v>26</v>
      </c>
      <c r="M165" s="1"/>
      <c r="N165" s="1" t="s">
        <v>27</v>
      </c>
      <c r="O165" s="1" t="s">
        <v>45</v>
      </c>
      <c r="P165" s="1" t="s">
        <v>171</v>
      </c>
      <c r="Q165" s="1" t="s">
        <v>260</v>
      </c>
      <c r="R165" s="1">
        <v>6111</v>
      </c>
      <c r="S165" s="1" t="s">
        <v>77</v>
      </c>
      <c r="T165" s="1" t="s">
        <v>80</v>
      </c>
      <c r="U165" s="1">
        <v>3</v>
      </c>
      <c r="V165" s="1">
        <v>89291</v>
      </c>
    </row>
    <row r="166" spans="1:22" x14ac:dyDescent="0.35">
      <c r="A166" s="1">
        <v>23503</v>
      </c>
      <c r="B166" s="1" t="s">
        <v>41</v>
      </c>
      <c r="C166" s="1">
        <v>55.99</v>
      </c>
      <c r="D166" s="1">
        <v>0.05</v>
      </c>
      <c r="E166" s="1">
        <v>282</v>
      </c>
      <c r="F166" s="1"/>
      <c r="G166" s="1"/>
      <c r="H166" s="1" t="s">
        <v>32</v>
      </c>
      <c r="I166" s="1" t="s">
        <v>81</v>
      </c>
      <c r="J166" s="1" t="s">
        <v>73</v>
      </c>
      <c r="K166" s="1" t="s">
        <v>67</v>
      </c>
      <c r="L166" s="1" t="s">
        <v>44</v>
      </c>
      <c r="M166" s="1"/>
      <c r="N166" s="1" t="s">
        <v>27</v>
      </c>
      <c r="O166" s="1" t="s">
        <v>45</v>
      </c>
      <c r="P166" s="1" t="s">
        <v>46</v>
      </c>
      <c r="Q166" s="1" t="s">
        <v>261</v>
      </c>
      <c r="R166" s="1">
        <v>7109</v>
      </c>
      <c r="S166" s="1" t="s">
        <v>77</v>
      </c>
      <c r="T166" s="1" t="s">
        <v>80</v>
      </c>
      <c r="U166" s="1">
        <v>9</v>
      </c>
      <c r="V166" s="1">
        <v>89291</v>
      </c>
    </row>
    <row r="167" spans="1:22" x14ac:dyDescent="0.35">
      <c r="A167" s="1">
        <v>24512</v>
      </c>
      <c r="B167" s="1" t="s">
        <v>21</v>
      </c>
      <c r="C167" s="1">
        <v>1.68</v>
      </c>
      <c r="D167" s="1">
        <v>0.05</v>
      </c>
      <c r="E167" s="1">
        <v>283</v>
      </c>
      <c r="F167" s="1"/>
      <c r="G167" s="1"/>
      <c r="H167" s="1" t="s">
        <v>32</v>
      </c>
      <c r="I167" s="1" t="s">
        <v>81</v>
      </c>
      <c r="J167" s="1" t="s">
        <v>58</v>
      </c>
      <c r="K167" s="1" t="s">
        <v>25</v>
      </c>
      <c r="L167" s="1" t="s">
        <v>26</v>
      </c>
      <c r="M167" s="1"/>
      <c r="N167" s="1" t="s">
        <v>27</v>
      </c>
      <c r="O167" s="1" t="s">
        <v>54</v>
      </c>
      <c r="P167" s="1" t="s">
        <v>46</v>
      </c>
      <c r="Q167" s="1" t="s">
        <v>262</v>
      </c>
      <c r="R167" s="1">
        <v>7101</v>
      </c>
      <c r="S167" s="1" t="s">
        <v>102</v>
      </c>
      <c r="T167" s="1" t="s">
        <v>193</v>
      </c>
      <c r="U167" s="1">
        <v>11</v>
      </c>
      <c r="V167" s="1">
        <v>89293</v>
      </c>
    </row>
    <row r="168" spans="1:22" x14ac:dyDescent="0.35">
      <c r="A168" s="1">
        <v>19168</v>
      </c>
      <c r="B168" s="1" t="s">
        <v>98</v>
      </c>
      <c r="C168" s="1">
        <v>4.13</v>
      </c>
      <c r="D168" s="1">
        <v>0.05</v>
      </c>
      <c r="E168" s="1">
        <v>286</v>
      </c>
      <c r="F168" s="1"/>
      <c r="G168" s="1"/>
      <c r="H168" s="1" t="s">
        <v>32</v>
      </c>
      <c r="I168" s="1" t="s">
        <v>51</v>
      </c>
      <c r="J168" s="1" t="s">
        <v>58</v>
      </c>
      <c r="K168" s="1" t="s">
        <v>100</v>
      </c>
      <c r="L168" s="1" t="s">
        <v>53</v>
      </c>
      <c r="M168" s="1"/>
      <c r="N168" s="1" t="s">
        <v>27</v>
      </c>
      <c r="O168" s="1" t="s">
        <v>54</v>
      </c>
      <c r="P168" s="1" t="s">
        <v>145</v>
      </c>
      <c r="Q168" s="1" t="s">
        <v>263</v>
      </c>
      <c r="R168" s="1">
        <v>66203</v>
      </c>
      <c r="S168" s="1" t="s">
        <v>102</v>
      </c>
      <c r="T168" s="1" t="s">
        <v>264</v>
      </c>
      <c r="U168" s="1">
        <v>9</v>
      </c>
      <c r="V168" s="1">
        <v>89761</v>
      </c>
    </row>
    <row r="169" spans="1:22" x14ac:dyDescent="0.35">
      <c r="A169" s="1">
        <v>19169</v>
      </c>
      <c r="B169" s="1" t="s">
        <v>98</v>
      </c>
      <c r="C169" s="1">
        <v>130.97999999999999</v>
      </c>
      <c r="D169" s="1">
        <v>0.1</v>
      </c>
      <c r="E169" s="1">
        <v>286</v>
      </c>
      <c r="F169" s="1"/>
      <c r="G169" s="1"/>
      <c r="H169" s="1" t="s">
        <v>32</v>
      </c>
      <c r="I169" s="1" t="s">
        <v>51</v>
      </c>
      <c r="J169" s="1" t="s">
        <v>34</v>
      </c>
      <c r="K169" s="1" t="s">
        <v>151</v>
      </c>
      <c r="L169" s="1" t="s">
        <v>108</v>
      </c>
      <c r="M169" s="1"/>
      <c r="N169" s="1" t="s">
        <v>27</v>
      </c>
      <c r="O169" s="1" t="s">
        <v>54</v>
      </c>
      <c r="P169" s="1" t="s">
        <v>145</v>
      </c>
      <c r="Q169" s="1" t="s">
        <v>263</v>
      </c>
      <c r="R169" s="1">
        <v>66203</v>
      </c>
      <c r="S169" s="1" t="s">
        <v>102</v>
      </c>
      <c r="T169" s="1" t="s">
        <v>264</v>
      </c>
      <c r="U169" s="1">
        <v>9</v>
      </c>
      <c r="V169" s="1">
        <v>89761</v>
      </c>
    </row>
    <row r="170" spans="1:22" x14ac:dyDescent="0.35">
      <c r="A170" s="1">
        <v>25624</v>
      </c>
      <c r="B170" s="1" t="s">
        <v>41</v>
      </c>
      <c r="C170" s="1">
        <v>28.48</v>
      </c>
      <c r="D170" s="1">
        <v>0.05</v>
      </c>
      <c r="E170" s="1">
        <v>288</v>
      </c>
      <c r="F170" s="1"/>
      <c r="G170" s="1"/>
      <c r="H170" s="1" t="s">
        <v>32</v>
      </c>
      <c r="I170" s="1" t="s">
        <v>51</v>
      </c>
      <c r="J170" s="1" t="s">
        <v>73</v>
      </c>
      <c r="K170" s="1" t="s">
        <v>144</v>
      </c>
      <c r="L170" s="1" t="s">
        <v>44</v>
      </c>
      <c r="M170" s="1"/>
      <c r="N170" s="1" t="s">
        <v>27</v>
      </c>
      <c r="O170" s="1" t="s">
        <v>54</v>
      </c>
      <c r="P170" s="1" t="s">
        <v>145</v>
      </c>
      <c r="Q170" s="1" t="s">
        <v>265</v>
      </c>
      <c r="R170" s="1">
        <v>67212</v>
      </c>
      <c r="S170" s="1" t="s">
        <v>189</v>
      </c>
      <c r="T170" s="1" t="s">
        <v>246</v>
      </c>
      <c r="U170" s="1">
        <v>7</v>
      </c>
      <c r="V170" s="1">
        <v>89762</v>
      </c>
    </row>
    <row r="171" spans="1:22" x14ac:dyDescent="0.35">
      <c r="A171" s="1">
        <v>25625</v>
      </c>
      <c r="B171" s="1" t="s">
        <v>41</v>
      </c>
      <c r="C171" s="1">
        <v>65.989999999999995</v>
      </c>
      <c r="D171" s="1">
        <v>0.05</v>
      </c>
      <c r="E171" s="1">
        <v>288</v>
      </c>
      <c r="F171" s="1"/>
      <c r="G171" s="1"/>
      <c r="H171" s="1" t="s">
        <v>22</v>
      </c>
      <c r="I171" s="1" t="s">
        <v>51</v>
      </c>
      <c r="J171" s="1" t="s">
        <v>73</v>
      </c>
      <c r="K171" s="1" t="s">
        <v>67</v>
      </c>
      <c r="L171" s="1" t="s">
        <v>53</v>
      </c>
      <c r="M171" s="1"/>
      <c r="N171" s="1" t="s">
        <v>27</v>
      </c>
      <c r="O171" s="1" t="s">
        <v>28</v>
      </c>
      <c r="P171" s="1" t="s">
        <v>145</v>
      </c>
      <c r="Q171" s="1" t="s">
        <v>265</v>
      </c>
      <c r="R171" s="1">
        <v>67212</v>
      </c>
      <c r="S171" s="1" t="s">
        <v>189</v>
      </c>
      <c r="T171" s="1" t="s">
        <v>201</v>
      </c>
      <c r="U171" s="1">
        <v>14</v>
      </c>
      <c r="V171" s="1">
        <v>89762</v>
      </c>
    </row>
    <row r="172" spans="1:22" x14ac:dyDescent="0.35">
      <c r="A172" s="1">
        <v>21223</v>
      </c>
      <c r="B172" s="1" t="s">
        <v>31</v>
      </c>
      <c r="C172" s="1">
        <v>4.9800000000000004</v>
      </c>
      <c r="D172" s="1">
        <v>0.05</v>
      </c>
      <c r="E172" s="1">
        <v>290</v>
      </c>
      <c r="F172" s="1"/>
      <c r="G172" s="1"/>
      <c r="H172" s="1" t="s">
        <v>32</v>
      </c>
      <c r="I172" s="1" t="s">
        <v>51</v>
      </c>
      <c r="J172" s="1" t="s">
        <v>73</v>
      </c>
      <c r="K172" s="1" t="s">
        <v>144</v>
      </c>
      <c r="L172" s="1" t="s">
        <v>44</v>
      </c>
      <c r="M172" s="1"/>
      <c r="N172" s="1" t="s">
        <v>27</v>
      </c>
      <c r="O172" s="1" t="s">
        <v>45</v>
      </c>
      <c r="P172" s="1" t="s">
        <v>194</v>
      </c>
      <c r="Q172" s="1" t="s">
        <v>266</v>
      </c>
      <c r="R172" s="1">
        <v>80538</v>
      </c>
      <c r="S172" s="1" t="s">
        <v>132</v>
      </c>
      <c r="T172" s="1" t="s">
        <v>267</v>
      </c>
      <c r="U172" s="1">
        <v>20</v>
      </c>
      <c r="V172" s="1">
        <v>90837</v>
      </c>
    </row>
    <row r="173" spans="1:22" x14ac:dyDescent="0.35">
      <c r="A173" s="1">
        <v>23302</v>
      </c>
      <c r="B173" s="1" t="s">
        <v>21</v>
      </c>
      <c r="C173" s="1">
        <v>8.33</v>
      </c>
      <c r="D173" s="1">
        <v>0.05</v>
      </c>
      <c r="E173" s="1">
        <v>306</v>
      </c>
      <c r="F173" s="1"/>
      <c r="G173" s="1"/>
      <c r="H173" s="1" t="s">
        <v>32</v>
      </c>
      <c r="I173" s="1" t="s">
        <v>51</v>
      </c>
      <c r="J173" s="1" t="s">
        <v>73</v>
      </c>
      <c r="K173" s="1" t="s">
        <v>144</v>
      </c>
      <c r="L173" s="1" t="s">
        <v>44</v>
      </c>
      <c r="M173" s="1"/>
      <c r="N173" s="1" t="s">
        <v>27</v>
      </c>
      <c r="O173" s="1" t="s">
        <v>45</v>
      </c>
      <c r="P173" s="1" t="s">
        <v>268</v>
      </c>
      <c r="Q173" s="1" t="s">
        <v>269</v>
      </c>
      <c r="R173" s="1">
        <v>21208</v>
      </c>
      <c r="S173" s="1" t="s">
        <v>68</v>
      </c>
      <c r="T173" s="1" t="s">
        <v>48</v>
      </c>
      <c r="U173" s="1">
        <v>8</v>
      </c>
      <c r="V173" s="1">
        <v>87057</v>
      </c>
    </row>
    <row r="174" spans="1:22" x14ac:dyDescent="0.35">
      <c r="A174" s="1">
        <v>23303</v>
      </c>
      <c r="B174" s="1" t="s">
        <v>21</v>
      </c>
      <c r="C174" s="1">
        <v>85.99</v>
      </c>
      <c r="D174" s="1">
        <v>0.05</v>
      </c>
      <c r="E174" s="1">
        <v>306</v>
      </c>
      <c r="F174" s="1"/>
      <c r="G174" s="1"/>
      <c r="H174" s="1" t="s">
        <v>32</v>
      </c>
      <c r="I174" s="1" t="s">
        <v>51</v>
      </c>
      <c r="J174" s="1" t="s">
        <v>73</v>
      </c>
      <c r="K174" s="1" t="s">
        <v>67</v>
      </c>
      <c r="L174" s="1" t="s">
        <v>26</v>
      </c>
      <c r="M174" s="1"/>
      <c r="N174" s="1" t="s">
        <v>27</v>
      </c>
      <c r="O174" s="1" t="s">
        <v>28</v>
      </c>
      <c r="P174" s="1" t="s">
        <v>268</v>
      </c>
      <c r="Q174" s="1" t="s">
        <v>269</v>
      </c>
      <c r="R174" s="1">
        <v>21208</v>
      </c>
      <c r="S174" s="1" t="s">
        <v>68</v>
      </c>
      <c r="T174" s="1" t="s">
        <v>270</v>
      </c>
      <c r="U174" s="1">
        <v>17</v>
      </c>
      <c r="V174" s="1">
        <v>87057</v>
      </c>
    </row>
    <row r="175" spans="1:22" x14ac:dyDescent="0.35">
      <c r="A175" s="1">
        <v>5302</v>
      </c>
      <c r="B175" s="1" t="s">
        <v>21</v>
      </c>
      <c r="C175" s="1">
        <v>8.33</v>
      </c>
      <c r="D175" s="1">
        <v>0.05</v>
      </c>
      <c r="E175" s="1">
        <v>308</v>
      </c>
      <c r="F175" s="1"/>
      <c r="G175" s="1"/>
      <c r="H175" s="1" t="s">
        <v>32</v>
      </c>
      <c r="I175" s="1" t="s">
        <v>51</v>
      </c>
      <c r="J175" s="1" t="s">
        <v>73</v>
      </c>
      <c r="K175" s="1" t="s">
        <v>144</v>
      </c>
      <c r="L175" s="1" t="s">
        <v>44</v>
      </c>
      <c r="M175" s="1"/>
      <c r="N175" s="1" t="s">
        <v>27</v>
      </c>
      <c r="O175" s="1" t="s">
        <v>54</v>
      </c>
      <c r="P175" s="1" t="s">
        <v>29</v>
      </c>
      <c r="Q175" s="1" t="s">
        <v>160</v>
      </c>
      <c r="R175" s="1">
        <v>98115</v>
      </c>
      <c r="S175" s="1" t="s">
        <v>68</v>
      </c>
      <c r="T175" s="1" t="s">
        <v>48</v>
      </c>
      <c r="U175" s="1">
        <v>32</v>
      </c>
      <c r="V175" s="1">
        <v>37760</v>
      </c>
    </row>
    <row r="176" spans="1:22" x14ac:dyDescent="0.35">
      <c r="A176" s="1">
        <v>18853</v>
      </c>
      <c r="B176" s="1" t="s">
        <v>50</v>
      </c>
      <c r="C176" s="1">
        <v>1637.53</v>
      </c>
      <c r="D176" s="1">
        <v>0.15</v>
      </c>
      <c r="E176" s="1">
        <v>314</v>
      </c>
      <c r="F176" s="1"/>
      <c r="G176" s="1"/>
      <c r="H176" s="1" t="s">
        <v>32</v>
      </c>
      <c r="I176" s="1" t="s">
        <v>81</v>
      </c>
      <c r="J176" s="1" t="s">
        <v>58</v>
      </c>
      <c r="K176" s="1" t="s">
        <v>141</v>
      </c>
      <c r="L176" s="1" t="s">
        <v>75</v>
      </c>
      <c r="M176" s="1"/>
      <c r="N176" s="1" t="s">
        <v>27</v>
      </c>
      <c r="O176" s="1" t="s">
        <v>45</v>
      </c>
      <c r="P176" s="1" t="s">
        <v>142</v>
      </c>
      <c r="Q176" s="1" t="s">
        <v>255</v>
      </c>
      <c r="R176" s="1">
        <v>60130</v>
      </c>
      <c r="S176" s="1" t="s">
        <v>271</v>
      </c>
      <c r="T176" s="1" t="s">
        <v>130</v>
      </c>
      <c r="U176" s="1">
        <v>2</v>
      </c>
      <c r="V176" s="1">
        <v>89166</v>
      </c>
    </row>
    <row r="177" spans="1:22" x14ac:dyDescent="0.35">
      <c r="A177" s="1">
        <v>18852</v>
      </c>
      <c r="B177" s="1" t="s">
        <v>50</v>
      </c>
      <c r="C177" s="1">
        <v>19.98</v>
      </c>
      <c r="D177" s="1">
        <v>0.05</v>
      </c>
      <c r="E177" s="1">
        <v>315</v>
      </c>
      <c r="F177" s="1"/>
      <c r="G177" s="1"/>
      <c r="H177" s="1" t="s">
        <v>32</v>
      </c>
      <c r="I177" s="1" t="s">
        <v>81</v>
      </c>
      <c r="J177" s="1" t="s">
        <v>73</v>
      </c>
      <c r="K177" s="1" t="s">
        <v>144</v>
      </c>
      <c r="L177" s="1" t="s">
        <v>53</v>
      </c>
      <c r="M177" s="1"/>
      <c r="N177" s="1" t="s">
        <v>27</v>
      </c>
      <c r="O177" s="1" t="s">
        <v>28</v>
      </c>
      <c r="P177" s="1" t="s">
        <v>152</v>
      </c>
      <c r="Q177" s="1" t="s">
        <v>272</v>
      </c>
      <c r="R177" s="1">
        <v>1007</v>
      </c>
      <c r="S177" s="1" t="s">
        <v>271</v>
      </c>
      <c r="T177" s="1" t="s">
        <v>271</v>
      </c>
      <c r="U177" s="1">
        <v>2</v>
      </c>
      <c r="V177" s="1">
        <v>89166</v>
      </c>
    </row>
    <row r="178" spans="1:22" x14ac:dyDescent="0.35">
      <c r="A178" s="1">
        <v>18032</v>
      </c>
      <c r="B178" s="1" t="s">
        <v>31</v>
      </c>
      <c r="C178" s="1">
        <v>7.38</v>
      </c>
      <c r="D178" s="1">
        <v>0.05</v>
      </c>
      <c r="E178" s="1">
        <v>317</v>
      </c>
      <c r="F178" s="1"/>
      <c r="G178" s="1"/>
      <c r="H178" s="1" t="s">
        <v>32</v>
      </c>
      <c r="I178" s="1" t="s">
        <v>81</v>
      </c>
      <c r="J178" s="1" t="s">
        <v>34</v>
      </c>
      <c r="K178" s="1" t="s">
        <v>52</v>
      </c>
      <c r="L178" s="1" t="s">
        <v>53</v>
      </c>
      <c r="M178" s="1"/>
      <c r="N178" s="1" t="s">
        <v>27</v>
      </c>
      <c r="O178" s="1" t="s">
        <v>28</v>
      </c>
      <c r="P178" s="1" t="s">
        <v>37</v>
      </c>
      <c r="Q178" s="1" t="s">
        <v>273</v>
      </c>
      <c r="R178" s="1">
        <v>91945</v>
      </c>
      <c r="S178" s="1" t="s">
        <v>102</v>
      </c>
      <c r="T178" s="1" t="s">
        <v>193</v>
      </c>
      <c r="U178" s="1">
        <v>9</v>
      </c>
      <c r="V178" s="1">
        <v>86041</v>
      </c>
    </row>
    <row r="179" spans="1:22" x14ac:dyDescent="0.35">
      <c r="A179" s="1">
        <v>18033</v>
      </c>
      <c r="B179" s="1" t="s">
        <v>31</v>
      </c>
      <c r="C179" s="1">
        <v>5.98</v>
      </c>
      <c r="D179" s="1">
        <v>0.05</v>
      </c>
      <c r="E179" s="1">
        <v>317</v>
      </c>
      <c r="F179" s="1"/>
      <c r="G179" s="1"/>
      <c r="H179" s="1" t="s">
        <v>32</v>
      </c>
      <c r="I179" s="1" t="s">
        <v>81</v>
      </c>
      <c r="J179" s="1" t="s">
        <v>58</v>
      </c>
      <c r="K179" s="1" t="s">
        <v>83</v>
      </c>
      <c r="L179" s="1" t="s">
        <v>53</v>
      </c>
      <c r="M179" s="1"/>
      <c r="N179" s="1" t="s">
        <v>27</v>
      </c>
      <c r="O179" s="1" t="s">
        <v>28</v>
      </c>
      <c r="P179" s="1" t="s">
        <v>37</v>
      </c>
      <c r="Q179" s="1" t="s">
        <v>273</v>
      </c>
      <c r="R179" s="1">
        <v>91945</v>
      </c>
      <c r="S179" s="1" t="s">
        <v>102</v>
      </c>
      <c r="T179" s="1" t="s">
        <v>193</v>
      </c>
      <c r="U179" s="1">
        <v>17</v>
      </c>
      <c r="V179" s="1">
        <v>86041</v>
      </c>
    </row>
    <row r="180" spans="1:22" x14ac:dyDescent="0.35">
      <c r="A180" s="1">
        <v>18034</v>
      </c>
      <c r="B180" s="1" t="s">
        <v>31</v>
      </c>
      <c r="C180" s="1">
        <v>15.42</v>
      </c>
      <c r="D180" s="1">
        <v>0.05</v>
      </c>
      <c r="E180" s="1">
        <v>317</v>
      </c>
      <c r="F180" s="1"/>
      <c r="G180" s="1"/>
      <c r="H180" s="1" t="s">
        <v>32</v>
      </c>
      <c r="I180" s="1" t="s">
        <v>81</v>
      </c>
      <c r="J180" s="1" t="s">
        <v>58</v>
      </c>
      <c r="K180" s="1" t="s">
        <v>119</v>
      </c>
      <c r="L180" s="1" t="s">
        <v>53</v>
      </c>
      <c r="M180" s="1"/>
      <c r="N180" s="1" t="s">
        <v>27</v>
      </c>
      <c r="O180" s="1" t="s">
        <v>45</v>
      </c>
      <c r="P180" s="1" t="s">
        <v>37</v>
      </c>
      <c r="Q180" s="1" t="s">
        <v>273</v>
      </c>
      <c r="R180" s="1">
        <v>91945</v>
      </c>
      <c r="S180" s="1" t="s">
        <v>102</v>
      </c>
      <c r="T180" s="1" t="s">
        <v>193</v>
      </c>
      <c r="U180" s="1">
        <v>12</v>
      </c>
      <c r="V180" s="1">
        <v>86041</v>
      </c>
    </row>
    <row r="181" spans="1:22" x14ac:dyDescent="0.35">
      <c r="A181" s="1">
        <v>20641</v>
      </c>
      <c r="B181" s="1" t="s">
        <v>98</v>
      </c>
      <c r="C181" s="1">
        <v>8.33</v>
      </c>
      <c r="D181" s="1">
        <v>0.05</v>
      </c>
      <c r="E181" s="1">
        <v>321</v>
      </c>
      <c r="F181" s="1"/>
      <c r="G181" s="1"/>
      <c r="H181" s="1" t="s">
        <v>32</v>
      </c>
      <c r="I181" s="1" t="s">
        <v>104</v>
      </c>
      <c r="J181" s="1" t="s">
        <v>73</v>
      </c>
      <c r="K181" s="1" t="s">
        <v>144</v>
      </c>
      <c r="L181" s="1" t="s">
        <v>44</v>
      </c>
      <c r="M181" s="1"/>
      <c r="N181" s="1" t="s">
        <v>27</v>
      </c>
      <c r="O181" s="1" t="s">
        <v>54</v>
      </c>
      <c r="P181" s="1" t="s">
        <v>268</v>
      </c>
      <c r="Q181" s="1" t="s">
        <v>274</v>
      </c>
      <c r="R181" s="1">
        <v>20854</v>
      </c>
      <c r="S181" s="2">
        <v>42098</v>
      </c>
      <c r="T181" s="2">
        <v>42251</v>
      </c>
      <c r="U181" s="1">
        <v>11</v>
      </c>
      <c r="V181" s="1">
        <v>91057</v>
      </c>
    </row>
    <row r="182" spans="1:22" x14ac:dyDescent="0.35">
      <c r="A182" s="1">
        <v>25111</v>
      </c>
      <c r="B182" s="1" t="s">
        <v>31</v>
      </c>
      <c r="C182" s="1">
        <v>7.99</v>
      </c>
      <c r="D182" s="1">
        <v>0.05</v>
      </c>
      <c r="E182" s="1">
        <v>326</v>
      </c>
      <c r="F182" s="1"/>
      <c r="G182" s="1"/>
      <c r="H182" s="1" t="s">
        <v>32</v>
      </c>
      <c r="I182" s="1" t="s">
        <v>104</v>
      </c>
      <c r="J182" s="1" t="s">
        <v>73</v>
      </c>
      <c r="K182" s="1" t="s">
        <v>67</v>
      </c>
      <c r="L182" s="1" t="s">
        <v>75</v>
      </c>
      <c r="M182" s="1"/>
      <c r="N182" s="1" t="s">
        <v>27</v>
      </c>
      <c r="O182" s="1" t="s">
        <v>45</v>
      </c>
      <c r="P182" s="1" t="s">
        <v>142</v>
      </c>
      <c r="Q182" s="1" t="s">
        <v>275</v>
      </c>
      <c r="R182" s="1">
        <v>60510</v>
      </c>
      <c r="S182" s="2">
        <v>42253</v>
      </c>
      <c r="T182" s="2">
        <v>42283</v>
      </c>
      <c r="U182" s="1">
        <v>4</v>
      </c>
      <c r="V182" s="1">
        <v>90973</v>
      </c>
    </row>
    <row r="183" spans="1:22" x14ac:dyDescent="0.35">
      <c r="A183" s="1">
        <v>19159</v>
      </c>
      <c r="B183" s="1" t="s">
        <v>50</v>
      </c>
      <c r="C183" s="1">
        <v>296.18</v>
      </c>
      <c r="D183" s="1">
        <v>0.1</v>
      </c>
      <c r="E183" s="1">
        <v>329</v>
      </c>
      <c r="F183" s="1"/>
      <c r="G183" s="1"/>
      <c r="H183" s="1" t="s">
        <v>32</v>
      </c>
      <c r="I183" s="1" t="s">
        <v>42</v>
      </c>
      <c r="J183" s="1" t="s">
        <v>34</v>
      </c>
      <c r="K183" s="1" t="s">
        <v>123</v>
      </c>
      <c r="L183" s="1" t="s">
        <v>108</v>
      </c>
      <c r="M183" s="1"/>
      <c r="N183" s="1" t="s">
        <v>27</v>
      </c>
      <c r="O183" s="1" t="s">
        <v>45</v>
      </c>
      <c r="P183" s="1" t="s">
        <v>147</v>
      </c>
      <c r="Q183" s="1" t="s">
        <v>276</v>
      </c>
      <c r="R183" s="1">
        <v>4073</v>
      </c>
      <c r="S183" s="1" t="s">
        <v>252</v>
      </c>
      <c r="T183" s="1" t="s">
        <v>205</v>
      </c>
      <c r="U183" s="1">
        <v>5</v>
      </c>
      <c r="V183" s="1">
        <v>89726</v>
      </c>
    </row>
    <row r="184" spans="1:22" x14ac:dyDescent="0.35">
      <c r="A184" s="1">
        <v>19158</v>
      </c>
      <c r="B184" s="1" t="s">
        <v>50</v>
      </c>
      <c r="C184" s="1">
        <v>29.1</v>
      </c>
      <c r="D184" s="1">
        <v>0.05</v>
      </c>
      <c r="E184" s="1">
        <v>331</v>
      </c>
      <c r="F184" s="1"/>
      <c r="G184" s="1"/>
      <c r="H184" s="1" t="s">
        <v>22</v>
      </c>
      <c r="I184" s="1" t="s">
        <v>42</v>
      </c>
      <c r="J184" s="1" t="s">
        <v>73</v>
      </c>
      <c r="K184" s="1" t="s">
        <v>144</v>
      </c>
      <c r="L184" s="1" t="s">
        <v>53</v>
      </c>
      <c r="M184" s="1"/>
      <c r="N184" s="1" t="s">
        <v>27</v>
      </c>
      <c r="O184" s="1" t="s">
        <v>28</v>
      </c>
      <c r="P184" s="1" t="s">
        <v>155</v>
      </c>
      <c r="Q184" s="1" t="s">
        <v>277</v>
      </c>
      <c r="R184" s="1">
        <v>3045</v>
      </c>
      <c r="S184" s="1" t="s">
        <v>252</v>
      </c>
      <c r="T184" s="1" t="s">
        <v>278</v>
      </c>
      <c r="U184" s="1">
        <v>8</v>
      </c>
      <c r="V184" s="1">
        <v>89726</v>
      </c>
    </row>
    <row r="185" spans="1:22" x14ac:dyDescent="0.35">
      <c r="A185" s="1">
        <v>18261</v>
      </c>
      <c r="B185" s="1" t="s">
        <v>41</v>
      </c>
      <c r="C185" s="1">
        <v>276.2</v>
      </c>
      <c r="D185" s="1">
        <v>0.1</v>
      </c>
      <c r="E185" s="1">
        <v>335</v>
      </c>
      <c r="F185" s="1"/>
      <c r="G185" s="1"/>
      <c r="H185" s="1" t="s">
        <v>32</v>
      </c>
      <c r="I185" s="1" t="s">
        <v>81</v>
      </c>
      <c r="J185" s="1" t="s">
        <v>34</v>
      </c>
      <c r="K185" s="1" t="s">
        <v>35</v>
      </c>
      <c r="L185" s="1" t="s">
        <v>178</v>
      </c>
      <c r="M185" s="1"/>
      <c r="N185" s="1" t="s">
        <v>27</v>
      </c>
      <c r="O185" s="1" t="s">
        <v>28</v>
      </c>
      <c r="P185" s="1" t="s">
        <v>90</v>
      </c>
      <c r="Q185" s="1" t="s">
        <v>279</v>
      </c>
      <c r="R185" s="1">
        <v>97504</v>
      </c>
      <c r="S185" s="2">
        <v>42099</v>
      </c>
      <c r="T185" s="2">
        <v>42129</v>
      </c>
      <c r="U185" s="1">
        <v>14</v>
      </c>
      <c r="V185" s="1">
        <v>87277</v>
      </c>
    </row>
    <row r="186" spans="1:22" x14ac:dyDescent="0.35">
      <c r="A186" s="1">
        <v>18262</v>
      </c>
      <c r="B186" s="1" t="s">
        <v>41</v>
      </c>
      <c r="C186" s="1">
        <v>6.28</v>
      </c>
      <c r="D186" s="1">
        <v>0.05</v>
      </c>
      <c r="E186" s="1">
        <v>335</v>
      </c>
      <c r="F186" s="1"/>
      <c r="G186" s="1"/>
      <c r="H186" s="1" t="s">
        <v>32</v>
      </c>
      <c r="I186" s="1" t="s">
        <v>81</v>
      </c>
      <c r="J186" s="1" t="s">
        <v>34</v>
      </c>
      <c r="K186" s="1" t="s">
        <v>52</v>
      </c>
      <c r="L186" s="1" t="s">
        <v>53</v>
      </c>
      <c r="M186" s="1"/>
      <c r="N186" s="1" t="s">
        <v>27</v>
      </c>
      <c r="O186" s="1" t="s">
        <v>45</v>
      </c>
      <c r="P186" s="1" t="s">
        <v>90</v>
      </c>
      <c r="Q186" s="1" t="s">
        <v>279</v>
      </c>
      <c r="R186" s="1">
        <v>97504</v>
      </c>
      <c r="S186" s="2">
        <v>42099</v>
      </c>
      <c r="T186" s="2">
        <v>42099</v>
      </c>
      <c r="U186" s="1">
        <v>1</v>
      </c>
      <c r="V186" s="1">
        <v>87277</v>
      </c>
    </row>
    <row r="187" spans="1:22" x14ac:dyDescent="0.35">
      <c r="A187" s="1">
        <v>23481</v>
      </c>
      <c r="B187" s="1" t="s">
        <v>50</v>
      </c>
      <c r="C187" s="1">
        <v>7.77</v>
      </c>
      <c r="D187" s="1">
        <v>0.05</v>
      </c>
      <c r="E187" s="1">
        <v>339</v>
      </c>
      <c r="F187" s="1"/>
      <c r="G187" s="1"/>
      <c r="H187" s="1" t="s">
        <v>32</v>
      </c>
      <c r="I187" s="1" t="s">
        <v>81</v>
      </c>
      <c r="J187" s="1" t="s">
        <v>58</v>
      </c>
      <c r="K187" s="1" t="s">
        <v>196</v>
      </c>
      <c r="L187" s="1" t="s">
        <v>53</v>
      </c>
      <c r="M187" s="1"/>
      <c r="N187" s="1" t="s">
        <v>27</v>
      </c>
      <c r="O187" s="1" t="s">
        <v>45</v>
      </c>
      <c r="P187" s="1" t="s">
        <v>124</v>
      </c>
      <c r="Q187" s="1" t="s">
        <v>280</v>
      </c>
      <c r="R187" s="1">
        <v>43229</v>
      </c>
      <c r="S187" s="1" t="s">
        <v>281</v>
      </c>
      <c r="T187" s="1" t="s">
        <v>282</v>
      </c>
      <c r="U187" s="1">
        <v>5</v>
      </c>
      <c r="V187" s="1">
        <v>90583</v>
      </c>
    </row>
    <row r="188" spans="1:22" x14ac:dyDescent="0.35">
      <c r="A188" s="1">
        <v>23482</v>
      </c>
      <c r="B188" s="1" t="s">
        <v>50</v>
      </c>
      <c r="C188" s="1">
        <v>7.59</v>
      </c>
      <c r="D188" s="1">
        <v>0.05</v>
      </c>
      <c r="E188" s="1">
        <v>339</v>
      </c>
      <c r="F188" s="1"/>
      <c r="G188" s="1"/>
      <c r="H188" s="1" t="s">
        <v>32</v>
      </c>
      <c r="I188" s="1" t="s">
        <v>81</v>
      </c>
      <c r="J188" s="1" t="s">
        <v>34</v>
      </c>
      <c r="K188" s="1" t="s">
        <v>52</v>
      </c>
      <c r="L188" s="1" t="s">
        <v>26</v>
      </c>
      <c r="M188" s="1"/>
      <c r="N188" s="1" t="s">
        <v>27</v>
      </c>
      <c r="O188" s="1" t="s">
        <v>114</v>
      </c>
      <c r="P188" s="1" t="s">
        <v>124</v>
      </c>
      <c r="Q188" s="1" t="s">
        <v>280</v>
      </c>
      <c r="R188" s="1">
        <v>43229</v>
      </c>
      <c r="S188" s="1" t="s">
        <v>281</v>
      </c>
      <c r="T188" s="1" t="s">
        <v>99</v>
      </c>
      <c r="U188" s="1">
        <v>15</v>
      </c>
      <c r="V188" s="1">
        <v>90583</v>
      </c>
    </row>
    <row r="189" spans="1:22" x14ac:dyDescent="0.35">
      <c r="A189" s="1">
        <v>480</v>
      </c>
      <c r="B189" s="1" t="s">
        <v>41</v>
      </c>
      <c r="C189" s="1">
        <v>3.26</v>
      </c>
      <c r="D189" s="1">
        <v>0.05</v>
      </c>
      <c r="E189" s="1">
        <v>342</v>
      </c>
      <c r="F189" s="1"/>
      <c r="G189" s="1"/>
      <c r="H189" s="1" t="s">
        <v>32</v>
      </c>
      <c r="I189" s="1" t="s">
        <v>81</v>
      </c>
      <c r="J189" s="1" t="s">
        <v>58</v>
      </c>
      <c r="K189" s="1" t="s">
        <v>25</v>
      </c>
      <c r="L189" s="1" t="s">
        <v>26</v>
      </c>
      <c r="M189" s="1"/>
      <c r="N189" s="1" t="s">
        <v>27</v>
      </c>
      <c r="O189" s="1" t="s">
        <v>45</v>
      </c>
      <c r="P189" s="1" t="s">
        <v>242</v>
      </c>
      <c r="Q189" s="1" t="s">
        <v>283</v>
      </c>
      <c r="R189" s="1">
        <v>33181</v>
      </c>
      <c r="S189" s="2">
        <v>42099</v>
      </c>
      <c r="T189" s="2">
        <v>42160</v>
      </c>
      <c r="U189" s="1">
        <v>20</v>
      </c>
      <c r="V189" s="1">
        <v>3332</v>
      </c>
    </row>
    <row r="190" spans="1:22" x14ac:dyDescent="0.35">
      <c r="A190" s="1">
        <v>22784</v>
      </c>
      <c r="B190" s="1" t="s">
        <v>41</v>
      </c>
      <c r="C190" s="1">
        <v>15.23</v>
      </c>
      <c r="D190" s="1">
        <v>0.05</v>
      </c>
      <c r="E190" s="1">
        <v>343</v>
      </c>
      <c r="F190" s="1"/>
      <c r="G190" s="1"/>
      <c r="H190" s="1" t="s">
        <v>32</v>
      </c>
      <c r="I190" s="1" t="s">
        <v>81</v>
      </c>
      <c r="J190" s="1" t="s">
        <v>34</v>
      </c>
      <c r="K190" s="1" t="s">
        <v>123</v>
      </c>
      <c r="L190" s="1" t="s">
        <v>108</v>
      </c>
      <c r="M190" s="1"/>
      <c r="N190" s="1" t="s">
        <v>27</v>
      </c>
      <c r="O190" s="1" t="s">
        <v>45</v>
      </c>
      <c r="P190" s="1" t="s">
        <v>147</v>
      </c>
      <c r="Q190" s="1" t="s">
        <v>284</v>
      </c>
      <c r="R190" s="1">
        <v>4401</v>
      </c>
      <c r="S190" s="1" t="s">
        <v>241</v>
      </c>
      <c r="T190" s="2">
        <v>42006</v>
      </c>
      <c r="U190" s="1">
        <v>7</v>
      </c>
      <c r="V190" s="1">
        <v>88151</v>
      </c>
    </row>
    <row r="191" spans="1:22" x14ac:dyDescent="0.35">
      <c r="A191" s="1">
        <v>18480</v>
      </c>
      <c r="B191" s="1" t="s">
        <v>41</v>
      </c>
      <c r="C191" s="1">
        <v>3.26</v>
      </c>
      <c r="D191" s="1">
        <v>0.05</v>
      </c>
      <c r="E191" s="1">
        <v>344</v>
      </c>
      <c r="F191" s="1"/>
      <c r="G191" s="1"/>
      <c r="H191" s="1" t="s">
        <v>32</v>
      </c>
      <c r="I191" s="1" t="s">
        <v>81</v>
      </c>
      <c r="J191" s="1" t="s">
        <v>58</v>
      </c>
      <c r="K191" s="1" t="s">
        <v>25</v>
      </c>
      <c r="L191" s="1" t="s">
        <v>26</v>
      </c>
      <c r="M191" s="1"/>
      <c r="N191" s="1" t="s">
        <v>27</v>
      </c>
      <c r="O191" s="1" t="s">
        <v>114</v>
      </c>
      <c r="P191" s="1" t="s">
        <v>147</v>
      </c>
      <c r="Q191" s="1" t="s">
        <v>285</v>
      </c>
      <c r="R191" s="1">
        <v>4101</v>
      </c>
      <c r="S191" s="2">
        <v>42099</v>
      </c>
      <c r="T191" s="2">
        <v>42160</v>
      </c>
      <c r="U191" s="1">
        <v>5</v>
      </c>
      <c r="V191" s="1">
        <v>88152</v>
      </c>
    </row>
    <row r="192" spans="1:22" x14ac:dyDescent="0.35">
      <c r="A192" s="1">
        <v>2408</v>
      </c>
      <c r="B192" s="1" t="s">
        <v>41</v>
      </c>
      <c r="C192" s="1">
        <v>8.34</v>
      </c>
      <c r="D192" s="1">
        <v>0.05</v>
      </c>
      <c r="E192" s="1">
        <v>349</v>
      </c>
      <c r="F192" s="1"/>
      <c r="G192" s="1"/>
      <c r="H192" s="1" t="s">
        <v>22</v>
      </c>
      <c r="I192" s="1" t="s">
        <v>42</v>
      </c>
      <c r="J192" s="1" t="s">
        <v>58</v>
      </c>
      <c r="K192" s="1" t="s">
        <v>141</v>
      </c>
      <c r="L192" s="1" t="s">
        <v>44</v>
      </c>
      <c r="M192" s="1"/>
      <c r="N192" s="1" t="s">
        <v>27</v>
      </c>
      <c r="O192" s="1" t="s">
        <v>114</v>
      </c>
      <c r="P192" s="1" t="s">
        <v>242</v>
      </c>
      <c r="Q192" s="1" t="s">
        <v>283</v>
      </c>
      <c r="R192" s="1">
        <v>33132</v>
      </c>
      <c r="S192" s="2">
        <v>42253</v>
      </c>
      <c r="T192" s="2">
        <v>42314</v>
      </c>
      <c r="U192" s="1">
        <v>23</v>
      </c>
      <c r="V192" s="1">
        <v>17446</v>
      </c>
    </row>
    <row r="193" spans="1:22" x14ac:dyDescent="0.35">
      <c r="A193" s="1">
        <v>1595</v>
      </c>
      <c r="B193" s="1" t="s">
        <v>50</v>
      </c>
      <c r="C193" s="1">
        <v>99.23</v>
      </c>
      <c r="D193" s="1">
        <v>0.05</v>
      </c>
      <c r="E193" s="1">
        <v>349</v>
      </c>
      <c r="F193" s="1"/>
      <c r="G193" s="1"/>
      <c r="H193" s="1" t="s">
        <v>32</v>
      </c>
      <c r="I193" s="1" t="s">
        <v>42</v>
      </c>
      <c r="J193" s="1" t="s">
        <v>34</v>
      </c>
      <c r="K193" s="1" t="s">
        <v>52</v>
      </c>
      <c r="L193" s="1" t="s">
        <v>44</v>
      </c>
      <c r="M193" s="1"/>
      <c r="N193" s="1" t="s">
        <v>27</v>
      </c>
      <c r="O193" s="1" t="s">
        <v>45</v>
      </c>
      <c r="P193" s="1" t="s">
        <v>242</v>
      </c>
      <c r="Q193" s="1" t="s">
        <v>283</v>
      </c>
      <c r="R193" s="1">
        <v>33132</v>
      </c>
      <c r="S193" s="2">
        <v>42036</v>
      </c>
      <c r="T193" s="2">
        <v>42095</v>
      </c>
      <c r="U193" s="1">
        <v>54</v>
      </c>
      <c r="V193" s="1">
        <v>11527</v>
      </c>
    </row>
    <row r="194" spans="1:22" x14ac:dyDescent="0.35">
      <c r="A194" s="1">
        <v>20408</v>
      </c>
      <c r="B194" s="1" t="s">
        <v>41</v>
      </c>
      <c r="C194" s="1">
        <v>8.34</v>
      </c>
      <c r="D194" s="1">
        <v>0.05</v>
      </c>
      <c r="E194" s="1">
        <v>351</v>
      </c>
      <c r="F194" s="1"/>
      <c r="G194" s="1"/>
      <c r="H194" s="1" t="s">
        <v>22</v>
      </c>
      <c r="I194" s="1" t="s">
        <v>42</v>
      </c>
      <c r="J194" s="1" t="s">
        <v>58</v>
      </c>
      <c r="K194" s="1" t="s">
        <v>141</v>
      </c>
      <c r="L194" s="1" t="s">
        <v>44</v>
      </c>
      <c r="M194" s="1"/>
      <c r="N194" s="1" t="s">
        <v>27</v>
      </c>
      <c r="O194" s="1" t="s">
        <v>45</v>
      </c>
      <c r="P194" s="1" t="s">
        <v>62</v>
      </c>
      <c r="Q194" s="1" t="s">
        <v>286</v>
      </c>
      <c r="R194" s="1">
        <v>13601</v>
      </c>
      <c r="S194" s="2">
        <v>42253</v>
      </c>
      <c r="T194" s="2">
        <v>42314</v>
      </c>
      <c r="U194" s="1">
        <v>6</v>
      </c>
      <c r="V194" s="1">
        <v>88685</v>
      </c>
    </row>
    <row r="195" spans="1:22" x14ac:dyDescent="0.35">
      <c r="A195" s="1">
        <v>19595</v>
      </c>
      <c r="B195" s="1" t="s">
        <v>50</v>
      </c>
      <c r="C195" s="1">
        <v>99.23</v>
      </c>
      <c r="D195" s="1">
        <v>0.05</v>
      </c>
      <c r="E195" s="1">
        <v>351</v>
      </c>
      <c r="F195" s="1"/>
      <c r="G195" s="1"/>
      <c r="H195" s="1" t="s">
        <v>32</v>
      </c>
      <c r="I195" s="1" t="s">
        <v>42</v>
      </c>
      <c r="J195" s="1" t="s">
        <v>34</v>
      </c>
      <c r="K195" s="1" t="s">
        <v>52</v>
      </c>
      <c r="L195" s="1" t="s">
        <v>44</v>
      </c>
      <c r="M195" s="1"/>
      <c r="N195" s="1" t="s">
        <v>27</v>
      </c>
      <c r="O195" s="1" t="s">
        <v>28</v>
      </c>
      <c r="P195" s="1" t="s">
        <v>62</v>
      </c>
      <c r="Q195" s="1" t="s">
        <v>286</v>
      </c>
      <c r="R195" s="1">
        <v>13601</v>
      </c>
      <c r="S195" s="2">
        <v>42036</v>
      </c>
      <c r="T195" s="2">
        <v>42095</v>
      </c>
      <c r="U195" s="1">
        <v>14</v>
      </c>
      <c r="V195" s="1">
        <v>88686</v>
      </c>
    </row>
    <row r="196" spans="1:22" x14ac:dyDescent="0.35">
      <c r="A196" s="1">
        <v>19107</v>
      </c>
      <c r="B196" s="1" t="s">
        <v>98</v>
      </c>
      <c r="C196" s="1">
        <v>4.8899999999999997</v>
      </c>
      <c r="D196" s="1">
        <v>0.05</v>
      </c>
      <c r="E196" s="1">
        <v>353</v>
      </c>
      <c r="F196" s="1"/>
      <c r="G196" s="1"/>
      <c r="H196" s="1" t="s">
        <v>22</v>
      </c>
      <c r="I196" s="1" t="s">
        <v>42</v>
      </c>
      <c r="J196" s="1" t="s">
        <v>73</v>
      </c>
      <c r="K196" s="1" t="s">
        <v>144</v>
      </c>
      <c r="L196" s="1" t="s">
        <v>44</v>
      </c>
      <c r="M196" s="1"/>
      <c r="N196" s="1" t="s">
        <v>27</v>
      </c>
      <c r="O196" s="1" t="s">
        <v>28</v>
      </c>
      <c r="P196" s="1" t="s">
        <v>250</v>
      </c>
      <c r="Q196" s="1" t="s">
        <v>287</v>
      </c>
      <c r="R196" s="1">
        <v>85301</v>
      </c>
      <c r="S196" s="1" t="s">
        <v>57</v>
      </c>
      <c r="T196" s="1" t="s">
        <v>57</v>
      </c>
      <c r="U196" s="1">
        <v>17</v>
      </c>
      <c r="V196" s="1">
        <v>89647</v>
      </c>
    </row>
    <row r="197" spans="1:22" x14ac:dyDescent="0.35">
      <c r="A197" s="1">
        <v>19108</v>
      </c>
      <c r="B197" s="1" t="s">
        <v>98</v>
      </c>
      <c r="C197" s="1">
        <v>6.68</v>
      </c>
      <c r="D197" s="1">
        <v>0.05</v>
      </c>
      <c r="E197" s="1">
        <v>353</v>
      </c>
      <c r="F197" s="1"/>
      <c r="G197" s="1"/>
      <c r="H197" s="1" t="s">
        <v>32</v>
      </c>
      <c r="I197" s="1" t="s">
        <v>42</v>
      </c>
      <c r="J197" s="1" t="s">
        <v>58</v>
      </c>
      <c r="K197" s="1" t="s">
        <v>83</v>
      </c>
      <c r="L197" s="1" t="s">
        <v>53</v>
      </c>
      <c r="M197" s="1"/>
      <c r="N197" s="1" t="s">
        <v>27</v>
      </c>
      <c r="O197" s="1" t="s">
        <v>28</v>
      </c>
      <c r="P197" s="1" t="s">
        <v>250</v>
      </c>
      <c r="Q197" s="1" t="s">
        <v>287</v>
      </c>
      <c r="R197" s="1">
        <v>85301</v>
      </c>
      <c r="S197" s="1" t="s">
        <v>57</v>
      </c>
      <c r="T197" s="1" t="s">
        <v>77</v>
      </c>
      <c r="U197" s="1">
        <v>16</v>
      </c>
      <c r="V197" s="1">
        <v>89647</v>
      </c>
    </row>
    <row r="198" spans="1:22" x14ac:dyDescent="0.35">
      <c r="A198" s="1">
        <v>20760</v>
      </c>
      <c r="B198" s="1" t="s">
        <v>41</v>
      </c>
      <c r="C198" s="1">
        <v>124.49</v>
      </c>
      <c r="D198" s="1">
        <v>0.1</v>
      </c>
      <c r="E198" s="1">
        <v>357</v>
      </c>
      <c r="F198" s="1"/>
      <c r="G198" s="1"/>
      <c r="H198" s="1" t="s">
        <v>32</v>
      </c>
      <c r="I198" s="1" t="s">
        <v>81</v>
      </c>
      <c r="J198" s="1" t="s">
        <v>34</v>
      </c>
      <c r="K198" s="1" t="s">
        <v>123</v>
      </c>
      <c r="L198" s="1" t="s">
        <v>108</v>
      </c>
      <c r="M198" s="1"/>
      <c r="N198" s="1" t="s">
        <v>27</v>
      </c>
      <c r="O198" s="1" t="s">
        <v>45</v>
      </c>
      <c r="P198" s="1" t="s">
        <v>250</v>
      </c>
      <c r="Q198" s="1" t="s">
        <v>288</v>
      </c>
      <c r="R198" s="1">
        <v>86401</v>
      </c>
      <c r="S198" s="1" t="s">
        <v>289</v>
      </c>
      <c r="T198" s="1" t="s">
        <v>168</v>
      </c>
      <c r="U198" s="1">
        <v>14</v>
      </c>
      <c r="V198" s="1">
        <v>91131</v>
      </c>
    </row>
    <row r="199" spans="1:22" x14ac:dyDescent="0.35">
      <c r="A199" s="1">
        <v>24627</v>
      </c>
      <c r="B199" s="1" t="s">
        <v>98</v>
      </c>
      <c r="C199" s="1">
        <v>125.99</v>
      </c>
      <c r="D199" s="1">
        <v>0.1</v>
      </c>
      <c r="E199" s="1">
        <v>358</v>
      </c>
      <c r="F199" s="1"/>
      <c r="G199" s="1"/>
      <c r="H199" s="1" t="s">
        <v>32</v>
      </c>
      <c r="I199" s="1" t="s">
        <v>81</v>
      </c>
      <c r="J199" s="1" t="s">
        <v>73</v>
      </c>
      <c r="K199" s="1" t="s">
        <v>67</v>
      </c>
      <c r="L199" s="1" t="s">
        <v>53</v>
      </c>
      <c r="M199" s="1"/>
      <c r="N199" s="1" t="s">
        <v>27</v>
      </c>
      <c r="O199" s="1" t="s">
        <v>45</v>
      </c>
      <c r="P199" s="1" t="s">
        <v>174</v>
      </c>
      <c r="Q199" s="1" t="s">
        <v>290</v>
      </c>
      <c r="R199" s="1">
        <v>19406</v>
      </c>
      <c r="S199" s="2">
        <v>42248</v>
      </c>
      <c r="T199" s="1" t="s">
        <v>189</v>
      </c>
      <c r="U199" s="1">
        <v>1</v>
      </c>
      <c r="V199" s="1">
        <v>91130</v>
      </c>
    </row>
    <row r="200" spans="1:22" x14ac:dyDescent="0.35">
      <c r="A200" s="1">
        <v>18278</v>
      </c>
      <c r="B200" s="1" t="s">
        <v>50</v>
      </c>
      <c r="C200" s="1">
        <v>328.14</v>
      </c>
      <c r="D200" s="1">
        <v>0.1</v>
      </c>
      <c r="E200" s="1">
        <v>366</v>
      </c>
      <c r="F200" s="1"/>
      <c r="G200" s="1"/>
      <c r="H200" s="1" t="s">
        <v>32</v>
      </c>
      <c r="I200" s="1" t="s">
        <v>51</v>
      </c>
      <c r="J200" s="1" t="s">
        <v>58</v>
      </c>
      <c r="K200" s="1" t="s">
        <v>196</v>
      </c>
      <c r="L200" s="1" t="s">
        <v>36</v>
      </c>
      <c r="M200" s="1"/>
      <c r="N200" s="1" t="s">
        <v>27</v>
      </c>
      <c r="O200" s="1" t="s">
        <v>28</v>
      </c>
      <c r="P200" s="1" t="s">
        <v>291</v>
      </c>
      <c r="Q200" s="1" t="s">
        <v>292</v>
      </c>
      <c r="R200" s="1">
        <v>2910</v>
      </c>
      <c r="S200" s="1" t="s">
        <v>177</v>
      </c>
      <c r="T200" s="1" t="s">
        <v>246</v>
      </c>
      <c r="U200" s="1">
        <v>6</v>
      </c>
      <c r="V200" s="1">
        <v>87347</v>
      </c>
    </row>
    <row r="201" spans="1:22" x14ac:dyDescent="0.35">
      <c r="A201" s="1">
        <v>24794</v>
      </c>
      <c r="B201" s="1" t="s">
        <v>98</v>
      </c>
      <c r="C201" s="1">
        <v>19.23</v>
      </c>
      <c r="D201" s="1">
        <v>0.05</v>
      </c>
      <c r="E201" s="1">
        <v>369</v>
      </c>
      <c r="F201" s="1"/>
      <c r="G201" s="1"/>
      <c r="H201" s="1" t="s">
        <v>22</v>
      </c>
      <c r="I201" s="1" t="s">
        <v>81</v>
      </c>
      <c r="J201" s="1" t="s">
        <v>34</v>
      </c>
      <c r="K201" s="1" t="s">
        <v>52</v>
      </c>
      <c r="L201" s="1" t="s">
        <v>44</v>
      </c>
      <c r="M201" s="1"/>
      <c r="N201" s="1" t="s">
        <v>27</v>
      </c>
      <c r="O201" s="1" t="s">
        <v>45</v>
      </c>
      <c r="P201" s="1" t="s">
        <v>37</v>
      </c>
      <c r="Q201" s="1" t="s">
        <v>293</v>
      </c>
      <c r="R201" s="1">
        <v>94601</v>
      </c>
      <c r="S201" s="2">
        <v>42312</v>
      </c>
      <c r="T201" s="1" t="s">
        <v>204</v>
      </c>
      <c r="U201" s="1">
        <v>21</v>
      </c>
      <c r="V201" s="1">
        <v>90292</v>
      </c>
    </row>
    <row r="202" spans="1:22" x14ac:dyDescent="0.35">
      <c r="A202" s="1">
        <v>20401</v>
      </c>
      <c r="B202" s="1" t="s">
        <v>31</v>
      </c>
      <c r="C202" s="1">
        <v>20.99</v>
      </c>
      <c r="D202" s="1">
        <v>0.05</v>
      </c>
      <c r="E202" s="1">
        <v>370</v>
      </c>
      <c r="F202" s="1"/>
      <c r="G202" s="1"/>
      <c r="H202" s="1" t="s">
        <v>32</v>
      </c>
      <c r="I202" s="1" t="s">
        <v>81</v>
      </c>
      <c r="J202" s="1" t="s">
        <v>73</v>
      </c>
      <c r="K202" s="1" t="s">
        <v>67</v>
      </c>
      <c r="L202" s="1" t="s">
        <v>75</v>
      </c>
      <c r="M202" s="1"/>
      <c r="N202" s="1" t="s">
        <v>27</v>
      </c>
      <c r="O202" s="1" t="s">
        <v>45</v>
      </c>
      <c r="P202" s="1" t="s">
        <v>147</v>
      </c>
      <c r="Q202" s="1" t="s">
        <v>294</v>
      </c>
      <c r="R202" s="1">
        <v>4240</v>
      </c>
      <c r="S202" s="1" t="s">
        <v>295</v>
      </c>
      <c r="T202" s="1" t="s">
        <v>238</v>
      </c>
      <c r="U202" s="1">
        <v>15</v>
      </c>
      <c r="V202" s="1">
        <v>90291</v>
      </c>
    </row>
    <row r="203" spans="1:22" x14ac:dyDescent="0.35">
      <c r="A203" s="1">
        <v>20400</v>
      </c>
      <c r="B203" s="1" t="s">
        <v>31</v>
      </c>
      <c r="C203" s="1">
        <v>5.4</v>
      </c>
      <c r="D203" s="1">
        <v>0.05</v>
      </c>
      <c r="E203" s="1">
        <v>371</v>
      </c>
      <c r="F203" s="1"/>
      <c r="G203" s="1"/>
      <c r="H203" s="1" t="s">
        <v>22</v>
      </c>
      <c r="I203" s="1" t="s">
        <v>81</v>
      </c>
      <c r="J203" s="1" t="s">
        <v>58</v>
      </c>
      <c r="K203" s="1" t="s">
        <v>100</v>
      </c>
      <c r="L203" s="1" t="s">
        <v>53</v>
      </c>
      <c r="M203" s="1"/>
      <c r="N203" s="1" t="s">
        <v>27</v>
      </c>
      <c r="O203" s="1" t="s">
        <v>54</v>
      </c>
      <c r="P203" s="1" t="s">
        <v>152</v>
      </c>
      <c r="Q203" s="1" t="s">
        <v>296</v>
      </c>
      <c r="R203" s="1">
        <v>2149</v>
      </c>
      <c r="S203" s="1" t="s">
        <v>295</v>
      </c>
      <c r="T203" s="1" t="s">
        <v>238</v>
      </c>
      <c r="U203" s="1">
        <v>9</v>
      </c>
      <c r="V203" s="1">
        <v>90291</v>
      </c>
    </row>
    <row r="204" spans="1:22" x14ac:dyDescent="0.35">
      <c r="A204" s="1">
        <v>3392</v>
      </c>
      <c r="B204" s="1" t="s">
        <v>31</v>
      </c>
      <c r="C204" s="1">
        <v>200.98</v>
      </c>
      <c r="D204" s="1">
        <v>0.1</v>
      </c>
      <c r="E204" s="1">
        <v>373</v>
      </c>
      <c r="F204" s="1"/>
      <c r="G204" s="1"/>
      <c r="H204" s="1" t="s">
        <v>32</v>
      </c>
      <c r="I204" s="1" t="s">
        <v>51</v>
      </c>
      <c r="J204" s="1" t="s">
        <v>34</v>
      </c>
      <c r="K204" s="1" t="s">
        <v>151</v>
      </c>
      <c r="L204" s="1" t="s">
        <v>108</v>
      </c>
      <c r="M204" s="1"/>
      <c r="N204" s="1" t="s">
        <v>27</v>
      </c>
      <c r="O204" s="1" t="s">
        <v>54</v>
      </c>
      <c r="P204" s="1" t="s">
        <v>215</v>
      </c>
      <c r="Q204" s="1" t="s">
        <v>216</v>
      </c>
      <c r="R204" s="1">
        <v>48234</v>
      </c>
      <c r="S204" s="1" t="s">
        <v>297</v>
      </c>
      <c r="T204" s="1" t="s">
        <v>179</v>
      </c>
      <c r="U204" s="1">
        <v>45</v>
      </c>
      <c r="V204" s="1">
        <v>24193</v>
      </c>
    </row>
    <row r="205" spans="1:22" x14ac:dyDescent="0.35">
      <c r="A205" s="1">
        <v>3393</v>
      </c>
      <c r="B205" s="1" t="s">
        <v>31</v>
      </c>
      <c r="C205" s="1">
        <v>4.28</v>
      </c>
      <c r="D205" s="1">
        <v>0.05</v>
      </c>
      <c r="E205" s="1">
        <v>373</v>
      </c>
      <c r="F205" s="1"/>
      <c r="G205" s="1"/>
      <c r="H205" s="1" t="s">
        <v>32</v>
      </c>
      <c r="I205" s="1" t="s">
        <v>51</v>
      </c>
      <c r="J205" s="1" t="s">
        <v>58</v>
      </c>
      <c r="K205" s="1" t="s">
        <v>83</v>
      </c>
      <c r="L205" s="1" t="s">
        <v>53</v>
      </c>
      <c r="M205" s="1"/>
      <c r="N205" s="1" t="s">
        <v>27</v>
      </c>
      <c r="O205" s="1" t="s">
        <v>54</v>
      </c>
      <c r="P205" s="1" t="s">
        <v>215</v>
      </c>
      <c r="Q205" s="1" t="s">
        <v>216</v>
      </c>
      <c r="R205" s="1">
        <v>48234</v>
      </c>
      <c r="S205" s="1" t="s">
        <v>297</v>
      </c>
      <c r="T205" s="1" t="s">
        <v>126</v>
      </c>
      <c r="U205" s="1">
        <v>24</v>
      </c>
      <c r="V205" s="1">
        <v>24193</v>
      </c>
    </row>
    <row r="206" spans="1:22" x14ac:dyDescent="0.35">
      <c r="A206" s="1">
        <v>3394</v>
      </c>
      <c r="B206" s="1" t="s">
        <v>31</v>
      </c>
      <c r="C206" s="1">
        <v>85.99</v>
      </c>
      <c r="D206" s="1">
        <v>0.05</v>
      </c>
      <c r="E206" s="1">
        <v>373</v>
      </c>
      <c r="F206" s="1"/>
      <c r="G206" s="1"/>
      <c r="H206" s="1" t="s">
        <v>32</v>
      </c>
      <c r="I206" s="1" t="s">
        <v>51</v>
      </c>
      <c r="J206" s="1" t="s">
        <v>73</v>
      </c>
      <c r="K206" s="1" t="s">
        <v>67</v>
      </c>
      <c r="L206" s="1" t="s">
        <v>26</v>
      </c>
      <c r="M206" s="1"/>
      <c r="N206" s="1" t="s">
        <v>27</v>
      </c>
      <c r="O206" s="1" t="s">
        <v>114</v>
      </c>
      <c r="P206" s="1" t="s">
        <v>215</v>
      </c>
      <c r="Q206" s="1" t="s">
        <v>216</v>
      </c>
      <c r="R206" s="1">
        <v>48234</v>
      </c>
      <c r="S206" s="1" t="s">
        <v>297</v>
      </c>
      <c r="T206" s="1" t="s">
        <v>179</v>
      </c>
      <c r="U206" s="1">
        <v>19</v>
      </c>
      <c r="V206" s="1">
        <v>24193</v>
      </c>
    </row>
    <row r="207" spans="1:22" x14ac:dyDescent="0.35">
      <c r="A207" s="1">
        <v>21392</v>
      </c>
      <c r="B207" s="1" t="s">
        <v>31</v>
      </c>
      <c r="C207" s="1">
        <v>200.98</v>
      </c>
      <c r="D207" s="1">
        <v>0.1</v>
      </c>
      <c r="E207" s="1">
        <v>375</v>
      </c>
      <c r="F207" s="1"/>
      <c r="G207" s="1"/>
      <c r="H207" s="1" t="s">
        <v>32</v>
      </c>
      <c r="I207" s="1" t="s">
        <v>51</v>
      </c>
      <c r="J207" s="1" t="s">
        <v>34</v>
      </c>
      <c r="K207" s="1" t="s">
        <v>151</v>
      </c>
      <c r="L207" s="1" t="s">
        <v>108</v>
      </c>
      <c r="M207" s="1"/>
      <c r="N207" s="1" t="s">
        <v>27</v>
      </c>
      <c r="O207" s="1" t="s">
        <v>114</v>
      </c>
      <c r="P207" s="1" t="s">
        <v>184</v>
      </c>
      <c r="Q207" s="1" t="s">
        <v>298</v>
      </c>
      <c r="R207" s="1">
        <v>37814</v>
      </c>
      <c r="S207" s="1" t="s">
        <v>297</v>
      </c>
      <c r="T207" s="1" t="s">
        <v>179</v>
      </c>
      <c r="U207" s="1">
        <v>11</v>
      </c>
      <c r="V207" s="1">
        <v>90917</v>
      </c>
    </row>
    <row r="208" spans="1:22" x14ac:dyDescent="0.35">
      <c r="A208" s="1">
        <v>21393</v>
      </c>
      <c r="B208" s="1" t="s">
        <v>31</v>
      </c>
      <c r="C208" s="1">
        <v>4.28</v>
      </c>
      <c r="D208" s="1">
        <v>0.05</v>
      </c>
      <c r="E208" s="1">
        <v>375</v>
      </c>
      <c r="F208" s="1"/>
      <c r="G208" s="1"/>
      <c r="H208" s="1" t="s">
        <v>32</v>
      </c>
      <c r="I208" s="1" t="s">
        <v>51</v>
      </c>
      <c r="J208" s="1" t="s">
        <v>58</v>
      </c>
      <c r="K208" s="1" t="s">
        <v>83</v>
      </c>
      <c r="L208" s="1" t="s">
        <v>53</v>
      </c>
      <c r="M208" s="1"/>
      <c r="N208" s="1" t="s">
        <v>27</v>
      </c>
      <c r="O208" s="1" t="s">
        <v>54</v>
      </c>
      <c r="P208" s="1" t="s">
        <v>184</v>
      </c>
      <c r="Q208" s="1" t="s">
        <v>298</v>
      </c>
      <c r="R208" s="1">
        <v>37814</v>
      </c>
      <c r="S208" s="1" t="s">
        <v>297</v>
      </c>
      <c r="T208" s="1" t="s">
        <v>126</v>
      </c>
      <c r="U208" s="1">
        <v>6</v>
      </c>
      <c r="V208" s="1">
        <v>90917</v>
      </c>
    </row>
    <row r="209" spans="1:22" x14ac:dyDescent="0.35">
      <c r="A209" s="1">
        <v>19073</v>
      </c>
      <c r="B209" s="1" t="s">
        <v>50</v>
      </c>
      <c r="C209" s="1">
        <v>25.98</v>
      </c>
      <c r="D209" s="1">
        <v>0.05</v>
      </c>
      <c r="E209" s="1">
        <v>377</v>
      </c>
      <c r="F209" s="1"/>
      <c r="G209" s="1"/>
      <c r="H209" s="1" t="s">
        <v>32</v>
      </c>
      <c r="I209" s="1" t="s">
        <v>104</v>
      </c>
      <c r="J209" s="1" t="s">
        <v>58</v>
      </c>
      <c r="K209" s="1" t="s">
        <v>196</v>
      </c>
      <c r="L209" s="1" t="s">
        <v>75</v>
      </c>
      <c r="M209" s="1"/>
      <c r="N209" s="1" t="s">
        <v>27</v>
      </c>
      <c r="O209" s="1" t="s">
        <v>54</v>
      </c>
      <c r="P209" s="1" t="s">
        <v>142</v>
      </c>
      <c r="Q209" s="1" t="s">
        <v>275</v>
      </c>
      <c r="R209" s="1">
        <v>60510</v>
      </c>
      <c r="S209" s="1" t="s">
        <v>299</v>
      </c>
      <c r="T209" s="1" t="s">
        <v>299</v>
      </c>
      <c r="U209" s="1">
        <v>17</v>
      </c>
      <c r="V209" s="1">
        <v>89579</v>
      </c>
    </row>
    <row r="210" spans="1:22" x14ac:dyDescent="0.35">
      <c r="A210" s="1">
        <v>22401</v>
      </c>
      <c r="B210" s="1" t="s">
        <v>31</v>
      </c>
      <c r="C210" s="1">
        <v>415.88</v>
      </c>
      <c r="D210" s="1">
        <v>0.1</v>
      </c>
      <c r="E210" s="1">
        <v>381</v>
      </c>
      <c r="F210" s="1"/>
      <c r="G210" s="1"/>
      <c r="H210" s="1" t="s">
        <v>32</v>
      </c>
      <c r="I210" s="1" t="s">
        <v>81</v>
      </c>
      <c r="J210" s="1" t="s">
        <v>58</v>
      </c>
      <c r="K210" s="1" t="s">
        <v>119</v>
      </c>
      <c r="L210" s="1" t="s">
        <v>53</v>
      </c>
      <c r="M210" s="1"/>
      <c r="N210" s="1" t="s">
        <v>27</v>
      </c>
      <c r="O210" s="1" t="s">
        <v>45</v>
      </c>
      <c r="P210" s="1" t="s">
        <v>142</v>
      </c>
      <c r="Q210" s="1" t="s">
        <v>300</v>
      </c>
      <c r="R210" s="1">
        <v>61701</v>
      </c>
      <c r="S210" s="2">
        <v>42009</v>
      </c>
      <c r="T210" s="2">
        <v>42009</v>
      </c>
      <c r="U210" s="1">
        <v>1</v>
      </c>
      <c r="V210" s="1">
        <v>88929</v>
      </c>
    </row>
    <row r="211" spans="1:22" x14ac:dyDescent="0.35">
      <c r="A211" s="1">
        <v>21281</v>
      </c>
      <c r="B211" s="1" t="s">
        <v>41</v>
      </c>
      <c r="C211" s="1">
        <v>5.34</v>
      </c>
      <c r="D211" s="1">
        <v>0.05</v>
      </c>
      <c r="E211" s="1">
        <v>383</v>
      </c>
      <c r="F211" s="1"/>
      <c r="G211" s="1"/>
      <c r="H211" s="1" t="s">
        <v>32</v>
      </c>
      <c r="I211" s="1" t="s">
        <v>81</v>
      </c>
      <c r="J211" s="1" t="s">
        <v>58</v>
      </c>
      <c r="K211" s="1" t="s">
        <v>100</v>
      </c>
      <c r="L211" s="1" t="s">
        <v>53</v>
      </c>
      <c r="M211" s="1"/>
      <c r="N211" s="1" t="s">
        <v>27</v>
      </c>
      <c r="O211" s="1" t="s">
        <v>45</v>
      </c>
      <c r="P211" s="1" t="s">
        <v>174</v>
      </c>
      <c r="Q211" s="1" t="s">
        <v>301</v>
      </c>
      <c r="R211" s="1">
        <v>19026</v>
      </c>
      <c r="S211" s="1" t="s">
        <v>99</v>
      </c>
      <c r="T211" s="1" t="s">
        <v>99</v>
      </c>
      <c r="U211" s="1">
        <v>7</v>
      </c>
      <c r="V211" s="1">
        <v>88928</v>
      </c>
    </row>
    <row r="212" spans="1:22" x14ac:dyDescent="0.35">
      <c r="A212" s="1">
        <v>21282</v>
      </c>
      <c r="B212" s="1" t="s">
        <v>41</v>
      </c>
      <c r="C212" s="1">
        <v>65.989999999999995</v>
      </c>
      <c r="D212" s="1">
        <v>0.05</v>
      </c>
      <c r="E212" s="1">
        <v>383</v>
      </c>
      <c r="F212" s="1"/>
      <c r="G212" s="1"/>
      <c r="H212" s="1" t="s">
        <v>22</v>
      </c>
      <c r="I212" s="1" t="s">
        <v>81</v>
      </c>
      <c r="J212" s="1" t="s">
        <v>73</v>
      </c>
      <c r="K212" s="1" t="s">
        <v>67</v>
      </c>
      <c r="L212" s="1" t="s">
        <v>53</v>
      </c>
      <c r="M212" s="1"/>
      <c r="N212" s="1" t="s">
        <v>27</v>
      </c>
      <c r="O212" s="1" t="s">
        <v>54</v>
      </c>
      <c r="P212" s="1" t="s">
        <v>174</v>
      </c>
      <c r="Q212" s="1" t="s">
        <v>301</v>
      </c>
      <c r="R212" s="1">
        <v>19026</v>
      </c>
      <c r="S212" s="1" t="s">
        <v>99</v>
      </c>
      <c r="T212" s="1" t="s">
        <v>236</v>
      </c>
      <c r="U212" s="1">
        <v>5</v>
      </c>
      <c r="V212" s="1">
        <v>88928</v>
      </c>
    </row>
    <row r="213" spans="1:22" x14ac:dyDescent="0.35">
      <c r="A213" s="1">
        <v>20919</v>
      </c>
      <c r="B213" s="1" t="s">
        <v>21</v>
      </c>
      <c r="C213" s="1">
        <v>8.8800000000000008</v>
      </c>
      <c r="D213" s="1">
        <v>0.05</v>
      </c>
      <c r="E213" s="1">
        <v>387</v>
      </c>
      <c r="F213" s="1"/>
      <c r="G213" s="1"/>
      <c r="H213" s="1" t="s">
        <v>22</v>
      </c>
      <c r="I213" s="1" t="s">
        <v>81</v>
      </c>
      <c r="J213" s="1" t="s">
        <v>58</v>
      </c>
      <c r="K213" s="1" t="s">
        <v>100</v>
      </c>
      <c r="L213" s="1" t="s">
        <v>53</v>
      </c>
      <c r="M213" s="1"/>
      <c r="N213" s="1" t="s">
        <v>27</v>
      </c>
      <c r="O213" s="1" t="s">
        <v>54</v>
      </c>
      <c r="P213" s="1" t="s">
        <v>302</v>
      </c>
      <c r="Q213" s="1" t="s">
        <v>303</v>
      </c>
      <c r="R213" s="1">
        <v>68801</v>
      </c>
      <c r="S213" s="2">
        <v>42344</v>
      </c>
      <c r="T213" s="1" t="s">
        <v>115</v>
      </c>
      <c r="U213" s="1">
        <v>15</v>
      </c>
      <c r="V213" s="1">
        <v>90339</v>
      </c>
    </row>
    <row r="214" spans="1:22" x14ac:dyDescent="0.35">
      <c r="A214" s="1">
        <v>22223</v>
      </c>
      <c r="B214" s="1" t="s">
        <v>41</v>
      </c>
      <c r="C214" s="1">
        <v>5.28</v>
      </c>
      <c r="D214" s="1">
        <v>0.05</v>
      </c>
      <c r="E214" s="1">
        <v>388</v>
      </c>
      <c r="F214" s="1"/>
      <c r="G214" s="1"/>
      <c r="H214" s="1" t="s">
        <v>32</v>
      </c>
      <c r="I214" s="1" t="s">
        <v>81</v>
      </c>
      <c r="J214" s="1" t="s">
        <v>58</v>
      </c>
      <c r="K214" s="1" t="s">
        <v>83</v>
      </c>
      <c r="L214" s="1" t="s">
        <v>53</v>
      </c>
      <c r="M214" s="1"/>
      <c r="N214" s="1" t="s">
        <v>27</v>
      </c>
      <c r="O214" s="1" t="s">
        <v>54</v>
      </c>
      <c r="P214" s="1" t="s">
        <v>302</v>
      </c>
      <c r="Q214" s="1" t="s">
        <v>304</v>
      </c>
      <c r="R214" s="1">
        <v>68847</v>
      </c>
      <c r="S214" s="2">
        <v>42064</v>
      </c>
      <c r="T214" s="2">
        <v>42125</v>
      </c>
      <c r="U214" s="1">
        <v>4</v>
      </c>
      <c r="V214" s="1">
        <v>90337</v>
      </c>
    </row>
    <row r="215" spans="1:22" x14ac:dyDescent="0.35">
      <c r="A215" s="1">
        <v>22224</v>
      </c>
      <c r="B215" s="1" t="s">
        <v>41</v>
      </c>
      <c r="C215" s="1">
        <v>110.99</v>
      </c>
      <c r="D215" s="1">
        <v>0.1</v>
      </c>
      <c r="E215" s="1">
        <v>388</v>
      </c>
      <c r="F215" s="1"/>
      <c r="G215" s="1"/>
      <c r="H215" s="1" t="s">
        <v>32</v>
      </c>
      <c r="I215" s="1" t="s">
        <v>81</v>
      </c>
      <c r="J215" s="1" t="s">
        <v>73</v>
      </c>
      <c r="K215" s="1" t="s">
        <v>67</v>
      </c>
      <c r="L215" s="1" t="s">
        <v>53</v>
      </c>
      <c r="M215" s="1"/>
      <c r="N215" s="1" t="s">
        <v>27</v>
      </c>
      <c r="O215" s="1" t="s">
        <v>54</v>
      </c>
      <c r="P215" s="1" t="s">
        <v>302</v>
      </c>
      <c r="Q215" s="1" t="s">
        <v>304</v>
      </c>
      <c r="R215" s="1">
        <v>68847</v>
      </c>
      <c r="S215" s="2">
        <v>42064</v>
      </c>
      <c r="T215" s="2">
        <v>42156</v>
      </c>
      <c r="U215" s="1">
        <v>2</v>
      </c>
      <c r="V215" s="1">
        <v>90337</v>
      </c>
    </row>
    <row r="216" spans="1:22" x14ac:dyDescent="0.35">
      <c r="A216" s="1">
        <v>23853</v>
      </c>
      <c r="B216" s="1" t="s">
        <v>98</v>
      </c>
      <c r="C216" s="1">
        <v>160.97999999999999</v>
      </c>
      <c r="D216" s="1">
        <v>0.1</v>
      </c>
      <c r="E216" s="1">
        <v>389</v>
      </c>
      <c r="F216" s="1"/>
      <c r="G216" s="1"/>
      <c r="H216" s="1" t="s">
        <v>32</v>
      </c>
      <c r="I216" s="1" t="s">
        <v>81</v>
      </c>
      <c r="J216" s="1" t="s">
        <v>34</v>
      </c>
      <c r="K216" s="1" t="s">
        <v>35</v>
      </c>
      <c r="L216" s="1" t="s">
        <v>36</v>
      </c>
      <c r="M216" s="1"/>
      <c r="N216" s="1" t="s">
        <v>27</v>
      </c>
      <c r="O216" s="1" t="s">
        <v>54</v>
      </c>
      <c r="P216" s="1" t="s">
        <v>302</v>
      </c>
      <c r="Q216" s="1" t="s">
        <v>305</v>
      </c>
      <c r="R216" s="1">
        <v>68502</v>
      </c>
      <c r="S216" s="2">
        <v>42157</v>
      </c>
      <c r="T216" s="2">
        <v>42279</v>
      </c>
      <c r="U216" s="1">
        <v>11</v>
      </c>
      <c r="V216" s="1">
        <v>90338</v>
      </c>
    </row>
    <row r="217" spans="1:22" x14ac:dyDescent="0.35">
      <c r="A217" s="1">
        <v>25449</v>
      </c>
      <c r="B217" s="1" t="s">
        <v>50</v>
      </c>
      <c r="C217" s="1">
        <v>34.979999999999997</v>
      </c>
      <c r="D217" s="1">
        <v>0.05</v>
      </c>
      <c r="E217" s="1">
        <v>392</v>
      </c>
      <c r="F217" s="1"/>
      <c r="G217" s="1"/>
      <c r="H217" s="1" t="s">
        <v>32</v>
      </c>
      <c r="I217" s="1" t="s">
        <v>81</v>
      </c>
      <c r="J217" s="1" t="s">
        <v>73</v>
      </c>
      <c r="K217" s="1" t="s">
        <v>144</v>
      </c>
      <c r="L217" s="1" t="s">
        <v>53</v>
      </c>
      <c r="M217" s="1"/>
      <c r="N217" s="1" t="s">
        <v>27</v>
      </c>
      <c r="O217" s="1" t="s">
        <v>54</v>
      </c>
      <c r="P217" s="1" t="s">
        <v>306</v>
      </c>
      <c r="Q217" s="1" t="s">
        <v>307</v>
      </c>
      <c r="R217" s="1">
        <v>63105</v>
      </c>
      <c r="S217" s="2">
        <v>42127</v>
      </c>
      <c r="T217" s="2">
        <v>42188</v>
      </c>
      <c r="U217" s="1">
        <v>1</v>
      </c>
      <c r="V217" s="1">
        <v>86383</v>
      </c>
    </row>
    <row r="218" spans="1:22" x14ac:dyDescent="0.35">
      <c r="A218" s="1">
        <v>25450</v>
      </c>
      <c r="B218" s="1" t="s">
        <v>50</v>
      </c>
      <c r="C218" s="1">
        <v>19.989999999999998</v>
      </c>
      <c r="D218" s="1">
        <v>0.05</v>
      </c>
      <c r="E218" s="1">
        <v>392</v>
      </c>
      <c r="F218" s="1"/>
      <c r="G218" s="1"/>
      <c r="H218" s="1" t="s">
        <v>32</v>
      </c>
      <c r="I218" s="1" t="s">
        <v>81</v>
      </c>
      <c r="J218" s="1" t="s">
        <v>34</v>
      </c>
      <c r="K218" s="1" t="s">
        <v>52</v>
      </c>
      <c r="L218" s="1" t="s">
        <v>178</v>
      </c>
      <c r="M218" s="1"/>
      <c r="N218" s="1" t="s">
        <v>27</v>
      </c>
      <c r="O218" s="1" t="s">
        <v>45</v>
      </c>
      <c r="P218" s="1" t="s">
        <v>306</v>
      </c>
      <c r="Q218" s="1" t="s">
        <v>307</v>
      </c>
      <c r="R218" s="1">
        <v>63105</v>
      </c>
      <c r="S218" s="2">
        <v>42127</v>
      </c>
      <c r="T218" s="2">
        <v>42219</v>
      </c>
      <c r="U218" s="1">
        <v>2</v>
      </c>
      <c r="V218" s="1">
        <v>86383</v>
      </c>
    </row>
    <row r="219" spans="1:22" x14ac:dyDescent="0.35">
      <c r="A219" s="1">
        <v>22598</v>
      </c>
      <c r="B219" s="1" t="s">
        <v>98</v>
      </c>
      <c r="C219" s="1">
        <v>9.7100000000000009</v>
      </c>
      <c r="D219" s="1">
        <v>0.05</v>
      </c>
      <c r="E219" s="1">
        <v>393</v>
      </c>
      <c r="F219" s="1"/>
      <c r="G219" s="1"/>
      <c r="H219" s="1" t="s">
        <v>32</v>
      </c>
      <c r="I219" s="1" t="s">
        <v>81</v>
      </c>
      <c r="J219" s="1" t="s">
        <v>58</v>
      </c>
      <c r="K219" s="1" t="s">
        <v>119</v>
      </c>
      <c r="L219" s="1" t="s">
        <v>53</v>
      </c>
      <c r="M219" s="1"/>
      <c r="N219" s="1" t="s">
        <v>27</v>
      </c>
      <c r="O219" s="1" t="s">
        <v>114</v>
      </c>
      <c r="P219" s="1" t="s">
        <v>62</v>
      </c>
      <c r="Q219" s="1" t="s">
        <v>308</v>
      </c>
      <c r="R219" s="1">
        <v>13021</v>
      </c>
      <c r="S219" s="1" t="s">
        <v>48</v>
      </c>
      <c r="T219" s="1" t="s">
        <v>92</v>
      </c>
      <c r="U219" s="1">
        <v>3</v>
      </c>
      <c r="V219" s="1">
        <v>86382</v>
      </c>
    </row>
    <row r="220" spans="1:22" x14ac:dyDescent="0.35">
      <c r="A220" s="1">
        <v>24638</v>
      </c>
      <c r="B220" s="1" t="s">
        <v>41</v>
      </c>
      <c r="C220" s="1">
        <v>15.98</v>
      </c>
      <c r="D220" s="1">
        <v>0.05</v>
      </c>
      <c r="E220" s="1">
        <v>395</v>
      </c>
      <c r="F220" s="1"/>
      <c r="G220" s="1"/>
      <c r="H220" s="1" t="s">
        <v>32</v>
      </c>
      <c r="I220" s="1" t="s">
        <v>81</v>
      </c>
      <c r="J220" s="1" t="s">
        <v>73</v>
      </c>
      <c r="K220" s="1" t="s">
        <v>144</v>
      </c>
      <c r="L220" s="1" t="s">
        <v>53</v>
      </c>
      <c r="M220" s="1"/>
      <c r="N220" s="1" t="s">
        <v>27</v>
      </c>
      <c r="O220" s="1" t="s">
        <v>114</v>
      </c>
      <c r="P220" s="1" t="s">
        <v>225</v>
      </c>
      <c r="Q220" s="1" t="s">
        <v>309</v>
      </c>
      <c r="R220" s="1">
        <v>28001</v>
      </c>
      <c r="S220" s="1" t="s">
        <v>193</v>
      </c>
      <c r="T220" s="1" t="s">
        <v>310</v>
      </c>
      <c r="U220" s="1">
        <v>4</v>
      </c>
      <c r="V220" s="1">
        <v>86384</v>
      </c>
    </row>
    <row r="221" spans="1:22" x14ac:dyDescent="0.35">
      <c r="A221" s="1">
        <v>24639</v>
      </c>
      <c r="B221" s="1" t="s">
        <v>41</v>
      </c>
      <c r="C221" s="1">
        <v>22.84</v>
      </c>
      <c r="D221" s="1">
        <v>0.05</v>
      </c>
      <c r="E221" s="1">
        <v>395</v>
      </c>
      <c r="F221" s="1"/>
      <c r="G221" s="1"/>
      <c r="H221" s="1" t="s">
        <v>32</v>
      </c>
      <c r="I221" s="1" t="s">
        <v>81</v>
      </c>
      <c r="J221" s="1" t="s">
        <v>58</v>
      </c>
      <c r="K221" s="1" t="s">
        <v>83</v>
      </c>
      <c r="L221" s="1" t="s">
        <v>53</v>
      </c>
      <c r="M221" s="1"/>
      <c r="N221" s="1" t="s">
        <v>27</v>
      </c>
      <c r="O221" s="1" t="s">
        <v>45</v>
      </c>
      <c r="P221" s="1" t="s">
        <v>225</v>
      </c>
      <c r="Q221" s="1" t="s">
        <v>309</v>
      </c>
      <c r="R221" s="1">
        <v>28001</v>
      </c>
      <c r="S221" s="1" t="s">
        <v>193</v>
      </c>
      <c r="T221" s="1" t="s">
        <v>311</v>
      </c>
      <c r="U221" s="1">
        <v>20</v>
      </c>
      <c r="V221" s="1">
        <v>86384</v>
      </c>
    </row>
    <row r="222" spans="1:22" x14ac:dyDescent="0.35">
      <c r="A222" s="1">
        <v>20693</v>
      </c>
      <c r="B222" s="1" t="s">
        <v>41</v>
      </c>
      <c r="C222" s="1">
        <v>154.13</v>
      </c>
      <c r="D222" s="1">
        <v>0.1</v>
      </c>
      <c r="E222" s="1">
        <v>397</v>
      </c>
      <c r="F222" s="1"/>
      <c r="G222" s="1"/>
      <c r="H222" s="1" t="s">
        <v>32</v>
      </c>
      <c r="I222" s="1" t="s">
        <v>81</v>
      </c>
      <c r="J222" s="1" t="s">
        <v>34</v>
      </c>
      <c r="K222" s="1" t="s">
        <v>123</v>
      </c>
      <c r="L222" s="1" t="s">
        <v>178</v>
      </c>
      <c r="M222" s="1"/>
      <c r="N222" s="1" t="s">
        <v>27</v>
      </c>
      <c r="O222" s="1" t="s">
        <v>45</v>
      </c>
      <c r="P222" s="1" t="s">
        <v>124</v>
      </c>
      <c r="Q222" s="1" t="s">
        <v>312</v>
      </c>
      <c r="R222" s="1">
        <v>44221</v>
      </c>
      <c r="S222" s="2">
        <v>42037</v>
      </c>
      <c r="T222" s="2">
        <v>42065</v>
      </c>
      <c r="U222" s="1">
        <v>8</v>
      </c>
      <c r="V222" s="1">
        <v>89319</v>
      </c>
    </row>
    <row r="223" spans="1:22" x14ac:dyDescent="0.35">
      <c r="A223" s="1">
        <v>24471</v>
      </c>
      <c r="B223" s="1" t="s">
        <v>50</v>
      </c>
      <c r="C223" s="1">
        <v>63.94</v>
      </c>
      <c r="D223" s="1">
        <v>0.05</v>
      </c>
      <c r="E223" s="1">
        <v>398</v>
      </c>
      <c r="F223" s="1"/>
      <c r="G223" s="1"/>
      <c r="H223" s="1" t="s">
        <v>32</v>
      </c>
      <c r="I223" s="1" t="s">
        <v>81</v>
      </c>
      <c r="J223" s="1" t="s">
        <v>34</v>
      </c>
      <c r="K223" s="1" t="s">
        <v>52</v>
      </c>
      <c r="L223" s="1" t="s">
        <v>53</v>
      </c>
      <c r="M223" s="1"/>
      <c r="N223" s="1" t="s">
        <v>27</v>
      </c>
      <c r="O223" s="1" t="s">
        <v>45</v>
      </c>
      <c r="P223" s="1" t="s">
        <v>124</v>
      </c>
      <c r="Q223" s="1" t="s">
        <v>313</v>
      </c>
      <c r="R223" s="1">
        <v>45406</v>
      </c>
      <c r="S223" s="1" t="s">
        <v>78</v>
      </c>
      <c r="T223" s="1" t="s">
        <v>168</v>
      </c>
      <c r="U223" s="1">
        <v>31</v>
      </c>
      <c r="V223" s="1">
        <v>89320</v>
      </c>
    </row>
    <row r="224" spans="1:22" x14ac:dyDescent="0.35">
      <c r="A224" s="1">
        <v>21570</v>
      </c>
      <c r="B224" s="1" t="s">
        <v>21</v>
      </c>
      <c r="C224" s="1">
        <v>4.9800000000000004</v>
      </c>
      <c r="D224" s="1">
        <v>0.05</v>
      </c>
      <c r="E224" s="1">
        <v>406</v>
      </c>
      <c r="F224" s="1"/>
      <c r="G224" s="1"/>
      <c r="H224" s="1" t="s">
        <v>32</v>
      </c>
      <c r="I224" s="1" t="s">
        <v>51</v>
      </c>
      <c r="J224" s="1" t="s">
        <v>58</v>
      </c>
      <c r="K224" s="1" t="s">
        <v>83</v>
      </c>
      <c r="L224" s="1" t="s">
        <v>26</v>
      </c>
      <c r="M224" s="1"/>
      <c r="N224" s="1" t="s">
        <v>27</v>
      </c>
      <c r="O224" s="1" t="s">
        <v>54</v>
      </c>
      <c r="P224" s="1" t="s">
        <v>46</v>
      </c>
      <c r="Q224" s="1" t="s">
        <v>314</v>
      </c>
      <c r="R224" s="1">
        <v>8360</v>
      </c>
      <c r="S224" s="1" t="s">
        <v>77</v>
      </c>
      <c r="T224" s="1" t="s">
        <v>80</v>
      </c>
      <c r="U224" s="1">
        <v>15</v>
      </c>
      <c r="V224" s="1">
        <v>87804</v>
      </c>
    </row>
    <row r="225" spans="1:22" x14ac:dyDescent="0.35">
      <c r="A225" s="1">
        <v>19104</v>
      </c>
      <c r="B225" s="1" t="s">
        <v>98</v>
      </c>
      <c r="C225" s="1">
        <v>29.17</v>
      </c>
      <c r="D225" s="1">
        <v>0.05</v>
      </c>
      <c r="E225" s="1">
        <v>408</v>
      </c>
      <c r="F225" s="1"/>
      <c r="G225" s="1"/>
      <c r="H225" s="1" t="s">
        <v>32</v>
      </c>
      <c r="I225" s="1" t="s">
        <v>81</v>
      </c>
      <c r="J225" s="1" t="s">
        <v>58</v>
      </c>
      <c r="K225" s="1" t="s">
        <v>100</v>
      </c>
      <c r="L225" s="1" t="s">
        <v>53</v>
      </c>
      <c r="M225" s="1"/>
      <c r="N225" s="1" t="s">
        <v>27</v>
      </c>
      <c r="O225" s="1" t="s">
        <v>28</v>
      </c>
      <c r="P225" s="1" t="s">
        <v>112</v>
      </c>
      <c r="Q225" s="1" t="s">
        <v>315</v>
      </c>
      <c r="R225" s="1">
        <v>78589</v>
      </c>
      <c r="S225" s="2">
        <v>42040</v>
      </c>
      <c r="T225" s="2">
        <v>42160</v>
      </c>
      <c r="U225" s="1">
        <v>14</v>
      </c>
      <c r="V225" s="1">
        <v>89639</v>
      </c>
    </row>
    <row r="226" spans="1:22" x14ac:dyDescent="0.35">
      <c r="A226" s="1">
        <v>18428</v>
      </c>
      <c r="B226" s="1" t="s">
        <v>21</v>
      </c>
      <c r="C226" s="1">
        <v>178.47</v>
      </c>
      <c r="D226" s="1">
        <v>0.1</v>
      </c>
      <c r="E226" s="1">
        <v>411</v>
      </c>
      <c r="F226" s="1"/>
      <c r="G226" s="1"/>
      <c r="H226" s="1" t="s">
        <v>22</v>
      </c>
      <c r="I226" s="1" t="s">
        <v>104</v>
      </c>
      <c r="J226" s="1" t="s">
        <v>58</v>
      </c>
      <c r="K226" s="1" t="s">
        <v>119</v>
      </c>
      <c r="L226" s="1" t="s">
        <v>53</v>
      </c>
      <c r="M226" s="1"/>
      <c r="N226" s="1" t="s">
        <v>27</v>
      </c>
      <c r="O226" s="1" t="s">
        <v>45</v>
      </c>
      <c r="P226" s="1" t="s">
        <v>37</v>
      </c>
      <c r="Q226" s="1" t="s">
        <v>293</v>
      </c>
      <c r="R226" s="1">
        <v>94601</v>
      </c>
      <c r="S226" s="2">
        <v>42099</v>
      </c>
      <c r="T226" s="2">
        <v>42190</v>
      </c>
      <c r="U226" s="1">
        <v>9</v>
      </c>
      <c r="V226" s="1">
        <v>87905</v>
      </c>
    </row>
    <row r="227" spans="1:22" x14ac:dyDescent="0.35">
      <c r="A227" s="1">
        <v>21739</v>
      </c>
      <c r="B227" s="1" t="s">
        <v>41</v>
      </c>
      <c r="C227" s="1">
        <v>999.99</v>
      </c>
      <c r="D227" s="1">
        <v>0.1</v>
      </c>
      <c r="E227" s="1">
        <v>421</v>
      </c>
      <c r="F227" s="1"/>
      <c r="G227" s="1"/>
      <c r="H227" s="1" t="s">
        <v>32</v>
      </c>
      <c r="I227" s="1" t="s">
        <v>51</v>
      </c>
      <c r="J227" s="1" t="s">
        <v>73</v>
      </c>
      <c r="K227" s="1" t="s">
        <v>74</v>
      </c>
      <c r="L227" s="1" t="s">
        <v>75</v>
      </c>
      <c r="M227" s="1"/>
      <c r="N227" s="1" t="s">
        <v>27</v>
      </c>
      <c r="O227" s="1" t="s">
        <v>28</v>
      </c>
      <c r="P227" s="1" t="s">
        <v>46</v>
      </c>
      <c r="Q227" s="1" t="s">
        <v>316</v>
      </c>
      <c r="R227" s="1">
        <v>7201</v>
      </c>
      <c r="S227" s="2">
        <v>42157</v>
      </c>
      <c r="T227" s="2">
        <v>42218</v>
      </c>
      <c r="U227" s="1">
        <v>1</v>
      </c>
      <c r="V227" s="1">
        <v>87700</v>
      </c>
    </row>
    <row r="228" spans="1:22" x14ac:dyDescent="0.35">
      <c r="A228" s="1">
        <v>22355</v>
      </c>
      <c r="B228" s="1" t="s">
        <v>21</v>
      </c>
      <c r="C228" s="1">
        <v>15.28</v>
      </c>
      <c r="D228" s="1">
        <v>0.05</v>
      </c>
      <c r="E228" s="1">
        <v>428</v>
      </c>
      <c r="F228" s="1"/>
      <c r="G228" s="1"/>
      <c r="H228" s="1" t="s">
        <v>32</v>
      </c>
      <c r="I228" s="1" t="s">
        <v>81</v>
      </c>
      <c r="J228" s="1" t="s">
        <v>73</v>
      </c>
      <c r="K228" s="1" t="s">
        <v>144</v>
      </c>
      <c r="L228" s="1" t="s">
        <v>44</v>
      </c>
      <c r="M228" s="1"/>
      <c r="N228" s="1" t="s">
        <v>27</v>
      </c>
      <c r="O228" s="1" t="s">
        <v>28</v>
      </c>
      <c r="P228" s="1" t="s">
        <v>317</v>
      </c>
      <c r="Q228" s="1" t="s">
        <v>318</v>
      </c>
      <c r="R228" s="1">
        <v>89701</v>
      </c>
      <c r="S228" s="1" t="s">
        <v>176</v>
      </c>
      <c r="T228" s="1" t="s">
        <v>189</v>
      </c>
      <c r="U228" s="1">
        <v>15</v>
      </c>
      <c r="V228" s="1">
        <v>88479</v>
      </c>
    </row>
    <row r="229" spans="1:22" x14ac:dyDescent="0.35">
      <c r="A229" s="1">
        <v>22356</v>
      </c>
      <c r="B229" s="1" t="s">
        <v>21</v>
      </c>
      <c r="C229" s="1">
        <v>85.99</v>
      </c>
      <c r="D229" s="1">
        <v>0.05</v>
      </c>
      <c r="E229" s="1">
        <v>428</v>
      </c>
      <c r="F229" s="1"/>
      <c r="G229" s="1"/>
      <c r="H229" s="1" t="s">
        <v>32</v>
      </c>
      <c r="I229" s="1" t="s">
        <v>81</v>
      </c>
      <c r="J229" s="1" t="s">
        <v>73</v>
      </c>
      <c r="K229" s="1" t="s">
        <v>67</v>
      </c>
      <c r="L229" s="1" t="s">
        <v>44</v>
      </c>
      <c r="M229" s="1"/>
      <c r="N229" s="1" t="s">
        <v>27</v>
      </c>
      <c r="O229" s="1" t="s">
        <v>28</v>
      </c>
      <c r="P229" s="1" t="s">
        <v>317</v>
      </c>
      <c r="Q229" s="1" t="s">
        <v>318</v>
      </c>
      <c r="R229" s="1">
        <v>89701</v>
      </c>
      <c r="S229" s="1" t="s">
        <v>176</v>
      </c>
      <c r="T229" s="1" t="s">
        <v>189</v>
      </c>
      <c r="U229" s="1">
        <v>1</v>
      </c>
      <c r="V229" s="1">
        <v>88479</v>
      </c>
    </row>
    <row r="230" spans="1:22" x14ac:dyDescent="0.35">
      <c r="A230" s="1">
        <v>25351</v>
      </c>
      <c r="B230" s="1" t="s">
        <v>31</v>
      </c>
      <c r="C230" s="1">
        <v>10.98</v>
      </c>
      <c r="D230" s="1">
        <v>0.05</v>
      </c>
      <c r="E230" s="1">
        <v>428</v>
      </c>
      <c r="F230" s="1"/>
      <c r="G230" s="1"/>
      <c r="H230" s="1" t="s">
        <v>32</v>
      </c>
      <c r="I230" s="1" t="s">
        <v>81</v>
      </c>
      <c r="J230" s="1" t="s">
        <v>58</v>
      </c>
      <c r="K230" s="1" t="s">
        <v>61</v>
      </c>
      <c r="L230" s="1" t="s">
        <v>53</v>
      </c>
      <c r="M230" s="1"/>
      <c r="N230" s="1" t="s">
        <v>27</v>
      </c>
      <c r="O230" s="1" t="s">
        <v>45</v>
      </c>
      <c r="P230" s="1" t="s">
        <v>317</v>
      </c>
      <c r="Q230" s="1" t="s">
        <v>318</v>
      </c>
      <c r="R230" s="1">
        <v>89701</v>
      </c>
      <c r="S230" s="2">
        <v>42066</v>
      </c>
      <c r="T230" s="2">
        <v>42127</v>
      </c>
      <c r="U230" s="1">
        <v>22</v>
      </c>
      <c r="V230" s="1">
        <v>88480</v>
      </c>
    </row>
    <row r="231" spans="1:22" x14ac:dyDescent="0.35">
      <c r="A231" s="1">
        <v>19988</v>
      </c>
      <c r="B231" s="1" t="s">
        <v>98</v>
      </c>
      <c r="C231" s="1">
        <v>125.99</v>
      </c>
      <c r="D231" s="1">
        <v>0.1</v>
      </c>
      <c r="E231" s="1">
        <v>437</v>
      </c>
      <c r="F231" s="1"/>
      <c r="G231" s="1"/>
      <c r="H231" s="1" t="s">
        <v>32</v>
      </c>
      <c r="I231" s="1" t="s">
        <v>51</v>
      </c>
      <c r="J231" s="1" t="s">
        <v>73</v>
      </c>
      <c r="K231" s="1" t="s">
        <v>67</v>
      </c>
      <c r="L231" s="1" t="s">
        <v>53</v>
      </c>
      <c r="M231" s="1"/>
      <c r="N231" s="1" t="s">
        <v>27</v>
      </c>
      <c r="O231" s="1" t="s">
        <v>54</v>
      </c>
      <c r="P231" s="1" t="s">
        <v>152</v>
      </c>
      <c r="Q231" s="1" t="s">
        <v>319</v>
      </c>
      <c r="R231" s="1">
        <v>1462</v>
      </c>
      <c r="S231" s="1" t="s">
        <v>149</v>
      </c>
      <c r="T231" s="1" t="s">
        <v>320</v>
      </c>
      <c r="U231" s="1">
        <v>9</v>
      </c>
      <c r="V231" s="1">
        <v>90695</v>
      </c>
    </row>
    <row r="232" spans="1:22" x14ac:dyDescent="0.35">
      <c r="A232" s="1">
        <v>25813</v>
      </c>
      <c r="B232" s="1" t="s">
        <v>41</v>
      </c>
      <c r="C232" s="1">
        <v>7.59</v>
      </c>
      <c r="D232" s="1">
        <v>0.05</v>
      </c>
      <c r="E232" s="1">
        <v>444</v>
      </c>
      <c r="F232" s="1"/>
      <c r="G232" s="1"/>
      <c r="H232" s="1" t="s">
        <v>32</v>
      </c>
      <c r="I232" s="1" t="s">
        <v>51</v>
      </c>
      <c r="J232" s="1" t="s">
        <v>34</v>
      </c>
      <c r="K232" s="1" t="s">
        <v>52</v>
      </c>
      <c r="L232" s="1" t="s">
        <v>26</v>
      </c>
      <c r="M232" s="1"/>
      <c r="N232" s="1" t="s">
        <v>27</v>
      </c>
      <c r="O232" s="1" t="s">
        <v>54</v>
      </c>
      <c r="P232" s="1" t="s">
        <v>142</v>
      </c>
      <c r="Q232" s="1" t="s">
        <v>321</v>
      </c>
      <c r="R232" s="1">
        <v>61801</v>
      </c>
      <c r="S232" s="1" t="s">
        <v>168</v>
      </c>
      <c r="T232" s="1" t="s">
        <v>64</v>
      </c>
      <c r="U232" s="1">
        <v>43</v>
      </c>
      <c r="V232" s="1">
        <v>88085</v>
      </c>
    </row>
    <row r="233" spans="1:22" x14ac:dyDescent="0.35">
      <c r="A233" s="1">
        <v>23153</v>
      </c>
      <c r="B233" s="1" t="s">
        <v>31</v>
      </c>
      <c r="C233" s="1">
        <v>48.04</v>
      </c>
      <c r="D233" s="1">
        <v>0.05</v>
      </c>
      <c r="E233" s="1">
        <v>445</v>
      </c>
      <c r="F233" s="1"/>
      <c r="G233" s="1"/>
      <c r="H233" s="1" t="s">
        <v>32</v>
      </c>
      <c r="I233" s="1" t="s">
        <v>51</v>
      </c>
      <c r="J233" s="1" t="s">
        <v>58</v>
      </c>
      <c r="K233" s="1" t="s">
        <v>83</v>
      </c>
      <c r="L233" s="1" t="s">
        <v>53</v>
      </c>
      <c r="M233" s="1"/>
      <c r="N233" s="1" t="s">
        <v>27</v>
      </c>
      <c r="O233" s="1" t="s">
        <v>54</v>
      </c>
      <c r="P233" s="1" t="s">
        <v>302</v>
      </c>
      <c r="Q233" s="1" t="s">
        <v>322</v>
      </c>
      <c r="R233" s="1">
        <v>68701</v>
      </c>
      <c r="S233" s="2">
        <v>42312</v>
      </c>
      <c r="T233" s="1" t="s">
        <v>204</v>
      </c>
      <c r="U233" s="1">
        <v>2</v>
      </c>
      <c r="V233" s="1">
        <v>88083</v>
      </c>
    </row>
    <row r="234" spans="1:22" x14ac:dyDescent="0.35">
      <c r="A234" s="1">
        <v>23862</v>
      </c>
      <c r="B234" s="1" t="s">
        <v>21</v>
      </c>
      <c r="C234" s="1">
        <v>200.98</v>
      </c>
      <c r="D234" s="1">
        <v>0.1</v>
      </c>
      <c r="E234" s="1">
        <v>445</v>
      </c>
      <c r="F234" s="1"/>
      <c r="G234" s="1"/>
      <c r="H234" s="1" t="s">
        <v>32</v>
      </c>
      <c r="I234" s="1" t="s">
        <v>51</v>
      </c>
      <c r="J234" s="1" t="s">
        <v>34</v>
      </c>
      <c r="K234" s="1" t="s">
        <v>151</v>
      </c>
      <c r="L234" s="1" t="s">
        <v>108</v>
      </c>
      <c r="M234" s="1"/>
      <c r="N234" s="1" t="s">
        <v>27</v>
      </c>
      <c r="O234" s="1" t="s">
        <v>54</v>
      </c>
      <c r="P234" s="1" t="s">
        <v>302</v>
      </c>
      <c r="Q234" s="1" t="s">
        <v>322</v>
      </c>
      <c r="R234" s="1">
        <v>68701</v>
      </c>
      <c r="S234" s="1" t="s">
        <v>154</v>
      </c>
      <c r="T234" s="1" t="s">
        <v>150</v>
      </c>
      <c r="U234" s="1">
        <v>9</v>
      </c>
      <c r="V234" s="1">
        <v>88084</v>
      </c>
    </row>
    <row r="235" spans="1:22" x14ac:dyDescent="0.35">
      <c r="A235" s="1">
        <v>23863</v>
      </c>
      <c r="B235" s="1" t="s">
        <v>21</v>
      </c>
      <c r="C235" s="1">
        <v>2.78</v>
      </c>
      <c r="D235" s="1">
        <v>0.05</v>
      </c>
      <c r="E235" s="1">
        <v>445</v>
      </c>
      <c r="F235" s="1"/>
      <c r="G235" s="1"/>
      <c r="H235" s="1" t="s">
        <v>32</v>
      </c>
      <c r="I235" s="1" t="s">
        <v>51</v>
      </c>
      <c r="J235" s="1" t="s">
        <v>58</v>
      </c>
      <c r="K235" s="1" t="s">
        <v>25</v>
      </c>
      <c r="L235" s="1" t="s">
        <v>26</v>
      </c>
      <c r="M235" s="1"/>
      <c r="N235" s="1" t="s">
        <v>27</v>
      </c>
      <c r="O235" s="1" t="s">
        <v>54</v>
      </c>
      <c r="P235" s="1" t="s">
        <v>302</v>
      </c>
      <c r="Q235" s="1" t="s">
        <v>322</v>
      </c>
      <c r="R235" s="1">
        <v>68701</v>
      </c>
      <c r="S235" s="1" t="s">
        <v>154</v>
      </c>
      <c r="T235" s="1" t="s">
        <v>150</v>
      </c>
      <c r="U235" s="1">
        <v>11</v>
      </c>
      <c r="V235" s="1">
        <v>88084</v>
      </c>
    </row>
    <row r="236" spans="1:22" x14ac:dyDescent="0.35">
      <c r="A236" s="1">
        <v>19694</v>
      </c>
      <c r="B236" s="1" t="s">
        <v>31</v>
      </c>
      <c r="C236" s="1">
        <v>130.97999999999999</v>
      </c>
      <c r="D236" s="1">
        <v>0.1</v>
      </c>
      <c r="E236" s="1">
        <v>447</v>
      </c>
      <c r="F236" s="1"/>
      <c r="G236" s="1"/>
      <c r="H236" s="1" t="s">
        <v>32</v>
      </c>
      <c r="I236" s="1" t="s">
        <v>81</v>
      </c>
      <c r="J236" s="1" t="s">
        <v>34</v>
      </c>
      <c r="K236" s="1" t="s">
        <v>35</v>
      </c>
      <c r="L236" s="1" t="s">
        <v>36</v>
      </c>
      <c r="M236" s="1"/>
      <c r="N236" s="1" t="s">
        <v>27</v>
      </c>
      <c r="O236" s="1" t="s">
        <v>54</v>
      </c>
      <c r="P236" s="1" t="s">
        <v>55</v>
      </c>
      <c r="Q236" s="1" t="s">
        <v>323</v>
      </c>
      <c r="R236" s="1">
        <v>55113</v>
      </c>
      <c r="S236" s="1" t="s">
        <v>324</v>
      </c>
      <c r="T236" s="1" t="s">
        <v>325</v>
      </c>
      <c r="U236" s="1">
        <v>1</v>
      </c>
      <c r="V236" s="1">
        <v>90449</v>
      </c>
    </row>
    <row r="237" spans="1:22" x14ac:dyDescent="0.35">
      <c r="A237" s="1">
        <v>19695</v>
      </c>
      <c r="B237" s="1" t="s">
        <v>31</v>
      </c>
      <c r="C237" s="1">
        <v>200.99</v>
      </c>
      <c r="D237" s="1">
        <v>0.1</v>
      </c>
      <c r="E237" s="1">
        <v>447</v>
      </c>
      <c r="F237" s="1"/>
      <c r="G237" s="1"/>
      <c r="H237" s="1" t="s">
        <v>32</v>
      </c>
      <c r="I237" s="1" t="s">
        <v>81</v>
      </c>
      <c r="J237" s="1" t="s">
        <v>73</v>
      </c>
      <c r="K237" s="1" t="s">
        <v>67</v>
      </c>
      <c r="L237" s="1" t="s">
        <v>53</v>
      </c>
      <c r="M237" s="1"/>
      <c r="N237" s="1" t="s">
        <v>27</v>
      </c>
      <c r="O237" s="1" t="s">
        <v>28</v>
      </c>
      <c r="P237" s="1" t="s">
        <v>55</v>
      </c>
      <c r="Q237" s="1" t="s">
        <v>323</v>
      </c>
      <c r="R237" s="1">
        <v>55113</v>
      </c>
      <c r="S237" s="1" t="s">
        <v>324</v>
      </c>
      <c r="T237" s="1" t="s">
        <v>324</v>
      </c>
      <c r="U237" s="1">
        <v>11</v>
      </c>
      <c r="V237" s="1">
        <v>90449</v>
      </c>
    </row>
    <row r="238" spans="1:22" x14ac:dyDescent="0.35">
      <c r="A238" s="1">
        <v>20851</v>
      </c>
      <c r="B238" s="1" t="s">
        <v>21</v>
      </c>
      <c r="C238" s="1">
        <v>15.99</v>
      </c>
      <c r="D238" s="1">
        <v>0.05</v>
      </c>
      <c r="E238" s="1">
        <v>451</v>
      </c>
      <c r="F238" s="1"/>
      <c r="G238" s="1"/>
      <c r="H238" s="1" t="s">
        <v>32</v>
      </c>
      <c r="I238" s="1" t="s">
        <v>42</v>
      </c>
      <c r="J238" s="1" t="s">
        <v>73</v>
      </c>
      <c r="K238" s="1" t="s">
        <v>74</v>
      </c>
      <c r="L238" s="1" t="s">
        <v>75</v>
      </c>
      <c r="M238" s="1"/>
      <c r="N238" s="1" t="s">
        <v>27</v>
      </c>
      <c r="O238" s="1" t="s">
        <v>28</v>
      </c>
      <c r="P238" s="1" t="s">
        <v>37</v>
      </c>
      <c r="Q238" s="1" t="s">
        <v>326</v>
      </c>
      <c r="R238" s="1">
        <v>94024</v>
      </c>
      <c r="S238" s="2">
        <v>42281</v>
      </c>
      <c r="T238" s="2">
        <v>42312</v>
      </c>
      <c r="U238" s="1">
        <v>2</v>
      </c>
      <c r="V238" s="1">
        <v>86010</v>
      </c>
    </row>
    <row r="239" spans="1:22" x14ac:dyDescent="0.35">
      <c r="A239" s="1">
        <v>21117</v>
      </c>
      <c r="B239" s="1" t="s">
        <v>41</v>
      </c>
      <c r="C239" s="1">
        <v>37.700000000000003</v>
      </c>
      <c r="D239" s="1">
        <v>0.05</v>
      </c>
      <c r="E239" s="1">
        <v>451</v>
      </c>
      <c r="F239" s="1"/>
      <c r="G239" s="1"/>
      <c r="H239" s="1" t="s">
        <v>32</v>
      </c>
      <c r="I239" s="1" t="s">
        <v>42</v>
      </c>
      <c r="J239" s="1" t="s">
        <v>58</v>
      </c>
      <c r="K239" s="1" t="s">
        <v>100</v>
      </c>
      <c r="L239" s="1" t="s">
        <v>53</v>
      </c>
      <c r="M239" s="1"/>
      <c r="N239" s="1" t="s">
        <v>27</v>
      </c>
      <c r="O239" s="1" t="s">
        <v>28</v>
      </c>
      <c r="P239" s="1" t="s">
        <v>37</v>
      </c>
      <c r="Q239" s="1" t="s">
        <v>326</v>
      </c>
      <c r="R239" s="1">
        <v>94024</v>
      </c>
      <c r="S239" s="1" t="s">
        <v>295</v>
      </c>
      <c r="T239" s="1" t="s">
        <v>64</v>
      </c>
      <c r="U239" s="1">
        <v>12</v>
      </c>
      <c r="V239" s="1">
        <v>86012</v>
      </c>
    </row>
    <row r="240" spans="1:22" x14ac:dyDescent="0.35">
      <c r="A240" s="1">
        <v>18536</v>
      </c>
      <c r="B240" s="1" t="s">
        <v>98</v>
      </c>
      <c r="C240" s="1">
        <v>8.8800000000000008</v>
      </c>
      <c r="D240" s="1">
        <v>0.05</v>
      </c>
      <c r="E240" s="1">
        <v>451</v>
      </c>
      <c r="F240" s="1"/>
      <c r="G240" s="1"/>
      <c r="H240" s="1" t="s">
        <v>32</v>
      </c>
      <c r="I240" s="1" t="s">
        <v>42</v>
      </c>
      <c r="J240" s="1" t="s">
        <v>58</v>
      </c>
      <c r="K240" s="1" t="s">
        <v>100</v>
      </c>
      <c r="L240" s="1" t="s">
        <v>53</v>
      </c>
      <c r="M240" s="1"/>
      <c r="N240" s="1" t="s">
        <v>27</v>
      </c>
      <c r="O240" s="1" t="s">
        <v>28</v>
      </c>
      <c r="P240" s="1" t="s">
        <v>37</v>
      </c>
      <c r="Q240" s="1" t="s">
        <v>326</v>
      </c>
      <c r="R240" s="1">
        <v>94024</v>
      </c>
      <c r="S240" s="2">
        <v>42125</v>
      </c>
      <c r="T240" s="2">
        <v>42278</v>
      </c>
      <c r="U240" s="1">
        <v>2</v>
      </c>
      <c r="V240" s="1">
        <v>86013</v>
      </c>
    </row>
    <row r="241" spans="1:22" x14ac:dyDescent="0.35">
      <c r="A241" s="1">
        <v>18537</v>
      </c>
      <c r="B241" s="1" t="s">
        <v>98</v>
      </c>
      <c r="C241" s="1">
        <v>2.88</v>
      </c>
      <c r="D241" s="1">
        <v>0.05</v>
      </c>
      <c r="E241" s="1">
        <v>451</v>
      </c>
      <c r="F241" s="1"/>
      <c r="G241" s="1"/>
      <c r="H241" s="1" t="s">
        <v>32</v>
      </c>
      <c r="I241" s="1" t="s">
        <v>42</v>
      </c>
      <c r="J241" s="1" t="s">
        <v>58</v>
      </c>
      <c r="K241" s="1" t="s">
        <v>116</v>
      </c>
      <c r="L241" s="1" t="s">
        <v>53</v>
      </c>
      <c r="M241" s="1"/>
      <c r="N241" s="1" t="s">
        <v>27</v>
      </c>
      <c r="O241" s="1" t="s">
        <v>28</v>
      </c>
      <c r="P241" s="1" t="s">
        <v>37</v>
      </c>
      <c r="Q241" s="1" t="s">
        <v>326</v>
      </c>
      <c r="R241" s="1">
        <v>94024</v>
      </c>
      <c r="S241" s="2">
        <v>42125</v>
      </c>
      <c r="T241" s="1" t="s">
        <v>164</v>
      </c>
      <c r="U241" s="1">
        <v>8</v>
      </c>
      <c r="V241" s="1">
        <v>86013</v>
      </c>
    </row>
    <row r="242" spans="1:22" x14ac:dyDescent="0.35">
      <c r="A242" s="1">
        <v>21118</v>
      </c>
      <c r="B242" s="1" t="s">
        <v>41</v>
      </c>
      <c r="C242" s="1">
        <v>55.99</v>
      </c>
      <c r="D242" s="1">
        <v>0.05</v>
      </c>
      <c r="E242" s="1">
        <v>452</v>
      </c>
      <c r="F242" s="1"/>
      <c r="G242" s="1"/>
      <c r="H242" s="1" t="s">
        <v>32</v>
      </c>
      <c r="I242" s="1" t="s">
        <v>42</v>
      </c>
      <c r="J242" s="1" t="s">
        <v>73</v>
      </c>
      <c r="K242" s="1" t="s">
        <v>67</v>
      </c>
      <c r="L242" s="1" t="s">
        <v>44</v>
      </c>
      <c r="M242" s="1"/>
      <c r="N242" s="1" t="s">
        <v>27</v>
      </c>
      <c r="O242" s="1" t="s">
        <v>28</v>
      </c>
      <c r="P242" s="1" t="s">
        <v>37</v>
      </c>
      <c r="Q242" s="1" t="s">
        <v>327</v>
      </c>
      <c r="R242" s="1">
        <v>93635</v>
      </c>
      <c r="S242" s="1" t="s">
        <v>295</v>
      </c>
      <c r="T242" s="1" t="s">
        <v>64</v>
      </c>
      <c r="U242" s="1">
        <v>1</v>
      </c>
      <c r="V242" s="1">
        <v>86012</v>
      </c>
    </row>
    <row r="243" spans="1:22" x14ac:dyDescent="0.35">
      <c r="A243" s="1">
        <v>22318</v>
      </c>
      <c r="B243" s="1" t="s">
        <v>31</v>
      </c>
      <c r="C243" s="1">
        <v>29.34</v>
      </c>
      <c r="D243" s="1">
        <v>0.05</v>
      </c>
      <c r="E243" s="1">
        <v>453</v>
      </c>
      <c r="F243" s="1"/>
      <c r="G243" s="1"/>
      <c r="H243" s="1" t="s">
        <v>32</v>
      </c>
      <c r="I243" s="1" t="s">
        <v>81</v>
      </c>
      <c r="J243" s="1" t="s">
        <v>34</v>
      </c>
      <c r="K243" s="1" t="s">
        <v>52</v>
      </c>
      <c r="L243" s="1" t="s">
        <v>53</v>
      </c>
      <c r="M243" s="1"/>
      <c r="N243" s="1" t="s">
        <v>27</v>
      </c>
      <c r="O243" s="1" t="s">
        <v>45</v>
      </c>
      <c r="P243" s="1" t="s">
        <v>37</v>
      </c>
      <c r="Q243" s="1" t="s">
        <v>328</v>
      </c>
      <c r="R243" s="1">
        <v>95032</v>
      </c>
      <c r="S243" s="2">
        <v>42221</v>
      </c>
      <c r="T243" s="2">
        <v>42282</v>
      </c>
      <c r="U243" s="1">
        <v>1</v>
      </c>
      <c r="V243" s="1">
        <v>86011</v>
      </c>
    </row>
    <row r="244" spans="1:22" x14ac:dyDescent="0.35">
      <c r="A244" s="1">
        <v>22874</v>
      </c>
      <c r="B244" s="1" t="s">
        <v>98</v>
      </c>
      <c r="C244" s="1">
        <v>16.91</v>
      </c>
      <c r="D244" s="1">
        <v>0.05</v>
      </c>
      <c r="E244" s="1">
        <v>460</v>
      </c>
      <c r="F244" s="1"/>
      <c r="G244" s="1"/>
      <c r="H244" s="1" t="s">
        <v>32</v>
      </c>
      <c r="I244" s="1" t="s">
        <v>42</v>
      </c>
      <c r="J244" s="1" t="s">
        <v>58</v>
      </c>
      <c r="K244" s="1" t="s">
        <v>119</v>
      </c>
      <c r="L244" s="1" t="s">
        <v>53</v>
      </c>
      <c r="M244" s="1"/>
      <c r="N244" s="1" t="s">
        <v>27</v>
      </c>
      <c r="O244" s="1" t="s">
        <v>28</v>
      </c>
      <c r="P244" s="1" t="s">
        <v>46</v>
      </c>
      <c r="Q244" s="1" t="s">
        <v>329</v>
      </c>
      <c r="R244" s="1">
        <v>8332</v>
      </c>
      <c r="S244" s="1" t="s">
        <v>78</v>
      </c>
      <c r="T244" s="1" t="s">
        <v>330</v>
      </c>
      <c r="U244" s="1">
        <v>31</v>
      </c>
      <c r="V244" s="1">
        <v>86014</v>
      </c>
    </row>
    <row r="245" spans="1:22" x14ac:dyDescent="0.35">
      <c r="A245" s="1">
        <v>18467</v>
      </c>
      <c r="B245" s="1" t="s">
        <v>98</v>
      </c>
      <c r="C245" s="1">
        <v>165.2</v>
      </c>
      <c r="D245" s="1">
        <v>0.1</v>
      </c>
      <c r="E245" s="1">
        <v>463</v>
      </c>
      <c r="F245" s="1"/>
      <c r="G245" s="1"/>
      <c r="H245" s="1" t="s">
        <v>32</v>
      </c>
      <c r="I245" s="1" t="s">
        <v>51</v>
      </c>
      <c r="J245" s="1" t="s">
        <v>58</v>
      </c>
      <c r="K245" s="1" t="s">
        <v>119</v>
      </c>
      <c r="L245" s="1" t="s">
        <v>53</v>
      </c>
      <c r="M245" s="1"/>
      <c r="N245" s="1" t="s">
        <v>27</v>
      </c>
      <c r="O245" s="1" t="s">
        <v>45</v>
      </c>
      <c r="P245" s="1" t="s">
        <v>37</v>
      </c>
      <c r="Q245" s="1" t="s">
        <v>331</v>
      </c>
      <c r="R245" s="1">
        <v>90069</v>
      </c>
      <c r="S245" s="1" t="s">
        <v>164</v>
      </c>
      <c r="T245" s="1" t="s">
        <v>189</v>
      </c>
      <c r="U245" s="1">
        <v>7</v>
      </c>
      <c r="V245" s="1">
        <v>88061</v>
      </c>
    </row>
    <row r="246" spans="1:22" x14ac:dyDescent="0.35">
      <c r="A246" s="1">
        <v>22754</v>
      </c>
      <c r="B246" s="1" t="s">
        <v>31</v>
      </c>
      <c r="C246" s="1">
        <v>297.64</v>
      </c>
      <c r="D246" s="1">
        <v>0.1</v>
      </c>
      <c r="E246" s="1">
        <v>466</v>
      </c>
      <c r="F246" s="1"/>
      <c r="G246" s="1"/>
      <c r="H246" s="1" t="s">
        <v>32</v>
      </c>
      <c r="I246" s="1" t="s">
        <v>51</v>
      </c>
      <c r="J246" s="1" t="s">
        <v>73</v>
      </c>
      <c r="K246" s="1" t="s">
        <v>74</v>
      </c>
      <c r="L246" s="1" t="s">
        <v>36</v>
      </c>
      <c r="M246" s="1"/>
      <c r="N246" s="1" t="s">
        <v>27</v>
      </c>
      <c r="O246" s="1" t="s">
        <v>45</v>
      </c>
      <c r="P246" s="1" t="s">
        <v>152</v>
      </c>
      <c r="Q246" s="1" t="s">
        <v>332</v>
      </c>
      <c r="R246" s="1">
        <v>2019</v>
      </c>
      <c r="S246" s="2">
        <v>42309</v>
      </c>
      <c r="T246" s="2">
        <v>42309</v>
      </c>
      <c r="U246" s="1">
        <v>5</v>
      </c>
      <c r="V246" s="1">
        <v>88060</v>
      </c>
    </row>
    <row r="247" spans="1:22" x14ac:dyDescent="0.35">
      <c r="A247" s="1">
        <v>22755</v>
      </c>
      <c r="B247" s="1" t="s">
        <v>31</v>
      </c>
      <c r="C247" s="1">
        <v>12.99</v>
      </c>
      <c r="D247" s="1">
        <v>0.05</v>
      </c>
      <c r="E247" s="1">
        <v>467</v>
      </c>
      <c r="F247" s="1"/>
      <c r="G247" s="1"/>
      <c r="H247" s="1" t="s">
        <v>32</v>
      </c>
      <c r="I247" s="1" t="s">
        <v>51</v>
      </c>
      <c r="J247" s="1" t="s">
        <v>34</v>
      </c>
      <c r="K247" s="1" t="s">
        <v>52</v>
      </c>
      <c r="L247" s="1" t="s">
        <v>178</v>
      </c>
      <c r="M247" s="1"/>
      <c r="N247" s="1" t="s">
        <v>27</v>
      </c>
      <c r="O247" s="1" t="s">
        <v>45</v>
      </c>
      <c r="P247" s="1" t="s">
        <v>152</v>
      </c>
      <c r="Q247" s="1" t="s">
        <v>333</v>
      </c>
      <c r="R247" s="1">
        <v>1915</v>
      </c>
      <c r="S247" s="2">
        <v>42309</v>
      </c>
      <c r="T247" s="2">
        <v>42339</v>
      </c>
      <c r="U247" s="1">
        <v>11</v>
      </c>
      <c r="V247" s="1">
        <v>88060</v>
      </c>
    </row>
    <row r="248" spans="1:22" x14ac:dyDescent="0.35">
      <c r="A248" s="1">
        <v>22756</v>
      </c>
      <c r="B248" s="1" t="s">
        <v>31</v>
      </c>
      <c r="C248" s="1">
        <v>14.42</v>
      </c>
      <c r="D248" s="1">
        <v>0.05</v>
      </c>
      <c r="E248" s="1">
        <v>468</v>
      </c>
      <c r="F248" s="1"/>
      <c r="G248" s="1"/>
      <c r="H248" s="1" t="s">
        <v>32</v>
      </c>
      <c r="I248" s="1" t="s">
        <v>51</v>
      </c>
      <c r="J248" s="1" t="s">
        <v>58</v>
      </c>
      <c r="K248" s="1" t="s">
        <v>196</v>
      </c>
      <c r="L248" s="1" t="s">
        <v>75</v>
      </c>
      <c r="M248" s="1"/>
      <c r="N248" s="1" t="s">
        <v>27</v>
      </c>
      <c r="O248" s="1" t="s">
        <v>45</v>
      </c>
      <c r="P248" s="1" t="s">
        <v>152</v>
      </c>
      <c r="Q248" s="1" t="s">
        <v>334</v>
      </c>
      <c r="R248" s="1">
        <v>2341</v>
      </c>
      <c r="S248" s="2">
        <v>42309</v>
      </c>
      <c r="T248" s="2">
        <v>42339</v>
      </c>
      <c r="U248" s="1">
        <v>5</v>
      </c>
      <c r="V248" s="1">
        <v>88060</v>
      </c>
    </row>
    <row r="249" spans="1:22" x14ac:dyDescent="0.35">
      <c r="A249" s="1">
        <v>22757</v>
      </c>
      <c r="B249" s="1" t="s">
        <v>31</v>
      </c>
      <c r="C249" s="1">
        <v>4.1399999999999997</v>
      </c>
      <c r="D249" s="1">
        <v>0.05</v>
      </c>
      <c r="E249" s="1">
        <v>469</v>
      </c>
      <c r="F249" s="1"/>
      <c r="G249" s="1"/>
      <c r="H249" s="1" t="s">
        <v>22</v>
      </c>
      <c r="I249" s="1" t="s">
        <v>51</v>
      </c>
      <c r="J249" s="1" t="s">
        <v>34</v>
      </c>
      <c r="K249" s="1" t="s">
        <v>52</v>
      </c>
      <c r="L249" s="1" t="s">
        <v>53</v>
      </c>
      <c r="M249" s="1"/>
      <c r="N249" s="1" t="s">
        <v>27</v>
      </c>
      <c r="O249" s="1" t="s">
        <v>45</v>
      </c>
      <c r="P249" s="1" t="s">
        <v>46</v>
      </c>
      <c r="Q249" s="1" t="s">
        <v>335</v>
      </c>
      <c r="R249" s="1">
        <v>7506</v>
      </c>
      <c r="S249" s="2">
        <v>42309</v>
      </c>
      <c r="T249" s="1" t="s">
        <v>163</v>
      </c>
      <c r="U249" s="1">
        <v>7</v>
      </c>
      <c r="V249" s="1">
        <v>88060</v>
      </c>
    </row>
    <row r="250" spans="1:22" x14ac:dyDescent="0.35">
      <c r="A250" s="1">
        <v>22758</v>
      </c>
      <c r="B250" s="1" t="s">
        <v>31</v>
      </c>
      <c r="C250" s="1">
        <v>11.34</v>
      </c>
      <c r="D250" s="1">
        <v>0.05</v>
      </c>
      <c r="E250" s="1">
        <v>470</v>
      </c>
      <c r="F250" s="1"/>
      <c r="G250" s="1"/>
      <c r="H250" s="1" t="s">
        <v>32</v>
      </c>
      <c r="I250" s="1" t="s">
        <v>51</v>
      </c>
      <c r="J250" s="1" t="s">
        <v>58</v>
      </c>
      <c r="K250" s="1" t="s">
        <v>83</v>
      </c>
      <c r="L250" s="1" t="s">
        <v>53</v>
      </c>
      <c r="M250" s="1"/>
      <c r="N250" s="1" t="s">
        <v>27</v>
      </c>
      <c r="O250" s="1" t="s">
        <v>114</v>
      </c>
      <c r="P250" s="1" t="s">
        <v>46</v>
      </c>
      <c r="Q250" s="1" t="s">
        <v>336</v>
      </c>
      <c r="R250" s="1">
        <v>8601</v>
      </c>
      <c r="S250" s="2">
        <v>42309</v>
      </c>
      <c r="T250" s="2">
        <v>42309</v>
      </c>
      <c r="U250" s="1">
        <v>5</v>
      </c>
      <c r="V250" s="1">
        <v>88060</v>
      </c>
    </row>
    <row r="251" spans="1:22" x14ac:dyDescent="0.35">
      <c r="A251" s="1">
        <v>462</v>
      </c>
      <c r="B251" s="1" t="s">
        <v>31</v>
      </c>
      <c r="C251" s="1">
        <v>179.99</v>
      </c>
      <c r="D251" s="1">
        <v>0.1</v>
      </c>
      <c r="E251" s="1">
        <v>471</v>
      </c>
      <c r="F251" s="1"/>
      <c r="G251" s="1"/>
      <c r="H251" s="1" t="s">
        <v>22</v>
      </c>
      <c r="I251" s="1" t="s">
        <v>104</v>
      </c>
      <c r="J251" s="1" t="s">
        <v>73</v>
      </c>
      <c r="K251" s="1" t="s">
        <v>144</v>
      </c>
      <c r="L251" s="1" t="s">
        <v>53</v>
      </c>
      <c r="M251" s="1"/>
      <c r="N251" s="1" t="s">
        <v>27</v>
      </c>
      <c r="O251" s="1" t="s">
        <v>45</v>
      </c>
      <c r="P251" s="1" t="s">
        <v>254</v>
      </c>
      <c r="Q251" s="1" t="s">
        <v>337</v>
      </c>
      <c r="R251" s="1">
        <v>30318</v>
      </c>
      <c r="S251" s="2">
        <v>42218</v>
      </c>
      <c r="T251" s="2">
        <v>42218</v>
      </c>
      <c r="U251" s="1">
        <v>4</v>
      </c>
      <c r="V251" s="1">
        <v>3138</v>
      </c>
    </row>
    <row r="252" spans="1:22" x14ac:dyDescent="0.35">
      <c r="A252" s="1">
        <v>18462</v>
      </c>
      <c r="B252" s="1" t="s">
        <v>31</v>
      </c>
      <c r="C252" s="1">
        <v>179.99</v>
      </c>
      <c r="D252" s="1">
        <v>0.1</v>
      </c>
      <c r="E252" s="1">
        <v>472</v>
      </c>
      <c r="F252" s="1"/>
      <c r="G252" s="1"/>
      <c r="H252" s="1" t="s">
        <v>22</v>
      </c>
      <c r="I252" s="1" t="s">
        <v>104</v>
      </c>
      <c r="J252" s="1" t="s">
        <v>73</v>
      </c>
      <c r="K252" s="1" t="s">
        <v>144</v>
      </c>
      <c r="L252" s="1" t="s">
        <v>53</v>
      </c>
      <c r="M252" s="1"/>
      <c r="N252" s="1" t="s">
        <v>27</v>
      </c>
      <c r="O252" s="1" t="s">
        <v>54</v>
      </c>
      <c r="P252" s="1" t="s">
        <v>268</v>
      </c>
      <c r="Q252" s="1" t="s">
        <v>338</v>
      </c>
      <c r="R252" s="1">
        <v>21133</v>
      </c>
      <c r="S252" s="2">
        <v>42218</v>
      </c>
      <c r="T252" s="2">
        <v>42218</v>
      </c>
      <c r="U252" s="1">
        <v>1</v>
      </c>
      <c r="V252" s="1">
        <v>88023</v>
      </c>
    </row>
    <row r="253" spans="1:22" x14ac:dyDescent="0.35">
      <c r="A253" s="1">
        <v>20637</v>
      </c>
      <c r="B253" s="1" t="s">
        <v>41</v>
      </c>
      <c r="C253" s="1">
        <v>11.97</v>
      </c>
      <c r="D253" s="1">
        <v>0.05</v>
      </c>
      <c r="E253" s="1">
        <v>483</v>
      </c>
      <c r="F253" s="1"/>
      <c r="G253" s="1"/>
      <c r="H253" s="1" t="s">
        <v>32</v>
      </c>
      <c r="I253" s="1" t="s">
        <v>81</v>
      </c>
      <c r="J253" s="1" t="s">
        <v>58</v>
      </c>
      <c r="K253" s="1" t="s">
        <v>196</v>
      </c>
      <c r="L253" s="1" t="s">
        <v>53</v>
      </c>
      <c r="M253" s="1"/>
      <c r="N253" s="1" t="s">
        <v>27</v>
      </c>
      <c r="O253" s="1" t="s">
        <v>54</v>
      </c>
      <c r="P253" s="1" t="s">
        <v>142</v>
      </c>
      <c r="Q253" s="1" t="s">
        <v>339</v>
      </c>
      <c r="R253" s="1">
        <v>60543</v>
      </c>
      <c r="S253" s="1" t="s">
        <v>167</v>
      </c>
      <c r="T253" s="1" t="s">
        <v>85</v>
      </c>
      <c r="U253" s="1">
        <v>6</v>
      </c>
      <c r="V253" s="1">
        <v>90353</v>
      </c>
    </row>
    <row r="254" spans="1:22" x14ac:dyDescent="0.35">
      <c r="A254" s="1">
        <v>22864</v>
      </c>
      <c r="B254" s="1" t="s">
        <v>31</v>
      </c>
      <c r="C254" s="1">
        <v>3.36</v>
      </c>
      <c r="D254" s="1">
        <v>0.05</v>
      </c>
      <c r="E254" s="1">
        <v>483</v>
      </c>
      <c r="F254" s="1"/>
      <c r="G254" s="1"/>
      <c r="H254" s="1" t="s">
        <v>32</v>
      </c>
      <c r="I254" s="1" t="s">
        <v>81</v>
      </c>
      <c r="J254" s="1" t="s">
        <v>58</v>
      </c>
      <c r="K254" s="1" t="s">
        <v>100</v>
      </c>
      <c r="L254" s="1" t="s">
        <v>53</v>
      </c>
      <c r="M254" s="1"/>
      <c r="N254" s="1" t="s">
        <v>27</v>
      </c>
      <c r="O254" s="1" t="s">
        <v>54</v>
      </c>
      <c r="P254" s="1" t="s">
        <v>142</v>
      </c>
      <c r="Q254" s="1" t="s">
        <v>339</v>
      </c>
      <c r="R254" s="1">
        <v>60543</v>
      </c>
      <c r="S254" s="1" t="s">
        <v>182</v>
      </c>
      <c r="T254" s="1" t="s">
        <v>183</v>
      </c>
      <c r="U254" s="1">
        <v>2</v>
      </c>
      <c r="V254" s="1">
        <v>90354</v>
      </c>
    </row>
    <row r="255" spans="1:22" x14ac:dyDescent="0.35">
      <c r="A255" s="1">
        <v>22865</v>
      </c>
      <c r="B255" s="1" t="s">
        <v>31</v>
      </c>
      <c r="C255" s="1">
        <v>699.99</v>
      </c>
      <c r="D255" s="1">
        <v>0.1</v>
      </c>
      <c r="E255" s="1">
        <v>483</v>
      </c>
      <c r="F255" s="1"/>
      <c r="G255" s="1"/>
      <c r="H255" s="1" t="s">
        <v>32</v>
      </c>
      <c r="I255" s="1" t="s">
        <v>81</v>
      </c>
      <c r="J255" s="1" t="s">
        <v>73</v>
      </c>
      <c r="K255" s="1" t="s">
        <v>340</v>
      </c>
      <c r="L255" s="1" t="s">
        <v>178</v>
      </c>
      <c r="M255" s="1"/>
      <c r="N255" s="1" t="s">
        <v>27</v>
      </c>
      <c r="O255" s="1" t="s">
        <v>28</v>
      </c>
      <c r="P255" s="1" t="s">
        <v>142</v>
      </c>
      <c r="Q255" s="1" t="s">
        <v>339</v>
      </c>
      <c r="R255" s="1">
        <v>60543</v>
      </c>
      <c r="S255" s="1" t="s">
        <v>182</v>
      </c>
      <c r="T255" s="1" t="s">
        <v>341</v>
      </c>
      <c r="U255" s="1">
        <v>9</v>
      </c>
      <c r="V255" s="1">
        <v>90354</v>
      </c>
    </row>
    <row r="256" spans="1:22" x14ac:dyDescent="0.35">
      <c r="A256" s="1">
        <v>20668</v>
      </c>
      <c r="B256" s="1" t="s">
        <v>31</v>
      </c>
      <c r="C256" s="1">
        <v>2.88</v>
      </c>
      <c r="D256" s="1">
        <v>0.05</v>
      </c>
      <c r="E256" s="1">
        <v>485</v>
      </c>
      <c r="F256" s="1"/>
      <c r="G256" s="1"/>
      <c r="H256" s="1" t="s">
        <v>32</v>
      </c>
      <c r="I256" s="1" t="s">
        <v>81</v>
      </c>
      <c r="J256" s="1" t="s">
        <v>58</v>
      </c>
      <c r="K256" s="1" t="s">
        <v>116</v>
      </c>
      <c r="L256" s="1" t="s">
        <v>53</v>
      </c>
      <c r="M256" s="1"/>
      <c r="N256" s="1" t="s">
        <v>27</v>
      </c>
      <c r="O256" s="1" t="s">
        <v>45</v>
      </c>
      <c r="P256" s="1" t="s">
        <v>37</v>
      </c>
      <c r="Q256" s="1" t="s">
        <v>342</v>
      </c>
      <c r="R256" s="1">
        <v>93727</v>
      </c>
      <c r="S256" s="1" t="s">
        <v>282</v>
      </c>
      <c r="T256" s="1" t="s">
        <v>271</v>
      </c>
      <c r="U256" s="1">
        <v>3</v>
      </c>
      <c r="V256" s="1">
        <v>91062</v>
      </c>
    </row>
    <row r="257" spans="1:22" x14ac:dyDescent="0.35">
      <c r="A257" s="1">
        <v>23394</v>
      </c>
      <c r="B257" s="1" t="s">
        <v>50</v>
      </c>
      <c r="C257" s="1">
        <v>3.36</v>
      </c>
      <c r="D257" s="1">
        <v>0.05</v>
      </c>
      <c r="E257" s="1">
        <v>487</v>
      </c>
      <c r="F257" s="1"/>
      <c r="G257" s="1"/>
      <c r="H257" s="1" t="s">
        <v>22</v>
      </c>
      <c r="I257" s="1" t="s">
        <v>81</v>
      </c>
      <c r="J257" s="1" t="s">
        <v>58</v>
      </c>
      <c r="K257" s="1" t="s">
        <v>100</v>
      </c>
      <c r="L257" s="1" t="s">
        <v>53</v>
      </c>
      <c r="M257" s="1"/>
      <c r="N257" s="1" t="s">
        <v>27</v>
      </c>
      <c r="O257" s="1" t="s">
        <v>45</v>
      </c>
      <c r="P257" s="1" t="s">
        <v>147</v>
      </c>
      <c r="Q257" s="1" t="s">
        <v>276</v>
      </c>
      <c r="R257" s="1">
        <v>4073</v>
      </c>
      <c r="S257" s="1" t="s">
        <v>135</v>
      </c>
      <c r="T257" s="1" t="s">
        <v>140</v>
      </c>
      <c r="U257" s="1">
        <v>5</v>
      </c>
      <c r="V257" s="1">
        <v>91063</v>
      </c>
    </row>
    <row r="258" spans="1:22" x14ac:dyDescent="0.35">
      <c r="A258" s="1">
        <v>23395</v>
      </c>
      <c r="B258" s="1" t="s">
        <v>50</v>
      </c>
      <c r="C258" s="1">
        <v>12.28</v>
      </c>
      <c r="D258" s="1">
        <v>0.05</v>
      </c>
      <c r="E258" s="1">
        <v>488</v>
      </c>
      <c r="F258" s="1"/>
      <c r="G258" s="1"/>
      <c r="H258" s="1" t="s">
        <v>32</v>
      </c>
      <c r="I258" s="1" t="s">
        <v>81</v>
      </c>
      <c r="J258" s="1" t="s">
        <v>58</v>
      </c>
      <c r="K258" s="1" t="s">
        <v>83</v>
      </c>
      <c r="L258" s="1" t="s">
        <v>53</v>
      </c>
      <c r="M258" s="1"/>
      <c r="N258" s="1" t="s">
        <v>27</v>
      </c>
      <c r="O258" s="1" t="s">
        <v>45</v>
      </c>
      <c r="P258" s="1" t="s">
        <v>147</v>
      </c>
      <c r="Q258" s="1" t="s">
        <v>343</v>
      </c>
      <c r="R258" s="1">
        <v>4106</v>
      </c>
      <c r="S258" s="1" t="s">
        <v>135</v>
      </c>
      <c r="T258" s="1" t="s">
        <v>249</v>
      </c>
      <c r="U258" s="1">
        <v>2</v>
      </c>
      <c r="V258" s="1">
        <v>91063</v>
      </c>
    </row>
    <row r="259" spans="1:22" x14ac:dyDescent="0.35">
      <c r="A259" s="1">
        <v>23393</v>
      </c>
      <c r="B259" s="1" t="s">
        <v>50</v>
      </c>
      <c r="C259" s="1">
        <v>20.99</v>
      </c>
      <c r="D259" s="1">
        <v>0.05</v>
      </c>
      <c r="E259" s="1">
        <v>489</v>
      </c>
      <c r="F259" s="1"/>
      <c r="G259" s="1"/>
      <c r="H259" s="1" t="s">
        <v>32</v>
      </c>
      <c r="I259" s="1" t="s">
        <v>81</v>
      </c>
      <c r="J259" s="1" t="s">
        <v>73</v>
      </c>
      <c r="K259" s="1" t="s">
        <v>67</v>
      </c>
      <c r="L259" s="1" t="s">
        <v>26</v>
      </c>
      <c r="M259" s="1"/>
      <c r="N259" s="1" t="s">
        <v>27</v>
      </c>
      <c r="O259" s="1" t="s">
        <v>45</v>
      </c>
      <c r="P259" s="1" t="s">
        <v>152</v>
      </c>
      <c r="Q259" s="1" t="s">
        <v>344</v>
      </c>
      <c r="R259" s="1">
        <v>2062</v>
      </c>
      <c r="S259" s="1" t="s">
        <v>135</v>
      </c>
      <c r="T259" s="1" t="s">
        <v>135</v>
      </c>
      <c r="U259" s="1">
        <v>14</v>
      </c>
      <c r="V259" s="1">
        <v>91063</v>
      </c>
    </row>
    <row r="260" spans="1:22" x14ac:dyDescent="0.35">
      <c r="A260" s="1">
        <v>1147</v>
      </c>
      <c r="B260" s="1" t="s">
        <v>50</v>
      </c>
      <c r="C260" s="1">
        <v>2.94</v>
      </c>
      <c r="D260" s="1">
        <v>0.05</v>
      </c>
      <c r="E260" s="1">
        <v>491</v>
      </c>
      <c r="F260" s="1"/>
      <c r="G260" s="1"/>
      <c r="H260" s="1" t="s">
        <v>32</v>
      </c>
      <c r="I260" s="1" t="s">
        <v>104</v>
      </c>
      <c r="J260" s="1" t="s">
        <v>58</v>
      </c>
      <c r="K260" s="1" t="s">
        <v>25</v>
      </c>
      <c r="L260" s="1" t="s">
        <v>26</v>
      </c>
      <c r="M260" s="1"/>
      <c r="N260" s="1" t="s">
        <v>27</v>
      </c>
      <c r="O260" s="1" t="s">
        <v>45</v>
      </c>
      <c r="P260" s="1" t="s">
        <v>62</v>
      </c>
      <c r="Q260" s="1" t="s">
        <v>79</v>
      </c>
      <c r="R260" s="1">
        <v>10154</v>
      </c>
      <c r="S260" s="1" t="s">
        <v>71</v>
      </c>
      <c r="T260" s="1" t="s">
        <v>134</v>
      </c>
      <c r="U260" s="1">
        <v>23</v>
      </c>
      <c r="V260" s="1">
        <v>8353</v>
      </c>
    </row>
    <row r="261" spans="1:22" x14ac:dyDescent="0.35">
      <c r="A261" s="1">
        <v>1450</v>
      </c>
      <c r="B261" s="1" t="s">
        <v>41</v>
      </c>
      <c r="C261" s="1">
        <v>4.9800000000000004</v>
      </c>
      <c r="D261" s="1">
        <v>0.05</v>
      </c>
      <c r="E261" s="1">
        <v>491</v>
      </c>
      <c r="F261" s="1"/>
      <c r="G261" s="1"/>
      <c r="H261" s="1" t="s">
        <v>32</v>
      </c>
      <c r="I261" s="1" t="s">
        <v>104</v>
      </c>
      <c r="J261" s="1" t="s">
        <v>58</v>
      </c>
      <c r="K261" s="1" t="s">
        <v>83</v>
      </c>
      <c r="L261" s="1" t="s">
        <v>53</v>
      </c>
      <c r="M261" s="1"/>
      <c r="N261" s="1" t="s">
        <v>27</v>
      </c>
      <c r="O261" s="1" t="s">
        <v>45</v>
      </c>
      <c r="P261" s="1" t="s">
        <v>62</v>
      </c>
      <c r="Q261" s="1" t="s">
        <v>79</v>
      </c>
      <c r="R261" s="1">
        <v>10154</v>
      </c>
      <c r="S261" s="2">
        <v>42279</v>
      </c>
      <c r="T261" s="2">
        <v>42310</v>
      </c>
      <c r="U261" s="1">
        <v>41</v>
      </c>
      <c r="V261" s="1">
        <v>10464</v>
      </c>
    </row>
    <row r="262" spans="1:22" x14ac:dyDescent="0.35">
      <c r="A262" s="1">
        <v>914</v>
      </c>
      <c r="B262" s="1" t="s">
        <v>41</v>
      </c>
      <c r="C262" s="1">
        <v>1360.14</v>
      </c>
      <c r="D262" s="1">
        <v>0.15</v>
      </c>
      <c r="E262" s="1">
        <v>491</v>
      </c>
      <c r="F262" s="1"/>
      <c r="G262" s="1"/>
      <c r="H262" s="1" t="s">
        <v>32</v>
      </c>
      <c r="I262" s="1" t="s">
        <v>104</v>
      </c>
      <c r="J262" s="1" t="s">
        <v>73</v>
      </c>
      <c r="K262" s="1" t="s">
        <v>74</v>
      </c>
      <c r="L262" s="1" t="s">
        <v>36</v>
      </c>
      <c r="M262" s="1"/>
      <c r="N262" s="1" t="s">
        <v>27</v>
      </c>
      <c r="O262" s="1" t="s">
        <v>45</v>
      </c>
      <c r="P262" s="1" t="s">
        <v>62</v>
      </c>
      <c r="Q262" s="1" t="s">
        <v>79</v>
      </c>
      <c r="R262" s="1">
        <v>10154</v>
      </c>
      <c r="S262" s="1" t="s">
        <v>311</v>
      </c>
      <c r="T262" s="1" t="s">
        <v>149</v>
      </c>
      <c r="U262" s="1">
        <v>22</v>
      </c>
      <c r="V262" s="1">
        <v>6562</v>
      </c>
    </row>
    <row r="263" spans="1:22" x14ac:dyDescent="0.35">
      <c r="A263" s="1">
        <v>6046</v>
      </c>
      <c r="B263" s="1" t="s">
        <v>31</v>
      </c>
      <c r="C263" s="1">
        <v>9.06</v>
      </c>
      <c r="D263" s="1">
        <v>0.05</v>
      </c>
      <c r="E263" s="1">
        <v>491</v>
      </c>
      <c r="F263" s="1"/>
      <c r="G263" s="1"/>
      <c r="H263" s="1" t="s">
        <v>32</v>
      </c>
      <c r="I263" s="1" t="s">
        <v>104</v>
      </c>
      <c r="J263" s="1" t="s">
        <v>58</v>
      </c>
      <c r="K263" s="1" t="s">
        <v>83</v>
      </c>
      <c r="L263" s="1" t="s">
        <v>53</v>
      </c>
      <c r="M263" s="1"/>
      <c r="N263" s="1" t="s">
        <v>27</v>
      </c>
      <c r="O263" s="1" t="s">
        <v>28</v>
      </c>
      <c r="P263" s="1" t="s">
        <v>62</v>
      </c>
      <c r="Q263" s="1" t="s">
        <v>79</v>
      </c>
      <c r="R263" s="1">
        <v>10154</v>
      </c>
      <c r="S263" s="1" t="s">
        <v>311</v>
      </c>
      <c r="T263" s="1" t="s">
        <v>149</v>
      </c>
      <c r="U263" s="1">
        <v>24</v>
      </c>
      <c r="V263" s="1">
        <v>42852</v>
      </c>
    </row>
    <row r="264" spans="1:22" x14ac:dyDescent="0.35">
      <c r="A264" s="1">
        <v>18757</v>
      </c>
      <c r="B264" s="1" t="s">
        <v>31</v>
      </c>
      <c r="C264" s="1">
        <v>6.48</v>
      </c>
      <c r="D264" s="1">
        <v>0.05</v>
      </c>
      <c r="E264" s="1">
        <v>493</v>
      </c>
      <c r="F264" s="1"/>
      <c r="G264" s="1"/>
      <c r="H264" s="1" t="s">
        <v>32</v>
      </c>
      <c r="I264" s="1" t="s">
        <v>104</v>
      </c>
      <c r="J264" s="1" t="s">
        <v>58</v>
      </c>
      <c r="K264" s="1" t="s">
        <v>83</v>
      </c>
      <c r="L264" s="1" t="s">
        <v>53</v>
      </c>
      <c r="M264" s="1"/>
      <c r="N264" s="1" t="s">
        <v>27</v>
      </c>
      <c r="O264" s="1" t="s">
        <v>28</v>
      </c>
      <c r="P264" s="1" t="s">
        <v>29</v>
      </c>
      <c r="Q264" s="1" t="s">
        <v>345</v>
      </c>
      <c r="R264" s="1">
        <v>98158</v>
      </c>
      <c r="S264" s="1" t="s">
        <v>96</v>
      </c>
      <c r="T264" s="1" t="s">
        <v>97</v>
      </c>
      <c r="U264" s="1">
        <v>10</v>
      </c>
      <c r="V264" s="1">
        <v>88906</v>
      </c>
    </row>
    <row r="265" spans="1:22" x14ac:dyDescent="0.35">
      <c r="A265" s="1">
        <v>18758</v>
      </c>
      <c r="B265" s="1" t="s">
        <v>31</v>
      </c>
      <c r="C265" s="1">
        <v>17.149999999999999</v>
      </c>
      <c r="D265" s="1">
        <v>0.05</v>
      </c>
      <c r="E265" s="1">
        <v>493</v>
      </c>
      <c r="F265" s="1"/>
      <c r="G265" s="1"/>
      <c r="H265" s="1" t="s">
        <v>32</v>
      </c>
      <c r="I265" s="1" t="s">
        <v>104</v>
      </c>
      <c r="J265" s="1" t="s">
        <v>58</v>
      </c>
      <c r="K265" s="1" t="s">
        <v>119</v>
      </c>
      <c r="L265" s="1" t="s">
        <v>53</v>
      </c>
      <c r="M265" s="1"/>
      <c r="N265" s="1" t="s">
        <v>27</v>
      </c>
      <c r="O265" s="1" t="s">
        <v>28</v>
      </c>
      <c r="P265" s="1" t="s">
        <v>29</v>
      </c>
      <c r="Q265" s="1" t="s">
        <v>345</v>
      </c>
      <c r="R265" s="1">
        <v>98158</v>
      </c>
      <c r="S265" s="1" t="s">
        <v>96</v>
      </c>
      <c r="T265" s="1" t="s">
        <v>222</v>
      </c>
      <c r="U265" s="1">
        <v>5</v>
      </c>
      <c r="V265" s="1">
        <v>88906</v>
      </c>
    </row>
    <row r="266" spans="1:22" x14ac:dyDescent="0.35">
      <c r="A266" s="1">
        <v>19146</v>
      </c>
      <c r="B266" s="1" t="s">
        <v>50</v>
      </c>
      <c r="C266" s="1">
        <v>8.32</v>
      </c>
      <c r="D266" s="1">
        <v>0.05</v>
      </c>
      <c r="E266" s="1">
        <v>494</v>
      </c>
      <c r="F266" s="1"/>
      <c r="G266" s="1"/>
      <c r="H266" s="1" t="s">
        <v>32</v>
      </c>
      <c r="I266" s="1" t="s">
        <v>104</v>
      </c>
      <c r="J266" s="1" t="s">
        <v>73</v>
      </c>
      <c r="K266" s="1" t="s">
        <v>144</v>
      </c>
      <c r="L266" s="1" t="s">
        <v>44</v>
      </c>
      <c r="M266" s="1"/>
      <c r="N266" s="1" t="s">
        <v>27</v>
      </c>
      <c r="O266" s="1" t="s">
        <v>28</v>
      </c>
      <c r="P266" s="1" t="s">
        <v>29</v>
      </c>
      <c r="Q266" s="1" t="s">
        <v>160</v>
      </c>
      <c r="R266" s="1">
        <v>98115</v>
      </c>
      <c r="S266" s="1" t="s">
        <v>71</v>
      </c>
      <c r="T266" s="1" t="s">
        <v>134</v>
      </c>
      <c r="U266" s="1">
        <v>12</v>
      </c>
      <c r="V266" s="1">
        <v>88905</v>
      </c>
    </row>
    <row r="267" spans="1:22" x14ac:dyDescent="0.35">
      <c r="A267" s="1">
        <v>19147</v>
      </c>
      <c r="B267" s="1" t="s">
        <v>50</v>
      </c>
      <c r="C267" s="1">
        <v>2.94</v>
      </c>
      <c r="D267" s="1">
        <v>0.05</v>
      </c>
      <c r="E267" s="1">
        <v>494</v>
      </c>
      <c r="F267" s="1"/>
      <c r="G267" s="1"/>
      <c r="H267" s="1" t="s">
        <v>32</v>
      </c>
      <c r="I267" s="1" t="s">
        <v>104</v>
      </c>
      <c r="J267" s="1" t="s">
        <v>58</v>
      </c>
      <c r="K267" s="1" t="s">
        <v>25</v>
      </c>
      <c r="L267" s="1" t="s">
        <v>26</v>
      </c>
      <c r="M267" s="1"/>
      <c r="N267" s="1" t="s">
        <v>27</v>
      </c>
      <c r="O267" s="1" t="s">
        <v>28</v>
      </c>
      <c r="P267" s="1" t="s">
        <v>29</v>
      </c>
      <c r="Q267" s="1" t="s">
        <v>160</v>
      </c>
      <c r="R267" s="1">
        <v>98115</v>
      </c>
      <c r="S267" s="1" t="s">
        <v>71</v>
      </c>
      <c r="T267" s="1" t="s">
        <v>134</v>
      </c>
      <c r="U267" s="1">
        <v>6</v>
      </c>
      <c r="V267" s="1">
        <v>88905</v>
      </c>
    </row>
    <row r="268" spans="1:22" x14ac:dyDescent="0.35">
      <c r="A268" s="1">
        <v>19450</v>
      </c>
      <c r="B268" s="1" t="s">
        <v>41</v>
      </c>
      <c r="C268" s="1">
        <v>4.9800000000000004</v>
      </c>
      <c r="D268" s="1">
        <v>0.05</v>
      </c>
      <c r="E268" s="1">
        <v>494</v>
      </c>
      <c r="F268" s="1"/>
      <c r="G268" s="1"/>
      <c r="H268" s="1" t="s">
        <v>32</v>
      </c>
      <c r="I268" s="1" t="s">
        <v>104</v>
      </c>
      <c r="J268" s="1" t="s">
        <v>58</v>
      </c>
      <c r="K268" s="1" t="s">
        <v>83</v>
      </c>
      <c r="L268" s="1" t="s">
        <v>53</v>
      </c>
      <c r="M268" s="1"/>
      <c r="N268" s="1" t="s">
        <v>27</v>
      </c>
      <c r="O268" s="1" t="s">
        <v>28</v>
      </c>
      <c r="P268" s="1" t="s">
        <v>29</v>
      </c>
      <c r="Q268" s="1" t="s">
        <v>160</v>
      </c>
      <c r="R268" s="1">
        <v>98115</v>
      </c>
      <c r="S268" s="2">
        <v>42279</v>
      </c>
      <c r="T268" s="2">
        <v>42310</v>
      </c>
      <c r="U268" s="1">
        <v>10</v>
      </c>
      <c r="V268" s="1">
        <v>88907</v>
      </c>
    </row>
    <row r="269" spans="1:22" x14ac:dyDescent="0.35">
      <c r="A269" s="1">
        <v>18914</v>
      </c>
      <c r="B269" s="1" t="s">
        <v>41</v>
      </c>
      <c r="C269" s="1">
        <v>1360.14</v>
      </c>
      <c r="D269" s="1">
        <v>0.15</v>
      </c>
      <c r="E269" s="1">
        <v>494</v>
      </c>
      <c r="F269" s="1"/>
      <c r="G269" s="1"/>
      <c r="H269" s="1" t="s">
        <v>32</v>
      </c>
      <c r="I269" s="1" t="s">
        <v>104</v>
      </c>
      <c r="J269" s="1" t="s">
        <v>73</v>
      </c>
      <c r="K269" s="1" t="s">
        <v>74</v>
      </c>
      <c r="L269" s="1" t="s">
        <v>36</v>
      </c>
      <c r="M269" s="1"/>
      <c r="N269" s="1" t="s">
        <v>27</v>
      </c>
      <c r="O269" s="1" t="s">
        <v>28</v>
      </c>
      <c r="P269" s="1" t="s">
        <v>29</v>
      </c>
      <c r="Q269" s="1" t="s">
        <v>160</v>
      </c>
      <c r="R269" s="1">
        <v>98115</v>
      </c>
      <c r="S269" s="1" t="s">
        <v>311</v>
      </c>
      <c r="T269" s="1" t="s">
        <v>149</v>
      </c>
      <c r="U269" s="1">
        <v>6</v>
      </c>
      <c r="V269" s="1">
        <v>88908</v>
      </c>
    </row>
    <row r="270" spans="1:22" x14ac:dyDescent="0.35">
      <c r="A270" s="1">
        <v>24046</v>
      </c>
      <c r="B270" s="1" t="s">
        <v>31</v>
      </c>
      <c r="C270" s="1">
        <v>9.06</v>
      </c>
      <c r="D270" s="1">
        <v>0.05</v>
      </c>
      <c r="E270" s="1">
        <v>494</v>
      </c>
      <c r="F270" s="1"/>
      <c r="G270" s="1"/>
      <c r="H270" s="1" t="s">
        <v>32</v>
      </c>
      <c r="I270" s="1" t="s">
        <v>104</v>
      </c>
      <c r="J270" s="1" t="s">
        <v>58</v>
      </c>
      <c r="K270" s="1" t="s">
        <v>83</v>
      </c>
      <c r="L270" s="1" t="s">
        <v>53</v>
      </c>
      <c r="M270" s="1"/>
      <c r="N270" s="1" t="s">
        <v>27</v>
      </c>
      <c r="O270" s="1" t="s">
        <v>114</v>
      </c>
      <c r="P270" s="1" t="s">
        <v>29</v>
      </c>
      <c r="Q270" s="1" t="s">
        <v>160</v>
      </c>
      <c r="R270" s="1">
        <v>98115</v>
      </c>
      <c r="S270" s="1" t="s">
        <v>311</v>
      </c>
      <c r="T270" s="1" t="s">
        <v>149</v>
      </c>
      <c r="U270" s="1">
        <v>6</v>
      </c>
      <c r="V270" s="1">
        <v>88908</v>
      </c>
    </row>
    <row r="271" spans="1:22" x14ac:dyDescent="0.35">
      <c r="A271" s="1">
        <v>26315</v>
      </c>
      <c r="B271" s="1" t="s">
        <v>41</v>
      </c>
      <c r="C271" s="1">
        <v>152.47999999999999</v>
      </c>
      <c r="D271" s="1">
        <v>0.1</v>
      </c>
      <c r="E271" s="1">
        <v>497</v>
      </c>
      <c r="F271" s="1"/>
      <c r="G271" s="1"/>
      <c r="H271" s="1" t="s">
        <v>32</v>
      </c>
      <c r="I271" s="1" t="s">
        <v>51</v>
      </c>
      <c r="J271" s="1" t="s">
        <v>73</v>
      </c>
      <c r="K271" s="1" t="s">
        <v>144</v>
      </c>
      <c r="L271" s="1" t="s">
        <v>53</v>
      </c>
      <c r="M271" s="1"/>
      <c r="N271" s="1" t="s">
        <v>27</v>
      </c>
      <c r="O271" s="1" t="s">
        <v>114</v>
      </c>
      <c r="P271" s="1" t="s">
        <v>184</v>
      </c>
      <c r="Q271" s="1" t="s">
        <v>346</v>
      </c>
      <c r="R271" s="1">
        <v>37130</v>
      </c>
      <c r="S271" s="1" t="s">
        <v>57</v>
      </c>
      <c r="T271" s="1" t="s">
        <v>72</v>
      </c>
      <c r="U271" s="1">
        <v>35</v>
      </c>
      <c r="V271" s="1">
        <v>90706</v>
      </c>
    </row>
    <row r="272" spans="1:22" x14ac:dyDescent="0.35">
      <c r="A272" s="1">
        <v>18303</v>
      </c>
      <c r="B272" s="1" t="s">
        <v>41</v>
      </c>
      <c r="C272" s="1">
        <v>55.98</v>
      </c>
      <c r="D272" s="1">
        <v>0.05</v>
      </c>
      <c r="E272" s="1">
        <v>507</v>
      </c>
      <c r="F272" s="1"/>
      <c r="G272" s="1"/>
      <c r="H272" s="1" t="s">
        <v>22</v>
      </c>
      <c r="I272" s="1" t="s">
        <v>81</v>
      </c>
      <c r="J272" s="1" t="s">
        <v>58</v>
      </c>
      <c r="K272" s="1" t="s">
        <v>83</v>
      </c>
      <c r="L272" s="1" t="s">
        <v>53</v>
      </c>
      <c r="M272" s="1"/>
      <c r="N272" s="1" t="s">
        <v>27</v>
      </c>
      <c r="O272" s="1" t="s">
        <v>114</v>
      </c>
      <c r="P272" s="1" t="s">
        <v>347</v>
      </c>
      <c r="Q272" s="1" t="s">
        <v>348</v>
      </c>
      <c r="R272" s="1">
        <v>42104</v>
      </c>
      <c r="S272" s="1" t="s">
        <v>349</v>
      </c>
      <c r="T272" s="1" t="s">
        <v>110</v>
      </c>
      <c r="U272" s="1">
        <v>11</v>
      </c>
      <c r="V272" s="1">
        <v>87357</v>
      </c>
    </row>
    <row r="273" spans="1:22" x14ac:dyDescent="0.35">
      <c r="A273" s="1">
        <v>18304</v>
      </c>
      <c r="B273" s="1" t="s">
        <v>41</v>
      </c>
      <c r="C273" s="1">
        <v>65.989999999999995</v>
      </c>
      <c r="D273" s="1">
        <v>0.05</v>
      </c>
      <c r="E273" s="1">
        <v>507</v>
      </c>
      <c r="F273" s="1"/>
      <c r="G273" s="1"/>
      <c r="H273" s="1" t="s">
        <v>32</v>
      </c>
      <c r="I273" s="1" t="s">
        <v>81</v>
      </c>
      <c r="J273" s="1" t="s">
        <v>73</v>
      </c>
      <c r="K273" s="1" t="s">
        <v>67</v>
      </c>
      <c r="L273" s="1" t="s">
        <v>53</v>
      </c>
      <c r="M273" s="1"/>
      <c r="N273" s="1" t="s">
        <v>27</v>
      </c>
      <c r="O273" s="1" t="s">
        <v>114</v>
      </c>
      <c r="P273" s="1" t="s">
        <v>347</v>
      </c>
      <c r="Q273" s="1" t="s">
        <v>348</v>
      </c>
      <c r="R273" s="1">
        <v>42104</v>
      </c>
      <c r="S273" s="1" t="s">
        <v>349</v>
      </c>
      <c r="T273" s="1" t="s">
        <v>190</v>
      </c>
      <c r="U273" s="1">
        <v>17</v>
      </c>
      <c r="V273" s="1">
        <v>87357</v>
      </c>
    </row>
    <row r="274" spans="1:22" x14ac:dyDescent="0.35">
      <c r="A274" s="1">
        <v>21958</v>
      </c>
      <c r="B274" s="1" t="s">
        <v>21</v>
      </c>
      <c r="C274" s="1">
        <v>20.98</v>
      </c>
      <c r="D274" s="1">
        <v>0.05</v>
      </c>
      <c r="E274" s="1">
        <v>508</v>
      </c>
      <c r="F274" s="1"/>
      <c r="G274" s="1"/>
      <c r="H274" s="1" t="s">
        <v>32</v>
      </c>
      <c r="I274" s="1" t="s">
        <v>81</v>
      </c>
      <c r="J274" s="1" t="s">
        <v>58</v>
      </c>
      <c r="K274" s="1" t="s">
        <v>119</v>
      </c>
      <c r="L274" s="1" t="s">
        <v>36</v>
      </c>
      <c r="M274" s="1"/>
      <c r="N274" s="1" t="s">
        <v>27</v>
      </c>
      <c r="O274" s="1" t="s">
        <v>114</v>
      </c>
      <c r="P274" s="1" t="s">
        <v>347</v>
      </c>
      <c r="Q274" s="1" t="s">
        <v>350</v>
      </c>
      <c r="R274" s="1">
        <v>41011</v>
      </c>
      <c r="S274" s="1" t="s">
        <v>93</v>
      </c>
      <c r="T274" s="1" t="s">
        <v>93</v>
      </c>
      <c r="U274" s="1">
        <v>5</v>
      </c>
      <c r="V274" s="1">
        <v>87356</v>
      </c>
    </row>
    <row r="275" spans="1:22" x14ac:dyDescent="0.35">
      <c r="A275" s="1">
        <v>18305</v>
      </c>
      <c r="B275" s="1" t="s">
        <v>41</v>
      </c>
      <c r="C275" s="1">
        <v>128.24</v>
      </c>
      <c r="D275" s="1">
        <v>0.1</v>
      </c>
      <c r="E275" s="1">
        <v>508</v>
      </c>
      <c r="F275" s="1"/>
      <c r="G275" s="1"/>
      <c r="H275" s="1" t="s">
        <v>32</v>
      </c>
      <c r="I275" s="1" t="s">
        <v>81</v>
      </c>
      <c r="J275" s="1" t="s">
        <v>34</v>
      </c>
      <c r="K275" s="1" t="s">
        <v>35</v>
      </c>
      <c r="L275" s="1" t="s">
        <v>75</v>
      </c>
      <c r="M275" s="1"/>
      <c r="N275" s="1" t="s">
        <v>27</v>
      </c>
      <c r="O275" s="1" t="s">
        <v>28</v>
      </c>
      <c r="P275" s="1" t="s">
        <v>347</v>
      </c>
      <c r="Q275" s="1" t="s">
        <v>350</v>
      </c>
      <c r="R275" s="1">
        <v>41011</v>
      </c>
      <c r="S275" s="1" t="s">
        <v>349</v>
      </c>
      <c r="T275" s="1" t="s">
        <v>111</v>
      </c>
      <c r="U275" s="1">
        <v>4</v>
      </c>
      <c r="V275" s="1">
        <v>87357</v>
      </c>
    </row>
    <row r="276" spans="1:22" x14ac:dyDescent="0.35">
      <c r="A276" s="1">
        <v>19895</v>
      </c>
      <c r="B276" s="1" t="s">
        <v>98</v>
      </c>
      <c r="C276" s="1">
        <v>48.04</v>
      </c>
      <c r="D276" s="1">
        <v>0.05</v>
      </c>
      <c r="E276" s="1">
        <v>510</v>
      </c>
      <c r="F276" s="1"/>
      <c r="G276" s="1"/>
      <c r="H276" s="1" t="s">
        <v>32</v>
      </c>
      <c r="I276" s="1" t="s">
        <v>81</v>
      </c>
      <c r="J276" s="1" t="s">
        <v>58</v>
      </c>
      <c r="K276" s="1" t="s">
        <v>83</v>
      </c>
      <c r="L276" s="1" t="s">
        <v>53</v>
      </c>
      <c r="M276" s="1"/>
      <c r="N276" s="1" t="s">
        <v>27</v>
      </c>
      <c r="O276" s="1" t="s">
        <v>28</v>
      </c>
      <c r="P276" s="1" t="s">
        <v>37</v>
      </c>
      <c r="Q276" s="1" t="s">
        <v>351</v>
      </c>
      <c r="R276" s="1">
        <v>95336</v>
      </c>
      <c r="S276" s="1" t="s">
        <v>163</v>
      </c>
      <c r="T276" s="1" t="s">
        <v>163</v>
      </c>
      <c r="U276" s="1">
        <v>3</v>
      </c>
      <c r="V276" s="1">
        <v>90058</v>
      </c>
    </row>
    <row r="277" spans="1:22" x14ac:dyDescent="0.35">
      <c r="A277" s="1">
        <v>20007</v>
      </c>
      <c r="B277" s="1" t="s">
        <v>41</v>
      </c>
      <c r="C277" s="1">
        <v>6.37</v>
      </c>
      <c r="D277" s="1">
        <v>0.05</v>
      </c>
      <c r="E277" s="1">
        <v>510</v>
      </c>
      <c r="F277" s="1"/>
      <c r="G277" s="1"/>
      <c r="H277" s="1" t="s">
        <v>32</v>
      </c>
      <c r="I277" s="1" t="s">
        <v>81</v>
      </c>
      <c r="J277" s="1" t="s">
        <v>58</v>
      </c>
      <c r="K277" s="1" t="s">
        <v>100</v>
      </c>
      <c r="L277" s="1" t="s">
        <v>53</v>
      </c>
      <c r="M277" s="1"/>
      <c r="N277" s="1" t="s">
        <v>27</v>
      </c>
      <c r="O277" s="1" t="s">
        <v>54</v>
      </c>
      <c r="P277" s="1" t="s">
        <v>37</v>
      </c>
      <c r="Q277" s="1" t="s">
        <v>351</v>
      </c>
      <c r="R277" s="1">
        <v>95336</v>
      </c>
      <c r="S277" s="2">
        <v>42006</v>
      </c>
      <c r="T277" s="2">
        <v>42037</v>
      </c>
      <c r="U277" s="1">
        <v>14</v>
      </c>
      <c r="V277" s="1">
        <v>90059</v>
      </c>
    </row>
    <row r="278" spans="1:22" x14ac:dyDescent="0.35">
      <c r="A278" s="1">
        <v>20216</v>
      </c>
      <c r="B278" s="1" t="s">
        <v>98</v>
      </c>
      <c r="C278" s="1">
        <v>12.64</v>
      </c>
      <c r="D278" s="1">
        <v>0.05</v>
      </c>
      <c r="E278" s="1">
        <v>518</v>
      </c>
      <c r="F278" s="1"/>
      <c r="G278" s="1"/>
      <c r="H278" s="1" t="s">
        <v>32</v>
      </c>
      <c r="I278" s="1" t="s">
        <v>42</v>
      </c>
      <c r="J278" s="1" t="s">
        <v>34</v>
      </c>
      <c r="K278" s="1" t="s">
        <v>52</v>
      </c>
      <c r="L278" s="1" t="s">
        <v>44</v>
      </c>
      <c r="M278" s="1"/>
      <c r="N278" s="1" t="s">
        <v>27</v>
      </c>
      <c r="O278" s="1" t="s">
        <v>28</v>
      </c>
      <c r="P278" s="1" t="s">
        <v>306</v>
      </c>
      <c r="Q278" s="1" t="s">
        <v>307</v>
      </c>
      <c r="R278" s="1">
        <v>63105</v>
      </c>
      <c r="S278" s="2">
        <v>42130</v>
      </c>
      <c r="T278" s="2">
        <v>42344</v>
      </c>
      <c r="U278" s="1">
        <v>16</v>
      </c>
      <c r="V278" s="1">
        <v>90867</v>
      </c>
    </row>
    <row r="279" spans="1:22" x14ac:dyDescent="0.35">
      <c r="A279" s="1">
        <v>23200</v>
      </c>
      <c r="B279" s="1" t="s">
        <v>50</v>
      </c>
      <c r="C279" s="1">
        <v>150.97999999999999</v>
      </c>
      <c r="D279" s="1">
        <v>0.1</v>
      </c>
      <c r="E279" s="1">
        <v>522</v>
      </c>
      <c r="F279" s="1"/>
      <c r="G279" s="1"/>
      <c r="H279" s="1" t="s">
        <v>22</v>
      </c>
      <c r="I279" s="1" t="s">
        <v>51</v>
      </c>
      <c r="J279" s="1" t="s">
        <v>73</v>
      </c>
      <c r="K279" s="1" t="s">
        <v>74</v>
      </c>
      <c r="L279" s="1" t="s">
        <v>75</v>
      </c>
      <c r="M279" s="1"/>
      <c r="N279" s="1" t="s">
        <v>27</v>
      </c>
      <c r="O279" s="1" t="s">
        <v>28</v>
      </c>
      <c r="P279" s="1" t="s">
        <v>90</v>
      </c>
      <c r="Q279" s="1" t="s">
        <v>105</v>
      </c>
      <c r="R279" s="1">
        <v>97756</v>
      </c>
      <c r="S279" s="1" t="s">
        <v>149</v>
      </c>
      <c r="T279" s="1" t="s">
        <v>150</v>
      </c>
      <c r="U279" s="1">
        <v>3</v>
      </c>
      <c r="V279" s="1">
        <v>89327</v>
      </c>
    </row>
    <row r="280" spans="1:22" x14ac:dyDescent="0.35">
      <c r="A280" s="1">
        <v>23201</v>
      </c>
      <c r="B280" s="1" t="s">
        <v>50</v>
      </c>
      <c r="C280" s="1">
        <v>5.43</v>
      </c>
      <c r="D280" s="1">
        <v>0.05</v>
      </c>
      <c r="E280" s="1">
        <v>522</v>
      </c>
      <c r="F280" s="1"/>
      <c r="G280" s="1"/>
      <c r="H280" s="1" t="s">
        <v>32</v>
      </c>
      <c r="I280" s="1" t="s">
        <v>51</v>
      </c>
      <c r="J280" s="1" t="s">
        <v>58</v>
      </c>
      <c r="K280" s="1" t="s">
        <v>83</v>
      </c>
      <c r="L280" s="1" t="s">
        <v>26</v>
      </c>
      <c r="M280" s="1"/>
      <c r="N280" s="1" t="s">
        <v>27</v>
      </c>
      <c r="O280" s="1" t="s">
        <v>28</v>
      </c>
      <c r="P280" s="1" t="s">
        <v>90</v>
      </c>
      <c r="Q280" s="1" t="s">
        <v>105</v>
      </c>
      <c r="R280" s="1">
        <v>97756</v>
      </c>
      <c r="S280" s="1" t="s">
        <v>149</v>
      </c>
      <c r="T280" s="1" t="s">
        <v>150</v>
      </c>
      <c r="U280" s="1">
        <v>1</v>
      </c>
      <c r="V280" s="1">
        <v>89327</v>
      </c>
    </row>
    <row r="281" spans="1:22" x14ac:dyDescent="0.35">
      <c r="A281" s="1">
        <v>23202</v>
      </c>
      <c r="B281" s="1" t="s">
        <v>50</v>
      </c>
      <c r="C281" s="1">
        <v>179.29</v>
      </c>
      <c r="D281" s="1">
        <v>0.1</v>
      </c>
      <c r="E281" s="1">
        <v>522</v>
      </c>
      <c r="F281" s="1"/>
      <c r="G281" s="1"/>
      <c r="H281" s="1" t="s">
        <v>32</v>
      </c>
      <c r="I281" s="1" t="s">
        <v>51</v>
      </c>
      <c r="J281" s="1" t="s">
        <v>34</v>
      </c>
      <c r="K281" s="1" t="s">
        <v>123</v>
      </c>
      <c r="L281" s="1" t="s">
        <v>108</v>
      </c>
      <c r="M281" s="1"/>
      <c r="N281" s="1" t="s">
        <v>27</v>
      </c>
      <c r="O281" s="1" t="s">
        <v>114</v>
      </c>
      <c r="P281" s="1" t="s">
        <v>90</v>
      </c>
      <c r="Q281" s="1" t="s">
        <v>105</v>
      </c>
      <c r="R281" s="1">
        <v>97756</v>
      </c>
      <c r="S281" s="1" t="s">
        <v>149</v>
      </c>
      <c r="T281" s="1" t="s">
        <v>154</v>
      </c>
      <c r="U281" s="1">
        <v>21</v>
      </c>
      <c r="V281" s="1">
        <v>89327</v>
      </c>
    </row>
    <row r="282" spans="1:22" x14ac:dyDescent="0.35">
      <c r="A282" s="1">
        <v>21517</v>
      </c>
      <c r="B282" s="1" t="s">
        <v>31</v>
      </c>
      <c r="C282" s="1">
        <v>1270.99</v>
      </c>
      <c r="D282" s="1">
        <v>0.15</v>
      </c>
      <c r="E282" s="1">
        <v>524</v>
      </c>
      <c r="F282" s="1"/>
      <c r="G282" s="1"/>
      <c r="H282" s="1" t="s">
        <v>32</v>
      </c>
      <c r="I282" s="1" t="s">
        <v>104</v>
      </c>
      <c r="J282" s="1" t="s">
        <v>58</v>
      </c>
      <c r="K282" s="1" t="s">
        <v>100</v>
      </c>
      <c r="L282" s="1" t="s">
        <v>53</v>
      </c>
      <c r="M282" s="1"/>
      <c r="N282" s="1" t="s">
        <v>27</v>
      </c>
      <c r="O282" s="1" t="s">
        <v>114</v>
      </c>
      <c r="P282" s="1" t="s">
        <v>184</v>
      </c>
      <c r="Q282" s="1" t="s">
        <v>352</v>
      </c>
      <c r="R282" s="1">
        <v>37922</v>
      </c>
      <c r="S282" s="1" t="s">
        <v>96</v>
      </c>
      <c r="T282" s="1" t="s">
        <v>97</v>
      </c>
      <c r="U282" s="1">
        <v>2</v>
      </c>
      <c r="V282" s="1">
        <v>91127</v>
      </c>
    </row>
    <row r="283" spans="1:22" x14ac:dyDescent="0.35">
      <c r="A283" s="1">
        <v>21518</v>
      </c>
      <c r="B283" s="1" t="s">
        <v>31</v>
      </c>
      <c r="C283" s="1">
        <v>2036.48</v>
      </c>
      <c r="D283" s="1">
        <v>0.15</v>
      </c>
      <c r="E283" s="1">
        <v>524</v>
      </c>
      <c r="F283" s="1"/>
      <c r="G283" s="1"/>
      <c r="H283" s="1" t="s">
        <v>32</v>
      </c>
      <c r="I283" s="1" t="s">
        <v>104</v>
      </c>
      <c r="J283" s="1" t="s">
        <v>73</v>
      </c>
      <c r="K283" s="1" t="s">
        <v>74</v>
      </c>
      <c r="L283" s="1" t="s">
        <v>36</v>
      </c>
      <c r="M283" s="1"/>
      <c r="N283" s="1" t="s">
        <v>27</v>
      </c>
      <c r="O283" s="1" t="s">
        <v>28</v>
      </c>
      <c r="P283" s="1" t="s">
        <v>184</v>
      </c>
      <c r="Q283" s="1" t="s">
        <v>352</v>
      </c>
      <c r="R283" s="1">
        <v>37922</v>
      </c>
      <c r="S283" s="1" t="s">
        <v>96</v>
      </c>
      <c r="T283" s="1" t="s">
        <v>97</v>
      </c>
      <c r="U283" s="1">
        <v>1</v>
      </c>
      <c r="V283" s="1">
        <v>91127</v>
      </c>
    </row>
    <row r="284" spans="1:22" x14ac:dyDescent="0.35">
      <c r="A284" s="1">
        <v>22176</v>
      </c>
      <c r="B284" s="1" t="s">
        <v>21</v>
      </c>
      <c r="C284" s="1">
        <v>17.98</v>
      </c>
      <c r="D284" s="1">
        <v>0.05</v>
      </c>
      <c r="E284" s="1">
        <v>526</v>
      </c>
      <c r="F284" s="1"/>
      <c r="G284" s="1"/>
      <c r="H284" s="1" t="s">
        <v>32</v>
      </c>
      <c r="I284" s="1" t="s">
        <v>42</v>
      </c>
      <c r="J284" s="1" t="s">
        <v>73</v>
      </c>
      <c r="K284" s="1" t="s">
        <v>74</v>
      </c>
      <c r="L284" s="1" t="s">
        <v>75</v>
      </c>
      <c r="M284" s="1"/>
      <c r="N284" s="1" t="s">
        <v>27</v>
      </c>
      <c r="O284" s="1" t="s">
        <v>28</v>
      </c>
      <c r="P284" s="1" t="s">
        <v>250</v>
      </c>
      <c r="Q284" s="1" t="s">
        <v>353</v>
      </c>
      <c r="R284" s="1">
        <v>85204</v>
      </c>
      <c r="S284" s="1" t="s">
        <v>168</v>
      </c>
      <c r="T284" s="1" t="s">
        <v>295</v>
      </c>
      <c r="U284" s="1">
        <v>12</v>
      </c>
      <c r="V284" s="1">
        <v>90026</v>
      </c>
    </row>
    <row r="285" spans="1:22" x14ac:dyDescent="0.35">
      <c r="A285" s="1">
        <v>20494</v>
      </c>
      <c r="B285" s="1" t="s">
        <v>31</v>
      </c>
      <c r="C285" s="1">
        <v>1.88</v>
      </c>
      <c r="D285" s="1">
        <v>0.05</v>
      </c>
      <c r="E285" s="1">
        <v>526</v>
      </c>
      <c r="F285" s="1"/>
      <c r="G285" s="1"/>
      <c r="H285" s="1" t="s">
        <v>32</v>
      </c>
      <c r="I285" s="1" t="s">
        <v>42</v>
      </c>
      <c r="J285" s="1" t="s">
        <v>58</v>
      </c>
      <c r="K285" s="1" t="s">
        <v>100</v>
      </c>
      <c r="L285" s="1" t="s">
        <v>53</v>
      </c>
      <c r="M285" s="1"/>
      <c r="N285" s="1" t="s">
        <v>27</v>
      </c>
      <c r="O285" s="1" t="s">
        <v>28</v>
      </c>
      <c r="P285" s="1" t="s">
        <v>250</v>
      </c>
      <c r="Q285" s="1" t="s">
        <v>353</v>
      </c>
      <c r="R285" s="1">
        <v>85204</v>
      </c>
      <c r="S285" s="1" t="s">
        <v>177</v>
      </c>
      <c r="T285" s="1" t="s">
        <v>201</v>
      </c>
      <c r="U285" s="1">
        <v>13</v>
      </c>
      <c r="V285" s="1">
        <v>90027</v>
      </c>
    </row>
    <row r="286" spans="1:22" x14ac:dyDescent="0.35">
      <c r="A286" s="1">
        <v>20495</v>
      </c>
      <c r="B286" s="1" t="s">
        <v>31</v>
      </c>
      <c r="C286" s="1">
        <v>5.78</v>
      </c>
      <c r="D286" s="1">
        <v>0.05</v>
      </c>
      <c r="E286" s="1">
        <v>526</v>
      </c>
      <c r="F286" s="1"/>
      <c r="G286" s="1"/>
      <c r="H286" s="1" t="s">
        <v>32</v>
      </c>
      <c r="I286" s="1" t="s">
        <v>42</v>
      </c>
      <c r="J286" s="1" t="s">
        <v>58</v>
      </c>
      <c r="K286" s="1" t="s">
        <v>83</v>
      </c>
      <c r="L286" s="1" t="s">
        <v>53</v>
      </c>
      <c r="M286" s="1"/>
      <c r="N286" s="1" t="s">
        <v>27</v>
      </c>
      <c r="O286" s="1" t="s">
        <v>114</v>
      </c>
      <c r="P286" s="1" t="s">
        <v>250</v>
      </c>
      <c r="Q286" s="1" t="s">
        <v>353</v>
      </c>
      <c r="R286" s="1">
        <v>85204</v>
      </c>
      <c r="S286" s="1" t="s">
        <v>177</v>
      </c>
      <c r="T286" s="1" t="s">
        <v>201</v>
      </c>
      <c r="U286" s="1">
        <v>15</v>
      </c>
      <c r="V286" s="1">
        <v>90027</v>
      </c>
    </row>
    <row r="287" spans="1:22" x14ac:dyDescent="0.35">
      <c r="A287" s="1">
        <v>26210</v>
      </c>
      <c r="B287" s="1" t="s">
        <v>98</v>
      </c>
      <c r="C287" s="1">
        <v>15.99</v>
      </c>
      <c r="D287" s="1">
        <v>0.05</v>
      </c>
      <c r="E287" s="1">
        <v>535</v>
      </c>
      <c r="F287" s="1"/>
      <c r="G287" s="1"/>
      <c r="H287" s="1" t="s">
        <v>32</v>
      </c>
      <c r="I287" s="1" t="s">
        <v>81</v>
      </c>
      <c r="J287" s="1" t="s">
        <v>58</v>
      </c>
      <c r="K287" s="1" t="s">
        <v>100</v>
      </c>
      <c r="L287" s="1" t="s">
        <v>53</v>
      </c>
      <c r="M287" s="1"/>
      <c r="N287" s="1" t="s">
        <v>27</v>
      </c>
      <c r="O287" s="1" t="s">
        <v>54</v>
      </c>
      <c r="P287" s="1" t="s">
        <v>117</v>
      </c>
      <c r="Q287" s="1" t="s">
        <v>354</v>
      </c>
      <c r="R287" s="1">
        <v>22025</v>
      </c>
      <c r="S287" s="1" t="s">
        <v>111</v>
      </c>
      <c r="T287" s="1" t="s">
        <v>341</v>
      </c>
      <c r="U287" s="1">
        <v>23</v>
      </c>
      <c r="V287" s="1">
        <v>88511</v>
      </c>
    </row>
    <row r="288" spans="1:22" x14ac:dyDescent="0.35">
      <c r="A288" s="1">
        <v>20811</v>
      </c>
      <c r="B288" s="1" t="s">
        <v>50</v>
      </c>
      <c r="C288" s="1">
        <v>59.78</v>
      </c>
      <c r="D288" s="1">
        <v>0.05</v>
      </c>
      <c r="E288" s="1">
        <v>539</v>
      </c>
      <c r="F288" s="1"/>
      <c r="G288" s="1"/>
      <c r="H288" s="1" t="s">
        <v>32</v>
      </c>
      <c r="I288" s="1" t="s">
        <v>51</v>
      </c>
      <c r="J288" s="1" t="s">
        <v>58</v>
      </c>
      <c r="K288" s="1" t="s">
        <v>100</v>
      </c>
      <c r="L288" s="1" t="s">
        <v>53</v>
      </c>
      <c r="M288" s="1"/>
      <c r="N288" s="1" t="s">
        <v>27</v>
      </c>
      <c r="O288" s="1" t="s">
        <v>54</v>
      </c>
      <c r="P288" s="1" t="s">
        <v>142</v>
      </c>
      <c r="Q288" s="1" t="s">
        <v>321</v>
      </c>
      <c r="R288" s="1">
        <v>61801</v>
      </c>
      <c r="S288" s="1" t="s">
        <v>57</v>
      </c>
      <c r="T288" s="1" t="s">
        <v>71</v>
      </c>
      <c r="U288" s="1">
        <v>7</v>
      </c>
      <c r="V288" s="1">
        <v>91174</v>
      </c>
    </row>
    <row r="289" spans="1:22" x14ac:dyDescent="0.35">
      <c r="A289" s="1">
        <v>20812</v>
      </c>
      <c r="B289" s="1" t="s">
        <v>50</v>
      </c>
      <c r="C289" s="1">
        <v>20.99</v>
      </c>
      <c r="D289" s="1">
        <v>0.05</v>
      </c>
      <c r="E289" s="1">
        <v>540</v>
      </c>
      <c r="F289" s="1"/>
      <c r="G289" s="1"/>
      <c r="H289" s="1" t="s">
        <v>32</v>
      </c>
      <c r="I289" s="1" t="s">
        <v>51</v>
      </c>
      <c r="J289" s="1" t="s">
        <v>73</v>
      </c>
      <c r="K289" s="1" t="s">
        <v>67</v>
      </c>
      <c r="L289" s="1" t="s">
        <v>44</v>
      </c>
      <c r="M289" s="1"/>
      <c r="N289" s="1" t="s">
        <v>27</v>
      </c>
      <c r="O289" s="1" t="s">
        <v>54</v>
      </c>
      <c r="P289" s="1" t="s">
        <v>142</v>
      </c>
      <c r="Q289" s="1" t="s">
        <v>355</v>
      </c>
      <c r="R289" s="1">
        <v>60061</v>
      </c>
      <c r="S289" s="1" t="s">
        <v>57</v>
      </c>
      <c r="T289" s="1" t="s">
        <v>72</v>
      </c>
      <c r="U289" s="1">
        <v>28</v>
      </c>
      <c r="V289" s="1">
        <v>91174</v>
      </c>
    </row>
    <row r="290" spans="1:22" x14ac:dyDescent="0.35">
      <c r="A290" s="1">
        <v>24783</v>
      </c>
      <c r="B290" s="1" t="s">
        <v>50</v>
      </c>
      <c r="C290" s="1">
        <v>204.1</v>
      </c>
      <c r="D290" s="1">
        <v>0.1</v>
      </c>
      <c r="E290" s="1">
        <v>540</v>
      </c>
      <c r="F290" s="1"/>
      <c r="G290" s="1"/>
      <c r="H290" s="1" t="s">
        <v>32</v>
      </c>
      <c r="I290" s="1" t="s">
        <v>51</v>
      </c>
      <c r="J290" s="1" t="s">
        <v>73</v>
      </c>
      <c r="K290" s="1" t="s">
        <v>74</v>
      </c>
      <c r="L290" s="1" t="s">
        <v>75</v>
      </c>
      <c r="M290" s="1"/>
      <c r="N290" s="1" t="s">
        <v>27</v>
      </c>
      <c r="O290" s="1" t="s">
        <v>45</v>
      </c>
      <c r="P290" s="1" t="s">
        <v>142</v>
      </c>
      <c r="Q290" s="1" t="s">
        <v>355</v>
      </c>
      <c r="R290" s="1">
        <v>60061</v>
      </c>
      <c r="S290" s="1" t="s">
        <v>78</v>
      </c>
      <c r="T290" s="1" t="s">
        <v>168</v>
      </c>
      <c r="U290" s="1">
        <v>41</v>
      </c>
      <c r="V290" s="1">
        <v>91175</v>
      </c>
    </row>
    <row r="291" spans="1:22" x14ac:dyDescent="0.35">
      <c r="A291" s="1">
        <v>23401</v>
      </c>
      <c r="B291" s="1" t="s">
        <v>31</v>
      </c>
      <c r="C291" s="1">
        <v>13.73</v>
      </c>
      <c r="D291" s="1">
        <v>0.05</v>
      </c>
      <c r="E291" s="1">
        <v>547</v>
      </c>
      <c r="F291" s="1"/>
      <c r="G291" s="1"/>
      <c r="H291" s="1" t="s">
        <v>22</v>
      </c>
      <c r="I291" s="1" t="s">
        <v>81</v>
      </c>
      <c r="J291" s="1" t="s">
        <v>34</v>
      </c>
      <c r="K291" s="1" t="s">
        <v>52</v>
      </c>
      <c r="L291" s="1" t="s">
        <v>26</v>
      </c>
      <c r="M291" s="1"/>
      <c r="N291" s="1" t="s">
        <v>27</v>
      </c>
      <c r="O291" s="1" t="s">
        <v>28</v>
      </c>
      <c r="P291" s="1" t="s">
        <v>356</v>
      </c>
      <c r="Q291" s="1" t="s">
        <v>357</v>
      </c>
      <c r="R291" s="1">
        <v>26501</v>
      </c>
      <c r="S291" s="1" t="s">
        <v>115</v>
      </c>
      <c r="T291" s="1" t="s">
        <v>40</v>
      </c>
      <c r="U291" s="1">
        <v>4</v>
      </c>
      <c r="V291" s="1">
        <v>86250</v>
      </c>
    </row>
    <row r="292" spans="1:22" x14ac:dyDescent="0.35">
      <c r="A292" s="1">
        <v>25806</v>
      </c>
      <c r="B292" s="1" t="s">
        <v>31</v>
      </c>
      <c r="C292" s="1">
        <v>7.1</v>
      </c>
      <c r="D292" s="1">
        <v>0.05</v>
      </c>
      <c r="E292" s="1">
        <v>549</v>
      </c>
      <c r="F292" s="1"/>
      <c r="G292" s="1"/>
      <c r="H292" s="1" t="s">
        <v>32</v>
      </c>
      <c r="I292" s="1" t="s">
        <v>81</v>
      </c>
      <c r="J292" s="1" t="s">
        <v>58</v>
      </c>
      <c r="K292" s="1" t="s">
        <v>100</v>
      </c>
      <c r="L292" s="1" t="s">
        <v>53</v>
      </c>
      <c r="M292" s="1"/>
      <c r="N292" s="1" t="s">
        <v>27</v>
      </c>
      <c r="O292" s="1" t="s">
        <v>54</v>
      </c>
      <c r="P292" s="1" t="s">
        <v>244</v>
      </c>
      <c r="Q292" s="1" t="s">
        <v>358</v>
      </c>
      <c r="R292" s="1">
        <v>88201</v>
      </c>
      <c r="S292" s="1" t="s">
        <v>96</v>
      </c>
      <c r="T292" s="1" t="s">
        <v>96</v>
      </c>
      <c r="U292" s="1">
        <v>9</v>
      </c>
      <c r="V292" s="1">
        <v>90908</v>
      </c>
    </row>
    <row r="293" spans="1:22" x14ac:dyDescent="0.35">
      <c r="A293" s="1">
        <v>24132</v>
      </c>
      <c r="B293" s="1" t="s">
        <v>21</v>
      </c>
      <c r="C293" s="1">
        <v>1.68</v>
      </c>
      <c r="D293" s="1">
        <v>0.05</v>
      </c>
      <c r="E293" s="1">
        <v>550</v>
      </c>
      <c r="F293" s="1"/>
      <c r="G293" s="1"/>
      <c r="H293" s="1" t="s">
        <v>32</v>
      </c>
      <c r="I293" s="1" t="s">
        <v>81</v>
      </c>
      <c r="J293" s="1" t="s">
        <v>58</v>
      </c>
      <c r="K293" s="1" t="s">
        <v>25</v>
      </c>
      <c r="L293" s="1" t="s">
        <v>26</v>
      </c>
      <c r="M293" s="1"/>
      <c r="N293" s="1" t="s">
        <v>27</v>
      </c>
      <c r="O293" s="1" t="s">
        <v>54</v>
      </c>
      <c r="P293" s="1" t="s">
        <v>112</v>
      </c>
      <c r="Q293" s="1" t="s">
        <v>359</v>
      </c>
      <c r="R293" s="1">
        <v>78155</v>
      </c>
      <c r="S293" s="1" t="s">
        <v>87</v>
      </c>
      <c r="T293" s="1" t="s">
        <v>241</v>
      </c>
      <c r="U293" s="1">
        <v>11</v>
      </c>
      <c r="V293" s="1">
        <v>90909</v>
      </c>
    </row>
    <row r="294" spans="1:22" x14ac:dyDescent="0.35">
      <c r="A294" s="1">
        <v>24133</v>
      </c>
      <c r="B294" s="1" t="s">
        <v>21</v>
      </c>
      <c r="C294" s="1">
        <v>218.75</v>
      </c>
      <c r="D294" s="1">
        <v>0.1</v>
      </c>
      <c r="E294" s="1">
        <v>550</v>
      </c>
      <c r="F294" s="1"/>
      <c r="G294" s="1"/>
      <c r="H294" s="1" t="s">
        <v>32</v>
      </c>
      <c r="I294" s="1" t="s">
        <v>81</v>
      </c>
      <c r="J294" s="1" t="s">
        <v>34</v>
      </c>
      <c r="K294" s="1" t="s">
        <v>123</v>
      </c>
      <c r="L294" s="1" t="s">
        <v>108</v>
      </c>
      <c r="M294" s="1"/>
      <c r="N294" s="1" t="s">
        <v>27</v>
      </c>
      <c r="O294" s="1" t="s">
        <v>54</v>
      </c>
      <c r="P294" s="1" t="s">
        <v>112</v>
      </c>
      <c r="Q294" s="1" t="s">
        <v>359</v>
      </c>
      <c r="R294" s="1">
        <v>78155</v>
      </c>
      <c r="S294" s="1" t="s">
        <v>87</v>
      </c>
      <c r="T294" s="2">
        <v>42006</v>
      </c>
      <c r="U294" s="1">
        <v>1</v>
      </c>
      <c r="V294" s="1">
        <v>90909</v>
      </c>
    </row>
    <row r="295" spans="1:22" x14ac:dyDescent="0.35">
      <c r="A295" s="1">
        <v>23209</v>
      </c>
      <c r="B295" s="1" t="s">
        <v>50</v>
      </c>
      <c r="C295" s="1">
        <v>549.99</v>
      </c>
      <c r="D295" s="1">
        <v>0.1</v>
      </c>
      <c r="E295" s="1">
        <v>550</v>
      </c>
      <c r="F295" s="1"/>
      <c r="G295" s="1"/>
      <c r="H295" s="1" t="s">
        <v>32</v>
      </c>
      <c r="I295" s="1" t="s">
        <v>81</v>
      </c>
      <c r="J295" s="1" t="s">
        <v>73</v>
      </c>
      <c r="K295" s="1" t="s">
        <v>340</v>
      </c>
      <c r="L295" s="1" t="s">
        <v>36</v>
      </c>
      <c r="M295" s="1"/>
      <c r="N295" s="1" t="s">
        <v>27</v>
      </c>
      <c r="O295" s="1" t="s">
        <v>54</v>
      </c>
      <c r="P295" s="1" t="s">
        <v>112</v>
      </c>
      <c r="Q295" s="1" t="s">
        <v>359</v>
      </c>
      <c r="R295" s="1">
        <v>78155</v>
      </c>
      <c r="S295" s="2">
        <v>42344</v>
      </c>
      <c r="T295" s="1" t="s">
        <v>39</v>
      </c>
      <c r="U295" s="1">
        <v>13</v>
      </c>
      <c r="V295" s="1">
        <v>90910</v>
      </c>
    </row>
    <row r="296" spans="1:22" x14ac:dyDescent="0.35">
      <c r="A296" s="1">
        <v>23210</v>
      </c>
      <c r="B296" s="1" t="s">
        <v>50</v>
      </c>
      <c r="C296" s="1">
        <v>115.99</v>
      </c>
      <c r="D296" s="1">
        <v>0.1</v>
      </c>
      <c r="E296" s="1">
        <v>550</v>
      </c>
      <c r="F296" s="1"/>
      <c r="G296" s="1"/>
      <c r="H296" s="1" t="s">
        <v>22</v>
      </c>
      <c r="I296" s="1" t="s">
        <v>81</v>
      </c>
      <c r="J296" s="1" t="s">
        <v>73</v>
      </c>
      <c r="K296" s="1" t="s">
        <v>67</v>
      </c>
      <c r="L296" s="1" t="s">
        <v>53</v>
      </c>
      <c r="M296" s="1"/>
      <c r="N296" s="1" t="s">
        <v>27</v>
      </c>
      <c r="O296" s="1" t="s">
        <v>54</v>
      </c>
      <c r="P296" s="1" t="s">
        <v>112</v>
      </c>
      <c r="Q296" s="1" t="s">
        <v>359</v>
      </c>
      <c r="R296" s="1">
        <v>78155</v>
      </c>
      <c r="S296" s="2">
        <v>42344</v>
      </c>
      <c r="T296" s="1" t="s">
        <v>39</v>
      </c>
      <c r="U296" s="1">
        <v>1</v>
      </c>
      <c r="V296" s="1">
        <v>90910</v>
      </c>
    </row>
    <row r="297" spans="1:22" x14ac:dyDescent="0.35">
      <c r="A297" s="1">
        <v>24134</v>
      </c>
      <c r="B297" s="1" t="s">
        <v>21</v>
      </c>
      <c r="C297" s="1">
        <v>15.04</v>
      </c>
      <c r="D297" s="1">
        <v>0.05</v>
      </c>
      <c r="E297" s="1">
        <v>551</v>
      </c>
      <c r="F297" s="1"/>
      <c r="G297" s="1"/>
      <c r="H297" s="1" t="s">
        <v>32</v>
      </c>
      <c r="I297" s="1" t="s">
        <v>81</v>
      </c>
      <c r="J297" s="1" t="s">
        <v>58</v>
      </c>
      <c r="K297" s="1" t="s">
        <v>83</v>
      </c>
      <c r="L297" s="1" t="s">
        <v>26</v>
      </c>
      <c r="M297" s="1"/>
      <c r="N297" s="1" t="s">
        <v>27</v>
      </c>
      <c r="O297" s="1" t="s">
        <v>28</v>
      </c>
      <c r="P297" s="1" t="s">
        <v>112</v>
      </c>
      <c r="Q297" s="1" t="s">
        <v>360</v>
      </c>
      <c r="R297" s="1">
        <v>75090</v>
      </c>
      <c r="S297" s="1" t="s">
        <v>87</v>
      </c>
      <c r="T297" s="2">
        <v>42006</v>
      </c>
      <c r="U297" s="1">
        <v>2</v>
      </c>
      <c r="V297" s="1">
        <v>90909</v>
      </c>
    </row>
    <row r="298" spans="1:22" x14ac:dyDescent="0.35">
      <c r="A298" s="1">
        <v>2368</v>
      </c>
      <c r="B298" s="1" t="s">
        <v>50</v>
      </c>
      <c r="C298" s="1">
        <v>6.88</v>
      </c>
      <c r="D298" s="1">
        <v>0.05</v>
      </c>
      <c r="E298" s="1">
        <v>553</v>
      </c>
      <c r="F298" s="1"/>
      <c r="G298" s="1"/>
      <c r="H298" s="1" t="s">
        <v>22</v>
      </c>
      <c r="I298" s="1" t="s">
        <v>42</v>
      </c>
      <c r="J298" s="1" t="s">
        <v>58</v>
      </c>
      <c r="K298" s="1" t="s">
        <v>83</v>
      </c>
      <c r="L298" s="1" t="s">
        <v>26</v>
      </c>
      <c r="M298" s="1"/>
      <c r="N298" s="1" t="s">
        <v>27</v>
      </c>
      <c r="O298" s="1" t="s">
        <v>28</v>
      </c>
      <c r="P298" s="1" t="s">
        <v>37</v>
      </c>
      <c r="Q298" s="1" t="s">
        <v>361</v>
      </c>
      <c r="R298" s="1">
        <v>90008</v>
      </c>
      <c r="S298" s="1" t="s">
        <v>85</v>
      </c>
      <c r="T298" s="1" t="s">
        <v>86</v>
      </c>
      <c r="U298" s="1">
        <v>36</v>
      </c>
      <c r="V298" s="1">
        <v>17155</v>
      </c>
    </row>
    <row r="299" spans="1:22" x14ac:dyDescent="0.35">
      <c r="A299" s="1">
        <v>349</v>
      </c>
      <c r="B299" s="1" t="s">
        <v>31</v>
      </c>
      <c r="C299" s="1">
        <v>2036.48</v>
      </c>
      <c r="D299" s="1">
        <v>0.15</v>
      </c>
      <c r="E299" s="1">
        <v>553</v>
      </c>
      <c r="F299" s="1"/>
      <c r="G299" s="1"/>
      <c r="H299" s="1" t="s">
        <v>32</v>
      </c>
      <c r="I299" s="1" t="s">
        <v>81</v>
      </c>
      <c r="J299" s="1" t="s">
        <v>73</v>
      </c>
      <c r="K299" s="1" t="s">
        <v>74</v>
      </c>
      <c r="L299" s="1" t="s">
        <v>36</v>
      </c>
      <c r="M299" s="1"/>
      <c r="N299" s="1" t="s">
        <v>27</v>
      </c>
      <c r="O299" s="1" t="s">
        <v>28</v>
      </c>
      <c r="P299" s="1" t="s">
        <v>37</v>
      </c>
      <c r="Q299" s="1" t="s">
        <v>361</v>
      </c>
      <c r="R299" s="1">
        <v>90008</v>
      </c>
      <c r="S299" s="1" t="s">
        <v>207</v>
      </c>
      <c r="T299" s="1" t="s">
        <v>207</v>
      </c>
      <c r="U299" s="1">
        <v>25</v>
      </c>
      <c r="V299" s="1">
        <v>2433</v>
      </c>
    </row>
    <row r="300" spans="1:22" x14ac:dyDescent="0.35">
      <c r="A300" s="1">
        <v>1115</v>
      </c>
      <c r="B300" s="1" t="s">
        <v>98</v>
      </c>
      <c r="C300" s="1">
        <v>4.9800000000000004</v>
      </c>
      <c r="D300" s="1">
        <v>0.05</v>
      </c>
      <c r="E300" s="1">
        <v>553</v>
      </c>
      <c r="F300" s="1"/>
      <c r="G300" s="1"/>
      <c r="H300" s="1" t="s">
        <v>32</v>
      </c>
      <c r="I300" s="1" t="s">
        <v>81</v>
      </c>
      <c r="J300" s="1" t="s">
        <v>58</v>
      </c>
      <c r="K300" s="1" t="s">
        <v>83</v>
      </c>
      <c r="L300" s="1" t="s">
        <v>53</v>
      </c>
      <c r="M300" s="1"/>
      <c r="N300" s="1" t="s">
        <v>27</v>
      </c>
      <c r="O300" s="1" t="s">
        <v>28</v>
      </c>
      <c r="P300" s="1" t="s">
        <v>37</v>
      </c>
      <c r="Q300" s="1" t="s">
        <v>361</v>
      </c>
      <c r="R300" s="1">
        <v>90008</v>
      </c>
      <c r="S300" s="1" t="s">
        <v>205</v>
      </c>
      <c r="T300" s="1" t="s">
        <v>183</v>
      </c>
      <c r="U300" s="1">
        <v>63</v>
      </c>
      <c r="V300" s="1">
        <v>8165</v>
      </c>
    </row>
    <row r="301" spans="1:22" x14ac:dyDescent="0.35">
      <c r="A301" s="1">
        <v>64</v>
      </c>
      <c r="B301" s="1" t="s">
        <v>50</v>
      </c>
      <c r="C301" s="1">
        <v>124.49</v>
      </c>
      <c r="D301" s="1">
        <v>0.1</v>
      </c>
      <c r="E301" s="1">
        <v>553</v>
      </c>
      <c r="F301" s="1"/>
      <c r="G301" s="1"/>
      <c r="H301" s="1" t="s">
        <v>32</v>
      </c>
      <c r="I301" s="1" t="s">
        <v>81</v>
      </c>
      <c r="J301" s="1" t="s">
        <v>34</v>
      </c>
      <c r="K301" s="1" t="s">
        <v>123</v>
      </c>
      <c r="L301" s="1" t="s">
        <v>108</v>
      </c>
      <c r="M301" s="1"/>
      <c r="N301" s="1" t="s">
        <v>27</v>
      </c>
      <c r="O301" s="1" t="s">
        <v>28</v>
      </c>
      <c r="P301" s="1" t="s">
        <v>37</v>
      </c>
      <c r="Q301" s="1" t="s">
        <v>361</v>
      </c>
      <c r="R301" s="1">
        <v>90008</v>
      </c>
      <c r="S301" s="1" t="s">
        <v>193</v>
      </c>
      <c r="T301" s="1" t="s">
        <v>310</v>
      </c>
      <c r="U301" s="1">
        <v>56</v>
      </c>
      <c r="V301" s="1">
        <v>359</v>
      </c>
    </row>
    <row r="302" spans="1:22" x14ac:dyDescent="0.35">
      <c r="A302" s="1">
        <v>18349</v>
      </c>
      <c r="B302" s="1" t="s">
        <v>31</v>
      </c>
      <c r="C302" s="1">
        <v>2036.48</v>
      </c>
      <c r="D302" s="1">
        <v>0.15</v>
      </c>
      <c r="E302" s="1">
        <v>555</v>
      </c>
      <c r="F302" s="1"/>
      <c r="G302" s="1"/>
      <c r="H302" s="1" t="s">
        <v>32</v>
      </c>
      <c r="I302" s="1" t="s">
        <v>81</v>
      </c>
      <c r="J302" s="1" t="s">
        <v>73</v>
      </c>
      <c r="K302" s="1" t="s">
        <v>74</v>
      </c>
      <c r="L302" s="1" t="s">
        <v>36</v>
      </c>
      <c r="M302" s="1"/>
      <c r="N302" s="1" t="s">
        <v>27</v>
      </c>
      <c r="O302" s="1" t="s">
        <v>28</v>
      </c>
      <c r="P302" s="1" t="s">
        <v>161</v>
      </c>
      <c r="Q302" s="1" t="s">
        <v>362</v>
      </c>
      <c r="R302" s="1">
        <v>84062</v>
      </c>
      <c r="S302" s="1" t="s">
        <v>207</v>
      </c>
      <c r="T302" s="1" t="s">
        <v>207</v>
      </c>
      <c r="U302" s="1">
        <v>6</v>
      </c>
      <c r="V302" s="1">
        <v>86190</v>
      </c>
    </row>
    <row r="303" spans="1:22" x14ac:dyDescent="0.35">
      <c r="A303" s="1">
        <v>19115</v>
      </c>
      <c r="B303" s="1" t="s">
        <v>98</v>
      </c>
      <c r="C303" s="1">
        <v>4.9800000000000004</v>
      </c>
      <c r="D303" s="1">
        <v>0.05</v>
      </c>
      <c r="E303" s="1">
        <v>555</v>
      </c>
      <c r="F303" s="1"/>
      <c r="G303" s="1"/>
      <c r="H303" s="1" t="s">
        <v>32</v>
      </c>
      <c r="I303" s="1" t="s">
        <v>81</v>
      </c>
      <c r="J303" s="1" t="s">
        <v>58</v>
      </c>
      <c r="K303" s="1" t="s">
        <v>83</v>
      </c>
      <c r="L303" s="1" t="s">
        <v>53</v>
      </c>
      <c r="M303" s="1"/>
      <c r="N303" s="1" t="s">
        <v>27</v>
      </c>
      <c r="O303" s="1" t="s">
        <v>28</v>
      </c>
      <c r="P303" s="1" t="s">
        <v>161</v>
      </c>
      <c r="Q303" s="1" t="s">
        <v>362</v>
      </c>
      <c r="R303" s="1">
        <v>84062</v>
      </c>
      <c r="S303" s="1" t="s">
        <v>205</v>
      </c>
      <c r="T303" s="1" t="s">
        <v>183</v>
      </c>
      <c r="U303" s="1">
        <v>16</v>
      </c>
      <c r="V303" s="1">
        <v>86191</v>
      </c>
    </row>
    <row r="304" spans="1:22" x14ac:dyDescent="0.35">
      <c r="A304" s="1">
        <v>18064</v>
      </c>
      <c r="B304" s="1" t="s">
        <v>50</v>
      </c>
      <c r="C304" s="1">
        <v>124.49</v>
      </c>
      <c r="D304" s="1">
        <v>0.1</v>
      </c>
      <c r="E304" s="1">
        <v>555</v>
      </c>
      <c r="F304" s="1"/>
      <c r="G304" s="1"/>
      <c r="H304" s="1" t="s">
        <v>32</v>
      </c>
      <c r="I304" s="1" t="s">
        <v>81</v>
      </c>
      <c r="J304" s="1" t="s">
        <v>34</v>
      </c>
      <c r="K304" s="1" t="s">
        <v>123</v>
      </c>
      <c r="L304" s="1" t="s">
        <v>108</v>
      </c>
      <c r="M304" s="1"/>
      <c r="N304" s="1" t="s">
        <v>27</v>
      </c>
      <c r="O304" s="1" t="s">
        <v>28</v>
      </c>
      <c r="P304" s="1" t="s">
        <v>161</v>
      </c>
      <c r="Q304" s="1" t="s">
        <v>362</v>
      </c>
      <c r="R304" s="1">
        <v>84062</v>
      </c>
      <c r="S304" s="1" t="s">
        <v>193</v>
      </c>
      <c r="T304" s="1" t="s">
        <v>310</v>
      </c>
      <c r="U304" s="1">
        <v>14</v>
      </c>
      <c r="V304" s="1">
        <v>86192</v>
      </c>
    </row>
    <row r="305" spans="1:22" x14ac:dyDescent="0.35">
      <c r="A305" s="1">
        <v>20368</v>
      </c>
      <c r="B305" s="1" t="s">
        <v>50</v>
      </c>
      <c r="C305" s="1">
        <v>6.88</v>
      </c>
      <c r="D305" s="1">
        <v>0.05</v>
      </c>
      <c r="E305" s="1">
        <v>556</v>
      </c>
      <c r="F305" s="1"/>
      <c r="G305" s="1"/>
      <c r="H305" s="1" t="s">
        <v>22</v>
      </c>
      <c r="I305" s="1" t="s">
        <v>42</v>
      </c>
      <c r="J305" s="1" t="s">
        <v>58</v>
      </c>
      <c r="K305" s="1" t="s">
        <v>83</v>
      </c>
      <c r="L305" s="1" t="s">
        <v>26</v>
      </c>
      <c r="M305" s="1"/>
      <c r="N305" s="1" t="s">
        <v>27</v>
      </c>
      <c r="O305" s="1" t="s">
        <v>28</v>
      </c>
      <c r="P305" s="1" t="s">
        <v>161</v>
      </c>
      <c r="Q305" s="1" t="s">
        <v>363</v>
      </c>
      <c r="R305" s="1">
        <v>84604</v>
      </c>
      <c r="S305" s="1" t="s">
        <v>85</v>
      </c>
      <c r="T305" s="1" t="s">
        <v>86</v>
      </c>
      <c r="U305" s="1">
        <v>9</v>
      </c>
      <c r="V305" s="1">
        <v>86189</v>
      </c>
    </row>
    <row r="306" spans="1:22" x14ac:dyDescent="0.35">
      <c r="A306" s="1">
        <v>20369</v>
      </c>
      <c r="B306" s="1" t="s">
        <v>50</v>
      </c>
      <c r="C306" s="1">
        <v>32.479999999999997</v>
      </c>
      <c r="D306" s="1">
        <v>0.05</v>
      </c>
      <c r="E306" s="1">
        <v>556</v>
      </c>
      <c r="F306" s="1"/>
      <c r="G306" s="1"/>
      <c r="H306" s="1" t="s">
        <v>22</v>
      </c>
      <c r="I306" s="1" t="s">
        <v>42</v>
      </c>
      <c r="J306" s="1" t="s">
        <v>58</v>
      </c>
      <c r="K306" s="1" t="s">
        <v>119</v>
      </c>
      <c r="L306" s="1" t="s">
        <v>178</v>
      </c>
      <c r="M306" s="1"/>
      <c r="N306" s="1" t="s">
        <v>27</v>
      </c>
      <c r="O306" s="1" t="s">
        <v>114</v>
      </c>
      <c r="P306" s="1" t="s">
        <v>161</v>
      </c>
      <c r="Q306" s="1" t="s">
        <v>363</v>
      </c>
      <c r="R306" s="1">
        <v>84604</v>
      </c>
      <c r="S306" s="1" t="s">
        <v>85</v>
      </c>
      <c r="T306" s="1" t="s">
        <v>85</v>
      </c>
      <c r="U306" s="1">
        <v>8</v>
      </c>
      <c r="V306" s="1">
        <v>86189</v>
      </c>
    </row>
    <row r="307" spans="1:22" x14ac:dyDescent="0.35">
      <c r="A307" s="1">
        <v>21966</v>
      </c>
      <c r="B307" s="1" t="s">
        <v>41</v>
      </c>
      <c r="C307" s="1">
        <v>280.98</v>
      </c>
      <c r="D307" s="1">
        <v>0.1</v>
      </c>
      <c r="E307" s="1">
        <v>568</v>
      </c>
      <c r="F307" s="1"/>
      <c r="G307" s="1"/>
      <c r="H307" s="1" t="s">
        <v>32</v>
      </c>
      <c r="I307" s="1" t="s">
        <v>104</v>
      </c>
      <c r="J307" s="1" t="s">
        <v>34</v>
      </c>
      <c r="K307" s="1" t="s">
        <v>35</v>
      </c>
      <c r="L307" s="1" t="s">
        <v>36</v>
      </c>
      <c r="M307" s="1"/>
      <c r="N307" s="1" t="s">
        <v>27</v>
      </c>
      <c r="O307" s="1" t="s">
        <v>114</v>
      </c>
      <c r="P307" s="1" t="s">
        <v>364</v>
      </c>
      <c r="Q307" s="1" t="s">
        <v>280</v>
      </c>
      <c r="R307" s="1">
        <v>39701</v>
      </c>
      <c r="S307" s="2">
        <v>42097</v>
      </c>
      <c r="T307" s="2">
        <v>42127</v>
      </c>
      <c r="U307" s="1">
        <v>4</v>
      </c>
      <c r="V307" s="1">
        <v>88879</v>
      </c>
    </row>
    <row r="308" spans="1:22" x14ac:dyDescent="0.35">
      <c r="A308" s="1">
        <v>22667</v>
      </c>
      <c r="B308" s="1" t="s">
        <v>31</v>
      </c>
      <c r="C308" s="1">
        <v>70.97</v>
      </c>
      <c r="D308" s="1">
        <v>0.05</v>
      </c>
      <c r="E308" s="1">
        <v>568</v>
      </c>
      <c r="F308" s="1"/>
      <c r="G308" s="1"/>
      <c r="H308" s="1" t="s">
        <v>32</v>
      </c>
      <c r="I308" s="1" t="s">
        <v>104</v>
      </c>
      <c r="J308" s="1" t="s">
        <v>58</v>
      </c>
      <c r="K308" s="1" t="s">
        <v>196</v>
      </c>
      <c r="L308" s="1" t="s">
        <v>53</v>
      </c>
      <c r="M308" s="1"/>
      <c r="N308" s="1" t="s">
        <v>27</v>
      </c>
      <c r="O308" s="1" t="s">
        <v>114</v>
      </c>
      <c r="P308" s="1" t="s">
        <v>364</v>
      </c>
      <c r="Q308" s="1" t="s">
        <v>280</v>
      </c>
      <c r="R308" s="1">
        <v>39701</v>
      </c>
      <c r="S308" s="1" t="s">
        <v>205</v>
      </c>
      <c r="T308" s="1" t="s">
        <v>205</v>
      </c>
      <c r="U308" s="1">
        <v>12</v>
      </c>
      <c r="V308" s="1">
        <v>88880</v>
      </c>
    </row>
    <row r="309" spans="1:22" x14ac:dyDescent="0.35">
      <c r="A309" s="1">
        <v>22736</v>
      </c>
      <c r="B309" s="1" t="s">
        <v>50</v>
      </c>
      <c r="C309" s="1">
        <v>67.28</v>
      </c>
      <c r="D309" s="1">
        <v>0.05</v>
      </c>
      <c r="E309" s="1">
        <v>568</v>
      </c>
      <c r="F309" s="1"/>
      <c r="G309" s="1"/>
      <c r="H309" s="1" t="s">
        <v>22</v>
      </c>
      <c r="I309" s="1" t="s">
        <v>104</v>
      </c>
      <c r="J309" s="1" t="s">
        <v>58</v>
      </c>
      <c r="K309" s="1" t="s">
        <v>100</v>
      </c>
      <c r="L309" s="1" t="s">
        <v>53</v>
      </c>
      <c r="M309" s="1"/>
      <c r="N309" s="1" t="s">
        <v>27</v>
      </c>
      <c r="O309" s="1" t="s">
        <v>28</v>
      </c>
      <c r="P309" s="1" t="s">
        <v>364</v>
      </c>
      <c r="Q309" s="1" t="s">
        <v>280</v>
      </c>
      <c r="R309" s="1">
        <v>39701</v>
      </c>
      <c r="S309" s="2">
        <v>42008</v>
      </c>
      <c r="T309" s="2">
        <v>42067</v>
      </c>
      <c r="U309" s="1">
        <v>16</v>
      </c>
      <c r="V309" s="1">
        <v>88882</v>
      </c>
    </row>
    <row r="310" spans="1:22" x14ac:dyDescent="0.35">
      <c r="A310" s="1">
        <v>26038</v>
      </c>
      <c r="B310" s="1" t="s">
        <v>98</v>
      </c>
      <c r="C310" s="1">
        <v>7.99</v>
      </c>
      <c r="D310" s="1">
        <v>0.05</v>
      </c>
      <c r="E310" s="1">
        <v>570</v>
      </c>
      <c r="F310" s="1"/>
      <c r="G310" s="1"/>
      <c r="H310" s="1" t="s">
        <v>32</v>
      </c>
      <c r="I310" s="1" t="s">
        <v>104</v>
      </c>
      <c r="J310" s="1" t="s">
        <v>73</v>
      </c>
      <c r="K310" s="1" t="s">
        <v>67</v>
      </c>
      <c r="L310" s="1" t="s">
        <v>75</v>
      </c>
      <c r="M310" s="1"/>
      <c r="N310" s="1" t="s">
        <v>27</v>
      </c>
      <c r="O310" s="1" t="s">
        <v>54</v>
      </c>
      <c r="P310" s="1" t="s">
        <v>317</v>
      </c>
      <c r="Q310" s="1" t="s">
        <v>365</v>
      </c>
      <c r="R310" s="1">
        <v>89015</v>
      </c>
      <c r="S310" s="1" t="s">
        <v>163</v>
      </c>
      <c r="T310" s="1" t="s">
        <v>163</v>
      </c>
      <c r="U310" s="1">
        <v>10</v>
      </c>
      <c r="V310" s="1">
        <v>88881</v>
      </c>
    </row>
    <row r="311" spans="1:22" x14ac:dyDescent="0.35">
      <c r="A311" s="1">
        <v>23719</v>
      </c>
      <c r="B311" s="1" t="s">
        <v>41</v>
      </c>
      <c r="C311" s="1">
        <v>4.13</v>
      </c>
      <c r="D311" s="1">
        <v>0.05</v>
      </c>
      <c r="E311" s="1">
        <v>573</v>
      </c>
      <c r="F311" s="1"/>
      <c r="G311" s="1"/>
      <c r="H311" s="1" t="s">
        <v>32</v>
      </c>
      <c r="I311" s="1" t="s">
        <v>42</v>
      </c>
      <c r="J311" s="1" t="s">
        <v>58</v>
      </c>
      <c r="K311" s="1" t="s">
        <v>100</v>
      </c>
      <c r="L311" s="1" t="s">
        <v>53</v>
      </c>
      <c r="M311" s="1"/>
      <c r="N311" s="1" t="s">
        <v>27</v>
      </c>
      <c r="O311" s="1" t="s">
        <v>54</v>
      </c>
      <c r="P311" s="1" t="s">
        <v>142</v>
      </c>
      <c r="Q311" s="1" t="s">
        <v>366</v>
      </c>
      <c r="R311" s="1">
        <v>61554</v>
      </c>
      <c r="S311" s="1" t="s">
        <v>181</v>
      </c>
      <c r="T311" s="1" t="s">
        <v>297</v>
      </c>
      <c r="U311" s="1">
        <v>1</v>
      </c>
      <c r="V311" s="1">
        <v>86555</v>
      </c>
    </row>
    <row r="312" spans="1:22" x14ac:dyDescent="0.35">
      <c r="A312" s="1">
        <v>21992</v>
      </c>
      <c r="B312" s="1" t="s">
        <v>21</v>
      </c>
      <c r="C312" s="1">
        <v>415.88</v>
      </c>
      <c r="D312" s="1">
        <v>0.1</v>
      </c>
      <c r="E312" s="1">
        <v>573</v>
      </c>
      <c r="F312" s="1"/>
      <c r="G312" s="1"/>
      <c r="H312" s="1" t="s">
        <v>32</v>
      </c>
      <c r="I312" s="1" t="s">
        <v>81</v>
      </c>
      <c r="J312" s="1" t="s">
        <v>58</v>
      </c>
      <c r="K312" s="1" t="s">
        <v>119</v>
      </c>
      <c r="L312" s="1" t="s">
        <v>53</v>
      </c>
      <c r="M312" s="1"/>
      <c r="N312" s="1" t="s">
        <v>27</v>
      </c>
      <c r="O312" s="1" t="s">
        <v>28</v>
      </c>
      <c r="P312" s="1" t="s">
        <v>142</v>
      </c>
      <c r="Q312" s="1" t="s">
        <v>366</v>
      </c>
      <c r="R312" s="1">
        <v>61554</v>
      </c>
      <c r="S312" s="1" t="s">
        <v>367</v>
      </c>
      <c r="T312" s="1" t="s">
        <v>368</v>
      </c>
      <c r="U312" s="1">
        <v>1</v>
      </c>
      <c r="V312" s="1">
        <v>86556</v>
      </c>
    </row>
    <row r="313" spans="1:22" x14ac:dyDescent="0.35">
      <c r="A313" s="1">
        <v>21325</v>
      </c>
      <c r="B313" s="1" t="s">
        <v>98</v>
      </c>
      <c r="C313" s="1">
        <v>4.4800000000000004</v>
      </c>
      <c r="D313" s="1">
        <v>0.05</v>
      </c>
      <c r="E313" s="1">
        <v>576</v>
      </c>
      <c r="F313" s="1"/>
      <c r="G313" s="1"/>
      <c r="H313" s="1" t="s">
        <v>32</v>
      </c>
      <c r="I313" s="1" t="s">
        <v>81</v>
      </c>
      <c r="J313" s="1" t="s">
        <v>58</v>
      </c>
      <c r="K313" s="1" t="s">
        <v>196</v>
      </c>
      <c r="L313" s="1" t="s">
        <v>178</v>
      </c>
      <c r="M313" s="1"/>
      <c r="N313" s="1" t="s">
        <v>27</v>
      </c>
      <c r="O313" s="1" t="s">
        <v>45</v>
      </c>
      <c r="P313" s="1" t="s">
        <v>37</v>
      </c>
      <c r="Q313" s="1" t="s">
        <v>369</v>
      </c>
      <c r="R313" s="1">
        <v>91767</v>
      </c>
      <c r="S313" s="1" t="s">
        <v>163</v>
      </c>
      <c r="T313" s="1" t="s">
        <v>177</v>
      </c>
      <c r="U313" s="1">
        <v>4</v>
      </c>
      <c r="V313" s="1">
        <v>88645</v>
      </c>
    </row>
    <row r="314" spans="1:22" x14ac:dyDescent="0.35">
      <c r="A314" s="1">
        <v>18664</v>
      </c>
      <c r="B314" s="1" t="s">
        <v>50</v>
      </c>
      <c r="C314" s="1">
        <v>162.93</v>
      </c>
      <c r="D314" s="1">
        <v>0.1</v>
      </c>
      <c r="E314" s="1">
        <v>578</v>
      </c>
      <c r="F314" s="1"/>
      <c r="G314" s="1"/>
      <c r="H314" s="1" t="s">
        <v>32</v>
      </c>
      <c r="I314" s="1" t="s">
        <v>81</v>
      </c>
      <c r="J314" s="1" t="s">
        <v>58</v>
      </c>
      <c r="K314" s="1" t="s">
        <v>61</v>
      </c>
      <c r="L314" s="1" t="s">
        <v>53</v>
      </c>
      <c r="M314" s="1"/>
      <c r="N314" s="1" t="s">
        <v>27</v>
      </c>
      <c r="O314" s="1" t="s">
        <v>45</v>
      </c>
      <c r="P314" s="1" t="s">
        <v>171</v>
      </c>
      <c r="Q314" s="1" t="s">
        <v>370</v>
      </c>
      <c r="R314" s="1">
        <v>6770</v>
      </c>
      <c r="S314" s="1" t="s">
        <v>59</v>
      </c>
      <c r="T314" s="1" t="s">
        <v>57</v>
      </c>
      <c r="U314" s="1">
        <v>3</v>
      </c>
      <c r="V314" s="1">
        <v>88644</v>
      </c>
    </row>
    <row r="315" spans="1:22" x14ac:dyDescent="0.35">
      <c r="A315" s="1">
        <v>18665</v>
      </c>
      <c r="B315" s="1" t="s">
        <v>50</v>
      </c>
      <c r="C315" s="1">
        <v>11.58</v>
      </c>
      <c r="D315" s="1">
        <v>0.05</v>
      </c>
      <c r="E315" s="1">
        <v>579</v>
      </c>
      <c r="F315" s="1"/>
      <c r="G315" s="1"/>
      <c r="H315" s="1" t="s">
        <v>32</v>
      </c>
      <c r="I315" s="1" t="s">
        <v>81</v>
      </c>
      <c r="J315" s="1" t="s">
        <v>58</v>
      </c>
      <c r="K315" s="1" t="s">
        <v>61</v>
      </c>
      <c r="L315" s="1" t="s">
        <v>53</v>
      </c>
      <c r="M315" s="1"/>
      <c r="N315" s="1" t="s">
        <v>27</v>
      </c>
      <c r="O315" s="1" t="s">
        <v>45</v>
      </c>
      <c r="P315" s="1" t="s">
        <v>171</v>
      </c>
      <c r="Q315" s="1" t="s">
        <v>371</v>
      </c>
      <c r="R315" s="1">
        <v>6478</v>
      </c>
      <c r="S315" s="1" t="s">
        <v>59</v>
      </c>
      <c r="T315" s="1" t="s">
        <v>71</v>
      </c>
      <c r="U315" s="1">
        <v>2</v>
      </c>
      <c r="V315" s="1">
        <v>88644</v>
      </c>
    </row>
    <row r="316" spans="1:22" x14ac:dyDescent="0.35">
      <c r="A316" s="1">
        <v>18662</v>
      </c>
      <c r="B316" s="1" t="s">
        <v>50</v>
      </c>
      <c r="C316" s="1">
        <v>55.99</v>
      </c>
      <c r="D316" s="1">
        <v>0.05</v>
      </c>
      <c r="E316" s="1">
        <v>580</v>
      </c>
      <c r="F316" s="1"/>
      <c r="G316" s="1"/>
      <c r="H316" s="1" t="s">
        <v>32</v>
      </c>
      <c r="I316" s="1" t="s">
        <v>81</v>
      </c>
      <c r="J316" s="1" t="s">
        <v>73</v>
      </c>
      <c r="K316" s="1" t="s">
        <v>67</v>
      </c>
      <c r="L316" s="1" t="s">
        <v>44</v>
      </c>
      <c r="M316" s="1"/>
      <c r="N316" s="1" t="s">
        <v>27</v>
      </c>
      <c r="O316" s="1" t="s">
        <v>45</v>
      </c>
      <c r="P316" s="1" t="s">
        <v>147</v>
      </c>
      <c r="Q316" s="1" t="s">
        <v>308</v>
      </c>
      <c r="R316" s="1">
        <v>4210</v>
      </c>
      <c r="S316" s="1" t="s">
        <v>59</v>
      </c>
      <c r="T316" s="1" t="s">
        <v>57</v>
      </c>
      <c r="U316" s="1">
        <v>12</v>
      </c>
      <c r="V316" s="1">
        <v>88644</v>
      </c>
    </row>
    <row r="317" spans="1:22" x14ac:dyDescent="0.35">
      <c r="A317" s="1">
        <v>24180</v>
      </c>
      <c r="B317" s="1" t="s">
        <v>31</v>
      </c>
      <c r="C317" s="1">
        <v>15.51</v>
      </c>
      <c r="D317" s="1">
        <v>0.05</v>
      </c>
      <c r="E317" s="1">
        <v>584</v>
      </c>
      <c r="F317" s="1"/>
      <c r="G317" s="1"/>
      <c r="H317" s="1" t="s">
        <v>32</v>
      </c>
      <c r="I317" s="1" t="s">
        <v>81</v>
      </c>
      <c r="J317" s="1" t="s">
        <v>58</v>
      </c>
      <c r="K317" s="1" t="s">
        <v>119</v>
      </c>
      <c r="L317" s="1" t="s">
        <v>53</v>
      </c>
      <c r="M317" s="1"/>
      <c r="N317" s="1" t="s">
        <v>27</v>
      </c>
      <c r="O317" s="1" t="s">
        <v>45</v>
      </c>
      <c r="P317" s="1" t="s">
        <v>152</v>
      </c>
      <c r="Q317" s="1" t="s">
        <v>372</v>
      </c>
      <c r="R317" s="1">
        <v>1801</v>
      </c>
      <c r="S317" s="1" t="s">
        <v>222</v>
      </c>
      <c r="T317" s="1" t="s">
        <v>186</v>
      </c>
      <c r="U317" s="1">
        <v>7</v>
      </c>
      <c r="V317" s="1">
        <v>88646</v>
      </c>
    </row>
    <row r="318" spans="1:22" x14ac:dyDescent="0.35">
      <c r="A318" s="1">
        <v>18663</v>
      </c>
      <c r="B318" s="1" t="s">
        <v>50</v>
      </c>
      <c r="C318" s="1">
        <v>13.9</v>
      </c>
      <c r="D318" s="1">
        <v>0.05</v>
      </c>
      <c r="E318" s="1">
        <v>585</v>
      </c>
      <c r="F318" s="1"/>
      <c r="G318" s="1"/>
      <c r="H318" s="1" t="s">
        <v>32</v>
      </c>
      <c r="I318" s="1" t="s">
        <v>81</v>
      </c>
      <c r="J318" s="1" t="s">
        <v>58</v>
      </c>
      <c r="K318" s="1" t="s">
        <v>141</v>
      </c>
      <c r="L318" s="1" t="s">
        <v>44</v>
      </c>
      <c r="M318" s="1"/>
      <c r="N318" s="1" t="s">
        <v>27</v>
      </c>
      <c r="O318" s="1" t="s">
        <v>54</v>
      </c>
      <c r="P318" s="1" t="s">
        <v>155</v>
      </c>
      <c r="Q318" s="1" t="s">
        <v>373</v>
      </c>
      <c r="R318" s="1">
        <v>3301</v>
      </c>
      <c r="S318" s="1" t="s">
        <v>59</v>
      </c>
      <c r="T318" s="1" t="s">
        <v>57</v>
      </c>
      <c r="U318" s="1">
        <v>12</v>
      </c>
      <c r="V318" s="1">
        <v>88644</v>
      </c>
    </row>
    <row r="319" spans="1:22" x14ac:dyDescent="0.35">
      <c r="A319" s="1">
        <v>19781</v>
      </c>
      <c r="B319" s="1" t="s">
        <v>41</v>
      </c>
      <c r="C319" s="1">
        <v>30.53</v>
      </c>
      <c r="D319" s="1">
        <v>0.05</v>
      </c>
      <c r="E319" s="1">
        <v>592</v>
      </c>
      <c r="F319" s="1"/>
      <c r="G319" s="1"/>
      <c r="H319" s="1" t="s">
        <v>32</v>
      </c>
      <c r="I319" s="1" t="s">
        <v>51</v>
      </c>
      <c r="J319" s="1" t="s">
        <v>58</v>
      </c>
      <c r="K319" s="1" t="s">
        <v>116</v>
      </c>
      <c r="L319" s="1" t="s">
        <v>53</v>
      </c>
      <c r="M319" s="1"/>
      <c r="N319" s="1" t="s">
        <v>27</v>
      </c>
      <c r="O319" s="1" t="s">
        <v>54</v>
      </c>
      <c r="P319" s="1" t="s">
        <v>142</v>
      </c>
      <c r="Q319" s="1" t="s">
        <v>374</v>
      </c>
      <c r="R319" s="1">
        <v>60091</v>
      </c>
      <c r="S319" s="1" t="s">
        <v>177</v>
      </c>
      <c r="T319" s="1" t="s">
        <v>177</v>
      </c>
      <c r="U319" s="1">
        <v>10</v>
      </c>
      <c r="V319" s="1">
        <v>86307</v>
      </c>
    </row>
    <row r="320" spans="1:22" x14ac:dyDescent="0.35">
      <c r="A320" s="1">
        <v>19782</v>
      </c>
      <c r="B320" s="1" t="s">
        <v>41</v>
      </c>
      <c r="C320" s="1">
        <v>1.68</v>
      </c>
      <c r="D320" s="1">
        <v>0.05</v>
      </c>
      <c r="E320" s="1">
        <v>593</v>
      </c>
      <c r="F320" s="1"/>
      <c r="G320" s="1"/>
      <c r="H320" s="1" t="s">
        <v>32</v>
      </c>
      <c r="I320" s="1" t="s">
        <v>51</v>
      </c>
      <c r="J320" s="1" t="s">
        <v>58</v>
      </c>
      <c r="K320" s="1" t="s">
        <v>25</v>
      </c>
      <c r="L320" s="1" t="s">
        <v>26</v>
      </c>
      <c r="M320" s="1"/>
      <c r="N320" s="1" t="s">
        <v>27</v>
      </c>
      <c r="O320" s="1" t="s">
        <v>54</v>
      </c>
      <c r="P320" s="1" t="s">
        <v>142</v>
      </c>
      <c r="Q320" s="1" t="s">
        <v>375</v>
      </c>
      <c r="R320" s="1">
        <v>60517</v>
      </c>
      <c r="S320" s="1" t="s">
        <v>177</v>
      </c>
      <c r="T320" s="1" t="s">
        <v>246</v>
      </c>
      <c r="U320" s="1">
        <v>12</v>
      </c>
      <c r="V320" s="1">
        <v>86307</v>
      </c>
    </row>
    <row r="321" spans="1:22" x14ac:dyDescent="0.35">
      <c r="A321" s="1">
        <v>22996</v>
      </c>
      <c r="B321" s="1" t="s">
        <v>41</v>
      </c>
      <c r="C321" s="1">
        <v>13.79</v>
      </c>
      <c r="D321" s="1">
        <v>0.05</v>
      </c>
      <c r="E321" s="1">
        <v>594</v>
      </c>
      <c r="F321" s="1"/>
      <c r="G321" s="1"/>
      <c r="H321" s="1" t="s">
        <v>32</v>
      </c>
      <c r="I321" s="1" t="s">
        <v>104</v>
      </c>
      <c r="J321" s="1" t="s">
        <v>34</v>
      </c>
      <c r="K321" s="1" t="s">
        <v>52</v>
      </c>
      <c r="L321" s="1" t="s">
        <v>53</v>
      </c>
      <c r="M321" s="1"/>
      <c r="N321" s="1" t="s">
        <v>27</v>
      </c>
      <c r="O321" s="1" t="s">
        <v>54</v>
      </c>
      <c r="P321" s="1" t="s">
        <v>376</v>
      </c>
      <c r="Q321" s="1" t="s">
        <v>377</v>
      </c>
      <c r="R321" s="1">
        <v>46016</v>
      </c>
      <c r="S321" s="1" t="s">
        <v>126</v>
      </c>
      <c r="T321" s="1" t="s">
        <v>281</v>
      </c>
      <c r="U321" s="1">
        <v>1</v>
      </c>
      <c r="V321" s="1">
        <v>86309</v>
      </c>
    </row>
    <row r="322" spans="1:22" x14ac:dyDescent="0.35">
      <c r="A322" s="1">
        <v>21662</v>
      </c>
      <c r="B322" s="1" t="s">
        <v>41</v>
      </c>
      <c r="C322" s="1">
        <v>39.479999999999997</v>
      </c>
      <c r="D322" s="1">
        <v>0.05</v>
      </c>
      <c r="E322" s="1">
        <v>594</v>
      </c>
      <c r="F322" s="1"/>
      <c r="G322" s="1"/>
      <c r="H322" s="1" t="s">
        <v>32</v>
      </c>
      <c r="I322" s="1" t="s">
        <v>104</v>
      </c>
      <c r="J322" s="1" t="s">
        <v>73</v>
      </c>
      <c r="K322" s="1" t="s">
        <v>144</v>
      </c>
      <c r="L322" s="1" t="s">
        <v>44</v>
      </c>
      <c r="M322" s="1"/>
      <c r="N322" s="1" t="s">
        <v>27</v>
      </c>
      <c r="O322" s="1" t="s">
        <v>54</v>
      </c>
      <c r="P322" s="1" t="s">
        <v>376</v>
      </c>
      <c r="Q322" s="1" t="s">
        <v>377</v>
      </c>
      <c r="R322" s="1">
        <v>46016</v>
      </c>
      <c r="S322" s="1" t="s">
        <v>310</v>
      </c>
      <c r="T322" s="1" t="s">
        <v>149</v>
      </c>
      <c r="U322" s="1">
        <v>18</v>
      </c>
      <c r="V322" s="1">
        <v>86311</v>
      </c>
    </row>
    <row r="323" spans="1:22" x14ac:dyDescent="0.35">
      <c r="A323" s="1">
        <v>21663</v>
      </c>
      <c r="B323" s="1" t="s">
        <v>41</v>
      </c>
      <c r="C323" s="1">
        <v>3.7</v>
      </c>
      <c r="D323" s="1">
        <v>0.05</v>
      </c>
      <c r="E323" s="1">
        <v>594</v>
      </c>
      <c r="F323" s="1"/>
      <c r="G323" s="1"/>
      <c r="H323" s="1" t="s">
        <v>32</v>
      </c>
      <c r="I323" s="1" t="s">
        <v>104</v>
      </c>
      <c r="J323" s="1" t="s">
        <v>34</v>
      </c>
      <c r="K323" s="1" t="s">
        <v>52</v>
      </c>
      <c r="L323" s="1" t="s">
        <v>26</v>
      </c>
      <c r="M323" s="1"/>
      <c r="N323" s="1" t="s">
        <v>27</v>
      </c>
      <c r="O323" s="1" t="s">
        <v>54</v>
      </c>
      <c r="P323" s="1" t="s">
        <v>376</v>
      </c>
      <c r="Q323" s="1" t="s">
        <v>377</v>
      </c>
      <c r="R323" s="1">
        <v>46016</v>
      </c>
      <c r="S323" s="1" t="s">
        <v>310</v>
      </c>
      <c r="T323" s="1" t="s">
        <v>311</v>
      </c>
      <c r="U323" s="1">
        <v>18</v>
      </c>
      <c r="V323" s="1">
        <v>86311</v>
      </c>
    </row>
    <row r="324" spans="1:22" x14ac:dyDescent="0.35">
      <c r="A324" s="1">
        <v>24480</v>
      </c>
      <c r="B324" s="1" t="s">
        <v>41</v>
      </c>
      <c r="C324" s="1">
        <v>3.8</v>
      </c>
      <c r="D324" s="1">
        <v>0.05</v>
      </c>
      <c r="E324" s="1">
        <v>596</v>
      </c>
      <c r="F324" s="1"/>
      <c r="G324" s="1"/>
      <c r="H324" s="1" t="s">
        <v>32</v>
      </c>
      <c r="I324" s="1" t="s">
        <v>104</v>
      </c>
      <c r="J324" s="1" t="s">
        <v>58</v>
      </c>
      <c r="K324" s="1" t="s">
        <v>100</v>
      </c>
      <c r="L324" s="1" t="s">
        <v>53</v>
      </c>
      <c r="M324" s="1"/>
      <c r="N324" s="1" t="s">
        <v>27</v>
      </c>
      <c r="O324" s="1" t="s">
        <v>54</v>
      </c>
      <c r="P324" s="1" t="s">
        <v>376</v>
      </c>
      <c r="Q324" s="1" t="s">
        <v>378</v>
      </c>
      <c r="R324" s="1">
        <v>46032</v>
      </c>
      <c r="S324" s="1" t="s">
        <v>48</v>
      </c>
      <c r="T324" s="1" t="s">
        <v>49</v>
      </c>
      <c r="U324" s="1">
        <v>6</v>
      </c>
      <c r="V324" s="1">
        <v>86308</v>
      </c>
    </row>
    <row r="325" spans="1:22" x14ac:dyDescent="0.35">
      <c r="A325" s="1">
        <v>24481</v>
      </c>
      <c r="B325" s="1" t="s">
        <v>41</v>
      </c>
      <c r="C325" s="1">
        <v>7.98</v>
      </c>
      <c r="D325" s="1">
        <v>0.05</v>
      </c>
      <c r="E325" s="1">
        <v>596</v>
      </c>
      <c r="F325" s="1"/>
      <c r="G325" s="1"/>
      <c r="H325" s="1" t="s">
        <v>32</v>
      </c>
      <c r="I325" s="1" t="s">
        <v>104</v>
      </c>
      <c r="J325" s="1" t="s">
        <v>58</v>
      </c>
      <c r="K325" s="1" t="s">
        <v>83</v>
      </c>
      <c r="L325" s="1" t="s">
        <v>26</v>
      </c>
      <c r="M325" s="1"/>
      <c r="N325" s="1" t="s">
        <v>27</v>
      </c>
      <c r="O325" s="1" t="s">
        <v>54</v>
      </c>
      <c r="P325" s="1" t="s">
        <v>376</v>
      </c>
      <c r="Q325" s="1" t="s">
        <v>378</v>
      </c>
      <c r="R325" s="1">
        <v>46032</v>
      </c>
      <c r="S325" s="1" t="s">
        <v>48</v>
      </c>
      <c r="T325" s="1" t="s">
        <v>49</v>
      </c>
      <c r="U325" s="1">
        <v>5</v>
      </c>
      <c r="V325" s="1">
        <v>86308</v>
      </c>
    </row>
    <row r="326" spans="1:22" x14ac:dyDescent="0.35">
      <c r="A326" s="1">
        <v>24482</v>
      </c>
      <c r="B326" s="1" t="s">
        <v>41</v>
      </c>
      <c r="C326" s="1">
        <v>417.4</v>
      </c>
      <c r="D326" s="1">
        <v>0.1</v>
      </c>
      <c r="E326" s="1">
        <v>596</v>
      </c>
      <c r="F326" s="1"/>
      <c r="G326" s="1"/>
      <c r="H326" s="1" t="s">
        <v>32</v>
      </c>
      <c r="I326" s="1" t="s">
        <v>104</v>
      </c>
      <c r="J326" s="1" t="s">
        <v>34</v>
      </c>
      <c r="K326" s="1" t="s">
        <v>123</v>
      </c>
      <c r="L326" s="1" t="s">
        <v>108</v>
      </c>
      <c r="M326" s="1"/>
      <c r="N326" s="1" t="s">
        <v>27</v>
      </c>
      <c r="O326" s="1" t="s">
        <v>54</v>
      </c>
      <c r="P326" s="1" t="s">
        <v>376</v>
      </c>
      <c r="Q326" s="1" t="s">
        <v>378</v>
      </c>
      <c r="R326" s="1">
        <v>46032</v>
      </c>
      <c r="S326" s="1" t="s">
        <v>48</v>
      </c>
      <c r="T326" s="1" t="s">
        <v>270</v>
      </c>
      <c r="U326" s="1">
        <v>12</v>
      </c>
      <c r="V326" s="1">
        <v>86308</v>
      </c>
    </row>
    <row r="327" spans="1:22" x14ac:dyDescent="0.35">
      <c r="A327" s="1">
        <v>25949</v>
      </c>
      <c r="B327" s="1" t="s">
        <v>31</v>
      </c>
      <c r="C327" s="1">
        <v>6.48</v>
      </c>
      <c r="D327" s="1">
        <v>0.05</v>
      </c>
      <c r="E327" s="1">
        <v>597</v>
      </c>
      <c r="F327" s="1"/>
      <c r="G327" s="1"/>
      <c r="H327" s="1" t="s">
        <v>32</v>
      </c>
      <c r="I327" s="1" t="s">
        <v>51</v>
      </c>
      <c r="J327" s="1" t="s">
        <v>58</v>
      </c>
      <c r="K327" s="1" t="s">
        <v>83</v>
      </c>
      <c r="L327" s="1" t="s">
        <v>53</v>
      </c>
      <c r="M327" s="1"/>
      <c r="N327" s="1" t="s">
        <v>27</v>
      </c>
      <c r="O327" s="1" t="s">
        <v>45</v>
      </c>
      <c r="P327" s="1" t="s">
        <v>376</v>
      </c>
      <c r="Q327" s="1" t="s">
        <v>280</v>
      </c>
      <c r="R327" s="1">
        <v>47201</v>
      </c>
      <c r="S327" s="2">
        <v>42283</v>
      </c>
      <c r="T327" s="2">
        <v>42283</v>
      </c>
      <c r="U327" s="1">
        <v>19</v>
      </c>
      <c r="V327" s="1">
        <v>86310</v>
      </c>
    </row>
    <row r="328" spans="1:22" x14ac:dyDescent="0.35">
      <c r="A328" s="1">
        <v>21274</v>
      </c>
      <c r="B328" s="1" t="s">
        <v>50</v>
      </c>
      <c r="C328" s="1">
        <v>6.48</v>
      </c>
      <c r="D328" s="1">
        <v>0.05</v>
      </c>
      <c r="E328" s="1">
        <v>600</v>
      </c>
      <c r="F328" s="1"/>
      <c r="G328" s="1"/>
      <c r="H328" s="1" t="s">
        <v>32</v>
      </c>
      <c r="I328" s="1" t="s">
        <v>81</v>
      </c>
      <c r="J328" s="1" t="s">
        <v>58</v>
      </c>
      <c r="K328" s="1" t="s">
        <v>83</v>
      </c>
      <c r="L328" s="1" t="s">
        <v>53</v>
      </c>
      <c r="M328" s="1"/>
      <c r="N328" s="1" t="s">
        <v>27</v>
      </c>
      <c r="O328" s="1" t="s">
        <v>28</v>
      </c>
      <c r="P328" s="1" t="s">
        <v>268</v>
      </c>
      <c r="Q328" s="1" t="s">
        <v>379</v>
      </c>
      <c r="R328" s="1">
        <v>21136</v>
      </c>
      <c r="S328" s="1" t="s">
        <v>181</v>
      </c>
      <c r="T328" s="1" t="s">
        <v>297</v>
      </c>
      <c r="U328" s="1">
        <v>5</v>
      </c>
      <c r="V328" s="1">
        <v>87579</v>
      </c>
    </row>
    <row r="329" spans="1:22" x14ac:dyDescent="0.35">
      <c r="A329" s="1">
        <v>20929</v>
      </c>
      <c r="B329" s="1" t="s">
        <v>31</v>
      </c>
      <c r="C329" s="1">
        <v>35.99</v>
      </c>
      <c r="D329" s="1">
        <v>0.05</v>
      </c>
      <c r="E329" s="1">
        <v>603</v>
      </c>
      <c r="F329" s="1"/>
      <c r="G329" s="1"/>
      <c r="H329" s="1" t="s">
        <v>32</v>
      </c>
      <c r="I329" s="1" t="s">
        <v>42</v>
      </c>
      <c r="J329" s="1" t="s">
        <v>73</v>
      </c>
      <c r="K329" s="1" t="s">
        <v>67</v>
      </c>
      <c r="L329" s="1" t="s">
        <v>53</v>
      </c>
      <c r="M329" s="1"/>
      <c r="N329" s="1" t="s">
        <v>27</v>
      </c>
      <c r="O329" s="1" t="s">
        <v>28</v>
      </c>
      <c r="P329" s="1" t="s">
        <v>194</v>
      </c>
      <c r="Q329" s="1" t="s">
        <v>380</v>
      </c>
      <c r="R329" s="1">
        <v>81001</v>
      </c>
      <c r="S329" s="2">
        <v>42065</v>
      </c>
      <c r="T329" s="2">
        <v>42126</v>
      </c>
      <c r="U329" s="1">
        <v>7</v>
      </c>
      <c r="V329" s="1">
        <v>87020</v>
      </c>
    </row>
    <row r="330" spans="1:22" x14ac:dyDescent="0.35">
      <c r="A330" s="1">
        <v>4015</v>
      </c>
      <c r="B330" s="1" t="s">
        <v>41</v>
      </c>
      <c r="C330" s="1">
        <v>154.13</v>
      </c>
      <c r="D330" s="1">
        <v>0.1</v>
      </c>
      <c r="E330" s="1">
        <v>604</v>
      </c>
      <c r="F330" s="1"/>
      <c r="G330" s="1"/>
      <c r="H330" s="1" t="s">
        <v>22</v>
      </c>
      <c r="I330" s="1" t="s">
        <v>81</v>
      </c>
      <c r="J330" s="1" t="s">
        <v>34</v>
      </c>
      <c r="K330" s="1" t="s">
        <v>123</v>
      </c>
      <c r="L330" s="1" t="s">
        <v>178</v>
      </c>
      <c r="M330" s="1"/>
      <c r="N330" s="1" t="s">
        <v>27</v>
      </c>
      <c r="O330" s="1" t="s">
        <v>28</v>
      </c>
      <c r="P330" s="1" t="s">
        <v>37</v>
      </c>
      <c r="Q330" s="1" t="s">
        <v>361</v>
      </c>
      <c r="R330" s="1">
        <v>90045</v>
      </c>
      <c r="S330" s="1" t="s">
        <v>297</v>
      </c>
      <c r="T330" s="1" t="s">
        <v>126</v>
      </c>
      <c r="U330" s="1">
        <v>38</v>
      </c>
      <c r="V330" s="1">
        <v>28647</v>
      </c>
    </row>
    <row r="331" spans="1:22" x14ac:dyDescent="0.35">
      <c r="A331" s="1">
        <v>4903</v>
      </c>
      <c r="B331" s="1" t="s">
        <v>41</v>
      </c>
      <c r="C331" s="1">
        <v>1.88</v>
      </c>
      <c r="D331" s="1">
        <v>0.05</v>
      </c>
      <c r="E331" s="1">
        <v>604</v>
      </c>
      <c r="F331" s="1"/>
      <c r="G331" s="1"/>
      <c r="H331" s="1" t="s">
        <v>32</v>
      </c>
      <c r="I331" s="1" t="s">
        <v>42</v>
      </c>
      <c r="J331" s="1" t="s">
        <v>58</v>
      </c>
      <c r="K331" s="1" t="s">
        <v>100</v>
      </c>
      <c r="L331" s="1" t="s">
        <v>53</v>
      </c>
      <c r="M331" s="1"/>
      <c r="N331" s="1" t="s">
        <v>27</v>
      </c>
      <c r="O331" s="1" t="s">
        <v>45</v>
      </c>
      <c r="P331" s="1" t="s">
        <v>37</v>
      </c>
      <c r="Q331" s="1" t="s">
        <v>361</v>
      </c>
      <c r="R331" s="1">
        <v>90045</v>
      </c>
      <c r="S331" s="1" t="s">
        <v>259</v>
      </c>
      <c r="T331" s="1" t="s">
        <v>197</v>
      </c>
      <c r="U331" s="1">
        <v>52</v>
      </c>
      <c r="V331" s="1">
        <v>34882</v>
      </c>
    </row>
    <row r="332" spans="1:22" x14ac:dyDescent="0.35">
      <c r="A332" s="1">
        <v>22015</v>
      </c>
      <c r="B332" s="1" t="s">
        <v>41</v>
      </c>
      <c r="C332" s="1">
        <v>154.13</v>
      </c>
      <c r="D332" s="1">
        <v>0.1</v>
      </c>
      <c r="E332" s="1">
        <v>605</v>
      </c>
      <c r="F332" s="1"/>
      <c r="G332" s="1"/>
      <c r="H332" s="1" t="s">
        <v>22</v>
      </c>
      <c r="I332" s="1" t="s">
        <v>81</v>
      </c>
      <c r="J332" s="1" t="s">
        <v>34</v>
      </c>
      <c r="K332" s="1" t="s">
        <v>123</v>
      </c>
      <c r="L332" s="1" t="s">
        <v>178</v>
      </c>
      <c r="M332" s="1"/>
      <c r="N332" s="1" t="s">
        <v>27</v>
      </c>
      <c r="O332" s="1" t="s">
        <v>28</v>
      </c>
      <c r="P332" s="1" t="s">
        <v>62</v>
      </c>
      <c r="Q332" s="1" t="s">
        <v>381</v>
      </c>
      <c r="R332" s="1">
        <v>11795</v>
      </c>
      <c r="S332" s="1" t="s">
        <v>297</v>
      </c>
      <c r="T332" s="1" t="s">
        <v>126</v>
      </c>
      <c r="U332" s="1">
        <v>10</v>
      </c>
      <c r="V332" s="1">
        <v>91144</v>
      </c>
    </row>
    <row r="333" spans="1:22" x14ac:dyDescent="0.35">
      <c r="A333" s="1">
        <v>18492</v>
      </c>
      <c r="B333" s="1" t="s">
        <v>31</v>
      </c>
      <c r="C333" s="1">
        <v>15.57</v>
      </c>
      <c r="D333" s="1">
        <v>0.05</v>
      </c>
      <c r="E333" s="1">
        <v>617</v>
      </c>
      <c r="F333" s="1"/>
      <c r="G333" s="1"/>
      <c r="H333" s="1" t="s">
        <v>32</v>
      </c>
      <c r="I333" s="1" t="s">
        <v>104</v>
      </c>
      <c r="J333" s="1" t="s">
        <v>58</v>
      </c>
      <c r="K333" s="1" t="s">
        <v>61</v>
      </c>
      <c r="L333" s="1" t="s">
        <v>53</v>
      </c>
      <c r="M333" s="1"/>
      <c r="N333" s="1" t="s">
        <v>27</v>
      </c>
      <c r="O333" s="1" t="s">
        <v>28</v>
      </c>
      <c r="P333" s="1" t="s">
        <v>194</v>
      </c>
      <c r="Q333" s="1" t="s">
        <v>380</v>
      </c>
      <c r="R333" s="1">
        <v>81001</v>
      </c>
      <c r="S333" s="1" t="s">
        <v>382</v>
      </c>
      <c r="T333" s="1" t="s">
        <v>230</v>
      </c>
      <c r="U333" s="1">
        <v>3</v>
      </c>
      <c r="V333" s="1">
        <v>88198</v>
      </c>
    </row>
    <row r="334" spans="1:22" x14ac:dyDescent="0.35">
      <c r="A334" s="1">
        <v>18493</v>
      </c>
      <c r="B334" s="1" t="s">
        <v>31</v>
      </c>
      <c r="C334" s="1">
        <v>20.89</v>
      </c>
      <c r="D334" s="1">
        <v>0.05</v>
      </c>
      <c r="E334" s="1">
        <v>617</v>
      </c>
      <c r="F334" s="1"/>
      <c r="G334" s="1"/>
      <c r="H334" s="1" t="s">
        <v>32</v>
      </c>
      <c r="I334" s="1" t="s">
        <v>104</v>
      </c>
      <c r="J334" s="1" t="s">
        <v>58</v>
      </c>
      <c r="K334" s="1" t="s">
        <v>119</v>
      </c>
      <c r="L334" s="1" t="s">
        <v>53</v>
      </c>
      <c r="M334" s="1"/>
      <c r="N334" s="1" t="s">
        <v>27</v>
      </c>
      <c r="O334" s="1" t="s">
        <v>28</v>
      </c>
      <c r="P334" s="1" t="s">
        <v>194</v>
      </c>
      <c r="Q334" s="1" t="s">
        <v>380</v>
      </c>
      <c r="R334" s="1">
        <v>81001</v>
      </c>
      <c r="S334" s="1" t="s">
        <v>382</v>
      </c>
      <c r="T334" s="1" t="s">
        <v>230</v>
      </c>
      <c r="U334" s="1">
        <v>13</v>
      </c>
      <c r="V334" s="1">
        <v>88198</v>
      </c>
    </row>
    <row r="335" spans="1:22" x14ac:dyDescent="0.35">
      <c r="A335" s="1">
        <v>22196</v>
      </c>
      <c r="B335" s="1" t="s">
        <v>41</v>
      </c>
      <c r="C335" s="1">
        <v>17.98</v>
      </c>
      <c r="D335" s="1">
        <v>0.05</v>
      </c>
      <c r="E335" s="1">
        <v>618</v>
      </c>
      <c r="F335" s="1"/>
      <c r="G335" s="1"/>
      <c r="H335" s="1" t="s">
        <v>32</v>
      </c>
      <c r="I335" s="1" t="s">
        <v>104</v>
      </c>
      <c r="J335" s="1" t="s">
        <v>73</v>
      </c>
      <c r="K335" s="1" t="s">
        <v>144</v>
      </c>
      <c r="L335" s="1" t="s">
        <v>53</v>
      </c>
      <c r="M335" s="1"/>
      <c r="N335" s="1" t="s">
        <v>27</v>
      </c>
      <c r="O335" s="1" t="s">
        <v>28</v>
      </c>
      <c r="P335" s="1" t="s">
        <v>194</v>
      </c>
      <c r="Q335" s="1" t="s">
        <v>383</v>
      </c>
      <c r="R335" s="1">
        <v>81007</v>
      </c>
      <c r="S335" s="1" t="s">
        <v>384</v>
      </c>
      <c r="T335" s="1" t="s">
        <v>132</v>
      </c>
      <c r="U335" s="1">
        <v>4</v>
      </c>
      <c r="V335" s="1">
        <v>88197</v>
      </c>
    </row>
    <row r="336" spans="1:22" x14ac:dyDescent="0.35">
      <c r="A336" s="1">
        <v>18490</v>
      </c>
      <c r="B336" s="1" t="s">
        <v>31</v>
      </c>
      <c r="C336" s="1">
        <v>5.38</v>
      </c>
      <c r="D336" s="1">
        <v>0.05</v>
      </c>
      <c r="E336" s="1">
        <v>618</v>
      </c>
      <c r="F336" s="1"/>
      <c r="G336" s="1"/>
      <c r="H336" s="1" t="s">
        <v>22</v>
      </c>
      <c r="I336" s="1" t="s">
        <v>104</v>
      </c>
      <c r="J336" s="1" t="s">
        <v>58</v>
      </c>
      <c r="K336" s="1" t="s">
        <v>100</v>
      </c>
      <c r="L336" s="1" t="s">
        <v>53</v>
      </c>
      <c r="M336" s="1"/>
      <c r="N336" s="1" t="s">
        <v>27</v>
      </c>
      <c r="O336" s="1" t="s">
        <v>28</v>
      </c>
      <c r="P336" s="1" t="s">
        <v>194</v>
      </c>
      <c r="Q336" s="1" t="s">
        <v>383</v>
      </c>
      <c r="R336" s="1">
        <v>81007</v>
      </c>
      <c r="S336" s="1" t="s">
        <v>382</v>
      </c>
      <c r="T336" s="1" t="s">
        <v>230</v>
      </c>
      <c r="U336" s="1">
        <v>14</v>
      </c>
      <c r="V336" s="1">
        <v>88198</v>
      </c>
    </row>
    <row r="337" spans="1:22" x14ac:dyDescent="0.35">
      <c r="A337" s="1">
        <v>18491</v>
      </c>
      <c r="B337" s="1" t="s">
        <v>31</v>
      </c>
      <c r="C337" s="1">
        <v>7.35</v>
      </c>
      <c r="D337" s="1">
        <v>0.05</v>
      </c>
      <c r="E337" s="1">
        <v>618</v>
      </c>
      <c r="F337" s="1"/>
      <c r="G337" s="1"/>
      <c r="H337" s="1" t="s">
        <v>32</v>
      </c>
      <c r="I337" s="1" t="s">
        <v>104</v>
      </c>
      <c r="J337" s="1" t="s">
        <v>58</v>
      </c>
      <c r="K337" s="1" t="s">
        <v>83</v>
      </c>
      <c r="L337" s="1" t="s">
        <v>53</v>
      </c>
      <c r="M337" s="1"/>
      <c r="N337" s="1" t="s">
        <v>27</v>
      </c>
      <c r="O337" s="1" t="s">
        <v>54</v>
      </c>
      <c r="P337" s="1" t="s">
        <v>194</v>
      </c>
      <c r="Q337" s="1" t="s">
        <v>383</v>
      </c>
      <c r="R337" s="1">
        <v>81007</v>
      </c>
      <c r="S337" s="1" t="s">
        <v>382</v>
      </c>
      <c r="T337" s="1" t="s">
        <v>230</v>
      </c>
      <c r="U337" s="1">
        <v>1</v>
      </c>
      <c r="V337" s="1">
        <v>88198</v>
      </c>
    </row>
    <row r="338" spans="1:22" x14ac:dyDescent="0.35">
      <c r="A338" s="1">
        <v>25539</v>
      </c>
      <c r="B338" s="1" t="s">
        <v>41</v>
      </c>
      <c r="C338" s="1">
        <v>14.2</v>
      </c>
      <c r="D338" s="1">
        <v>0.05</v>
      </c>
      <c r="E338" s="1">
        <v>619</v>
      </c>
      <c r="F338" s="1"/>
      <c r="G338" s="1"/>
      <c r="H338" s="1" t="s">
        <v>32</v>
      </c>
      <c r="I338" s="1" t="s">
        <v>104</v>
      </c>
      <c r="J338" s="1" t="s">
        <v>34</v>
      </c>
      <c r="K338" s="1" t="s">
        <v>52</v>
      </c>
      <c r="L338" s="1" t="s">
        <v>26</v>
      </c>
      <c r="M338" s="1"/>
      <c r="N338" s="1" t="s">
        <v>27</v>
      </c>
      <c r="O338" s="1" t="s">
        <v>45</v>
      </c>
      <c r="P338" s="1" t="s">
        <v>215</v>
      </c>
      <c r="Q338" s="1" t="s">
        <v>385</v>
      </c>
      <c r="R338" s="1">
        <v>48195</v>
      </c>
      <c r="S338" s="2">
        <v>42186</v>
      </c>
      <c r="T338" s="2">
        <v>42217</v>
      </c>
      <c r="U338" s="1">
        <v>14</v>
      </c>
      <c r="V338" s="1">
        <v>88196</v>
      </c>
    </row>
    <row r="339" spans="1:22" x14ac:dyDescent="0.35">
      <c r="A339" s="1">
        <v>22248</v>
      </c>
      <c r="B339" s="1" t="s">
        <v>50</v>
      </c>
      <c r="C339" s="1">
        <v>6.88</v>
      </c>
      <c r="D339" s="1">
        <v>0.05</v>
      </c>
      <c r="E339" s="1">
        <v>621</v>
      </c>
      <c r="F339" s="1"/>
      <c r="G339" s="1"/>
      <c r="H339" s="1" t="s">
        <v>32</v>
      </c>
      <c r="I339" s="1" t="s">
        <v>42</v>
      </c>
      <c r="J339" s="1" t="s">
        <v>58</v>
      </c>
      <c r="K339" s="1" t="s">
        <v>83</v>
      </c>
      <c r="L339" s="1" t="s">
        <v>26</v>
      </c>
      <c r="M339" s="1"/>
      <c r="N339" s="1" t="s">
        <v>27</v>
      </c>
      <c r="O339" s="1" t="s">
        <v>45</v>
      </c>
      <c r="P339" s="1" t="s">
        <v>171</v>
      </c>
      <c r="Q339" s="1" t="s">
        <v>260</v>
      </c>
      <c r="R339" s="1">
        <v>6111</v>
      </c>
      <c r="S339" s="1" t="s">
        <v>367</v>
      </c>
      <c r="T339" s="1" t="s">
        <v>368</v>
      </c>
      <c r="U339" s="1">
        <v>5</v>
      </c>
      <c r="V339" s="1">
        <v>91432</v>
      </c>
    </row>
    <row r="340" spans="1:22" x14ac:dyDescent="0.35">
      <c r="A340" s="1">
        <v>22247</v>
      </c>
      <c r="B340" s="1" t="s">
        <v>50</v>
      </c>
      <c r="C340" s="1">
        <v>195.99</v>
      </c>
      <c r="D340" s="1">
        <v>0.1</v>
      </c>
      <c r="E340" s="1">
        <v>622</v>
      </c>
      <c r="F340" s="1"/>
      <c r="G340" s="1"/>
      <c r="H340" s="1" t="s">
        <v>32</v>
      </c>
      <c r="I340" s="1" t="s">
        <v>42</v>
      </c>
      <c r="J340" s="1" t="s">
        <v>73</v>
      </c>
      <c r="K340" s="1" t="s">
        <v>67</v>
      </c>
      <c r="L340" s="1" t="s">
        <v>53</v>
      </c>
      <c r="M340" s="1"/>
      <c r="N340" s="1" t="s">
        <v>27</v>
      </c>
      <c r="O340" s="1" t="s">
        <v>45</v>
      </c>
      <c r="P340" s="1" t="s">
        <v>147</v>
      </c>
      <c r="Q340" s="1" t="s">
        <v>308</v>
      </c>
      <c r="R340" s="1">
        <v>4210</v>
      </c>
      <c r="S340" s="1" t="s">
        <v>367</v>
      </c>
      <c r="T340" s="1" t="s">
        <v>386</v>
      </c>
      <c r="U340" s="1">
        <v>6</v>
      </c>
      <c r="V340" s="1">
        <v>91432</v>
      </c>
    </row>
    <row r="341" spans="1:22" x14ac:dyDescent="0.35">
      <c r="A341" s="1">
        <v>24880</v>
      </c>
      <c r="B341" s="1" t="s">
        <v>21</v>
      </c>
      <c r="C341" s="1">
        <v>6.48</v>
      </c>
      <c r="D341" s="1">
        <v>0.05</v>
      </c>
      <c r="E341" s="1">
        <v>623</v>
      </c>
      <c r="F341" s="1"/>
      <c r="G341" s="1"/>
      <c r="H341" s="1" t="s">
        <v>32</v>
      </c>
      <c r="I341" s="1" t="s">
        <v>42</v>
      </c>
      <c r="J341" s="1" t="s">
        <v>58</v>
      </c>
      <c r="K341" s="1" t="s">
        <v>83</v>
      </c>
      <c r="L341" s="1" t="s">
        <v>53</v>
      </c>
      <c r="M341" s="1"/>
      <c r="N341" s="1" t="s">
        <v>27</v>
      </c>
      <c r="O341" s="1" t="s">
        <v>45</v>
      </c>
      <c r="P341" s="1" t="s">
        <v>155</v>
      </c>
      <c r="Q341" s="1" t="s">
        <v>387</v>
      </c>
      <c r="R341" s="1">
        <v>3101</v>
      </c>
      <c r="S341" s="2">
        <v>42008</v>
      </c>
      <c r="T341" s="2">
        <v>42067</v>
      </c>
      <c r="U341" s="1">
        <v>21</v>
      </c>
      <c r="V341" s="1">
        <v>91433</v>
      </c>
    </row>
    <row r="342" spans="1:22" x14ac:dyDescent="0.35">
      <c r="A342" s="1">
        <v>24881</v>
      </c>
      <c r="B342" s="1" t="s">
        <v>21</v>
      </c>
      <c r="C342" s="1">
        <v>55.99</v>
      </c>
      <c r="D342" s="1">
        <v>0.05</v>
      </c>
      <c r="E342" s="1">
        <v>624</v>
      </c>
      <c r="F342" s="1"/>
      <c r="G342" s="1"/>
      <c r="H342" s="1" t="s">
        <v>32</v>
      </c>
      <c r="I342" s="1" t="s">
        <v>42</v>
      </c>
      <c r="J342" s="1" t="s">
        <v>73</v>
      </c>
      <c r="K342" s="1" t="s">
        <v>67</v>
      </c>
      <c r="L342" s="1" t="s">
        <v>44</v>
      </c>
      <c r="M342" s="1"/>
      <c r="N342" s="1" t="s">
        <v>27</v>
      </c>
      <c r="O342" s="1" t="s">
        <v>45</v>
      </c>
      <c r="P342" s="1" t="s">
        <v>121</v>
      </c>
      <c r="Q342" s="1" t="s">
        <v>388</v>
      </c>
      <c r="R342" s="1">
        <v>5701</v>
      </c>
      <c r="S342" s="2">
        <v>42008</v>
      </c>
      <c r="T342" s="2">
        <v>42008</v>
      </c>
      <c r="U342" s="1">
        <v>2</v>
      </c>
      <c r="V342" s="1">
        <v>91433</v>
      </c>
    </row>
    <row r="343" spans="1:22" x14ac:dyDescent="0.35">
      <c r="A343" s="1">
        <v>21718</v>
      </c>
      <c r="B343" s="1" t="s">
        <v>50</v>
      </c>
      <c r="C343" s="1">
        <v>419.19</v>
      </c>
      <c r="D343" s="1">
        <v>0.1</v>
      </c>
      <c r="E343" s="1">
        <v>627</v>
      </c>
      <c r="F343" s="1"/>
      <c r="G343" s="1"/>
      <c r="H343" s="1" t="s">
        <v>32</v>
      </c>
      <c r="I343" s="1" t="s">
        <v>81</v>
      </c>
      <c r="J343" s="1" t="s">
        <v>58</v>
      </c>
      <c r="K343" s="1" t="s">
        <v>119</v>
      </c>
      <c r="L343" s="1" t="s">
        <v>53</v>
      </c>
      <c r="M343" s="1"/>
      <c r="N343" s="1" t="s">
        <v>27</v>
      </c>
      <c r="O343" s="1" t="s">
        <v>54</v>
      </c>
      <c r="P343" s="1" t="s">
        <v>124</v>
      </c>
      <c r="Q343" s="1" t="s">
        <v>389</v>
      </c>
      <c r="R343" s="1">
        <v>43952</v>
      </c>
      <c r="S343" s="1" t="s">
        <v>111</v>
      </c>
      <c r="T343" s="1" t="s">
        <v>187</v>
      </c>
      <c r="U343" s="1">
        <v>22</v>
      </c>
      <c r="V343" s="1">
        <v>90469</v>
      </c>
    </row>
    <row r="344" spans="1:22" x14ac:dyDescent="0.35">
      <c r="A344" s="1">
        <v>19364</v>
      </c>
      <c r="B344" s="1" t="s">
        <v>21</v>
      </c>
      <c r="C344" s="1">
        <v>2.08</v>
      </c>
      <c r="D344" s="1">
        <v>0.05</v>
      </c>
      <c r="E344" s="1">
        <v>635</v>
      </c>
      <c r="F344" s="1"/>
      <c r="G344" s="1"/>
      <c r="H344" s="1" t="s">
        <v>32</v>
      </c>
      <c r="I344" s="1" t="s">
        <v>81</v>
      </c>
      <c r="J344" s="1" t="s">
        <v>34</v>
      </c>
      <c r="K344" s="1" t="s">
        <v>52</v>
      </c>
      <c r="L344" s="1" t="s">
        <v>53</v>
      </c>
      <c r="M344" s="1"/>
      <c r="N344" s="1" t="s">
        <v>27</v>
      </c>
      <c r="O344" s="1" t="s">
        <v>54</v>
      </c>
      <c r="P344" s="1" t="s">
        <v>55</v>
      </c>
      <c r="Q344" s="1" t="s">
        <v>390</v>
      </c>
      <c r="R344" s="1">
        <v>55106</v>
      </c>
      <c r="S344" s="2">
        <v>42128</v>
      </c>
      <c r="T344" s="2">
        <v>42128</v>
      </c>
      <c r="U344" s="1">
        <v>12</v>
      </c>
      <c r="V344" s="1">
        <v>89284</v>
      </c>
    </row>
    <row r="345" spans="1:22" x14ac:dyDescent="0.35">
      <c r="A345" s="1">
        <v>19365</v>
      </c>
      <c r="B345" s="1" t="s">
        <v>21</v>
      </c>
      <c r="C345" s="1">
        <v>370.98</v>
      </c>
      <c r="D345" s="1">
        <v>0.1</v>
      </c>
      <c r="E345" s="1">
        <v>635</v>
      </c>
      <c r="F345" s="1"/>
      <c r="G345" s="1"/>
      <c r="H345" s="1" t="s">
        <v>32</v>
      </c>
      <c r="I345" s="1" t="s">
        <v>81</v>
      </c>
      <c r="J345" s="1" t="s">
        <v>58</v>
      </c>
      <c r="K345" s="1" t="s">
        <v>119</v>
      </c>
      <c r="L345" s="1" t="s">
        <v>36</v>
      </c>
      <c r="M345" s="1"/>
      <c r="N345" s="1" t="s">
        <v>27</v>
      </c>
      <c r="O345" s="1" t="s">
        <v>28</v>
      </c>
      <c r="P345" s="1" t="s">
        <v>55</v>
      </c>
      <c r="Q345" s="1" t="s">
        <v>390</v>
      </c>
      <c r="R345" s="1">
        <v>55106</v>
      </c>
      <c r="S345" s="2">
        <v>42128</v>
      </c>
      <c r="T345" s="2">
        <v>42159</v>
      </c>
      <c r="U345" s="1">
        <v>6</v>
      </c>
      <c r="V345" s="1">
        <v>89284</v>
      </c>
    </row>
    <row r="346" spans="1:22" x14ac:dyDescent="0.35">
      <c r="A346" s="1">
        <v>19539</v>
      </c>
      <c r="B346" s="1" t="s">
        <v>98</v>
      </c>
      <c r="C346" s="1">
        <v>160.97999999999999</v>
      </c>
      <c r="D346" s="1">
        <v>0.1</v>
      </c>
      <c r="E346" s="1">
        <v>637</v>
      </c>
      <c r="F346" s="1"/>
      <c r="G346" s="1"/>
      <c r="H346" s="1" t="s">
        <v>32</v>
      </c>
      <c r="I346" s="1" t="s">
        <v>104</v>
      </c>
      <c r="J346" s="1" t="s">
        <v>34</v>
      </c>
      <c r="K346" s="1" t="s">
        <v>151</v>
      </c>
      <c r="L346" s="1" t="s">
        <v>108</v>
      </c>
      <c r="M346" s="1"/>
      <c r="N346" s="1" t="s">
        <v>27</v>
      </c>
      <c r="O346" s="1" t="s">
        <v>28</v>
      </c>
      <c r="P346" s="1" t="s">
        <v>37</v>
      </c>
      <c r="Q346" s="1" t="s">
        <v>391</v>
      </c>
      <c r="R346" s="1">
        <v>95051</v>
      </c>
      <c r="S346" s="1" t="s">
        <v>271</v>
      </c>
      <c r="T346" s="1" t="s">
        <v>384</v>
      </c>
      <c r="U346" s="1">
        <v>8</v>
      </c>
      <c r="V346" s="1">
        <v>87953</v>
      </c>
    </row>
    <row r="347" spans="1:22" x14ac:dyDescent="0.35">
      <c r="A347" s="1">
        <v>24387</v>
      </c>
      <c r="B347" s="1" t="s">
        <v>41</v>
      </c>
      <c r="C347" s="1">
        <v>65.989999999999995</v>
      </c>
      <c r="D347" s="1">
        <v>0.05</v>
      </c>
      <c r="E347" s="1">
        <v>638</v>
      </c>
      <c r="F347" s="1"/>
      <c r="G347" s="1"/>
      <c r="H347" s="1" t="s">
        <v>22</v>
      </c>
      <c r="I347" s="1" t="s">
        <v>104</v>
      </c>
      <c r="J347" s="1" t="s">
        <v>73</v>
      </c>
      <c r="K347" s="1" t="s">
        <v>67</v>
      </c>
      <c r="L347" s="1" t="s">
        <v>53</v>
      </c>
      <c r="M347" s="1"/>
      <c r="N347" s="1" t="s">
        <v>27</v>
      </c>
      <c r="O347" s="1" t="s">
        <v>28</v>
      </c>
      <c r="P347" s="1" t="s">
        <v>37</v>
      </c>
      <c r="Q347" s="1" t="s">
        <v>392</v>
      </c>
      <c r="R347" s="1">
        <v>95062</v>
      </c>
      <c r="S347" s="1" t="s">
        <v>230</v>
      </c>
      <c r="T347" s="2">
        <v>42009</v>
      </c>
      <c r="U347" s="1">
        <v>9</v>
      </c>
      <c r="V347" s="1">
        <v>87954</v>
      </c>
    </row>
    <row r="348" spans="1:22" x14ac:dyDescent="0.35">
      <c r="A348" s="1">
        <v>24388</v>
      </c>
      <c r="B348" s="1" t="s">
        <v>41</v>
      </c>
      <c r="C348" s="1">
        <v>195.99</v>
      </c>
      <c r="D348" s="1">
        <v>0.1</v>
      </c>
      <c r="E348" s="1">
        <v>638</v>
      </c>
      <c r="F348" s="1"/>
      <c r="G348" s="1"/>
      <c r="H348" s="1" t="s">
        <v>22</v>
      </c>
      <c r="I348" s="1" t="s">
        <v>104</v>
      </c>
      <c r="J348" s="1" t="s">
        <v>73</v>
      </c>
      <c r="K348" s="1" t="s">
        <v>67</v>
      </c>
      <c r="L348" s="1" t="s">
        <v>53</v>
      </c>
      <c r="M348" s="1"/>
      <c r="N348" s="1" t="s">
        <v>27</v>
      </c>
      <c r="O348" s="1" t="s">
        <v>28</v>
      </c>
      <c r="P348" s="1" t="s">
        <v>37</v>
      </c>
      <c r="Q348" s="1" t="s">
        <v>392</v>
      </c>
      <c r="R348" s="1">
        <v>95062</v>
      </c>
      <c r="S348" s="1" t="s">
        <v>230</v>
      </c>
      <c r="T348" s="2">
        <v>42040</v>
      </c>
      <c r="U348" s="1">
        <v>6</v>
      </c>
      <c r="V348" s="1">
        <v>87954</v>
      </c>
    </row>
    <row r="349" spans="1:22" x14ac:dyDescent="0.35">
      <c r="A349" s="1">
        <v>25893</v>
      </c>
      <c r="B349" s="1" t="s">
        <v>31</v>
      </c>
      <c r="C349" s="1">
        <v>236.97</v>
      </c>
      <c r="D349" s="1">
        <v>0.1</v>
      </c>
      <c r="E349" s="1">
        <v>639</v>
      </c>
      <c r="F349" s="1"/>
      <c r="G349" s="1"/>
      <c r="H349" s="1" t="s">
        <v>32</v>
      </c>
      <c r="I349" s="1" t="s">
        <v>104</v>
      </c>
      <c r="J349" s="1" t="s">
        <v>34</v>
      </c>
      <c r="K349" s="1" t="s">
        <v>123</v>
      </c>
      <c r="L349" s="1" t="s">
        <v>108</v>
      </c>
      <c r="M349" s="1"/>
      <c r="N349" s="1" t="s">
        <v>27</v>
      </c>
      <c r="O349" s="1" t="s">
        <v>28</v>
      </c>
      <c r="P349" s="1" t="s">
        <v>37</v>
      </c>
      <c r="Q349" s="1" t="s">
        <v>393</v>
      </c>
      <c r="R349" s="1">
        <v>93454</v>
      </c>
      <c r="S349" s="1" t="s">
        <v>68</v>
      </c>
      <c r="T349" s="1" t="s">
        <v>48</v>
      </c>
      <c r="U349" s="1">
        <v>9</v>
      </c>
      <c r="V349" s="1">
        <v>87952</v>
      </c>
    </row>
    <row r="350" spans="1:22" x14ac:dyDescent="0.35">
      <c r="A350" s="1">
        <v>7893</v>
      </c>
      <c r="B350" s="1" t="s">
        <v>31</v>
      </c>
      <c r="C350" s="1">
        <v>236.97</v>
      </c>
      <c r="D350" s="1">
        <v>0.1</v>
      </c>
      <c r="E350" s="1">
        <v>640</v>
      </c>
      <c r="F350" s="1"/>
      <c r="G350" s="1"/>
      <c r="H350" s="1" t="s">
        <v>32</v>
      </c>
      <c r="I350" s="1" t="s">
        <v>104</v>
      </c>
      <c r="J350" s="1" t="s">
        <v>34</v>
      </c>
      <c r="K350" s="1" t="s">
        <v>123</v>
      </c>
      <c r="L350" s="1" t="s">
        <v>108</v>
      </c>
      <c r="M350" s="1"/>
      <c r="N350" s="1" t="s">
        <v>27</v>
      </c>
      <c r="O350" s="1" t="s">
        <v>28</v>
      </c>
      <c r="P350" s="1" t="s">
        <v>29</v>
      </c>
      <c r="Q350" s="1" t="s">
        <v>160</v>
      </c>
      <c r="R350" s="1">
        <v>98119</v>
      </c>
      <c r="S350" s="1" t="s">
        <v>68</v>
      </c>
      <c r="T350" s="1" t="s">
        <v>48</v>
      </c>
      <c r="U350" s="1">
        <v>34</v>
      </c>
      <c r="V350" s="1">
        <v>56452</v>
      </c>
    </row>
    <row r="351" spans="1:22" x14ac:dyDescent="0.35">
      <c r="A351" s="1">
        <v>1539</v>
      </c>
      <c r="B351" s="1" t="s">
        <v>98</v>
      </c>
      <c r="C351" s="1">
        <v>160.97999999999999</v>
      </c>
      <c r="D351" s="1">
        <v>0.1</v>
      </c>
      <c r="E351" s="1">
        <v>640</v>
      </c>
      <c r="F351" s="1"/>
      <c r="G351" s="1"/>
      <c r="H351" s="1" t="s">
        <v>32</v>
      </c>
      <c r="I351" s="1" t="s">
        <v>104</v>
      </c>
      <c r="J351" s="1" t="s">
        <v>34</v>
      </c>
      <c r="K351" s="1" t="s">
        <v>151</v>
      </c>
      <c r="L351" s="1" t="s">
        <v>108</v>
      </c>
      <c r="M351" s="1"/>
      <c r="N351" s="1" t="s">
        <v>27</v>
      </c>
      <c r="O351" s="1" t="s">
        <v>28</v>
      </c>
      <c r="P351" s="1" t="s">
        <v>29</v>
      </c>
      <c r="Q351" s="1" t="s">
        <v>160</v>
      </c>
      <c r="R351" s="1">
        <v>98119</v>
      </c>
      <c r="S351" s="1" t="s">
        <v>271</v>
      </c>
      <c r="T351" s="1" t="s">
        <v>384</v>
      </c>
      <c r="U351" s="1">
        <v>30</v>
      </c>
      <c r="V351" s="1">
        <v>11077</v>
      </c>
    </row>
    <row r="352" spans="1:22" x14ac:dyDescent="0.35">
      <c r="A352" s="1">
        <v>6387</v>
      </c>
      <c r="B352" s="1" t="s">
        <v>41</v>
      </c>
      <c r="C352" s="1">
        <v>65.989999999999995</v>
      </c>
      <c r="D352" s="1">
        <v>0.05</v>
      </c>
      <c r="E352" s="1">
        <v>640</v>
      </c>
      <c r="F352" s="1"/>
      <c r="G352" s="1"/>
      <c r="H352" s="1" t="s">
        <v>22</v>
      </c>
      <c r="I352" s="1" t="s">
        <v>104</v>
      </c>
      <c r="J352" s="1" t="s">
        <v>73</v>
      </c>
      <c r="K352" s="1" t="s">
        <v>67</v>
      </c>
      <c r="L352" s="1" t="s">
        <v>53</v>
      </c>
      <c r="M352" s="1"/>
      <c r="N352" s="1" t="s">
        <v>27</v>
      </c>
      <c r="O352" s="1" t="s">
        <v>28</v>
      </c>
      <c r="P352" s="1" t="s">
        <v>29</v>
      </c>
      <c r="Q352" s="1" t="s">
        <v>160</v>
      </c>
      <c r="R352" s="1">
        <v>98119</v>
      </c>
      <c r="S352" s="1" t="s">
        <v>230</v>
      </c>
      <c r="T352" s="2">
        <v>42009</v>
      </c>
      <c r="U352" s="1">
        <v>34</v>
      </c>
      <c r="V352" s="1">
        <v>45380</v>
      </c>
    </row>
    <row r="353" spans="1:22" x14ac:dyDescent="0.35">
      <c r="A353" s="1">
        <v>6388</v>
      </c>
      <c r="B353" s="1" t="s">
        <v>41</v>
      </c>
      <c r="C353" s="1">
        <v>195.99</v>
      </c>
      <c r="D353" s="1">
        <v>0.1</v>
      </c>
      <c r="E353" s="1">
        <v>640</v>
      </c>
      <c r="F353" s="1"/>
      <c r="G353" s="1"/>
      <c r="H353" s="1" t="s">
        <v>22</v>
      </c>
      <c r="I353" s="1" t="s">
        <v>104</v>
      </c>
      <c r="J353" s="1" t="s">
        <v>73</v>
      </c>
      <c r="K353" s="1" t="s">
        <v>67</v>
      </c>
      <c r="L353" s="1" t="s">
        <v>53</v>
      </c>
      <c r="M353" s="1"/>
      <c r="N353" s="1" t="s">
        <v>27</v>
      </c>
      <c r="O353" s="1" t="s">
        <v>54</v>
      </c>
      <c r="P353" s="1" t="s">
        <v>29</v>
      </c>
      <c r="Q353" s="1" t="s">
        <v>160</v>
      </c>
      <c r="R353" s="1">
        <v>98119</v>
      </c>
      <c r="S353" s="1" t="s">
        <v>230</v>
      </c>
      <c r="T353" s="2">
        <v>42040</v>
      </c>
      <c r="U353" s="1">
        <v>24</v>
      </c>
      <c r="V353" s="1">
        <v>45380</v>
      </c>
    </row>
    <row r="354" spans="1:22" x14ac:dyDescent="0.35">
      <c r="A354" s="1">
        <v>24869</v>
      </c>
      <c r="B354" s="1" t="s">
        <v>98</v>
      </c>
      <c r="C354" s="1">
        <v>51.75</v>
      </c>
      <c r="D354" s="1">
        <v>0.05</v>
      </c>
      <c r="E354" s="1">
        <v>646</v>
      </c>
      <c r="F354" s="1"/>
      <c r="G354" s="1"/>
      <c r="H354" s="1" t="s">
        <v>32</v>
      </c>
      <c r="I354" s="1" t="s">
        <v>81</v>
      </c>
      <c r="J354" s="1" t="s">
        <v>34</v>
      </c>
      <c r="K354" s="1" t="s">
        <v>52</v>
      </c>
      <c r="L354" s="1" t="s">
        <v>53</v>
      </c>
      <c r="M354" s="1"/>
      <c r="N354" s="1" t="s">
        <v>27</v>
      </c>
      <c r="O354" s="1" t="s">
        <v>54</v>
      </c>
      <c r="P354" s="1" t="s">
        <v>55</v>
      </c>
      <c r="Q354" s="1" t="s">
        <v>394</v>
      </c>
      <c r="R354" s="1">
        <v>55379</v>
      </c>
      <c r="S354" s="1" t="s">
        <v>102</v>
      </c>
      <c r="T354" s="1" t="s">
        <v>149</v>
      </c>
      <c r="U354" s="1">
        <v>16</v>
      </c>
      <c r="V354" s="1">
        <v>90735</v>
      </c>
    </row>
    <row r="355" spans="1:22" x14ac:dyDescent="0.35">
      <c r="A355" s="1">
        <v>21760</v>
      </c>
      <c r="B355" s="1" t="s">
        <v>31</v>
      </c>
      <c r="C355" s="1">
        <v>25.38</v>
      </c>
      <c r="D355" s="1">
        <v>0.05</v>
      </c>
      <c r="E355" s="1">
        <v>648</v>
      </c>
      <c r="F355" s="1"/>
      <c r="G355" s="1"/>
      <c r="H355" s="1" t="s">
        <v>32</v>
      </c>
      <c r="I355" s="1" t="s">
        <v>42</v>
      </c>
      <c r="J355" s="1" t="s">
        <v>34</v>
      </c>
      <c r="K355" s="1" t="s">
        <v>52</v>
      </c>
      <c r="L355" s="1" t="s">
        <v>44</v>
      </c>
      <c r="M355" s="1"/>
      <c r="N355" s="1" t="s">
        <v>27</v>
      </c>
      <c r="O355" s="1" t="s">
        <v>54</v>
      </c>
      <c r="P355" s="1" t="s">
        <v>142</v>
      </c>
      <c r="Q355" s="1" t="s">
        <v>395</v>
      </c>
      <c r="R355" s="1">
        <v>60440</v>
      </c>
      <c r="S355" s="1" t="s">
        <v>264</v>
      </c>
      <c r="T355" s="1" t="s">
        <v>149</v>
      </c>
      <c r="U355" s="1">
        <v>1</v>
      </c>
      <c r="V355" s="1">
        <v>91365</v>
      </c>
    </row>
    <row r="356" spans="1:22" x14ac:dyDescent="0.35">
      <c r="A356" s="1">
        <v>23154</v>
      </c>
      <c r="B356" s="1" t="s">
        <v>50</v>
      </c>
      <c r="C356" s="1">
        <v>3.78</v>
      </c>
      <c r="D356" s="1">
        <v>0.05</v>
      </c>
      <c r="E356" s="1">
        <v>649</v>
      </c>
      <c r="F356" s="1"/>
      <c r="G356" s="1"/>
      <c r="H356" s="1" t="s">
        <v>32</v>
      </c>
      <c r="I356" s="1" t="s">
        <v>42</v>
      </c>
      <c r="J356" s="1" t="s">
        <v>58</v>
      </c>
      <c r="K356" s="1" t="s">
        <v>60</v>
      </c>
      <c r="L356" s="1" t="s">
        <v>26</v>
      </c>
      <c r="M356" s="1"/>
      <c r="N356" s="1" t="s">
        <v>27</v>
      </c>
      <c r="O356" s="1" t="s">
        <v>28</v>
      </c>
      <c r="P356" s="1" t="s">
        <v>142</v>
      </c>
      <c r="Q356" s="1" t="s">
        <v>396</v>
      </c>
      <c r="R356" s="1">
        <v>60089</v>
      </c>
      <c r="S356" s="1" t="s">
        <v>238</v>
      </c>
      <c r="T356" s="1" t="s">
        <v>330</v>
      </c>
      <c r="U356" s="1">
        <v>40</v>
      </c>
      <c r="V356" s="1">
        <v>91366</v>
      </c>
    </row>
    <row r="357" spans="1:22" x14ac:dyDescent="0.35">
      <c r="A357" s="1">
        <v>24199</v>
      </c>
      <c r="B357" s="1" t="s">
        <v>21</v>
      </c>
      <c r="C357" s="1">
        <v>15.99</v>
      </c>
      <c r="D357" s="1">
        <v>0.05</v>
      </c>
      <c r="E357" s="1">
        <v>651</v>
      </c>
      <c r="F357" s="1"/>
      <c r="G357" s="1"/>
      <c r="H357" s="1" t="s">
        <v>32</v>
      </c>
      <c r="I357" s="1" t="s">
        <v>104</v>
      </c>
      <c r="J357" s="1" t="s">
        <v>58</v>
      </c>
      <c r="K357" s="1" t="s">
        <v>100</v>
      </c>
      <c r="L357" s="1" t="s">
        <v>53</v>
      </c>
      <c r="M357" s="1"/>
      <c r="N357" s="1" t="s">
        <v>27</v>
      </c>
      <c r="O357" s="1" t="s">
        <v>28</v>
      </c>
      <c r="P357" s="1" t="s">
        <v>317</v>
      </c>
      <c r="Q357" s="1" t="s">
        <v>397</v>
      </c>
      <c r="R357" s="1">
        <v>89115</v>
      </c>
      <c r="S357" s="2">
        <v>42186</v>
      </c>
      <c r="T357" s="2">
        <v>42217</v>
      </c>
      <c r="U357" s="1">
        <v>12</v>
      </c>
      <c r="V357" s="1">
        <v>91575</v>
      </c>
    </row>
    <row r="358" spans="1:22" x14ac:dyDescent="0.35">
      <c r="A358" s="1">
        <v>23433</v>
      </c>
      <c r="B358" s="1" t="s">
        <v>98</v>
      </c>
      <c r="C358" s="1">
        <v>880.98</v>
      </c>
      <c r="D358" s="1">
        <v>0.1</v>
      </c>
      <c r="E358" s="1">
        <v>651</v>
      </c>
      <c r="F358" s="1"/>
      <c r="G358" s="1"/>
      <c r="H358" s="1" t="s">
        <v>32</v>
      </c>
      <c r="I358" s="1" t="s">
        <v>104</v>
      </c>
      <c r="J358" s="1" t="s">
        <v>34</v>
      </c>
      <c r="K358" s="1" t="s">
        <v>151</v>
      </c>
      <c r="L358" s="1" t="s">
        <v>108</v>
      </c>
      <c r="M358" s="1"/>
      <c r="N358" s="1" t="s">
        <v>27</v>
      </c>
      <c r="O358" s="1" t="s">
        <v>28</v>
      </c>
      <c r="P358" s="1" t="s">
        <v>317</v>
      </c>
      <c r="Q358" s="1" t="s">
        <v>397</v>
      </c>
      <c r="R358" s="1">
        <v>89115</v>
      </c>
      <c r="S358" s="1" t="s">
        <v>48</v>
      </c>
      <c r="T358" s="1" t="s">
        <v>398</v>
      </c>
      <c r="U358" s="1">
        <v>8</v>
      </c>
      <c r="V358" s="1">
        <v>91576</v>
      </c>
    </row>
    <row r="359" spans="1:22" x14ac:dyDescent="0.35">
      <c r="A359" s="1">
        <v>23434</v>
      </c>
      <c r="B359" s="1" t="s">
        <v>98</v>
      </c>
      <c r="C359" s="1">
        <v>13.4</v>
      </c>
      <c r="D359" s="1">
        <v>0.05</v>
      </c>
      <c r="E359" s="1">
        <v>651</v>
      </c>
      <c r="F359" s="1"/>
      <c r="G359" s="1"/>
      <c r="H359" s="1" t="s">
        <v>32</v>
      </c>
      <c r="I359" s="1" t="s">
        <v>104</v>
      </c>
      <c r="J359" s="1" t="s">
        <v>34</v>
      </c>
      <c r="K359" s="1" t="s">
        <v>52</v>
      </c>
      <c r="L359" s="1" t="s">
        <v>44</v>
      </c>
      <c r="M359" s="1"/>
      <c r="N359" s="1" t="s">
        <v>27</v>
      </c>
      <c r="O359" s="1" t="s">
        <v>28</v>
      </c>
      <c r="P359" s="1" t="s">
        <v>317</v>
      </c>
      <c r="Q359" s="1" t="s">
        <v>397</v>
      </c>
      <c r="R359" s="1">
        <v>89115</v>
      </c>
      <c r="S359" s="1" t="s">
        <v>48</v>
      </c>
      <c r="T359" s="1" t="s">
        <v>137</v>
      </c>
      <c r="U359" s="1">
        <v>11</v>
      </c>
      <c r="V359" s="1">
        <v>91576</v>
      </c>
    </row>
    <row r="360" spans="1:22" x14ac:dyDescent="0.35">
      <c r="A360" s="1">
        <v>23435</v>
      </c>
      <c r="B360" s="1" t="s">
        <v>98</v>
      </c>
      <c r="C360" s="1">
        <v>15.99</v>
      </c>
      <c r="D360" s="1">
        <v>0.05</v>
      </c>
      <c r="E360" s="1">
        <v>651</v>
      </c>
      <c r="F360" s="1"/>
      <c r="G360" s="1"/>
      <c r="H360" s="1" t="s">
        <v>32</v>
      </c>
      <c r="I360" s="1" t="s">
        <v>104</v>
      </c>
      <c r="J360" s="1" t="s">
        <v>73</v>
      </c>
      <c r="K360" s="1" t="s">
        <v>74</v>
      </c>
      <c r="L360" s="1" t="s">
        <v>75</v>
      </c>
      <c r="M360" s="1"/>
      <c r="N360" s="1" t="s">
        <v>27</v>
      </c>
      <c r="O360" s="1" t="s">
        <v>28</v>
      </c>
      <c r="P360" s="1" t="s">
        <v>317</v>
      </c>
      <c r="Q360" s="1" t="s">
        <v>397</v>
      </c>
      <c r="R360" s="1">
        <v>89115</v>
      </c>
      <c r="S360" s="1" t="s">
        <v>48</v>
      </c>
      <c r="T360" s="1" t="s">
        <v>92</v>
      </c>
      <c r="U360" s="1">
        <v>12</v>
      </c>
      <c r="V360" s="1">
        <v>91576</v>
      </c>
    </row>
    <row r="361" spans="1:22" x14ac:dyDescent="0.35">
      <c r="A361" s="1">
        <v>25055</v>
      </c>
      <c r="B361" s="1" t="s">
        <v>31</v>
      </c>
      <c r="C361" s="1">
        <v>2.78</v>
      </c>
      <c r="D361" s="1">
        <v>0.05</v>
      </c>
      <c r="E361" s="1">
        <v>653</v>
      </c>
      <c r="F361" s="1"/>
      <c r="G361" s="1"/>
      <c r="H361" s="1" t="s">
        <v>22</v>
      </c>
      <c r="I361" s="1" t="s">
        <v>104</v>
      </c>
      <c r="J361" s="1" t="s">
        <v>58</v>
      </c>
      <c r="K361" s="1" t="s">
        <v>100</v>
      </c>
      <c r="L361" s="1" t="s">
        <v>53</v>
      </c>
      <c r="M361" s="1"/>
      <c r="N361" s="1" t="s">
        <v>27</v>
      </c>
      <c r="O361" s="1" t="s">
        <v>45</v>
      </c>
      <c r="P361" s="1" t="s">
        <v>37</v>
      </c>
      <c r="Q361" s="1" t="s">
        <v>399</v>
      </c>
      <c r="R361" s="1">
        <v>91730</v>
      </c>
      <c r="S361" s="1" t="s">
        <v>278</v>
      </c>
      <c r="T361" s="1" t="s">
        <v>299</v>
      </c>
      <c r="U361" s="1">
        <v>9</v>
      </c>
      <c r="V361" s="1">
        <v>91213</v>
      </c>
    </row>
    <row r="362" spans="1:22" x14ac:dyDescent="0.35">
      <c r="A362" s="1">
        <v>20874</v>
      </c>
      <c r="B362" s="1" t="s">
        <v>41</v>
      </c>
      <c r="C362" s="1">
        <v>18.97</v>
      </c>
      <c r="D362" s="1">
        <v>0.05</v>
      </c>
      <c r="E362" s="1">
        <v>657</v>
      </c>
      <c r="F362" s="1"/>
      <c r="G362" s="1"/>
      <c r="H362" s="1" t="s">
        <v>32</v>
      </c>
      <c r="I362" s="1" t="s">
        <v>104</v>
      </c>
      <c r="J362" s="1" t="s">
        <v>58</v>
      </c>
      <c r="K362" s="1" t="s">
        <v>83</v>
      </c>
      <c r="L362" s="1" t="s">
        <v>53</v>
      </c>
      <c r="M362" s="1"/>
      <c r="N362" s="1" t="s">
        <v>27</v>
      </c>
      <c r="O362" s="1" t="s">
        <v>45</v>
      </c>
      <c r="P362" s="1" t="s">
        <v>152</v>
      </c>
      <c r="Q362" s="1" t="s">
        <v>400</v>
      </c>
      <c r="R362" s="1">
        <v>1540</v>
      </c>
      <c r="S362" s="1" t="s">
        <v>246</v>
      </c>
      <c r="T362" s="1" t="s">
        <v>222</v>
      </c>
      <c r="U362" s="1">
        <v>1</v>
      </c>
      <c r="V362" s="1">
        <v>91212</v>
      </c>
    </row>
    <row r="363" spans="1:22" x14ac:dyDescent="0.35">
      <c r="A363" s="1">
        <v>20875</v>
      </c>
      <c r="B363" s="1" t="s">
        <v>41</v>
      </c>
      <c r="C363" s="1">
        <v>119.99</v>
      </c>
      <c r="D363" s="1">
        <v>0.1</v>
      </c>
      <c r="E363" s="1">
        <v>659</v>
      </c>
      <c r="F363" s="1"/>
      <c r="G363" s="1"/>
      <c r="H363" s="1" t="s">
        <v>32</v>
      </c>
      <c r="I363" s="1" t="s">
        <v>104</v>
      </c>
      <c r="J363" s="1" t="s">
        <v>73</v>
      </c>
      <c r="K363" s="1" t="s">
        <v>74</v>
      </c>
      <c r="L363" s="1" t="s">
        <v>108</v>
      </c>
      <c r="M363" s="1"/>
      <c r="N363" s="1" t="s">
        <v>27</v>
      </c>
      <c r="O363" s="1" t="s">
        <v>45</v>
      </c>
      <c r="P363" s="1" t="s">
        <v>121</v>
      </c>
      <c r="Q363" s="1" t="s">
        <v>401</v>
      </c>
      <c r="R363" s="1">
        <v>5403</v>
      </c>
      <c r="S363" s="1" t="s">
        <v>246</v>
      </c>
      <c r="T363" s="1" t="s">
        <v>96</v>
      </c>
      <c r="U363" s="1">
        <v>5</v>
      </c>
      <c r="V363" s="1">
        <v>91212</v>
      </c>
    </row>
    <row r="364" spans="1:22" x14ac:dyDescent="0.35">
      <c r="A364" s="1">
        <v>23487</v>
      </c>
      <c r="B364" s="1" t="s">
        <v>41</v>
      </c>
      <c r="C364" s="1">
        <v>14.58</v>
      </c>
      <c r="D364" s="1">
        <v>0.05</v>
      </c>
      <c r="E364" s="1">
        <v>663</v>
      </c>
      <c r="F364" s="1"/>
      <c r="G364" s="1"/>
      <c r="H364" s="1" t="s">
        <v>32</v>
      </c>
      <c r="I364" s="1" t="s">
        <v>42</v>
      </c>
      <c r="J364" s="1" t="s">
        <v>34</v>
      </c>
      <c r="K364" s="1" t="s">
        <v>52</v>
      </c>
      <c r="L364" s="1" t="s">
        <v>53</v>
      </c>
      <c r="M364" s="1"/>
      <c r="N364" s="1" t="s">
        <v>27</v>
      </c>
      <c r="O364" s="1" t="s">
        <v>114</v>
      </c>
      <c r="P364" s="1" t="s">
        <v>124</v>
      </c>
      <c r="Q364" s="1" t="s">
        <v>389</v>
      </c>
      <c r="R364" s="1">
        <v>43952</v>
      </c>
      <c r="S364" s="1" t="s">
        <v>238</v>
      </c>
      <c r="T364" s="2">
        <v>42010</v>
      </c>
      <c r="U364" s="1">
        <v>17</v>
      </c>
      <c r="V364" s="1">
        <v>90922</v>
      </c>
    </row>
    <row r="365" spans="1:22" x14ac:dyDescent="0.35">
      <c r="A365" s="1">
        <v>21086</v>
      </c>
      <c r="B365" s="1" t="s">
        <v>98</v>
      </c>
      <c r="C365" s="1">
        <v>22.72</v>
      </c>
      <c r="D365" s="1">
        <v>0.05</v>
      </c>
      <c r="E365" s="1">
        <v>665</v>
      </c>
      <c r="F365" s="1"/>
      <c r="G365" s="1"/>
      <c r="H365" s="1" t="s">
        <v>32</v>
      </c>
      <c r="I365" s="1" t="s">
        <v>81</v>
      </c>
      <c r="J365" s="1" t="s">
        <v>34</v>
      </c>
      <c r="K365" s="1" t="s">
        <v>52</v>
      </c>
      <c r="L365" s="1" t="s">
        <v>44</v>
      </c>
      <c r="M365" s="1"/>
      <c r="N365" s="1" t="s">
        <v>27</v>
      </c>
      <c r="O365" s="1" t="s">
        <v>114</v>
      </c>
      <c r="P365" s="1" t="s">
        <v>184</v>
      </c>
      <c r="Q365" s="1" t="s">
        <v>346</v>
      </c>
      <c r="R365" s="1">
        <v>37130</v>
      </c>
      <c r="S365" s="1" t="s">
        <v>189</v>
      </c>
      <c r="T365" s="1" t="s">
        <v>96</v>
      </c>
      <c r="U365" s="1">
        <v>9</v>
      </c>
      <c r="V365" s="1">
        <v>88677</v>
      </c>
    </row>
    <row r="366" spans="1:22" x14ac:dyDescent="0.35">
      <c r="A366" s="1">
        <v>18667</v>
      </c>
      <c r="B366" s="1" t="s">
        <v>41</v>
      </c>
      <c r="C366" s="1">
        <v>130.97999999999999</v>
      </c>
      <c r="D366" s="1">
        <v>0.1</v>
      </c>
      <c r="E366" s="1">
        <v>665</v>
      </c>
      <c r="F366" s="1"/>
      <c r="G366" s="1"/>
      <c r="H366" s="1" t="s">
        <v>32</v>
      </c>
      <c r="I366" s="1" t="s">
        <v>81</v>
      </c>
      <c r="J366" s="1" t="s">
        <v>34</v>
      </c>
      <c r="K366" s="1" t="s">
        <v>35</v>
      </c>
      <c r="L366" s="1" t="s">
        <v>36</v>
      </c>
      <c r="M366" s="1"/>
      <c r="N366" s="1" t="s">
        <v>27</v>
      </c>
      <c r="O366" s="1" t="s">
        <v>114</v>
      </c>
      <c r="P366" s="1" t="s">
        <v>184</v>
      </c>
      <c r="Q366" s="1" t="s">
        <v>346</v>
      </c>
      <c r="R366" s="1">
        <v>37130</v>
      </c>
      <c r="S366" s="1" t="s">
        <v>349</v>
      </c>
      <c r="T366" s="1" t="s">
        <v>190</v>
      </c>
      <c r="U366" s="1">
        <v>6</v>
      </c>
      <c r="V366" s="1">
        <v>88678</v>
      </c>
    </row>
    <row r="367" spans="1:22" x14ac:dyDescent="0.35">
      <c r="A367" s="1">
        <v>24776</v>
      </c>
      <c r="B367" s="1" t="s">
        <v>98</v>
      </c>
      <c r="C367" s="1">
        <v>4.57</v>
      </c>
      <c r="D367" s="1">
        <v>0.05</v>
      </c>
      <c r="E367" s="1">
        <v>666</v>
      </c>
      <c r="F367" s="1"/>
      <c r="G367" s="1"/>
      <c r="H367" s="1" t="s">
        <v>32</v>
      </c>
      <c r="I367" s="1" t="s">
        <v>81</v>
      </c>
      <c r="J367" s="1" t="s">
        <v>58</v>
      </c>
      <c r="K367" s="1" t="s">
        <v>100</v>
      </c>
      <c r="L367" s="1" t="s">
        <v>53</v>
      </c>
      <c r="M367" s="1"/>
      <c r="N367" s="1" t="s">
        <v>27</v>
      </c>
      <c r="O367" s="1" t="s">
        <v>54</v>
      </c>
      <c r="P367" s="1" t="s">
        <v>184</v>
      </c>
      <c r="Q367" s="1" t="s">
        <v>402</v>
      </c>
      <c r="R367" s="1">
        <v>37211</v>
      </c>
      <c r="S367" s="1" t="s">
        <v>187</v>
      </c>
      <c r="T367" s="1" t="s">
        <v>191</v>
      </c>
      <c r="U367" s="1">
        <v>11</v>
      </c>
      <c r="V367" s="1">
        <v>88679</v>
      </c>
    </row>
    <row r="368" spans="1:22" x14ac:dyDescent="0.35">
      <c r="A368" s="1">
        <v>3086</v>
      </c>
      <c r="B368" s="1" t="s">
        <v>98</v>
      </c>
      <c r="C368" s="1">
        <v>22.72</v>
      </c>
      <c r="D368" s="1">
        <v>0.05</v>
      </c>
      <c r="E368" s="1">
        <v>667</v>
      </c>
      <c r="F368" s="1"/>
      <c r="G368" s="1"/>
      <c r="H368" s="1" t="s">
        <v>32</v>
      </c>
      <c r="I368" s="1" t="s">
        <v>81</v>
      </c>
      <c r="J368" s="1" t="s">
        <v>34</v>
      </c>
      <c r="K368" s="1" t="s">
        <v>52</v>
      </c>
      <c r="L368" s="1" t="s">
        <v>44</v>
      </c>
      <c r="M368" s="1"/>
      <c r="N368" s="1" t="s">
        <v>27</v>
      </c>
      <c r="O368" s="1" t="s">
        <v>54</v>
      </c>
      <c r="P368" s="1" t="s">
        <v>112</v>
      </c>
      <c r="Q368" s="1" t="s">
        <v>403</v>
      </c>
      <c r="R368" s="1">
        <v>75203</v>
      </c>
      <c r="S368" s="1" t="s">
        <v>189</v>
      </c>
      <c r="T368" s="1" t="s">
        <v>96</v>
      </c>
      <c r="U368" s="1">
        <v>37</v>
      </c>
      <c r="V368" s="1">
        <v>22147</v>
      </c>
    </row>
    <row r="369" spans="1:22" x14ac:dyDescent="0.35">
      <c r="A369" s="1">
        <v>6776</v>
      </c>
      <c r="B369" s="1" t="s">
        <v>98</v>
      </c>
      <c r="C369" s="1">
        <v>4.57</v>
      </c>
      <c r="D369" s="1">
        <v>0.05</v>
      </c>
      <c r="E369" s="1">
        <v>667</v>
      </c>
      <c r="F369" s="1"/>
      <c r="G369" s="1"/>
      <c r="H369" s="1" t="s">
        <v>32</v>
      </c>
      <c r="I369" s="1" t="s">
        <v>81</v>
      </c>
      <c r="J369" s="1" t="s">
        <v>58</v>
      </c>
      <c r="K369" s="1" t="s">
        <v>100</v>
      </c>
      <c r="L369" s="1" t="s">
        <v>53</v>
      </c>
      <c r="M369" s="1"/>
      <c r="N369" s="1" t="s">
        <v>27</v>
      </c>
      <c r="O369" s="1" t="s">
        <v>54</v>
      </c>
      <c r="P369" s="1" t="s">
        <v>112</v>
      </c>
      <c r="Q369" s="1" t="s">
        <v>403</v>
      </c>
      <c r="R369" s="1">
        <v>75203</v>
      </c>
      <c r="S369" s="1" t="s">
        <v>187</v>
      </c>
      <c r="T369" s="1" t="s">
        <v>191</v>
      </c>
      <c r="U369" s="1">
        <v>45</v>
      </c>
      <c r="V369" s="1">
        <v>48257</v>
      </c>
    </row>
    <row r="370" spans="1:22" x14ac:dyDescent="0.35">
      <c r="A370" s="1">
        <v>24882</v>
      </c>
      <c r="B370" s="1" t="s">
        <v>50</v>
      </c>
      <c r="C370" s="1">
        <v>2.89</v>
      </c>
      <c r="D370" s="1">
        <v>0.05</v>
      </c>
      <c r="E370" s="1">
        <v>669</v>
      </c>
      <c r="F370" s="1"/>
      <c r="G370" s="1"/>
      <c r="H370" s="1" t="s">
        <v>32</v>
      </c>
      <c r="I370" s="1" t="s">
        <v>42</v>
      </c>
      <c r="J370" s="1" t="s">
        <v>58</v>
      </c>
      <c r="K370" s="1" t="s">
        <v>116</v>
      </c>
      <c r="L370" s="1" t="s">
        <v>53</v>
      </c>
      <c r="M370" s="1"/>
      <c r="N370" s="1" t="s">
        <v>27</v>
      </c>
      <c r="O370" s="1" t="s">
        <v>54</v>
      </c>
      <c r="P370" s="1" t="s">
        <v>228</v>
      </c>
      <c r="Q370" s="1" t="s">
        <v>404</v>
      </c>
      <c r="R370" s="1">
        <v>52501</v>
      </c>
      <c r="S370" s="1" t="s">
        <v>271</v>
      </c>
      <c r="T370" s="1" t="s">
        <v>130</v>
      </c>
      <c r="U370" s="1">
        <v>22</v>
      </c>
      <c r="V370" s="1">
        <v>88475</v>
      </c>
    </row>
    <row r="371" spans="1:22" x14ac:dyDescent="0.35">
      <c r="A371" s="1">
        <v>24883</v>
      </c>
      <c r="B371" s="1" t="s">
        <v>50</v>
      </c>
      <c r="C371" s="1">
        <v>48.91</v>
      </c>
      <c r="D371" s="1">
        <v>0.05</v>
      </c>
      <c r="E371" s="1">
        <v>669</v>
      </c>
      <c r="F371" s="1"/>
      <c r="G371" s="1"/>
      <c r="H371" s="1" t="s">
        <v>32</v>
      </c>
      <c r="I371" s="1" t="s">
        <v>42</v>
      </c>
      <c r="J371" s="1" t="s">
        <v>58</v>
      </c>
      <c r="K371" s="1" t="s">
        <v>83</v>
      </c>
      <c r="L371" s="1" t="s">
        <v>53</v>
      </c>
      <c r="M371" s="1"/>
      <c r="N371" s="1" t="s">
        <v>27</v>
      </c>
      <c r="O371" s="1" t="s">
        <v>114</v>
      </c>
      <c r="P371" s="1" t="s">
        <v>228</v>
      </c>
      <c r="Q371" s="1" t="s">
        <v>404</v>
      </c>
      <c r="R371" s="1">
        <v>52501</v>
      </c>
      <c r="S371" s="1" t="s">
        <v>271</v>
      </c>
      <c r="T371" s="1" t="s">
        <v>236</v>
      </c>
      <c r="U371" s="1">
        <v>2</v>
      </c>
      <c r="V371" s="1">
        <v>88475</v>
      </c>
    </row>
    <row r="372" spans="1:22" x14ac:dyDescent="0.35">
      <c r="A372" s="1">
        <v>18808</v>
      </c>
      <c r="B372" s="1" t="s">
        <v>98</v>
      </c>
      <c r="C372" s="1">
        <v>296.18</v>
      </c>
      <c r="D372" s="1">
        <v>0.1</v>
      </c>
      <c r="E372" s="1">
        <v>670</v>
      </c>
      <c r="F372" s="1"/>
      <c r="G372" s="1"/>
      <c r="H372" s="1" t="s">
        <v>32</v>
      </c>
      <c r="I372" s="1" t="s">
        <v>42</v>
      </c>
      <c r="J372" s="1" t="s">
        <v>34</v>
      </c>
      <c r="K372" s="1" t="s">
        <v>123</v>
      </c>
      <c r="L372" s="1" t="s">
        <v>108</v>
      </c>
      <c r="M372" s="1"/>
      <c r="N372" s="1" t="s">
        <v>27</v>
      </c>
      <c r="O372" s="1" t="s">
        <v>54</v>
      </c>
      <c r="P372" s="1" t="s">
        <v>117</v>
      </c>
      <c r="Q372" s="1" t="s">
        <v>354</v>
      </c>
      <c r="R372" s="1">
        <v>22025</v>
      </c>
      <c r="S372" s="2">
        <v>42127</v>
      </c>
      <c r="T372" s="2">
        <v>42341</v>
      </c>
      <c r="U372" s="1">
        <v>5</v>
      </c>
      <c r="V372" s="1">
        <v>88474</v>
      </c>
    </row>
    <row r="373" spans="1:22" x14ac:dyDescent="0.35">
      <c r="A373" s="1">
        <v>19423</v>
      </c>
      <c r="B373" s="1" t="s">
        <v>98</v>
      </c>
      <c r="C373" s="1">
        <v>2.88</v>
      </c>
      <c r="D373" s="1">
        <v>0.05</v>
      </c>
      <c r="E373" s="1">
        <v>672</v>
      </c>
      <c r="F373" s="1"/>
      <c r="G373" s="1"/>
      <c r="H373" s="1" t="s">
        <v>32</v>
      </c>
      <c r="I373" s="1" t="s">
        <v>51</v>
      </c>
      <c r="J373" s="1" t="s">
        <v>58</v>
      </c>
      <c r="K373" s="1" t="s">
        <v>25</v>
      </c>
      <c r="L373" s="1" t="s">
        <v>26</v>
      </c>
      <c r="M373" s="1"/>
      <c r="N373" s="1" t="s">
        <v>27</v>
      </c>
      <c r="O373" s="1" t="s">
        <v>54</v>
      </c>
      <c r="P373" s="1" t="s">
        <v>228</v>
      </c>
      <c r="Q373" s="1" t="s">
        <v>229</v>
      </c>
      <c r="R373" s="1">
        <v>50208</v>
      </c>
      <c r="S373" s="2">
        <v>42126</v>
      </c>
      <c r="T373" s="2">
        <v>42249</v>
      </c>
      <c r="U373" s="1">
        <v>12</v>
      </c>
      <c r="V373" s="1">
        <v>88173</v>
      </c>
    </row>
    <row r="374" spans="1:22" x14ac:dyDescent="0.35">
      <c r="A374" s="1">
        <v>19424</v>
      </c>
      <c r="B374" s="1" t="s">
        <v>98</v>
      </c>
      <c r="C374" s="1">
        <v>195.99</v>
      </c>
      <c r="D374" s="1">
        <v>0.1</v>
      </c>
      <c r="E374" s="1">
        <v>672</v>
      </c>
      <c r="F374" s="1"/>
      <c r="G374" s="1"/>
      <c r="H374" s="1" t="s">
        <v>32</v>
      </c>
      <c r="I374" s="1" t="s">
        <v>51</v>
      </c>
      <c r="J374" s="1" t="s">
        <v>73</v>
      </c>
      <c r="K374" s="1" t="s">
        <v>67</v>
      </c>
      <c r="L374" s="1" t="s">
        <v>53</v>
      </c>
      <c r="M374" s="1"/>
      <c r="N374" s="1" t="s">
        <v>27</v>
      </c>
      <c r="O374" s="1" t="s">
        <v>54</v>
      </c>
      <c r="P374" s="1" t="s">
        <v>228</v>
      </c>
      <c r="Q374" s="1" t="s">
        <v>229</v>
      </c>
      <c r="R374" s="1">
        <v>50208</v>
      </c>
      <c r="S374" s="2">
        <v>42126</v>
      </c>
      <c r="T374" s="2">
        <v>42340</v>
      </c>
      <c r="U374" s="1">
        <v>2</v>
      </c>
      <c r="V374" s="1">
        <v>88173</v>
      </c>
    </row>
    <row r="375" spans="1:22" x14ac:dyDescent="0.35">
      <c r="A375" s="1">
        <v>25059</v>
      </c>
      <c r="B375" s="1" t="s">
        <v>41</v>
      </c>
      <c r="C375" s="1">
        <v>161.55000000000001</v>
      </c>
      <c r="D375" s="1">
        <v>0.1</v>
      </c>
      <c r="E375" s="1">
        <v>674</v>
      </c>
      <c r="F375" s="1"/>
      <c r="G375" s="1"/>
      <c r="H375" s="1" t="s">
        <v>32</v>
      </c>
      <c r="I375" s="1" t="s">
        <v>51</v>
      </c>
      <c r="J375" s="1" t="s">
        <v>58</v>
      </c>
      <c r="K375" s="1" t="s">
        <v>119</v>
      </c>
      <c r="L375" s="1" t="s">
        <v>53</v>
      </c>
      <c r="M375" s="1"/>
      <c r="N375" s="1" t="s">
        <v>27</v>
      </c>
      <c r="O375" s="1" t="s">
        <v>114</v>
      </c>
      <c r="P375" s="1" t="s">
        <v>306</v>
      </c>
      <c r="Q375" s="1" t="s">
        <v>405</v>
      </c>
      <c r="R375" s="1">
        <v>64133</v>
      </c>
      <c r="S375" s="2">
        <v>42036</v>
      </c>
      <c r="T375" s="2">
        <v>42064</v>
      </c>
      <c r="U375" s="1">
        <v>3</v>
      </c>
      <c r="V375" s="1">
        <v>88174</v>
      </c>
    </row>
    <row r="376" spans="1:22" x14ac:dyDescent="0.35">
      <c r="A376" s="1">
        <v>19326</v>
      </c>
      <c r="B376" s="1" t="s">
        <v>50</v>
      </c>
      <c r="C376" s="1">
        <v>15.42</v>
      </c>
      <c r="D376" s="1">
        <v>0.05</v>
      </c>
      <c r="E376" s="1">
        <v>678</v>
      </c>
      <c r="F376" s="1"/>
      <c r="G376" s="1"/>
      <c r="H376" s="1" t="s">
        <v>22</v>
      </c>
      <c r="I376" s="1" t="s">
        <v>81</v>
      </c>
      <c r="J376" s="1" t="s">
        <v>58</v>
      </c>
      <c r="K376" s="1" t="s">
        <v>119</v>
      </c>
      <c r="L376" s="1" t="s">
        <v>53</v>
      </c>
      <c r="M376" s="1"/>
      <c r="N376" s="1" t="s">
        <v>27</v>
      </c>
      <c r="O376" s="1" t="s">
        <v>28</v>
      </c>
      <c r="P376" s="1" t="s">
        <v>117</v>
      </c>
      <c r="Q376" s="1" t="s">
        <v>406</v>
      </c>
      <c r="R376" s="1">
        <v>24281</v>
      </c>
      <c r="S376" s="1" t="s">
        <v>187</v>
      </c>
      <c r="T376" s="1" t="s">
        <v>182</v>
      </c>
      <c r="U376" s="1">
        <v>5</v>
      </c>
      <c r="V376" s="1">
        <v>88889</v>
      </c>
    </row>
    <row r="377" spans="1:22" x14ac:dyDescent="0.35">
      <c r="A377" s="1">
        <v>21609</v>
      </c>
      <c r="B377" s="1" t="s">
        <v>50</v>
      </c>
      <c r="C377" s="1">
        <v>3.95</v>
      </c>
      <c r="D377" s="1">
        <v>0.05</v>
      </c>
      <c r="E377" s="1">
        <v>679</v>
      </c>
      <c r="F377" s="1"/>
      <c r="G377" s="1"/>
      <c r="H377" s="1" t="s">
        <v>32</v>
      </c>
      <c r="I377" s="1" t="s">
        <v>81</v>
      </c>
      <c r="J377" s="1" t="s">
        <v>58</v>
      </c>
      <c r="K377" s="1" t="s">
        <v>196</v>
      </c>
      <c r="L377" s="1" t="s">
        <v>53</v>
      </c>
      <c r="M377" s="1"/>
      <c r="N377" s="1" t="s">
        <v>27</v>
      </c>
      <c r="O377" s="1" t="s">
        <v>28</v>
      </c>
      <c r="P377" s="1" t="s">
        <v>29</v>
      </c>
      <c r="Q377" s="1" t="s">
        <v>407</v>
      </c>
      <c r="R377" s="1">
        <v>98387</v>
      </c>
      <c r="S377" s="2">
        <v>42097</v>
      </c>
      <c r="T377" s="2">
        <v>42127</v>
      </c>
      <c r="U377" s="1">
        <v>2</v>
      </c>
      <c r="V377" s="1">
        <v>88890</v>
      </c>
    </row>
    <row r="378" spans="1:22" x14ac:dyDescent="0.35">
      <c r="A378" s="1">
        <v>21610</v>
      </c>
      <c r="B378" s="1" t="s">
        <v>50</v>
      </c>
      <c r="C378" s="1">
        <v>367.99</v>
      </c>
      <c r="D378" s="1">
        <v>0.1</v>
      </c>
      <c r="E378" s="1">
        <v>679</v>
      </c>
      <c r="F378" s="1"/>
      <c r="G378" s="1"/>
      <c r="H378" s="1" t="s">
        <v>32</v>
      </c>
      <c r="I378" s="1" t="s">
        <v>81</v>
      </c>
      <c r="J378" s="1" t="s">
        <v>58</v>
      </c>
      <c r="K378" s="1" t="s">
        <v>100</v>
      </c>
      <c r="L378" s="1" t="s">
        <v>53</v>
      </c>
      <c r="M378" s="1"/>
      <c r="N378" s="1" t="s">
        <v>27</v>
      </c>
      <c r="O378" s="1" t="s">
        <v>28</v>
      </c>
      <c r="P378" s="1" t="s">
        <v>29</v>
      </c>
      <c r="Q378" s="1" t="s">
        <v>407</v>
      </c>
      <c r="R378" s="1">
        <v>98387</v>
      </c>
      <c r="S378" s="2">
        <v>42097</v>
      </c>
      <c r="T378" s="2">
        <v>42127</v>
      </c>
      <c r="U378" s="1">
        <v>17</v>
      </c>
      <c r="V378" s="1">
        <v>88890</v>
      </c>
    </row>
    <row r="379" spans="1:22" x14ac:dyDescent="0.35">
      <c r="A379" s="1">
        <v>21612</v>
      </c>
      <c r="B379" s="1" t="s">
        <v>50</v>
      </c>
      <c r="C379" s="1">
        <v>95.99</v>
      </c>
      <c r="D379" s="1">
        <v>0.05</v>
      </c>
      <c r="E379" s="1">
        <v>680</v>
      </c>
      <c r="F379" s="1"/>
      <c r="G379" s="1"/>
      <c r="H379" s="1" t="s">
        <v>32</v>
      </c>
      <c r="I379" s="1" t="s">
        <v>81</v>
      </c>
      <c r="J379" s="1" t="s">
        <v>73</v>
      </c>
      <c r="K379" s="1" t="s">
        <v>67</v>
      </c>
      <c r="L379" s="1" t="s">
        <v>53</v>
      </c>
      <c r="M379" s="1"/>
      <c r="N379" s="1" t="s">
        <v>27</v>
      </c>
      <c r="O379" s="1" t="s">
        <v>54</v>
      </c>
      <c r="P379" s="1" t="s">
        <v>29</v>
      </c>
      <c r="Q379" s="1" t="s">
        <v>408</v>
      </c>
      <c r="R379" s="1">
        <v>99207</v>
      </c>
      <c r="S379" s="2">
        <v>42097</v>
      </c>
      <c r="T379" s="2">
        <v>42158</v>
      </c>
      <c r="U379" s="1">
        <v>3</v>
      </c>
      <c r="V379" s="1">
        <v>88890</v>
      </c>
    </row>
    <row r="380" spans="1:22" x14ac:dyDescent="0.35">
      <c r="A380" s="1">
        <v>18555</v>
      </c>
      <c r="B380" s="1" t="s">
        <v>50</v>
      </c>
      <c r="C380" s="1">
        <v>17.670000000000002</v>
      </c>
      <c r="D380" s="1">
        <v>0.05</v>
      </c>
      <c r="E380" s="1">
        <v>683</v>
      </c>
      <c r="F380" s="1"/>
      <c r="G380" s="1"/>
      <c r="H380" s="1" t="s">
        <v>22</v>
      </c>
      <c r="I380" s="1" t="s">
        <v>51</v>
      </c>
      <c r="J380" s="1" t="s">
        <v>34</v>
      </c>
      <c r="K380" s="1" t="s">
        <v>52</v>
      </c>
      <c r="L380" s="1" t="s">
        <v>44</v>
      </c>
      <c r="M380" s="1"/>
      <c r="N380" s="1" t="s">
        <v>27</v>
      </c>
      <c r="O380" s="1" t="s">
        <v>54</v>
      </c>
      <c r="P380" s="1" t="s">
        <v>302</v>
      </c>
      <c r="Q380" s="1" t="s">
        <v>409</v>
      </c>
      <c r="R380" s="1">
        <v>68046</v>
      </c>
      <c r="S380" s="2">
        <v>42189</v>
      </c>
      <c r="T380" s="2">
        <v>42220</v>
      </c>
      <c r="U380" s="1">
        <v>4</v>
      </c>
      <c r="V380" s="1">
        <v>87765</v>
      </c>
    </row>
    <row r="381" spans="1:22" x14ac:dyDescent="0.35">
      <c r="A381" s="1">
        <v>21411</v>
      </c>
      <c r="B381" s="1" t="s">
        <v>41</v>
      </c>
      <c r="C381" s="1">
        <v>279.48</v>
      </c>
      <c r="D381" s="1">
        <v>0.1</v>
      </c>
      <c r="E381" s="1">
        <v>688</v>
      </c>
      <c r="F381" s="1"/>
      <c r="G381" s="1"/>
      <c r="H381" s="1" t="s">
        <v>32</v>
      </c>
      <c r="I381" s="1" t="s">
        <v>51</v>
      </c>
      <c r="J381" s="1" t="s">
        <v>58</v>
      </c>
      <c r="K381" s="1" t="s">
        <v>119</v>
      </c>
      <c r="L381" s="1" t="s">
        <v>178</v>
      </c>
      <c r="M381" s="1"/>
      <c r="N381" s="1" t="s">
        <v>27</v>
      </c>
      <c r="O381" s="1" t="s">
        <v>54</v>
      </c>
      <c r="P381" s="1" t="s">
        <v>306</v>
      </c>
      <c r="Q381" s="1" t="s">
        <v>410</v>
      </c>
      <c r="R381" s="1">
        <v>63116</v>
      </c>
      <c r="S381" s="1" t="s">
        <v>72</v>
      </c>
      <c r="T381" s="1" t="s">
        <v>72</v>
      </c>
      <c r="U381" s="1">
        <v>10</v>
      </c>
      <c r="V381" s="1">
        <v>88503</v>
      </c>
    </row>
    <row r="382" spans="1:22" x14ac:dyDescent="0.35">
      <c r="A382" s="1">
        <v>19325</v>
      </c>
      <c r="B382" s="1" t="s">
        <v>98</v>
      </c>
      <c r="C382" s="1">
        <v>4.18</v>
      </c>
      <c r="D382" s="1">
        <v>0.05</v>
      </c>
      <c r="E382" s="1">
        <v>688</v>
      </c>
      <c r="F382" s="1"/>
      <c r="G382" s="1"/>
      <c r="H382" s="1" t="s">
        <v>32</v>
      </c>
      <c r="I382" s="1" t="s">
        <v>51</v>
      </c>
      <c r="J382" s="1" t="s">
        <v>58</v>
      </c>
      <c r="K382" s="1" t="s">
        <v>100</v>
      </c>
      <c r="L382" s="1" t="s">
        <v>53</v>
      </c>
      <c r="M382" s="1"/>
      <c r="N382" s="1" t="s">
        <v>27</v>
      </c>
      <c r="O382" s="1" t="s">
        <v>54</v>
      </c>
      <c r="P382" s="1" t="s">
        <v>306</v>
      </c>
      <c r="Q382" s="1" t="s">
        <v>410</v>
      </c>
      <c r="R382" s="1">
        <v>63116</v>
      </c>
      <c r="S382" s="2">
        <v>42158</v>
      </c>
      <c r="T382" s="2">
        <v>42219</v>
      </c>
      <c r="U382" s="1">
        <v>5</v>
      </c>
      <c r="V382" s="1">
        <v>88504</v>
      </c>
    </row>
    <row r="383" spans="1:22" x14ac:dyDescent="0.35">
      <c r="A383" s="1">
        <v>26321</v>
      </c>
      <c r="B383" s="1" t="s">
        <v>50</v>
      </c>
      <c r="C383" s="1">
        <v>1.7</v>
      </c>
      <c r="D383" s="1">
        <v>0.05</v>
      </c>
      <c r="E383" s="1">
        <v>689</v>
      </c>
      <c r="F383" s="1"/>
      <c r="G383" s="1"/>
      <c r="H383" s="1" t="s">
        <v>32</v>
      </c>
      <c r="I383" s="1" t="s">
        <v>51</v>
      </c>
      <c r="J383" s="1" t="s">
        <v>73</v>
      </c>
      <c r="K383" s="1" t="s">
        <v>144</v>
      </c>
      <c r="L383" s="1" t="s">
        <v>44</v>
      </c>
      <c r="M383" s="1"/>
      <c r="N383" s="1" t="s">
        <v>27</v>
      </c>
      <c r="O383" s="1" t="s">
        <v>28</v>
      </c>
      <c r="P383" s="1" t="s">
        <v>306</v>
      </c>
      <c r="Q383" s="1" t="s">
        <v>411</v>
      </c>
      <c r="R383" s="1">
        <v>63376</v>
      </c>
      <c r="S383" s="2">
        <v>42096</v>
      </c>
      <c r="T383" s="2">
        <v>42126</v>
      </c>
      <c r="U383" s="1">
        <v>10</v>
      </c>
      <c r="V383" s="1">
        <v>88502</v>
      </c>
    </row>
    <row r="384" spans="1:22" x14ac:dyDescent="0.35">
      <c r="A384" s="1">
        <v>19933</v>
      </c>
      <c r="B384" s="1" t="s">
        <v>21</v>
      </c>
      <c r="C384" s="1">
        <v>6.48</v>
      </c>
      <c r="D384" s="1">
        <v>0.05</v>
      </c>
      <c r="E384" s="1">
        <v>691</v>
      </c>
      <c r="F384" s="1"/>
      <c r="G384" s="1"/>
      <c r="H384" s="1" t="s">
        <v>32</v>
      </c>
      <c r="I384" s="1" t="s">
        <v>42</v>
      </c>
      <c r="J384" s="1" t="s">
        <v>58</v>
      </c>
      <c r="K384" s="1" t="s">
        <v>83</v>
      </c>
      <c r="L384" s="1" t="s">
        <v>53</v>
      </c>
      <c r="M384" s="1"/>
      <c r="N384" s="1" t="s">
        <v>27</v>
      </c>
      <c r="O384" s="1" t="s">
        <v>28</v>
      </c>
      <c r="P384" s="1" t="s">
        <v>29</v>
      </c>
      <c r="Q384" s="1" t="s">
        <v>412</v>
      </c>
      <c r="R384" s="1">
        <v>98408</v>
      </c>
      <c r="S384" s="1" t="s">
        <v>236</v>
      </c>
      <c r="T384" s="1" t="s">
        <v>130</v>
      </c>
      <c r="U384" s="1">
        <v>8</v>
      </c>
      <c r="V384" s="1">
        <v>89915</v>
      </c>
    </row>
    <row r="385" spans="1:22" x14ac:dyDescent="0.35">
      <c r="A385" s="1">
        <v>19400</v>
      </c>
      <c r="B385" s="1" t="s">
        <v>98</v>
      </c>
      <c r="C385" s="1">
        <v>500.98</v>
      </c>
      <c r="D385" s="1">
        <v>0.1</v>
      </c>
      <c r="E385" s="1">
        <v>693</v>
      </c>
      <c r="F385" s="1"/>
      <c r="G385" s="1"/>
      <c r="H385" s="1" t="s">
        <v>32</v>
      </c>
      <c r="I385" s="1" t="s">
        <v>51</v>
      </c>
      <c r="J385" s="1" t="s">
        <v>34</v>
      </c>
      <c r="K385" s="1" t="s">
        <v>151</v>
      </c>
      <c r="L385" s="1" t="s">
        <v>108</v>
      </c>
      <c r="M385" s="1"/>
      <c r="N385" s="1" t="s">
        <v>27</v>
      </c>
      <c r="O385" s="1" t="s">
        <v>28</v>
      </c>
      <c r="P385" s="1" t="s">
        <v>194</v>
      </c>
      <c r="Q385" s="1" t="s">
        <v>413</v>
      </c>
      <c r="R385" s="1">
        <v>80229</v>
      </c>
      <c r="S385" s="1" t="s">
        <v>132</v>
      </c>
      <c r="T385" s="1" t="s">
        <v>132</v>
      </c>
      <c r="U385" s="1">
        <v>7</v>
      </c>
      <c r="V385" s="1">
        <v>87811</v>
      </c>
    </row>
    <row r="386" spans="1:22" x14ac:dyDescent="0.35">
      <c r="A386" s="1">
        <v>18736</v>
      </c>
      <c r="B386" s="1" t="s">
        <v>98</v>
      </c>
      <c r="C386" s="1">
        <v>5.34</v>
      </c>
      <c r="D386" s="1">
        <v>0.05</v>
      </c>
      <c r="E386" s="1">
        <v>693</v>
      </c>
      <c r="F386" s="1"/>
      <c r="G386" s="1"/>
      <c r="H386" s="1" t="s">
        <v>22</v>
      </c>
      <c r="I386" s="1" t="s">
        <v>51</v>
      </c>
      <c r="J386" s="1" t="s">
        <v>58</v>
      </c>
      <c r="K386" s="1" t="s">
        <v>100</v>
      </c>
      <c r="L386" s="1" t="s">
        <v>53</v>
      </c>
      <c r="M386" s="1"/>
      <c r="N386" s="1" t="s">
        <v>27</v>
      </c>
      <c r="O386" s="1" t="s">
        <v>28</v>
      </c>
      <c r="P386" s="1" t="s">
        <v>194</v>
      </c>
      <c r="Q386" s="1" t="s">
        <v>413</v>
      </c>
      <c r="R386" s="1">
        <v>80229</v>
      </c>
      <c r="S386" s="2">
        <v>42219</v>
      </c>
      <c r="T386" s="1" t="s">
        <v>126</v>
      </c>
      <c r="U386" s="1">
        <v>17</v>
      </c>
      <c r="V386" s="1">
        <v>87812</v>
      </c>
    </row>
    <row r="387" spans="1:22" x14ac:dyDescent="0.35">
      <c r="A387" s="1">
        <v>18737</v>
      </c>
      <c r="B387" s="1" t="s">
        <v>98</v>
      </c>
      <c r="C387" s="1">
        <v>140.97999999999999</v>
      </c>
      <c r="D387" s="1">
        <v>0.1</v>
      </c>
      <c r="E387" s="1">
        <v>693</v>
      </c>
      <c r="F387" s="1"/>
      <c r="G387" s="1"/>
      <c r="H387" s="1" t="s">
        <v>32</v>
      </c>
      <c r="I387" s="1" t="s">
        <v>51</v>
      </c>
      <c r="J387" s="1" t="s">
        <v>34</v>
      </c>
      <c r="K387" s="1" t="s">
        <v>151</v>
      </c>
      <c r="L387" s="1" t="s">
        <v>108</v>
      </c>
      <c r="M387" s="1"/>
      <c r="N387" s="1" t="s">
        <v>27</v>
      </c>
      <c r="O387" s="1" t="s">
        <v>28</v>
      </c>
      <c r="P387" s="1" t="s">
        <v>194</v>
      </c>
      <c r="Q387" s="1" t="s">
        <v>413</v>
      </c>
      <c r="R387" s="1">
        <v>80229</v>
      </c>
      <c r="S387" s="2">
        <v>42219</v>
      </c>
      <c r="T387" s="1" t="s">
        <v>126</v>
      </c>
      <c r="U387" s="1">
        <v>5</v>
      </c>
      <c r="V387" s="1">
        <v>87812</v>
      </c>
    </row>
    <row r="388" spans="1:22" x14ac:dyDescent="0.35">
      <c r="A388" s="1">
        <v>18738</v>
      </c>
      <c r="B388" s="1" t="s">
        <v>98</v>
      </c>
      <c r="C388" s="1">
        <v>205.99</v>
      </c>
      <c r="D388" s="1">
        <v>0.1</v>
      </c>
      <c r="E388" s="1">
        <v>693</v>
      </c>
      <c r="F388" s="1"/>
      <c r="G388" s="1"/>
      <c r="H388" s="1" t="s">
        <v>32</v>
      </c>
      <c r="I388" s="1" t="s">
        <v>51</v>
      </c>
      <c r="J388" s="1" t="s">
        <v>73</v>
      </c>
      <c r="K388" s="1" t="s">
        <v>67</v>
      </c>
      <c r="L388" s="1" t="s">
        <v>53</v>
      </c>
      <c r="M388" s="1"/>
      <c r="N388" s="1" t="s">
        <v>27</v>
      </c>
      <c r="O388" s="1" t="s">
        <v>28</v>
      </c>
      <c r="P388" s="1" t="s">
        <v>194</v>
      </c>
      <c r="Q388" s="1" t="s">
        <v>413</v>
      </c>
      <c r="R388" s="1">
        <v>80229</v>
      </c>
      <c r="S388" s="2">
        <v>42219</v>
      </c>
      <c r="T388" s="1" t="s">
        <v>126</v>
      </c>
      <c r="U388" s="1">
        <v>11</v>
      </c>
      <c r="V388" s="1">
        <v>87812</v>
      </c>
    </row>
    <row r="389" spans="1:22" x14ac:dyDescent="0.35">
      <c r="A389" s="1">
        <v>18810</v>
      </c>
      <c r="B389" s="1" t="s">
        <v>21</v>
      </c>
      <c r="C389" s="1">
        <v>230.98</v>
      </c>
      <c r="D389" s="1">
        <v>0.1</v>
      </c>
      <c r="E389" s="1">
        <v>693</v>
      </c>
      <c r="F389" s="1"/>
      <c r="G389" s="1"/>
      <c r="H389" s="1" t="s">
        <v>32</v>
      </c>
      <c r="I389" s="1" t="s">
        <v>51</v>
      </c>
      <c r="J389" s="1" t="s">
        <v>34</v>
      </c>
      <c r="K389" s="1" t="s">
        <v>123</v>
      </c>
      <c r="L389" s="1" t="s">
        <v>108</v>
      </c>
      <c r="M389" s="1"/>
      <c r="N389" s="1" t="s">
        <v>27</v>
      </c>
      <c r="O389" s="1" t="s">
        <v>54</v>
      </c>
      <c r="P389" s="1" t="s">
        <v>194</v>
      </c>
      <c r="Q389" s="1" t="s">
        <v>413</v>
      </c>
      <c r="R389" s="1">
        <v>80229</v>
      </c>
      <c r="S389" s="2">
        <v>42129</v>
      </c>
      <c r="T389" s="2">
        <v>42190</v>
      </c>
      <c r="U389" s="1">
        <v>36</v>
      </c>
      <c r="V389" s="1">
        <v>87813</v>
      </c>
    </row>
    <row r="390" spans="1:22" x14ac:dyDescent="0.35">
      <c r="A390" s="1">
        <v>22613</v>
      </c>
      <c r="B390" s="1" t="s">
        <v>50</v>
      </c>
      <c r="C390" s="1">
        <v>8.1199999999999992</v>
      </c>
      <c r="D390" s="1">
        <v>0.05</v>
      </c>
      <c r="E390" s="1">
        <v>696</v>
      </c>
      <c r="F390" s="1"/>
      <c r="G390" s="1"/>
      <c r="H390" s="1" t="s">
        <v>32</v>
      </c>
      <c r="I390" s="1" t="s">
        <v>81</v>
      </c>
      <c r="J390" s="1" t="s">
        <v>73</v>
      </c>
      <c r="K390" s="1" t="s">
        <v>144</v>
      </c>
      <c r="L390" s="1" t="s">
        <v>44</v>
      </c>
      <c r="M390" s="1"/>
      <c r="N390" s="1" t="s">
        <v>27</v>
      </c>
      <c r="O390" s="1" t="s">
        <v>54</v>
      </c>
      <c r="P390" s="1" t="s">
        <v>376</v>
      </c>
      <c r="Q390" s="1" t="s">
        <v>414</v>
      </c>
      <c r="R390" s="1">
        <v>46307</v>
      </c>
      <c r="S390" s="1" t="s">
        <v>94</v>
      </c>
      <c r="T390" s="1" t="s">
        <v>95</v>
      </c>
      <c r="U390" s="1">
        <v>10</v>
      </c>
      <c r="V390" s="1">
        <v>89847</v>
      </c>
    </row>
    <row r="391" spans="1:22" x14ac:dyDescent="0.35">
      <c r="A391" s="1">
        <v>22614</v>
      </c>
      <c r="B391" s="1" t="s">
        <v>50</v>
      </c>
      <c r="C391" s="1">
        <v>51.65</v>
      </c>
      <c r="D391" s="1">
        <v>0.05</v>
      </c>
      <c r="E391" s="1">
        <v>696</v>
      </c>
      <c r="F391" s="1"/>
      <c r="G391" s="1"/>
      <c r="H391" s="1" t="s">
        <v>32</v>
      </c>
      <c r="I391" s="1" t="s">
        <v>81</v>
      </c>
      <c r="J391" s="1" t="s">
        <v>34</v>
      </c>
      <c r="K391" s="1" t="s">
        <v>52</v>
      </c>
      <c r="L391" s="1" t="s">
        <v>75</v>
      </c>
      <c r="M391" s="1"/>
      <c r="N391" s="1" t="s">
        <v>27</v>
      </c>
      <c r="O391" s="1" t="s">
        <v>54</v>
      </c>
      <c r="P391" s="1" t="s">
        <v>376</v>
      </c>
      <c r="Q391" s="1" t="s">
        <v>414</v>
      </c>
      <c r="R391" s="1">
        <v>46307</v>
      </c>
      <c r="S391" s="1" t="s">
        <v>94</v>
      </c>
      <c r="T391" s="1" t="s">
        <v>95</v>
      </c>
      <c r="U391" s="1">
        <v>12</v>
      </c>
      <c r="V391" s="1">
        <v>89847</v>
      </c>
    </row>
    <row r="392" spans="1:22" x14ac:dyDescent="0.35">
      <c r="A392" s="1">
        <v>19225</v>
      </c>
      <c r="B392" s="1" t="s">
        <v>98</v>
      </c>
      <c r="C392" s="1">
        <v>40.479999999999997</v>
      </c>
      <c r="D392" s="1">
        <v>0.05</v>
      </c>
      <c r="E392" s="1">
        <v>696</v>
      </c>
      <c r="F392" s="1"/>
      <c r="G392" s="1"/>
      <c r="H392" s="1" t="s">
        <v>32</v>
      </c>
      <c r="I392" s="1" t="s">
        <v>81</v>
      </c>
      <c r="J392" s="1" t="s">
        <v>73</v>
      </c>
      <c r="K392" s="1" t="s">
        <v>144</v>
      </c>
      <c r="L392" s="1" t="s">
        <v>53</v>
      </c>
      <c r="M392" s="1"/>
      <c r="N392" s="1" t="s">
        <v>27</v>
      </c>
      <c r="O392" s="1" t="s">
        <v>54</v>
      </c>
      <c r="P392" s="1" t="s">
        <v>376</v>
      </c>
      <c r="Q392" s="1" t="s">
        <v>414</v>
      </c>
      <c r="R392" s="1">
        <v>46307</v>
      </c>
      <c r="S392" s="2">
        <v>42189</v>
      </c>
      <c r="T392" s="2">
        <v>42251</v>
      </c>
      <c r="U392" s="1">
        <v>9</v>
      </c>
      <c r="V392" s="1">
        <v>89848</v>
      </c>
    </row>
    <row r="393" spans="1:22" x14ac:dyDescent="0.35">
      <c r="A393" s="1">
        <v>22616</v>
      </c>
      <c r="B393" s="1" t="s">
        <v>50</v>
      </c>
      <c r="C393" s="1">
        <v>175.99</v>
      </c>
      <c r="D393" s="1">
        <v>0.1</v>
      </c>
      <c r="E393" s="1">
        <v>697</v>
      </c>
      <c r="F393" s="1"/>
      <c r="G393" s="1"/>
      <c r="H393" s="1" t="s">
        <v>32</v>
      </c>
      <c r="I393" s="1" t="s">
        <v>81</v>
      </c>
      <c r="J393" s="1" t="s">
        <v>73</v>
      </c>
      <c r="K393" s="1" t="s">
        <v>67</v>
      </c>
      <c r="L393" s="1" t="s">
        <v>53</v>
      </c>
      <c r="M393" s="1"/>
      <c r="N393" s="1" t="s">
        <v>27</v>
      </c>
      <c r="O393" s="1" t="s">
        <v>54</v>
      </c>
      <c r="P393" s="1" t="s">
        <v>376</v>
      </c>
      <c r="Q393" s="1" t="s">
        <v>415</v>
      </c>
      <c r="R393" s="1">
        <v>46312</v>
      </c>
      <c r="S393" s="1" t="s">
        <v>94</v>
      </c>
      <c r="T393" s="1" t="s">
        <v>95</v>
      </c>
      <c r="U393" s="1">
        <v>10</v>
      </c>
      <c r="V393" s="1">
        <v>89847</v>
      </c>
    </row>
    <row r="394" spans="1:22" x14ac:dyDescent="0.35">
      <c r="A394" s="1">
        <v>25480</v>
      </c>
      <c r="B394" s="1" t="s">
        <v>41</v>
      </c>
      <c r="C394" s="1">
        <v>14.81</v>
      </c>
      <c r="D394" s="1">
        <v>0.05</v>
      </c>
      <c r="E394" s="1">
        <v>697</v>
      </c>
      <c r="F394" s="1"/>
      <c r="G394" s="1"/>
      <c r="H394" s="1" t="s">
        <v>32</v>
      </c>
      <c r="I394" s="1" t="s">
        <v>81</v>
      </c>
      <c r="J394" s="1" t="s">
        <v>58</v>
      </c>
      <c r="K394" s="1" t="s">
        <v>196</v>
      </c>
      <c r="L394" s="1" t="s">
        <v>53</v>
      </c>
      <c r="M394" s="1"/>
      <c r="N394" s="1" t="s">
        <v>27</v>
      </c>
      <c r="O394" s="1" t="s">
        <v>28</v>
      </c>
      <c r="P394" s="1" t="s">
        <v>376</v>
      </c>
      <c r="Q394" s="1" t="s">
        <v>415</v>
      </c>
      <c r="R394" s="1">
        <v>46312</v>
      </c>
      <c r="S394" s="2">
        <v>42187</v>
      </c>
      <c r="T394" s="2">
        <v>42249</v>
      </c>
      <c r="U394" s="1">
        <v>20</v>
      </c>
      <c r="V394" s="1">
        <v>89849</v>
      </c>
    </row>
    <row r="395" spans="1:22" x14ac:dyDescent="0.35">
      <c r="A395" s="1">
        <v>4613</v>
      </c>
      <c r="B395" s="1" t="s">
        <v>50</v>
      </c>
      <c r="C395" s="1">
        <v>8.1199999999999992</v>
      </c>
      <c r="D395" s="1">
        <v>0.05</v>
      </c>
      <c r="E395" s="1">
        <v>698</v>
      </c>
      <c r="F395" s="1"/>
      <c r="G395" s="1"/>
      <c r="H395" s="1" t="s">
        <v>32</v>
      </c>
      <c r="I395" s="1" t="s">
        <v>81</v>
      </c>
      <c r="J395" s="1" t="s">
        <v>73</v>
      </c>
      <c r="K395" s="1" t="s">
        <v>144</v>
      </c>
      <c r="L395" s="1" t="s">
        <v>44</v>
      </c>
      <c r="M395" s="1"/>
      <c r="N395" s="1" t="s">
        <v>27</v>
      </c>
      <c r="O395" s="1" t="s">
        <v>28</v>
      </c>
      <c r="P395" s="1" t="s">
        <v>29</v>
      </c>
      <c r="Q395" s="1" t="s">
        <v>160</v>
      </c>
      <c r="R395" s="1">
        <v>98105</v>
      </c>
      <c r="S395" s="1" t="s">
        <v>94</v>
      </c>
      <c r="T395" s="1" t="s">
        <v>95</v>
      </c>
      <c r="U395" s="1">
        <v>41</v>
      </c>
      <c r="V395" s="1">
        <v>32869</v>
      </c>
    </row>
    <row r="396" spans="1:22" x14ac:dyDescent="0.35">
      <c r="A396" s="1">
        <v>4614</v>
      </c>
      <c r="B396" s="1" t="s">
        <v>50</v>
      </c>
      <c r="C396" s="1">
        <v>51.65</v>
      </c>
      <c r="D396" s="1">
        <v>0.05</v>
      </c>
      <c r="E396" s="1">
        <v>698</v>
      </c>
      <c r="F396" s="1"/>
      <c r="G396" s="1"/>
      <c r="H396" s="1" t="s">
        <v>32</v>
      </c>
      <c r="I396" s="1" t="s">
        <v>81</v>
      </c>
      <c r="J396" s="1" t="s">
        <v>34</v>
      </c>
      <c r="K396" s="1" t="s">
        <v>52</v>
      </c>
      <c r="L396" s="1" t="s">
        <v>75</v>
      </c>
      <c r="M396" s="1"/>
      <c r="N396" s="1" t="s">
        <v>27</v>
      </c>
      <c r="O396" s="1" t="s">
        <v>28</v>
      </c>
      <c r="P396" s="1" t="s">
        <v>29</v>
      </c>
      <c r="Q396" s="1" t="s">
        <v>160</v>
      </c>
      <c r="R396" s="1">
        <v>98105</v>
      </c>
      <c r="S396" s="1" t="s">
        <v>94</v>
      </c>
      <c r="T396" s="1" t="s">
        <v>95</v>
      </c>
      <c r="U396" s="1">
        <v>49</v>
      </c>
      <c r="V396" s="1">
        <v>32869</v>
      </c>
    </row>
    <row r="397" spans="1:22" x14ac:dyDescent="0.35">
      <c r="A397" s="1">
        <v>4616</v>
      </c>
      <c r="B397" s="1" t="s">
        <v>50</v>
      </c>
      <c r="C397" s="1">
        <v>175.99</v>
      </c>
      <c r="D397" s="1">
        <v>0.1</v>
      </c>
      <c r="E397" s="1">
        <v>698</v>
      </c>
      <c r="F397" s="1"/>
      <c r="G397" s="1"/>
      <c r="H397" s="1" t="s">
        <v>32</v>
      </c>
      <c r="I397" s="1" t="s">
        <v>81</v>
      </c>
      <c r="J397" s="1" t="s">
        <v>73</v>
      </c>
      <c r="K397" s="1" t="s">
        <v>67</v>
      </c>
      <c r="L397" s="1" t="s">
        <v>53</v>
      </c>
      <c r="M397" s="1"/>
      <c r="N397" s="1" t="s">
        <v>27</v>
      </c>
      <c r="O397" s="1" t="s">
        <v>28</v>
      </c>
      <c r="P397" s="1" t="s">
        <v>29</v>
      </c>
      <c r="Q397" s="1" t="s">
        <v>160</v>
      </c>
      <c r="R397" s="1">
        <v>98105</v>
      </c>
      <c r="S397" s="1" t="s">
        <v>94</v>
      </c>
      <c r="T397" s="1" t="s">
        <v>95</v>
      </c>
      <c r="U397" s="1">
        <v>39</v>
      </c>
      <c r="V397" s="1">
        <v>32869</v>
      </c>
    </row>
    <row r="398" spans="1:22" x14ac:dyDescent="0.35">
      <c r="A398" s="1">
        <v>1225</v>
      </c>
      <c r="B398" s="1" t="s">
        <v>98</v>
      </c>
      <c r="C398" s="1">
        <v>40.479999999999997</v>
      </c>
      <c r="D398" s="1">
        <v>0.05</v>
      </c>
      <c r="E398" s="1">
        <v>698</v>
      </c>
      <c r="F398" s="1"/>
      <c r="G398" s="1"/>
      <c r="H398" s="1" t="s">
        <v>32</v>
      </c>
      <c r="I398" s="1" t="s">
        <v>81</v>
      </c>
      <c r="J398" s="1" t="s">
        <v>73</v>
      </c>
      <c r="K398" s="1" t="s">
        <v>144</v>
      </c>
      <c r="L398" s="1" t="s">
        <v>53</v>
      </c>
      <c r="M398" s="1"/>
      <c r="N398" s="1" t="s">
        <v>27</v>
      </c>
      <c r="O398" s="1" t="s">
        <v>28</v>
      </c>
      <c r="P398" s="1" t="s">
        <v>29</v>
      </c>
      <c r="Q398" s="1" t="s">
        <v>160</v>
      </c>
      <c r="R398" s="1">
        <v>98105</v>
      </c>
      <c r="S398" s="2">
        <v>42189</v>
      </c>
      <c r="T398" s="2">
        <v>42251</v>
      </c>
      <c r="U398" s="1">
        <v>36</v>
      </c>
      <c r="V398" s="1">
        <v>8994</v>
      </c>
    </row>
    <row r="399" spans="1:22" x14ac:dyDescent="0.35">
      <c r="A399" s="1">
        <v>7480</v>
      </c>
      <c r="B399" s="1" t="s">
        <v>41</v>
      </c>
      <c r="C399" s="1">
        <v>14.81</v>
      </c>
      <c r="D399" s="1">
        <v>0.05</v>
      </c>
      <c r="E399" s="1">
        <v>698</v>
      </c>
      <c r="F399" s="1"/>
      <c r="G399" s="1"/>
      <c r="H399" s="1" t="s">
        <v>32</v>
      </c>
      <c r="I399" s="1" t="s">
        <v>81</v>
      </c>
      <c r="J399" s="1" t="s">
        <v>58</v>
      </c>
      <c r="K399" s="1" t="s">
        <v>196</v>
      </c>
      <c r="L399" s="1" t="s">
        <v>53</v>
      </c>
      <c r="M399" s="1"/>
      <c r="N399" s="1" t="s">
        <v>27</v>
      </c>
      <c r="O399" s="1" t="s">
        <v>28</v>
      </c>
      <c r="P399" s="1" t="s">
        <v>29</v>
      </c>
      <c r="Q399" s="1" t="s">
        <v>160</v>
      </c>
      <c r="R399" s="1">
        <v>98105</v>
      </c>
      <c r="S399" s="2">
        <v>42187</v>
      </c>
      <c r="T399" s="2">
        <v>42249</v>
      </c>
      <c r="U399" s="1">
        <v>79</v>
      </c>
      <c r="V399" s="1">
        <v>53410</v>
      </c>
    </row>
    <row r="400" spans="1:22" x14ac:dyDescent="0.35">
      <c r="A400" s="1">
        <v>6289</v>
      </c>
      <c r="B400" s="1" t="s">
        <v>50</v>
      </c>
      <c r="C400" s="1">
        <v>5.28</v>
      </c>
      <c r="D400" s="1">
        <v>0.05</v>
      </c>
      <c r="E400" s="1">
        <v>699</v>
      </c>
      <c r="F400" s="1"/>
      <c r="G400" s="1"/>
      <c r="H400" s="1" t="s">
        <v>32</v>
      </c>
      <c r="I400" s="1" t="s">
        <v>104</v>
      </c>
      <c r="J400" s="1" t="s">
        <v>58</v>
      </c>
      <c r="K400" s="1" t="s">
        <v>83</v>
      </c>
      <c r="L400" s="1" t="s">
        <v>53</v>
      </c>
      <c r="M400" s="1"/>
      <c r="N400" s="1" t="s">
        <v>27</v>
      </c>
      <c r="O400" s="1" t="s">
        <v>28</v>
      </c>
      <c r="P400" s="1" t="s">
        <v>37</v>
      </c>
      <c r="Q400" s="1" t="s">
        <v>361</v>
      </c>
      <c r="R400" s="1">
        <v>90041</v>
      </c>
      <c r="S400" s="1" t="s">
        <v>182</v>
      </c>
      <c r="T400" s="1" t="s">
        <v>183</v>
      </c>
      <c r="U400" s="1">
        <v>5</v>
      </c>
      <c r="V400" s="1">
        <v>44517</v>
      </c>
    </row>
    <row r="401" spans="1:22" x14ac:dyDescent="0.35">
      <c r="A401" s="1">
        <v>7733</v>
      </c>
      <c r="B401" s="1" t="s">
        <v>41</v>
      </c>
      <c r="C401" s="1">
        <v>6.47</v>
      </c>
      <c r="D401" s="1">
        <v>0.05</v>
      </c>
      <c r="E401" s="1">
        <v>699</v>
      </c>
      <c r="F401" s="1"/>
      <c r="G401" s="1"/>
      <c r="H401" s="1" t="s">
        <v>32</v>
      </c>
      <c r="I401" s="1" t="s">
        <v>104</v>
      </c>
      <c r="J401" s="1" t="s">
        <v>58</v>
      </c>
      <c r="K401" s="1" t="s">
        <v>25</v>
      </c>
      <c r="L401" s="1" t="s">
        <v>26</v>
      </c>
      <c r="M401" s="1"/>
      <c r="N401" s="1" t="s">
        <v>27</v>
      </c>
      <c r="O401" s="1" t="s">
        <v>28</v>
      </c>
      <c r="P401" s="1" t="s">
        <v>37</v>
      </c>
      <c r="Q401" s="1" t="s">
        <v>361</v>
      </c>
      <c r="R401" s="1">
        <v>90041</v>
      </c>
      <c r="S401" s="2">
        <v>42161</v>
      </c>
      <c r="T401" s="2">
        <v>42191</v>
      </c>
      <c r="U401" s="1">
        <v>30</v>
      </c>
      <c r="V401" s="1">
        <v>55392</v>
      </c>
    </row>
    <row r="402" spans="1:22" x14ac:dyDescent="0.35">
      <c r="A402" s="1">
        <v>7734</v>
      </c>
      <c r="B402" s="1" t="s">
        <v>41</v>
      </c>
      <c r="C402" s="1">
        <v>2.84</v>
      </c>
      <c r="D402" s="1">
        <v>0.05</v>
      </c>
      <c r="E402" s="1">
        <v>699</v>
      </c>
      <c r="F402" s="1"/>
      <c r="G402" s="1"/>
      <c r="H402" s="1" t="s">
        <v>32</v>
      </c>
      <c r="I402" s="1" t="s">
        <v>104</v>
      </c>
      <c r="J402" s="1" t="s">
        <v>58</v>
      </c>
      <c r="K402" s="1" t="s">
        <v>25</v>
      </c>
      <c r="L402" s="1" t="s">
        <v>26</v>
      </c>
      <c r="M402" s="1"/>
      <c r="N402" s="1" t="s">
        <v>27</v>
      </c>
      <c r="O402" s="1" t="s">
        <v>28</v>
      </c>
      <c r="P402" s="1" t="s">
        <v>37</v>
      </c>
      <c r="Q402" s="1" t="s">
        <v>361</v>
      </c>
      <c r="R402" s="1">
        <v>90041</v>
      </c>
      <c r="S402" s="2">
        <v>42161</v>
      </c>
      <c r="T402" s="2">
        <v>42222</v>
      </c>
      <c r="U402" s="1">
        <v>59</v>
      </c>
      <c r="V402" s="1">
        <v>55392</v>
      </c>
    </row>
    <row r="403" spans="1:22" x14ac:dyDescent="0.35">
      <c r="A403" s="1">
        <v>5140</v>
      </c>
      <c r="B403" s="1" t="s">
        <v>21</v>
      </c>
      <c r="C403" s="1">
        <v>7.89</v>
      </c>
      <c r="D403" s="1">
        <v>0.05</v>
      </c>
      <c r="E403" s="1">
        <v>699</v>
      </c>
      <c r="F403" s="1"/>
      <c r="G403" s="1"/>
      <c r="H403" s="1" t="s">
        <v>32</v>
      </c>
      <c r="I403" s="1" t="s">
        <v>104</v>
      </c>
      <c r="J403" s="1" t="s">
        <v>58</v>
      </c>
      <c r="K403" s="1" t="s">
        <v>60</v>
      </c>
      <c r="L403" s="1" t="s">
        <v>26</v>
      </c>
      <c r="M403" s="1"/>
      <c r="N403" s="1" t="s">
        <v>27</v>
      </c>
      <c r="O403" s="1" t="s">
        <v>28</v>
      </c>
      <c r="P403" s="1" t="s">
        <v>37</v>
      </c>
      <c r="Q403" s="1" t="s">
        <v>361</v>
      </c>
      <c r="R403" s="1">
        <v>90041</v>
      </c>
      <c r="S403" s="1" t="s">
        <v>416</v>
      </c>
      <c r="T403" s="2">
        <v>42011</v>
      </c>
      <c r="U403" s="1">
        <v>32</v>
      </c>
      <c r="V403" s="1">
        <v>36647</v>
      </c>
    </row>
    <row r="404" spans="1:22" x14ac:dyDescent="0.35">
      <c r="A404" s="1">
        <v>5141</v>
      </c>
      <c r="B404" s="1" t="s">
        <v>21</v>
      </c>
      <c r="C404" s="1">
        <v>3.68</v>
      </c>
      <c r="D404" s="1">
        <v>0.05</v>
      </c>
      <c r="E404" s="1">
        <v>699</v>
      </c>
      <c r="F404" s="1"/>
      <c r="G404" s="1"/>
      <c r="H404" s="1" t="s">
        <v>32</v>
      </c>
      <c r="I404" s="1" t="s">
        <v>104</v>
      </c>
      <c r="J404" s="1" t="s">
        <v>58</v>
      </c>
      <c r="K404" s="1" t="s">
        <v>141</v>
      </c>
      <c r="L404" s="1" t="s">
        <v>26</v>
      </c>
      <c r="M404" s="1"/>
      <c r="N404" s="1" t="s">
        <v>27</v>
      </c>
      <c r="O404" s="1" t="s">
        <v>28</v>
      </c>
      <c r="P404" s="1" t="s">
        <v>37</v>
      </c>
      <c r="Q404" s="1" t="s">
        <v>361</v>
      </c>
      <c r="R404" s="1">
        <v>90041</v>
      </c>
      <c r="S404" s="1" t="s">
        <v>416</v>
      </c>
      <c r="T404" s="2">
        <v>42011</v>
      </c>
      <c r="U404" s="1">
        <v>24</v>
      </c>
      <c r="V404" s="1">
        <v>36647</v>
      </c>
    </row>
    <row r="405" spans="1:22" x14ac:dyDescent="0.35">
      <c r="A405" s="1">
        <v>5142</v>
      </c>
      <c r="B405" s="1" t="s">
        <v>21</v>
      </c>
      <c r="C405" s="1">
        <v>9.7100000000000009</v>
      </c>
      <c r="D405" s="1">
        <v>0.05</v>
      </c>
      <c r="E405" s="1">
        <v>699</v>
      </c>
      <c r="F405" s="1"/>
      <c r="G405" s="1"/>
      <c r="H405" s="1" t="s">
        <v>32</v>
      </c>
      <c r="I405" s="1" t="s">
        <v>104</v>
      </c>
      <c r="J405" s="1" t="s">
        <v>58</v>
      </c>
      <c r="K405" s="1" t="s">
        <v>119</v>
      </c>
      <c r="L405" s="1" t="s">
        <v>53</v>
      </c>
      <c r="M405" s="1"/>
      <c r="N405" s="1" t="s">
        <v>27</v>
      </c>
      <c r="O405" s="1" t="s">
        <v>28</v>
      </c>
      <c r="P405" s="1" t="s">
        <v>37</v>
      </c>
      <c r="Q405" s="1" t="s">
        <v>361</v>
      </c>
      <c r="R405" s="1">
        <v>90041</v>
      </c>
      <c r="S405" s="1" t="s">
        <v>416</v>
      </c>
      <c r="T405" s="2">
        <v>42070</v>
      </c>
      <c r="U405" s="1">
        <v>27</v>
      </c>
      <c r="V405" s="1">
        <v>36647</v>
      </c>
    </row>
    <row r="406" spans="1:22" x14ac:dyDescent="0.35">
      <c r="A406" s="1">
        <v>4556</v>
      </c>
      <c r="B406" s="1" t="s">
        <v>50</v>
      </c>
      <c r="C406" s="1">
        <v>5.0199999999999996</v>
      </c>
      <c r="D406" s="1">
        <v>0.05</v>
      </c>
      <c r="E406" s="1">
        <v>699</v>
      </c>
      <c r="F406" s="1"/>
      <c r="G406" s="1"/>
      <c r="H406" s="1" t="s">
        <v>32</v>
      </c>
      <c r="I406" s="1" t="s">
        <v>104</v>
      </c>
      <c r="J406" s="1" t="s">
        <v>73</v>
      </c>
      <c r="K406" s="1" t="s">
        <v>144</v>
      </c>
      <c r="L406" s="1" t="s">
        <v>44</v>
      </c>
      <c r="M406" s="1"/>
      <c r="N406" s="1" t="s">
        <v>27</v>
      </c>
      <c r="O406" s="1" t="s">
        <v>28</v>
      </c>
      <c r="P406" s="1" t="s">
        <v>37</v>
      </c>
      <c r="Q406" s="1" t="s">
        <v>361</v>
      </c>
      <c r="R406" s="1">
        <v>90041</v>
      </c>
      <c r="S406" s="1" t="s">
        <v>86</v>
      </c>
      <c r="T406" s="1" t="s">
        <v>241</v>
      </c>
      <c r="U406" s="1">
        <v>42</v>
      </c>
      <c r="V406" s="1">
        <v>32420</v>
      </c>
    </row>
    <row r="407" spans="1:22" x14ac:dyDescent="0.35">
      <c r="A407" s="1">
        <v>4557</v>
      </c>
      <c r="B407" s="1" t="s">
        <v>50</v>
      </c>
      <c r="C407" s="1">
        <v>280.98</v>
      </c>
      <c r="D407" s="1">
        <v>0.1</v>
      </c>
      <c r="E407" s="1">
        <v>699</v>
      </c>
      <c r="F407" s="1"/>
      <c r="G407" s="1"/>
      <c r="H407" s="1" t="s">
        <v>32</v>
      </c>
      <c r="I407" s="1" t="s">
        <v>104</v>
      </c>
      <c r="J407" s="1" t="s">
        <v>34</v>
      </c>
      <c r="K407" s="1" t="s">
        <v>35</v>
      </c>
      <c r="L407" s="1" t="s">
        <v>36</v>
      </c>
      <c r="M407" s="1"/>
      <c r="N407" s="1" t="s">
        <v>27</v>
      </c>
      <c r="O407" s="1" t="s">
        <v>28</v>
      </c>
      <c r="P407" s="1" t="s">
        <v>37</v>
      </c>
      <c r="Q407" s="1" t="s">
        <v>361</v>
      </c>
      <c r="R407" s="1">
        <v>90041</v>
      </c>
      <c r="S407" s="1" t="s">
        <v>86</v>
      </c>
      <c r="T407" s="1" t="s">
        <v>241</v>
      </c>
      <c r="U407" s="1">
        <v>23</v>
      </c>
      <c r="V407" s="1">
        <v>32420</v>
      </c>
    </row>
    <row r="408" spans="1:22" x14ac:dyDescent="0.35">
      <c r="A408" s="1">
        <v>448</v>
      </c>
      <c r="B408" s="1" t="s">
        <v>50</v>
      </c>
      <c r="C408" s="1">
        <v>4.26</v>
      </c>
      <c r="D408" s="1">
        <v>0.05</v>
      </c>
      <c r="E408" s="1">
        <v>699</v>
      </c>
      <c r="F408" s="1"/>
      <c r="G408" s="1"/>
      <c r="H408" s="1" t="s">
        <v>32</v>
      </c>
      <c r="I408" s="1" t="s">
        <v>104</v>
      </c>
      <c r="J408" s="1" t="s">
        <v>58</v>
      </c>
      <c r="K408" s="1" t="s">
        <v>25</v>
      </c>
      <c r="L408" s="1" t="s">
        <v>26</v>
      </c>
      <c r="M408" s="1"/>
      <c r="N408" s="1" t="s">
        <v>27</v>
      </c>
      <c r="O408" s="1" t="s">
        <v>28</v>
      </c>
      <c r="P408" s="1" t="s">
        <v>37</v>
      </c>
      <c r="Q408" s="1" t="s">
        <v>361</v>
      </c>
      <c r="R408" s="1">
        <v>90041</v>
      </c>
      <c r="S408" s="1" t="s">
        <v>249</v>
      </c>
      <c r="T408" s="1" t="s">
        <v>77</v>
      </c>
      <c r="U408" s="1">
        <v>88</v>
      </c>
      <c r="V408" s="1">
        <v>3042</v>
      </c>
    </row>
    <row r="409" spans="1:22" x14ac:dyDescent="0.35">
      <c r="A409" s="1">
        <v>18448</v>
      </c>
      <c r="B409" s="1" t="s">
        <v>50</v>
      </c>
      <c r="C409" s="1">
        <v>4.26</v>
      </c>
      <c r="D409" s="1">
        <v>0.05</v>
      </c>
      <c r="E409" s="1">
        <v>700</v>
      </c>
      <c r="F409" s="1"/>
      <c r="G409" s="1"/>
      <c r="H409" s="1" t="s">
        <v>32</v>
      </c>
      <c r="I409" s="1" t="s">
        <v>104</v>
      </c>
      <c r="J409" s="1" t="s">
        <v>58</v>
      </c>
      <c r="K409" s="1" t="s">
        <v>25</v>
      </c>
      <c r="L409" s="1" t="s">
        <v>26</v>
      </c>
      <c r="M409" s="1"/>
      <c r="N409" s="1" t="s">
        <v>27</v>
      </c>
      <c r="O409" s="1" t="s">
        <v>28</v>
      </c>
      <c r="P409" s="1" t="s">
        <v>37</v>
      </c>
      <c r="Q409" s="1" t="s">
        <v>393</v>
      </c>
      <c r="R409" s="1">
        <v>93454</v>
      </c>
      <c r="S409" s="1" t="s">
        <v>249</v>
      </c>
      <c r="T409" s="1" t="s">
        <v>77</v>
      </c>
      <c r="U409" s="1">
        <v>22</v>
      </c>
      <c r="V409" s="1">
        <v>87980</v>
      </c>
    </row>
    <row r="410" spans="1:22" x14ac:dyDescent="0.35">
      <c r="A410" s="1">
        <v>24289</v>
      </c>
      <c r="B410" s="1" t="s">
        <v>50</v>
      </c>
      <c r="C410" s="1">
        <v>5.28</v>
      </c>
      <c r="D410" s="1">
        <v>0.05</v>
      </c>
      <c r="E410" s="1">
        <v>702</v>
      </c>
      <c r="F410" s="1"/>
      <c r="G410" s="1"/>
      <c r="H410" s="1" t="s">
        <v>32</v>
      </c>
      <c r="I410" s="1" t="s">
        <v>104</v>
      </c>
      <c r="J410" s="1" t="s">
        <v>58</v>
      </c>
      <c r="K410" s="1" t="s">
        <v>83</v>
      </c>
      <c r="L410" s="1" t="s">
        <v>53</v>
      </c>
      <c r="M410" s="1"/>
      <c r="N410" s="1" t="s">
        <v>27</v>
      </c>
      <c r="O410" s="1" t="s">
        <v>28</v>
      </c>
      <c r="P410" s="1" t="s">
        <v>37</v>
      </c>
      <c r="Q410" s="1" t="s">
        <v>417</v>
      </c>
      <c r="R410" s="1">
        <v>95404</v>
      </c>
      <c r="S410" s="1" t="s">
        <v>182</v>
      </c>
      <c r="T410" s="1" t="s">
        <v>183</v>
      </c>
      <c r="U410" s="1">
        <v>1</v>
      </c>
      <c r="V410" s="1">
        <v>87977</v>
      </c>
    </row>
    <row r="411" spans="1:22" x14ac:dyDescent="0.35">
      <c r="A411" s="1">
        <v>23140</v>
      </c>
      <c r="B411" s="1" t="s">
        <v>21</v>
      </c>
      <c r="C411" s="1">
        <v>7.89</v>
      </c>
      <c r="D411" s="1">
        <v>0.05</v>
      </c>
      <c r="E411" s="1">
        <v>702</v>
      </c>
      <c r="F411" s="1"/>
      <c r="G411" s="1"/>
      <c r="H411" s="1" t="s">
        <v>32</v>
      </c>
      <c r="I411" s="1" t="s">
        <v>104</v>
      </c>
      <c r="J411" s="1" t="s">
        <v>58</v>
      </c>
      <c r="K411" s="1" t="s">
        <v>60</v>
      </c>
      <c r="L411" s="1" t="s">
        <v>26</v>
      </c>
      <c r="M411" s="1"/>
      <c r="N411" s="1" t="s">
        <v>27</v>
      </c>
      <c r="O411" s="1" t="s">
        <v>28</v>
      </c>
      <c r="P411" s="1" t="s">
        <v>37</v>
      </c>
      <c r="Q411" s="1" t="s">
        <v>417</v>
      </c>
      <c r="R411" s="1">
        <v>95404</v>
      </c>
      <c r="S411" s="1" t="s">
        <v>416</v>
      </c>
      <c r="T411" s="2">
        <v>42011</v>
      </c>
      <c r="U411" s="1">
        <v>8</v>
      </c>
      <c r="V411" s="1">
        <v>87979</v>
      </c>
    </row>
    <row r="412" spans="1:22" x14ac:dyDescent="0.35">
      <c r="A412" s="1">
        <v>23141</v>
      </c>
      <c r="B412" s="1" t="s">
        <v>21</v>
      </c>
      <c r="C412" s="1">
        <v>3.68</v>
      </c>
      <c r="D412" s="1">
        <v>0.05</v>
      </c>
      <c r="E412" s="1">
        <v>702</v>
      </c>
      <c r="F412" s="1"/>
      <c r="G412" s="1"/>
      <c r="H412" s="1" t="s">
        <v>32</v>
      </c>
      <c r="I412" s="1" t="s">
        <v>104</v>
      </c>
      <c r="J412" s="1" t="s">
        <v>58</v>
      </c>
      <c r="K412" s="1" t="s">
        <v>141</v>
      </c>
      <c r="L412" s="1" t="s">
        <v>26</v>
      </c>
      <c r="M412" s="1"/>
      <c r="N412" s="1" t="s">
        <v>27</v>
      </c>
      <c r="O412" s="1" t="s">
        <v>28</v>
      </c>
      <c r="P412" s="1" t="s">
        <v>37</v>
      </c>
      <c r="Q412" s="1" t="s">
        <v>417</v>
      </c>
      <c r="R412" s="1">
        <v>95404</v>
      </c>
      <c r="S412" s="1" t="s">
        <v>416</v>
      </c>
      <c r="T412" s="2">
        <v>42011</v>
      </c>
      <c r="U412" s="1">
        <v>6</v>
      </c>
      <c r="V412" s="1">
        <v>87979</v>
      </c>
    </row>
    <row r="413" spans="1:22" x14ac:dyDescent="0.35">
      <c r="A413" s="1">
        <v>23142</v>
      </c>
      <c r="B413" s="1" t="s">
        <v>21</v>
      </c>
      <c r="C413" s="1">
        <v>9.7100000000000009</v>
      </c>
      <c r="D413" s="1">
        <v>0.05</v>
      </c>
      <c r="E413" s="1">
        <v>702</v>
      </c>
      <c r="F413" s="1"/>
      <c r="G413" s="1"/>
      <c r="H413" s="1" t="s">
        <v>32</v>
      </c>
      <c r="I413" s="1" t="s">
        <v>104</v>
      </c>
      <c r="J413" s="1" t="s">
        <v>58</v>
      </c>
      <c r="K413" s="1" t="s">
        <v>119</v>
      </c>
      <c r="L413" s="1" t="s">
        <v>53</v>
      </c>
      <c r="M413" s="1"/>
      <c r="N413" s="1" t="s">
        <v>27</v>
      </c>
      <c r="O413" s="1" t="s">
        <v>45</v>
      </c>
      <c r="P413" s="1" t="s">
        <v>37</v>
      </c>
      <c r="Q413" s="1" t="s">
        <v>417</v>
      </c>
      <c r="R413" s="1">
        <v>95404</v>
      </c>
      <c r="S413" s="1" t="s">
        <v>416</v>
      </c>
      <c r="T413" s="2">
        <v>42070</v>
      </c>
      <c r="U413" s="1">
        <v>7</v>
      </c>
      <c r="V413" s="1">
        <v>87979</v>
      </c>
    </row>
    <row r="414" spans="1:22" x14ac:dyDescent="0.35">
      <c r="A414" s="1">
        <v>25734</v>
      </c>
      <c r="B414" s="1" t="s">
        <v>41</v>
      </c>
      <c r="C414" s="1">
        <v>2.84</v>
      </c>
      <c r="D414" s="1">
        <v>0.05</v>
      </c>
      <c r="E414" s="1">
        <v>711</v>
      </c>
      <c r="F414" s="1"/>
      <c r="G414" s="1"/>
      <c r="H414" s="1" t="s">
        <v>32</v>
      </c>
      <c r="I414" s="1" t="s">
        <v>104</v>
      </c>
      <c r="J414" s="1" t="s">
        <v>58</v>
      </c>
      <c r="K414" s="1" t="s">
        <v>25</v>
      </c>
      <c r="L414" s="1" t="s">
        <v>26</v>
      </c>
      <c r="M414" s="1"/>
      <c r="N414" s="1" t="s">
        <v>27</v>
      </c>
      <c r="O414" s="1" t="s">
        <v>28</v>
      </c>
      <c r="P414" s="1" t="s">
        <v>152</v>
      </c>
      <c r="Q414" s="1" t="s">
        <v>418</v>
      </c>
      <c r="R414" s="1">
        <v>2152</v>
      </c>
      <c r="S414" s="2">
        <v>42161</v>
      </c>
      <c r="T414" s="2">
        <v>42222</v>
      </c>
      <c r="U414" s="1">
        <v>15</v>
      </c>
      <c r="V414" s="1">
        <v>87978</v>
      </c>
    </row>
    <row r="415" spans="1:22" x14ac:dyDescent="0.35">
      <c r="A415" s="1">
        <v>20789</v>
      </c>
      <c r="B415" s="1" t="s">
        <v>31</v>
      </c>
      <c r="C415" s="1">
        <v>8.5</v>
      </c>
      <c r="D415" s="1">
        <v>0.05</v>
      </c>
      <c r="E415" s="1">
        <v>719</v>
      </c>
      <c r="F415" s="1"/>
      <c r="G415" s="1"/>
      <c r="H415" s="1" t="s">
        <v>32</v>
      </c>
      <c r="I415" s="1" t="s">
        <v>81</v>
      </c>
      <c r="J415" s="1" t="s">
        <v>73</v>
      </c>
      <c r="K415" s="1" t="s">
        <v>144</v>
      </c>
      <c r="L415" s="1" t="s">
        <v>44</v>
      </c>
      <c r="M415" s="1"/>
      <c r="N415" s="1" t="s">
        <v>27</v>
      </c>
      <c r="O415" s="1" t="s">
        <v>28</v>
      </c>
      <c r="P415" s="1" t="s">
        <v>317</v>
      </c>
      <c r="Q415" s="1" t="s">
        <v>419</v>
      </c>
      <c r="R415" s="1">
        <v>89041</v>
      </c>
      <c r="S415" s="1" t="s">
        <v>386</v>
      </c>
      <c r="T415" s="2">
        <v>42038</v>
      </c>
      <c r="U415" s="1">
        <v>14</v>
      </c>
      <c r="V415" s="1">
        <v>89344</v>
      </c>
    </row>
    <row r="416" spans="1:22" x14ac:dyDescent="0.35">
      <c r="A416" s="1">
        <v>20790</v>
      </c>
      <c r="B416" s="1" t="s">
        <v>31</v>
      </c>
      <c r="C416" s="1">
        <v>95.43</v>
      </c>
      <c r="D416" s="1">
        <v>0.05</v>
      </c>
      <c r="E416" s="1">
        <v>719</v>
      </c>
      <c r="F416" s="1"/>
      <c r="G416" s="1"/>
      <c r="H416" s="1" t="s">
        <v>32</v>
      </c>
      <c r="I416" s="1" t="s">
        <v>81</v>
      </c>
      <c r="J416" s="1" t="s">
        <v>58</v>
      </c>
      <c r="K416" s="1" t="s">
        <v>119</v>
      </c>
      <c r="L416" s="1" t="s">
        <v>53</v>
      </c>
      <c r="M416" s="1"/>
      <c r="N416" s="1" t="s">
        <v>27</v>
      </c>
      <c r="O416" s="1" t="s">
        <v>54</v>
      </c>
      <c r="P416" s="1" t="s">
        <v>317</v>
      </c>
      <c r="Q416" s="1" t="s">
        <v>419</v>
      </c>
      <c r="R416" s="1">
        <v>89041</v>
      </c>
      <c r="S416" s="1" t="s">
        <v>386</v>
      </c>
      <c r="T416" s="2">
        <v>42038</v>
      </c>
      <c r="U416" s="1">
        <v>2</v>
      </c>
      <c r="V416" s="1">
        <v>89344</v>
      </c>
    </row>
    <row r="417" spans="1:22" x14ac:dyDescent="0.35">
      <c r="A417" s="1">
        <v>20633</v>
      </c>
      <c r="B417" s="1" t="s">
        <v>31</v>
      </c>
      <c r="C417" s="1">
        <v>10.64</v>
      </c>
      <c r="D417" s="1">
        <v>0.05</v>
      </c>
      <c r="E417" s="1">
        <v>721</v>
      </c>
      <c r="F417" s="1"/>
      <c r="G417" s="1"/>
      <c r="H417" s="1" t="s">
        <v>32</v>
      </c>
      <c r="I417" s="1" t="s">
        <v>81</v>
      </c>
      <c r="J417" s="1" t="s">
        <v>34</v>
      </c>
      <c r="K417" s="1" t="s">
        <v>52</v>
      </c>
      <c r="L417" s="1" t="s">
        <v>53</v>
      </c>
      <c r="M417" s="1"/>
      <c r="N417" s="1" t="s">
        <v>27</v>
      </c>
      <c r="O417" s="1" t="s">
        <v>54</v>
      </c>
      <c r="P417" s="1" t="s">
        <v>376</v>
      </c>
      <c r="Q417" s="1" t="s">
        <v>420</v>
      </c>
      <c r="R417" s="1">
        <v>46041</v>
      </c>
      <c r="S417" s="1" t="s">
        <v>150</v>
      </c>
      <c r="T417" s="1" t="s">
        <v>324</v>
      </c>
      <c r="U417" s="1">
        <v>6</v>
      </c>
      <c r="V417" s="1">
        <v>91053</v>
      </c>
    </row>
    <row r="418" spans="1:22" x14ac:dyDescent="0.35">
      <c r="A418" s="1">
        <v>20634</v>
      </c>
      <c r="B418" s="1" t="s">
        <v>31</v>
      </c>
      <c r="C418" s="1">
        <v>2.78</v>
      </c>
      <c r="D418" s="1">
        <v>0.05</v>
      </c>
      <c r="E418" s="1">
        <v>721</v>
      </c>
      <c r="F418" s="1"/>
      <c r="G418" s="1"/>
      <c r="H418" s="1" t="s">
        <v>22</v>
      </c>
      <c r="I418" s="1" t="s">
        <v>81</v>
      </c>
      <c r="J418" s="1" t="s">
        <v>58</v>
      </c>
      <c r="K418" s="1" t="s">
        <v>25</v>
      </c>
      <c r="L418" s="1" t="s">
        <v>26</v>
      </c>
      <c r="M418" s="1"/>
      <c r="N418" s="1" t="s">
        <v>27</v>
      </c>
      <c r="O418" s="1" t="s">
        <v>54</v>
      </c>
      <c r="P418" s="1" t="s">
        <v>376</v>
      </c>
      <c r="Q418" s="1" t="s">
        <v>420</v>
      </c>
      <c r="R418" s="1">
        <v>46041</v>
      </c>
      <c r="S418" s="1" t="s">
        <v>150</v>
      </c>
      <c r="T418" s="1" t="s">
        <v>421</v>
      </c>
      <c r="U418" s="1">
        <v>15</v>
      </c>
      <c r="V418" s="1">
        <v>91053</v>
      </c>
    </row>
    <row r="419" spans="1:22" x14ac:dyDescent="0.35">
      <c r="A419" s="1">
        <v>24574</v>
      </c>
      <c r="B419" s="1" t="s">
        <v>50</v>
      </c>
      <c r="C419" s="1">
        <v>7.28</v>
      </c>
      <c r="D419" s="1">
        <v>0.05</v>
      </c>
      <c r="E419" s="1">
        <v>721</v>
      </c>
      <c r="F419" s="1"/>
      <c r="G419" s="1"/>
      <c r="H419" s="1" t="s">
        <v>32</v>
      </c>
      <c r="I419" s="1" t="s">
        <v>81</v>
      </c>
      <c r="J419" s="1" t="s">
        <v>58</v>
      </c>
      <c r="K419" s="1" t="s">
        <v>83</v>
      </c>
      <c r="L419" s="1" t="s">
        <v>53</v>
      </c>
      <c r="M419" s="1"/>
      <c r="N419" s="1" t="s">
        <v>27</v>
      </c>
      <c r="O419" s="1" t="s">
        <v>45</v>
      </c>
      <c r="P419" s="1" t="s">
        <v>376</v>
      </c>
      <c r="Q419" s="1" t="s">
        <v>420</v>
      </c>
      <c r="R419" s="1">
        <v>46041</v>
      </c>
      <c r="S419" s="2">
        <v>42312</v>
      </c>
      <c r="T419" s="1" t="s">
        <v>204</v>
      </c>
      <c r="U419" s="1">
        <v>1</v>
      </c>
      <c r="V419" s="1">
        <v>91054</v>
      </c>
    </row>
    <row r="420" spans="1:22" x14ac:dyDescent="0.35">
      <c r="A420" s="1">
        <v>19601</v>
      </c>
      <c r="B420" s="1" t="s">
        <v>50</v>
      </c>
      <c r="C420" s="1">
        <v>125.99</v>
      </c>
      <c r="D420" s="1">
        <v>0.1</v>
      </c>
      <c r="E420" s="1">
        <v>724</v>
      </c>
      <c r="F420" s="1"/>
      <c r="G420" s="1"/>
      <c r="H420" s="1" t="s">
        <v>32</v>
      </c>
      <c r="I420" s="1" t="s">
        <v>104</v>
      </c>
      <c r="J420" s="1" t="s">
        <v>73</v>
      </c>
      <c r="K420" s="1" t="s">
        <v>67</v>
      </c>
      <c r="L420" s="1" t="s">
        <v>53</v>
      </c>
      <c r="M420" s="1"/>
      <c r="N420" s="1" t="s">
        <v>27</v>
      </c>
      <c r="O420" s="1" t="s">
        <v>45</v>
      </c>
      <c r="P420" s="1" t="s">
        <v>171</v>
      </c>
      <c r="Q420" s="1" t="s">
        <v>422</v>
      </c>
      <c r="R420" s="1">
        <v>6614</v>
      </c>
      <c r="S420" s="1" t="s">
        <v>126</v>
      </c>
      <c r="T420" s="1" t="s">
        <v>179</v>
      </c>
      <c r="U420" s="1">
        <v>1</v>
      </c>
      <c r="V420" s="1">
        <v>90359</v>
      </c>
    </row>
    <row r="421" spans="1:22" x14ac:dyDescent="0.35">
      <c r="A421" s="1">
        <v>19600</v>
      </c>
      <c r="B421" s="1" t="s">
        <v>50</v>
      </c>
      <c r="C421" s="1">
        <v>17.98</v>
      </c>
      <c r="D421" s="1">
        <v>0.05</v>
      </c>
      <c r="E421" s="1">
        <v>727</v>
      </c>
      <c r="F421" s="1"/>
      <c r="G421" s="1"/>
      <c r="H421" s="1" t="s">
        <v>32</v>
      </c>
      <c r="I421" s="1" t="s">
        <v>104</v>
      </c>
      <c r="J421" s="1" t="s">
        <v>73</v>
      </c>
      <c r="K421" s="1" t="s">
        <v>144</v>
      </c>
      <c r="L421" s="1" t="s">
        <v>53</v>
      </c>
      <c r="M421" s="1"/>
      <c r="N421" s="1" t="s">
        <v>27</v>
      </c>
      <c r="O421" s="1" t="s">
        <v>45</v>
      </c>
      <c r="P421" s="1" t="s">
        <v>147</v>
      </c>
      <c r="Q421" s="1" t="s">
        <v>294</v>
      </c>
      <c r="R421" s="1">
        <v>4240</v>
      </c>
      <c r="S421" s="1" t="s">
        <v>126</v>
      </c>
      <c r="T421" s="1" t="s">
        <v>179</v>
      </c>
      <c r="U421" s="1">
        <v>4</v>
      </c>
      <c r="V421" s="1">
        <v>90359</v>
      </c>
    </row>
    <row r="422" spans="1:22" x14ac:dyDescent="0.35">
      <c r="A422" s="1">
        <v>23436</v>
      </c>
      <c r="B422" s="1" t="s">
        <v>21</v>
      </c>
      <c r="C422" s="1">
        <v>101.41</v>
      </c>
      <c r="D422" s="1">
        <v>0.1</v>
      </c>
      <c r="E422" s="1">
        <v>731</v>
      </c>
      <c r="F422" s="1"/>
      <c r="G422" s="1"/>
      <c r="H422" s="1" t="s">
        <v>32</v>
      </c>
      <c r="I422" s="1" t="s">
        <v>104</v>
      </c>
      <c r="J422" s="1" t="s">
        <v>58</v>
      </c>
      <c r="K422" s="1" t="s">
        <v>119</v>
      </c>
      <c r="L422" s="1" t="s">
        <v>178</v>
      </c>
      <c r="M422" s="1"/>
      <c r="N422" s="1" t="s">
        <v>27</v>
      </c>
      <c r="O422" s="1" t="s">
        <v>45</v>
      </c>
      <c r="P422" s="1" t="s">
        <v>152</v>
      </c>
      <c r="Q422" s="1" t="s">
        <v>122</v>
      </c>
      <c r="R422" s="1">
        <v>1803</v>
      </c>
      <c r="S422" s="1" t="s">
        <v>191</v>
      </c>
      <c r="T422" s="1" t="s">
        <v>219</v>
      </c>
      <c r="U422" s="1">
        <v>12</v>
      </c>
      <c r="V422" s="1">
        <v>90362</v>
      </c>
    </row>
    <row r="423" spans="1:22" x14ac:dyDescent="0.35">
      <c r="A423" s="1">
        <v>21950</v>
      </c>
      <c r="B423" s="1" t="s">
        <v>31</v>
      </c>
      <c r="C423" s="1">
        <v>350.98</v>
      </c>
      <c r="D423" s="1">
        <v>0.1</v>
      </c>
      <c r="E423" s="1">
        <v>736</v>
      </c>
      <c r="F423" s="1"/>
      <c r="G423" s="1"/>
      <c r="H423" s="1" t="s">
        <v>32</v>
      </c>
      <c r="I423" s="1" t="s">
        <v>104</v>
      </c>
      <c r="J423" s="1" t="s">
        <v>34</v>
      </c>
      <c r="K423" s="1" t="s">
        <v>35</v>
      </c>
      <c r="L423" s="1" t="s">
        <v>36</v>
      </c>
      <c r="M423" s="1"/>
      <c r="N423" s="1" t="s">
        <v>27</v>
      </c>
      <c r="O423" s="1" t="s">
        <v>45</v>
      </c>
      <c r="P423" s="1" t="s">
        <v>155</v>
      </c>
      <c r="Q423" s="1" t="s">
        <v>118</v>
      </c>
      <c r="R423" s="1">
        <v>3079</v>
      </c>
      <c r="S423" s="1" t="s">
        <v>40</v>
      </c>
      <c r="T423" s="1" t="s">
        <v>102</v>
      </c>
      <c r="U423" s="1">
        <v>6</v>
      </c>
      <c r="V423" s="1">
        <v>90361</v>
      </c>
    </row>
    <row r="424" spans="1:22" x14ac:dyDescent="0.35">
      <c r="A424" s="1">
        <v>23613</v>
      </c>
      <c r="B424" s="1" t="s">
        <v>98</v>
      </c>
      <c r="C424" s="1">
        <v>48.04</v>
      </c>
      <c r="D424" s="1">
        <v>0.05</v>
      </c>
      <c r="E424" s="1">
        <v>737</v>
      </c>
      <c r="F424" s="1"/>
      <c r="G424" s="1"/>
      <c r="H424" s="1" t="s">
        <v>32</v>
      </c>
      <c r="I424" s="1" t="s">
        <v>104</v>
      </c>
      <c r="J424" s="1" t="s">
        <v>58</v>
      </c>
      <c r="K424" s="1" t="s">
        <v>83</v>
      </c>
      <c r="L424" s="1" t="s">
        <v>53</v>
      </c>
      <c r="M424" s="1"/>
      <c r="N424" s="1" t="s">
        <v>27</v>
      </c>
      <c r="O424" s="1" t="s">
        <v>45</v>
      </c>
      <c r="P424" s="1" t="s">
        <v>46</v>
      </c>
      <c r="Q424" s="1" t="s">
        <v>423</v>
      </c>
      <c r="R424" s="1">
        <v>7003</v>
      </c>
      <c r="S424" s="2">
        <v>42191</v>
      </c>
      <c r="T424" s="1" t="s">
        <v>115</v>
      </c>
      <c r="U424" s="1">
        <v>12</v>
      </c>
      <c r="V424" s="1">
        <v>90360</v>
      </c>
    </row>
    <row r="425" spans="1:22" x14ac:dyDescent="0.35">
      <c r="A425" s="1">
        <v>21949</v>
      </c>
      <c r="B425" s="1" t="s">
        <v>31</v>
      </c>
      <c r="C425" s="1">
        <v>70.98</v>
      </c>
      <c r="D425" s="1">
        <v>0.05</v>
      </c>
      <c r="E425" s="1">
        <v>738</v>
      </c>
      <c r="F425" s="1"/>
      <c r="G425" s="1"/>
      <c r="H425" s="1" t="s">
        <v>32</v>
      </c>
      <c r="I425" s="1" t="s">
        <v>104</v>
      </c>
      <c r="J425" s="1" t="s">
        <v>34</v>
      </c>
      <c r="K425" s="1" t="s">
        <v>151</v>
      </c>
      <c r="L425" s="1" t="s">
        <v>108</v>
      </c>
      <c r="M425" s="1"/>
      <c r="N425" s="1" t="s">
        <v>27</v>
      </c>
      <c r="O425" s="1" t="s">
        <v>45</v>
      </c>
      <c r="P425" s="1" t="s">
        <v>46</v>
      </c>
      <c r="Q425" s="1" t="s">
        <v>424</v>
      </c>
      <c r="R425" s="1">
        <v>7016</v>
      </c>
      <c r="S425" s="1" t="s">
        <v>40</v>
      </c>
      <c r="T425" s="1" t="s">
        <v>103</v>
      </c>
      <c r="U425" s="1">
        <v>4</v>
      </c>
      <c r="V425" s="1">
        <v>90361</v>
      </c>
    </row>
    <row r="426" spans="1:22" x14ac:dyDescent="0.35">
      <c r="A426" s="1">
        <v>21951</v>
      </c>
      <c r="B426" s="1" t="s">
        <v>31</v>
      </c>
      <c r="C426" s="1">
        <v>27.48</v>
      </c>
      <c r="D426" s="1">
        <v>0.05</v>
      </c>
      <c r="E426" s="1">
        <v>741</v>
      </c>
      <c r="F426" s="1"/>
      <c r="G426" s="1"/>
      <c r="H426" s="1" t="s">
        <v>32</v>
      </c>
      <c r="I426" s="1" t="s">
        <v>104</v>
      </c>
      <c r="J426" s="1" t="s">
        <v>73</v>
      </c>
      <c r="K426" s="1" t="s">
        <v>144</v>
      </c>
      <c r="L426" s="1" t="s">
        <v>53</v>
      </c>
      <c r="M426" s="1"/>
      <c r="N426" s="1" t="s">
        <v>27</v>
      </c>
      <c r="O426" s="1" t="s">
        <v>28</v>
      </c>
      <c r="P426" s="1" t="s">
        <v>46</v>
      </c>
      <c r="Q426" s="1" t="s">
        <v>425</v>
      </c>
      <c r="R426" s="1">
        <v>7901</v>
      </c>
      <c r="S426" s="1" t="s">
        <v>40</v>
      </c>
      <c r="T426" s="1" t="s">
        <v>102</v>
      </c>
      <c r="U426" s="1">
        <v>15</v>
      </c>
      <c r="V426" s="1">
        <v>90361</v>
      </c>
    </row>
    <row r="427" spans="1:22" x14ac:dyDescent="0.35">
      <c r="A427" s="1">
        <v>19209</v>
      </c>
      <c r="B427" s="1" t="s">
        <v>98</v>
      </c>
      <c r="C427" s="1">
        <v>59.98</v>
      </c>
      <c r="D427" s="1">
        <v>0.05</v>
      </c>
      <c r="E427" s="1">
        <v>744</v>
      </c>
      <c r="F427" s="1"/>
      <c r="G427" s="1"/>
      <c r="H427" s="1" t="s">
        <v>32</v>
      </c>
      <c r="I427" s="1" t="s">
        <v>81</v>
      </c>
      <c r="J427" s="1" t="s">
        <v>58</v>
      </c>
      <c r="K427" s="1" t="s">
        <v>196</v>
      </c>
      <c r="L427" s="1" t="s">
        <v>53</v>
      </c>
      <c r="M427" s="1"/>
      <c r="N427" s="1" t="s">
        <v>27</v>
      </c>
      <c r="O427" s="1" t="s">
        <v>28</v>
      </c>
      <c r="P427" s="1" t="s">
        <v>250</v>
      </c>
      <c r="Q427" s="1" t="s">
        <v>426</v>
      </c>
      <c r="R427" s="1">
        <v>85737</v>
      </c>
      <c r="S427" s="1" t="s">
        <v>85</v>
      </c>
      <c r="T427" s="2">
        <v>42157</v>
      </c>
      <c r="U427" s="1">
        <v>1</v>
      </c>
      <c r="V427" s="1">
        <v>87725</v>
      </c>
    </row>
    <row r="428" spans="1:22" x14ac:dyDescent="0.35">
      <c r="A428" s="1">
        <v>19210</v>
      </c>
      <c r="B428" s="1" t="s">
        <v>98</v>
      </c>
      <c r="C428" s="1">
        <v>5.18</v>
      </c>
      <c r="D428" s="1">
        <v>0.05</v>
      </c>
      <c r="E428" s="1">
        <v>744</v>
      </c>
      <c r="F428" s="1"/>
      <c r="G428" s="1"/>
      <c r="H428" s="1" t="s">
        <v>32</v>
      </c>
      <c r="I428" s="1" t="s">
        <v>81</v>
      </c>
      <c r="J428" s="1" t="s">
        <v>58</v>
      </c>
      <c r="K428" s="1" t="s">
        <v>100</v>
      </c>
      <c r="L428" s="1" t="s">
        <v>53</v>
      </c>
      <c r="M428" s="1"/>
      <c r="N428" s="1" t="s">
        <v>27</v>
      </c>
      <c r="O428" s="1" t="s">
        <v>28</v>
      </c>
      <c r="P428" s="1" t="s">
        <v>250</v>
      </c>
      <c r="Q428" s="1" t="s">
        <v>426</v>
      </c>
      <c r="R428" s="1">
        <v>85737</v>
      </c>
      <c r="S428" s="1" t="s">
        <v>85</v>
      </c>
      <c r="T428" s="2">
        <v>42006</v>
      </c>
      <c r="U428" s="1">
        <v>9</v>
      </c>
      <c r="V428" s="1">
        <v>87725</v>
      </c>
    </row>
    <row r="429" spans="1:22" x14ac:dyDescent="0.35">
      <c r="A429" s="1">
        <v>19638</v>
      </c>
      <c r="B429" s="1" t="s">
        <v>50</v>
      </c>
      <c r="C429" s="1">
        <v>119.99</v>
      </c>
      <c r="D429" s="1">
        <v>0.1</v>
      </c>
      <c r="E429" s="1">
        <v>744</v>
      </c>
      <c r="F429" s="1"/>
      <c r="G429" s="1"/>
      <c r="H429" s="1" t="s">
        <v>32</v>
      </c>
      <c r="I429" s="1" t="s">
        <v>104</v>
      </c>
      <c r="J429" s="1" t="s">
        <v>73</v>
      </c>
      <c r="K429" s="1" t="s">
        <v>74</v>
      </c>
      <c r="L429" s="1" t="s">
        <v>108</v>
      </c>
      <c r="M429" s="1"/>
      <c r="N429" s="1" t="s">
        <v>27</v>
      </c>
      <c r="O429" s="1" t="s">
        <v>28</v>
      </c>
      <c r="P429" s="1" t="s">
        <v>250</v>
      </c>
      <c r="Q429" s="1" t="s">
        <v>426</v>
      </c>
      <c r="R429" s="1">
        <v>85737</v>
      </c>
      <c r="S429" s="1" t="s">
        <v>177</v>
      </c>
      <c r="T429" s="1" t="s">
        <v>246</v>
      </c>
      <c r="U429" s="1">
        <v>13</v>
      </c>
      <c r="V429" s="1">
        <v>87726</v>
      </c>
    </row>
    <row r="430" spans="1:22" x14ac:dyDescent="0.35">
      <c r="A430" s="1">
        <v>19505</v>
      </c>
      <c r="B430" s="1" t="s">
        <v>98</v>
      </c>
      <c r="C430" s="1">
        <v>125.99</v>
      </c>
      <c r="D430" s="1">
        <v>0.1</v>
      </c>
      <c r="E430" s="1">
        <v>744</v>
      </c>
      <c r="F430" s="1"/>
      <c r="G430" s="1"/>
      <c r="H430" s="1" t="s">
        <v>32</v>
      </c>
      <c r="I430" s="1" t="s">
        <v>104</v>
      </c>
      <c r="J430" s="1" t="s">
        <v>73</v>
      </c>
      <c r="K430" s="1" t="s">
        <v>67</v>
      </c>
      <c r="L430" s="1" t="s">
        <v>53</v>
      </c>
      <c r="M430" s="1"/>
      <c r="N430" s="1" t="s">
        <v>27</v>
      </c>
      <c r="O430" s="1" t="s">
        <v>28</v>
      </c>
      <c r="P430" s="1" t="s">
        <v>250</v>
      </c>
      <c r="Q430" s="1" t="s">
        <v>426</v>
      </c>
      <c r="R430" s="1">
        <v>85737</v>
      </c>
      <c r="S430" s="1" t="s">
        <v>168</v>
      </c>
      <c r="T430" s="2">
        <v>42041</v>
      </c>
      <c r="U430" s="1">
        <v>20</v>
      </c>
      <c r="V430" s="1">
        <v>87727</v>
      </c>
    </row>
    <row r="431" spans="1:22" x14ac:dyDescent="0.35">
      <c r="A431" s="1">
        <v>19639</v>
      </c>
      <c r="B431" s="1" t="s">
        <v>50</v>
      </c>
      <c r="C431" s="1">
        <v>115.79</v>
      </c>
      <c r="D431" s="1">
        <v>0.1</v>
      </c>
      <c r="E431" s="1">
        <v>745</v>
      </c>
      <c r="F431" s="1"/>
      <c r="G431" s="1"/>
      <c r="H431" s="1" t="s">
        <v>32</v>
      </c>
      <c r="I431" s="1" t="s">
        <v>104</v>
      </c>
      <c r="J431" s="1" t="s">
        <v>73</v>
      </c>
      <c r="K431" s="1" t="s">
        <v>144</v>
      </c>
      <c r="L431" s="1" t="s">
        <v>44</v>
      </c>
      <c r="M431" s="1"/>
      <c r="N431" s="1" t="s">
        <v>27</v>
      </c>
      <c r="O431" s="1" t="s">
        <v>114</v>
      </c>
      <c r="P431" s="1" t="s">
        <v>250</v>
      </c>
      <c r="Q431" s="1" t="s">
        <v>427</v>
      </c>
      <c r="R431" s="1">
        <v>85345</v>
      </c>
      <c r="S431" s="1" t="s">
        <v>177</v>
      </c>
      <c r="T431" s="1" t="s">
        <v>246</v>
      </c>
      <c r="U431" s="1">
        <v>3</v>
      </c>
      <c r="V431" s="1">
        <v>87726</v>
      </c>
    </row>
    <row r="432" spans="1:22" x14ac:dyDescent="0.35">
      <c r="A432" s="1">
        <v>20855</v>
      </c>
      <c r="B432" s="1" t="s">
        <v>31</v>
      </c>
      <c r="C432" s="1">
        <v>27.75</v>
      </c>
      <c r="D432" s="1">
        <v>0.05</v>
      </c>
      <c r="E432" s="1">
        <v>750</v>
      </c>
      <c r="F432" s="1"/>
      <c r="G432" s="1"/>
      <c r="H432" s="1" t="s">
        <v>32</v>
      </c>
      <c r="I432" s="1" t="s">
        <v>81</v>
      </c>
      <c r="J432" s="1" t="s">
        <v>58</v>
      </c>
      <c r="K432" s="1" t="s">
        <v>119</v>
      </c>
      <c r="L432" s="1" t="s">
        <v>53</v>
      </c>
      <c r="M432" s="1"/>
      <c r="N432" s="1" t="s">
        <v>27</v>
      </c>
      <c r="O432" s="1" t="s">
        <v>114</v>
      </c>
      <c r="P432" s="1" t="s">
        <v>347</v>
      </c>
      <c r="Q432" s="1" t="s">
        <v>428</v>
      </c>
      <c r="R432" s="1">
        <v>41042</v>
      </c>
      <c r="S432" s="2">
        <v>42339</v>
      </c>
      <c r="T432" s="1" t="s">
        <v>163</v>
      </c>
      <c r="U432" s="1">
        <v>10</v>
      </c>
      <c r="V432" s="1">
        <v>91200</v>
      </c>
    </row>
    <row r="433" spans="1:22" x14ac:dyDescent="0.35">
      <c r="A433" s="1">
        <v>23629</v>
      </c>
      <c r="B433" s="1" t="s">
        <v>98</v>
      </c>
      <c r="C433" s="1">
        <v>130.97999999999999</v>
      </c>
      <c r="D433" s="1">
        <v>0.1</v>
      </c>
      <c r="E433" s="1">
        <v>751</v>
      </c>
      <c r="F433" s="1"/>
      <c r="G433" s="1"/>
      <c r="H433" s="1" t="s">
        <v>32</v>
      </c>
      <c r="I433" s="1" t="s">
        <v>81</v>
      </c>
      <c r="J433" s="1" t="s">
        <v>34</v>
      </c>
      <c r="K433" s="1" t="s">
        <v>151</v>
      </c>
      <c r="L433" s="1" t="s">
        <v>108</v>
      </c>
      <c r="M433" s="1"/>
      <c r="N433" s="1" t="s">
        <v>27</v>
      </c>
      <c r="O433" s="1" t="s">
        <v>28</v>
      </c>
      <c r="P433" s="1" t="s">
        <v>347</v>
      </c>
      <c r="Q433" s="1" t="s">
        <v>429</v>
      </c>
      <c r="R433" s="1">
        <v>40324</v>
      </c>
      <c r="S433" s="1" t="s">
        <v>368</v>
      </c>
      <c r="T433" s="2">
        <v>42158</v>
      </c>
      <c r="U433" s="1">
        <v>3</v>
      </c>
      <c r="V433" s="1">
        <v>91201</v>
      </c>
    </row>
    <row r="434" spans="1:22" x14ac:dyDescent="0.35">
      <c r="A434" s="1">
        <v>19679</v>
      </c>
      <c r="B434" s="1" t="s">
        <v>41</v>
      </c>
      <c r="C434" s="1">
        <v>2.61</v>
      </c>
      <c r="D434" s="1">
        <v>0.05</v>
      </c>
      <c r="E434" s="1">
        <v>753</v>
      </c>
      <c r="F434" s="1"/>
      <c r="G434" s="1"/>
      <c r="H434" s="1" t="s">
        <v>22</v>
      </c>
      <c r="I434" s="1" t="s">
        <v>81</v>
      </c>
      <c r="J434" s="1" t="s">
        <v>58</v>
      </c>
      <c r="K434" s="1" t="s">
        <v>116</v>
      </c>
      <c r="L434" s="1" t="s">
        <v>53</v>
      </c>
      <c r="M434" s="1"/>
      <c r="N434" s="1" t="s">
        <v>27</v>
      </c>
      <c r="O434" s="1" t="s">
        <v>28</v>
      </c>
      <c r="P434" s="1" t="s">
        <v>250</v>
      </c>
      <c r="Q434" s="1" t="s">
        <v>430</v>
      </c>
      <c r="R434" s="1">
        <v>86301</v>
      </c>
      <c r="S434" s="2">
        <v>42311</v>
      </c>
      <c r="T434" s="2">
        <v>42311</v>
      </c>
      <c r="U434" s="1">
        <v>1</v>
      </c>
      <c r="V434" s="1">
        <v>90438</v>
      </c>
    </row>
    <row r="435" spans="1:22" x14ac:dyDescent="0.35">
      <c r="A435" s="1">
        <v>19680</v>
      </c>
      <c r="B435" s="1" t="s">
        <v>41</v>
      </c>
      <c r="C435" s="1">
        <v>6.35</v>
      </c>
      <c r="D435" s="1">
        <v>0.05</v>
      </c>
      <c r="E435" s="1">
        <v>753</v>
      </c>
      <c r="F435" s="1"/>
      <c r="G435" s="1"/>
      <c r="H435" s="1" t="s">
        <v>32</v>
      </c>
      <c r="I435" s="1" t="s">
        <v>81</v>
      </c>
      <c r="J435" s="1" t="s">
        <v>58</v>
      </c>
      <c r="K435" s="1" t="s">
        <v>83</v>
      </c>
      <c r="L435" s="1" t="s">
        <v>26</v>
      </c>
      <c r="M435" s="1"/>
      <c r="N435" s="1" t="s">
        <v>27</v>
      </c>
      <c r="O435" s="1" t="s">
        <v>28</v>
      </c>
      <c r="P435" s="1" t="s">
        <v>250</v>
      </c>
      <c r="Q435" s="1" t="s">
        <v>430</v>
      </c>
      <c r="R435" s="1">
        <v>86301</v>
      </c>
      <c r="S435" s="2">
        <v>42311</v>
      </c>
      <c r="T435" s="1" t="s">
        <v>181</v>
      </c>
      <c r="U435" s="1">
        <v>22</v>
      </c>
      <c r="V435" s="1">
        <v>90438</v>
      </c>
    </row>
    <row r="436" spans="1:22" x14ac:dyDescent="0.35">
      <c r="A436" s="1">
        <v>25291</v>
      </c>
      <c r="B436" s="1" t="s">
        <v>21</v>
      </c>
      <c r="C436" s="1">
        <v>218.75</v>
      </c>
      <c r="D436" s="1">
        <v>0.1</v>
      </c>
      <c r="E436" s="1">
        <v>754</v>
      </c>
      <c r="F436" s="1"/>
      <c r="G436" s="1"/>
      <c r="H436" s="1" t="s">
        <v>32</v>
      </c>
      <c r="I436" s="1" t="s">
        <v>81</v>
      </c>
      <c r="J436" s="1" t="s">
        <v>34</v>
      </c>
      <c r="K436" s="1" t="s">
        <v>123</v>
      </c>
      <c r="L436" s="1" t="s">
        <v>108</v>
      </c>
      <c r="M436" s="1"/>
      <c r="N436" s="1" t="s">
        <v>27</v>
      </c>
      <c r="O436" s="1" t="s">
        <v>28</v>
      </c>
      <c r="P436" s="1" t="s">
        <v>250</v>
      </c>
      <c r="Q436" s="1" t="s">
        <v>431</v>
      </c>
      <c r="R436" s="1">
        <v>86314</v>
      </c>
      <c r="S436" s="2">
        <v>42100</v>
      </c>
      <c r="T436" s="2">
        <v>42130</v>
      </c>
      <c r="U436" s="1">
        <v>4</v>
      </c>
      <c r="V436" s="1">
        <v>90437</v>
      </c>
    </row>
    <row r="437" spans="1:22" x14ac:dyDescent="0.35">
      <c r="A437" s="1">
        <v>25117</v>
      </c>
      <c r="B437" s="1" t="s">
        <v>98</v>
      </c>
      <c r="C437" s="1">
        <v>119.99</v>
      </c>
      <c r="D437" s="1">
        <v>0.1</v>
      </c>
      <c r="E437" s="1">
        <v>754</v>
      </c>
      <c r="F437" s="1"/>
      <c r="G437" s="1"/>
      <c r="H437" s="1" t="s">
        <v>32</v>
      </c>
      <c r="I437" s="1" t="s">
        <v>104</v>
      </c>
      <c r="J437" s="1" t="s">
        <v>73</v>
      </c>
      <c r="K437" s="1" t="s">
        <v>74</v>
      </c>
      <c r="L437" s="1" t="s">
        <v>36</v>
      </c>
      <c r="M437" s="1"/>
      <c r="N437" s="1" t="s">
        <v>27</v>
      </c>
      <c r="O437" s="1" t="s">
        <v>28</v>
      </c>
      <c r="P437" s="1" t="s">
        <v>250</v>
      </c>
      <c r="Q437" s="1" t="s">
        <v>431</v>
      </c>
      <c r="R437" s="1">
        <v>86314</v>
      </c>
      <c r="S437" s="2">
        <v>42342</v>
      </c>
      <c r="T437" s="1" t="s">
        <v>190</v>
      </c>
      <c r="U437" s="1">
        <v>2</v>
      </c>
      <c r="V437" s="1">
        <v>90439</v>
      </c>
    </row>
    <row r="438" spans="1:22" x14ac:dyDescent="0.35">
      <c r="A438" s="1">
        <v>25856</v>
      </c>
      <c r="B438" s="1" t="s">
        <v>31</v>
      </c>
      <c r="C438" s="1">
        <v>37.94</v>
      </c>
      <c r="D438" s="1">
        <v>0.05</v>
      </c>
      <c r="E438" s="1">
        <v>757</v>
      </c>
      <c r="F438" s="1"/>
      <c r="G438" s="1"/>
      <c r="H438" s="1" t="s">
        <v>32</v>
      </c>
      <c r="I438" s="1" t="s">
        <v>42</v>
      </c>
      <c r="J438" s="1" t="s">
        <v>58</v>
      </c>
      <c r="K438" s="1" t="s">
        <v>83</v>
      </c>
      <c r="L438" s="1" t="s">
        <v>26</v>
      </c>
      <c r="M438" s="1"/>
      <c r="N438" s="1" t="s">
        <v>27</v>
      </c>
      <c r="O438" s="1" t="s">
        <v>54</v>
      </c>
      <c r="P438" s="1" t="s">
        <v>90</v>
      </c>
      <c r="Q438" s="1" t="s">
        <v>432</v>
      </c>
      <c r="R438" s="1">
        <v>97062</v>
      </c>
      <c r="S438" s="2">
        <v>42310</v>
      </c>
      <c r="T438" s="1" t="s">
        <v>211</v>
      </c>
      <c r="U438" s="1">
        <v>1</v>
      </c>
      <c r="V438" s="1">
        <v>90258</v>
      </c>
    </row>
    <row r="439" spans="1:22" x14ac:dyDescent="0.35">
      <c r="A439" s="1">
        <v>21110</v>
      </c>
      <c r="B439" s="1" t="s">
        <v>98</v>
      </c>
      <c r="C439" s="1">
        <v>20.99</v>
      </c>
      <c r="D439" s="1">
        <v>0.05</v>
      </c>
      <c r="E439" s="1">
        <v>759</v>
      </c>
      <c r="F439" s="1"/>
      <c r="G439" s="1"/>
      <c r="H439" s="1" t="s">
        <v>32</v>
      </c>
      <c r="I439" s="1" t="s">
        <v>51</v>
      </c>
      <c r="J439" s="1" t="s">
        <v>73</v>
      </c>
      <c r="K439" s="1" t="s">
        <v>67</v>
      </c>
      <c r="L439" s="1" t="s">
        <v>44</v>
      </c>
      <c r="M439" s="1"/>
      <c r="N439" s="1" t="s">
        <v>27</v>
      </c>
      <c r="O439" s="1" t="s">
        <v>28</v>
      </c>
      <c r="P439" s="1" t="s">
        <v>142</v>
      </c>
      <c r="Q439" s="1" t="s">
        <v>433</v>
      </c>
      <c r="R439" s="1">
        <v>62301</v>
      </c>
      <c r="S439" s="1" t="s">
        <v>238</v>
      </c>
      <c r="T439" s="2">
        <v>42130</v>
      </c>
      <c r="U439" s="1">
        <v>5</v>
      </c>
      <c r="V439" s="1">
        <v>86639</v>
      </c>
    </row>
    <row r="440" spans="1:22" x14ac:dyDescent="0.35">
      <c r="A440" s="1">
        <v>20377</v>
      </c>
      <c r="B440" s="1" t="s">
        <v>31</v>
      </c>
      <c r="C440" s="1">
        <v>125.99</v>
      </c>
      <c r="D440" s="1">
        <v>0.1</v>
      </c>
      <c r="E440" s="1">
        <v>762</v>
      </c>
      <c r="F440" s="1"/>
      <c r="G440" s="1"/>
      <c r="H440" s="1" t="s">
        <v>32</v>
      </c>
      <c r="I440" s="1" t="s">
        <v>51</v>
      </c>
      <c r="J440" s="1" t="s">
        <v>73</v>
      </c>
      <c r="K440" s="1" t="s">
        <v>67</v>
      </c>
      <c r="L440" s="1" t="s">
        <v>53</v>
      </c>
      <c r="M440" s="1"/>
      <c r="N440" s="1" t="s">
        <v>27</v>
      </c>
      <c r="O440" s="1" t="s">
        <v>54</v>
      </c>
      <c r="P440" s="1" t="s">
        <v>29</v>
      </c>
      <c r="Q440" s="1" t="s">
        <v>434</v>
      </c>
      <c r="R440" s="1">
        <v>98661</v>
      </c>
      <c r="S440" s="1" t="s">
        <v>219</v>
      </c>
      <c r="T440" s="1" t="s">
        <v>382</v>
      </c>
      <c r="U440" s="1">
        <v>12</v>
      </c>
      <c r="V440" s="1">
        <v>87525</v>
      </c>
    </row>
    <row r="441" spans="1:22" x14ac:dyDescent="0.35">
      <c r="A441" s="1">
        <v>18735</v>
      </c>
      <c r="B441" s="1" t="s">
        <v>41</v>
      </c>
      <c r="C441" s="1">
        <v>31.78</v>
      </c>
      <c r="D441" s="1">
        <v>0.05</v>
      </c>
      <c r="E441" s="1">
        <v>767</v>
      </c>
      <c r="F441" s="1"/>
      <c r="G441" s="1"/>
      <c r="H441" s="1" t="s">
        <v>32</v>
      </c>
      <c r="I441" s="1" t="s">
        <v>81</v>
      </c>
      <c r="J441" s="1" t="s">
        <v>73</v>
      </c>
      <c r="K441" s="1" t="s">
        <v>144</v>
      </c>
      <c r="L441" s="1" t="s">
        <v>44</v>
      </c>
      <c r="M441" s="1"/>
      <c r="N441" s="1" t="s">
        <v>27</v>
      </c>
      <c r="O441" s="1" t="s">
        <v>28</v>
      </c>
      <c r="P441" s="1" t="s">
        <v>142</v>
      </c>
      <c r="Q441" s="1" t="s">
        <v>435</v>
      </c>
      <c r="R441" s="1">
        <v>61201</v>
      </c>
      <c r="S441" s="1" t="s">
        <v>87</v>
      </c>
      <c r="T441" s="2">
        <v>42006</v>
      </c>
      <c r="U441" s="1">
        <v>11</v>
      </c>
      <c r="V441" s="1">
        <v>86279</v>
      </c>
    </row>
    <row r="442" spans="1:22" x14ac:dyDescent="0.35">
      <c r="A442" s="1">
        <v>18659</v>
      </c>
      <c r="B442" s="1" t="s">
        <v>41</v>
      </c>
      <c r="C442" s="1">
        <v>30.73</v>
      </c>
      <c r="D442" s="1">
        <v>0.05</v>
      </c>
      <c r="E442" s="1">
        <v>770</v>
      </c>
      <c r="F442" s="1"/>
      <c r="G442" s="1"/>
      <c r="H442" s="1" t="s">
        <v>32</v>
      </c>
      <c r="I442" s="1" t="s">
        <v>51</v>
      </c>
      <c r="J442" s="1" t="s">
        <v>73</v>
      </c>
      <c r="K442" s="1" t="s">
        <v>144</v>
      </c>
      <c r="L442" s="1" t="s">
        <v>53</v>
      </c>
      <c r="M442" s="1"/>
      <c r="N442" s="1" t="s">
        <v>27</v>
      </c>
      <c r="O442" s="1" t="s">
        <v>28</v>
      </c>
      <c r="P442" s="1" t="s">
        <v>90</v>
      </c>
      <c r="Q442" s="1" t="s">
        <v>432</v>
      </c>
      <c r="R442" s="1">
        <v>97062</v>
      </c>
      <c r="S442" s="1" t="s">
        <v>99</v>
      </c>
      <c r="T442" s="1" t="s">
        <v>99</v>
      </c>
      <c r="U442" s="1">
        <v>14</v>
      </c>
      <c r="V442" s="1">
        <v>88667</v>
      </c>
    </row>
    <row r="443" spans="1:22" x14ac:dyDescent="0.35">
      <c r="A443" s="1">
        <v>18660</v>
      </c>
      <c r="B443" s="1" t="s">
        <v>41</v>
      </c>
      <c r="C443" s="1">
        <v>14.56</v>
      </c>
      <c r="D443" s="1">
        <v>0.05</v>
      </c>
      <c r="E443" s="1">
        <v>771</v>
      </c>
      <c r="F443" s="1"/>
      <c r="G443" s="1"/>
      <c r="H443" s="1" t="s">
        <v>32</v>
      </c>
      <c r="I443" s="1" t="s">
        <v>51</v>
      </c>
      <c r="J443" s="1" t="s">
        <v>58</v>
      </c>
      <c r="K443" s="1" t="s">
        <v>196</v>
      </c>
      <c r="L443" s="1" t="s">
        <v>53</v>
      </c>
      <c r="M443" s="1"/>
      <c r="N443" s="1" t="s">
        <v>27</v>
      </c>
      <c r="O443" s="1" t="s">
        <v>28</v>
      </c>
      <c r="P443" s="1" t="s">
        <v>90</v>
      </c>
      <c r="Q443" s="1" t="s">
        <v>436</v>
      </c>
      <c r="R443" s="1">
        <v>97068</v>
      </c>
      <c r="S443" s="1" t="s">
        <v>99</v>
      </c>
      <c r="T443" s="1" t="s">
        <v>236</v>
      </c>
      <c r="U443" s="1">
        <v>3</v>
      </c>
      <c r="V443" s="1">
        <v>88667</v>
      </c>
    </row>
    <row r="444" spans="1:22" x14ac:dyDescent="0.35">
      <c r="A444" s="1">
        <v>18661</v>
      </c>
      <c r="B444" s="1" t="s">
        <v>41</v>
      </c>
      <c r="C444" s="1">
        <v>299.99</v>
      </c>
      <c r="D444" s="1">
        <v>0.1</v>
      </c>
      <c r="E444" s="1">
        <v>771</v>
      </c>
      <c r="F444" s="1"/>
      <c r="G444" s="1"/>
      <c r="H444" s="1" t="s">
        <v>32</v>
      </c>
      <c r="I444" s="1" t="s">
        <v>51</v>
      </c>
      <c r="J444" s="1" t="s">
        <v>73</v>
      </c>
      <c r="K444" s="1" t="s">
        <v>340</v>
      </c>
      <c r="L444" s="1" t="s">
        <v>178</v>
      </c>
      <c r="M444" s="1"/>
      <c r="N444" s="1" t="s">
        <v>27</v>
      </c>
      <c r="O444" s="1" t="s">
        <v>45</v>
      </c>
      <c r="P444" s="1" t="s">
        <v>90</v>
      </c>
      <c r="Q444" s="1" t="s">
        <v>436</v>
      </c>
      <c r="R444" s="1">
        <v>97068</v>
      </c>
      <c r="S444" s="1" t="s">
        <v>99</v>
      </c>
      <c r="T444" s="1" t="s">
        <v>236</v>
      </c>
      <c r="U444" s="1">
        <v>5</v>
      </c>
      <c r="V444" s="1">
        <v>88667</v>
      </c>
    </row>
    <row r="445" spans="1:22" x14ac:dyDescent="0.35">
      <c r="A445" s="1">
        <v>22875</v>
      </c>
      <c r="B445" s="1" t="s">
        <v>41</v>
      </c>
      <c r="C445" s="1">
        <v>7.77</v>
      </c>
      <c r="D445" s="1">
        <v>0.05</v>
      </c>
      <c r="E445" s="1">
        <v>772</v>
      </c>
      <c r="F445" s="1"/>
      <c r="G445" s="1"/>
      <c r="H445" s="1" t="s">
        <v>32</v>
      </c>
      <c r="I445" s="1" t="s">
        <v>51</v>
      </c>
      <c r="J445" s="1" t="s">
        <v>58</v>
      </c>
      <c r="K445" s="1" t="s">
        <v>196</v>
      </c>
      <c r="L445" s="1" t="s">
        <v>53</v>
      </c>
      <c r="M445" s="1"/>
      <c r="N445" s="1" t="s">
        <v>27</v>
      </c>
      <c r="O445" s="1" t="s">
        <v>45</v>
      </c>
      <c r="P445" s="1" t="s">
        <v>174</v>
      </c>
      <c r="Q445" s="1" t="s">
        <v>437</v>
      </c>
      <c r="R445" s="1">
        <v>18103</v>
      </c>
      <c r="S445" s="1" t="s">
        <v>164</v>
      </c>
      <c r="T445" s="1" t="s">
        <v>189</v>
      </c>
      <c r="U445" s="1">
        <v>7</v>
      </c>
      <c r="V445" s="1">
        <v>88666</v>
      </c>
    </row>
    <row r="446" spans="1:22" x14ac:dyDescent="0.35">
      <c r="A446" s="1">
        <v>22877</v>
      </c>
      <c r="B446" s="1" t="s">
        <v>41</v>
      </c>
      <c r="C446" s="1">
        <v>18.97</v>
      </c>
      <c r="D446" s="1">
        <v>0.05</v>
      </c>
      <c r="E446" s="1">
        <v>772</v>
      </c>
      <c r="F446" s="1"/>
      <c r="G446" s="1"/>
      <c r="H446" s="1" t="s">
        <v>22</v>
      </c>
      <c r="I446" s="1" t="s">
        <v>51</v>
      </c>
      <c r="J446" s="1" t="s">
        <v>58</v>
      </c>
      <c r="K446" s="1" t="s">
        <v>83</v>
      </c>
      <c r="L446" s="1" t="s">
        <v>53</v>
      </c>
      <c r="M446" s="1"/>
      <c r="N446" s="1" t="s">
        <v>27</v>
      </c>
      <c r="O446" s="1" t="s">
        <v>45</v>
      </c>
      <c r="P446" s="1" t="s">
        <v>174</v>
      </c>
      <c r="Q446" s="1" t="s">
        <v>437</v>
      </c>
      <c r="R446" s="1">
        <v>18103</v>
      </c>
      <c r="S446" s="1" t="s">
        <v>164</v>
      </c>
      <c r="T446" s="1" t="s">
        <v>189</v>
      </c>
      <c r="U446" s="1">
        <v>3</v>
      </c>
      <c r="V446" s="1">
        <v>88666</v>
      </c>
    </row>
    <row r="447" spans="1:22" x14ac:dyDescent="0.35">
      <c r="A447" s="1">
        <v>20967</v>
      </c>
      <c r="B447" s="1" t="s">
        <v>98</v>
      </c>
      <c r="C447" s="1">
        <v>4.0599999999999996</v>
      </c>
      <c r="D447" s="1">
        <v>0.05</v>
      </c>
      <c r="E447" s="1">
        <v>772</v>
      </c>
      <c r="F447" s="1"/>
      <c r="G447" s="1"/>
      <c r="H447" s="1" t="s">
        <v>22</v>
      </c>
      <c r="I447" s="1" t="s">
        <v>51</v>
      </c>
      <c r="J447" s="1" t="s">
        <v>58</v>
      </c>
      <c r="K447" s="1" t="s">
        <v>196</v>
      </c>
      <c r="L447" s="1" t="s">
        <v>53</v>
      </c>
      <c r="M447" s="1"/>
      <c r="N447" s="1" t="s">
        <v>27</v>
      </c>
      <c r="O447" s="1" t="s">
        <v>45</v>
      </c>
      <c r="P447" s="1" t="s">
        <v>174</v>
      </c>
      <c r="Q447" s="1" t="s">
        <v>437</v>
      </c>
      <c r="R447" s="1">
        <v>18103</v>
      </c>
      <c r="S447" s="1" t="s">
        <v>134</v>
      </c>
      <c r="T447" s="1" t="s">
        <v>77</v>
      </c>
      <c r="U447" s="1">
        <v>12</v>
      </c>
      <c r="V447" s="1">
        <v>88668</v>
      </c>
    </row>
    <row r="448" spans="1:22" x14ac:dyDescent="0.35">
      <c r="A448" s="1">
        <v>20968</v>
      </c>
      <c r="B448" s="1" t="s">
        <v>98</v>
      </c>
      <c r="C448" s="1">
        <v>9.49</v>
      </c>
      <c r="D448" s="1">
        <v>0.05</v>
      </c>
      <c r="E448" s="1">
        <v>772</v>
      </c>
      <c r="F448" s="1"/>
      <c r="G448" s="1"/>
      <c r="H448" s="1" t="s">
        <v>32</v>
      </c>
      <c r="I448" s="1" t="s">
        <v>51</v>
      </c>
      <c r="J448" s="1" t="s">
        <v>73</v>
      </c>
      <c r="K448" s="1" t="s">
        <v>74</v>
      </c>
      <c r="L448" s="1" t="s">
        <v>75</v>
      </c>
      <c r="M448" s="1"/>
      <c r="N448" s="1" t="s">
        <v>27</v>
      </c>
      <c r="O448" s="1" t="s">
        <v>28</v>
      </c>
      <c r="P448" s="1" t="s">
        <v>174</v>
      </c>
      <c r="Q448" s="1" t="s">
        <v>437</v>
      </c>
      <c r="R448" s="1">
        <v>18103</v>
      </c>
      <c r="S448" s="1" t="s">
        <v>134</v>
      </c>
      <c r="T448" s="1" t="s">
        <v>77</v>
      </c>
      <c r="U448" s="1">
        <v>37</v>
      </c>
      <c r="V448" s="1">
        <v>88668</v>
      </c>
    </row>
    <row r="449" spans="1:22" x14ac:dyDescent="0.35">
      <c r="A449" s="1">
        <v>20434</v>
      </c>
      <c r="B449" s="1" t="s">
        <v>21</v>
      </c>
      <c r="C449" s="1">
        <v>34.76</v>
      </c>
      <c r="D449" s="1">
        <v>0.05</v>
      </c>
      <c r="E449" s="1">
        <v>782</v>
      </c>
      <c r="F449" s="1"/>
      <c r="G449" s="1"/>
      <c r="H449" s="1" t="s">
        <v>32</v>
      </c>
      <c r="I449" s="1" t="s">
        <v>51</v>
      </c>
      <c r="J449" s="1" t="s">
        <v>58</v>
      </c>
      <c r="K449" s="1" t="s">
        <v>119</v>
      </c>
      <c r="L449" s="1" t="s">
        <v>53</v>
      </c>
      <c r="M449" s="1"/>
      <c r="N449" s="1" t="s">
        <v>27</v>
      </c>
      <c r="O449" s="1" t="s">
        <v>45</v>
      </c>
      <c r="P449" s="1" t="s">
        <v>37</v>
      </c>
      <c r="Q449" s="1" t="s">
        <v>438</v>
      </c>
      <c r="R449" s="1">
        <v>90604</v>
      </c>
      <c r="S449" s="1" t="s">
        <v>382</v>
      </c>
      <c r="T449" s="1" t="s">
        <v>230</v>
      </c>
      <c r="U449" s="1">
        <v>8</v>
      </c>
      <c r="V449" s="1">
        <v>90962</v>
      </c>
    </row>
    <row r="450" spans="1:22" x14ac:dyDescent="0.35">
      <c r="A450" s="1">
        <v>24773</v>
      </c>
      <c r="B450" s="1" t="s">
        <v>98</v>
      </c>
      <c r="C450" s="1">
        <v>100.98</v>
      </c>
      <c r="D450" s="1">
        <v>0.1</v>
      </c>
      <c r="E450" s="1">
        <v>783</v>
      </c>
      <c r="F450" s="1"/>
      <c r="G450" s="1"/>
      <c r="H450" s="1" t="s">
        <v>32</v>
      </c>
      <c r="I450" s="1" t="s">
        <v>51</v>
      </c>
      <c r="J450" s="1" t="s">
        <v>34</v>
      </c>
      <c r="K450" s="1" t="s">
        <v>151</v>
      </c>
      <c r="L450" s="1" t="s">
        <v>108</v>
      </c>
      <c r="M450" s="1"/>
      <c r="N450" s="1" t="s">
        <v>27</v>
      </c>
      <c r="O450" s="1" t="s">
        <v>28</v>
      </c>
      <c r="P450" s="1" t="s">
        <v>171</v>
      </c>
      <c r="Q450" s="1" t="s">
        <v>439</v>
      </c>
      <c r="R450" s="1">
        <v>6010</v>
      </c>
      <c r="S450" s="2">
        <v>42156</v>
      </c>
      <c r="T450" s="2">
        <v>42156</v>
      </c>
      <c r="U450" s="1">
        <v>6</v>
      </c>
      <c r="V450" s="1">
        <v>90961</v>
      </c>
    </row>
    <row r="451" spans="1:22" x14ac:dyDescent="0.35">
      <c r="A451" s="1">
        <v>22969</v>
      </c>
      <c r="B451" s="1" t="s">
        <v>50</v>
      </c>
      <c r="C451" s="1">
        <v>8.34</v>
      </c>
      <c r="D451" s="1">
        <v>0.05</v>
      </c>
      <c r="E451" s="1">
        <v>786</v>
      </c>
      <c r="F451" s="1"/>
      <c r="G451" s="1"/>
      <c r="H451" s="1" t="s">
        <v>32</v>
      </c>
      <c r="I451" s="1" t="s">
        <v>42</v>
      </c>
      <c r="J451" s="1" t="s">
        <v>58</v>
      </c>
      <c r="K451" s="1" t="s">
        <v>83</v>
      </c>
      <c r="L451" s="1" t="s">
        <v>53</v>
      </c>
      <c r="M451" s="1"/>
      <c r="N451" s="1" t="s">
        <v>27</v>
      </c>
      <c r="O451" s="1" t="s">
        <v>54</v>
      </c>
      <c r="P451" s="1" t="s">
        <v>37</v>
      </c>
      <c r="Q451" s="1" t="s">
        <v>440</v>
      </c>
      <c r="R451" s="1">
        <v>92691</v>
      </c>
      <c r="S451" s="2">
        <v>42159</v>
      </c>
      <c r="T451" s="2">
        <v>42189</v>
      </c>
      <c r="U451" s="1">
        <v>9</v>
      </c>
      <c r="V451" s="1">
        <v>91513</v>
      </c>
    </row>
    <row r="452" spans="1:22" x14ac:dyDescent="0.35">
      <c r="A452" s="1">
        <v>24629</v>
      </c>
      <c r="B452" s="1" t="s">
        <v>31</v>
      </c>
      <c r="C452" s="1">
        <v>6.48</v>
      </c>
      <c r="D452" s="1">
        <v>0.05</v>
      </c>
      <c r="E452" s="1">
        <v>792</v>
      </c>
      <c r="F452" s="1"/>
      <c r="G452" s="1"/>
      <c r="H452" s="1" t="s">
        <v>32</v>
      </c>
      <c r="I452" s="1" t="s">
        <v>81</v>
      </c>
      <c r="J452" s="1" t="s">
        <v>58</v>
      </c>
      <c r="K452" s="1" t="s">
        <v>83</v>
      </c>
      <c r="L452" s="1" t="s">
        <v>53</v>
      </c>
      <c r="M452" s="1"/>
      <c r="N452" s="1" t="s">
        <v>27</v>
      </c>
      <c r="O452" s="1" t="s">
        <v>54</v>
      </c>
      <c r="P452" s="1" t="s">
        <v>217</v>
      </c>
      <c r="Q452" s="1" t="s">
        <v>441</v>
      </c>
      <c r="R452" s="1">
        <v>73064</v>
      </c>
      <c r="S452" s="1" t="s">
        <v>264</v>
      </c>
      <c r="T452" s="1" t="s">
        <v>149</v>
      </c>
      <c r="U452" s="1">
        <v>16</v>
      </c>
      <c r="V452" s="1">
        <v>88753</v>
      </c>
    </row>
    <row r="453" spans="1:22" x14ac:dyDescent="0.35">
      <c r="A453" s="1">
        <v>18347</v>
      </c>
      <c r="B453" s="1" t="s">
        <v>31</v>
      </c>
      <c r="C453" s="1">
        <v>8.6</v>
      </c>
      <c r="D453" s="1">
        <v>0.05</v>
      </c>
      <c r="E453" s="1">
        <v>796</v>
      </c>
      <c r="F453" s="1"/>
      <c r="G453" s="1"/>
      <c r="H453" s="1" t="s">
        <v>32</v>
      </c>
      <c r="I453" s="1" t="s">
        <v>81</v>
      </c>
      <c r="J453" s="1" t="s">
        <v>58</v>
      </c>
      <c r="K453" s="1" t="s">
        <v>100</v>
      </c>
      <c r="L453" s="1" t="s">
        <v>53</v>
      </c>
      <c r="M453" s="1"/>
      <c r="N453" s="1" t="s">
        <v>27</v>
      </c>
      <c r="O453" s="1" t="s">
        <v>54</v>
      </c>
      <c r="P453" s="1" t="s">
        <v>302</v>
      </c>
      <c r="Q453" s="1" t="s">
        <v>409</v>
      </c>
      <c r="R453" s="1">
        <v>68046</v>
      </c>
      <c r="S453" s="2">
        <v>42311</v>
      </c>
      <c r="T453" s="2">
        <v>42341</v>
      </c>
      <c r="U453" s="1">
        <v>9</v>
      </c>
      <c r="V453" s="1">
        <v>86867</v>
      </c>
    </row>
    <row r="454" spans="1:22" x14ac:dyDescent="0.35">
      <c r="A454" s="1">
        <v>18184</v>
      </c>
      <c r="B454" s="1" t="s">
        <v>31</v>
      </c>
      <c r="C454" s="1">
        <v>14.42</v>
      </c>
      <c r="D454" s="1">
        <v>0.05</v>
      </c>
      <c r="E454" s="1">
        <v>796</v>
      </c>
      <c r="F454" s="1"/>
      <c r="G454" s="1"/>
      <c r="H454" s="1" t="s">
        <v>32</v>
      </c>
      <c r="I454" s="1" t="s">
        <v>81</v>
      </c>
      <c r="J454" s="1" t="s">
        <v>58</v>
      </c>
      <c r="K454" s="1" t="s">
        <v>196</v>
      </c>
      <c r="L454" s="1" t="s">
        <v>75</v>
      </c>
      <c r="M454" s="1"/>
      <c r="N454" s="1" t="s">
        <v>27</v>
      </c>
      <c r="O454" s="1" t="s">
        <v>28</v>
      </c>
      <c r="P454" s="1" t="s">
        <v>302</v>
      </c>
      <c r="Q454" s="1" t="s">
        <v>409</v>
      </c>
      <c r="R454" s="1">
        <v>68046</v>
      </c>
      <c r="S454" s="1" t="s">
        <v>310</v>
      </c>
      <c r="T454" s="1" t="s">
        <v>149</v>
      </c>
      <c r="U454" s="1">
        <v>1</v>
      </c>
      <c r="V454" s="1">
        <v>86869</v>
      </c>
    </row>
    <row r="455" spans="1:22" x14ac:dyDescent="0.35">
      <c r="A455" s="1">
        <v>19011</v>
      </c>
      <c r="B455" s="1" t="s">
        <v>31</v>
      </c>
      <c r="C455" s="1">
        <v>9.11</v>
      </c>
      <c r="D455" s="1">
        <v>0.05</v>
      </c>
      <c r="E455" s="1">
        <v>797</v>
      </c>
      <c r="F455" s="1"/>
      <c r="G455" s="1"/>
      <c r="H455" s="1" t="s">
        <v>32</v>
      </c>
      <c r="I455" s="1" t="s">
        <v>81</v>
      </c>
      <c r="J455" s="1" t="s">
        <v>58</v>
      </c>
      <c r="K455" s="1" t="s">
        <v>25</v>
      </c>
      <c r="L455" s="1" t="s">
        <v>26</v>
      </c>
      <c r="M455" s="1"/>
      <c r="N455" s="1" t="s">
        <v>27</v>
      </c>
      <c r="O455" s="1" t="s">
        <v>28</v>
      </c>
      <c r="P455" s="1" t="s">
        <v>161</v>
      </c>
      <c r="Q455" s="1" t="s">
        <v>442</v>
      </c>
      <c r="R455" s="1">
        <v>84067</v>
      </c>
      <c r="S455" s="2">
        <v>42010</v>
      </c>
      <c r="T455" s="2">
        <v>42100</v>
      </c>
      <c r="U455" s="1">
        <v>2</v>
      </c>
      <c r="V455" s="1">
        <v>86868</v>
      </c>
    </row>
    <row r="456" spans="1:22" x14ac:dyDescent="0.35">
      <c r="A456" s="1">
        <v>19012</v>
      </c>
      <c r="B456" s="1" t="s">
        <v>31</v>
      </c>
      <c r="C456" s="1">
        <v>64.650000000000006</v>
      </c>
      <c r="D456" s="1">
        <v>0.05</v>
      </c>
      <c r="E456" s="1">
        <v>797</v>
      </c>
      <c r="F456" s="1"/>
      <c r="G456" s="1"/>
      <c r="H456" s="1" t="s">
        <v>32</v>
      </c>
      <c r="I456" s="1" t="s">
        <v>81</v>
      </c>
      <c r="J456" s="1" t="s">
        <v>58</v>
      </c>
      <c r="K456" s="1" t="s">
        <v>119</v>
      </c>
      <c r="L456" s="1" t="s">
        <v>178</v>
      </c>
      <c r="M456" s="1"/>
      <c r="N456" s="1" t="s">
        <v>27</v>
      </c>
      <c r="O456" s="1" t="s">
        <v>28</v>
      </c>
      <c r="P456" s="1" t="s">
        <v>161</v>
      </c>
      <c r="Q456" s="1" t="s">
        <v>442</v>
      </c>
      <c r="R456" s="1">
        <v>84067</v>
      </c>
      <c r="S456" s="2">
        <v>42010</v>
      </c>
      <c r="T456" s="2">
        <v>42069</v>
      </c>
      <c r="U456" s="1">
        <v>13</v>
      </c>
      <c r="V456" s="1">
        <v>86868</v>
      </c>
    </row>
    <row r="457" spans="1:22" x14ac:dyDescent="0.35">
      <c r="A457" s="1">
        <v>24851</v>
      </c>
      <c r="B457" s="1" t="s">
        <v>98</v>
      </c>
      <c r="C457" s="1">
        <v>6.48</v>
      </c>
      <c r="D457" s="1">
        <v>0.05</v>
      </c>
      <c r="E457" s="1">
        <v>797</v>
      </c>
      <c r="F457" s="1"/>
      <c r="G457" s="1"/>
      <c r="H457" s="1" t="s">
        <v>32</v>
      </c>
      <c r="I457" s="1" t="s">
        <v>81</v>
      </c>
      <c r="J457" s="1" t="s">
        <v>58</v>
      </c>
      <c r="K457" s="1" t="s">
        <v>83</v>
      </c>
      <c r="L457" s="1" t="s">
        <v>53</v>
      </c>
      <c r="M457" s="1"/>
      <c r="N457" s="1" t="s">
        <v>27</v>
      </c>
      <c r="O457" s="1" t="s">
        <v>114</v>
      </c>
      <c r="P457" s="1" t="s">
        <v>161</v>
      </c>
      <c r="Q457" s="1" t="s">
        <v>442</v>
      </c>
      <c r="R457" s="1">
        <v>84067</v>
      </c>
      <c r="S457" s="2">
        <v>42158</v>
      </c>
      <c r="T457" s="2">
        <v>42219</v>
      </c>
      <c r="U457" s="1">
        <v>8</v>
      </c>
      <c r="V457" s="1">
        <v>86870</v>
      </c>
    </row>
    <row r="458" spans="1:22" x14ac:dyDescent="0.35">
      <c r="A458" s="1">
        <v>20001</v>
      </c>
      <c r="B458" s="1" t="s">
        <v>31</v>
      </c>
      <c r="C458" s="1">
        <v>150.97999999999999</v>
      </c>
      <c r="D458" s="1">
        <v>0.1</v>
      </c>
      <c r="E458" s="1">
        <v>799</v>
      </c>
      <c r="F458" s="1"/>
      <c r="G458" s="1"/>
      <c r="H458" s="1" t="s">
        <v>22</v>
      </c>
      <c r="I458" s="1" t="s">
        <v>104</v>
      </c>
      <c r="J458" s="1" t="s">
        <v>34</v>
      </c>
      <c r="K458" s="1" t="s">
        <v>35</v>
      </c>
      <c r="L458" s="1" t="s">
        <v>36</v>
      </c>
      <c r="M458" s="1"/>
      <c r="N458" s="1" t="s">
        <v>27</v>
      </c>
      <c r="O458" s="1" t="s">
        <v>114</v>
      </c>
      <c r="P458" s="1" t="s">
        <v>443</v>
      </c>
      <c r="Q458" s="1" t="s">
        <v>444</v>
      </c>
      <c r="R458" s="1">
        <v>29915</v>
      </c>
      <c r="S458" s="2">
        <v>42156</v>
      </c>
      <c r="T458" s="2">
        <v>42217</v>
      </c>
      <c r="U458" s="1">
        <v>6</v>
      </c>
      <c r="V458" s="1">
        <v>89909</v>
      </c>
    </row>
    <row r="459" spans="1:22" x14ac:dyDescent="0.35">
      <c r="A459" s="1">
        <v>20002</v>
      </c>
      <c r="B459" s="1" t="s">
        <v>31</v>
      </c>
      <c r="C459" s="1">
        <v>28.28</v>
      </c>
      <c r="D459" s="1">
        <v>0.05</v>
      </c>
      <c r="E459" s="1">
        <v>799</v>
      </c>
      <c r="F459" s="1"/>
      <c r="G459" s="1"/>
      <c r="H459" s="1" t="s">
        <v>22</v>
      </c>
      <c r="I459" s="1" t="s">
        <v>104</v>
      </c>
      <c r="J459" s="1" t="s">
        <v>58</v>
      </c>
      <c r="K459" s="1" t="s">
        <v>119</v>
      </c>
      <c r="L459" s="1" t="s">
        <v>75</v>
      </c>
      <c r="M459" s="1"/>
      <c r="N459" s="1" t="s">
        <v>27</v>
      </c>
      <c r="O459" s="1" t="s">
        <v>114</v>
      </c>
      <c r="P459" s="1" t="s">
        <v>443</v>
      </c>
      <c r="Q459" s="1" t="s">
        <v>444</v>
      </c>
      <c r="R459" s="1">
        <v>29915</v>
      </c>
      <c r="S459" s="2">
        <v>42156</v>
      </c>
      <c r="T459" s="2">
        <v>42217</v>
      </c>
      <c r="U459" s="1">
        <v>12</v>
      </c>
      <c r="V459" s="1">
        <v>89909</v>
      </c>
    </row>
    <row r="460" spans="1:22" x14ac:dyDescent="0.35">
      <c r="A460" s="1">
        <v>20003</v>
      </c>
      <c r="B460" s="1" t="s">
        <v>31</v>
      </c>
      <c r="C460" s="1">
        <v>35.99</v>
      </c>
      <c r="D460" s="1">
        <v>0.05</v>
      </c>
      <c r="E460" s="1">
        <v>799</v>
      </c>
      <c r="F460" s="1"/>
      <c r="G460" s="1"/>
      <c r="H460" s="1" t="s">
        <v>32</v>
      </c>
      <c r="I460" s="1" t="s">
        <v>104</v>
      </c>
      <c r="J460" s="1" t="s">
        <v>73</v>
      </c>
      <c r="K460" s="1" t="s">
        <v>67</v>
      </c>
      <c r="L460" s="1" t="s">
        <v>53</v>
      </c>
      <c r="M460" s="1"/>
      <c r="N460" s="1" t="s">
        <v>27</v>
      </c>
      <c r="O460" s="1" t="s">
        <v>28</v>
      </c>
      <c r="P460" s="1" t="s">
        <v>443</v>
      </c>
      <c r="Q460" s="1" t="s">
        <v>444</v>
      </c>
      <c r="R460" s="1">
        <v>29915</v>
      </c>
      <c r="S460" s="2">
        <v>42156</v>
      </c>
      <c r="T460" s="2">
        <v>42186</v>
      </c>
      <c r="U460" s="1">
        <v>1</v>
      </c>
      <c r="V460" s="1">
        <v>89909</v>
      </c>
    </row>
    <row r="461" spans="1:22" x14ac:dyDescent="0.35">
      <c r="A461" s="1">
        <v>19265</v>
      </c>
      <c r="B461" s="1" t="s">
        <v>98</v>
      </c>
      <c r="C461" s="1">
        <v>50.98</v>
      </c>
      <c r="D461" s="1">
        <v>0.05</v>
      </c>
      <c r="E461" s="1">
        <v>800</v>
      </c>
      <c r="F461" s="1"/>
      <c r="G461" s="1"/>
      <c r="H461" s="1" t="s">
        <v>32</v>
      </c>
      <c r="I461" s="1" t="s">
        <v>104</v>
      </c>
      <c r="J461" s="1" t="s">
        <v>73</v>
      </c>
      <c r="K461" s="1" t="s">
        <v>144</v>
      </c>
      <c r="L461" s="1" t="s">
        <v>53</v>
      </c>
      <c r="M461" s="1"/>
      <c r="N461" s="1" t="s">
        <v>27</v>
      </c>
      <c r="O461" s="1" t="s">
        <v>28</v>
      </c>
      <c r="P461" s="1" t="s">
        <v>161</v>
      </c>
      <c r="Q461" s="1" t="s">
        <v>442</v>
      </c>
      <c r="R461" s="1">
        <v>84067</v>
      </c>
      <c r="S461" s="1" t="s">
        <v>95</v>
      </c>
      <c r="T461" s="2">
        <v>42067</v>
      </c>
      <c r="U461" s="1">
        <v>11</v>
      </c>
      <c r="V461" s="1">
        <v>89910</v>
      </c>
    </row>
    <row r="462" spans="1:22" x14ac:dyDescent="0.35">
      <c r="A462" s="1">
        <v>19266</v>
      </c>
      <c r="B462" s="1" t="s">
        <v>98</v>
      </c>
      <c r="C462" s="1">
        <v>6.48</v>
      </c>
      <c r="D462" s="1">
        <v>0.05</v>
      </c>
      <c r="E462" s="1">
        <v>800</v>
      </c>
      <c r="F462" s="1"/>
      <c r="G462" s="1"/>
      <c r="H462" s="1" t="s">
        <v>32</v>
      </c>
      <c r="I462" s="1" t="s">
        <v>104</v>
      </c>
      <c r="J462" s="1" t="s">
        <v>58</v>
      </c>
      <c r="K462" s="1" t="s">
        <v>83</v>
      </c>
      <c r="L462" s="1" t="s">
        <v>53</v>
      </c>
      <c r="M462" s="1"/>
      <c r="N462" s="1" t="s">
        <v>27</v>
      </c>
      <c r="O462" s="1" t="s">
        <v>114</v>
      </c>
      <c r="P462" s="1" t="s">
        <v>161</v>
      </c>
      <c r="Q462" s="1" t="s">
        <v>442</v>
      </c>
      <c r="R462" s="1">
        <v>84067</v>
      </c>
      <c r="S462" s="1" t="s">
        <v>95</v>
      </c>
      <c r="T462" s="1" t="s">
        <v>128</v>
      </c>
      <c r="U462" s="1">
        <v>19</v>
      </c>
      <c r="V462" s="1">
        <v>89910</v>
      </c>
    </row>
    <row r="463" spans="1:22" x14ac:dyDescent="0.35">
      <c r="A463" s="1">
        <v>22484</v>
      </c>
      <c r="B463" s="1" t="s">
        <v>50</v>
      </c>
      <c r="C463" s="1">
        <v>35.99</v>
      </c>
      <c r="D463" s="1">
        <v>0.05</v>
      </c>
      <c r="E463" s="1">
        <v>803</v>
      </c>
      <c r="F463" s="1"/>
      <c r="G463" s="1"/>
      <c r="H463" s="1" t="s">
        <v>32</v>
      </c>
      <c r="I463" s="1" t="s">
        <v>51</v>
      </c>
      <c r="J463" s="1" t="s">
        <v>73</v>
      </c>
      <c r="K463" s="1" t="s">
        <v>67</v>
      </c>
      <c r="L463" s="1" t="s">
        <v>53</v>
      </c>
      <c r="M463" s="1"/>
      <c r="N463" s="1" t="s">
        <v>27</v>
      </c>
      <c r="O463" s="1" t="s">
        <v>114</v>
      </c>
      <c r="P463" s="1" t="s">
        <v>242</v>
      </c>
      <c r="Q463" s="1" t="s">
        <v>445</v>
      </c>
      <c r="R463" s="1">
        <v>32168</v>
      </c>
      <c r="S463" s="1" t="s">
        <v>382</v>
      </c>
      <c r="T463" s="1" t="s">
        <v>230</v>
      </c>
      <c r="U463" s="1">
        <v>3</v>
      </c>
      <c r="V463" s="1">
        <v>90048</v>
      </c>
    </row>
    <row r="464" spans="1:22" x14ac:dyDescent="0.35">
      <c r="A464" s="1">
        <v>5722</v>
      </c>
      <c r="B464" s="1" t="s">
        <v>41</v>
      </c>
      <c r="C464" s="1">
        <v>179.99</v>
      </c>
      <c r="D464" s="1">
        <v>0.1</v>
      </c>
      <c r="E464" s="1">
        <v>806</v>
      </c>
      <c r="F464" s="1"/>
      <c r="G464" s="1"/>
      <c r="H464" s="1" t="s">
        <v>22</v>
      </c>
      <c r="I464" s="1" t="s">
        <v>51</v>
      </c>
      <c r="J464" s="1" t="s">
        <v>73</v>
      </c>
      <c r="K464" s="1" t="s">
        <v>67</v>
      </c>
      <c r="L464" s="1" t="s">
        <v>75</v>
      </c>
      <c r="M464" s="1"/>
      <c r="N464" s="1" t="s">
        <v>27</v>
      </c>
      <c r="O464" s="1" t="s">
        <v>28</v>
      </c>
      <c r="P464" s="1" t="s">
        <v>242</v>
      </c>
      <c r="Q464" s="1" t="s">
        <v>283</v>
      </c>
      <c r="R464" s="1">
        <v>33132</v>
      </c>
      <c r="S464" s="2">
        <v>42248</v>
      </c>
      <c r="T464" s="2">
        <v>42309</v>
      </c>
      <c r="U464" s="1">
        <v>54</v>
      </c>
      <c r="V464" s="1">
        <v>40547</v>
      </c>
    </row>
    <row r="465" spans="1:22" x14ac:dyDescent="0.35">
      <c r="A465" s="1">
        <v>21942</v>
      </c>
      <c r="B465" s="1" t="s">
        <v>98</v>
      </c>
      <c r="C465" s="1">
        <v>5.84</v>
      </c>
      <c r="D465" s="1">
        <v>0.05</v>
      </c>
      <c r="E465" s="1">
        <v>820</v>
      </c>
      <c r="F465" s="1"/>
      <c r="G465" s="1"/>
      <c r="H465" s="1" t="s">
        <v>32</v>
      </c>
      <c r="I465" s="1" t="s">
        <v>51</v>
      </c>
      <c r="J465" s="1" t="s">
        <v>58</v>
      </c>
      <c r="K465" s="1" t="s">
        <v>25</v>
      </c>
      <c r="L465" s="1" t="s">
        <v>26</v>
      </c>
      <c r="M465" s="1"/>
      <c r="N465" s="1" t="s">
        <v>27</v>
      </c>
      <c r="O465" s="1" t="s">
        <v>114</v>
      </c>
      <c r="P465" s="1" t="s">
        <v>29</v>
      </c>
      <c r="Q465" s="1" t="s">
        <v>446</v>
      </c>
      <c r="R465" s="1">
        <v>99362</v>
      </c>
      <c r="S465" s="1" t="s">
        <v>77</v>
      </c>
      <c r="T465" s="1" t="s">
        <v>168</v>
      </c>
      <c r="U465" s="1">
        <v>1</v>
      </c>
      <c r="V465" s="1">
        <v>90244</v>
      </c>
    </row>
    <row r="466" spans="1:22" x14ac:dyDescent="0.35">
      <c r="A466" s="1">
        <v>20661</v>
      </c>
      <c r="B466" s="1" t="s">
        <v>98</v>
      </c>
      <c r="C466" s="1">
        <v>6.24</v>
      </c>
      <c r="D466" s="1">
        <v>0.05</v>
      </c>
      <c r="E466" s="1">
        <v>823</v>
      </c>
      <c r="F466" s="1"/>
      <c r="G466" s="1"/>
      <c r="H466" s="1" t="s">
        <v>32</v>
      </c>
      <c r="I466" s="1" t="s">
        <v>51</v>
      </c>
      <c r="J466" s="1" t="s">
        <v>34</v>
      </c>
      <c r="K466" s="1" t="s">
        <v>52</v>
      </c>
      <c r="L466" s="1" t="s">
        <v>53</v>
      </c>
      <c r="M466" s="1"/>
      <c r="N466" s="1" t="s">
        <v>27</v>
      </c>
      <c r="O466" s="1" t="s">
        <v>114</v>
      </c>
      <c r="P466" s="1" t="s">
        <v>184</v>
      </c>
      <c r="Q466" s="1" t="s">
        <v>447</v>
      </c>
      <c r="R466" s="1">
        <v>37167</v>
      </c>
      <c r="S466" s="2">
        <v>42339</v>
      </c>
      <c r="T466" s="1" t="s">
        <v>177</v>
      </c>
      <c r="U466" s="1">
        <v>13</v>
      </c>
      <c r="V466" s="1">
        <v>89257</v>
      </c>
    </row>
    <row r="467" spans="1:22" x14ac:dyDescent="0.35">
      <c r="A467" s="1">
        <v>20663</v>
      </c>
      <c r="B467" s="1" t="s">
        <v>98</v>
      </c>
      <c r="C467" s="1">
        <v>260.98</v>
      </c>
      <c r="D467" s="1">
        <v>0.1</v>
      </c>
      <c r="E467" s="1">
        <v>824</v>
      </c>
      <c r="F467" s="1"/>
      <c r="G467" s="1"/>
      <c r="H467" s="1" t="s">
        <v>22</v>
      </c>
      <c r="I467" s="1" t="s">
        <v>51</v>
      </c>
      <c r="J467" s="1" t="s">
        <v>34</v>
      </c>
      <c r="K467" s="1" t="s">
        <v>151</v>
      </c>
      <c r="L467" s="1" t="s">
        <v>108</v>
      </c>
      <c r="M467" s="1"/>
      <c r="N467" s="1" t="s">
        <v>27</v>
      </c>
      <c r="O467" s="1" t="s">
        <v>54</v>
      </c>
      <c r="P467" s="1" t="s">
        <v>184</v>
      </c>
      <c r="Q467" s="1" t="s">
        <v>448</v>
      </c>
      <c r="R467" s="1">
        <v>37174</v>
      </c>
      <c r="S467" s="2">
        <v>42339</v>
      </c>
      <c r="T467" s="1" t="s">
        <v>246</v>
      </c>
      <c r="U467" s="1">
        <v>8</v>
      </c>
      <c r="V467" s="1">
        <v>89257</v>
      </c>
    </row>
    <row r="468" spans="1:22" x14ac:dyDescent="0.35">
      <c r="A468" s="1">
        <v>21350</v>
      </c>
      <c r="B468" s="1" t="s">
        <v>41</v>
      </c>
      <c r="C468" s="1">
        <v>11.97</v>
      </c>
      <c r="D468" s="1">
        <v>0.05</v>
      </c>
      <c r="E468" s="1">
        <v>825</v>
      </c>
      <c r="F468" s="1"/>
      <c r="G468" s="1"/>
      <c r="H468" s="1" t="s">
        <v>32</v>
      </c>
      <c r="I468" s="1" t="s">
        <v>42</v>
      </c>
      <c r="J468" s="1" t="s">
        <v>58</v>
      </c>
      <c r="K468" s="1" t="s">
        <v>196</v>
      </c>
      <c r="L468" s="1" t="s">
        <v>53</v>
      </c>
      <c r="M468" s="1"/>
      <c r="N468" s="1" t="s">
        <v>27</v>
      </c>
      <c r="O468" s="1" t="s">
        <v>54</v>
      </c>
      <c r="P468" s="1" t="s">
        <v>112</v>
      </c>
      <c r="Q468" s="1" t="s">
        <v>449</v>
      </c>
      <c r="R468" s="1">
        <v>79605</v>
      </c>
      <c r="S468" s="1" t="s">
        <v>77</v>
      </c>
      <c r="T468" s="1" t="s">
        <v>289</v>
      </c>
      <c r="U468" s="1">
        <v>4</v>
      </c>
      <c r="V468" s="1">
        <v>89258</v>
      </c>
    </row>
    <row r="469" spans="1:22" x14ac:dyDescent="0.35">
      <c r="A469" s="1">
        <v>24842</v>
      </c>
      <c r="B469" s="1" t="s">
        <v>50</v>
      </c>
      <c r="C469" s="1">
        <v>6.98</v>
      </c>
      <c r="D469" s="1">
        <v>0.05</v>
      </c>
      <c r="E469" s="1">
        <v>827</v>
      </c>
      <c r="F469" s="1"/>
      <c r="G469" s="1"/>
      <c r="H469" s="1" t="s">
        <v>32</v>
      </c>
      <c r="I469" s="1" t="s">
        <v>42</v>
      </c>
      <c r="J469" s="1" t="s">
        <v>58</v>
      </c>
      <c r="K469" s="1" t="s">
        <v>83</v>
      </c>
      <c r="L469" s="1" t="s">
        <v>26</v>
      </c>
      <c r="M469" s="1"/>
      <c r="N469" s="1" t="s">
        <v>27</v>
      </c>
      <c r="O469" s="1" t="s">
        <v>114</v>
      </c>
      <c r="P469" s="1" t="s">
        <v>112</v>
      </c>
      <c r="Q469" s="1" t="s">
        <v>450</v>
      </c>
      <c r="R469" s="1">
        <v>79109</v>
      </c>
      <c r="S469" s="1" t="s">
        <v>168</v>
      </c>
      <c r="T469" s="1" t="s">
        <v>169</v>
      </c>
      <c r="U469" s="1">
        <v>3</v>
      </c>
      <c r="V469" s="1">
        <v>89259</v>
      </c>
    </row>
    <row r="470" spans="1:22" x14ac:dyDescent="0.35">
      <c r="A470" s="1">
        <v>24236</v>
      </c>
      <c r="B470" s="1" t="s">
        <v>31</v>
      </c>
      <c r="C470" s="1">
        <v>5.18</v>
      </c>
      <c r="D470" s="1">
        <v>0.05</v>
      </c>
      <c r="E470" s="1">
        <v>829</v>
      </c>
      <c r="F470" s="1"/>
      <c r="G470" s="1"/>
      <c r="H470" s="1" t="s">
        <v>32</v>
      </c>
      <c r="I470" s="1" t="s">
        <v>81</v>
      </c>
      <c r="J470" s="1" t="s">
        <v>58</v>
      </c>
      <c r="K470" s="1" t="s">
        <v>83</v>
      </c>
      <c r="L470" s="1" t="s">
        <v>26</v>
      </c>
      <c r="M470" s="1"/>
      <c r="N470" s="1" t="s">
        <v>27</v>
      </c>
      <c r="O470" s="1" t="s">
        <v>28</v>
      </c>
      <c r="P470" s="1" t="s">
        <v>451</v>
      </c>
      <c r="Q470" s="1" t="s">
        <v>452</v>
      </c>
      <c r="R470" s="1">
        <v>71854</v>
      </c>
      <c r="S470" s="1" t="s">
        <v>92</v>
      </c>
      <c r="T470" s="1" t="s">
        <v>235</v>
      </c>
      <c r="U470" s="1">
        <v>5</v>
      </c>
      <c r="V470" s="1">
        <v>90271</v>
      </c>
    </row>
    <row r="471" spans="1:22" x14ac:dyDescent="0.35">
      <c r="A471" s="1">
        <v>20664</v>
      </c>
      <c r="B471" s="1" t="s">
        <v>21</v>
      </c>
      <c r="C471" s="1">
        <v>14.42</v>
      </c>
      <c r="D471" s="1">
        <v>0.05</v>
      </c>
      <c r="E471" s="1">
        <v>830</v>
      </c>
      <c r="F471" s="1"/>
      <c r="G471" s="1"/>
      <c r="H471" s="1" t="s">
        <v>32</v>
      </c>
      <c r="I471" s="1" t="s">
        <v>81</v>
      </c>
      <c r="J471" s="1" t="s">
        <v>58</v>
      </c>
      <c r="K471" s="1" t="s">
        <v>196</v>
      </c>
      <c r="L471" s="1" t="s">
        <v>75</v>
      </c>
      <c r="M471" s="1"/>
      <c r="N471" s="1" t="s">
        <v>27</v>
      </c>
      <c r="O471" s="1" t="s">
        <v>28</v>
      </c>
      <c r="P471" s="1" t="s">
        <v>194</v>
      </c>
      <c r="Q471" s="1" t="s">
        <v>453</v>
      </c>
      <c r="R471" s="1">
        <v>80033</v>
      </c>
      <c r="S471" s="1" t="s">
        <v>259</v>
      </c>
      <c r="T471" s="1" t="s">
        <v>259</v>
      </c>
      <c r="U471" s="1">
        <v>6</v>
      </c>
      <c r="V471" s="1">
        <v>90270</v>
      </c>
    </row>
    <row r="472" spans="1:22" x14ac:dyDescent="0.35">
      <c r="A472" s="1">
        <v>19173</v>
      </c>
      <c r="B472" s="1" t="s">
        <v>21</v>
      </c>
      <c r="C472" s="1">
        <v>11.66</v>
      </c>
      <c r="D472" s="1">
        <v>0.05</v>
      </c>
      <c r="E472" s="1">
        <v>833</v>
      </c>
      <c r="F472" s="1"/>
      <c r="G472" s="1"/>
      <c r="H472" s="1" t="s">
        <v>22</v>
      </c>
      <c r="I472" s="1" t="s">
        <v>81</v>
      </c>
      <c r="J472" s="1" t="s">
        <v>58</v>
      </c>
      <c r="K472" s="1" t="s">
        <v>25</v>
      </c>
      <c r="L472" s="1" t="s">
        <v>44</v>
      </c>
      <c r="M472" s="1"/>
      <c r="N472" s="1" t="s">
        <v>27</v>
      </c>
      <c r="O472" s="1" t="s">
        <v>28</v>
      </c>
      <c r="P472" s="1" t="s">
        <v>37</v>
      </c>
      <c r="Q472" s="1" t="s">
        <v>454</v>
      </c>
      <c r="R472" s="1">
        <v>95020</v>
      </c>
      <c r="S472" s="2">
        <v>42248</v>
      </c>
      <c r="T472" s="2">
        <v>42309</v>
      </c>
      <c r="U472" s="1">
        <v>11</v>
      </c>
      <c r="V472" s="1">
        <v>89770</v>
      </c>
    </row>
    <row r="473" spans="1:22" x14ac:dyDescent="0.35">
      <c r="A473" s="1">
        <v>19383</v>
      </c>
      <c r="B473" s="1" t="s">
        <v>31</v>
      </c>
      <c r="C473" s="1">
        <v>6.08</v>
      </c>
      <c r="D473" s="1">
        <v>0.05</v>
      </c>
      <c r="E473" s="1">
        <v>850</v>
      </c>
      <c r="F473" s="1"/>
      <c r="G473" s="1"/>
      <c r="H473" s="1" t="s">
        <v>32</v>
      </c>
      <c r="I473" s="1" t="s">
        <v>81</v>
      </c>
      <c r="J473" s="1" t="s">
        <v>58</v>
      </c>
      <c r="K473" s="1" t="s">
        <v>25</v>
      </c>
      <c r="L473" s="1" t="s">
        <v>26</v>
      </c>
      <c r="M473" s="1"/>
      <c r="N473" s="1" t="s">
        <v>27</v>
      </c>
      <c r="O473" s="1" t="s">
        <v>28</v>
      </c>
      <c r="P473" s="1" t="s">
        <v>37</v>
      </c>
      <c r="Q473" s="1" t="s">
        <v>455</v>
      </c>
      <c r="R473" s="1">
        <v>93117</v>
      </c>
      <c r="S473" s="2">
        <v>42188</v>
      </c>
      <c r="T473" s="2">
        <v>42219</v>
      </c>
      <c r="U473" s="1">
        <v>7</v>
      </c>
      <c r="V473" s="1">
        <v>88569</v>
      </c>
    </row>
    <row r="474" spans="1:22" x14ac:dyDescent="0.35">
      <c r="A474" s="1">
        <v>20604</v>
      </c>
      <c r="B474" s="1" t="s">
        <v>98</v>
      </c>
      <c r="C474" s="1">
        <v>50.98</v>
      </c>
      <c r="D474" s="1">
        <v>0.05</v>
      </c>
      <c r="E474" s="1">
        <v>851</v>
      </c>
      <c r="F474" s="1"/>
      <c r="G474" s="1"/>
      <c r="H474" s="1" t="s">
        <v>32</v>
      </c>
      <c r="I474" s="1" t="s">
        <v>81</v>
      </c>
      <c r="J474" s="1" t="s">
        <v>34</v>
      </c>
      <c r="K474" s="1" t="s">
        <v>52</v>
      </c>
      <c r="L474" s="1" t="s">
        <v>178</v>
      </c>
      <c r="M474" s="1"/>
      <c r="N474" s="1" t="s">
        <v>27</v>
      </c>
      <c r="O474" s="1" t="s">
        <v>28</v>
      </c>
      <c r="P474" s="1" t="s">
        <v>37</v>
      </c>
      <c r="Q474" s="1" t="s">
        <v>456</v>
      </c>
      <c r="R474" s="1">
        <v>91745</v>
      </c>
      <c r="S474" s="1" t="s">
        <v>457</v>
      </c>
      <c r="T474" s="1" t="s">
        <v>368</v>
      </c>
      <c r="U474" s="1">
        <v>6</v>
      </c>
      <c r="V474" s="1">
        <v>88568</v>
      </c>
    </row>
    <row r="475" spans="1:22" x14ac:dyDescent="0.35">
      <c r="A475" s="1">
        <v>19384</v>
      </c>
      <c r="B475" s="1" t="s">
        <v>31</v>
      </c>
      <c r="C475" s="1">
        <v>19.899999999999999</v>
      </c>
      <c r="D475" s="1">
        <v>0.05</v>
      </c>
      <c r="E475" s="1">
        <v>851</v>
      </c>
      <c r="F475" s="1"/>
      <c r="G475" s="1"/>
      <c r="H475" s="1" t="s">
        <v>32</v>
      </c>
      <c r="I475" s="1" t="s">
        <v>81</v>
      </c>
      <c r="J475" s="1" t="s">
        <v>58</v>
      </c>
      <c r="K475" s="1" t="s">
        <v>196</v>
      </c>
      <c r="L475" s="1" t="s">
        <v>75</v>
      </c>
      <c r="M475" s="1"/>
      <c r="N475" s="1" t="s">
        <v>27</v>
      </c>
      <c r="O475" s="1" t="s">
        <v>28</v>
      </c>
      <c r="P475" s="1" t="s">
        <v>37</v>
      </c>
      <c r="Q475" s="1" t="s">
        <v>456</v>
      </c>
      <c r="R475" s="1">
        <v>91745</v>
      </c>
      <c r="S475" s="2">
        <v>42188</v>
      </c>
      <c r="T475" s="2">
        <v>42250</v>
      </c>
      <c r="U475" s="1">
        <v>13</v>
      </c>
      <c r="V475" s="1">
        <v>88569</v>
      </c>
    </row>
    <row r="476" spans="1:22" x14ac:dyDescent="0.35">
      <c r="A476" s="1">
        <v>19385</v>
      </c>
      <c r="B476" s="1" t="s">
        <v>31</v>
      </c>
      <c r="C476" s="1">
        <v>3.36</v>
      </c>
      <c r="D476" s="1">
        <v>0.05</v>
      </c>
      <c r="E476" s="1">
        <v>851</v>
      </c>
      <c r="F476" s="1"/>
      <c r="G476" s="1"/>
      <c r="H476" s="1" t="s">
        <v>32</v>
      </c>
      <c r="I476" s="1" t="s">
        <v>81</v>
      </c>
      <c r="J476" s="1" t="s">
        <v>58</v>
      </c>
      <c r="K476" s="1" t="s">
        <v>100</v>
      </c>
      <c r="L476" s="1" t="s">
        <v>53</v>
      </c>
      <c r="M476" s="1"/>
      <c r="N476" s="1" t="s">
        <v>27</v>
      </c>
      <c r="O476" s="1" t="s">
        <v>28</v>
      </c>
      <c r="P476" s="1" t="s">
        <v>37</v>
      </c>
      <c r="Q476" s="1" t="s">
        <v>456</v>
      </c>
      <c r="R476" s="1">
        <v>91745</v>
      </c>
      <c r="S476" s="2">
        <v>42188</v>
      </c>
      <c r="T476" s="2">
        <v>42250</v>
      </c>
      <c r="U476" s="1">
        <v>21</v>
      </c>
      <c r="V476" s="1">
        <v>88569</v>
      </c>
    </row>
    <row r="477" spans="1:22" x14ac:dyDescent="0.35">
      <c r="A477" s="1">
        <v>21353</v>
      </c>
      <c r="B477" s="1" t="s">
        <v>41</v>
      </c>
      <c r="C477" s="1">
        <v>1.26</v>
      </c>
      <c r="D477" s="1">
        <v>0.05</v>
      </c>
      <c r="E477" s="1">
        <v>851</v>
      </c>
      <c r="F477" s="1"/>
      <c r="G477" s="1"/>
      <c r="H477" s="1" t="s">
        <v>32</v>
      </c>
      <c r="I477" s="1" t="s">
        <v>81</v>
      </c>
      <c r="J477" s="1" t="s">
        <v>58</v>
      </c>
      <c r="K477" s="1" t="s">
        <v>60</v>
      </c>
      <c r="L477" s="1" t="s">
        <v>26</v>
      </c>
      <c r="M477" s="1"/>
      <c r="N477" s="1" t="s">
        <v>27</v>
      </c>
      <c r="O477" s="1" t="s">
        <v>28</v>
      </c>
      <c r="P477" s="1" t="s">
        <v>37</v>
      </c>
      <c r="Q477" s="1" t="s">
        <v>456</v>
      </c>
      <c r="R477" s="1">
        <v>91745</v>
      </c>
      <c r="S477" s="1" t="s">
        <v>230</v>
      </c>
      <c r="T477" s="1" t="s">
        <v>230</v>
      </c>
      <c r="U477" s="1">
        <v>4</v>
      </c>
      <c r="V477" s="1">
        <v>88571</v>
      </c>
    </row>
    <row r="478" spans="1:22" x14ac:dyDescent="0.35">
      <c r="A478" s="1">
        <v>26093</v>
      </c>
      <c r="B478" s="1" t="s">
        <v>21</v>
      </c>
      <c r="C478" s="1">
        <v>4.24</v>
      </c>
      <c r="D478" s="1">
        <v>0.05</v>
      </c>
      <c r="E478" s="1">
        <v>853</v>
      </c>
      <c r="F478" s="1"/>
      <c r="G478" s="1"/>
      <c r="H478" s="1" t="s">
        <v>32</v>
      </c>
      <c r="I478" s="1" t="s">
        <v>51</v>
      </c>
      <c r="J478" s="1" t="s">
        <v>58</v>
      </c>
      <c r="K478" s="1" t="s">
        <v>100</v>
      </c>
      <c r="L478" s="1" t="s">
        <v>53</v>
      </c>
      <c r="M478" s="1"/>
      <c r="N478" s="1" t="s">
        <v>27</v>
      </c>
      <c r="O478" s="1" t="s">
        <v>45</v>
      </c>
      <c r="P478" s="1" t="s">
        <v>37</v>
      </c>
      <c r="Q478" s="1" t="s">
        <v>458</v>
      </c>
      <c r="R478" s="1">
        <v>92345</v>
      </c>
      <c r="S478" s="1" t="s">
        <v>179</v>
      </c>
      <c r="T478" s="1" t="s">
        <v>282</v>
      </c>
      <c r="U478" s="1">
        <v>12</v>
      </c>
      <c r="V478" s="1">
        <v>88570</v>
      </c>
    </row>
    <row r="479" spans="1:22" x14ac:dyDescent="0.35">
      <c r="A479" s="1">
        <v>21351</v>
      </c>
      <c r="B479" s="1" t="s">
        <v>41</v>
      </c>
      <c r="C479" s="1">
        <v>1.76</v>
      </c>
      <c r="D479" s="1">
        <v>0.05</v>
      </c>
      <c r="E479" s="1">
        <v>854</v>
      </c>
      <c r="F479" s="1"/>
      <c r="G479" s="1"/>
      <c r="H479" s="1" t="s">
        <v>32</v>
      </c>
      <c r="I479" s="1" t="s">
        <v>81</v>
      </c>
      <c r="J479" s="1" t="s">
        <v>58</v>
      </c>
      <c r="K479" s="1" t="s">
        <v>25</v>
      </c>
      <c r="L479" s="1" t="s">
        <v>26</v>
      </c>
      <c r="M479" s="1"/>
      <c r="N479" s="1" t="s">
        <v>27</v>
      </c>
      <c r="O479" s="1" t="s">
        <v>45</v>
      </c>
      <c r="P479" s="1" t="s">
        <v>171</v>
      </c>
      <c r="Q479" s="1" t="s">
        <v>459</v>
      </c>
      <c r="R479" s="1">
        <v>6405</v>
      </c>
      <c r="S479" s="1" t="s">
        <v>230</v>
      </c>
      <c r="T479" s="2">
        <v>42040</v>
      </c>
      <c r="U479" s="1">
        <v>22</v>
      </c>
      <c r="V479" s="1">
        <v>88571</v>
      </c>
    </row>
    <row r="480" spans="1:22" x14ac:dyDescent="0.35">
      <c r="A480" s="1">
        <v>21352</v>
      </c>
      <c r="B480" s="1" t="s">
        <v>41</v>
      </c>
      <c r="C480" s="1">
        <v>24.98</v>
      </c>
      <c r="D480" s="1">
        <v>0.05</v>
      </c>
      <c r="E480" s="1">
        <v>855</v>
      </c>
      <c r="F480" s="1"/>
      <c r="G480" s="1"/>
      <c r="H480" s="1" t="s">
        <v>32</v>
      </c>
      <c r="I480" s="1" t="s">
        <v>81</v>
      </c>
      <c r="J480" s="1" t="s">
        <v>58</v>
      </c>
      <c r="K480" s="1" t="s">
        <v>119</v>
      </c>
      <c r="L480" s="1" t="s">
        <v>53</v>
      </c>
      <c r="M480" s="1"/>
      <c r="N480" s="1" t="s">
        <v>27</v>
      </c>
      <c r="O480" s="1" t="s">
        <v>45</v>
      </c>
      <c r="P480" s="1" t="s">
        <v>171</v>
      </c>
      <c r="Q480" s="1" t="s">
        <v>460</v>
      </c>
      <c r="R480" s="1">
        <v>6810</v>
      </c>
      <c r="S480" s="1" t="s">
        <v>230</v>
      </c>
      <c r="T480" s="2">
        <v>42009</v>
      </c>
      <c r="U480" s="1">
        <v>23</v>
      </c>
      <c r="V480" s="1">
        <v>88571</v>
      </c>
    </row>
    <row r="481" spans="1:22" x14ac:dyDescent="0.35">
      <c r="A481" s="1">
        <v>21354</v>
      </c>
      <c r="B481" s="1" t="s">
        <v>41</v>
      </c>
      <c r="C481" s="1">
        <v>35.99</v>
      </c>
      <c r="D481" s="1">
        <v>0.05</v>
      </c>
      <c r="E481" s="1">
        <v>858</v>
      </c>
      <c r="F481" s="1"/>
      <c r="G481" s="1"/>
      <c r="H481" s="1" t="s">
        <v>22</v>
      </c>
      <c r="I481" s="1" t="s">
        <v>81</v>
      </c>
      <c r="J481" s="1" t="s">
        <v>73</v>
      </c>
      <c r="K481" s="1" t="s">
        <v>67</v>
      </c>
      <c r="L481" s="1" t="s">
        <v>26</v>
      </c>
      <c r="M481" s="1"/>
      <c r="N481" s="1" t="s">
        <v>27</v>
      </c>
      <c r="O481" s="1" t="s">
        <v>54</v>
      </c>
      <c r="P481" s="1" t="s">
        <v>147</v>
      </c>
      <c r="Q481" s="1" t="s">
        <v>294</v>
      </c>
      <c r="R481" s="1">
        <v>4240</v>
      </c>
      <c r="S481" s="1" t="s">
        <v>230</v>
      </c>
      <c r="T481" s="2">
        <v>42040</v>
      </c>
      <c r="U481" s="1">
        <v>2</v>
      </c>
      <c r="V481" s="1">
        <v>88571</v>
      </c>
    </row>
    <row r="482" spans="1:22" x14ac:dyDescent="0.35">
      <c r="A482" s="1">
        <v>21214</v>
      </c>
      <c r="B482" s="1" t="s">
        <v>41</v>
      </c>
      <c r="C482" s="1">
        <v>14.2</v>
      </c>
      <c r="D482" s="1">
        <v>0.05</v>
      </c>
      <c r="E482" s="1">
        <v>865</v>
      </c>
      <c r="F482" s="1"/>
      <c r="G482" s="1"/>
      <c r="H482" s="1" t="s">
        <v>32</v>
      </c>
      <c r="I482" s="1" t="s">
        <v>81</v>
      </c>
      <c r="J482" s="1" t="s">
        <v>34</v>
      </c>
      <c r="K482" s="1" t="s">
        <v>52</v>
      </c>
      <c r="L482" s="1" t="s">
        <v>26</v>
      </c>
      <c r="M482" s="1"/>
      <c r="N482" s="1" t="s">
        <v>27</v>
      </c>
      <c r="O482" s="1" t="s">
        <v>54</v>
      </c>
      <c r="P482" s="1" t="s">
        <v>376</v>
      </c>
      <c r="Q482" s="1" t="s">
        <v>415</v>
      </c>
      <c r="R482" s="1">
        <v>46312</v>
      </c>
      <c r="S482" s="1" t="s">
        <v>295</v>
      </c>
      <c r="T482" s="1" t="s">
        <v>64</v>
      </c>
      <c r="U482" s="1">
        <v>18</v>
      </c>
      <c r="V482" s="1">
        <v>90674</v>
      </c>
    </row>
    <row r="483" spans="1:22" x14ac:dyDescent="0.35">
      <c r="A483" s="1">
        <v>19947</v>
      </c>
      <c r="B483" s="1" t="s">
        <v>98</v>
      </c>
      <c r="C483" s="1">
        <v>6.48</v>
      </c>
      <c r="D483" s="1">
        <v>0.05</v>
      </c>
      <c r="E483" s="1">
        <v>865</v>
      </c>
      <c r="F483" s="1"/>
      <c r="G483" s="1"/>
      <c r="H483" s="1" t="s">
        <v>22</v>
      </c>
      <c r="I483" s="1" t="s">
        <v>81</v>
      </c>
      <c r="J483" s="1" t="s">
        <v>58</v>
      </c>
      <c r="K483" s="1" t="s">
        <v>83</v>
      </c>
      <c r="L483" s="1" t="s">
        <v>53</v>
      </c>
      <c r="M483" s="1"/>
      <c r="N483" s="1" t="s">
        <v>27</v>
      </c>
      <c r="O483" s="1" t="s">
        <v>54</v>
      </c>
      <c r="P483" s="1" t="s">
        <v>376</v>
      </c>
      <c r="Q483" s="1" t="s">
        <v>415</v>
      </c>
      <c r="R483" s="1">
        <v>46312</v>
      </c>
      <c r="S483" s="1" t="s">
        <v>367</v>
      </c>
      <c r="T483" s="2">
        <v>42038</v>
      </c>
      <c r="U483" s="1">
        <v>12</v>
      </c>
      <c r="V483" s="1">
        <v>90675</v>
      </c>
    </row>
    <row r="484" spans="1:22" x14ac:dyDescent="0.35">
      <c r="A484" s="1">
        <v>24774</v>
      </c>
      <c r="B484" s="1" t="s">
        <v>31</v>
      </c>
      <c r="C484" s="1">
        <v>29.18</v>
      </c>
      <c r="D484" s="1">
        <v>0.05</v>
      </c>
      <c r="E484" s="1">
        <v>868</v>
      </c>
      <c r="F484" s="1"/>
      <c r="G484" s="1"/>
      <c r="H484" s="1" t="s">
        <v>22</v>
      </c>
      <c r="I484" s="1" t="s">
        <v>81</v>
      </c>
      <c r="J484" s="1" t="s">
        <v>34</v>
      </c>
      <c r="K484" s="1" t="s">
        <v>52</v>
      </c>
      <c r="L484" s="1" t="s">
        <v>53</v>
      </c>
      <c r="M484" s="1"/>
      <c r="N484" s="1" t="s">
        <v>27</v>
      </c>
      <c r="O484" s="1" t="s">
        <v>54</v>
      </c>
      <c r="P484" s="1" t="s">
        <v>55</v>
      </c>
      <c r="Q484" s="1" t="s">
        <v>461</v>
      </c>
      <c r="R484" s="1">
        <v>55126</v>
      </c>
      <c r="S484" s="1" t="s">
        <v>457</v>
      </c>
      <c r="T484" s="1" t="s">
        <v>368</v>
      </c>
      <c r="U484" s="1">
        <v>10</v>
      </c>
      <c r="V484" s="1">
        <v>91194</v>
      </c>
    </row>
    <row r="485" spans="1:22" x14ac:dyDescent="0.35">
      <c r="A485" s="1">
        <v>24775</v>
      </c>
      <c r="B485" s="1" t="s">
        <v>31</v>
      </c>
      <c r="C485" s="1">
        <v>80.98</v>
      </c>
      <c r="D485" s="1">
        <v>0.05</v>
      </c>
      <c r="E485" s="1">
        <v>868</v>
      </c>
      <c r="F485" s="1"/>
      <c r="G485" s="1"/>
      <c r="H485" s="1" t="s">
        <v>32</v>
      </c>
      <c r="I485" s="1" t="s">
        <v>81</v>
      </c>
      <c r="J485" s="1" t="s">
        <v>58</v>
      </c>
      <c r="K485" s="1" t="s">
        <v>119</v>
      </c>
      <c r="L485" s="1" t="s">
        <v>178</v>
      </c>
      <c r="M485" s="1"/>
      <c r="N485" s="1" t="s">
        <v>27</v>
      </c>
      <c r="O485" s="1" t="s">
        <v>54</v>
      </c>
      <c r="P485" s="1" t="s">
        <v>55</v>
      </c>
      <c r="Q485" s="1" t="s">
        <v>461</v>
      </c>
      <c r="R485" s="1">
        <v>55126</v>
      </c>
      <c r="S485" s="1" t="s">
        <v>457</v>
      </c>
      <c r="T485" s="1" t="s">
        <v>368</v>
      </c>
      <c r="U485" s="1">
        <v>8</v>
      </c>
      <c r="V485" s="1">
        <v>91194</v>
      </c>
    </row>
    <row r="486" spans="1:22" x14ac:dyDescent="0.35">
      <c r="A486" s="1">
        <v>24763</v>
      </c>
      <c r="B486" s="1" t="s">
        <v>41</v>
      </c>
      <c r="C486" s="1">
        <v>6.48</v>
      </c>
      <c r="D486" s="1">
        <v>0.05</v>
      </c>
      <c r="E486" s="1">
        <v>868</v>
      </c>
      <c r="F486" s="1"/>
      <c r="G486" s="1"/>
      <c r="H486" s="1" t="s">
        <v>32</v>
      </c>
      <c r="I486" s="1" t="s">
        <v>81</v>
      </c>
      <c r="J486" s="1" t="s">
        <v>58</v>
      </c>
      <c r="K486" s="1" t="s">
        <v>83</v>
      </c>
      <c r="L486" s="1" t="s">
        <v>53</v>
      </c>
      <c r="M486" s="1"/>
      <c r="N486" s="1" t="s">
        <v>27</v>
      </c>
      <c r="O486" s="1" t="s">
        <v>54</v>
      </c>
      <c r="P486" s="1" t="s">
        <v>55</v>
      </c>
      <c r="Q486" s="1" t="s">
        <v>461</v>
      </c>
      <c r="R486" s="1">
        <v>55126</v>
      </c>
      <c r="S486" s="2">
        <v>42158</v>
      </c>
      <c r="T486" s="2">
        <v>42188</v>
      </c>
      <c r="U486" s="1">
        <v>20</v>
      </c>
      <c r="V486" s="1">
        <v>91195</v>
      </c>
    </row>
    <row r="487" spans="1:22" x14ac:dyDescent="0.35">
      <c r="A487" s="1">
        <v>24764</v>
      </c>
      <c r="B487" s="1" t="s">
        <v>41</v>
      </c>
      <c r="C487" s="1">
        <v>349.45</v>
      </c>
      <c r="D487" s="1">
        <v>0.1</v>
      </c>
      <c r="E487" s="1">
        <v>868</v>
      </c>
      <c r="F487" s="1"/>
      <c r="G487" s="1"/>
      <c r="H487" s="1" t="s">
        <v>22</v>
      </c>
      <c r="I487" s="1" t="s">
        <v>81</v>
      </c>
      <c r="J487" s="1" t="s">
        <v>34</v>
      </c>
      <c r="K487" s="1" t="s">
        <v>123</v>
      </c>
      <c r="L487" s="1" t="s">
        <v>36</v>
      </c>
      <c r="M487" s="1"/>
      <c r="N487" s="1" t="s">
        <v>27</v>
      </c>
      <c r="O487" s="1" t="s">
        <v>28</v>
      </c>
      <c r="P487" s="1" t="s">
        <v>55</v>
      </c>
      <c r="Q487" s="1" t="s">
        <v>461</v>
      </c>
      <c r="R487" s="1">
        <v>55126</v>
      </c>
      <c r="S487" s="2">
        <v>42158</v>
      </c>
      <c r="T487" s="2">
        <v>42188</v>
      </c>
      <c r="U487" s="1">
        <v>12</v>
      </c>
      <c r="V487" s="1">
        <v>91195</v>
      </c>
    </row>
    <row r="488" spans="1:22" x14ac:dyDescent="0.35">
      <c r="A488" s="1">
        <v>25507</v>
      </c>
      <c r="B488" s="1" t="s">
        <v>31</v>
      </c>
      <c r="C488" s="1">
        <v>14.2</v>
      </c>
      <c r="D488" s="1">
        <v>0.05</v>
      </c>
      <c r="E488" s="1">
        <v>871</v>
      </c>
      <c r="F488" s="1"/>
      <c r="G488" s="1"/>
      <c r="H488" s="1" t="s">
        <v>32</v>
      </c>
      <c r="I488" s="1" t="s">
        <v>42</v>
      </c>
      <c r="J488" s="1" t="s">
        <v>34</v>
      </c>
      <c r="K488" s="1" t="s">
        <v>52</v>
      </c>
      <c r="L488" s="1" t="s">
        <v>26</v>
      </c>
      <c r="M488" s="1"/>
      <c r="N488" s="1" t="s">
        <v>27</v>
      </c>
      <c r="O488" s="1" t="s">
        <v>28</v>
      </c>
      <c r="P488" s="1" t="s">
        <v>317</v>
      </c>
      <c r="Q488" s="1" t="s">
        <v>462</v>
      </c>
      <c r="R488" s="1">
        <v>89502</v>
      </c>
      <c r="S488" s="1" t="s">
        <v>126</v>
      </c>
      <c r="T488" s="1" t="s">
        <v>281</v>
      </c>
      <c r="U488" s="1">
        <v>2</v>
      </c>
      <c r="V488" s="1">
        <v>90577</v>
      </c>
    </row>
    <row r="489" spans="1:22" x14ac:dyDescent="0.35">
      <c r="A489" s="1">
        <v>22547</v>
      </c>
      <c r="B489" s="1" t="s">
        <v>31</v>
      </c>
      <c r="C489" s="1">
        <v>5.94</v>
      </c>
      <c r="D489" s="1">
        <v>0.05</v>
      </c>
      <c r="E489" s="1">
        <v>871</v>
      </c>
      <c r="F489" s="1"/>
      <c r="G489" s="1"/>
      <c r="H489" s="1" t="s">
        <v>32</v>
      </c>
      <c r="I489" s="1" t="s">
        <v>42</v>
      </c>
      <c r="J489" s="1" t="s">
        <v>58</v>
      </c>
      <c r="K489" s="1" t="s">
        <v>100</v>
      </c>
      <c r="L489" s="1" t="s">
        <v>53</v>
      </c>
      <c r="M489" s="1"/>
      <c r="N489" s="1" t="s">
        <v>27</v>
      </c>
      <c r="O489" s="1" t="s">
        <v>28</v>
      </c>
      <c r="P489" s="1" t="s">
        <v>317</v>
      </c>
      <c r="Q489" s="1" t="s">
        <v>462</v>
      </c>
      <c r="R489" s="1">
        <v>89502</v>
      </c>
      <c r="S489" s="1" t="s">
        <v>249</v>
      </c>
      <c r="T489" s="1" t="s">
        <v>78</v>
      </c>
      <c r="U489" s="1">
        <v>12</v>
      </c>
      <c r="V489" s="1">
        <v>90578</v>
      </c>
    </row>
    <row r="490" spans="1:22" x14ac:dyDescent="0.35">
      <c r="A490" s="1">
        <v>22548</v>
      </c>
      <c r="B490" s="1" t="s">
        <v>31</v>
      </c>
      <c r="C490" s="1">
        <v>6.48</v>
      </c>
      <c r="D490" s="1">
        <v>0.05</v>
      </c>
      <c r="E490" s="1">
        <v>871</v>
      </c>
      <c r="F490" s="1"/>
      <c r="G490" s="1"/>
      <c r="H490" s="1" t="s">
        <v>32</v>
      </c>
      <c r="I490" s="1" t="s">
        <v>42</v>
      </c>
      <c r="J490" s="1" t="s">
        <v>58</v>
      </c>
      <c r="K490" s="1" t="s">
        <v>83</v>
      </c>
      <c r="L490" s="1" t="s">
        <v>53</v>
      </c>
      <c r="M490" s="1"/>
      <c r="N490" s="1" t="s">
        <v>27</v>
      </c>
      <c r="O490" s="1" t="s">
        <v>28</v>
      </c>
      <c r="P490" s="1" t="s">
        <v>317</v>
      </c>
      <c r="Q490" s="1" t="s">
        <v>462</v>
      </c>
      <c r="R490" s="1">
        <v>89502</v>
      </c>
      <c r="S490" s="1" t="s">
        <v>249</v>
      </c>
      <c r="T490" s="1" t="s">
        <v>80</v>
      </c>
      <c r="U490" s="1">
        <v>18</v>
      </c>
      <c r="V490" s="1">
        <v>90578</v>
      </c>
    </row>
    <row r="491" spans="1:22" x14ac:dyDescent="0.35">
      <c r="A491" s="1">
        <v>19262</v>
      </c>
      <c r="B491" s="1" t="s">
        <v>21</v>
      </c>
      <c r="C491" s="1">
        <v>4.37</v>
      </c>
      <c r="D491" s="1">
        <v>0.05</v>
      </c>
      <c r="E491" s="1">
        <v>875</v>
      </c>
      <c r="F491" s="1"/>
      <c r="G491" s="1"/>
      <c r="H491" s="1" t="s">
        <v>32</v>
      </c>
      <c r="I491" s="1" t="s">
        <v>51</v>
      </c>
      <c r="J491" s="1" t="s">
        <v>58</v>
      </c>
      <c r="K491" s="1" t="s">
        <v>196</v>
      </c>
      <c r="L491" s="1" t="s">
        <v>53</v>
      </c>
      <c r="M491" s="1"/>
      <c r="N491" s="1" t="s">
        <v>27</v>
      </c>
      <c r="O491" s="1" t="s">
        <v>28</v>
      </c>
      <c r="P491" s="1" t="s">
        <v>161</v>
      </c>
      <c r="Q491" s="1" t="s">
        <v>463</v>
      </c>
      <c r="R491" s="1">
        <v>84106</v>
      </c>
      <c r="S491" s="1" t="s">
        <v>207</v>
      </c>
      <c r="T491" s="1" t="s">
        <v>92</v>
      </c>
      <c r="U491" s="1">
        <v>18</v>
      </c>
      <c r="V491" s="1">
        <v>89059</v>
      </c>
    </row>
    <row r="492" spans="1:22" x14ac:dyDescent="0.35">
      <c r="A492" s="1">
        <v>19263</v>
      </c>
      <c r="B492" s="1" t="s">
        <v>21</v>
      </c>
      <c r="C492" s="1">
        <v>155.99</v>
      </c>
      <c r="D492" s="1">
        <v>0.1</v>
      </c>
      <c r="E492" s="1">
        <v>875</v>
      </c>
      <c r="F492" s="1"/>
      <c r="G492" s="1"/>
      <c r="H492" s="1" t="s">
        <v>32</v>
      </c>
      <c r="I492" s="1" t="s">
        <v>51</v>
      </c>
      <c r="J492" s="1" t="s">
        <v>73</v>
      </c>
      <c r="K492" s="1" t="s">
        <v>67</v>
      </c>
      <c r="L492" s="1" t="s">
        <v>53</v>
      </c>
      <c r="M492" s="1"/>
      <c r="N492" s="1" t="s">
        <v>27</v>
      </c>
      <c r="O492" s="1" t="s">
        <v>28</v>
      </c>
      <c r="P492" s="1" t="s">
        <v>161</v>
      </c>
      <c r="Q492" s="1" t="s">
        <v>463</v>
      </c>
      <c r="R492" s="1">
        <v>84106</v>
      </c>
      <c r="S492" s="1" t="s">
        <v>207</v>
      </c>
      <c r="T492" s="1" t="s">
        <v>93</v>
      </c>
      <c r="U492" s="1">
        <v>4</v>
      </c>
      <c r="V492" s="1">
        <v>89059</v>
      </c>
    </row>
    <row r="493" spans="1:22" x14ac:dyDescent="0.35">
      <c r="A493" s="1">
        <v>18054</v>
      </c>
      <c r="B493" s="1" t="s">
        <v>41</v>
      </c>
      <c r="C493" s="1">
        <v>5.68</v>
      </c>
      <c r="D493" s="1">
        <v>0.05</v>
      </c>
      <c r="E493" s="1">
        <v>880</v>
      </c>
      <c r="F493" s="1"/>
      <c r="G493" s="1"/>
      <c r="H493" s="1" t="s">
        <v>32</v>
      </c>
      <c r="I493" s="1" t="s">
        <v>51</v>
      </c>
      <c r="J493" s="1" t="s">
        <v>58</v>
      </c>
      <c r="K493" s="1" t="s">
        <v>61</v>
      </c>
      <c r="L493" s="1" t="s">
        <v>53</v>
      </c>
      <c r="M493" s="1"/>
      <c r="N493" s="1" t="s">
        <v>27</v>
      </c>
      <c r="O493" s="1" t="s">
        <v>28</v>
      </c>
      <c r="P493" s="1" t="s">
        <v>250</v>
      </c>
      <c r="Q493" s="1" t="s">
        <v>464</v>
      </c>
      <c r="R493" s="1">
        <v>85254</v>
      </c>
      <c r="S493" s="1" t="s">
        <v>132</v>
      </c>
      <c r="T493" s="1" t="s">
        <v>94</v>
      </c>
      <c r="U493" s="1">
        <v>5</v>
      </c>
      <c r="V493" s="1">
        <v>86153</v>
      </c>
    </row>
    <row r="494" spans="1:22" x14ac:dyDescent="0.35">
      <c r="A494" s="1">
        <v>18055</v>
      </c>
      <c r="B494" s="1" t="s">
        <v>41</v>
      </c>
      <c r="C494" s="1">
        <v>22.84</v>
      </c>
      <c r="D494" s="1">
        <v>0.05</v>
      </c>
      <c r="E494" s="1">
        <v>880</v>
      </c>
      <c r="F494" s="1"/>
      <c r="G494" s="1"/>
      <c r="H494" s="1" t="s">
        <v>32</v>
      </c>
      <c r="I494" s="1" t="s">
        <v>51</v>
      </c>
      <c r="J494" s="1" t="s">
        <v>58</v>
      </c>
      <c r="K494" s="1" t="s">
        <v>83</v>
      </c>
      <c r="L494" s="1" t="s">
        <v>53</v>
      </c>
      <c r="M494" s="1"/>
      <c r="N494" s="1" t="s">
        <v>27</v>
      </c>
      <c r="O494" s="1" t="s">
        <v>54</v>
      </c>
      <c r="P494" s="1" t="s">
        <v>250</v>
      </c>
      <c r="Q494" s="1" t="s">
        <v>464</v>
      </c>
      <c r="R494" s="1">
        <v>85254</v>
      </c>
      <c r="S494" s="1" t="s">
        <v>132</v>
      </c>
      <c r="T494" s="1" t="s">
        <v>94</v>
      </c>
      <c r="U494" s="1">
        <v>1</v>
      </c>
      <c r="V494" s="1">
        <v>86153</v>
      </c>
    </row>
    <row r="495" spans="1:22" x14ac:dyDescent="0.35">
      <c r="A495" s="1">
        <v>19401</v>
      </c>
      <c r="B495" s="1" t="s">
        <v>41</v>
      </c>
      <c r="C495" s="1">
        <v>25.98</v>
      </c>
      <c r="D495" s="1">
        <v>0.05</v>
      </c>
      <c r="E495" s="1">
        <v>885</v>
      </c>
      <c r="F495" s="1"/>
      <c r="G495" s="1"/>
      <c r="H495" s="1" t="s">
        <v>22</v>
      </c>
      <c r="I495" s="1" t="s">
        <v>81</v>
      </c>
      <c r="J495" s="1" t="s">
        <v>34</v>
      </c>
      <c r="K495" s="1" t="s">
        <v>35</v>
      </c>
      <c r="L495" s="1" t="s">
        <v>36</v>
      </c>
      <c r="M495" s="1"/>
      <c r="N495" s="1" t="s">
        <v>27</v>
      </c>
      <c r="O495" s="1" t="s">
        <v>54</v>
      </c>
      <c r="P495" s="1" t="s">
        <v>112</v>
      </c>
      <c r="Q495" s="1" t="s">
        <v>450</v>
      </c>
      <c r="R495" s="1">
        <v>79109</v>
      </c>
      <c r="S495" s="1" t="s">
        <v>289</v>
      </c>
      <c r="T495" s="1" t="s">
        <v>168</v>
      </c>
      <c r="U495" s="1">
        <v>41</v>
      </c>
      <c r="V495" s="1">
        <v>89537</v>
      </c>
    </row>
    <row r="496" spans="1:22" x14ac:dyDescent="0.35">
      <c r="A496" s="1">
        <v>26011</v>
      </c>
      <c r="B496" s="1" t="s">
        <v>41</v>
      </c>
      <c r="C496" s="1">
        <v>1.81</v>
      </c>
      <c r="D496" s="1">
        <v>0.05</v>
      </c>
      <c r="E496" s="1">
        <v>890</v>
      </c>
      <c r="F496" s="1"/>
      <c r="G496" s="1"/>
      <c r="H496" s="1" t="s">
        <v>32</v>
      </c>
      <c r="I496" s="1" t="s">
        <v>104</v>
      </c>
      <c r="J496" s="1" t="s">
        <v>34</v>
      </c>
      <c r="K496" s="1" t="s">
        <v>35</v>
      </c>
      <c r="L496" s="1" t="s">
        <v>36</v>
      </c>
      <c r="M496" s="1"/>
      <c r="N496" s="1" t="s">
        <v>27</v>
      </c>
      <c r="O496" s="1" t="s">
        <v>54</v>
      </c>
      <c r="P496" s="1" t="s">
        <v>112</v>
      </c>
      <c r="Q496" s="1" t="s">
        <v>465</v>
      </c>
      <c r="R496" s="1">
        <v>76021</v>
      </c>
      <c r="S496" s="2">
        <v>42125</v>
      </c>
      <c r="T496" s="2">
        <v>42156</v>
      </c>
      <c r="U496" s="1">
        <v>11</v>
      </c>
      <c r="V496" s="1">
        <v>89536</v>
      </c>
    </row>
    <row r="497" spans="1:22" x14ac:dyDescent="0.35">
      <c r="A497" s="1">
        <v>26015</v>
      </c>
      <c r="B497" s="1" t="s">
        <v>41</v>
      </c>
      <c r="C497" s="1">
        <v>125.99</v>
      </c>
      <c r="D497" s="1">
        <v>0.1</v>
      </c>
      <c r="E497" s="1">
        <v>890</v>
      </c>
      <c r="F497" s="1"/>
      <c r="G497" s="1"/>
      <c r="H497" s="1" t="s">
        <v>32</v>
      </c>
      <c r="I497" s="1" t="s">
        <v>104</v>
      </c>
      <c r="J497" s="1" t="s">
        <v>73</v>
      </c>
      <c r="K497" s="1" t="s">
        <v>67</v>
      </c>
      <c r="L497" s="1" t="s">
        <v>53</v>
      </c>
      <c r="M497" s="1"/>
      <c r="N497" s="1" t="s">
        <v>27</v>
      </c>
      <c r="O497" s="1" t="s">
        <v>45</v>
      </c>
      <c r="P497" s="1" t="s">
        <v>112</v>
      </c>
      <c r="Q497" s="1" t="s">
        <v>465</v>
      </c>
      <c r="R497" s="1">
        <v>76021</v>
      </c>
      <c r="S497" s="2">
        <v>42125</v>
      </c>
      <c r="T497" s="2">
        <v>42125</v>
      </c>
      <c r="U497" s="1">
        <v>6</v>
      </c>
      <c r="V497" s="1">
        <v>89536</v>
      </c>
    </row>
    <row r="498" spans="1:22" x14ac:dyDescent="0.35">
      <c r="A498" s="1">
        <v>2045</v>
      </c>
      <c r="B498" s="1" t="s">
        <v>41</v>
      </c>
      <c r="C498" s="1">
        <v>8.34</v>
      </c>
      <c r="D498" s="1">
        <v>0.05</v>
      </c>
      <c r="E498" s="1">
        <v>894</v>
      </c>
      <c r="F498" s="1"/>
      <c r="G498" s="1"/>
      <c r="H498" s="1" t="s">
        <v>32</v>
      </c>
      <c r="I498" s="1" t="s">
        <v>81</v>
      </c>
      <c r="J498" s="1" t="s">
        <v>34</v>
      </c>
      <c r="K498" s="1" t="s">
        <v>52</v>
      </c>
      <c r="L498" s="1" t="s">
        <v>26</v>
      </c>
      <c r="M498" s="1"/>
      <c r="N498" s="1" t="s">
        <v>27</v>
      </c>
      <c r="O498" s="1" t="s">
        <v>45</v>
      </c>
      <c r="P498" s="1" t="s">
        <v>466</v>
      </c>
      <c r="Q498" s="1" t="s">
        <v>29</v>
      </c>
      <c r="R498" s="1">
        <v>20024</v>
      </c>
      <c r="S498" s="2">
        <v>42278</v>
      </c>
      <c r="T498" s="2">
        <v>42339</v>
      </c>
      <c r="U498" s="1">
        <v>24</v>
      </c>
      <c r="V498" s="1">
        <v>14596</v>
      </c>
    </row>
    <row r="499" spans="1:22" x14ac:dyDescent="0.35">
      <c r="A499" s="1">
        <v>2046</v>
      </c>
      <c r="B499" s="1" t="s">
        <v>41</v>
      </c>
      <c r="C499" s="1">
        <v>3.28</v>
      </c>
      <c r="D499" s="1">
        <v>0.05</v>
      </c>
      <c r="E499" s="1">
        <v>894</v>
      </c>
      <c r="F499" s="1"/>
      <c r="G499" s="1"/>
      <c r="H499" s="1" t="s">
        <v>32</v>
      </c>
      <c r="I499" s="1" t="s">
        <v>81</v>
      </c>
      <c r="J499" s="1" t="s">
        <v>58</v>
      </c>
      <c r="K499" s="1" t="s">
        <v>25</v>
      </c>
      <c r="L499" s="1" t="s">
        <v>26</v>
      </c>
      <c r="M499" s="1"/>
      <c r="N499" s="1" t="s">
        <v>27</v>
      </c>
      <c r="O499" s="1" t="s">
        <v>45</v>
      </c>
      <c r="P499" s="1" t="s">
        <v>466</v>
      </c>
      <c r="Q499" s="1" t="s">
        <v>29</v>
      </c>
      <c r="R499" s="1">
        <v>20024</v>
      </c>
      <c r="S499" s="2">
        <v>42278</v>
      </c>
      <c r="T499" s="2">
        <v>42309</v>
      </c>
      <c r="U499" s="1">
        <v>19</v>
      </c>
      <c r="V499" s="1">
        <v>14596</v>
      </c>
    </row>
    <row r="500" spans="1:22" x14ac:dyDescent="0.35">
      <c r="A500" s="1">
        <v>5421</v>
      </c>
      <c r="B500" s="1" t="s">
        <v>98</v>
      </c>
      <c r="C500" s="1">
        <v>1.1399999999999999</v>
      </c>
      <c r="D500" s="1">
        <v>0.05</v>
      </c>
      <c r="E500" s="1">
        <v>894</v>
      </c>
      <c r="F500" s="1"/>
      <c r="G500" s="1"/>
      <c r="H500" s="1" t="s">
        <v>32</v>
      </c>
      <c r="I500" s="1" t="s">
        <v>81</v>
      </c>
      <c r="J500" s="1" t="s">
        <v>58</v>
      </c>
      <c r="K500" s="1" t="s">
        <v>60</v>
      </c>
      <c r="L500" s="1" t="s">
        <v>26</v>
      </c>
      <c r="M500" s="1"/>
      <c r="N500" s="1" t="s">
        <v>27</v>
      </c>
      <c r="O500" s="1" t="s">
        <v>54</v>
      </c>
      <c r="P500" s="1" t="s">
        <v>466</v>
      </c>
      <c r="Q500" s="1" t="s">
        <v>29</v>
      </c>
      <c r="R500" s="1">
        <v>20024</v>
      </c>
      <c r="S500" s="2">
        <v>42037</v>
      </c>
      <c r="T500" s="2">
        <v>42037</v>
      </c>
      <c r="U500" s="1">
        <v>38</v>
      </c>
      <c r="V500" s="1">
        <v>38529</v>
      </c>
    </row>
    <row r="501" spans="1:22" x14ac:dyDescent="0.35">
      <c r="A501" s="1">
        <v>20045</v>
      </c>
      <c r="B501" s="1" t="s">
        <v>41</v>
      </c>
      <c r="C501" s="1">
        <v>8.34</v>
      </c>
      <c r="D501" s="1">
        <v>0.05</v>
      </c>
      <c r="E501" s="1">
        <v>896</v>
      </c>
      <c r="F501" s="1"/>
      <c r="G501" s="1"/>
      <c r="H501" s="1" t="s">
        <v>32</v>
      </c>
      <c r="I501" s="1" t="s">
        <v>81</v>
      </c>
      <c r="J501" s="1" t="s">
        <v>34</v>
      </c>
      <c r="K501" s="1" t="s">
        <v>52</v>
      </c>
      <c r="L501" s="1" t="s">
        <v>26</v>
      </c>
      <c r="M501" s="1"/>
      <c r="N501" s="1" t="s">
        <v>27</v>
      </c>
      <c r="O501" s="1" t="s">
        <v>54</v>
      </c>
      <c r="P501" s="1" t="s">
        <v>112</v>
      </c>
      <c r="Q501" s="1" t="s">
        <v>467</v>
      </c>
      <c r="R501" s="1">
        <v>76201</v>
      </c>
      <c r="S501" s="2">
        <v>42278</v>
      </c>
      <c r="T501" s="2">
        <v>42339</v>
      </c>
      <c r="U501" s="1">
        <v>6</v>
      </c>
      <c r="V501" s="1">
        <v>90166</v>
      </c>
    </row>
    <row r="502" spans="1:22" x14ac:dyDescent="0.35">
      <c r="A502" s="1">
        <v>20046</v>
      </c>
      <c r="B502" s="1" t="s">
        <v>41</v>
      </c>
      <c r="C502" s="1">
        <v>3.28</v>
      </c>
      <c r="D502" s="1">
        <v>0.05</v>
      </c>
      <c r="E502" s="1">
        <v>896</v>
      </c>
      <c r="F502" s="1"/>
      <c r="G502" s="1"/>
      <c r="H502" s="1" t="s">
        <v>32</v>
      </c>
      <c r="I502" s="1" t="s">
        <v>81</v>
      </c>
      <c r="J502" s="1" t="s">
        <v>58</v>
      </c>
      <c r="K502" s="1" t="s">
        <v>25</v>
      </c>
      <c r="L502" s="1" t="s">
        <v>26</v>
      </c>
      <c r="M502" s="1"/>
      <c r="N502" s="1" t="s">
        <v>27</v>
      </c>
      <c r="O502" s="1" t="s">
        <v>54</v>
      </c>
      <c r="P502" s="1" t="s">
        <v>112</v>
      </c>
      <c r="Q502" s="1" t="s">
        <v>467</v>
      </c>
      <c r="R502" s="1">
        <v>76201</v>
      </c>
      <c r="S502" s="2">
        <v>42278</v>
      </c>
      <c r="T502" s="2">
        <v>42309</v>
      </c>
      <c r="U502" s="1">
        <v>5</v>
      </c>
      <c r="V502" s="1">
        <v>90166</v>
      </c>
    </row>
    <row r="503" spans="1:22" x14ac:dyDescent="0.35">
      <c r="A503" s="1">
        <v>19470</v>
      </c>
      <c r="B503" s="1" t="s">
        <v>41</v>
      </c>
      <c r="C503" s="1">
        <v>47.98</v>
      </c>
      <c r="D503" s="1">
        <v>0.05</v>
      </c>
      <c r="E503" s="1">
        <v>896</v>
      </c>
      <c r="F503" s="1"/>
      <c r="G503" s="1"/>
      <c r="H503" s="1" t="s">
        <v>32</v>
      </c>
      <c r="I503" s="1" t="s">
        <v>81</v>
      </c>
      <c r="J503" s="1" t="s">
        <v>73</v>
      </c>
      <c r="K503" s="1" t="s">
        <v>144</v>
      </c>
      <c r="L503" s="1" t="s">
        <v>44</v>
      </c>
      <c r="M503" s="1"/>
      <c r="N503" s="1" t="s">
        <v>27</v>
      </c>
      <c r="O503" s="1" t="s">
        <v>45</v>
      </c>
      <c r="P503" s="1" t="s">
        <v>112</v>
      </c>
      <c r="Q503" s="1" t="s">
        <v>467</v>
      </c>
      <c r="R503" s="1">
        <v>76201</v>
      </c>
      <c r="S503" s="1" t="s">
        <v>311</v>
      </c>
      <c r="T503" s="1" t="s">
        <v>149</v>
      </c>
      <c r="U503" s="1">
        <v>11</v>
      </c>
      <c r="V503" s="1">
        <v>90167</v>
      </c>
    </row>
    <row r="504" spans="1:22" x14ac:dyDescent="0.35">
      <c r="A504" s="1">
        <v>4724</v>
      </c>
      <c r="B504" s="1" t="s">
        <v>21</v>
      </c>
      <c r="C504" s="1">
        <v>90.97</v>
      </c>
      <c r="D504" s="1">
        <v>0.05</v>
      </c>
      <c r="E504" s="1">
        <v>898</v>
      </c>
      <c r="F504" s="1"/>
      <c r="G504" s="1"/>
      <c r="H504" s="1" t="s">
        <v>22</v>
      </c>
      <c r="I504" s="1" t="s">
        <v>51</v>
      </c>
      <c r="J504" s="1" t="s">
        <v>73</v>
      </c>
      <c r="K504" s="1" t="s">
        <v>74</v>
      </c>
      <c r="L504" s="1" t="s">
        <v>36</v>
      </c>
      <c r="M504" s="1"/>
      <c r="N504" s="1" t="s">
        <v>27</v>
      </c>
      <c r="O504" s="1" t="s">
        <v>45</v>
      </c>
      <c r="P504" s="1" t="s">
        <v>62</v>
      </c>
      <c r="Q504" s="1" t="s">
        <v>79</v>
      </c>
      <c r="R504" s="1">
        <v>10039</v>
      </c>
      <c r="S504" s="2">
        <v>42339</v>
      </c>
      <c r="T504" s="1" t="s">
        <v>163</v>
      </c>
      <c r="U504" s="1">
        <v>6</v>
      </c>
      <c r="V504" s="1">
        <v>33635</v>
      </c>
    </row>
    <row r="505" spans="1:22" x14ac:dyDescent="0.35">
      <c r="A505" s="1">
        <v>4725</v>
      </c>
      <c r="B505" s="1" t="s">
        <v>21</v>
      </c>
      <c r="C505" s="1">
        <v>20.34</v>
      </c>
      <c r="D505" s="1">
        <v>0.05</v>
      </c>
      <c r="E505" s="1">
        <v>898</v>
      </c>
      <c r="F505" s="1"/>
      <c r="G505" s="1"/>
      <c r="H505" s="1" t="s">
        <v>32</v>
      </c>
      <c r="I505" s="1" t="s">
        <v>51</v>
      </c>
      <c r="J505" s="1" t="s">
        <v>58</v>
      </c>
      <c r="K505" s="1" t="s">
        <v>119</v>
      </c>
      <c r="L505" s="1" t="s">
        <v>178</v>
      </c>
      <c r="M505" s="1"/>
      <c r="N505" s="1" t="s">
        <v>27</v>
      </c>
      <c r="O505" s="1" t="s">
        <v>45</v>
      </c>
      <c r="P505" s="1" t="s">
        <v>62</v>
      </c>
      <c r="Q505" s="1" t="s">
        <v>79</v>
      </c>
      <c r="R505" s="1">
        <v>10039</v>
      </c>
      <c r="S505" s="2">
        <v>42339</v>
      </c>
      <c r="T505" s="1" t="s">
        <v>163</v>
      </c>
      <c r="U505" s="1">
        <v>5</v>
      </c>
      <c r="V505" s="1">
        <v>33635</v>
      </c>
    </row>
    <row r="506" spans="1:22" x14ac:dyDescent="0.35">
      <c r="A506" s="1">
        <v>1311</v>
      </c>
      <c r="B506" s="1" t="s">
        <v>31</v>
      </c>
      <c r="C506" s="1">
        <v>12.53</v>
      </c>
      <c r="D506" s="1">
        <v>0.05</v>
      </c>
      <c r="E506" s="1">
        <v>898</v>
      </c>
      <c r="F506" s="1"/>
      <c r="G506" s="1"/>
      <c r="H506" s="1" t="s">
        <v>32</v>
      </c>
      <c r="I506" s="1" t="s">
        <v>51</v>
      </c>
      <c r="J506" s="1" t="s">
        <v>58</v>
      </c>
      <c r="K506" s="1" t="s">
        <v>116</v>
      </c>
      <c r="L506" s="1" t="s">
        <v>53</v>
      </c>
      <c r="M506" s="1"/>
      <c r="N506" s="1" t="s">
        <v>27</v>
      </c>
      <c r="O506" s="1" t="s">
        <v>45</v>
      </c>
      <c r="P506" s="1" t="s">
        <v>62</v>
      </c>
      <c r="Q506" s="1" t="s">
        <v>79</v>
      </c>
      <c r="R506" s="1">
        <v>10039</v>
      </c>
      <c r="S506" s="1" t="s">
        <v>167</v>
      </c>
      <c r="T506" s="1" t="s">
        <v>167</v>
      </c>
      <c r="U506" s="1">
        <v>47</v>
      </c>
      <c r="V506" s="1">
        <v>9606</v>
      </c>
    </row>
    <row r="507" spans="1:22" x14ac:dyDescent="0.35">
      <c r="A507" s="1">
        <v>1312</v>
      </c>
      <c r="B507" s="1" t="s">
        <v>31</v>
      </c>
      <c r="C507" s="1">
        <v>5.18</v>
      </c>
      <c r="D507" s="1">
        <v>0.05</v>
      </c>
      <c r="E507" s="1">
        <v>898</v>
      </c>
      <c r="F507" s="1"/>
      <c r="G507" s="1"/>
      <c r="H507" s="1" t="s">
        <v>22</v>
      </c>
      <c r="I507" s="1" t="s">
        <v>51</v>
      </c>
      <c r="J507" s="1" t="s">
        <v>58</v>
      </c>
      <c r="K507" s="1" t="s">
        <v>83</v>
      </c>
      <c r="L507" s="1" t="s">
        <v>26</v>
      </c>
      <c r="M507" s="1"/>
      <c r="N507" s="1" t="s">
        <v>27</v>
      </c>
      <c r="O507" s="1" t="s">
        <v>45</v>
      </c>
      <c r="P507" s="1" t="s">
        <v>62</v>
      </c>
      <c r="Q507" s="1" t="s">
        <v>79</v>
      </c>
      <c r="R507" s="1">
        <v>10039</v>
      </c>
      <c r="S507" s="1" t="s">
        <v>167</v>
      </c>
      <c r="T507" s="1" t="s">
        <v>86</v>
      </c>
      <c r="U507" s="1">
        <v>44</v>
      </c>
      <c r="V507" s="1">
        <v>9606</v>
      </c>
    </row>
    <row r="508" spans="1:22" x14ac:dyDescent="0.35">
      <c r="A508" s="1">
        <v>22724</v>
      </c>
      <c r="B508" s="1" t="s">
        <v>21</v>
      </c>
      <c r="C508" s="1">
        <v>90.97</v>
      </c>
      <c r="D508" s="1">
        <v>0.05</v>
      </c>
      <c r="E508" s="1">
        <v>899</v>
      </c>
      <c r="F508" s="1"/>
      <c r="G508" s="1"/>
      <c r="H508" s="1" t="s">
        <v>22</v>
      </c>
      <c r="I508" s="1" t="s">
        <v>51</v>
      </c>
      <c r="J508" s="1" t="s">
        <v>73</v>
      </c>
      <c r="K508" s="1" t="s">
        <v>74</v>
      </c>
      <c r="L508" s="1" t="s">
        <v>36</v>
      </c>
      <c r="M508" s="1"/>
      <c r="N508" s="1" t="s">
        <v>27</v>
      </c>
      <c r="O508" s="1" t="s">
        <v>45</v>
      </c>
      <c r="P508" s="1" t="s">
        <v>174</v>
      </c>
      <c r="Q508" s="1" t="s">
        <v>468</v>
      </c>
      <c r="R508" s="1">
        <v>16602</v>
      </c>
      <c r="S508" s="2">
        <v>42339</v>
      </c>
      <c r="T508" s="1" t="s">
        <v>163</v>
      </c>
      <c r="U508" s="1">
        <v>2</v>
      </c>
      <c r="V508" s="1">
        <v>86263</v>
      </c>
    </row>
    <row r="509" spans="1:22" x14ac:dyDescent="0.35">
      <c r="A509" s="1">
        <v>22725</v>
      </c>
      <c r="B509" s="1" t="s">
        <v>21</v>
      </c>
      <c r="C509" s="1">
        <v>20.34</v>
      </c>
      <c r="D509" s="1">
        <v>0.05</v>
      </c>
      <c r="E509" s="1">
        <v>899</v>
      </c>
      <c r="F509" s="1"/>
      <c r="G509" s="1"/>
      <c r="H509" s="1" t="s">
        <v>32</v>
      </c>
      <c r="I509" s="1" t="s">
        <v>51</v>
      </c>
      <c r="J509" s="1" t="s">
        <v>58</v>
      </c>
      <c r="K509" s="1" t="s">
        <v>119</v>
      </c>
      <c r="L509" s="1" t="s">
        <v>178</v>
      </c>
      <c r="M509" s="1"/>
      <c r="N509" s="1" t="s">
        <v>27</v>
      </c>
      <c r="O509" s="1" t="s">
        <v>45</v>
      </c>
      <c r="P509" s="1" t="s">
        <v>174</v>
      </c>
      <c r="Q509" s="1" t="s">
        <v>468</v>
      </c>
      <c r="R509" s="1">
        <v>16602</v>
      </c>
      <c r="S509" s="2">
        <v>42339</v>
      </c>
      <c r="T509" s="1" t="s">
        <v>163</v>
      </c>
      <c r="U509" s="1">
        <v>1</v>
      </c>
      <c r="V509" s="1">
        <v>86263</v>
      </c>
    </row>
    <row r="510" spans="1:22" x14ac:dyDescent="0.35">
      <c r="A510" s="1">
        <v>19311</v>
      </c>
      <c r="B510" s="1" t="s">
        <v>31</v>
      </c>
      <c r="C510" s="1">
        <v>12.53</v>
      </c>
      <c r="D510" s="1">
        <v>0.05</v>
      </c>
      <c r="E510" s="1">
        <v>899</v>
      </c>
      <c r="F510" s="1"/>
      <c r="G510" s="1"/>
      <c r="H510" s="1" t="s">
        <v>32</v>
      </c>
      <c r="I510" s="1" t="s">
        <v>51</v>
      </c>
      <c r="J510" s="1" t="s">
        <v>58</v>
      </c>
      <c r="K510" s="1" t="s">
        <v>116</v>
      </c>
      <c r="L510" s="1" t="s">
        <v>53</v>
      </c>
      <c r="M510" s="1"/>
      <c r="N510" s="1" t="s">
        <v>27</v>
      </c>
      <c r="O510" s="1" t="s">
        <v>45</v>
      </c>
      <c r="P510" s="1" t="s">
        <v>174</v>
      </c>
      <c r="Q510" s="1" t="s">
        <v>468</v>
      </c>
      <c r="R510" s="1">
        <v>16602</v>
      </c>
      <c r="S510" s="1" t="s">
        <v>167</v>
      </c>
      <c r="T510" s="1" t="s">
        <v>167</v>
      </c>
      <c r="U510" s="1">
        <v>12</v>
      </c>
      <c r="V510" s="1">
        <v>86264</v>
      </c>
    </row>
    <row r="511" spans="1:22" x14ac:dyDescent="0.35">
      <c r="A511" s="1">
        <v>19312</v>
      </c>
      <c r="B511" s="1" t="s">
        <v>31</v>
      </c>
      <c r="C511" s="1">
        <v>5.18</v>
      </c>
      <c r="D511" s="1">
        <v>0.05</v>
      </c>
      <c r="E511" s="1">
        <v>899</v>
      </c>
      <c r="F511" s="1"/>
      <c r="G511" s="1"/>
      <c r="H511" s="1" t="s">
        <v>22</v>
      </c>
      <c r="I511" s="1" t="s">
        <v>51</v>
      </c>
      <c r="J511" s="1" t="s">
        <v>58</v>
      </c>
      <c r="K511" s="1" t="s">
        <v>83</v>
      </c>
      <c r="L511" s="1" t="s">
        <v>26</v>
      </c>
      <c r="M511" s="1"/>
      <c r="N511" s="1" t="s">
        <v>27</v>
      </c>
      <c r="O511" s="1" t="s">
        <v>45</v>
      </c>
      <c r="P511" s="1" t="s">
        <v>174</v>
      </c>
      <c r="Q511" s="1" t="s">
        <v>468</v>
      </c>
      <c r="R511" s="1">
        <v>16602</v>
      </c>
      <c r="S511" s="1" t="s">
        <v>167</v>
      </c>
      <c r="T511" s="1" t="s">
        <v>86</v>
      </c>
      <c r="U511" s="1">
        <v>11</v>
      </c>
      <c r="V511" s="1">
        <v>86264</v>
      </c>
    </row>
    <row r="512" spans="1:22" x14ac:dyDescent="0.35">
      <c r="A512" s="1">
        <v>24981</v>
      </c>
      <c r="B512" s="1" t="s">
        <v>31</v>
      </c>
      <c r="C512" s="1">
        <v>5.98</v>
      </c>
      <c r="D512" s="1">
        <v>0.05</v>
      </c>
      <c r="E512" s="1">
        <v>903</v>
      </c>
      <c r="F512" s="1"/>
      <c r="G512" s="1"/>
      <c r="H512" s="1" t="s">
        <v>32</v>
      </c>
      <c r="I512" s="1" t="s">
        <v>104</v>
      </c>
      <c r="J512" s="1" t="s">
        <v>58</v>
      </c>
      <c r="K512" s="1" t="s">
        <v>100</v>
      </c>
      <c r="L512" s="1" t="s">
        <v>53</v>
      </c>
      <c r="M512" s="1"/>
      <c r="N512" s="1" t="s">
        <v>27</v>
      </c>
      <c r="O512" s="1" t="s">
        <v>114</v>
      </c>
      <c r="P512" s="1" t="s">
        <v>152</v>
      </c>
      <c r="Q512" s="1" t="s">
        <v>469</v>
      </c>
      <c r="R512" s="1">
        <v>1887</v>
      </c>
      <c r="S512" s="2">
        <v>42341</v>
      </c>
      <c r="T512" s="1" t="s">
        <v>297</v>
      </c>
      <c r="U512" s="1">
        <v>18</v>
      </c>
      <c r="V512" s="1">
        <v>90806</v>
      </c>
    </row>
    <row r="513" spans="1:22" x14ac:dyDescent="0.35">
      <c r="A513" s="1">
        <v>22288</v>
      </c>
      <c r="B513" s="1" t="s">
        <v>41</v>
      </c>
      <c r="C513" s="1">
        <v>35.99</v>
      </c>
      <c r="D513" s="1">
        <v>0.05</v>
      </c>
      <c r="E513" s="1">
        <v>907</v>
      </c>
      <c r="F513" s="1"/>
      <c r="G513" s="1"/>
      <c r="H513" s="1" t="s">
        <v>32</v>
      </c>
      <c r="I513" s="1" t="s">
        <v>42</v>
      </c>
      <c r="J513" s="1" t="s">
        <v>73</v>
      </c>
      <c r="K513" s="1" t="s">
        <v>67</v>
      </c>
      <c r="L513" s="1" t="s">
        <v>26</v>
      </c>
      <c r="M513" s="1"/>
      <c r="N513" s="1" t="s">
        <v>27</v>
      </c>
      <c r="O513" s="1" t="s">
        <v>114</v>
      </c>
      <c r="P513" s="1" t="s">
        <v>347</v>
      </c>
      <c r="Q513" s="1" t="s">
        <v>365</v>
      </c>
      <c r="R513" s="1">
        <v>42420</v>
      </c>
      <c r="S513" s="1" t="s">
        <v>367</v>
      </c>
      <c r="T513" s="1" t="s">
        <v>368</v>
      </c>
      <c r="U513" s="1">
        <v>5</v>
      </c>
      <c r="V513" s="1">
        <v>86459</v>
      </c>
    </row>
    <row r="514" spans="1:22" x14ac:dyDescent="0.35">
      <c r="A514" s="1">
        <v>21345</v>
      </c>
      <c r="B514" s="1" t="s">
        <v>50</v>
      </c>
      <c r="C514" s="1">
        <v>2.6</v>
      </c>
      <c r="D514" s="1">
        <v>0.05</v>
      </c>
      <c r="E514" s="1">
        <v>907</v>
      </c>
      <c r="F514" s="1"/>
      <c r="G514" s="1"/>
      <c r="H514" s="1" t="s">
        <v>32</v>
      </c>
      <c r="I514" s="1" t="s">
        <v>42</v>
      </c>
      <c r="J514" s="1" t="s">
        <v>58</v>
      </c>
      <c r="K514" s="1" t="s">
        <v>25</v>
      </c>
      <c r="L514" s="1" t="s">
        <v>26</v>
      </c>
      <c r="M514" s="1"/>
      <c r="N514" s="1" t="s">
        <v>27</v>
      </c>
      <c r="O514" s="1" t="s">
        <v>114</v>
      </c>
      <c r="P514" s="1" t="s">
        <v>347</v>
      </c>
      <c r="Q514" s="1" t="s">
        <v>365</v>
      </c>
      <c r="R514" s="1">
        <v>42420</v>
      </c>
      <c r="S514" s="1" t="s">
        <v>102</v>
      </c>
      <c r="T514" s="1" t="s">
        <v>310</v>
      </c>
      <c r="U514" s="1">
        <v>12</v>
      </c>
      <c r="V514" s="1">
        <v>86460</v>
      </c>
    </row>
    <row r="515" spans="1:22" x14ac:dyDescent="0.35">
      <c r="A515" s="1">
        <v>19480</v>
      </c>
      <c r="B515" s="1" t="s">
        <v>41</v>
      </c>
      <c r="C515" s="1">
        <v>5.28</v>
      </c>
      <c r="D515" s="1">
        <v>0.05</v>
      </c>
      <c r="E515" s="1">
        <v>910</v>
      </c>
      <c r="F515" s="1"/>
      <c r="G515" s="1"/>
      <c r="H515" s="1" t="s">
        <v>32</v>
      </c>
      <c r="I515" s="1" t="s">
        <v>81</v>
      </c>
      <c r="J515" s="1" t="s">
        <v>58</v>
      </c>
      <c r="K515" s="1" t="s">
        <v>83</v>
      </c>
      <c r="L515" s="1" t="s">
        <v>53</v>
      </c>
      <c r="M515" s="1"/>
      <c r="N515" s="1" t="s">
        <v>27</v>
      </c>
      <c r="O515" s="1" t="s">
        <v>45</v>
      </c>
      <c r="P515" s="1" t="s">
        <v>451</v>
      </c>
      <c r="Q515" s="1" t="s">
        <v>452</v>
      </c>
      <c r="R515" s="1">
        <v>71854</v>
      </c>
      <c r="S515" s="1" t="s">
        <v>57</v>
      </c>
      <c r="T515" s="1" t="s">
        <v>57</v>
      </c>
      <c r="U515" s="1">
        <v>15</v>
      </c>
      <c r="V515" s="1">
        <v>90187</v>
      </c>
    </row>
    <row r="516" spans="1:22" x14ac:dyDescent="0.35">
      <c r="A516" s="1">
        <v>25356</v>
      </c>
      <c r="B516" s="1" t="s">
        <v>31</v>
      </c>
      <c r="C516" s="1">
        <v>7.64</v>
      </c>
      <c r="D516" s="1">
        <v>0.05</v>
      </c>
      <c r="E516" s="1">
        <v>911</v>
      </c>
      <c r="F516" s="1"/>
      <c r="G516" s="1"/>
      <c r="H516" s="1" t="s">
        <v>32</v>
      </c>
      <c r="I516" s="1" t="s">
        <v>81</v>
      </c>
      <c r="J516" s="1" t="s">
        <v>58</v>
      </c>
      <c r="K516" s="1" t="s">
        <v>83</v>
      </c>
      <c r="L516" s="1" t="s">
        <v>26</v>
      </c>
      <c r="M516" s="1"/>
      <c r="N516" s="1" t="s">
        <v>27</v>
      </c>
      <c r="O516" s="1" t="s">
        <v>45</v>
      </c>
      <c r="P516" s="1" t="s">
        <v>356</v>
      </c>
      <c r="Q516" s="1" t="s">
        <v>470</v>
      </c>
      <c r="R516" s="1">
        <v>26003</v>
      </c>
      <c r="S516" s="1" t="s">
        <v>241</v>
      </c>
      <c r="T516" s="2">
        <v>42037</v>
      </c>
      <c r="U516" s="1">
        <v>2</v>
      </c>
      <c r="V516" s="1">
        <v>90185</v>
      </c>
    </row>
    <row r="517" spans="1:22" x14ac:dyDescent="0.35">
      <c r="A517" s="1">
        <v>25357</v>
      </c>
      <c r="B517" s="1" t="s">
        <v>31</v>
      </c>
      <c r="C517" s="1">
        <v>218.75</v>
      </c>
      <c r="D517" s="1">
        <v>0.1</v>
      </c>
      <c r="E517" s="1">
        <v>911</v>
      </c>
      <c r="F517" s="1"/>
      <c r="G517" s="1"/>
      <c r="H517" s="1" t="s">
        <v>22</v>
      </c>
      <c r="I517" s="1" t="s">
        <v>81</v>
      </c>
      <c r="J517" s="1" t="s">
        <v>34</v>
      </c>
      <c r="K517" s="1" t="s">
        <v>123</v>
      </c>
      <c r="L517" s="1" t="s">
        <v>108</v>
      </c>
      <c r="M517" s="1"/>
      <c r="N517" s="1" t="s">
        <v>27</v>
      </c>
      <c r="O517" s="1" t="s">
        <v>45</v>
      </c>
      <c r="P517" s="1" t="s">
        <v>356</v>
      </c>
      <c r="Q517" s="1" t="s">
        <v>470</v>
      </c>
      <c r="R517" s="1">
        <v>26003</v>
      </c>
      <c r="S517" s="1" t="s">
        <v>241</v>
      </c>
      <c r="T517" s="2">
        <v>42006</v>
      </c>
      <c r="U517" s="1">
        <v>10</v>
      </c>
      <c r="V517" s="1">
        <v>90185</v>
      </c>
    </row>
    <row r="518" spans="1:22" x14ac:dyDescent="0.35">
      <c r="A518" s="1">
        <v>24028</v>
      </c>
      <c r="B518" s="1" t="s">
        <v>21</v>
      </c>
      <c r="C518" s="1">
        <v>59.76</v>
      </c>
      <c r="D518" s="1">
        <v>0.05</v>
      </c>
      <c r="E518" s="1">
        <v>911</v>
      </c>
      <c r="F518" s="1"/>
      <c r="G518" s="1"/>
      <c r="H518" s="1" t="s">
        <v>32</v>
      </c>
      <c r="I518" s="1" t="s">
        <v>81</v>
      </c>
      <c r="J518" s="1" t="s">
        <v>58</v>
      </c>
      <c r="K518" s="1" t="s">
        <v>119</v>
      </c>
      <c r="L518" s="1" t="s">
        <v>53</v>
      </c>
      <c r="M518" s="1"/>
      <c r="N518" s="1" t="s">
        <v>27</v>
      </c>
      <c r="O518" s="1" t="s">
        <v>54</v>
      </c>
      <c r="P518" s="1" t="s">
        <v>356</v>
      </c>
      <c r="Q518" s="1" t="s">
        <v>470</v>
      </c>
      <c r="R518" s="1">
        <v>26003</v>
      </c>
      <c r="S518" s="2">
        <v>42098</v>
      </c>
      <c r="T518" s="2">
        <v>42159</v>
      </c>
      <c r="U518" s="1">
        <v>8</v>
      </c>
      <c r="V518" s="1">
        <v>90186</v>
      </c>
    </row>
    <row r="519" spans="1:22" x14ac:dyDescent="0.35">
      <c r="A519" s="1">
        <v>24953</v>
      </c>
      <c r="B519" s="1" t="s">
        <v>21</v>
      </c>
      <c r="C519" s="1">
        <v>350.98</v>
      </c>
      <c r="D519" s="1">
        <v>0.1</v>
      </c>
      <c r="E519" s="1">
        <v>915</v>
      </c>
      <c r="F519" s="1"/>
      <c r="G519" s="1"/>
      <c r="H519" s="1" t="s">
        <v>22</v>
      </c>
      <c r="I519" s="1" t="s">
        <v>42</v>
      </c>
      <c r="J519" s="1" t="s">
        <v>34</v>
      </c>
      <c r="K519" s="1" t="s">
        <v>35</v>
      </c>
      <c r="L519" s="1" t="s">
        <v>36</v>
      </c>
      <c r="M519" s="1"/>
      <c r="N519" s="1" t="s">
        <v>27</v>
      </c>
      <c r="O519" s="1" t="s">
        <v>54</v>
      </c>
      <c r="P519" s="1" t="s">
        <v>112</v>
      </c>
      <c r="Q519" s="1" t="s">
        <v>471</v>
      </c>
      <c r="R519" s="1">
        <v>77803</v>
      </c>
      <c r="S519" s="2">
        <v>42095</v>
      </c>
      <c r="T519" s="2">
        <v>42125</v>
      </c>
      <c r="U519" s="1">
        <v>1</v>
      </c>
      <c r="V519" s="1">
        <v>86356</v>
      </c>
    </row>
    <row r="520" spans="1:22" x14ac:dyDescent="0.35">
      <c r="A520" s="1">
        <v>25833</v>
      </c>
      <c r="B520" s="1" t="s">
        <v>98</v>
      </c>
      <c r="C520" s="1">
        <v>161.55000000000001</v>
      </c>
      <c r="D520" s="1">
        <v>0.1</v>
      </c>
      <c r="E520" s="1">
        <v>916</v>
      </c>
      <c r="F520" s="1"/>
      <c r="G520" s="1"/>
      <c r="H520" s="1" t="s">
        <v>32</v>
      </c>
      <c r="I520" s="1" t="s">
        <v>81</v>
      </c>
      <c r="J520" s="1" t="s">
        <v>58</v>
      </c>
      <c r="K520" s="1" t="s">
        <v>119</v>
      </c>
      <c r="L520" s="1" t="s">
        <v>53</v>
      </c>
      <c r="M520" s="1"/>
      <c r="N520" s="1" t="s">
        <v>27</v>
      </c>
      <c r="O520" s="1" t="s">
        <v>28</v>
      </c>
      <c r="P520" s="1" t="s">
        <v>112</v>
      </c>
      <c r="Q520" s="1" t="s">
        <v>472</v>
      </c>
      <c r="R520" s="1">
        <v>76028</v>
      </c>
      <c r="S520" s="2">
        <v>42095</v>
      </c>
      <c r="T520" s="2">
        <v>42309</v>
      </c>
      <c r="U520" s="1">
        <v>3</v>
      </c>
      <c r="V520" s="1">
        <v>86357</v>
      </c>
    </row>
    <row r="521" spans="1:22" x14ac:dyDescent="0.35">
      <c r="A521" s="1">
        <v>25676</v>
      </c>
      <c r="B521" s="1" t="s">
        <v>21</v>
      </c>
      <c r="C521" s="1">
        <v>35.51</v>
      </c>
      <c r="D521" s="1">
        <v>0.05</v>
      </c>
      <c r="E521" s="1">
        <v>918</v>
      </c>
      <c r="F521" s="1"/>
      <c r="G521" s="1"/>
      <c r="H521" s="1" t="s">
        <v>32</v>
      </c>
      <c r="I521" s="1" t="s">
        <v>104</v>
      </c>
      <c r="J521" s="1" t="s">
        <v>58</v>
      </c>
      <c r="K521" s="1" t="s">
        <v>119</v>
      </c>
      <c r="L521" s="1" t="s">
        <v>53</v>
      </c>
      <c r="M521" s="1"/>
      <c r="N521" s="1" t="s">
        <v>27</v>
      </c>
      <c r="O521" s="1" t="s">
        <v>28</v>
      </c>
      <c r="P521" s="1" t="s">
        <v>37</v>
      </c>
      <c r="Q521" s="1" t="s">
        <v>399</v>
      </c>
      <c r="R521" s="1">
        <v>91730</v>
      </c>
      <c r="S521" s="2">
        <v>42342</v>
      </c>
      <c r="T521" s="1" t="s">
        <v>252</v>
      </c>
      <c r="U521" s="1">
        <v>2</v>
      </c>
      <c r="V521" s="1">
        <v>90492</v>
      </c>
    </row>
    <row r="522" spans="1:22" x14ac:dyDescent="0.35">
      <c r="A522" s="1">
        <v>19772</v>
      </c>
      <c r="B522" s="1" t="s">
        <v>41</v>
      </c>
      <c r="C522" s="1">
        <v>58.14</v>
      </c>
      <c r="D522" s="1">
        <v>0.05</v>
      </c>
      <c r="E522" s="1">
        <v>918</v>
      </c>
      <c r="F522" s="1"/>
      <c r="G522" s="1"/>
      <c r="H522" s="1" t="s">
        <v>22</v>
      </c>
      <c r="I522" s="1" t="s">
        <v>81</v>
      </c>
      <c r="J522" s="1" t="s">
        <v>34</v>
      </c>
      <c r="K522" s="1" t="s">
        <v>151</v>
      </c>
      <c r="L522" s="1" t="s">
        <v>108</v>
      </c>
      <c r="M522" s="1"/>
      <c r="N522" s="1" t="s">
        <v>27</v>
      </c>
      <c r="O522" s="1" t="s">
        <v>28</v>
      </c>
      <c r="P522" s="1" t="s">
        <v>37</v>
      </c>
      <c r="Q522" s="1" t="s">
        <v>399</v>
      </c>
      <c r="R522" s="1">
        <v>91730</v>
      </c>
      <c r="S522" s="1" t="s">
        <v>249</v>
      </c>
      <c r="T522" s="1" t="s">
        <v>77</v>
      </c>
      <c r="U522" s="1">
        <v>39</v>
      </c>
      <c r="V522" s="1">
        <v>90493</v>
      </c>
    </row>
    <row r="523" spans="1:22" x14ac:dyDescent="0.35">
      <c r="A523" s="1">
        <v>25677</v>
      </c>
      <c r="B523" s="1" t="s">
        <v>21</v>
      </c>
      <c r="C523" s="1">
        <v>8.34</v>
      </c>
      <c r="D523" s="1">
        <v>0.05</v>
      </c>
      <c r="E523" s="1">
        <v>919</v>
      </c>
      <c r="F523" s="1"/>
      <c r="G523" s="1"/>
      <c r="H523" s="1" t="s">
        <v>32</v>
      </c>
      <c r="I523" s="1" t="s">
        <v>104</v>
      </c>
      <c r="J523" s="1" t="s">
        <v>58</v>
      </c>
      <c r="K523" s="1" t="s">
        <v>141</v>
      </c>
      <c r="L523" s="1" t="s">
        <v>44</v>
      </c>
      <c r="M523" s="1"/>
      <c r="N523" s="1" t="s">
        <v>27</v>
      </c>
      <c r="O523" s="1" t="s">
        <v>28</v>
      </c>
      <c r="P523" s="1" t="s">
        <v>37</v>
      </c>
      <c r="Q523" s="1" t="s">
        <v>473</v>
      </c>
      <c r="R523" s="1">
        <v>96003</v>
      </c>
      <c r="S523" s="2">
        <v>42342</v>
      </c>
      <c r="T523" s="2">
        <v>42342</v>
      </c>
      <c r="U523" s="1">
        <v>6</v>
      </c>
      <c r="V523" s="1">
        <v>90492</v>
      </c>
    </row>
    <row r="524" spans="1:22" x14ac:dyDescent="0.35">
      <c r="A524" s="1">
        <v>21970</v>
      </c>
      <c r="B524" s="1" t="s">
        <v>98</v>
      </c>
      <c r="C524" s="1">
        <v>15.98</v>
      </c>
      <c r="D524" s="1">
        <v>0.05</v>
      </c>
      <c r="E524" s="1">
        <v>920</v>
      </c>
      <c r="F524" s="1"/>
      <c r="G524" s="1"/>
      <c r="H524" s="1" t="s">
        <v>32</v>
      </c>
      <c r="I524" s="1" t="s">
        <v>81</v>
      </c>
      <c r="J524" s="1" t="s">
        <v>73</v>
      </c>
      <c r="K524" s="1" t="s">
        <v>144</v>
      </c>
      <c r="L524" s="1" t="s">
        <v>53</v>
      </c>
      <c r="M524" s="1"/>
      <c r="N524" s="1" t="s">
        <v>27</v>
      </c>
      <c r="O524" s="1" t="s">
        <v>28</v>
      </c>
      <c r="P524" s="1" t="s">
        <v>37</v>
      </c>
      <c r="Q524" s="1" t="s">
        <v>474</v>
      </c>
      <c r="R524" s="1">
        <v>92374</v>
      </c>
      <c r="S524" s="1" t="s">
        <v>94</v>
      </c>
      <c r="T524" s="2">
        <v>42008</v>
      </c>
      <c r="U524" s="1">
        <v>9</v>
      </c>
      <c r="V524" s="1">
        <v>90491</v>
      </c>
    </row>
    <row r="525" spans="1:22" x14ac:dyDescent="0.35">
      <c r="A525" s="1">
        <v>25678</v>
      </c>
      <c r="B525" s="1" t="s">
        <v>21</v>
      </c>
      <c r="C525" s="1">
        <v>8.0399999999999991</v>
      </c>
      <c r="D525" s="1">
        <v>0.05</v>
      </c>
      <c r="E525" s="1">
        <v>920</v>
      </c>
      <c r="F525" s="1"/>
      <c r="G525" s="1"/>
      <c r="H525" s="1" t="s">
        <v>32</v>
      </c>
      <c r="I525" s="1" t="s">
        <v>104</v>
      </c>
      <c r="J525" s="1" t="s">
        <v>58</v>
      </c>
      <c r="K525" s="1" t="s">
        <v>100</v>
      </c>
      <c r="L525" s="1" t="s">
        <v>53</v>
      </c>
      <c r="M525" s="1"/>
      <c r="N525" s="1" t="s">
        <v>27</v>
      </c>
      <c r="O525" s="1" t="s">
        <v>28</v>
      </c>
      <c r="P525" s="1" t="s">
        <v>37</v>
      </c>
      <c r="Q525" s="1" t="s">
        <v>474</v>
      </c>
      <c r="R525" s="1">
        <v>92374</v>
      </c>
      <c r="S525" s="2">
        <v>42342</v>
      </c>
      <c r="T525" s="1" t="s">
        <v>252</v>
      </c>
      <c r="U525" s="1">
        <v>9</v>
      </c>
      <c r="V525" s="1">
        <v>90492</v>
      </c>
    </row>
    <row r="526" spans="1:22" x14ac:dyDescent="0.35">
      <c r="A526" s="1">
        <v>18395</v>
      </c>
      <c r="B526" s="1" t="s">
        <v>31</v>
      </c>
      <c r="C526" s="1">
        <v>65.989999999999995</v>
      </c>
      <c r="D526" s="1">
        <v>0.05</v>
      </c>
      <c r="E526" s="1">
        <v>922</v>
      </c>
      <c r="F526" s="1"/>
      <c r="G526" s="1"/>
      <c r="H526" s="1" t="s">
        <v>22</v>
      </c>
      <c r="I526" s="1" t="s">
        <v>51</v>
      </c>
      <c r="J526" s="1" t="s">
        <v>73</v>
      </c>
      <c r="K526" s="1" t="s">
        <v>67</v>
      </c>
      <c r="L526" s="1" t="s">
        <v>53</v>
      </c>
      <c r="M526" s="1"/>
      <c r="N526" s="1" t="s">
        <v>27</v>
      </c>
      <c r="O526" s="1" t="s">
        <v>45</v>
      </c>
      <c r="P526" s="1" t="s">
        <v>37</v>
      </c>
      <c r="Q526" s="1" t="s">
        <v>399</v>
      </c>
      <c r="R526" s="1">
        <v>91730</v>
      </c>
      <c r="S526" s="1" t="s">
        <v>249</v>
      </c>
      <c r="T526" s="1" t="s">
        <v>77</v>
      </c>
      <c r="U526" s="1">
        <v>14</v>
      </c>
      <c r="V526" s="1">
        <v>87135</v>
      </c>
    </row>
    <row r="527" spans="1:22" x14ac:dyDescent="0.35">
      <c r="A527" s="1">
        <v>19973</v>
      </c>
      <c r="B527" s="1" t="s">
        <v>41</v>
      </c>
      <c r="C527" s="1">
        <v>2.1800000000000002</v>
      </c>
      <c r="D527" s="1">
        <v>0.05</v>
      </c>
      <c r="E527" s="1">
        <v>925</v>
      </c>
      <c r="F527" s="1"/>
      <c r="G527" s="1"/>
      <c r="H527" s="1" t="s">
        <v>32</v>
      </c>
      <c r="I527" s="1" t="s">
        <v>51</v>
      </c>
      <c r="J527" s="1" t="s">
        <v>58</v>
      </c>
      <c r="K527" s="1" t="s">
        <v>60</v>
      </c>
      <c r="L527" s="1" t="s">
        <v>26</v>
      </c>
      <c r="M527" s="1"/>
      <c r="N527" s="1" t="s">
        <v>27</v>
      </c>
      <c r="O527" s="1" t="s">
        <v>45</v>
      </c>
      <c r="P527" s="1" t="s">
        <v>147</v>
      </c>
      <c r="Q527" s="1" t="s">
        <v>475</v>
      </c>
      <c r="R527" s="1">
        <v>4330</v>
      </c>
      <c r="S527" s="2">
        <v>42159</v>
      </c>
      <c r="T527" s="2">
        <v>42159</v>
      </c>
      <c r="U527" s="1">
        <v>7</v>
      </c>
      <c r="V527" s="1">
        <v>87134</v>
      </c>
    </row>
    <row r="528" spans="1:22" x14ac:dyDescent="0.35">
      <c r="A528" s="1">
        <v>19974</v>
      </c>
      <c r="B528" s="1" t="s">
        <v>41</v>
      </c>
      <c r="C528" s="1">
        <v>170.98</v>
      </c>
      <c r="D528" s="1">
        <v>0.1</v>
      </c>
      <c r="E528" s="1">
        <v>929</v>
      </c>
      <c r="F528" s="1"/>
      <c r="G528" s="1"/>
      <c r="H528" s="1" t="s">
        <v>22</v>
      </c>
      <c r="I528" s="1" t="s">
        <v>51</v>
      </c>
      <c r="J528" s="1" t="s">
        <v>34</v>
      </c>
      <c r="K528" s="1" t="s">
        <v>151</v>
      </c>
      <c r="L528" s="1" t="s">
        <v>108</v>
      </c>
      <c r="M528" s="1"/>
      <c r="N528" s="1" t="s">
        <v>27</v>
      </c>
      <c r="O528" s="1" t="s">
        <v>28</v>
      </c>
      <c r="P528" s="1" t="s">
        <v>46</v>
      </c>
      <c r="Q528" s="1" t="s">
        <v>476</v>
      </c>
      <c r="R528" s="1">
        <v>8857</v>
      </c>
      <c r="S528" s="2">
        <v>42159</v>
      </c>
      <c r="T528" s="2">
        <v>42220</v>
      </c>
      <c r="U528" s="1">
        <v>10</v>
      </c>
      <c r="V528" s="1">
        <v>87134</v>
      </c>
    </row>
    <row r="529" spans="1:22" x14ac:dyDescent="0.35">
      <c r="A529" s="1">
        <v>21077</v>
      </c>
      <c r="B529" s="1" t="s">
        <v>41</v>
      </c>
      <c r="C529" s="1">
        <v>6.04</v>
      </c>
      <c r="D529" s="1">
        <v>0.05</v>
      </c>
      <c r="E529" s="1">
        <v>936</v>
      </c>
      <c r="F529" s="1"/>
      <c r="G529" s="1"/>
      <c r="H529" s="1" t="s">
        <v>22</v>
      </c>
      <c r="I529" s="1" t="s">
        <v>81</v>
      </c>
      <c r="J529" s="1" t="s">
        <v>58</v>
      </c>
      <c r="K529" s="1" t="s">
        <v>83</v>
      </c>
      <c r="L529" s="1" t="s">
        <v>26</v>
      </c>
      <c r="M529" s="1"/>
      <c r="N529" s="1" t="s">
        <v>27</v>
      </c>
      <c r="O529" s="1" t="s">
        <v>28</v>
      </c>
      <c r="P529" s="1" t="s">
        <v>37</v>
      </c>
      <c r="Q529" s="1" t="s">
        <v>474</v>
      </c>
      <c r="R529" s="1">
        <v>92374</v>
      </c>
      <c r="S529" s="1" t="s">
        <v>49</v>
      </c>
      <c r="T529" s="1" t="s">
        <v>398</v>
      </c>
      <c r="U529" s="1">
        <v>1</v>
      </c>
      <c r="V529" s="1">
        <v>90588</v>
      </c>
    </row>
    <row r="530" spans="1:22" x14ac:dyDescent="0.35">
      <c r="A530" s="1">
        <v>23716</v>
      </c>
      <c r="B530" s="1" t="s">
        <v>31</v>
      </c>
      <c r="C530" s="1">
        <v>5.98</v>
      </c>
      <c r="D530" s="1">
        <v>0.05</v>
      </c>
      <c r="E530" s="1">
        <v>936</v>
      </c>
      <c r="F530" s="1"/>
      <c r="G530" s="1"/>
      <c r="H530" s="1" t="s">
        <v>32</v>
      </c>
      <c r="I530" s="1" t="s">
        <v>81</v>
      </c>
      <c r="J530" s="1" t="s">
        <v>58</v>
      </c>
      <c r="K530" s="1" t="s">
        <v>83</v>
      </c>
      <c r="L530" s="1" t="s">
        <v>53</v>
      </c>
      <c r="M530" s="1"/>
      <c r="N530" s="1" t="s">
        <v>27</v>
      </c>
      <c r="O530" s="1" t="s">
        <v>28</v>
      </c>
      <c r="P530" s="1" t="s">
        <v>37</v>
      </c>
      <c r="Q530" s="1" t="s">
        <v>474</v>
      </c>
      <c r="R530" s="1">
        <v>92374</v>
      </c>
      <c r="S530" s="1" t="s">
        <v>320</v>
      </c>
      <c r="T530" s="1" t="s">
        <v>320</v>
      </c>
      <c r="U530" s="1">
        <v>17</v>
      </c>
      <c r="V530" s="1">
        <v>90589</v>
      </c>
    </row>
    <row r="531" spans="1:22" x14ac:dyDescent="0.35">
      <c r="A531" s="1">
        <v>23717</v>
      </c>
      <c r="B531" s="1" t="s">
        <v>31</v>
      </c>
      <c r="C531" s="1">
        <v>65.989999999999995</v>
      </c>
      <c r="D531" s="1">
        <v>0.05</v>
      </c>
      <c r="E531" s="1">
        <v>937</v>
      </c>
      <c r="F531" s="1"/>
      <c r="G531" s="1"/>
      <c r="H531" s="1" t="s">
        <v>32</v>
      </c>
      <c r="I531" s="1" t="s">
        <v>81</v>
      </c>
      <c r="J531" s="1" t="s">
        <v>73</v>
      </c>
      <c r="K531" s="1" t="s">
        <v>67</v>
      </c>
      <c r="L531" s="1" t="s">
        <v>53</v>
      </c>
      <c r="M531" s="1"/>
      <c r="N531" s="1" t="s">
        <v>27</v>
      </c>
      <c r="O531" s="1" t="s">
        <v>45</v>
      </c>
      <c r="P531" s="1" t="s">
        <v>37</v>
      </c>
      <c r="Q531" s="1" t="s">
        <v>477</v>
      </c>
      <c r="R531" s="1">
        <v>90278</v>
      </c>
      <c r="S531" s="1" t="s">
        <v>320</v>
      </c>
      <c r="T531" s="1" t="s">
        <v>325</v>
      </c>
      <c r="U531" s="1">
        <v>3</v>
      </c>
      <c r="V531" s="1">
        <v>90589</v>
      </c>
    </row>
    <row r="532" spans="1:22" x14ac:dyDescent="0.35">
      <c r="A532" s="1">
        <v>22638</v>
      </c>
      <c r="B532" s="1" t="s">
        <v>98</v>
      </c>
      <c r="C532" s="1">
        <v>100.98</v>
      </c>
      <c r="D532" s="1">
        <v>0.1</v>
      </c>
      <c r="E532" s="1">
        <v>940</v>
      </c>
      <c r="F532" s="1"/>
      <c r="G532" s="1"/>
      <c r="H532" s="1" t="s">
        <v>22</v>
      </c>
      <c r="I532" s="1" t="s">
        <v>42</v>
      </c>
      <c r="J532" s="1" t="s">
        <v>34</v>
      </c>
      <c r="K532" s="1" t="s">
        <v>151</v>
      </c>
      <c r="L532" s="1" t="s">
        <v>108</v>
      </c>
      <c r="M532" s="1"/>
      <c r="N532" s="1" t="s">
        <v>27</v>
      </c>
      <c r="O532" s="1" t="s">
        <v>28</v>
      </c>
      <c r="P532" s="1" t="s">
        <v>171</v>
      </c>
      <c r="Q532" s="1" t="s">
        <v>478</v>
      </c>
      <c r="R532" s="1">
        <v>6776</v>
      </c>
      <c r="S532" s="1" t="s">
        <v>252</v>
      </c>
      <c r="T532" s="1" t="s">
        <v>190</v>
      </c>
      <c r="U532" s="1">
        <v>4</v>
      </c>
      <c r="V532" s="1">
        <v>90844</v>
      </c>
    </row>
    <row r="533" spans="1:22" x14ac:dyDescent="0.35">
      <c r="A533" s="1">
        <v>23479</v>
      </c>
      <c r="B533" s="1" t="s">
        <v>31</v>
      </c>
      <c r="C533" s="1">
        <v>31.74</v>
      </c>
      <c r="D533" s="1">
        <v>0.05</v>
      </c>
      <c r="E533" s="1">
        <v>945</v>
      </c>
      <c r="F533" s="1"/>
      <c r="G533" s="1"/>
      <c r="H533" s="1" t="s">
        <v>32</v>
      </c>
      <c r="I533" s="1" t="s">
        <v>42</v>
      </c>
      <c r="J533" s="1" t="s">
        <v>58</v>
      </c>
      <c r="K533" s="1" t="s">
        <v>100</v>
      </c>
      <c r="L533" s="1" t="s">
        <v>53</v>
      </c>
      <c r="M533" s="1"/>
      <c r="N533" s="1" t="s">
        <v>27</v>
      </c>
      <c r="O533" s="1" t="s">
        <v>45</v>
      </c>
      <c r="P533" s="1" t="s">
        <v>37</v>
      </c>
      <c r="Q533" s="1" t="s">
        <v>479</v>
      </c>
      <c r="R533" s="1">
        <v>95070</v>
      </c>
      <c r="S533" s="2">
        <v>42158</v>
      </c>
      <c r="T533" s="2">
        <v>42158</v>
      </c>
      <c r="U533" s="1">
        <v>3</v>
      </c>
      <c r="V533" s="1">
        <v>86567</v>
      </c>
    </row>
    <row r="534" spans="1:22" x14ac:dyDescent="0.35">
      <c r="A534" s="1">
        <v>24459</v>
      </c>
      <c r="B534" s="1" t="s">
        <v>41</v>
      </c>
      <c r="C534" s="1">
        <v>90.98</v>
      </c>
      <c r="D534" s="1">
        <v>0.05</v>
      </c>
      <c r="E534" s="1">
        <v>946</v>
      </c>
      <c r="F534" s="1"/>
      <c r="G534" s="1"/>
      <c r="H534" s="1" t="s">
        <v>22</v>
      </c>
      <c r="I534" s="1" t="s">
        <v>42</v>
      </c>
      <c r="J534" s="1" t="s">
        <v>34</v>
      </c>
      <c r="K534" s="1" t="s">
        <v>52</v>
      </c>
      <c r="L534" s="1" t="s">
        <v>75</v>
      </c>
      <c r="M534" s="1"/>
      <c r="N534" s="1" t="s">
        <v>27</v>
      </c>
      <c r="O534" s="1" t="s">
        <v>45</v>
      </c>
      <c r="P534" s="1" t="s">
        <v>147</v>
      </c>
      <c r="Q534" s="1" t="s">
        <v>308</v>
      </c>
      <c r="R534" s="1">
        <v>4210</v>
      </c>
      <c r="S534" s="2">
        <v>42007</v>
      </c>
      <c r="T534" s="2">
        <v>42038</v>
      </c>
      <c r="U534" s="1">
        <v>20</v>
      </c>
      <c r="V534" s="1">
        <v>86566</v>
      </c>
    </row>
    <row r="535" spans="1:22" x14ac:dyDescent="0.35">
      <c r="A535" s="1">
        <v>24693</v>
      </c>
      <c r="B535" s="1" t="s">
        <v>41</v>
      </c>
      <c r="C535" s="1">
        <v>14.2</v>
      </c>
      <c r="D535" s="1">
        <v>0.05</v>
      </c>
      <c r="E535" s="1">
        <v>947</v>
      </c>
      <c r="F535" s="1"/>
      <c r="G535" s="1"/>
      <c r="H535" s="1" t="s">
        <v>22</v>
      </c>
      <c r="I535" s="1" t="s">
        <v>42</v>
      </c>
      <c r="J535" s="1" t="s">
        <v>34</v>
      </c>
      <c r="K535" s="1" t="s">
        <v>52</v>
      </c>
      <c r="L535" s="1" t="s">
        <v>26</v>
      </c>
      <c r="M535" s="1"/>
      <c r="N535" s="1" t="s">
        <v>27</v>
      </c>
      <c r="O535" s="1" t="s">
        <v>28</v>
      </c>
      <c r="P535" s="1" t="s">
        <v>46</v>
      </c>
      <c r="Q535" s="1" t="s">
        <v>480</v>
      </c>
      <c r="R535" s="1">
        <v>7002</v>
      </c>
      <c r="S535" s="2">
        <v>42309</v>
      </c>
      <c r="T535" s="1" t="s">
        <v>163</v>
      </c>
      <c r="U535" s="1">
        <v>5</v>
      </c>
      <c r="V535" s="1">
        <v>86565</v>
      </c>
    </row>
    <row r="536" spans="1:22" x14ac:dyDescent="0.35">
      <c r="A536" s="1">
        <v>1279</v>
      </c>
      <c r="B536" s="1" t="s">
        <v>481</v>
      </c>
      <c r="C536" s="1">
        <v>40.98</v>
      </c>
      <c r="D536" s="1">
        <v>0.05</v>
      </c>
      <c r="E536" s="1">
        <v>949</v>
      </c>
      <c r="F536" s="1"/>
      <c r="G536" s="1"/>
      <c r="H536" s="1" t="s">
        <v>32</v>
      </c>
      <c r="I536" s="1" t="s">
        <v>104</v>
      </c>
      <c r="J536" s="1" t="s">
        <v>58</v>
      </c>
      <c r="K536" s="1" t="s">
        <v>100</v>
      </c>
      <c r="L536" s="1" t="s">
        <v>53</v>
      </c>
      <c r="M536" s="1"/>
      <c r="N536" s="1" t="s">
        <v>27</v>
      </c>
      <c r="O536" s="1" t="s">
        <v>28</v>
      </c>
      <c r="P536" s="1" t="s">
        <v>37</v>
      </c>
      <c r="Q536" s="1" t="s">
        <v>361</v>
      </c>
      <c r="R536" s="1">
        <v>90049</v>
      </c>
      <c r="S536" s="2">
        <v>42036</v>
      </c>
      <c r="T536" s="2">
        <v>42095</v>
      </c>
      <c r="U536" s="1">
        <v>3</v>
      </c>
      <c r="V536" s="1">
        <v>9285</v>
      </c>
    </row>
    <row r="537" spans="1:22" x14ac:dyDescent="0.35">
      <c r="A537" s="1">
        <v>1128</v>
      </c>
      <c r="B537" s="1" t="s">
        <v>98</v>
      </c>
      <c r="C537" s="1">
        <v>48.04</v>
      </c>
      <c r="D537" s="1">
        <v>0.05</v>
      </c>
      <c r="E537" s="1">
        <v>949</v>
      </c>
      <c r="F537" s="1"/>
      <c r="G537" s="1"/>
      <c r="H537" s="1" t="s">
        <v>32</v>
      </c>
      <c r="I537" s="1" t="s">
        <v>104</v>
      </c>
      <c r="J537" s="1" t="s">
        <v>58</v>
      </c>
      <c r="K537" s="1" t="s">
        <v>83</v>
      </c>
      <c r="L537" s="1" t="s">
        <v>53</v>
      </c>
      <c r="M537" s="1"/>
      <c r="N537" s="1" t="s">
        <v>27</v>
      </c>
      <c r="O537" s="1" t="s">
        <v>54</v>
      </c>
      <c r="P537" s="1" t="s">
        <v>37</v>
      </c>
      <c r="Q537" s="1" t="s">
        <v>361</v>
      </c>
      <c r="R537" s="1">
        <v>90049</v>
      </c>
      <c r="S537" s="1" t="s">
        <v>130</v>
      </c>
      <c r="T537" s="1" t="s">
        <v>267</v>
      </c>
      <c r="U537" s="1">
        <v>18</v>
      </c>
      <c r="V537" s="1">
        <v>8257</v>
      </c>
    </row>
    <row r="538" spans="1:22" x14ac:dyDescent="0.35">
      <c r="A538" s="1">
        <v>19279</v>
      </c>
      <c r="B538" s="1" t="s">
        <v>41</v>
      </c>
      <c r="C538" s="1">
        <v>40.98</v>
      </c>
      <c r="D538" s="1">
        <v>0.05</v>
      </c>
      <c r="E538" s="1">
        <v>950</v>
      </c>
      <c r="F538" s="1"/>
      <c r="G538" s="1"/>
      <c r="H538" s="1" t="s">
        <v>32</v>
      </c>
      <c r="I538" s="1" t="s">
        <v>104</v>
      </c>
      <c r="J538" s="1" t="s">
        <v>58</v>
      </c>
      <c r="K538" s="1" t="s">
        <v>100</v>
      </c>
      <c r="L538" s="1" t="s">
        <v>53</v>
      </c>
      <c r="M538" s="1"/>
      <c r="N538" s="1" t="s">
        <v>27</v>
      </c>
      <c r="O538" s="1" t="s">
        <v>54</v>
      </c>
      <c r="P538" s="1" t="s">
        <v>55</v>
      </c>
      <c r="Q538" s="1" t="s">
        <v>56</v>
      </c>
      <c r="R538" s="1">
        <v>55372</v>
      </c>
      <c r="S538" s="2">
        <v>42036</v>
      </c>
      <c r="T538" s="2">
        <v>42095</v>
      </c>
      <c r="U538" s="1">
        <v>1</v>
      </c>
      <c r="V538" s="1">
        <v>89083</v>
      </c>
    </row>
    <row r="539" spans="1:22" x14ac:dyDescent="0.35">
      <c r="A539" s="1">
        <v>19127</v>
      </c>
      <c r="B539" s="1" t="s">
        <v>98</v>
      </c>
      <c r="C539" s="1">
        <v>1500.97</v>
      </c>
      <c r="D539" s="1">
        <v>0.15</v>
      </c>
      <c r="E539" s="1">
        <v>950</v>
      </c>
      <c r="F539" s="1"/>
      <c r="G539" s="1"/>
      <c r="H539" s="1" t="s">
        <v>22</v>
      </c>
      <c r="I539" s="1" t="s">
        <v>104</v>
      </c>
      <c r="J539" s="1" t="s">
        <v>73</v>
      </c>
      <c r="K539" s="1" t="s">
        <v>74</v>
      </c>
      <c r="L539" s="1" t="s">
        <v>36</v>
      </c>
      <c r="M539" s="1"/>
      <c r="N539" s="1" t="s">
        <v>27</v>
      </c>
      <c r="O539" s="1" t="s">
        <v>54</v>
      </c>
      <c r="P539" s="1" t="s">
        <v>55</v>
      </c>
      <c r="Q539" s="1" t="s">
        <v>56</v>
      </c>
      <c r="R539" s="1">
        <v>55372</v>
      </c>
      <c r="S539" s="1" t="s">
        <v>130</v>
      </c>
      <c r="T539" s="1" t="s">
        <v>130</v>
      </c>
      <c r="U539" s="1">
        <v>1</v>
      </c>
      <c r="V539" s="1">
        <v>89084</v>
      </c>
    </row>
    <row r="540" spans="1:22" x14ac:dyDescent="0.35">
      <c r="A540" s="1">
        <v>19128</v>
      </c>
      <c r="B540" s="1" t="s">
        <v>98</v>
      </c>
      <c r="C540" s="1">
        <v>48.04</v>
      </c>
      <c r="D540" s="1">
        <v>0.05</v>
      </c>
      <c r="E540" s="1">
        <v>950</v>
      </c>
      <c r="F540" s="1"/>
      <c r="G540" s="1"/>
      <c r="H540" s="1" t="s">
        <v>32</v>
      </c>
      <c r="I540" s="1" t="s">
        <v>104</v>
      </c>
      <c r="J540" s="1" t="s">
        <v>58</v>
      </c>
      <c r="K540" s="1" t="s">
        <v>83</v>
      </c>
      <c r="L540" s="1" t="s">
        <v>53</v>
      </c>
      <c r="M540" s="1"/>
      <c r="N540" s="1" t="s">
        <v>27</v>
      </c>
      <c r="O540" s="1" t="s">
        <v>54</v>
      </c>
      <c r="P540" s="1" t="s">
        <v>55</v>
      </c>
      <c r="Q540" s="1" t="s">
        <v>56</v>
      </c>
      <c r="R540" s="1">
        <v>55372</v>
      </c>
      <c r="S540" s="1" t="s">
        <v>130</v>
      </c>
      <c r="T540" s="1" t="s">
        <v>267</v>
      </c>
      <c r="U540" s="1">
        <v>5</v>
      </c>
      <c r="V540" s="1">
        <v>89084</v>
      </c>
    </row>
    <row r="541" spans="1:22" x14ac:dyDescent="0.35">
      <c r="A541" s="1">
        <v>19129</v>
      </c>
      <c r="B541" s="1" t="s">
        <v>98</v>
      </c>
      <c r="C541" s="1">
        <v>4.28</v>
      </c>
      <c r="D541" s="1">
        <v>0.05</v>
      </c>
      <c r="E541" s="1">
        <v>950</v>
      </c>
      <c r="F541" s="1"/>
      <c r="G541" s="1"/>
      <c r="H541" s="1" t="s">
        <v>32</v>
      </c>
      <c r="I541" s="1" t="s">
        <v>104</v>
      </c>
      <c r="J541" s="1" t="s">
        <v>58</v>
      </c>
      <c r="K541" s="1" t="s">
        <v>25</v>
      </c>
      <c r="L541" s="1" t="s">
        <v>26</v>
      </c>
      <c r="M541" s="1"/>
      <c r="N541" s="1" t="s">
        <v>27</v>
      </c>
      <c r="O541" s="1" t="s">
        <v>54</v>
      </c>
      <c r="P541" s="1" t="s">
        <v>55</v>
      </c>
      <c r="Q541" s="1" t="s">
        <v>56</v>
      </c>
      <c r="R541" s="1">
        <v>55372</v>
      </c>
      <c r="S541" s="1" t="s">
        <v>130</v>
      </c>
      <c r="T541" s="1" t="s">
        <v>192</v>
      </c>
      <c r="U541" s="1">
        <v>1</v>
      </c>
      <c r="V541" s="1">
        <v>89084</v>
      </c>
    </row>
    <row r="542" spans="1:22" x14ac:dyDescent="0.35">
      <c r="A542" s="1">
        <v>20073</v>
      </c>
      <c r="B542" s="1" t="s">
        <v>98</v>
      </c>
      <c r="C542" s="1">
        <v>7.31</v>
      </c>
      <c r="D542" s="1">
        <v>0.05</v>
      </c>
      <c r="E542" s="1">
        <v>954</v>
      </c>
      <c r="F542" s="1"/>
      <c r="G542" s="1"/>
      <c r="H542" s="1" t="s">
        <v>32</v>
      </c>
      <c r="I542" s="1" t="s">
        <v>51</v>
      </c>
      <c r="J542" s="1" t="s">
        <v>58</v>
      </c>
      <c r="K542" s="1" t="s">
        <v>116</v>
      </c>
      <c r="L542" s="1" t="s">
        <v>53</v>
      </c>
      <c r="M542" s="1"/>
      <c r="N542" s="1" t="s">
        <v>27</v>
      </c>
      <c r="O542" s="1" t="s">
        <v>54</v>
      </c>
      <c r="P542" s="1" t="s">
        <v>112</v>
      </c>
      <c r="Q542" s="1" t="s">
        <v>482</v>
      </c>
      <c r="R542" s="1">
        <v>75067</v>
      </c>
      <c r="S542" s="2">
        <v>42340</v>
      </c>
      <c r="T542" s="1" t="s">
        <v>207</v>
      </c>
      <c r="U542" s="1">
        <v>4</v>
      </c>
      <c r="V542" s="1">
        <v>90771</v>
      </c>
    </row>
    <row r="543" spans="1:22" x14ac:dyDescent="0.35">
      <c r="A543" s="1">
        <v>20074</v>
      </c>
      <c r="B543" s="1" t="s">
        <v>98</v>
      </c>
      <c r="C543" s="1">
        <v>6.7</v>
      </c>
      <c r="D543" s="1">
        <v>0.05</v>
      </c>
      <c r="E543" s="1">
        <v>954</v>
      </c>
      <c r="F543" s="1"/>
      <c r="G543" s="1"/>
      <c r="H543" s="1" t="s">
        <v>32</v>
      </c>
      <c r="I543" s="1" t="s">
        <v>51</v>
      </c>
      <c r="J543" s="1" t="s">
        <v>58</v>
      </c>
      <c r="K543" s="1" t="s">
        <v>25</v>
      </c>
      <c r="L543" s="1" t="s">
        <v>26</v>
      </c>
      <c r="M543" s="1"/>
      <c r="N543" s="1" t="s">
        <v>27</v>
      </c>
      <c r="O543" s="1" t="s">
        <v>54</v>
      </c>
      <c r="P543" s="1" t="s">
        <v>112</v>
      </c>
      <c r="Q543" s="1" t="s">
        <v>482</v>
      </c>
      <c r="R543" s="1">
        <v>75067</v>
      </c>
      <c r="S543" s="2">
        <v>42340</v>
      </c>
      <c r="T543" s="2">
        <v>42340</v>
      </c>
      <c r="U543" s="1">
        <v>5</v>
      </c>
      <c r="V543" s="1">
        <v>90771</v>
      </c>
    </row>
    <row r="544" spans="1:22" x14ac:dyDescent="0.35">
      <c r="A544" s="1">
        <v>25795</v>
      </c>
      <c r="B544" s="1" t="s">
        <v>31</v>
      </c>
      <c r="C544" s="1">
        <v>145.44999999999999</v>
      </c>
      <c r="D544" s="1">
        <v>0.1</v>
      </c>
      <c r="E544" s="1">
        <v>959</v>
      </c>
      <c r="F544" s="1"/>
      <c r="G544" s="1"/>
      <c r="H544" s="1" t="s">
        <v>22</v>
      </c>
      <c r="I544" s="1" t="s">
        <v>81</v>
      </c>
      <c r="J544" s="1" t="s">
        <v>73</v>
      </c>
      <c r="K544" s="1" t="s">
        <v>74</v>
      </c>
      <c r="L544" s="1" t="s">
        <v>36</v>
      </c>
      <c r="M544" s="1"/>
      <c r="N544" s="1" t="s">
        <v>27</v>
      </c>
      <c r="O544" s="1" t="s">
        <v>28</v>
      </c>
      <c r="P544" s="1" t="s">
        <v>112</v>
      </c>
      <c r="Q544" s="1" t="s">
        <v>472</v>
      </c>
      <c r="R544" s="1">
        <v>76028</v>
      </c>
      <c r="S544" s="1" t="s">
        <v>130</v>
      </c>
      <c r="T544" s="1" t="s">
        <v>131</v>
      </c>
      <c r="U544" s="1">
        <v>8</v>
      </c>
      <c r="V544" s="1">
        <v>91581</v>
      </c>
    </row>
    <row r="545" spans="1:22" x14ac:dyDescent="0.35">
      <c r="A545" s="1">
        <v>20428</v>
      </c>
      <c r="B545" s="1" t="s">
        <v>98</v>
      </c>
      <c r="C545" s="1">
        <v>2.94</v>
      </c>
      <c r="D545" s="1">
        <v>0.05</v>
      </c>
      <c r="E545" s="1">
        <v>960</v>
      </c>
      <c r="F545" s="1"/>
      <c r="G545" s="1"/>
      <c r="H545" s="1" t="s">
        <v>32</v>
      </c>
      <c r="I545" s="1" t="s">
        <v>42</v>
      </c>
      <c r="J545" s="1" t="s">
        <v>58</v>
      </c>
      <c r="K545" s="1" t="s">
        <v>25</v>
      </c>
      <c r="L545" s="1" t="s">
        <v>26</v>
      </c>
      <c r="M545" s="1"/>
      <c r="N545" s="1" t="s">
        <v>27</v>
      </c>
      <c r="O545" s="1" t="s">
        <v>28</v>
      </c>
      <c r="P545" s="1" t="s">
        <v>37</v>
      </c>
      <c r="Q545" s="1" t="s">
        <v>477</v>
      </c>
      <c r="R545" s="1">
        <v>90278</v>
      </c>
      <c r="S545" s="2">
        <v>42096</v>
      </c>
      <c r="T545" s="2">
        <v>42218</v>
      </c>
      <c r="U545" s="1">
        <v>1</v>
      </c>
      <c r="V545" s="1">
        <v>89401</v>
      </c>
    </row>
    <row r="546" spans="1:22" x14ac:dyDescent="0.35">
      <c r="A546" s="1">
        <v>20685</v>
      </c>
      <c r="B546" s="1" t="s">
        <v>31</v>
      </c>
      <c r="C546" s="1">
        <v>124.49</v>
      </c>
      <c r="D546" s="1">
        <v>0.1</v>
      </c>
      <c r="E546" s="1">
        <v>961</v>
      </c>
      <c r="F546" s="1"/>
      <c r="G546" s="1"/>
      <c r="H546" s="1" t="s">
        <v>22</v>
      </c>
      <c r="I546" s="1" t="s">
        <v>42</v>
      </c>
      <c r="J546" s="1" t="s">
        <v>34</v>
      </c>
      <c r="K546" s="1" t="s">
        <v>123</v>
      </c>
      <c r="L546" s="1" t="s">
        <v>108</v>
      </c>
      <c r="M546" s="1"/>
      <c r="N546" s="1" t="s">
        <v>27</v>
      </c>
      <c r="O546" s="1" t="s">
        <v>54</v>
      </c>
      <c r="P546" s="1" t="s">
        <v>37</v>
      </c>
      <c r="Q546" s="1" t="s">
        <v>483</v>
      </c>
      <c r="R546" s="1">
        <v>94061</v>
      </c>
      <c r="S546" s="1" t="s">
        <v>235</v>
      </c>
      <c r="T546" s="1" t="s">
        <v>235</v>
      </c>
      <c r="U546" s="1">
        <v>1</v>
      </c>
      <c r="V546" s="1">
        <v>89402</v>
      </c>
    </row>
    <row r="547" spans="1:22" x14ac:dyDescent="0.35">
      <c r="A547" s="1">
        <v>2428</v>
      </c>
      <c r="B547" s="1" t="s">
        <v>98</v>
      </c>
      <c r="C547" s="1">
        <v>2.94</v>
      </c>
      <c r="D547" s="1">
        <v>0.05</v>
      </c>
      <c r="E547" s="1">
        <v>962</v>
      </c>
      <c r="F547" s="1"/>
      <c r="G547" s="1"/>
      <c r="H547" s="1" t="s">
        <v>32</v>
      </c>
      <c r="I547" s="1" t="s">
        <v>42</v>
      </c>
      <c r="J547" s="1" t="s">
        <v>58</v>
      </c>
      <c r="K547" s="1" t="s">
        <v>25</v>
      </c>
      <c r="L547" s="1" t="s">
        <v>26</v>
      </c>
      <c r="M547" s="1"/>
      <c r="N547" s="1" t="s">
        <v>27</v>
      </c>
      <c r="O547" s="1" t="s">
        <v>114</v>
      </c>
      <c r="P547" s="1" t="s">
        <v>142</v>
      </c>
      <c r="Q547" s="1" t="s">
        <v>143</v>
      </c>
      <c r="R547" s="1">
        <v>60610</v>
      </c>
      <c r="S547" s="2">
        <v>42096</v>
      </c>
      <c r="T547" s="2">
        <v>42218</v>
      </c>
      <c r="U547" s="1">
        <v>2</v>
      </c>
      <c r="V547" s="1">
        <v>17636</v>
      </c>
    </row>
    <row r="548" spans="1:22" x14ac:dyDescent="0.35">
      <c r="A548" s="1">
        <v>25093</v>
      </c>
      <c r="B548" s="1" t="s">
        <v>50</v>
      </c>
      <c r="C548" s="1">
        <v>170.98</v>
      </c>
      <c r="D548" s="1">
        <v>0.1</v>
      </c>
      <c r="E548" s="1">
        <v>970</v>
      </c>
      <c r="F548" s="1"/>
      <c r="G548" s="1"/>
      <c r="H548" s="1" t="s">
        <v>22</v>
      </c>
      <c r="I548" s="1" t="s">
        <v>104</v>
      </c>
      <c r="J548" s="1" t="s">
        <v>34</v>
      </c>
      <c r="K548" s="1" t="s">
        <v>151</v>
      </c>
      <c r="L548" s="1" t="s">
        <v>108</v>
      </c>
      <c r="M548" s="1"/>
      <c r="N548" s="1" t="s">
        <v>27</v>
      </c>
      <c r="O548" s="1" t="s">
        <v>28</v>
      </c>
      <c r="P548" s="1" t="s">
        <v>117</v>
      </c>
      <c r="Q548" s="1" t="s">
        <v>406</v>
      </c>
      <c r="R548" s="1">
        <v>24281</v>
      </c>
      <c r="S548" s="1" t="s">
        <v>110</v>
      </c>
      <c r="T548" s="1" t="s">
        <v>111</v>
      </c>
      <c r="U548" s="1">
        <v>8</v>
      </c>
      <c r="V548" s="1">
        <v>86173</v>
      </c>
    </row>
    <row r="549" spans="1:22" x14ac:dyDescent="0.35">
      <c r="A549" s="1">
        <v>20536</v>
      </c>
      <c r="B549" s="1" t="s">
        <v>98</v>
      </c>
      <c r="C549" s="1">
        <v>284.98</v>
      </c>
      <c r="D549" s="1">
        <v>0.1</v>
      </c>
      <c r="E549" s="1">
        <v>972</v>
      </c>
      <c r="F549" s="1"/>
      <c r="G549" s="1"/>
      <c r="H549" s="1" t="s">
        <v>22</v>
      </c>
      <c r="I549" s="1" t="s">
        <v>81</v>
      </c>
      <c r="J549" s="1" t="s">
        <v>34</v>
      </c>
      <c r="K549" s="1" t="s">
        <v>35</v>
      </c>
      <c r="L549" s="1" t="s">
        <v>36</v>
      </c>
      <c r="M549" s="1"/>
      <c r="N549" s="1" t="s">
        <v>27</v>
      </c>
      <c r="O549" s="1" t="s">
        <v>28</v>
      </c>
      <c r="P549" s="1" t="s">
        <v>37</v>
      </c>
      <c r="Q549" s="1" t="s">
        <v>484</v>
      </c>
      <c r="R549" s="1">
        <v>92503</v>
      </c>
      <c r="S549" s="1" t="s">
        <v>386</v>
      </c>
      <c r="T549" s="2">
        <v>42127</v>
      </c>
      <c r="U549" s="1">
        <v>2</v>
      </c>
      <c r="V549" s="1">
        <v>87259</v>
      </c>
    </row>
    <row r="550" spans="1:22" x14ac:dyDescent="0.35">
      <c r="A550" s="1">
        <v>20537</v>
      </c>
      <c r="B550" s="1" t="s">
        <v>98</v>
      </c>
      <c r="C550" s="1">
        <v>12.99</v>
      </c>
      <c r="D550" s="1">
        <v>0.05</v>
      </c>
      <c r="E550" s="1">
        <v>972</v>
      </c>
      <c r="F550" s="1"/>
      <c r="G550" s="1"/>
      <c r="H550" s="1" t="s">
        <v>32</v>
      </c>
      <c r="I550" s="1" t="s">
        <v>81</v>
      </c>
      <c r="J550" s="1" t="s">
        <v>34</v>
      </c>
      <c r="K550" s="1" t="s">
        <v>52</v>
      </c>
      <c r="L550" s="1" t="s">
        <v>178</v>
      </c>
      <c r="M550" s="1"/>
      <c r="N550" s="1" t="s">
        <v>27</v>
      </c>
      <c r="O550" s="1" t="s">
        <v>45</v>
      </c>
      <c r="P550" s="1" t="s">
        <v>37</v>
      </c>
      <c r="Q550" s="1" t="s">
        <v>484</v>
      </c>
      <c r="R550" s="1">
        <v>92503</v>
      </c>
      <c r="S550" s="1" t="s">
        <v>386</v>
      </c>
      <c r="T550" s="1" t="s">
        <v>386</v>
      </c>
      <c r="U550" s="1">
        <v>1</v>
      </c>
      <c r="V550" s="1">
        <v>87259</v>
      </c>
    </row>
    <row r="551" spans="1:22" x14ac:dyDescent="0.35">
      <c r="A551" s="1">
        <v>24298</v>
      </c>
      <c r="B551" s="1" t="s">
        <v>98</v>
      </c>
      <c r="C551" s="1">
        <v>2.2200000000000002</v>
      </c>
      <c r="D551" s="1">
        <v>0.05</v>
      </c>
      <c r="E551" s="1">
        <v>975</v>
      </c>
      <c r="F551" s="1"/>
      <c r="G551" s="1"/>
      <c r="H551" s="1" t="s">
        <v>32</v>
      </c>
      <c r="I551" s="1" t="s">
        <v>81</v>
      </c>
      <c r="J551" s="1" t="s">
        <v>58</v>
      </c>
      <c r="K551" s="1" t="s">
        <v>196</v>
      </c>
      <c r="L551" s="1" t="s">
        <v>53</v>
      </c>
      <c r="M551" s="1"/>
      <c r="N551" s="1" t="s">
        <v>27</v>
      </c>
      <c r="O551" s="1" t="s">
        <v>45</v>
      </c>
      <c r="P551" s="1" t="s">
        <v>152</v>
      </c>
      <c r="Q551" s="1" t="s">
        <v>153</v>
      </c>
      <c r="R551" s="1">
        <v>2108</v>
      </c>
      <c r="S551" s="2">
        <v>42098</v>
      </c>
      <c r="T551" s="2">
        <v>42251</v>
      </c>
      <c r="U551" s="1">
        <v>3</v>
      </c>
      <c r="V551" s="1">
        <v>87260</v>
      </c>
    </row>
    <row r="552" spans="1:22" x14ac:dyDescent="0.35">
      <c r="A552" s="1">
        <v>22646</v>
      </c>
      <c r="B552" s="1" t="s">
        <v>50</v>
      </c>
      <c r="C552" s="1">
        <v>37.76</v>
      </c>
      <c r="D552" s="1">
        <v>0.05</v>
      </c>
      <c r="E552" s="1">
        <v>980</v>
      </c>
      <c r="F552" s="1"/>
      <c r="G552" s="1"/>
      <c r="H552" s="1" t="s">
        <v>32</v>
      </c>
      <c r="I552" s="1" t="s">
        <v>81</v>
      </c>
      <c r="J552" s="1" t="s">
        <v>58</v>
      </c>
      <c r="K552" s="1" t="s">
        <v>119</v>
      </c>
      <c r="L552" s="1" t="s">
        <v>53</v>
      </c>
      <c r="M552" s="1"/>
      <c r="N552" s="1" t="s">
        <v>27</v>
      </c>
      <c r="O552" s="1" t="s">
        <v>114</v>
      </c>
      <c r="P552" s="1" t="s">
        <v>121</v>
      </c>
      <c r="Q552" s="1" t="s">
        <v>401</v>
      </c>
      <c r="R552" s="1">
        <v>5403</v>
      </c>
      <c r="S552" s="2">
        <v>42126</v>
      </c>
      <c r="T552" s="2">
        <v>42157</v>
      </c>
      <c r="U552" s="1">
        <v>12</v>
      </c>
      <c r="V552" s="1">
        <v>87258</v>
      </c>
    </row>
    <row r="553" spans="1:22" x14ac:dyDescent="0.35">
      <c r="A553" s="1">
        <v>20010</v>
      </c>
      <c r="B553" s="1" t="s">
        <v>98</v>
      </c>
      <c r="C553" s="1">
        <v>300.97000000000003</v>
      </c>
      <c r="D553" s="1">
        <v>0.1</v>
      </c>
      <c r="E553" s="1">
        <v>983</v>
      </c>
      <c r="F553" s="1"/>
      <c r="G553" s="1"/>
      <c r="H553" s="1" t="s">
        <v>32</v>
      </c>
      <c r="I553" s="1" t="s">
        <v>81</v>
      </c>
      <c r="J553" s="1" t="s">
        <v>73</v>
      </c>
      <c r="K553" s="1" t="s">
        <v>144</v>
      </c>
      <c r="L553" s="1" t="s">
        <v>53</v>
      </c>
      <c r="M553" s="1"/>
      <c r="N553" s="1" t="s">
        <v>27</v>
      </c>
      <c r="O553" s="1" t="s">
        <v>28</v>
      </c>
      <c r="P553" s="1" t="s">
        <v>451</v>
      </c>
      <c r="Q553" s="1" t="s">
        <v>485</v>
      </c>
      <c r="R553" s="1">
        <v>72143</v>
      </c>
      <c r="S553" s="1" t="s">
        <v>219</v>
      </c>
      <c r="T553" s="1" t="s">
        <v>219</v>
      </c>
      <c r="U553" s="1">
        <v>10</v>
      </c>
      <c r="V553" s="1">
        <v>90201</v>
      </c>
    </row>
    <row r="554" spans="1:22" x14ac:dyDescent="0.35">
      <c r="A554" s="1">
        <v>25895</v>
      </c>
      <c r="B554" s="1" t="s">
        <v>21</v>
      </c>
      <c r="C554" s="1">
        <v>4.28</v>
      </c>
      <c r="D554" s="1">
        <v>0.05</v>
      </c>
      <c r="E554" s="1">
        <v>993</v>
      </c>
      <c r="F554" s="1"/>
      <c r="G554" s="1"/>
      <c r="H554" s="1" t="s">
        <v>32</v>
      </c>
      <c r="I554" s="1" t="s">
        <v>51</v>
      </c>
      <c r="J554" s="1" t="s">
        <v>58</v>
      </c>
      <c r="K554" s="1" t="s">
        <v>83</v>
      </c>
      <c r="L554" s="1" t="s">
        <v>53</v>
      </c>
      <c r="M554" s="1"/>
      <c r="N554" s="1" t="s">
        <v>27</v>
      </c>
      <c r="O554" s="1" t="s">
        <v>45</v>
      </c>
      <c r="P554" s="1" t="s">
        <v>37</v>
      </c>
      <c r="Q554" s="1" t="s">
        <v>486</v>
      </c>
      <c r="R554" s="1">
        <v>93030</v>
      </c>
      <c r="S554" s="1" t="s">
        <v>398</v>
      </c>
      <c r="T554" s="1" t="s">
        <v>398</v>
      </c>
      <c r="U554" s="1">
        <v>9</v>
      </c>
      <c r="V554" s="1">
        <v>89432</v>
      </c>
    </row>
    <row r="555" spans="1:22" x14ac:dyDescent="0.35">
      <c r="A555" s="1">
        <v>19004</v>
      </c>
      <c r="B555" s="1" t="s">
        <v>21</v>
      </c>
      <c r="C555" s="1">
        <v>400.98</v>
      </c>
      <c r="D555" s="1">
        <v>0.1</v>
      </c>
      <c r="E555" s="1">
        <v>994</v>
      </c>
      <c r="F555" s="1"/>
      <c r="G555" s="1"/>
      <c r="H555" s="1" t="s">
        <v>22</v>
      </c>
      <c r="I555" s="1" t="s">
        <v>51</v>
      </c>
      <c r="J555" s="1" t="s">
        <v>34</v>
      </c>
      <c r="K555" s="1" t="s">
        <v>123</v>
      </c>
      <c r="L555" s="1" t="s">
        <v>108</v>
      </c>
      <c r="M555" s="1"/>
      <c r="N555" s="1" t="s">
        <v>27</v>
      </c>
      <c r="O555" s="1" t="s">
        <v>45</v>
      </c>
      <c r="P555" s="1" t="s">
        <v>147</v>
      </c>
      <c r="Q555" s="1" t="s">
        <v>276</v>
      </c>
      <c r="R555" s="1">
        <v>4073</v>
      </c>
      <c r="S555" s="1" t="s">
        <v>297</v>
      </c>
      <c r="T555" s="1" t="s">
        <v>126</v>
      </c>
      <c r="U555" s="1">
        <v>2</v>
      </c>
      <c r="V555" s="1">
        <v>89433</v>
      </c>
    </row>
    <row r="556" spans="1:22" x14ac:dyDescent="0.35">
      <c r="A556" s="1">
        <v>23840</v>
      </c>
      <c r="B556" s="1" t="s">
        <v>98</v>
      </c>
      <c r="C556" s="1">
        <v>7.64</v>
      </c>
      <c r="D556" s="1">
        <v>0.05</v>
      </c>
      <c r="E556" s="1">
        <v>995</v>
      </c>
      <c r="F556" s="1"/>
      <c r="G556" s="1"/>
      <c r="H556" s="1" t="s">
        <v>32</v>
      </c>
      <c r="I556" s="1" t="s">
        <v>51</v>
      </c>
      <c r="J556" s="1" t="s">
        <v>58</v>
      </c>
      <c r="K556" s="1" t="s">
        <v>83</v>
      </c>
      <c r="L556" s="1" t="s">
        <v>26</v>
      </c>
      <c r="M556" s="1"/>
      <c r="N556" s="1" t="s">
        <v>27</v>
      </c>
      <c r="O556" s="1" t="s">
        <v>45</v>
      </c>
      <c r="P556" s="1" t="s">
        <v>147</v>
      </c>
      <c r="Q556" s="1" t="s">
        <v>487</v>
      </c>
      <c r="R556" s="1">
        <v>4070</v>
      </c>
      <c r="S556" s="2">
        <v>42282</v>
      </c>
      <c r="T556" s="1" t="s">
        <v>71</v>
      </c>
      <c r="U556" s="1">
        <v>9</v>
      </c>
      <c r="V556" s="1">
        <v>89434</v>
      </c>
    </row>
    <row r="557" spans="1:22" x14ac:dyDescent="0.35">
      <c r="A557" s="1">
        <v>22639</v>
      </c>
      <c r="B557" s="1" t="s">
        <v>98</v>
      </c>
      <c r="C557" s="1">
        <v>67.84</v>
      </c>
      <c r="D557" s="1">
        <v>0.05</v>
      </c>
      <c r="E557" s="1">
        <v>997</v>
      </c>
      <c r="F557" s="1"/>
      <c r="G557" s="1"/>
      <c r="H557" s="1" t="s">
        <v>32</v>
      </c>
      <c r="I557" s="1" t="s">
        <v>51</v>
      </c>
      <c r="J557" s="1" t="s">
        <v>58</v>
      </c>
      <c r="K557" s="1" t="s">
        <v>196</v>
      </c>
      <c r="L557" s="1" t="s">
        <v>53</v>
      </c>
      <c r="M557" s="1"/>
      <c r="N557" s="1" t="s">
        <v>27</v>
      </c>
      <c r="O557" s="1" t="s">
        <v>45</v>
      </c>
      <c r="P557" s="1" t="s">
        <v>46</v>
      </c>
      <c r="Q557" s="1" t="s">
        <v>480</v>
      </c>
      <c r="R557" s="1">
        <v>7002</v>
      </c>
      <c r="S557" s="1" t="s">
        <v>259</v>
      </c>
      <c r="T557" s="1" t="s">
        <v>86</v>
      </c>
      <c r="U557" s="1">
        <v>1</v>
      </c>
      <c r="V557" s="1">
        <v>89431</v>
      </c>
    </row>
    <row r="558" spans="1:22" x14ac:dyDescent="0.35">
      <c r="A558" s="1">
        <v>19003</v>
      </c>
      <c r="B558" s="1" t="s">
        <v>21</v>
      </c>
      <c r="C558" s="1">
        <v>45.19</v>
      </c>
      <c r="D558" s="1">
        <v>0.05</v>
      </c>
      <c r="E558" s="1">
        <v>999</v>
      </c>
      <c r="F558" s="1"/>
      <c r="G558" s="1"/>
      <c r="H558" s="1" t="s">
        <v>32</v>
      </c>
      <c r="I558" s="1" t="s">
        <v>51</v>
      </c>
      <c r="J558" s="1" t="s">
        <v>73</v>
      </c>
      <c r="K558" s="1" t="s">
        <v>144</v>
      </c>
      <c r="L558" s="1" t="s">
        <v>44</v>
      </c>
      <c r="M558" s="1"/>
      <c r="N558" s="1" t="s">
        <v>27</v>
      </c>
      <c r="O558" s="1" t="s">
        <v>45</v>
      </c>
      <c r="P558" s="1" t="s">
        <v>46</v>
      </c>
      <c r="Q558" s="1" t="s">
        <v>488</v>
      </c>
      <c r="R558" s="1">
        <v>7450</v>
      </c>
      <c r="S558" s="1" t="s">
        <v>297</v>
      </c>
      <c r="T558" s="1" t="s">
        <v>126</v>
      </c>
      <c r="U558" s="1">
        <v>3</v>
      </c>
      <c r="V558" s="1">
        <v>89433</v>
      </c>
    </row>
    <row r="559" spans="1:22" x14ac:dyDescent="0.35">
      <c r="A559" s="1">
        <v>19002</v>
      </c>
      <c r="B559" s="1" t="s">
        <v>21</v>
      </c>
      <c r="C559" s="1">
        <v>33.979999999999997</v>
      </c>
      <c r="D559" s="1">
        <v>0.05</v>
      </c>
      <c r="E559" s="1">
        <v>1000</v>
      </c>
      <c r="F559" s="1"/>
      <c r="G559" s="1"/>
      <c r="H559" s="1" t="s">
        <v>32</v>
      </c>
      <c r="I559" s="1" t="s">
        <v>51</v>
      </c>
      <c r="J559" s="1" t="s">
        <v>34</v>
      </c>
      <c r="K559" s="1" t="s">
        <v>52</v>
      </c>
      <c r="L559" s="1" t="s">
        <v>53</v>
      </c>
      <c r="M559" s="1"/>
      <c r="N559" s="1" t="s">
        <v>27</v>
      </c>
      <c r="O559" s="1" t="s">
        <v>54</v>
      </c>
      <c r="P559" s="1" t="s">
        <v>121</v>
      </c>
      <c r="Q559" s="1" t="s">
        <v>489</v>
      </c>
      <c r="R559" s="1">
        <v>5201</v>
      </c>
      <c r="S559" s="1" t="s">
        <v>297</v>
      </c>
      <c r="T559" s="1" t="s">
        <v>126</v>
      </c>
      <c r="U559" s="1">
        <v>12</v>
      </c>
      <c r="V559" s="1">
        <v>89433</v>
      </c>
    </row>
    <row r="560" spans="1:22" x14ac:dyDescent="0.35">
      <c r="A560" s="1">
        <v>19380</v>
      </c>
      <c r="B560" s="1" t="s">
        <v>98</v>
      </c>
      <c r="C560" s="1">
        <v>10.14</v>
      </c>
      <c r="D560" s="1">
        <v>0.05</v>
      </c>
      <c r="E560" s="1">
        <v>1005</v>
      </c>
      <c r="F560" s="1"/>
      <c r="G560" s="1"/>
      <c r="H560" s="1" t="s">
        <v>32</v>
      </c>
      <c r="I560" s="1" t="s">
        <v>51</v>
      </c>
      <c r="J560" s="1" t="s">
        <v>58</v>
      </c>
      <c r="K560" s="1" t="s">
        <v>83</v>
      </c>
      <c r="L560" s="1" t="s">
        <v>26</v>
      </c>
      <c r="M560" s="1"/>
      <c r="N560" s="1" t="s">
        <v>27</v>
      </c>
      <c r="O560" s="1" t="s">
        <v>54</v>
      </c>
      <c r="P560" s="1" t="s">
        <v>142</v>
      </c>
      <c r="Q560" s="1" t="s">
        <v>396</v>
      </c>
      <c r="R560" s="1">
        <v>60089</v>
      </c>
      <c r="S560" s="2">
        <v>42097</v>
      </c>
      <c r="T560" s="2">
        <v>42097</v>
      </c>
      <c r="U560" s="1">
        <v>1</v>
      </c>
      <c r="V560" s="1">
        <v>90043</v>
      </c>
    </row>
    <row r="561" spans="1:22" x14ac:dyDescent="0.35">
      <c r="A561" s="1">
        <v>20167</v>
      </c>
      <c r="B561" s="1" t="s">
        <v>21</v>
      </c>
      <c r="C561" s="1">
        <v>40.99</v>
      </c>
      <c r="D561" s="1">
        <v>0.05</v>
      </c>
      <c r="E561" s="1">
        <v>1005</v>
      </c>
      <c r="F561" s="1"/>
      <c r="G561" s="1"/>
      <c r="H561" s="1" t="s">
        <v>32</v>
      </c>
      <c r="I561" s="1" t="s">
        <v>51</v>
      </c>
      <c r="J561" s="1" t="s">
        <v>58</v>
      </c>
      <c r="K561" s="1" t="s">
        <v>83</v>
      </c>
      <c r="L561" s="1" t="s">
        <v>53</v>
      </c>
      <c r="M561" s="1"/>
      <c r="N561" s="1" t="s">
        <v>27</v>
      </c>
      <c r="O561" s="1" t="s">
        <v>45</v>
      </c>
      <c r="P561" s="1" t="s">
        <v>142</v>
      </c>
      <c r="Q561" s="1" t="s">
        <v>396</v>
      </c>
      <c r="R561" s="1">
        <v>60089</v>
      </c>
      <c r="S561" s="1" t="s">
        <v>368</v>
      </c>
      <c r="T561" s="1" t="s">
        <v>386</v>
      </c>
      <c r="U561" s="1">
        <v>23</v>
      </c>
      <c r="V561" s="1">
        <v>90044</v>
      </c>
    </row>
    <row r="562" spans="1:22" x14ac:dyDescent="0.35">
      <c r="A562" s="1">
        <v>18529</v>
      </c>
      <c r="B562" s="1" t="s">
        <v>21</v>
      </c>
      <c r="C562" s="1">
        <v>3.15</v>
      </c>
      <c r="D562" s="1">
        <v>0.05</v>
      </c>
      <c r="E562" s="1">
        <v>1008</v>
      </c>
      <c r="F562" s="1"/>
      <c r="G562" s="1"/>
      <c r="H562" s="1" t="s">
        <v>32</v>
      </c>
      <c r="I562" s="1" t="s">
        <v>42</v>
      </c>
      <c r="J562" s="1" t="s">
        <v>58</v>
      </c>
      <c r="K562" s="1" t="s">
        <v>116</v>
      </c>
      <c r="L562" s="1" t="s">
        <v>53</v>
      </c>
      <c r="M562" s="1"/>
      <c r="N562" s="1" t="s">
        <v>27</v>
      </c>
      <c r="O562" s="1" t="s">
        <v>45</v>
      </c>
      <c r="P562" s="1" t="s">
        <v>147</v>
      </c>
      <c r="Q562" s="1" t="s">
        <v>490</v>
      </c>
      <c r="R562" s="1">
        <v>4038</v>
      </c>
      <c r="S562" s="1" t="s">
        <v>168</v>
      </c>
      <c r="T562" s="1" t="s">
        <v>295</v>
      </c>
      <c r="U562" s="1">
        <v>8</v>
      </c>
      <c r="V562" s="1">
        <v>88371</v>
      </c>
    </row>
    <row r="563" spans="1:22" x14ac:dyDescent="0.35">
      <c r="A563" s="1">
        <v>18886</v>
      </c>
      <c r="B563" s="1" t="s">
        <v>21</v>
      </c>
      <c r="C563" s="1">
        <v>550.98</v>
      </c>
      <c r="D563" s="1">
        <v>0.1</v>
      </c>
      <c r="E563" s="1">
        <v>1009</v>
      </c>
      <c r="F563" s="1"/>
      <c r="G563" s="1"/>
      <c r="H563" s="1" t="s">
        <v>22</v>
      </c>
      <c r="I563" s="1" t="s">
        <v>81</v>
      </c>
      <c r="J563" s="1" t="s">
        <v>34</v>
      </c>
      <c r="K563" s="1" t="s">
        <v>123</v>
      </c>
      <c r="L563" s="1" t="s">
        <v>108</v>
      </c>
      <c r="M563" s="1"/>
      <c r="N563" s="1" t="s">
        <v>27</v>
      </c>
      <c r="O563" s="1" t="s">
        <v>114</v>
      </c>
      <c r="P563" s="1" t="s">
        <v>147</v>
      </c>
      <c r="Q563" s="1" t="s">
        <v>491</v>
      </c>
      <c r="R563" s="1">
        <v>4072</v>
      </c>
      <c r="S563" s="1" t="s">
        <v>310</v>
      </c>
      <c r="T563" s="1" t="s">
        <v>264</v>
      </c>
      <c r="U563" s="1">
        <v>14</v>
      </c>
      <c r="V563" s="1">
        <v>88372</v>
      </c>
    </row>
    <row r="564" spans="1:22" x14ac:dyDescent="0.35">
      <c r="A564" s="1">
        <v>21184</v>
      </c>
      <c r="B564" s="1" t="s">
        <v>41</v>
      </c>
      <c r="C564" s="1">
        <v>28.48</v>
      </c>
      <c r="D564" s="1">
        <v>0.05</v>
      </c>
      <c r="E564" s="1">
        <v>1014</v>
      </c>
      <c r="F564" s="1"/>
      <c r="G564" s="1"/>
      <c r="H564" s="1" t="s">
        <v>32</v>
      </c>
      <c r="I564" s="1" t="s">
        <v>42</v>
      </c>
      <c r="J564" s="1" t="s">
        <v>73</v>
      </c>
      <c r="K564" s="1" t="s">
        <v>144</v>
      </c>
      <c r="L564" s="1" t="s">
        <v>44</v>
      </c>
      <c r="M564" s="1"/>
      <c r="N564" s="1" t="s">
        <v>27</v>
      </c>
      <c r="O564" s="1" t="s">
        <v>114</v>
      </c>
      <c r="P564" s="1" t="s">
        <v>451</v>
      </c>
      <c r="Q564" s="1" t="s">
        <v>492</v>
      </c>
      <c r="R564" s="1">
        <v>72022</v>
      </c>
      <c r="S564" s="2">
        <v>42007</v>
      </c>
      <c r="T564" s="2">
        <v>42038</v>
      </c>
      <c r="U564" s="1">
        <v>6</v>
      </c>
      <c r="V564" s="1">
        <v>88387</v>
      </c>
    </row>
    <row r="565" spans="1:22" x14ac:dyDescent="0.35">
      <c r="A565" s="1">
        <v>21185</v>
      </c>
      <c r="B565" s="1" t="s">
        <v>41</v>
      </c>
      <c r="C565" s="1">
        <v>2.08</v>
      </c>
      <c r="D565" s="1">
        <v>0.05</v>
      </c>
      <c r="E565" s="1">
        <v>1014</v>
      </c>
      <c r="F565" s="1"/>
      <c r="G565" s="1"/>
      <c r="H565" s="1" t="s">
        <v>32</v>
      </c>
      <c r="I565" s="1" t="s">
        <v>42</v>
      </c>
      <c r="J565" s="1" t="s">
        <v>34</v>
      </c>
      <c r="K565" s="1" t="s">
        <v>52</v>
      </c>
      <c r="L565" s="1" t="s">
        <v>53</v>
      </c>
      <c r="M565" s="1"/>
      <c r="N565" s="1" t="s">
        <v>27</v>
      </c>
      <c r="O565" s="1" t="s">
        <v>114</v>
      </c>
      <c r="P565" s="1" t="s">
        <v>451</v>
      </c>
      <c r="Q565" s="1" t="s">
        <v>492</v>
      </c>
      <c r="R565" s="1">
        <v>72022</v>
      </c>
      <c r="S565" s="2">
        <v>42007</v>
      </c>
      <c r="T565" s="2">
        <v>42066</v>
      </c>
      <c r="U565" s="1">
        <v>3</v>
      </c>
      <c r="V565" s="1">
        <v>88387</v>
      </c>
    </row>
    <row r="566" spans="1:22" x14ac:dyDescent="0.35">
      <c r="A566" s="1">
        <v>21186</v>
      </c>
      <c r="B566" s="1" t="s">
        <v>41</v>
      </c>
      <c r="C566" s="1">
        <v>45.99</v>
      </c>
      <c r="D566" s="1">
        <v>0.05</v>
      </c>
      <c r="E566" s="1">
        <v>1014</v>
      </c>
      <c r="F566" s="1"/>
      <c r="G566" s="1"/>
      <c r="H566" s="1" t="s">
        <v>22</v>
      </c>
      <c r="I566" s="1" t="s">
        <v>42</v>
      </c>
      <c r="J566" s="1" t="s">
        <v>73</v>
      </c>
      <c r="K566" s="1" t="s">
        <v>67</v>
      </c>
      <c r="L566" s="1" t="s">
        <v>53</v>
      </c>
      <c r="M566" s="1"/>
      <c r="N566" s="1" t="s">
        <v>27</v>
      </c>
      <c r="O566" s="1" t="s">
        <v>114</v>
      </c>
      <c r="P566" s="1" t="s">
        <v>451</v>
      </c>
      <c r="Q566" s="1" t="s">
        <v>492</v>
      </c>
      <c r="R566" s="1">
        <v>72022</v>
      </c>
      <c r="S566" s="2">
        <v>42007</v>
      </c>
      <c r="T566" s="2">
        <v>42038</v>
      </c>
      <c r="U566" s="1">
        <v>10</v>
      </c>
      <c r="V566" s="1">
        <v>88387</v>
      </c>
    </row>
    <row r="567" spans="1:22" x14ac:dyDescent="0.35">
      <c r="A567" s="1">
        <v>20880</v>
      </c>
      <c r="B567" s="1" t="s">
        <v>31</v>
      </c>
      <c r="C567" s="1">
        <v>10.91</v>
      </c>
      <c r="D567" s="1">
        <v>0.05</v>
      </c>
      <c r="E567" s="1">
        <v>1014</v>
      </c>
      <c r="F567" s="1"/>
      <c r="G567" s="1"/>
      <c r="H567" s="1" t="s">
        <v>32</v>
      </c>
      <c r="I567" s="1" t="s">
        <v>42</v>
      </c>
      <c r="J567" s="1" t="s">
        <v>58</v>
      </c>
      <c r="K567" s="1" t="s">
        <v>100</v>
      </c>
      <c r="L567" s="1" t="s">
        <v>53</v>
      </c>
      <c r="M567" s="1"/>
      <c r="N567" s="1" t="s">
        <v>27</v>
      </c>
      <c r="O567" s="1" t="s">
        <v>114</v>
      </c>
      <c r="P567" s="1" t="s">
        <v>451</v>
      </c>
      <c r="Q567" s="1" t="s">
        <v>492</v>
      </c>
      <c r="R567" s="1">
        <v>72022</v>
      </c>
      <c r="S567" s="2">
        <v>42127</v>
      </c>
      <c r="T567" s="2">
        <v>42158</v>
      </c>
      <c r="U567" s="1">
        <v>11</v>
      </c>
      <c r="V567" s="1">
        <v>88388</v>
      </c>
    </row>
    <row r="568" spans="1:22" x14ac:dyDescent="0.35">
      <c r="A568" s="1">
        <v>20531</v>
      </c>
      <c r="B568" s="1" t="s">
        <v>50</v>
      </c>
      <c r="C568" s="1">
        <v>43.98</v>
      </c>
      <c r="D568" s="1">
        <v>0.05</v>
      </c>
      <c r="E568" s="1">
        <v>1015</v>
      </c>
      <c r="F568" s="1"/>
      <c r="G568" s="1"/>
      <c r="H568" s="1" t="s">
        <v>32</v>
      </c>
      <c r="I568" s="1" t="s">
        <v>42</v>
      </c>
      <c r="J568" s="1" t="s">
        <v>58</v>
      </c>
      <c r="K568" s="1" t="s">
        <v>25</v>
      </c>
      <c r="L568" s="1" t="s">
        <v>44</v>
      </c>
      <c r="M568" s="1"/>
      <c r="N568" s="1" t="s">
        <v>27</v>
      </c>
      <c r="O568" s="1" t="s">
        <v>114</v>
      </c>
      <c r="P568" s="1" t="s">
        <v>225</v>
      </c>
      <c r="Q568" s="1" t="s">
        <v>493</v>
      </c>
      <c r="R568" s="1">
        <v>27502</v>
      </c>
      <c r="S568" s="1" t="s">
        <v>282</v>
      </c>
      <c r="T568" s="1" t="s">
        <v>282</v>
      </c>
      <c r="U568" s="1">
        <v>14</v>
      </c>
      <c r="V568" s="1">
        <v>88390</v>
      </c>
    </row>
    <row r="569" spans="1:22" x14ac:dyDescent="0.35">
      <c r="A569" s="1">
        <v>24752</v>
      </c>
      <c r="B569" s="1" t="s">
        <v>21</v>
      </c>
      <c r="C569" s="1">
        <v>6.48</v>
      </c>
      <c r="D569" s="1">
        <v>0.05</v>
      </c>
      <c r="E569" s="1">
        <v>1016</v>
      </c>
      <c r="F569" s="1"/>
      <c r="G569" s="1"/>
      <c r="H569" s="1" t="s">
        <v>22</v>
      </c>
      <c r="I569" s="1" t="s">
        <v>42</v>
      </c>
      <c r="J569" s="1" t="s">
        <v>58</v>
      </c>
      <c r="K569" s="1" t="s">
        <v>83</v>
      </c>
      <c r="L569" s="1" t="s">
        <v>53</v>
      </c>
      <c r="M569" s="1"/>
      <c r="N569" s="1" t="s">
        <v>27</v>
      </c>
      <c r="O569" s="1" t="s">
        <v>114</v>
      </c>
      <c r="P569" s="1" t="s">
        <v>225</v>
      </c>
      <c r="Q569" s="1" t="s">
        <v>494</v>
      </c>
      <c r="R569" s="1">
        <v>28806</v>
      </c>
      <c r="S569" s="2">
        <v>42344</v>
      </c>
      <c r="T569" s="1" t="s">
        <v>39</v>
      </c>
      <c r="U569" s="1">
        <v>1</v>
      </c>
      <c r="V569" s="1">
        <v>88389</v>
      </c>
    </row>
    <row r="570" spans="1:22" x14ac:dyDescent="0.35">
      <c r="A570" s="1">
        <v>25027</v>
      </c>
      <c r="B570" s="1" t="s">
        <v>50</v>
      </c>
      <c r="C570" s="1">
        <v>35.89</v>
      </c>
      <c r="D570" s="1">
        <v>0.05</v>
      </c>
      <c r="E570" s="1">
        <v>1018</v>
      </c>
      <c r="F570" s="1"/>
      <c r="G570" s="1"/>
      <c r="H570" s="1" t="s">
        <v>32</v>
      </c>
      <c r="I570" s="1" t="s">
        <v>42</v>
      </c>
      <c r="J570" s="1" t="s">
        <v>58</v>
      </c>
      <c r="K570" s="1" t="s">
        <v>61</v>
      </c>
      <c r="L570" s="1" t="s">
        <v>53</v>
      </c>
      <c r="M570" s="1"/>
      <c r="N570" s="1" t="s">
        <v>27</v>
      </c>
      <c r="O570" s="1" t="s">
        <v>114</v>
      </c>
      <c r="P570" s="1" t="s">
        <v>225</v>
      </c>
      <c r="Q570" s="1" t="s">
        <v>495</v>
      </c>
      <c r="R570" s="1">
        <v>27511</v>
      </c>
      <c r="S570" s="2">
        <v>42220</v>
      </c>
      <c r="T570" s="2">
        <v>42251</v>
      </c>
      <c r="U570" s="1">
        <v>19</v>
      </c>
      <c r="V570" s="1">
        <v>88391</v>
      </c>
    </row>
    <row r="571" spans="1:22" x14ac:dyDescent="0.35">
      <c r="A571" s="1">
        <v>25028</v>
      </c>
      <c r="B571" s="1" t="s">
        <v>50</v>
      </c>
      <c r="C571" s="1">
        <v>11.48</v>
      </c>
      <c r="D571" s="1">
        <v>0.05</v>
      </c>
      <c r="E571" s="1">
        <v>1018</v>
      </c>
      <c r="F571" s="1"/>
      <c r="G571" s="1"/>
      <c r="H571" s="1" t="s">
        <v>32</v>
      </c>
      <c r="I571" s="1" t="s">
        <v>42</v>
      </c>
      <c r="J571" s="1" t="s">
        <v>58</v>
      </c>
      <c r="K571" s="1" t="s">
        <v>83</v>
      </c>
      <c r="L571" s="1" t="s">
        <v>53</v>
      </c>
      <c r="M571" s="1"/>
      <c r="N571" s="1" t="s">
        <v>27</v>
      </c>
      <c r="O571" s="1" t="s">
        <v>54</v>
      </c>
      <c r="P571" s="1" t="s">
        <v>225</v>
      </c>
      <c r="Q571" s="1" t="s">
        <v>495</v>
      </c>
      <c r="R571" s="1">
        <v>27511</v>
      </c>
      <c r="S571" s="2">
        <v>42220</v>
      </c>
      <c r="T571" s="2">
        <v>42220</v>
      </c>
      <c r="U571" s="1">
        <v>6</v>
      </c>
      <c r="V571" s="1">
        <v>88391</v>
      </c>
    </row>
    <row r="572" spans="1:22" x14ac:dyDescent="0.35">
      <c r="A572" s="1">
        <v>24926</v>
      </c>
      <c r="B572" s="1" t="s">
        <v>41</v>
      </c>
      <c r="C572" s="1">
        <v>517.48</v>
      </c>
      <c r="D572" s="1">
        <v>0.1</v>
      </c>
      <c r="E572" s="1">
        <v>1020</v>
      </c>
      <c r="F572" s="1"/>
      <c r="G572" s="1"/>
      <c r="H572" s="1" t="s">
        <v>22</v>
      </c>
      <c r="I572" s="1" t="s">
        <v>51</v>
      </c>
      <c r="J572" s="1" t="s">
        <v>73</v>
      </c>
      <c r="K572" s="1" t="s">
        <v>74</v>
      </c>
      <c r="L572" s="1" t="s">
        <v>108</v>
      </c>
      <c r="M572" s="1"/>
      <c r="N572" s="1" t="s">
        <v>27</v>
      </c>
      <c r="O572" s="1" t="s">
        <v>54</v>
      </c>
      <c r="P572" s="1" t="s">
        <v>145</v>
      </c>
      <c r="Q572" s="1" t="s">
        <v>496</v>
      </c>
      <c r="R572" s="1">
        <v>66762</v>
      </c>
      <c r="S572" s="2">
        <v>42188</v>
      </c>
      <c r="T572" s="2">
        <v>42188</v>
      </c>
      <c r="U572" s="1">
        <v>5</v>
      </c>
      <c r="V572" s="1">
        <v>88632</v>
      </c>
    </row>
    <row r="573" spans="1:22" x14ac:dyDescent="0.35">
      <c r="A573" s="1">
        <v>23562</v>
      </c>
      <c r="B573" s="1" t="s">
        <v>41</v>
      </c>
      <c r="C573" s="1">
        <v>4.13</v>
      </c>
      <c r="D573" s="1">
        <v>0.05</v>
      </c>
      <c r="E573" s="1">
        <v>1020</v>
      </c>
      <c r="F573" s="1"/>
      <c r="G573" s="1"/>
      <c r="H573" s="1" t="s">
        <v>32</v>
      </c>
      <c r="I573" s="1" t="s">
        <v>51</v>
      </c>
      <c r="J573" s="1" t="s">
        <v>58</v>
      </c>
      <c r="K573" s="1" t="s">
        <v>100</v>
      </c>
      <c r="L573" s="1" t="s">
        <v>53</v>
      </c>
      <c r="M573" s="1"/>
      <c r="N573" s="1" t="s">
        <v>27</v>
      </c>
      <c r="O573" s="1" t="s">
        <v>54</v>
      </c>
      <c r="P573" s="1" t="s">
        <v>145</v>
      </c>
      <c r="Q573" s="1" t="s">
        <v>496</v>
      </c>
      <c r="R573" s="1">
        <v>66762</v>
      </c>
      <c r="S573" s="2">
        <v>42157</v>
      </c>
      <c r="T573" s="2">
        <v>42187</v>
      </c>
      <c r="U573" s="1">
        <v>20</v>
      </c>
      <c r="V573" s="1">
        <v>88634</v>
      </c>
    </row>
    <row r="574" spans="1:22" x14ac:dyDescent="0.35">
      <c r="A574" s="1">
        <v>23563</v>
      </c>
      <c r="B574" s="1" t="s">
        <v>41</v>
      </c>
      <c r="C574" s="1">
        <v>4.4800000000000004</v>
      </c>
      <c r="D574" s="1">
        <v>0.05</v>
      </c>
      <c r="E574" s="1">
        <v>1020</v>
      </c>
      <c r="F574" s="1"/>
      <c r="G574" s="1"/>
      <c r="H574" s="1" t="s">
        <v>32</v>
      </c>
      <c r="I574" s="1" t="s">
        <v>51</v>
      </c>
      <c r="J574" s="1" t="s">
        <v>58</v>
      </c>
      <c r="K574" s="1" t="s">
        <v>61</v>
      </c>
      <c r="L574" s="1" t="s">
        <v>53</v>
      </c>
      <c r="M574" s="1"/>
      <c r="N574" s="1" t="s">
        <v>27</v>
      </c>
      <c r="O574" s="1" t="s">
        <v>45</v>
      </c>
      <c r="P574" s="1" t="s">
        <v>145</v>
      </c>
      <c r="Q574" s="1" t="s">
        <v>496</v>
      </c>
      <c r="R574" s="1">
        <v>66762</v>
      </c>
      <c r="S574" s="2">
        <v>42157</v>
      </c>
      <c r="T574" s="2">
        <v>42218</v>
      </c>
      <c r="U574" s="1">
        <v>14</v>
      </c>
      <c r="V574" s="1">
        <v>88634</v>
      </c>
    </row>
    <row r="575" spans="1:22" x14ac:dyDescent="0.35">
      <c r="A575" s="1">
        <v>18921</v>
      </c>
      <c r="B575" s="1" t="s">
        <v>41</v>
      </c>
      <c r="C575" s="1">
        <v>39.06</v>
      </c>
      <c r="D575" s="1">
        <v>0.05</v>
      </c>
      <c r="E575" s="1">
        <v>1023</v>
      </c>
      <c r="F575" s="1"/>
      <c r="G575" s="1"/>
      <c r="H575" s="1" t="s">
        <v>32</v>
      </c>
      <c r="I575" s="1" t="s">
        <v>51</v>
      </c>
      <c r="J575" s="1" t="s">
        <v>58</v>
      </c>
      <c r="K575" s="1" t="s">
        <v>100</v>
      </c>
      <c r="L575" s="1" t="s">
        <v>53</v>
      </c>
      <c r="M575" s="1"/>
      <c r="N575" s="1" t="s">
        <v>27</v>
      </c>
      <c r="O575" s="1" t="s">
        <v>45</v>
      </c>
      <c r="P575" s="1" t="s">
        <v>174</v>
      </c>
      <c r="Q575" s="1" t="s">
        <v>497</v>
      </c>
      <c r="R575" s="1">
        <v>15221</v>
      </c>
      <c r="S575" s="1" t="s">
        <v>71</v>
      </c>
      <c r="T575" s="1" t="s">
        <v>71</v>
      </c>
      <c r="U575" s="1">
        <v>16</v>
      </c>
      <c r="V575" s="1">
        <v>88633</v>
      </c>
    </row>
    <row r="576" spans="1:22" x14ac:dyDescent="0.35">
      <c r="A576" s="1">
        <v>18922</v>
      </c>
      <c r="B576" s="1" t="s">
        <v>41</v>
      </c>
      <c r="C576" s="1">
        <v>37.700000000000003</v>
      </c>
      <c r="D576" s="1">
        <v>0.05</v>
      </c>
      <c r="E576" s="1">
        <v>1023</v>
      </c>
      <c r="F576" s="1"/>
      <c r="G576" s="1"/>
      <c r="H576" s="1" t="s">
        <v>32</v>
      </c>
      <c r="I576" s="1" t="s">
        <v>51</v>
      </c>
      <c r="J576" s="1" t="s">
        <v>58</v>
      </c>
      <c r="K576" s="1" t="s">
        <v>100</v>
      </c>
      <c r="L576" s="1" t="s">
        <v>53</v>
      </c>
      <c r="M576" s="1"/>
      <c r="N576" s="1" t="s">
        <v>27</v>
      </c>
      <c r="O576" s="1" t="s">
        <v>45</v>
      </c>
      <c r="P576" s="1" t="s">
        <v>174</v>
      </c>
      <c r="Q576" s="1" t="s">
        <v>497</v>
      </c>
      <c r="R576" s="1">
        <v>15221</v>
      </c>
      <c r="S576" s="1" t="s">
        <v>71</v>
      </c>
      <c r="T576" s="1" t="s">
        <v>72</v>
      </c>
      <c r="U576" s="1">
        <v>18</v>
      </c>
      <c r="V576" s="1">
        <v>88633</v>
      </c>
    </row>
    <row r="577" spans="1:22" x14ac:dyDescent="0.35">
      <c r="A577" s="1">
        <v>21402</v>
      </c>
      <c r="B577" s="1" t="s">
        <v>31</v>
      </c>
      <c r="C577" s="1">
        <v>65.989999999999995</v>
      </c>
      <c r="D577" s="1">
        <v>0.05</v>
      </c>
      <c r="E577" s="1">
        <v>1026</v>
      </c>
      <c r="F577" s="1"/>
      <c r="G577" s="1"/>
      <c r="H577" s="1" t="s">
        <v>32</v>
      </c>
      <c r="I577" s="1" t="s">
        <v>51</v>
      </c>
      <c r="J577" s="1" t="s">
        <v>73</v>
      </c>
      <c r="K577" s="1" t="s">
        <v>67</v>
      </c>
      <c r="L577" s="1" t="s">
        <v>53</v>
      </c>
      <c r="M577" s="1"/>
      <c r="N577" s="1" t="s">
        <v>27</v>
      </c>
      <c r="O577" s="1" t="s">
        <v>45</v>
      </c>
      <c r="P577" s="1" t="s">
        <v>62</v>
      </c>
      <c r="Q577" s="1" t="s">
        <v>498</v>
      </c>
      <c r="R577" s="1">
        <v>11722</v>
      </c>
      <c r="S577" s="2">
        <v>42187</v>
      </c>
      <c r="T577" s="2">
        <v>42187</v>
      </c>
      <c r="U577" s="1">
        <v>22</v>
      </c>
      <c r="V577" s="1">
        <v>89005</v>
      </c>
    </row>
    <row r="578" spans="1:22" x14ac:dyDescent="0.35">
      <c r="A578" s="1">
        <v>20872</v>
      </c>
      <c r="B578" s="1" t="s">
        <v>21</v>
      </c>
      <c r="C578" s="1">
        <v>5.98</v>
      </c>
      <c r="D578" s="1">
        <v>0.05</v>
      </c>
      <c r="E578" s="1">
        <v>1026</v>
      </c>
      <c r="F578" s="1"/>
      <c r="G578" s="1"/>
      <c r="H578" s="1" t="s">
        <v>32</v>
      </c>
      <c r="I578" s="1" t="s">
        <v>51</v>
      </c>
      <c r="J578" s="1" t="s">
        <v>73</v>
      </c>
      <c r="K578" s="1" t="s">
        <v>144</v>
      </c>
      <c r="L578" s="1" t="s">
        <v>44</v>
      </c>
      <c r="M578" s="1"/>
      <c r="N578" s="1" t="s">
        <v>27</v>
      </c>
      <c r="O578" s="1" t="s">
        <v>45</v>
      </c>
      <c r="P578" s="1" t="s">
        <v>62</v>
      </c>
      <c r="Q578" s="1" t="s">
        <v>498</v>
      </c>
      <c r="R578" s="1">
        <v>11722</v>
      </c>
      <c r="S578" s="1" t="s">
        <v>238</v>
      </c>
      <c r="T578" s="1" t="s">
        <v>330</v>
      </c>
      <c r="U578" s="1">
        <v>26</v>
      </c>
      <c r="V578" s="1">
        <v>89008</v>
      </c>
    </row>
    <row r="579" spans="1:22" x14ac:dyDescent="0.35">
      <c r="A579" s="1">
        <v>20873</v>
      </c>
      <c r="B579" s="1" t="s">
        <v>21</v>
      </c>
      <c r="C579" s="1">
        <v>2.61</v>
      </c>
      <c r="D579" s="1">
        <v>0.05</v>
      </c>
      <c r="E579" s="1">
        <v>1026</v>
      </c>
      <c r="F579" s="1"/>
      <c r="G579" s="1"/>
      <c r="H579" s="1" t="s">
        <v>32</v>
      </c>
      <c r="I579" s="1" t="s">
        <v>51</v>
      </c>
      <c r="J579" s="1" t="s">
        <v>58</v>
      </c>
      <c r="K579" s="1" t="s">
        <v>116</v>
      </c>
      <c r="L579" s="1" t="s">
        <v>53</v>
      </c>
      <c r="M579" s="1"/>
      <c r="N579" s="1" t="s">
        <v>27</v>
      </c>
      <c r="O579" s="1" t="s">
        <v>45</v>
      </c>
      <c r="P579" s="1" t="s">
        <v>62</v>
      </c>
      <c r="Q579" s="1" t="s">
        <v>498</v>
      </c>
      <c r="R579" s="1">
        <v>11722</v>
      </c>
      <c r="S579" s="1" t="s">
        <v>238</v>
      </c>
      <c r="T579" s="2">
        <v>42010</v>
      </c>
      <c r="U579" s="1">
        <v>22</v>
      </c>
      <c r="V579" s="1">
        <v>89008</v>
      </c>
    </row>
    <row r="580" spans="1:22" x14ac:dyDescent="0.35">
      <c r="A580" s="1">
        <v>22662</v>
      </c>
      <c r="B580" s="1" t="s">
        <v>21</v>
      </c>
      <c r="C580" s="1">
        <v>73.98</v>
      </c>
      <c r="D580" s="1">
        <v>0.05</v>
      </c>
      <c r="E580" s="1">
        <v>1027</v>
      </c>
      <c r="F580" s="1"/>
      <c r="G580" s="1"/>
      <c r="H580" s="1" t="s">
        <v>32</v>
      </c>
      <c r="I580" s="1" t="s">
        <v>51</v>
      </c>
      <c r="J580" s="1" t="s">
        <v>73</v>
      </c>
      <c r="K580" s="1" t="s">
        <v>144</v>
      </c>
      <c r="L580" s="1" t="s">
        <v>53</v>
      </c>
      <c r="M580" s="1"/>
      <c r="N580" s="1" t="s">
        <v>27</v>
      </c>
      <c r="O580" s="1" t="s">
        <v>45</v>
      </c>
      <c r="P580" s="1" t="s">
        <v>62</v>
      </c>
      <c r="Q580" s="1" t="s">
        <v>499</v>
      </c>
      <c r="R580" s="1">
        <v>14225</v>
      </c>
      <c r="S580" s="2">
        <v>42341</v>
      </c>
      <c r="T580" s="1" t="s">
        <v>181</v>
      </c>
      <c r="U580" s="1">
        <v>5</v>
      </c>
      <c r="V580" s="1">
        <v>89004</v>
      </c>
    </row>
    <row r="581" spans="1:22" x14ac:dyDescent="0.35">
      <c r="A581" s="1">
        <v>22663</v>
      </c>
      <c r="B581" s="1" t="s">
        <v>21</v>
      </c>
      <c r="C581" s="1">
        <v>51.98</v>
      </c>
      <c r="D581" s="1">
        <v>0.05</v>
      </c>
      <c r="E581" s="1">
        <v>1027</v>
      </c>
      <c r="F581" s="1"/>
      <c r="G581" s="1"/>
      <c r="H581" s="1" t="s">
        <v>32</v>
      </c>
      <c r="I581" s="1" t="s">
        <v>51</v>
      </c>
      <c r="J581" s="1" t="s">
        <v>73</v>
      </c>
      <c r="K581" s="1" t="s">
        <v>74</v>
      </c>
      <c r="L581" s="1" t="s">
        <v>75</v>
      </c>
      <c r="M581" s="1"/>
      <c r="N581" s="1" t="s">
        <v>27</v>
      </c>
      <c r="O581" s="1" t="s">
        <v>45</v>
      </c>
      <c r="P581" s="1" t="s">
        <v>62</v>
      </c>
      <c r="Q581" s="1" t="s">
        <v>499</v>
      </c>
      <c r="R581" s="1">
        <v>14225</v>
      </c>
      <c r="S581" s="2">
        <v>42341</v>
      </c>
      <c r="T581" s="1" t="s">
        <v>181</v>
      </c>
      <c r="U581" s="1">
        <v>9</v>
      </c>
      <c r="V581" s="1">
        <v>89004</v>
      </c>
    </row>
    <row r="582" spans="1:22" x14ac:dyDescent="0.35">
      <c r="A582" s="1">
        <v>24325</v>
      </c>
      <c r="B582" s="1" t="s">
        <v>50</v>
      </c>
      <c r="C582" s="1">
        <v>7.08</v>
      </c>
      <c r="D582" s="1">
        <v>0.05</v>
      </c>
      <c r="E582" s="1">
        <v>1028</v>
      </c>
      <c r="F582" s="1"/>
      <c r="G582" s="1"/>
      <c r="H582" s="1" t="s">
        <v>22</v>
      </c>
      <c r="I582" s="1" t="s">
        <v>51</v>
      </c>
      <c r="J582" s="1" t="s">
        <v>58</v>
      </c>
      <c r="K582" s="1" t="s">
        <v>25</v>
      </c>
      <c r="L582" s="1" t="s">
        <v>26</v>
      </c>
      <c r="M582" s="1"/>
      <c r="N582" s="1" t="s">
        <v>27</v>
      </c>
      <c r="O582" s="1" t="s">
        <v>45</v>
      </c>
      <c r="P582" s="1" t="s">
        <v>62</v>
      </c>
      <c r="Q582" s="1" t="s">
        <v>500</v>
      </c>
      <c r="R582" s="1">
        <v>11725</v>
      </c>
      <c r="S582" s="1" t="s">
        <v>192</v>
      </c>
      <c r="T582" s="1" t="s">
        <v>128</v>
      </c>
      <c r="U582" s="1">
        <v>13</v>
      </c>
      <c r="V582" s="1">
        <v>89006</v>
      </c>
    </row>
    <row r="583" spans="1:22" x14ac:dyDescent="0.35">
      <c r="A583" s="1">
        <v>23398</v>
      </c>
      <c r="B583" s="1" t="s">
        <v>31</v>
      </c>
      <c r="C583" s="1">
        <v>83.1</v>
      </c>
      <c r="D583" s="1">
        <v>0.05</v>
      </c>
      <c r="E583" s="1">
        <v>1028</v>
      </c>
      <c r="F583" s="1"/>
      <c r="G583" s="1"/>
      <c r="H583" s="1" t="s">
        <v>22</v>
      </c>
      <c r="I583" s="1" t="s">
        <v>51</v>
      </c>
      <c r="J583" s="1" t="s">
        <v>73</v>
      </c>
      <c r="K583" s="1" t="s">
        <v>144</v>
      </c>
      <c r="L583" s="1" t="s">
        <v>53</v>
      </c>
      <c r="M583" s="1"/>
      <c r="N583" s="1" t="s">
        <v>27</v>
      </c>
      <c r="O583" s="1" t="s">
        <v>45</v>
      </c>
      <c r="P583" s="1" t="s">
        <v>62</v>
      </c>
      <c r="Q583" s="1" t="s">
        <v>500</v>
      </c>
      <c r="R583" s="1">
        <v>11725</v>
      </c>
      <c r="S583" s="2">
        <v>42221</v>
      </c>
      <c r="T583" s="2">
        <v>42252</v>
      </c>
      <c r="U583" s="1">
        <v>20</v>
      </c>
      <c r="V583" s="1">
        <v>89007</v>
      </c>
    </row>
    <row r="584" spans="1:22" x14ac:dyDescent="0.35">
      <c r="A584" s="1">
        <v>21959</v>
      </c>
      <c r="B584" s="1" t="s">
        <v>41</v>
      </c>
      <c r="C584" s="1">
        <v>125.99</v>
      </c>
      <c r="D584" s="1">
        <v>0.1</v>
      </c>
      <c r="E584" s="1">
        <v>1035</v>
      </c>
      <c r="F584" s="1"/>
      <c r="G584" s="1"/>
      <c r="H584" s="1" t="s">
        <v>32</v>
      </c>
      <c r="I584" s="1" t="s">
        <v>42</v>
      </c>
      <c r="J584" s="1" t="s">
        <v>73</v>
      </c>
      <c r="K584" s="1" t="s">
        <v>67</v>
      </c>
      <c r="L584" s="1" t="s">
        <v>53</v>
      </c>
      <c r="M584" s="1"/>
      <c r="N584" s="1" t="s">
        <v>27</v>
      </c>
      <c r="O584" s="1" t="s">
        <v>45</v>
      </c>
      <c r="P584" s="1" t="s">
        <v>124</v>
      </c>
      <c r="Q584" s="1" t="s">
        <v>501</v>
      </c>
      <c r="R584" s="1">
        <v>43015</v>
      </c>
      <c r="S584" s="1" t="s">
        <v>181</v>
      </c>
      <c r="T584" s="1" t="s">
        <v>181</v>
      </c>
      <c r="U584" s="1">
        <v>1</v>
      </c>
      <c r="V584" s="1">
        <v>90710</v>
      </c>
    </row>
    <row r="585" spans="1:22" x14ac:dyDescent="0.35">
      <c r="A585" s="1">
        <v>21960</v>
      </c>
      <c r="B585" s="1" t="s">
        <v>41</v>
      </c>
      <c r="C585" s="1">
        <v>99.99</v>
      </c>
      <c r="D585" s="1">
        <v>0.05</v>
      </c>
      <c r="E585" s="1">
        <v>1036</v>
      </c>
      <c r="F585" s="1"/>
      <c r="G585" s="1"/>
      <c r="H585" s="1" t="s">
        <v>32</v>
      </c>
      <c r="I585" s="1" t="s">
        <v>42</v>
      </c>
      <c r="J585" s="1" t="s">
        <v>73</v>
      </c>
      <c r="K585" s="1" t="s">
        <v>144</v>
      </c>
      <c r="L585" s="1" t="s">
        <v>53</v>
      </c>
      <c r="M585" s="1"/>
      <c r="N585" s="1" t="s">
        <v>27</v>
      </c>
      <c r="O585" s="1" t="s">
        <v>114</v>
      </c>
      <c r="P585" s="1" t="s">
        <v>124</v>
      </c>
      <c r="Q585" s="1" t="s">
        <v>502</v>
      </c>
      <c r="R585" s="1">
        <v>43017</v>
      </c>
      <c r="S585" s="1" t="s">
        <v>181</v>
      </c>
      <c r="T585" s="1" t="s">
        <v>297</v>
      </c>
      <c r="U585" s="1">
        <v>6</v>
      </c>
      <c r="V585" s="1">
        <v>90710</v>
      </c>
    </row>
    <row r="586" spans="1:22" x14ac:dyDescent="0.35">
      <c r="A586" s="1">
        <v>20669</v>
      </c>
      <c r="B586" s="1" t="s">
        <v>41</v>
      </c>
      <c r="C586" s="1">
        <v>7.64</v>
      </c>
      <c r="D586" s="1">
        <v>0.05</v>
      </c>
      <c r="E586" s="1">
        <v>1038</v>
      </c>
      <c r="F586" s="1"/>
      <c r="G586" s="1"/>
      <c r="H586" s="1" t="s">
        <v>32</v>
      </c>
      <c r="I586" s="1" t="s">
        <v>81</v>
      </c>
      <c r="J586" s="1" t="s">
        <v>58</v>
      </c>
      <c r="K586" s="1" t="s">
        <v>83</v>
      </c>
      <c r="L586" s="1" t="s">
        <v>26</v>
      </c>
      <c r="M586" s="1"/>
      <c r="N586" s="1" t="s">
        <v>27</v>
      </c>
      <c r="O586" s="1" t="s">
        <v>28</v>
      </c>
      <c r="P586" s="1" t="s">
        <v>242</v>
      </c>
      <c r="Q586" s="1" t="s">
        <v>503</v>
      </c>
      <c r="R586" s="1">
        <v>33430</v>
      </c>
      <c r="S586" s="1" t="s">
        <v>103</v>
      </c>
      <c r="T586" s="1" t="s">
        <v>102</v>
      </c>
      <c r="U586" s="1">
        <v>5</v>
      </c>
      <c r="V586" s="1">
        <v>90641</v>
      </c>
    </row>
    <row r="587" spans="1:22" x14ac:dyDescent="0.35">
      <c r="A587" s="1">
        <v>18404</v>
      </c>
      <c r="B587" s="1" t="s">
        <v>41</v>
      </c>
      <c r="C587" s="1">
        <v>55.94</v>
      </c>
      <c r="D587" s="1">
        <v>0.05</v>
      </c>
      <c r="E587" s="1">
        <v>1041</v>
      </c>
      <c r="F587" s="1"/>
      <c r="G587" s="1"/>
      <c r="H587" s="1" t="s">
        <v>32</v>
      </c>
      <c r="I587" s="1" t="s">
        <v>51</v>
      </c>
      <c r="J587" s="1" t="s">
        <v>73</v>
      </c>
      <c r="K587" s="1" t="s">
        <v>144</v>
      </c>
      <c r="L587" s="1" t="s">
        <v>53</v>
      </c>
      <c r="M587" s="1"/>
      <c r="N587" s="1" t="s">
        <v>27</v>
      </c>
      <c r="O587" s="1" t="s">
        <v>28</v>
      </c>
      <c r="P587" s="1" t="s">
        <v>37</v>
      </c>
      <c r="Q587" s="1" t="s">
        <v>504</v>
      </c>
      <c r="R587" s="1">
        <v>95695</v>
      </c>
      <c r="S587" s="1" t="s">
        <v>299</v>
      </c>
      <c r="T587" s="1" t="s">
        <v>349</v>
      </c>
      <c r="U587" s="1">
        <v>6</v>
      </c>
      <c r="V587" s="1">
        <v>87846</v>
      </c>
    </row>
    <row r="588" spans="1:22" x14ac:dyDescent="0.35">
      <c r="A588" s="1">
        <v>18405</v>
      </c>
      <c r="B588" s="1" t="s">
        <v>41</v>
      </c>
      <c r="C588" s="1">
        <v>6.3</v>
      </c>
      <c r="D588" s="1">
        <v>0.05</v>
      </c>
      <c r="E588" s="1">
        <v>1041</v>
      </c>
      <c r="F588" s="1"/>
      <c r="G588" s="1"/>
      <c r="H588" s="1" t="s">
        <v>32</v>
      </c>
      <c r="I588" s="1" t="s">
        <v>51</v>
      </c>
      <c r="J588" s="1" t="s">
        <v>58</v>
      </c>
      <c r="K588" s="1" t="s">
        <v>116</v>
      </c>
      <c r="L588" s="1" t="s">
        <v>53</v>
      </c>
      <c r="M588" s="1"/>
      <c r="N588" s="1" t="s">
        <v>27</v>
      </c>
      <c r="O588" s="1" t="s">
        <v>28</v>
      </c>
      <c r="P588" s="1" t="s">
        <v>37</v>
      </c>
      <c r="Q588" s="1" t="s">
        <v>504</v>
      </c>
      <c r="R588" s="1">
        <v>95695</v>
      </c>
      <c r="S588" s="1" t="s">
        <v>299</v>
      </c>
      <c r="T588" s="1" t="s">
        <v>299</v>
      </c>
      <c r="U588" s="1">
        <v>11</v>
      </c>
      <c r="V588" s="1">
        <v>87846</v>
      </c>
    </row>
    <row r="589" spans="1:22" x14ac:dyDescent="0.35">
      <c r="A589" s="1">
        <v>20937</v>
      </c>
      <c r="B589" s="1" t="s">
        <v>41</v>
      </c>
      <c r="C589" s="1">
        <v>14.42</v>
      </c>
      <c r="D589" s="1">
        <v>0.05</v>
      </c>
      <c r="E589" s="1">
        <v>1042</v>
      </c>
      <c r="F589" s="1"/>
      <c r="G589" s="1"/>
      <c r="H589" s="1" t="s">
        <v>22</v>
      </c>
      <c r="I589" s="1" t="s">
        <v>51</v>
      </c>
      <c r="J589" s="1" t="s">
        <v>58</v>
      </c>
      <c r="K589" s="1" t="s">
        <v>196</v>
      </c>
      <c r="L589" s="1" t="s">
        <v>75</v>
      </c>
      <c r="M589" s="1"/>
      <c r="N589" s="1" t="s">
        <v>27</v>
      </c>
      <c r="O589" s="1" t="s">
        <v>28</v>
      </c>
      <c r="P589" s="1" t="s">
        <v>37</v>
      </c>
      <c r="Q589" s="1" t="s">
        <v>505</v>
      </c>
      <c r="R589" s="1">
        <v>95991</v>
      </c>
      <c r="S589" s="1" t="s">
        <v>72</v>
      </c>
      <c r="T589" s="1" t="s">
        <v>134</v>
      </c>
      <c r="U589" s="1">
        <v>6</v>
      </c>
      <c r="V589" s="1">
        <v>87847</v>
      </c>
    </row>
    <row r="590" spans="1:22" x14ac:dyDescent="0.35">
      <c r="A590" s="1">
        <v>3926</v>
      </c>
      <c r="B590" s="1" t="s">
        <v>41</v>
      </c>
      <c r="C590" s="1">
        <v>209.84</v>
      </c>
      <c r="D590" s="1">
        <v>0.1</v>
      </c>
      <c r="E590" s="1">
        <v>1044</v>
      </c>
      <c r="F590" s="1"/>
      <c r="G590" s="1"/>
      <c r="H590" s="1" t="s">
        <v>32</v>
      </c>
      <c r="I590" s="1" t="s">
        <v>42</v>
      </c>
      <c r="J590" s="1" t="s">
        <v>34</v>
      </c>
      <c r="K590" s="1" t="s">
        <v>52</v>
      </c>
      <c r="L590" s="1" t="s">
        <v>178</v>
      </c>
      <c r="M590" s="1"/>
      <c r="N590" s="1" t="s">
        <v>27</v>
      </c>
      <c r="O590" s="1" t="s">
        <v>28</v>
      </c>
      <c r="P590" s="1" t="s">
        <v>37</v>
      </c>
      <c r="Q590" s="1" t="s">
        <v>361</v>
      </c>
      <c r="R590" s="1">
        <v>90004</v>
      </c>
      <c r="S590" s="1" t="s">
        <v>115</v>
      </c>
      <c r="T590" s="1" t="s">
        <v>115</v>
      </c>
      <c r="U590" s="1">
        <v>62</v>
      </c>
      <c r="V590" s="1">
        <v>28001</v>
      </c>
    </row>
    <row r="591" spans="1:22" x14ac:dyDescent="0.35">
      <c r="A591" s="1">
        <v>3927</v>
      </c>
      <c r="B591" s="1" t="s">
        <v>41</v>
      </c>
      <c r="C591" s="1">
        <v>194.3</v>
      </c>
      <c r="D591" s="1">
        <v>0.1</v>
      </c>
      <c r="E591" s="1">
        <v>1044</v>
      </c>
      <c r="F591" s="1"/>
      <c r="G591" s="1"/>
      <c r="H591" s="1" t="s">
        <v>32</v>
      </c>
      <c r="I591" s="1" t="s">
        <v>42</v>
      </c>
      <c r="J591" s="1" t="s">
        <v>34</v>
      </c>
      <c r="K591" s="1" t="s">
        <v>52</v>
      </c>
      <c r="L591" s="1" t="s">
        <v>178</v>
      </c>
      <c r="M591" s="1"/>
      <c r="N591" s="1" t="s">
        <v>27</v>
      </c>
      <c r="O591" s="1" t="s">
        <v>28</v>
      </c>
      <c r="P591" s="1" t="s">
        <v>37</v>
      </c>
      <c r="Q591" s="1" t="s">
        <v>361</v>
      </c>
      <c r="R591" s="1">
        <v>90004</v>
      </c>
      <c r="S591" s="1" t="s">
        <v>115</v>
      </c>
      <c r="T591" s="1" t="s">
        <v>103</v>
      </c>
      <c r="U591" s="1">
        <v>32</v>
      </c>
      <c r="V591" s="1">
        <v>28001</v>
      </c>
    </row>
    <row r="592" spans="1:22" x14ac:dyDescent="0.35">
      <c r="A592" s="1">
        <v>6711</v>
      </c>
      <c r="B592" s="1" t="s">
        <v>21</v>
      </c>
      <c r="C592" s="1">
        <v>6.68</v>
      </c>
      <c r="D592" s="1">
        <v>0.05</v>
      </c>
      <c r="E592" s="1">
        <v>1044</v>
      </c>
      <c r="F592" s="1"/>
      <c r="G592" s="1"/>
      <c r="H592" s="1" t="s">
        <v>32</v>
      </c>
      <c r="I592" s="1" t="s">
        <v>42</v>
      </c>
      <c r="J592" s="1" t="s">
        <v>58</v>
      </c>
      <c r="K592" s="1" t="s">
        <v>83</v>
      </c>
      <c r="L592" s="1" t="s">
        <v>53</v>
      </c>
      <c r="M592" s="1"/>
      <c r="N592" s="1" t="s">
        <v>27</v>
      </c>
      <c r="O592" s="1" t="s">
        <v>45</v>
      </c>
      <c r="P592" s="1" t="s">
        <v>37</v>
      </c>
      <c r="Q592" s="1" t="s">
        <v>361</v>
      </c>
      <c r="R592" s="1">
        <v>90004</v>
      </c>
      <c r="S592" s="1" t="s">
        <v>368</v>
      </c>
      <c r="T592" s="1" t="s">
        <v>386</v>
      </c>
      <c r="U592" s="1">
        <v>90</v>
      </c>
      <c r="V592" s="1">
        <v>47813</v>
      </c>
    </row>
    <row r="593" spans="1:22" x14ac:dyDescent="0.35">
      <c r="A593" s="1">
        <v>24711</v>
      </c>
      <c r="B593" s="1" t="s">
        <v>21</v>
      </c>
      <c r="C593" s="1">
        <v>6.68</v>
      </c>
      <c r="D593" s="1">
        <v>0.05</v>
      </c>
      <c r="E593" s="1">
        <v>1047</v>
      </c>
      <c r="F593" s="1"/>
      <c r="G593" s="1"/>
      <c r="H593" s="1" t="s">
        <v>32</v>
      </c>
      <c r="I593" s="1" t="s">
        <v>42</v>
      </c>
      <c r="J593" s="1" t="s">
        <v>58</v>
      </c>
      <c r="K593" s="1" t="s">
        <v>83</v>
      </c>
      <c r="L593" s="1" t="s">
        <v>53</v>
      </c>
      <c r="M593" s="1"/>
      <c r="N593" s="1" t="s">
        <v>27</v>
      </c>
      <c r="O593" s="1" t="s">
        <v>28</v>
      </c>
      <c r="P593" s="1" t="s">
        <v>152</v>
      </c>
      <c r="Q593" s="1" t="s">
        <v>153</v>
      </c>
      <c r="R593" s="1">
        <v>2109</v>
      </c>
      <c r="S593" s="1" t="s">
        <v>368</v>
      </c>
      <c r="T593" s="1" t="s">
        <v>386</v>
      </c>
      <c r="U593" s="1">
        <v>23</v>
      </c>
      <c r="V593" s="1">
        <v>89389</v>
      </c>
    </row>
    <row r="594" spans="1:22" x14ac:dyDescent="0.35">
      <c r="A594" s="1">
        <v>26259</v>
      </c>
      <c r="B594" s="1" t="s">
        <v>31</v>
      </c>
      <c r="C594" s="1">
        <v>5.44</v>
      </c>
      <c r="D594" s="1">
        <v>0.05</v>
      </c>
      <c r="E594" s="1">
        <v>1054</v>
      </c>
      <c r="F594" s="1"/>
      <c r="G594" s="1"/>
      <c r="H594" s="1" t="s">
        <v>22</v>
      </c>
      <c r="I594" s="1" t="s">
        <v>81</v>
      </c>
      <c r="J594" s="1" t="s">
        <v>58</v>
      </c>
      <c r="K594" s="1" t="s">
        <v>100</v>
      </c>
      <c r="L594" s="1" t="s">
        <v>53</v>
      </c>
      <c r="M594" s="1"/>
      <c r="N594" s="1" t="s">
        <v>27</v>
      </c>
      <c r="O594" s="1" t="s">
        <v>28</v>
      </c>
      <c r="P594" s="1" t="s">
        <v>250</v>
      </c>
      <c r="Q594" s="1" t="s">
        <v>506</v>
      </c>
      <c r="R594" s="1">
        <v>85374</v>
      </c>
      <c r="S594" s="1" t="s">
        <v>168</v>
      </c>
      <c r="T594" s="1" t="s">
        <v>295</v>
      </c>
      <c r="U594" s="1">
        <v>4</v>
      </c>
      <c r="V594" s="1">
        <v>90069</v>
      </c>
    </row>
    <row r="595" spans="1:22" x14ac:dyDescent="0.35">
      <c r="A595" s="1">
        <v>26260</v>
      </c>
      <c r="B595" s="1" t="s">
        <v>31</v>
      </c>
      <c r="C595" s="1">
        <v>26.38</v>
      </c>
      <c r="D595" s="1">
        <v>0.05</v>
      </c>
      <c r="E595" s="1">
        <v>1054</v>
      </c>
      <c r="F595" s="1"/>
      <c r="G595" s="1"/>
      <c r="H595" s="1" t="s">
        <v>32</v>
      </c>
      <c r="I595" s="1" t="s">
        <v>81</v>
      </c>
      <c r="J595" s="1" t="s">
        <v>58</v>
      </c>
      <c r="K595" s="1" t="s">
        <v>83</v>
      </c>
      <c r="L595" s="1" t="s">
        <v>53</v>
      </c>
      <c r="M595" s="1"/>
      <c r="N595" s="1" t="s">
        <v>27</v>
      </c>
      <c r="O595" s="1" t="s">
        <v>28</v>
      </c>
      <c r="P595" s="1" t="s">
        <v>250</v>
      </c>
      <c r="Q595" s="1" t="s">
        <v>506</v>
      </c>
      <c r="R595" s="1">
        <v>85374</v>
      </c>
      <c r="S595" s="1" t="s">
        <v>168</v>
      </c>
      <c r="T595" s="1" t="s">
        <v>169</v>
      </c>
      <c r="U595" s="1">
        <v>8</v>
      </c>
      <c r="V595" s="1">
        <v>90069</v>
      </c>
    </row>
    <row r="596" spans="1:22" x14ac:dyDescent="0.35">
      <c r="A596" s="1">
        <v>26261</v>
      </c>
      <c r="B596" s="1" t="s">
        <v>31</v>
      </c>
      <c r="C596" s="1">
        <v>20.99</v>
      </c>
      <c r="D596" s="1">
        <v>0.05</v>
      </c>
      <c r="E596" s="1">
        <v>1054</v>
      </c>
      <c r="F596" s="1"/>
      <c r="G596" s="1"/>
      <c r="H596" s="1" t="s">
        <v>32</v>
      </c>
      <c r="I596" s="1" t="s">
        <v>81</v>
      </c>
      <c r="J596" s="1" t="s">
        <v>73</v>
      </c>
      <c r="K596" s="1" t="s">
        <v>67</v>
      </c>
      <c r="L596" s="1" t="s">
        <v>26</v>
      </c>
      <c r="M596" s="1"/>
      <c r="N596" s="1" t="s">
        <v>27</v>
      </c>
      <c r="O596" s="1" t="s">
        <v>114</v>
      </c>
      <c r="P596" s="1" t="s">
        <v>250</v>
      </c>
      <c r="Q596" s="1" t="s">
        <v>506</v>
      </c>
      <c r="R596" s="1">
        <v>85374</v>
      </c>
      <c r="S596" s="1" t="s">
        <v>168</v>
      </c>
      <c r="T596" s="1" t="s">
        <v>295</v>
      </c>
      <c r="U596" s="1">
        <v>1</v>
      </c>
      <c r="V596" s="1">
        <v>90069</v>
      </c>
    </row>
    <row r="597" spans="1:22" x14ac:dyDescent="0.35">
      <c r="A597" s="1">
        <v>8200</v>
      </c>
      <c r="B597" s="1" t="s">
        <v>50</v>
      </c>
      <c r="C597" s="1">
        <v>138.75</v>
      </c>
      <c r="D597" s="1">
        <v>0.1</v>
      </c>
      <c r="E597" s="1">
        <v>1060</v>
      </c>
      <c r="F597" s="1"/>
      <c r="G597" s="1"/>
      <c r="H597" s="1" t="s">
        <v>22</v>
      </c>
      <c r="I597" s="1" t="s">
        <v>51</v>
      </c>
      <c r="J597" s="1" t="s">
        <v>34</v>
      </c>
      <c r="K597" s="1" t="s">
        <v>123</v>
      </c>
      <c r="L597" s="1" t="s">
        <v>108</v>
      </c>
      <c r="M597" s="1"/>
      <c r="N597" s="1" t="s">
        <v>27</v>
      </c>
      <c r="O597" s="1" t="s">
        <v>114</v>
      </c>
      <c r="P597" s="1" t="s">
        <v>254</v>
      </c>
      <c r="Q597" s="1" t="s">
        <v>337</v>
      </c>
      <c r="R597" s="1">
        <v>30318</v>
      </c>
      <c r="S597" s="1" t="s">
        <v>384</v>
      </c>
      <c r="T597" s="1" t="s">
        <v>132</v>
      </c>
      <c r="U597" s="1">
        <v>23</v>
      </c>
      <c r="V597" s="1">
        <v>58628</v>
      </c>
    </row>
    <row r="598" spans="1:22" x14ac:dyDescent="0.35">
      <c r="A598" s="1">
        <v>7980</v>
      </c>
      <c r="B598" s="1" t="s">
        <v>98</v>
      </c>
      <c r="C598" s="1">
        <v>6.3</v>
      </c>
      <c r="D598" s="1">
        <v>0.05</v>
      </c>
      <c r="E598" s="1">
        <v>1060</v>
      </c>
      <c r="F598" s="1"/>
      <c r="G598" s="1"/>
      <c r="H598" s="1" t="s">
        <v>32</v>
      </c>
      <c r="I598" s="1" t="s">
        <v>51</v>
      </c>
      <c r="J598" s="1" t="s">
        <v>58</v>
      </c>
      <c r="K598" s="1" t="s">
        <v>116</v>
      </c>
      <c r="L598" s="1" t="s">
        <v>53</v>
      </c>
      <c r="M598" s="1"/>
      <c r="N598" s="1" t="s">
        <v>27</v>
      </c>
      <c r="O598" s="1" t="s">
        <v>45</v>
      </c>
      <c r="P598" s="1" t="s">
        <v>254</v>
      </c>
      <c r="Q598" s="1" t="s">
        <v>337</v>
      </c>
      <c r="R598" s="1">
        <v>30318</v>
      </c>
      <c r="S598" s="1" t="s">
        <v>330</v>
      </c>
      <c r="T598" s="1" t="s">
        <v>330</v>
      </c>
      <c r="U598" s="1">
        <v>20</v>
      </c>
      <c r="V598" s="1">
        <v>57061</v>
      </c>
    </row>
    <row r="599" spans="1:22" x14ac:dyDescent="0.35">
      <c r="A599" s="1">
        <v>26200</v>
      </c>
      <c r="B599" s="1" t="s">
        <v>50</v>
      </c>
      <c r="C599" s="1">
        <v>138.75</v>
      </c>
      <c r="D599" s="1">
        <v>0.1</v>
      </c>
      <c r="E599" s="1">
        <v>1062</v>
      </c>
      <c r="F599" s="1"/>
      <c r="G599" s="1"/>
      <c r="H599" s="1" t="s">
        <v>22</v>
      </c>
      <c r="I599" s="1" t="s">
        <v>51</v>
      </c>
      <c r="J599" s="1" t="s">
        <v>34</v>
      </c>
      <c r="K599" s="1" t="s">
        <v>123</v>
      </c>
      <c r="L599" s="1" t="s">
        <v>108</v>
      </c>
      <c r="M599" s="1"/>
      <c r="N599" s="1" t="s">
        <v>27</v>
      </c>
      <c r="O599" s="1" t="s">
        <v>45</v>
      </c>
      <c r="P599" s="1" t="s">
        <v>62</v>
      </c>
      <c r="Q599" s="1" t="s">
        <v>507</v>
      </c>
      <c r="R599" s="1">
        <v>11727</v>
      </c>
      <c r="S599" s="1" t="s">
        <v>384</v>
      </c>
      <c r="T599" s="1" t="s">
        <v>132</v>
      </c>
      <c r="U599" s="1">
        <v>6</v>
      </c>
      <c r="V599" s="1">
        <v>91354</v>
      </c>
    </row>
    <row r="600" spans="1:22" x14ac:dyDescent="0.35">
      <c r="A600" s="1">
        <v>25979</v>
      </c>
      <c r="B600" s="1" t="s">
        <v>98</v>
      </c>
      <c r="C600" s="1">
        <v>22.38</v>
      </c>
      <c r="D600" s="1">
        <v>0.05</v>
      </c>
      <c r="E600" s="1">
        <v>1062</v>
      </c>
      <c r="F600" s="1"/>
      <c r="G600" s="1"/>
      <c r="H600" s="1" t="s">
        <v>32</v>
      </c>
      <c r="I600" s="1" t="s">
        <v>51</v>
      </c>
      <c r="J600" s="1" t="s">
        <v>58</v>
      </c>
      <c r="K600" s="1" t="s">
        <v>100</v>
      </c>
      <c r="L600" s="1" t="s">
        <v>53</v>
      </c>
      <c r="M600" s="1"/>
      <c r="N600" s="1" t="s">
        <v>27</v>
      </c>
      <c r="O600" s="1" t="s">
        <v>45</v>
      </c>
      <c r="P600" s="1" t="s">
        <v>62</v>
      </c>
      <c r="Q600" s="1" t="s">
        <v>507</v>
      </c>
      <c r="R600" s="1">
        <v>11727</v>
      </c>
      <c r="S600" s="1" t="s">
        <v>330</v>
      </c>
      <c r="T600" s="2">
        <v>42191</v>
      </c>
      <c r="U600" s="1">
        <v>18</v>
      </c>
      <c r="V600" s="1">
        <v>91355</v>
      </c>
    </row>
    <row r="601" spans="1:22" x14ac:dyDescent="0.35">
      <c r="A601" s="1">
        <v>25981</v>
      </c>
      <c r="B601" s="1" t="s">
        <v>98</v>
      </c>
      <c r="C601" s="1">
        <v>17.78</v>
      </c>
      <c r="D601" s="1">
        <v>0.05</v>
      </c>
      <c r="E601" s="1">
        <v>1062</v>
      </c>
      <c r="F601" s="1"/>
      <c r="G601" s="1"/>
      <c r="H601" s="1" t="s">
        <v>32</v>
      </c>
      <c r="I601" s="1" t="s">
        <v>51</v>
      </c>
      <c r="J601" s="1" t="s">
        <v>34</v>
      </c>
      <c r="K601" s="1" t="s">
        <v>52</v>
      </c>
      <c r="L601" s="1" t="s">
        <v>53</v>
      </c>
      <c r="M601" s="1"/>
      <c r="N601" s="1" t="s">
        <v>27</v>
      </c>
      <c r="O601" s="1" t="s">
        <v>54</v>
      </c>
      <c r="P601" s="1" t="s">
        <v>62</v>
      </c>
      <c r="Q601" s="1" t="s">
        <v>507</v>
      </c>
      <c r="R601" s="1">
        <v>11727</v>
      </c>
      <c r="S601" s="1" t="s">
        <v>330</v>
      </c>
      <c r="T601" s="2">
        <v>42041</v>
      </c>
      <c r="U601" s="1">
        <v>3</v>
      </c>
      <c r="V601" s="1">
        <v>91355</v>
      </c>
    </row>
    <row r="602" spans="1:22" x14ac:dyDescent="0.35">
      <c r="A602" s="1">
        <v>19445</v>
      </c>
      <c r="B602" s="1" t="s">
        <v>41</v>
      </c>
      <c r="C602" s="1">
        <v>15.99</v>
      </c>
      <c r="D602" s="1">
        <v>0.05</v>
      </c>
      <c r="E602" s="1">
        <v>1065</v>
      </c>
      <c r="F602" s="1"/>
      <c r="G602" s="1"/>
      <c r="H602" s="1" t="s">
        <v>32</v>
      </c>
      <c r="I602" s="1" t="s">
        <v>81</v>
      </c>
      <c r="J602" s="1" t="s">
        <v>58</v>
      </c>
      <c r="K602" s="1" t="s">
        <v>100</v>
      </c>
      <c r="L602" s="1" t="s">
        <v>53</v>
      </c>
      <c r="M602" s="1"/>
      <c r="N602" s="1" t="s">
        <v>27</v>
      </c>
      <c r="O602" s="1" t="s">
        <v>54</v>
      </c>
      <c r="P602" s="1" t="s">
        <v>142</v>
      </c>
      <c r="Q602" s="1" t="s">
        <v>508</v>
      </c>
      <c r="R602" s="1">
        <v>60459</v>
      </c>
      <c r="S602" s="1" t="s">
        <v>136</v>
      </c>
      <c r="T602" s="1" t="s">
        <v>137</v>
      </c>
      <c r="U602" s="1">
        <v>23</v>
      </c>
      <c r="V602" s="1">
        <v>88899</v>
      </c>
    </row>
    <row r="603" spans="1:22" x14ac:dyDescent="0.35">
      <c r="A603" s="1">
        <v>20445</v>
      </c>
      <c r="B603" s="1" t="s">
        <v>98</v>
      </c>
      <c r="C603" s="1">
        <v>22.84</v>
      </c>
      <c r="D603" s="1">
        <v>0.05</v>
      </c>
      <c r="E603" s="1">
        <v>1068</v>
      </c>
      <c r="F603" s="1"/>
      <c r="G603" s="1"/>
      <c r="H603" s="1" t="s">
        <v>32</v>
      </c>
      <c r="I603" s="1" t="s">
        <v>42</v>
      </c>
      <c r="J603" s="1" t="s">
        <v>58</v>
      </c>
      <c r="K603" s="1" t="s">
        <v>83</v>
      </c>
      <c r="L603" s="1" t="s">
        <v>53</v>
      </c>
      <c r="M603" s="1"/>
      <c r="N603" s="1" t="s">
        <v>27</v>
      </c>
      <c r="O603" s="1" t="s">
        <v>54</v>
      </c>
      <c r="P603" s="1" t="s">
        <v>142</v>
      </c>
      <c r="Q603" s="1" t="s">
        <v>509</v>
      </c>
      <c r="R603" s="1">
        <v>60409</v>
      </c>
      <c r="S603" s="1" t="s">
        <v>179</v>
      </c>
      <c r="T603" s="1" t="s">
        <v>179</v>
      </c>
      <c r="U603" s="1">
        <v>12</v>
      </c>
      <c r="V603" s="1">
        <v>87109</v>
      </c>
    </row>
    <row r="604" spans="1:22" x14ac:dyDescent="0.35">
      <c r="A604" s="1">
        <v>24737</v>
      </c>
      <c r="B604" s="1" t="s">
        <v>50</v>
      </c>
      <c r="C604" s="1">
        <v>15.94</v>
      </c>
      <c r="D604" s="1">
        <v>0.05</v>
      </c>
      <c r="E604" s="1">
        <v>1069</v>
      </c>
      <c r="F604" s="1"/>
      <c r="G604" s="1"/>
      <c r="H604" s="1" t="s">
        <v>32</v>
      </c>
      <c r="I604" s="1" t="s">
        <v>42</v>
      </c>
      <c r="J604" s="1" t="s">
        <v>58</v>
      </c>
      <c r="K604" s="1" t="s">
        <v>25</v>
      </c>
      <c r="L604" s="1" t="s">
        <v>44</v>
      </c>
      <c r="M604" s="1"/>
      <c r="N604" s="1" t="s">
        <v>27</v>
      </c>
      <c r="O604" s="1" t="s">
        <v>45</v>
      </c>
      <c r="P604" s="1" t="s">
        <v>142</v>
      </c>
      <c r="Q604" s="1" t="s">
        <v>510</v>
      </c>
      <c r="R604" s="1">
        <v>62901</v>
      </c>
      <c r="S604" s="1" t="s">
        <v>57</v>
      </c>
      <c r="T604" s="1" t="s">
        <v>71</v>
      </c>
      <c r="U604" s="1">
        <v>41</v>
      </c>
      <c r="V604" s="1">
        <v>87110</v>
      </c>
    </row>
    <row r="605" spans="1:22" x14ac:dyDescent="0.35">
      <c r="A605" s="1">
        <v>22685</v>
      </c>
      <c r="B605" s="1" t="s">
        <v>31</v>
      </c>
      <c r="C605" s="1">
        <v>150.88999999999999</v>
      </c>
      <c r="D605" s="1">
        <v>0.1</v>
      </c>
      <c r="E605" s="1">
        <v>1072</v>
      </c>
      <c r="F605" s="1"/>
      <c r="G605" s="1"/>
      <c r="H605" s="1" t="s">
        <v>22</v>
      </c>
      <c r="I605" s="1" t="s">
        <v>81</v>
      </c>
      <c r="J605" s="1" t="s">
        <v>34</v>
      </c>
      <c r="K605" s="1" t="s">
        <v>35</v>
      </c>
      <c r="L605" s="1" t="s">
        <v>36</v>
      </c>
      <c r="M605" s="1"/>
      <c r="N605" s="1" t="s">
        <v>27</v>
      </c>
      <c r="O605" s="1" t="s">
        <v>54</v>
      </c>
      <c r="P605" s="1" t="s">
        <v>174</v>
      </c>
      <c r="Q605" s="1" t="s">
        <v>511</v>
      </c>
      <c r="R605" s="1">
        <v>18018</v>
      </c>
      <c r="S605" s="1" t="s">
        <v>94</v>
      </c>
      <c r="T605" s="1" t="s">
        <v>128</v>
      </c>
      <c r="U605" s="1">
        <v>3</v>
      </c>
      <c r="V605" s="1">
        <v>89631</v>
      </c>
    </row>
    <row r="606" spans="1:22" x14ac:dyDescent="0.35">
      <c r="A606" s="1">
        <v>26176</v>
      </c>
      <c r="B606" s="1" t="s">
        <v>21</v>
      </c>
      <c r="C606" s="1">
        <v>19.23</v>
      </c>
      <c r="D606" s="1">
        <v>0.05</v>
      </c>
      <c r="E606" s="1">
        <v>1075</v>
      </c>
      <c r="F606" s="1"/>
      <c r="G606" s="1"/>
      <c r="H606" s="1" t="s">
        <v>32</v>
      </c>
      <c r="I606" s="1" t="s">
        <v>42</v>
      </c>
      <c r="J606" s="1" t="s">
        <v>34</v>
      </c>
      <c r="K606" s="1" t="s">
        <v>52</v>
      </c>
      <c r="L606" s="1" t="s">
        <v>44</v>
      </c>
      <c r="M606" s="1"/>
      <c r="N606" s="1" t="s">
        <v>27</v>
      </c>
      <c r="O606" s="1" t="s">
        <v>54</v>
      </c>
      <c r="P606" s="1" t="s">
        <v>142</v>
      </c>
      <c r="Q606" s="1" t="s">
        <v>512</v>
      </c>
      <c r="R606" s="1">
        <v>60441</v>
      </c>
      <c r="S606" s="2">
        <v>42250</v>
      </c>
      <c r="T606" s="2">
        <v>42280</v>
      </c>
      <c r="U606" s="1">
        <v>11</v>
      </c>
      <c r="V606" s="1">
        <v>86422</v>
      </c>
    </row>
    <row r="607" spans="1:22" x14ac:dyDescent="0.35">
      <c r="A607" s="1">
        <v>23312</v>
      </c>
      <c r="B607" s="1" t="s">
        <v>31</v>
      </c>
      <c r="C607" s="1">
        <v>13.9</v>
      </c>
      <c r="D607" s="1">
        <v>0.05</v>
      </c>
      <c r="E607" s="1">
        <v>1080</v>
      </c>
      <c r="F607" s="1"/>
      <c r="G607" s="1"/>
      <c r="H607" s="1" t="s">
        <v>32</v>
      </c>
      <c r="I607" s="1" t="s">
        <v>81</v>
      </c>
      <c r="J607" s="1" t="s">
        <v>58</v>
      </c>
      <c r="K607" s="1" t="s">
        <v>141</v>
      </c>
      <c r="L607" s="1" t="s">
        <v>44</v>
      </c>
      <c r="M607" s="1"/>
      <c r="N607" s="1" t="s">
        <v>27</v>
      </c>
      <c r="O607" s="1" t="s">
        <v>54</v>
      </c>
      <c r="P607" s="1" t="s">
        <v>142</v>
      </c>
      <c r="Q607" s="1" t="s">
        <v>513</v>
      </c>
      <c r="R607" s="1">
        <v>60174</v>
      </c>
      <c r="S607" s="2">
        <v>42221</v>
      </c>
      <c r="T607" s="2">
        <v>42252</v>
      </c>
      <c r="U607" s="1">
        <v>14</v>
      </c>
      <c r="V607" s="1">
        <v>88461</v>
      </c>
    </row>
    <row r="608" spans="1:22" x14ac:dyDescent="0.35">
      <c r="A608" s="1">
        <v>24324</v>
      </c>
      <c r="B608" s="1" t="s">
        <v>31</v>
      </c>
      <c r="C608" s="1">
        <v>55.99</v>
      </c>
      <c r="D608" s="1">
        <v>0.05</v>
      </c>
      <c r="E608" s="1">
        <v>1083</v>
      </c>
      <c r="F608" s="1"/>
      <c r="G608" s="1"/>
      <c r="H608" s="1" t="s">
        <v>22</v>
      </c>
      <c r="I608" s="1" t="s">
        <v>81</v>
      </c>
      <c r="J608" s="1" t="s">
        <v>73</v>
      </c>
      <c r="K608" s="1" t="s">
        <v>67</v>
      </c>
      <c r="L608" s="1" t="s">
        <v>44</v>
      </c>
      <c r="M608" s="1"/>
      <c r="N608" s="1" t="s">
        <v>27</v>
      </c>
      <c r="O608" s="1" t="s">
        <v>45</v>
      </c>
      <c r="P608" s="1" t="s">
        <v>142</v>
      </c>
      <c r="Q608" s="1" t="s">
        <v>514</v>
      </c>
      <c r="R608" s="1">
        <v>62701</v>
      </c>
      <c r="S608" s="1" t="s">
        <v>256</v>
      </c>
      <c r="T608" s="2">
        <v>42039</v>
      </c>
      <c r="U608" s="1">
        <v>1</v>
      </c>
      <c r="V608" s="1">
        <v>88460</v>
      </c>
    </row>
    <row r="609" spans="1:22" x14ac:dyDescent="0.35">
      <c r="A609" s="1">
        <v>18047</v>
      </c>
      <c r="B609" s="1" t="s">
        <v>31</v>
      </c>
      <c r="C609" s="1">
        <v>7.64</v>
      </c>
      <c r="D609" s="1">
        <v>0.05</v>
      </c>
      <c r="E609" s="1">
        <v>1085</v>
      </c>
      <c r="F609" s="1"/>
      <c r="G609" s="1"/>
      <c r="H609" s="1" t="s">
        <v>32</v>
      </c>
      <c r="I609" s="1" t="s">
        <v>42</v>
      </c>
      <c r="J609" s="1" t="s">
        <v>58</v>
      </c>
      <c r="K609" s="1" t="s">
        <v>83</v>
      </c>
      <c r="L609" s="1" t="s">
        <v>26</v>
      </c>
      <c r="M609" s="1"/>
      <c r="N609" s="1" t="s">
        <v>27</v>
      </c>
      <c r="O609" s="1" t="s">
        <v>45</v>
      </c>
      <c r="P609" s="1" t="s">
        <v>62</v>
      </c>
      <c r="Q609" s="1" t="s">
        <v>515</v>
      </c>
      <c r="R609" s="1">
        <v>11729</v>
      </c>
      <c r="S609" s="2">
        <v>42125</v>
      </c>
      <c r="T609" s="2">
        <v>42156</v>
      </c>
      <c r="U609" s="1">
        <v>6</v>
      </c>
      <c r="V609" s="1">
        <v>86122</v>
      </c>
    </row>
    <row r="610" spans="1:22" x14ac:dyDescent="0.35">
      <c r="A610" s="1">
        <v>25279</v>
      </c>
      <c r="B610" s="1" t="s">
        <v>21</v>
      </c>
      <c r="C610" s="1">
        <v>9.06</v>
      </c>
      <c r="D610" s="1">
        <v>0.05</v>
      </c>
      <c r="E610" s="1">
        <v>1085</v>
      </c>
      <c r="F610" s="1"/>
      <c r="G610" s="1"/>
      <c r="H610" s="1" t="s">
        <v>32</v>
      </c>
      <c r="I610" s="1" t="s">
        <v>42</v>
      </c>
      <c r="J610" s="1" t="s">
        <v>58</v>
      </c>
      <c r="K610" s="1" t="s">
        <v>83</v>
      </c>
      <c r="L610" s="1" t="s">
        <v>53</v>
      </c>
      <c r="M610" s="1"/>
      <c r="N610" s="1" t="s">
        <v>27</v>
      </c>
      <c r="O610" s="1" t="s">
        <v>45</v>
      </c>
      <c r="P610" s="1" t="s">
        <v>62</v>
      </c>
      <c r="Q610" s="1" t="s">
        <v>515</v>
      </c>
      <c r="R610" s="1">
        <v>11729</v>
      </c>
      <c r="S610" s="1" t="s">
        <v>183</v>
      </c>
      <c r="T610" s="1" t="s">
        <v>341</v>
      </c>
      <c r="U610" s="1">
        <v>3</v>
      </c>
      <c r="V610" s="1">
        <v>86123</v>
      </c>
    </row>
    <row r="611" spans="1:22" x14ac:dyDescent="0.35">
      <c r="A611" s="1">
        <v>23104</v>
      </c>
      <c r="B611" s="1" t="s">
        <v>31</v>
      </c>
      <c r="C611" s="1">
        <v>30.42</v>
      </c>
      <c r="D611" s="1">
        <v>0.05</v>
      </c>
      <c r="E611" s="1">
        <v>1085</v>
      </c>
      <c r="F611" s="1"/>
      <c r="G611" s="1"/>
      <c r="H611" s="1" t="s">
        <v>32</v>
      </c>
      <c r="I611" s="1" t="s">
        <v>81</v>
      </c>
      <c r="J611" s="1" t="s">
        <v>73</v>
      </c>
      <c r="K611" s="1" t="s">
        <v>144</v>
      </c>
      <c r="L611" s="1" t="s">
        <v>53</v>
      </c>
      <c r="M611" s="1"/>
      <c r="N611" s="1" t="s">
        <v>27</v>
      </c>
      <c r="O611" s="1" t="s">
        <v>45</v>
      </c>
      <c r="P611" s="1" t="s">
        <v>62</v>
      </c>
      <c r="Q611" s="1" t="s">
        <v>515</v>
      </c>
      <c r="R611" s="1">
        <v>11729</v>
      </c>
      <c r="S611" s="1" t="s">
        <v>59</v>
      </c>
      <c r="T611" s="1" t="s">
        <v>71</v>
      </c>
      <c r="U611" s="1">
        <v>10</v>
      </c>
      <c r="V611" s="1">
        <v>86124</v>
      </c>
    </row>
    <row r="612" spans="1:22" x14ac:dyDescent="0.35">
      <c r="A612" s="1">
        <v>23105</v>
      </c>
      <c r="B612" s="1" t="s">
        <v>31</v>
      </c>
      <c r="C612" s="1">
        <v>37.94</v>
      </c>
      <c r="D612" s="1">
        <v>0.05</v>
      </c>
      <c r="E612" s="1">
        <v>1085</v>
      </c>
      <c r="F612" s="1"/>
      <c r="G612" s="1"/>
      <c r="H612" s="1" t="s">
        <v>32</v>
      </c>
      <c r="I612" s="1" t="s">
        <v>81</v>
      </c>
      <c r="J612" s="1" t="s">
        <v>58</v>
      </c>
      <c r="K612" s="1" t="s">
        <v>83</v>
      </c>
      <c r="L612" s="1" t="s">
        <v>26</v>
      </c>
      <c r="M612" s="1"/>
      <c r="N612" s="1" t="s">
        <v>27</v>
      </c>
      <c r="O612" s="1" t="s">
        <v>45</v>
      </c>
      <c r="P612" s="1" t="s">
        <v>62</v>
      </c>
      <c r="Q612" s="1" t="s">
        <v>515</v>
      </c>
      <c r="R612" s="1">
        <v>11729</v>
      </c>
      <c r="S612" s="1" t="s">
        <v>59</v>
      </c>
      <c r="T612" s="1" t="s">
        <v>57</v>
      </c>
      <c r="U612" s="1">
        <v>8</v>
      </c>
      <c r="V612" s="1">
        <v>86124</v>
      </c>
    </row>
    <row r="613" spans="1:22" x14ac:dyDescent="0.35">
      <c r="A613" s="1">
        <v>25280</v>
      </c>
      <c r="B613" s="1" t="s">
        <v>21</v>
      </c>
      <c r="C613" s="1">
        <v>14.27</v>
      </c>
      <c r="D613" s="1">
        <v>0.05</v>
      </c>
      <c r="E613" s="1">
        <v>1086</v>
      </c>
      <c r="F613" s="1"/>
      <c r="G613" s="1"/>
      <c r="H613" s="1" t="s">
        <v>32</v>
      </c>
      <c r="I613" s="1" t="s">
        <v>42</v>
      </c>
      <c r="J613" s="1" t="s">
        <v>58</v>
      </c>
      <c r="K613" s="1" t="s">
        <v>100</v>
      </c>
      <c r="L613" s="1" t="s">
        <v>53</v>
      </c>
      <c r="M613" s="1"/>
      <c r="N613" s="1" t="s">
        <v>27</v>
      </c>
      <c r="O613" s="1" t="s">
        <v>28</v>
      </c>
      <c r="P613" s="1" t="s">
        <v>62</v>
      </c>
      <c r="Q613" s="1" t="s">
        <v>516</v>
      </c>
      <c r="R613" s="1">
        <v>11746</v>
      </c>
      <c r="S613" s="1" t="s">
        <v>183</v>
      </c>
      <c r="T613" s="1" t="s">
        <v>341</v>
      </c>
      <c r="U613" s="1">
        <v>3</v>
      </c>
      <c r="V613" s="1">
        <v>86123</v>
      </c>
    </row>
    <row r="614" spans="1:22" x14ac:dyDescent="0.35">
      <c r="A614" s="1">
        <v>22537</v>
      </c>
      <c r="B614" s="1" t="s">
        <v>50</v>
      </c>
      <c r="C614" s="1">
        <v>15.14</v>
      </c>
      <c r="D614" s="1">
        <v>0.05</v>
      </c>
      <c r="E614" s="1">
        <v>1101</v>
      </c>
      <c r="F614" s="1"/>
      <c r="G614" s="1"/>
      <c r="H614" s="1" t="s">
        <v>32</v>
      </c>
      <c r="I614" s="1" t="s">
        <v>51</v>
      </c>
      <c r="J614" s="1" t="s">
        <v>58</v>
      </c>
      <c r="K614" s="1" t="s">
        <v>119</v>
      </c>
      <c r="L614" s="1" t="s">
        <v>53</v>
      </c>
      <c r="M614" s="1"/>
      <c r="N614" s="1" t="s">
        <v>27</v>
      </c>
      <c r="O614" s="1" t="s">
        <v>54</v>
      </c>
      <c r="P614" s="1" t="s">
        <v>37</v>
      </c>
      <c r="Q614" s="1" t="s">
        <v>486</v>
      </c>
      <c r="R614" s="1">
        <v>93030</v>
      </c>
      <c r="S614" s="2">
        <v>42129</v>
      </c>
      <c r="T614" s="2">
        <v>42160</v>
      </c>
      <c r="U614" s="1">
        <v>3</v>
      </c>
      <c r="V614" s="1">
        <v>91488</v>
      </c>
    </row>
    <row r="615" spans="1:22" x14ac:dyDescent="0.35">
      <c r="A615" s="1">
        <v>21847</v>
      </c>
      <c r="B615" s="1" t="s">
        <v>31</v>
      </c>
      <c r="C615" s="1">
        <v>328.14</v>
      </c>
      <c r="D615" s="1">
        <v>0.1</v>
      </c>
      <c r="E615" s="1">
        <v>1103</v>
      </c>
      <c r="F615" s="1"/>
      <c r="G615" s="1"/>
      <c r="H615" s="1" t="s">
        <v>22</v>
      </c>
      <c r="I615" s="1" t="s">
        <v>42</v>
      </c>
      <c r="J615" s="1" t="s">
        <v>58</v>
      </c>
      <c r="K615" s="1" t="s">
        <v>196</v>
      </c>
      <c r="L615" s="1" t="s">
        <v>36</v>
      </c>
      <c r="M615" s="1"/>
      <c r="N615" s="1" t="s">
        <v>27</v>
      </c>
      <c r="O615" s="1" t="s">
        <v>45</v>
      </c>
      <c r="P615" s="1" t="s">
        <v>302</v>
      </c>
      <c r="Q615" s="1" t="s">
        <v>517</v>
      </c>
      <c r="R615" s="1">
        <v>68046</v>
      </c>
      <c r="S615" s="2">
        <v>42281</v>
      </c>
      <c r="T615" s="2">
        <v>42312</v>
      </c>
      <c r="U615" s="1">
        <v>7</v>
      </c>
      <c r="V615" s="1">
        <v>90977</v>
      </c>
    </row>
    <row r="616" spans="1:22" x14ac:dyDescent="0.35">
      <c r="A616" s="1">
        <v>3847</v>
      </c>
      <c r="B616" s="1" t="s">
        <v>31</v>
      </c>
      <c r="C616" s="1">
        <v>328.14</v>
      </c>
      <c r="D616" s="1">
        <v>0.1</v>
      </c>
      <c r="E616" s="1">
        <v>1104</v>
      </c>
      <c r="F616" s="1"/>
      <c r="G616" s="1"/>
      <c r="H616" s="1" t="s">
        <v>22</v>
      </c>
      <c r="I616" s="1" t="s">
        <v>42</v>
      </c>
      <c r="J616" s="1" t="s">
        <v>58</v>
      </c>
      <c r="K616" s="1" t="s">
        <v>196</v>
      </c>
      <c r="L616" s="1" t="s">
        <v>36</v>
      </c>
      <c r="M616" s="1"/>
      <c r="N616" s="1" t="s">
        <v>27</v>
      </c>
      <c r="O616" s="1" t="s">
        <v>54</v>
      </c>
      <c r="P616" s="1" t="s">
        <v>62</v>
      </c>
      <c r="Q616" s="1" t="s">
        <v>79</v>
      </c>
      <c r="R616" s="1">
        <v>10282</v>
      </c>
      <c r="S616" s="2">
        <v>42281</v>
      </c>
      <c r="T616" s="2">
        <v>42312</v>
      </c>
      <c r="U616" s="1">
        <v>29</v>
      </c>
      <c r="V616" s="1">
        <v>27456</v>
      </c>
    </row>
    <row r="617" spans="1:22" x14ac:dyDescent="0.35">
      <c r="A617" s="1">
        <v>2808</v>
      </c>
      <c r="B617" s="1" t="s">
        <v>50</v>
      </c>
      <c r="C617" s="1">
        <v>6.35</v>
      </c>
      <c r="D617" s="1">
        <v>0.05</v>
      </c>
      <c r="E617" s="1">
        <v>1106</v>
      </c>
      <c r="F617" s="1"/>
      <c r="G617" s="1"/>
      <c r="H617" s="1" t="s">
        <v>32</v>
      </c>
      <c r="I617" s="1" t="s">
        <v>51</v>
      </c>
      <c r="J617" s="1" t="s">
        <v>58</v>
      </c>
      <c r="K617" s="1" t="s">
        <v>83</v>
      </c>
      <c r="L617" s="1" t="s">
        <v>26</v>
      </c>
      <c r="M617" s="1"/>
      <c r="N617" s="1" t="s">
        <v>27</v>
      </c>
      <c r="O617" s="1" t="s">
        <v>54</v>
      </c>
      <c r="P617" s="1" t="s">
        <v>112</v>
      </c>
      <c r="Q617" s="1" t="s">
        <v>403</v>
      </c>
      <c r="R617" s="1">
        <v>75220</v>
      </c>
      <c r="S617" s="1" t="s">
        <v>249</v>
      </c>
      <c r="T617" s="1" t="s">
        <v>78</v>
      </c>
      <c r="U617" s="1">
        <v>52</v>
      </c>
      <c r="V617" s="1">
        <v>20261</v>
      </c>
    </row>
    <row r="618" spans="1:22" x14ac:dyDescent="0.35">
      <c r="A618" s="1">
        <v>106</v>
      </c>
      <c r="B618" s="1" t="s">
        <v>21</v>
      </c>
      <c r="C618" s="1">
        <v>9.31</v>
      </c>
      <c r="D618" s="1">
        <v>0.05</v>
      </c>
      <c r="E618" s="1">
        <v>1106</v>
      </c>
      <c r="F618" s="1"/>
      <c r="G618" s="1"/>
      <c r="H618" s="1" t="s">
        <v>32</v>
      </c>
      <c r="I618" s="1" t="s">
        <v>51</v>
      </c>
      <c r="J618" s="1" t="s">
        <v>58</v>
      </c>
      <c r="K618" s="1" t="s">
        <v>141</v>
      </c>
      <c r="L618" s="1" t="s">
        <v>44</v>
      </c>
      <c r="M618" s="1"/>
      <c r="N618" s="1" t="s">
        <v>27</v>
      </c>
      <c r="O618" s="1" t="s">
        <v>54</v>
      </c>
      <c r="P618" s="1" t="s">
        <v>112</v>
      </c>
      <c r="Q618" s="1" t="s">
        <v>403</v>
      </c>
      <c r="R618" s="1">
        <v>75220</v>
      </c>
      <c r="S618" s="1" t="s">
        <v>77</v>
      </c>
      <c r="T618" s="1" t="s">
        <v>80</v>
      </c>
      <c r="U618" s="1">
        <v>61</v>
      </c>
      <c r="V618" s="1">
        <v>646</v>
      </c>
    </row>
    <row r="619" spans="1:22" x14ac:dyDescent="0.35">
      <c r="A619" s="1">
        <v>6443</v>
      </c>
      <c r="B619" s="1" t="s">
        <v>31</v>
      </c>
      <c r="C619" s="1">
        <v>140.81</v>
      </c>
      <c r="D619" s="1">
        <v>0.1</v>
      </c>
      <c r="E619" s="1">
        <v>1106</v>
      </c>
      <c r="F619" s="1"/>
      <c r="G619" s="1"/>
      <c r="H619" s="1" t="s">
        <v>32</v>
      </c>
      <c r="I619" s="1" t="s">
        <v>104</v>
      </c>
      <c r="J619" s="1" t="s">
        <v>34</v>
      </c>
      <c r="K619" s="1" t="s">
        <v>35</v>
      </c>
      <c r="L619" s="1" t="s">
        <v>178</v>
      </c>
      <c r="M619" s="1"/>
      <c r="N619" s="1" t="s">
        <v>27</v>
      </c>
      <c r="O619" s="1" t="s">
        <v>54</v>
      </c>
      <c r="P619" s="1" t="s">
        <v>112</v>
      </c>
      <c r="Q619" s="1" t="s">
        <v>403</v>
      </c>
      <c r="R619" s="1">
        <v>75220</v>
      </c>
      <c r="S619" s="2">
        <v>42161</v>
      </c>
      <c r="T619" s="2">
        <v>42222</v>
      </c>
      <c r="U619" s="1">
        <v>81</v>
      </c>
      <c r="V619" s="1">
        <v>45824</v>
      </c>
    </row>
    <row r="620" spans="1:22" x14ac:dyDescent="0.35">
      <c r="A620" s="1">
        <v>18106</v>
      </c>
      <c r="B620" s="1" t="s">
        <v>21</v>
      </c>
      <c r="C620" s="1">
        <v>9.31</v>
      </c>
      <c r="D620" s="1">
        <v>0.05</v>
      </c>
      <c r="E620" s="1">
        <v>1107</v>
      </c>
      <c r="F620" s="1"/>
      <c r="G620" s="1"/>
      <c r="H620" s="1" t="s">
        <v>32</v>
      </c>
      <c r="I620" s="1" t="s">
        <v>51</v>
      </c>
      <c r="J620" s="1" t="s">
        <v>58</v>
      </c>
      <c r="K620" s="1" t="s">
        <v>141</v>
      </c>
      <c r="L620" s="1" t="s">
        <v>44</v>
      </c>
      <c r="M620" s="1"/>
      <c r="N620" s="1" t="s">
        <v>27</v>
      </c>
      <c r="O620" s="1" t="s">
        <v>54</v>
      </c>
      <c r="P620" s="1" t="s">
        <v>112</v>
      </c>
      <c r="Q620" s="1" t="s">
        <v>518</v>
      </c>
      <c r="R620" s="1">
        <v>77566</v>
      </c>
      <c r="S620" s="1" t="s">
        <v>77</v>
      </c>
      <c r="T620" s="1" t="s">
        <v>80</v>
      </c>
      <c r="U620" s="1">
        <v>15</v>
      </c>
      <c r="V620" s="1">
        <v>86411</v>
      </c>
    </row>
    <row r="621" spans="1:22" x14ac:dyDescent="0.35">
      <c r="A621" s="1">
        <v>20807</v>
      </c>
      <c r="B621" s="1" t="s">
        <v>50</v>
      </c>
      <c r="C621" s="1">
        <v>31.74</v>
      </c>
      <c r="D621" s="1">
        <v>0.05</v>
      </c>
      <c r="E621" s="1">
        <v>1108</v>
      </c>
      <c r="F621" s="1"/>
      <c r="G621" s="1"/>
      <c r="H621" s="1" t="s">
        <v>22</v>
      </c>
      <c r="I621" s="1" t="s">
        <v>51</v>
      </c>
      <c r="J621" s="1" t="s">
        <v>58</v>
      </c>
      <c r="K621" s="1" t="s">
        <v>100</v>
      </c>
      <c r="L621" s="1" t="s">
        <v>53</v>
      </c>
      <c r="M621" s="1"/>
      <c r="N621" s="1" t="s">
        <v>27</v>
      </c>
      <c r="O621" s="1" t="s">
        <v>54</v>
      </c>
      <c r="P621" s="1" t="s">
        <v>112</v>
      </c>
      <c r="Q621" s="1" t="s">
        <v>519</v>
      </c>
      <c r="R621" s="1">
        <v>75146</v>
      </c>
      <c r="S621" s="1" t="s">
        <v>249</v>
      </c>
      <c r="T621" s="1" t="s">
        <v>249</v>
      </c>
      <c r="U621" s="1">
        <v>9</v>
      </c>
      <c r="V621" s="1">
        <v>86409</v>
      </c>
    </row>
    <row r="622" spans="1:22" x14ac:dyDescent="0.35">
      <c r="A622" s="1">
        <v>20808</v>
      </c>
      <c r="B622" s="1" t="s">
        <v>50</v>
      </c>
      <c r="C622" s="1">
        <v>6.35</v>
      </c>
      <c r="D622" s="1">
        <v>0.05</v>
      </c>
      <c r="E622" s="1">
        <v>1108</v>
      </c>
      <c r="F622" s="1"/>
      <c r="G622" s="1"/>
      <c r="H622" s="1" t="s">
        <v>32</v>
      </c>
      <c r="I622" s="1" t="s">
        <v>51</v>
      </c>
      <c r="J622" s="1" t="s">
        <v>58</v>
      </c>
      <c r="K622" s="1" t="s">
        <v>83</v>
      </c>
      <c r="L622" s="1" t="s">
        <v>26</v>
      </c>
      <c r="M622" s="1"/>
      <c r="N622" s="1" t="s">
        <v>27</v>
      </c>
      <c r="O622" s="1" t="s">
        <v>54</v>
      </c>
      <c r="P622" s="1" t="s">
        <v>112</v>
      </c>
      <c r="Q622" s="1" t="s">
        <v>519</v>
      </c>
      <c r="R622" s="1">
        <v>75146</v>
      </c>
      <c r="S622" s="1" t="s">
        <v>249</v>
      </c>
      <c r="T622" s="1" t="s">
        <v>78</v>
      </c>
      <c r="U622" s="1">
        <v>13</v>
      </c>
      <c r="V622" s="1">
        <v>86409</v>
      </c>
    </row>
    <row r="623" spans="1:22" x14ac:dyDescent="0.35">
      <c r="A623" s="1">
        <v>20809</v>
      </c>
      <c r="B623" s="1" t="s">
        <v>50</v>
      </c>
      <c r="C623" s="1">
        <v>65.989999999999995</v>
      </c>
      <c r="D623" s="1">
        <v>0.05</v>
      </c>
      <c r="E623" s="1">
        <v>1108</v>
      </c>
      <c r="F623" s="1"/>
      <c r="G623" s="1"/>
      <c r="H623" s="1" t="s">
        <v>22</v>
      </c>
      <c r="I623" s="1" t="s">
        <v>51</v>
      </c>
      <c r="J623" s="1" t="s">
        <v>73</v>
      </c>
      <c r="K623" s="1" t="s">
        <v>67</v>
      </c>
      <c r="L623" s="1" t="s">
        <v>53</v>
      </c>
      <c r="M623" s="1"/>
      <c r="N623" s="1" t="s">
        <v>27</v>
      </c>
      <c r="O623" s="1" t="s">
        <v>54</v>
      </c>
      <c r="P623" s="1" t="s">
        <v>112</v>
      </c>
      <c r="Q623" s="1" t="s">
        <v>519</v>
      </c>
      <c r="R623" s="1">
        <v>75146</v>
      </c>
      <c r="S623" s="1" t="s">
        <v>249</v>
      </c>
      <c r="T623" s="1" t="s">
        <v>77</v>
      </c>
      <c r="U623" s="1">
        <v>8</v>
      </c>
      <c r="V623" s="1">
        <v>86409</v>
      </c>
    </row>
    <row r="624" spans="1:22" x14ac:dyDescent="0.35">
      <c r="A624" s="1">
        <v>22480</v>
      </c>
      <c r="B624" s="1" t="s">
        <v>50</v>
      </c>
      <c r="C624" s="1">
        <v>8.3699999999999992</v>
      </c>
      <c r="D624" s="1">
        <v>0.05</v>
      </c>
      <c r="E624" s="1">
        <v>1109</v>
      </c>
      <c r="F624" s="1"/>
      <c r="G624" s="1"/>
      <c r="H624" s="1" t="s">
        <v>32</v>
      </c>
      <c r="I624" s="1" t="s">
        <v>104</v>
      </c>
      <c r="J624" s="1" t="s">
        <v>34</v>
      </c>
      <c r="K624" s="1" t="s">
        <v>52</v>
      </c>
      <c r="L624" s="1" t="s">
        <v>178</v>
      </c>
      <c r="M624" s="1"/>
      <c r="N624" s="1" t="s">
        <v>27</v>
      </c>
      <c r="O624" s="1" t="s">
        <v>28</v>
      </c>
      <c r="P624" s="1" t="s">
        <v>112</v>
      </c>
      <c r="Q624" s="1" t="s">
        <v>520</v>
      </c>
      <c r="R624" s="1">
        <v>78041</v>
      </c>
      <c r="S624" s="1" t="s">
        <v>521</v>
      </c>
      <c r="T624" s="1" t="s">
        <v>521</v>
      </c>
      <c r="U624" s="1">
        <v>13</v>
      </c>
      <c r="V624" s="1">
        <v>86410</v>
      </c>
    </row>
    <row r="625" spans="1:22" x14ac:dyDescent="0.35">
      <c r="A625" s="1">
        <v>20176</v>
      </c>
      <c r="B625" s="1" t="s">
        <v>31</v>
      </c>
      <c r="C625" s="1">
        <v>300.98</v>
      </c>
      <c r="D625" s="1">
        <v>0.1</v>
      </c>
      <c r="E625" s="1">
        <v>1112</v>
      </c>
      <c r="F625" s="1"/>
      <c r="G625" s="1"/>
      <c r="H625" s="1" t="s">
        <v>22</v>
      </c>
      <c r="I625" s="1" t="s">
        <v>81</v>
      </c>
      <c r="J625" s="1" t="s">
        <v>34</v>
      </c>
      <c r="K625" s="1" t="s">
        <v>151</v>
      </c>
      <c r="L625" s="1" t="s">
        <v>108</v>
      </c>
      <c r="M625" s="1"/>
      <c r="N625" s="1" t="s">
        <v>27</v>
      </c>
      <c r="O625" s="1" t="s">
        <v>28</v>
      </c>
      <c r="P625" s="1" t="s">
        <v>37</v>
      </c>
      <c r="Q625" s="1" t="s">
        <v>522</v>
      </c>
      <c r="R625" s="1">
        <v>92399</v>
      </c>
      <c r="S625" s="2">
        <v>42039</v>
      </c>
      <c r="T625" s="2">
        <v>42098</v>
      </c>
      <c r="U625" s="1">
        <v>12</v>
      </c>
      <c r="V625" s="1">
        <v>90832</v>
      </c>
    </row>
    <row r="626" spans="1:22" x14ac:dyDescent="0.35">
      <c r="A626" s="1">
        <v>20177</v>
      </c>
      <c r="B626" s="1" t="s">
        <v>31</v>
      </c>
      <c r="C626" s="1">
        <v>2550.14</v>
      </c>
      <c r="D626" s="1">
        <v>0.15</v>
      </c>
      <c r="E626" s="1">
        <v>1112</v>
      </c>
      <c r="F626" s="1"/>
      <c r="G626" s="1"/>
      <c r="H626" s="1" t="s">
        <v>22</v>
      </c>
      <c r="I626" s="1" t="s">
        <v>81</v>
      </c>
      <c r="J626" s="1" t="s">
        <v>73</v>
      </c>
      <c r="K626" s="1" t="s">
        <v>74</v>
      </c>
      <c r="L626" s="1" t="s">
        <v>36</v>
      </c>
      <c r="M626" s="1"/>
      <c r="N626" s="1" t="s">
        <v>27</v>
      </c>
      <c r="O626" s="1" t="s">
        <v>28</v>
      </c>
      <c r="P626" s="1" t="s">
        <v>37</v>
      </c>
      <c r="Q626" s="1" t="s">
        <v>522</v>
      </c>
      <c r="R626" s="1">
        <v>92399</v>
      </c>
      <c r="S626" s="2">
        <v>42039</v>
      </c>
      <c r="T626" s="2">
        <v>42098</v>
      </c>
      <c r="U626" s="1">
        <v>2</v>
      </c>
      <c r="V626" s="1">
        <v>90832</v>
      </c>
    </row>
    <row r="627" spans="1:22" x14ac:dyDescent="0.35">
      <c r="A627" s="1">
        <v>26060</v>
      </c>
      <c r="B627" s="1" t="s">
        <v>41</v>
      </c>
      <c r="C627" s="1">
        <v>2.89</v>
      </c>
      <c r="D627" s="1">
        <v>0.05</v>
      </c>
      <c r="E627" s="1">
        <v>1113</v>
      </c>
      <c r="F627" s="1"/>
      <c r="G627" s="1"/>
      <c r="H627" s="1" t="s">
        <v>32</v>
      </c>
      <c r="I627" s="1" t="s">
        <v>81</v>
      </c>
      <c r="J627" s="1" t="s">
        <v>58</v>
      </c>
      <c r="K627" s="1" t="s">
        <v>116</v>
      </c>
      <c r="L627" s="1" t="s">
        <v>53</v>
      </c>
      <c r="M627" s="1"/>
      <c r="N627" s="1" t="s">
        <v>27</v>
      </c>
      <c r="O627" s="1" t="s">
        <v>28</v>
      </c>
      <c r="P627" s="1" t="s">
        <v>194</v>
      </c>
      <c r="Q627" s="1" t="s">
        <v>523</v>
      </c>
      <c r="R627" s="1">
        <v>80004</v>
      </c>
      <c r="S627" s="2">
        <v>42159</v>
      </c>
      <c r="T627" s="2">
        <v>42189</v>
      </c>
      <c r="U627" s="1">
        <v>14</v>
      </c>
      <c r="V627" s="1">
        <v>90833</v>
      </c>
    </row>
    <row r="628" spans="1:22" x14ac:dyDescent="0.35">
      <c r="A628" s="1">
        <v>26061</v>
      </c>
      <c r="B628" s="1" t="s">
        <v>41</v>
      </c>
      <c r="C628" s="1">
        <v>55.99</v>
      </c>
      <c r="D628" s="1">
        <v>0.05</v>
      </c>
      <c r="E628" s="1">
        <v>1113</v>
      </c>
      <c r="F628" s="1"/>
      <c r="G628" s="1"/>
      <c r="H628" s="1" t="s">
        <v>32</v>
      </c>
      <c r="I628" s="1" t="s">
        <v>81</v>
      </c>
      <c r="J628" s="1" t="s">
        <v>73</v>
      </c>
      <c r="K628" s="1" t="s">
        <v>67</v>
      </c>
      <c r="L628" s="1" t="s">
        <v>44</v>
      </c>
      <c r="M628" s="1"/>
      <c r="N628" s="1" t="s">
        <v>27</v>
      </c>
      <c r="O628" s="1" t="s">
        <v>28</v>
      </c>
      <c r="P628" s="1" t="s">
        <v>194</v>
      </c>
      <c r="Q628" s="1" t="s">
        <v>523</v>
      </c>
      <c r="R628" s="1">
        <v>80004</v>
      </c>
      <c r="S628" s="2">
        <v>42159</v>
      </c>
      <c r="T628" s="2">
        <v>42220</v>
      </c>
      <c r="U628" s="1">
        <v>5</v>
      </c>
      <c r="V628" s="1">
        <v>90833</v>
      </c>
    </row>
    <row r="629" spans="1:22" x14ac:dyDescent="0.35">
      <c r="A629" s="1">
        <v>21579</v>
      </c>
      <c r="B629" s="1" t="s">
        <v>31</v>
      </c>
      <c r="C629" s="1">
        <v>64.650000000000006</v>
      </c>
      <c r="D629" s="1">
        <v>0.05</v>
      </c>
      <c r="E629" s="1">
        <v>1117</v>
      </c>
      <c r="F629" s="1"/>
      <c r="G629" s="1"/>
      <c r="H629" s="1" t="s">
        <v>32</v>
      </c>
      <c r="I629" s="1" t="s">
        <v>42</v>
      </c>
      <c r="J629" s="1" t="s">
        <v>58</v>
      </c>
      <c r="K629" s="1" t="s">
        <v>119</v>
      </c>
      <c r="L629" s="1" t="s">
        <v>178</v>
      </c>
      <c r="M629" s="1"/>
      <c r="N629" s="1" t="s">
        <v>27</v>
      </c>
      <c r="O629" s="1" t="s">
        <v>28</v>
      </c>
      <c r="P629" s="1" t="s">
        <v>250</v>
      </c>
      <c r="Q629" s="1" t="s">
        <v>524</v>
      </c>
      <c r="R629" s="1">
        <v>85705</v>
      </c>
      <c r="S629" s="2">
        <v>42126</v>
      </c>
      <c r="T629" s="2">
        <v>42157</v>
      </c>
      <c r="U629" s="1">
        <v>4</v>
      </c>
      <c r="V629" s="1">
        <v>86768</v>
      </c>
    </row>
    <row r="630" spans="1:22" x14ac:dyDescent="0.35">
      <c r="A630" s="1">
        <v>21329</v>
      </c>
      <c r="B630" s="1" t="s">
        <v>98</v>
      </c>
      <c r="C630" s="1">
        <v>19.98</v>
      </c>
      <c r="D630" s="1">
        <v>0.05</v>
      </c>
      <c r="E630" s="1">
        <v>1121</v>
      </c>
      <c r="F630" s="1"/>
      <c r="G630" s="1"/>
      <c r="H630" s="1" t="s">
        <v>32</v>
      </c>
      <c r="I630" s="1" t="s">
        <v>104</v>
      </c>
      <c r="J630" s="1" t="s">
        <v>58</v>
      </c>
      <c r="K630" s="1" t="s">
        <v>83</v>
      </c>
      <c r="L630" s="1" t="s">
        <v>53</v>
      </c>
      <c r="M630" s="1"/>
      <c r="N630" s="1" t="s">
        <v>27</v>
      </c>
      <c r="O630" s="1" t="s">
        <v>28</v>
      </c>
      <c r="P630" s="1" t="s">
        <v>37</v>
      </c>
      <c r="Q630" s="1" t="s">
        <v>525</v>
      </c>
      <c r="R630" s="1">
        <v>92592</v>
      </c>
      <c r="S630" s="2">
        <v>42187</v>
      </c>
      <c r="T630" s="1" t="s">
        <v>68</v>
      </c>
      <c r="U630" s="1">
        <v>8</v>
      </c>
      <c r="V630" s="1">
        <v>86767</v>
      </c>
    </row>
    <row r="631" spans="1:22" x14ac:dyDescent="0.35">
      <c r="A631" s="1">
        <v>21330</v>
      </c>
      <c r="B631" s="1" t="s">
        <v>98</v>
      </c>
      <c r="C631" s="1">
        <v>125.99</v>
      </c>
      <c r="D631" s="1">
        <v>0.1</v>
      </c>
      <c r="E631" s="1">
        <v>1121</v>
      </c>
      <c r="F631" s="1"/>
      <c r="G631" s="1"/>
      <c r="H631" s="1" t="s">
        <v>32</v>
      </c>
      <c r="I631" s="1" t="s">
        <v>104</v>
      </c>
      <c r="J631" s="1" t="s">
        <v>73</v>
      </c>
      <c r="K631" s="1" t="s">
        <v>67</v>
      </c>
      <c r="L631" s="1" t="s">
        <v>53</v>
      </c>
      <c r="M631" s="1"/>
      <c r="N631" s="1" t="s">
        <v>27</v>
      </c>
      <c r="O631" s="1" t="s">
        <v>28</v>
      </c>
      <c r="P631" s="1" t="s">
        <v>37</v>
      </c>
      <c r="Q631" s="1" t="s">
        <v>525</v>
      </c>
      <c r="R631" s="1">
        <v>92592</v>
      </c>
      <c r="S631" s="2">
        <v>42187</v>
      </c>
      <c r="T631" s="2">
        <v>42249</v>
      </c>
      <c r="U631" s="1">
        <v>7</v>
      </c>
      <c r="V631" s="1">
        <v>86767</v>
      </c>
    </row>
    <row r="632" spans="1:22" x14ac:dyDescent="0.35">
      <c r="A632" s="1">
        <v>20612</v>
      </c>
      <c r="B632" s="1" t="s">
        <v>21</v>
      </c>
      <c r="C632" s="1">
        <v>7.3</v>
      </c>
      <c r="D632" s="1">
        <v>0.05</v>
      </c>
      <c r="E632" s="1">
        <v>1123</v>
      </c>
      <c r="F632" s="1"/>
      <c r="G632" s="1"/>
      <c r="H632" s="1" t="s">
        <v>32</v>
      </c>
      <c r="I632" s="1" t="s">
        <v>51</v>
      </c>
      <c r="J632" s="1" t="s">
        <v>58</v>
      </c>
      <c r="K632" s="1" t="s">
        <v>100</v>
      </c>
      <c r="L632" s="1" t="s">
        <v>53</v>
      </c>
      <c r="M632" s="1"/>
      <c r="N632" s="1" t="s">
        <v>27</v>
      </c>
      <c r="O632" s="1" t="s">
        <v>28</v>
      </c>
      <c r="P632" s="1" t="s">
        <v>37</v>
      </c>
      <c r="Q632" s="1" t="s">
        <v>323</v>
      </c>
      <c r="R632" s="1">
        <v>95661</v>
      </c>
      <c r="S632" s="1" t="s">
        <v>126</v>
      </c>
      <c r="T632" s="1" t="s">
        <v>282</v>
      </c>
      <c r="U632" s="1">
        <v>14</v>
      </c>
      <c r="V632" s="1">
        <v>87015</v>
      </c>
    </row>
    <row r="633" spans="1:22" x14ac:dyDescent="0.35">
      <c r="A633" s="1">
        <v>18212</v>
      </c>
      <c r="B633" s="1" t="s">
        <v>21</v>
      </c>
      <c r="C633" s="1">
        <v>175.99</v>
      </c>
      <c r="D633" s="1">
        <v>0.1</v>
      </c>
      <c r="E633" s="1">
        <v>1123</v>
      </c>
      <c r="F633" s="1"/>
      <c r="G633" s="1"/>
      <c r="H633" s="1" t="s">
        <v>32</v>
      </c>
      <c r="I633" s="1" t="s">
        <v>51</v>
      </c>
      <c r="J633" s="1" t="s">
        <v>73</v>
      </c>
      <c r="K633" s="1" t="s">
        <v>67</v>
      </c>
      <c r="L633" s="1" t="s">
        <v>53</v>
      </c>
      <c r="M633" s="1"/>
      <c r="N633" s="1" t="s">
        <v>27</v>
      </c>
      <c r="O633" s="1" t="s">
        <v>45</v>
      </c>
      <c r="P633" s="1" t="s">
        <v>37</v>
      </c>
      <c r="Q633" s="1" t="s">
        <v>323</v>
      </c>
      <c r="R633" s="1">
        <v>95661</v>
      </c>
      <c r="S633" s="1" t="s">
        <v>311</v>
      </c>
      <c r="T633" s="1" t="s">
        <v>149</v>
      </c>
      <c r="U633" s="1">
        <v>22</v>
      </c>
      <c r="V633" s="1">
        <v>87016</v>
      </c>
    </row>
    <row r="634" spans="1:22" x14ac:dyDescent="0.35">
      <c r="A634" s="1">
        <v>18211</v>
      </c>
      <c r="B634" s="1" t="s">
        <v>21</v>
      </c>
      <c r="C634" s="1">
        <v>160.97999999999999</v>
      </c>
      <c r="D634" s="1">
        <v>0.1</v>
      </c>
      <c r="E634" s="1">
        <v>1124</v>
      </c>
      <c r="F634" s="1"/>
      <c r="G634" s="1"/>
      <c r="H634" s="1" t="s">
        <v>22</v>
      </c>
      <c r="I634" s="1" t="s">
        <v>51</v>
      </c>
      <c r="J634" s="1" t="s">
        <v>34</v>
      </c>
      <c r="K634" s="1" t="s">
        <v>151</v>
      </c>
      <c r="L634" s="1" t="s">
        <v>108</v>
      </c>
      <c r="M634" s="1"/>
      <c r="N634" s="1" t="s">
        <v>27</v>
      </c>
      <c r="O634" s="1" t="s">
        <v>54</v>
      </c>
      <c r="P634" s="1" t="s">
        <v>171</v>
      </c>
      <c r="Q634" s="1" t="s">
        <v>526</v>
      </c>
      <c r="R634" s="1">
        <v>6360</v>
      </c>
      <c r="S634" s="1" t="s">
        <v>311</v>
      </c>
      <c r="T634" s="1" t="s">
        <v>264</v>
      </c>
      <c r="U634" s="1">
        <v>18</v>
      </c>
      <c r="V634" s="1">
        <v>87016</v>
      </c>
    </row>
    <row r="635" spans="1:22" x14ac:dyDescent="0.35">
      <c r="A635" s="1">
        <v>22052</v>
      </c>
      <c r="B635" s="1" t="s">
        <v>50</v>
      </c>
      <c r="C635" s="1">
        <v>4.0599999999999996</v>
      </c>
      <c r="D635" s="1">
        <v>0.05</v>
      </c>
      <c r="E635" s="1">
        <v>1127</v>
      </c>
      <c r="F635" s="1"/>
      <c r="G635" s="1"/>
      <c r="H635" s="1" t="s">
        <v>32</v>
      </c>
      <c r="I635" s="1" t="s">
        <v>104</v>
      </c>
      <c r="J635" s="1" t="s">
        <v>58</v>
      </c>
      <c r="K635" s="1" t="s">
        <v>196</v>
      </c>
      <c r="L635" s="1" t="s">
        <v>53</v>
      </c>
      <c r="M635" s="1"/>
      <c r="N635" s="1" t="s">
        <v>27</v>
      </c>
      <c r="O635" s="1" t="s">
        <v>54</v>
      </c>
      <c r="P635" s="1" t="s">
        <v>112</v>
      </c>
      <c r="Q635" s="1" t="s">
        <v>527</v>
      </c>
      <c r="R635" s="1">
        <v>78852</v>
      </c>
      <c r="S635" s="1" t="s">
        <v>235</v>
      </c>
      <c r="T635" s="1" t="s">
        <v>367</v>
      </c>
      <c r="U635" s="1">
        <v>16</v>
      </c>
      <c r="V635" s="1">
        <v>87221</v>
      </c>
    </row>
    <row r="636" spans="1:22" x14ac:dyDescent="0.35">
      <c r="A636" s="1">
        <v>26377</v>
      </c>
      <c r="B636" s="1" t="s">
        <v>98</v>
      </c>
      <c r="C636" s="1">
        <v>4.71</v>
      </c>
      <c r="D636" s="1">
        <v>0.05</v>
      </c>
      <c r="E636" s="1">
        <v>1127</v>
      </c>
      <c r="F636" s="1"/>
      <c r="G636" s="1"/>
      <c r="H636" s="1" t="s">
        <v>32</v>
      </c>
      <c r="I636" s="1" t="s">
        <v>104</v>
      </c>
      <c r="J636" s="1" t="s">
        <v>58</v>
      </c>
      <c r="K636" s="1" t="s">
        <v>60</v>
      </c>
      <c r="L636" s="1" t="s">
        <v>26</v>
      </c>
      <c r="M636" s="1"/>
      <c r="N636" s="1" t="s">
        <v>27</v>
      </c>
      <c r="O636" s="1" t="s">
        <v>54</v>
      </c>
      <c r="P636" s="1" t="s">
        <v>112</v>
      </c>
      <c r="Q636" s="1" t="s">
        <v>527</v>
      </c>
      <c r="R636" s="1">
        <v>78852</v>
      </c>
      <c r="S636" s="1" t="s">
        <v>149</v>
      </c>
      <c r="T636" s="1" t="s">
        <v>421</v>
      </c>
      <c r="U636" s="1">
        <v>19</v>
      </c>
      <c r="V636" s="1">
        <v>87222</v>
      </c>
    </row>
    <row r="637" spans="1:22" x14ac:dyDescent="0.35">
      <c r="A637" s="1">
        <v>26378</v>
      </c>
      <c r="B637" s="1" t="s">
        <v>98</v>
      </c>
      <c r="C637" s="1">
        <v>4.2</v>
      </c>
      <c r="D637" s="1">
        <v>0.05</v>
      </c>
      <c r="E637" s="1">
        <v>1128</v>
      </c>
      <c r="F637" s="1"/>
      <c r="G637" s="1"/>
      <c r="H637" s="1" t="s">
        <v>32</v>
      </c>
      <c r="I637" s="1" t="s">
        <v>104</v>
      </c>
      <c r="J637" s="1" t="s">
        <v>58</v>
      </c>
      <c r="K637" s="1" t="s">
        <v>83</v>
      </c>
      <c r="L637" s="1" t="s">
        <v>26</v>
      </c>
      <c r="M637" s="1"/>
      <c r="N637" s="1" t="s">
        <v>27</v>
      </c>
      <c r="O637" s="1" t="s">
        <v>45</v>
      </c>
      <c r="P637" s="1" t="s">
        <v>112</v>
      </c>
      <c r="Q637" s="1" t="s">
        <v>528</v>
      </c>
      <c r="R637" s="1">
        <v>78539</v>
      </c>
      <c r="S637" s="1" t="s">
        <v>149</v>
      </c>
      <c r="T637" s="1" t="s">
        <v>320</v>
      </c>
      <c r="U637" s="1">
        <v>13</v>
      </c>
      <c r="V637" s="1">
        <v>87222</v>
      </c>
    </row>
    <row r="638" spans="1:22" x14ac:dyDescent="0.35">
      <c r="A638" s="1">
        <v>4501</v>
      </c>
      <c r="B638" s="1" t="s">
        <v>98</v>
      </c>
      <c r="C638" s="1">
        <v>8.6</v>
      </c>
      <c r="D638" s="1">
        <v>0.05</v>
      </c>
      <c r="E638" s="1">
        <v>1129</v>
      </c>
      <c r="F638" s="1"/>
      <c r="G638" s="1"/>
      <c r="H638" s="1" t="s">
        <v>32</v>
      </c>
      <c r="I638" s="1" t="s">
        <v>42</v>
      </c>
      <c r="J638" s="1" t="s">
        <v>58</v>
      </c>
      <c r="K638" s="1" t="s">
        <v>100</v>
      </c>
      <c r="L638" s="1" t="s">
        <v>53</v>
      </c>
      <c r="M638" s="1"/>
      <c r="N638" s="1" t="s">
        <v>27</v>
      </c>
      <c r="O638" s="1" t="s">
        <v>45</v>
      </c>
      <c r="P638" s="1" t="s">
        <v>152</v>
      </c>
      <c r="Q638" s="1" t="s">
        <v>153</v>
      </c>
      <c r="R638" s="1">
        <v>2118</v>
      </c>
      <c r="S638" s="1" t="s">
        <v>270</v>
      </c>
      <c r="T638" s="1" t="s">
        <v>93</v>
      </c>
      <c r="U638" s="1">
        <v>37</v>
      </c>
      <c r="V638" s="1">
        <v>32037</v>
      </c>
    </row>
    <row r="639" spans="1:22" x14ac:dyDescent="0.35">
      <c r="A639" s="1">
        <v>4502</v>
      </c>
      <c r="B639" s="1" t="s">
        <v>98</v>
      </c>
      <c r="C639" s="1">
        <v>699.99</v>
      </c>
      <c r="D639" s="1">
        <v>0.1</v>
      </c>
      <c r="E639" s="1">
        <v>1129</v>
      </c>
      <c r="F639" s="1"/>
      <c r="G639" s="1"/>
      <c r="H639" s="1" t="s">
        <v>32</v>
      </c>
      <c r="I639" s="1" t="s">
        <v>42</v>
      </c>
      <c r="J639" s="1" t="s">
        <v>73</v>
      </c>
      <c r="K639" s="1" t="s">
        <v>340</v>
      </c>
      <c r="L639" s="1" t="s">
        <v>178</v>
      </c>
      <c r="M639" s="1"/>
      <c r="N639" s="1" t="s">
        <v>27</v>
      </c>
      <c r="O639" s="1" t="s">
        <v>45</v>
      </c>
      <c r="P639" s="1" t="s">
        <v>152</v>
      </c>
      <c r="Q639" s="1" t="s">
        <v>153</v>
      </c>
      <c r="R639" s="1">
        <v>2118</v>
      </c>
      <c r="S639" s="1" t="s">
        <v>270</v>
      </c>
      <c r="T639" s="1" t="s">
        <v>137</v>
      </c>
      <c r="U639" s="1">
        <v>15</v>
      </c>
      <c r="V639" s="1">
        <v>32037</v>
      </c>
    </row>
    <row r="640" spans="1:22" x14ac:dyDescent="0.35">
      <c r="A640" s="1">
        <v>6891</v>
      </c>
      <c r="B640" s="1" t="s">
        <v>31</v>
      </c>
      <c r="C640" s="1">
        <v>5.78</v>
      </c>
      <c r="D640" s="1">
        <v>0.05</v>
      </c>
      <c r="E640" s="1">
        <v>1129</v>
      </c>
      <c r="F640" s="1"/>
      <c r="G640" s="1"/>
      <c r="H640" s="1" t="s">
        <v>22</v>
      </c>
      <c r="I640" s="1" t="s">
        <v>81</v>
      </c>
      <c r="J640" s="1" t="s">
        <v>58</v>
      </c>
      <c r="K640" s="1" t="s">
        <v>83</v>
      </c>
      <c r="L640" s="1" t="s">
        <v>53</v>
      </c>
      <c r="M640" s="1"/>
      <c r="N640" s="1" t="s">
        <v>27</v>
      </c>
      <c r="O640" s="1" t="s">
        <v>45</v>
      </c>
      <c r="P640" s="1" t="s">
        <v>152</v>
      </c>
      <c r="Q640" s="1" t="s">
        <v>153</v>
      </c>
      <c r="R640" s="1">
        <v>2118</v>
      </c>
      <c r="S640" s="1" t="s">
        <v>192</v>
      </c>
      <c r="T640" s="1" t="s">
        <v>256</v>
      </c>
      <c r="U640" s="1">
        <v>29</v>
      </c>
      <c r="V640" s="1">
        <v>49125</v>
      </c>
    </row>
    <row r="641" spans="1:22" x14ac:dyDescent="0.35">
      <c r="A641" s="1">
        <v>1917</v>
      </c>
      <c r="B641" s="1" t="s">
        <v>50</v>
      </c>
      <c r="C641" s="1">
        <v>7.64</v>
      </c>
      <c r="D641" s="1">
        <v>0.05</v>
      </c>
      <c r="E641" s="1">
        <v>1129</v>
      </c>
      <c r="F641" s="1"/>
      <c r="G641" s="1"/>
      <c r="H641" s="1" t="s">
        <v>32</v>
      </c>
      <c r="I641" s="1" t="s">
        <v>42</v>
      </c>
      <c r="J641" s="1" t="s">
        <v>58</v>
      </c>
      <c r="K641" s="1" t="s">
        <v>61</v>
      </c>
      <c r="L641" s="1" t="s">
        <v>53</v>
      </c>
      <c r="M641" s="1"/>
      <c r="N641" s="1" t="s">
        <v>27</v>
      </c>
      <c r="O641" s="1" t="s">
        <v>45</v>
      </c>
      <c r="P641" s="1" t="s">
        <v>152</v>
      </c>
      <c r="Q641" s="1" t="s">
        <v>153</v>
      </c>
      <c r="R641" s="1">
        <v>2118</v>
      </c>
      <c r="S641" s="1" t="s">
        <v>77</v>
      </c>
      <c r="T641" s="1" t="s">
        <v>78</v>
      </c>
      <c r="U641" s="1">
        <v>52</v>
      </c>
      <c r="V641" s="1">
        <v>13735</v>
      </c>
    </row>
    <row r="642" spans="1:22" x14ac:dyDescent="0.35">
      <c r="A642" s="1">
        <v>5568</v>
      </c>
      <c r="B642" s="1" t="s">
        <v>98</v>
      </c>
      <c r="C642" s="1">
        <v>30.98</v>
      </c>
      <c r="D642" s="1">
        <v>0.05</v>
      </c>
      <c r="E642" s="1">
        <v>1129</v>
      </c>
      <c r="F642" s="1"/>
      <c r="G642" s="1"/>
      <c r="H642" s="1" t="s">
        <v>32</v>
      </c>
      <c r="I642" s="1" t="s">
        <v>81</v>
      </c>
      <c r="J642" s="1" t="s">
        <v>73</v>
      </c>
      <c r="K642" s="1" t="s">
        <v>144</v>
      </c>
      <c r="L642" s="1" t="s">
        <v>53</v>
      </c>
      <c r="M642" s="1"/>
      <c r="N642" s="1" t="s">
        <v>27</v>
      </c>
      <c r="O642" s="1" t="s">
        <v>45</v>
      </c>
      <c r="P642" s="1" t="s">
        <v>152</v>
      </c>
      <c r="Q642" s="1" t="s">
        <v>153</v>
      </c>
      <c r="R642" s="1">
        <v>2118</v>
      </c>
      <c r="S642" s="1" t="s">
        <v>39</v>
      </c>
      <c r="T642" s="1" t="s">
        <v>102</v>
      </c>
      <c r="U642" s="1">
        <v>44</v>
      </c>
      <c r="V642" s="1">
        <v>39430</v>
      </c>
    </row>
    <row r="643" spans="1:22" x14ac:dyDescent="0.35">
      <c r="A643" s="1">
        <v>8099</v>
      </c>
      <c r="B643" s="1" t="s">
        <v>98</v>
      </c>
      <c r="C643" s="1">
        <v>4.9800000000000004</v>
      </c>
      <c r="D643" s="1">
        <v>0.05</v>
      </c>
      <c r="E643" s="1">
        <v>1129</v>
      </c>
      <c r="F643" s="1"/>
      <c r="G643" s="1"/>
      <c r="H643" s="1" t="s">
        <v>32</v>
      </c>
      <c r="I643" s="1" t="s">
        <v>42</v>
      </c>
      <c r="J643" s="1" t="s">
        <v>58</v>
      </c>
      <c r="K643" s="1" t="s">
        <v>83</v>
      </c>
      <c r="L643" s="1" t="s">
        <v>53</v>
      </c>
      <c r="M643" s="1"/>
      <c r="N643" s="1" t="s">
        <v>27</v>
      </c>
      <c r="O643" s="1" t="s">
        <v>54</v>
      </c>
      <c r="P643" s="1" t="s">
        <v>152</v>
      </c>
      <c r="Q643" s="1" t="s">
        <v>153</v>
      </c>
      <c r="R643" s="1">
        <v>2118</v>
      </c>
      <c r="S643" s="1" t="s">
        <v>198</v>
      </c>
      <c r="T643" s="1" t="s">
        <v>85</v>
      </c>
      <c r="U643" s="1">
        <v>19</v>
      </c>
      <c r="V643" s="1">
        <v>57794</v>
      </c>
    </row>
    <row r="644" spans="1:22" x14ac:dyDescent="0.35">
      <c r="A644" s="1">
        <v>19917</v>
      </c>
      <c r="B644" s="1" t="s">
        <v>50</v>
      </c>
      <c r="C644" s="1">
        <v>7.64</v>
      </c>
      <c r="D644" s="1">
        <v>0.05</v>
      </c>
      <c r="E644" s="1">
        <v>1131</v>
      </c>
      <c r="F644" s="1"/>
      <c r="G644" s="1"/>
      <c r="H644" s="1" t="s">
        <v>32</v>
      </c>
      <c r="I644" s="1" t="s">
        <v>42</v>
      </c>
      <c r="J644" s="1" t="s">
        <v>58</v>
      </c>
      <c r="K644" s="1" t="s">
        <v>61</v>
      </c>
      <c r="L644" s="1" t="s">
        <v>53</v>
      </c>
      <c r="M644" s="1"/>
      <c r="N644" s="1" t="s">
        <v>27</v>
      </c>
      <c r="O644" s="1" t="s">
        <v>54</v>
      </c>
      <c r="P644" s="1" t="s">
        <v>112</v>
      </c>
      <c r="Q644" s="1" t="s">
        <v>529</v>
      </c>
      <c r="R644" s="1">
        <v>79907</v>
      </c>
      <c r="S644" s="1" t="s">
        <v>77</v>
      </c>
      <c r="T644" s="1" t="s">
        <v>78</v>
      </c>
      <c r="U644" s="1">
        <v>13</v>
      </c>
      <c r="V644" s="1">
        <v>88103</v>
      </c>
    </row>
    <row r="645" spans="1:22" x14ac:dyDescent="0.35">
      <c r="A645" s="1">
        <v>23860</v>
      </c>
      <c r="B645" s="1" t="s">
        <v>50</v>
      </c>
      <c r="C645" s="1">
        <v>6.37</v>
      </c>
      <c r="D645" s="1">
        <v>0.05</v>
      </c>
      <c r="E645" s="1">
        <v>1132</v>
      </c>
      <c r="F645" s="1"/>
      <c r="G645" s="1"/>
      <c r="H645" s="1" t="s">
        <v>32</v>
      </c>
      <c r="I645" s="1" t="s">
        <v>81</v>
      </c>
      <c r="J645" s="1" t="s">
        <v>58</v>
      </c>
      <c r="K645" s="1" t="s">
        <v>100</v>
      </c>
      <c r="L645" s="1" t="s">
        <v>53</v>
      </c>
      <c r="M645" s="1"/>
      <c r="N645" s="1" t="s">
        <v>27</v>
      </c>
      <c r="O645" s="1" t="s">
        <v>54</v>
      </c>
      <c r="P645" s="1" t="s">
        <v>112</v>
      </c>
      <c r="Q645" s="1" t="s">
        <v>530</v>
      </c>
      <c r="R645" s="1">
        <v>76039</v>
      </c>
      <c r="S645" s="2">
        <v>42279</v>
      </c>
      <c r="T645" s="2">
        <v>42310</v>
      </c>
      <c r="U645" s="1">
        <v>6</v>
      </c>
      <c r="V645" s="1">
        <v>88101</v>
      </c>
    </row>
    <row r="646" spans="1:22" x14ac:dyDescent="0.35">
      <c r="A646" s="1">
        <v>22501</v>
      </c>
      <c r="B646" s="1" t="s">
        <v>98</v>
      </c>
      <c r="C646" s="1">
        <v>8.6</v>
      </c>
      <c r="D646" s="1">
        <v>0.05</v>
      </c>
      <c r="E646" s="1">
        <v>1132</v>
      </c>
      <c r="F646" s="1"/>
      <c r="G646" s="1"/>
      <c r="H646" s="1" t="s">
        <v>32</v>
      </c>
      <c r="I646" s="1" t="s">
        <v>42</v>
      </c>
      <c r="J646" s="1" t="s">
        <v>58</v>
      </c>
      <c r="K646" s="1" t="s">
        <v>100</v>
      </c>
      <c r="L646" s="1" t="s">
        <v>53</v>
      </c>
      <c r="M646" s="1"/>
      <c r="N646" s="1" t="s">
        <v>27</v>
      </c>
      <c r="O646" s="1" t="s">
        <v>54</v>
      </c>
      <c r="P646" s="1" t="s">
        <v>112</v>
      </c>
      <c r="Q646" s="1" t="s">
        <v>530</v>
      </c>
      <c r="R646" s="1">
        <v>76039</v>
      </c>
      <c r="S646" s="1" t="s">
        <v>270</v>
      </c>
      <c r="T646" s="1" t="s">
        <v>93</v>
      </c>
      <c r="U646" s="1">
        <v>9</v>
      </c>
      <c r="V646" s="1">
        <v>88102</v>
      </c>
    </row>
    <row r="647" spans="1:22" x14ac:dyDescent="0.35">
      <c r="A647" s="1">
        <v>22502</v>
      </c>
      <c r="B647" s="1" t="s">
        <v>98</v>
      </c>
      <c r="C647" s="1">
        <v>699.99</v>
      </c>
      <c r="D647" s="1">
        <v>0.1</v>
      </c>
      <c r="E647" s="1">
        <v>1132</v>
      </c>
      <c r="F647" s="1"/>
      <c r="G647" s="1"/>
      <c r="H647" s="1" t="s">
        <v>32</v>
      </c>
      <c r="I647" s="1" t="s">
        <v>42</v>
      </c>
      <c r="J647" s="1" t="s">
        <v>73</v>
      </c>
      <c r="K647" s="1" t="s">
        <v>340</v>
      </c>
      <c r="L647" s="1" t="s">
        <v>178</v>
      </c>
      <c r="M647" s="1"/>
      <c r="N647" s="1" t="s">
        <v>27</v>
      </c>
      <c r="O647" s="1" t="s">
        <v>54</v>
      </c>
      <c r="P647" s="1" t="s">
        <v>112</v>
      </c>
      <c r="Q647" s="1" t="s">
        <v>530</v>
      </c>
      <c r="R647" s="1">
        <v>76039</v>
      </c>
      <c r="S647" s="1" t="s">
        <v>270</v>
      </c>
      <c r="T647" s="1" t="s">
        <v>137</v>
      </c>
      <c r="U647" s="1">
        <v>4</v>
      </c>
      <c r="V647" s="1">
        <v>88102</v>
      </c>
    </row>
    <row r="648" spans="1:22" x14ac:dyDescent="0.35">
      <c r="A648" s="1">
        <v>23568</v>
      </c>
      <c r="B648" s="1" t="s">
        <v>98</v>
      </c>
      <c r="C648" s="1">
        <v>30.98</v>
      </c>
      <c r="D648" s="1">
        <v>0.05</v>
      </c>
      <c r="E648" s="1">
        <v>1132</v>
      </c>
      <c r="F648" s="1"/>
      <c r="G648" s="1"/>
      <c r="H648" s="1" t="s">
        <v>32</v>
      </c>
      <c r="I648" s="1" t="s">
        <v>81</v>
      </c>
      <c r="J648" s="1" t="s">
        <v>73</v>
      </c>
      <c r="K648" s="1" t="s">
        <v>144</v>
      </c>
      <c r="L648" s="1" t="s">
        <v>53</v>
      </c>
      <c r="M648" s="1"/>
      <c r="N648" s="1" t="s">
        <v>27</v>
      </c>
      <c r="O648" s="1" t="s">
        <v>54</v>
      </c>
      <c r="P648" s="1" t="s">
        <v>112</v>
      </c>
      <c r="Q648" s="1" t="s">
        <v>530</v>
      </c>
      <c r="R648" s="1">
        <v>76039</v>
      </c>
      <c r="S648" s="1" t="s">
        <v>39</v>
      </c>
      <c r="T648" s="1" t="s">
        <v>102</v>
      </c>
      <c r="U648" s="1">
        <v>11</v>
      </c>
      <c r="V648" s="1">
        <v>88104</v>
      </c>
    </row>
    <row r="649" spans="1:22" x14ac:dyDescent="0.35">
      <c r="A649" s="1">
        <v>26099</v>
      </c>
      <c r="B649" s="1" t="s">
        <v>98</v>
      </c>
      <c r="C649" s="1">
        <v>4.9800000000000004</v>
      </c>
      <c r="D649" s="1">
        <v>0.05</v>
      </c>
      <c r="E649" s="1">
        <v>1133</v>
      </c>
      <c r="F649" s="1"/>
      <c r="G649" s="1"/>
      <c r="H649" s="1" t="s">
        <v>32</v>
      </c>
      <c r="I649" s="1" t="s">
        <v>42</v>
      </c>
      <c r="J649" s="1" t="s">
        <v>58</v>
      </c>
      <c r="K649" s="1" t="s">
        <v>83</v>
      </c>
      <c r="L649" s="1" t="s">
        <v>53</v>
      </c>
      <c r="M649" s="1"/>
      <c r="N649" s="1" t="s">
        <v>27</v>
      </c>
      <c r="O649" s="1" t="s">
        <v>54</v>
      </c>
      <c r="P649" s="1" t="s">
        <v>112</v>
      </c>
      <c r="Q649" s="1" t="s">
        <v>531</v>
      </c>
      <c r="R649" s="1">
        <v>75234</v>
      </c>
      <c r="S649" s="1" t="s">
        <v>198</v>
      </c>
      <c r="T649" s="1" t="s">
        <v>85</v>
      </c>
      <c r="U649" s="1">
        <v>5</v>
      </c>
      <c r="V649" s="1">
        <v>88105</v>
      </c>
    </row>
    <row r="650" spans="1:22" x14ac:dyDescent="0.35">
      <c r="A650" s="1">
        <v>22119</v>
      </c>
      <c r="B650" s="1" t="s">
        <v>21</v>
      </c>
      <c r="C650" s="1">
        <v>270.97000000000003</v>
      </c>
      <c r="D650" s="1">
        <v>0.1</v>
      </c>
      <c r="E650" s="1">
        <v>1136</v>
      </c>
      <c r="F650" s="1"/>
      <c r="G650" s="1"/>
      <c r="H650" s="1" t="s">
        <v>22</v>
      </c>
      <c r="I650" s="1" t="s">
        <v>104</v>
      </c>
      <c r="J650" s="1" t="s">
        <v>73</v>
      </c>
      <c r="K650" s="1" t="s">
        <v>74</v>
      </c>
      <c r="L650" s="1" t="s">
        <v>36</v>
      </c>
      <c r="M650" s="1"/>
      <c r="N650" s="1" t="s">
        <v>27</v>
      </c>
      <c r="O650" s="1" t="s">
        <v>54</v>
      </c>
      <c r="P650" s="1" t="s">
        <v>142</v>
      </c>
      <c r="Q650" s="1" t="s">
        <v>532</v>
      </c>
      <c r="R650" s="1">
        <v>60188</v>
      </c>
      <c r="S650" s="2">
        <v>42036</v>
      </c>
      <c r="T650" s="2">
        <v>42095</v>
      </c>
      <c r="U650" s="1">
        <v>15</v>
      </c>
      <c r="V650" s="1">
        <v>87940</v>
      </c>
    </row>
    <row r="651" spans="1:22" x14ac:dyDescent="0.35">
      <c r="A651" s="1">
        <v>19357</v>
      </c>
      <c r="B651" s="1" t="s">
        <v>50</v>
      </c>
      <c r="C651" s="1">
        <v>160.97999999999999</v>
      </c>
      <c r="D651" s="1">
        <v>0.1</v>
      </c>
      <c r="E651" s="1">
        <v>1138</v>
      </c>
      <c r="F651" s="1"/>
      <c r="G651" s="1"/>
      <c r="H651" s="1" t="s">
        <v>22</v>
      </c>
      <c r="I651" s="1" t="s">
        <v>42</v>
      </c>
      <c r="J651" s="1" t="s">
        <v>34</v>
      </c>
      <c r="K651" s="1" t="s">
        <v>35</v>
      </c>
      <c r="L651" s="1" t="s">
        <v>36</v>
      </c>
      <c r="M651" s="1"/>
      <c r="N651" s="1" t="s">
        <v>27</v>
      </c>
      <c r="O651" s="1" t="s">
        <v>54</v>
      </c>
      <c r="P651" s="1" t="s">
        <v>112</v>
      </c>
      <c r="Q651" s="1" t="s">
        <v>533</v>
      </c>
      <c r="R651" s="1">
        <v>75056</v>
      </c>
      <c r="S651" s="1" t="s">
        <v>270</v>
      </c>
      <c r="T651" s="1" t="s">
        <v>398</v>
      </c>
      <c r="U651" s="1">
        <v>1</v>
      </c>
      <c r="V651" s="1">
        <v>86574</v>
      </c>
    </row>
    <row r="652" spans="1:22" x14ac:dyDescent="0.35">
      <c r="A652" s="1">
        <v>25467</v>
      </c>
      <c r="B652" s="1" t="s">
        <v>50</v>
      </c>
      <c r="C652" s="1">
        <v>363.25</v>
      </c>
      <c r="D652" s="1">
        <v>0.1</v>
      </c>
      <c r="E652" s="1">
        <v>1142</v>
      </c>
      <c r="F652" s="1"/>
      <c r="G652" s="1"/>
      <c r="H652" s="1" t="s">
        <v>32</v>
      </c>
      <c r="I652" s="1" t="s">
        <v>42</v>
      </c>
      <c r="J652" s="1" t="s">
        <v>58</v>
      </c>
      <c r="K652" s="1" t="s">
        <v>196</v>
      </c>
      <c r="L652" s="1" t="s">
        <v>53</v>
      </c>
      <c r="M652" s="1"/>
      <c r="N652" s="1" t="s">
        <v>27</v>
      </c>
      <c r="O652" s="1" t="s">
        <v>54</v>
      </c>
      <c r="P652" s="1" t="s">
        <v>112</v>
      </c>
      <c r="Q652" s="1" t="s">
        <v>534</v>
      </c>
      <c r="R652" s="1">
        <v>76706</v>
      </c>
      <c r="S652" s="2">
        <v>42095</v>
      </c>
      <c r="T652" s="2">
        <v>42156</v>
      </c>
      <c r="U652" s="1">
        <v>7</v>
      </c>
      <c r="V652" s="1">
        <v>86573</v>
      </c>
    </row>
    <row r="653" spans="1:22" x14ac:dyDescent="0.35">
      <c r="A653" s="1">
        <v>24539</v>
      </c>
      <c r="B653" s="1" t="s">
        <v>50</v>
      </c>
      <c r="C653" s="1">
        <v>18.97</v>
      </c>
      <c r="D653" s="1">
        <v>0.05</v>
      </c>
      <c r="E653" s="1">
        <v>1142</v>
      </c>
      <c r="F653" s="1"/>
      <c r="G653" s="1"/>
      <c r="H653" s="1" t="s">
        <v>32</v>
      </c>
      <c r="I653" s="1" t="s">
        <v>42</v>
      </c>
      <c r="J653" s="1" t="s">
        <v>58</v>
      </c>
      <c r="K653" s="1" t="s">
        <v>83</v>
      </c>
      <c r="L653" s="1" t="s">
        <v>53</v>
      </c>
      <c r="M653" s="1"/>
      <c r="N653" s="1" t="s">
        <v>27</v>
      </c>
      <c r="O653" s="1" t="s">
        <v>45</v>
      </c>
      <c r="P653" s="1" t="s">
        <v>112</v>
      </c>
      <c r="Q653" s="1" t="s">
        <v>534</v>
      </c>
      <c r="R653" s="1">
        <v>76706</v>
      </c>
      <c r="S653" s="2">
        <v>42161</v>
      </c>
      <c r="T653" s="2">
        <v>42253</v>
      </c>
      <c r="U653" s="1">
        <v>11</v>
      </c>
      <c r="V653" s="1">
        <v>86575</v>
      </c>
    </row>
    <row r="654" spans="1:22" x14ac:dyDescent="0.35">
      <c r="A654" s="1">
        <v>25179</v>
      </c>
      <c r="B654" s="1" t="s">
        <v>98</v>
      </c>
      <c r="C654" s="1">
        <v>7.59</v>
      </c>
      <c r="D654" s="1">
        <v>0.05</v>
      </c>
      <c r="E654" s="1">
        <v>1151</v>
      </c>
      <c r="F654" s="1"/>
      <c r="G654" s="1"/>
      <c r="H654" s="1" t="s">
        <v>32</v>
      </c>
      <c r="I654" s="1" t="s">
        <v>81</v>
      </c>
      <c r="J654" s="1" t="s">
        <v>34</v>
      </c>
      <c r="K654" s="1" t="s">
        <v>52</v>
      </c>
      <c r="L654" s="1" t="s">
        <v>26</v>
      </c>
      <c r="M654" s="1"/>
      <c r="N654" s="1" t="s">
        <v>27</v>
      </c>
      <c r="O654" s="1" t="s">
        <v>28</v>
      </c>
      <c r="P654" s="1" t="s">
        <v>152</v>
      </c>
      <c r="Q654" s="1" t="s">
        <v>535</v>
      </c>
      <c r="R654" s="1">
        <v>1075</v>
      </c>
      <c r="S654" s="2">
        <v>42253</v>
      </c>
      <c r="T654" s="2">
        <v>42253</v>
      </c>
      <c r="U654" s="1">
        <v>1</v>
      </c>
      <c r="V654" s="1">
        <v>91344</v>
      </c>
    </row>
    <row r="655" spans="1:22" x14ac:dyDescent="0.35">
      <c r="A655" s="1">
        <v>24224</v>
      </c>
      <c r="B655" s="1" t="s">
        <v>41</v>
      </c>
      <c r="C655" s="1">
        <v>9.11</v>
      </c>
      <c r="D655" s="1">
        <v>0.05</v>
      </c>
      <c r="E655" s="1">
        <v>1155</v>
      </c>
      <c r="F655" s="1"/>
      <c r="G655" s="1"/>
      <c r="H655" s="1" t="s">
        <v>22</v>
      </c>
      <c r="I655" s="1" t="s">
        <v>104</v>
      </c>
      <c r="J655" s="1" t="s">
        <v>58</v>
      </c>
      <c r="K655" s="1" t="s">
        <v>83</v>
      </c>
      <c r="L655" s="1" t="s">
        <v>26</v>
      </c>
      <c r="M655" s="1"/>
      <c r="N655" s="1" t="s">
        <v>27</v>
      </c>
      <c r="O655" s="1" t="s">
        <v>28</v>
      </c>
      <c r="P655" s="1" t="s">
        <v>37</v>
      </c>
      <c r="Q655" s="1" t="s">
        <v>536</v>
      </c>
      <c r="R655" s="1">
        <v>90640</v>
      </c>
      <c r="S655" s="2">
        <v>42036</v>
      </c>
      <c r="T655" s="2">
        <v>42095</v>
      </c>
      <c r="U655" s="1">
        <v>4</v>
      </c>
      <c r="V655" s="1">
        <v>90853</v>
      </c>
    </row>
    <row r="656" spans="1:22" x14ac:dyDescent="0.35">
      <c r="A656" s="1">
        <v>24225</v>
      </c>
      <c r="B656" s="1" t="s">
        <v>41</v>
      </c>
      <c r="C656" s="1">
        <v>15.04</v>
      </c>
      <c r="D656" s="1">
        <v>0.05</v>
      </c>
      <c r="E656" s="1">
        <v>1155</v>
      </c>
      <c r="F656" s="1"/>
      <c r="G656" s="1"/>
      <c r="H656" s="1" t="s">
        <v>32</v>
      </c>
      <c r="I656" s="1" t="s">
        <v>104</v>
      </c>
      <c r="J656" s="1" t="s">
        <v>58</v>
      </c>
      <c r="K656" s="1" t="s">
        <v>83</v>
      </c>
      <c r="L656" s="1" t="s">
        <v>26</v>
      </c>
      <c r="M656" s="1"/>
      <c r="N656" s="1" t="s">
        <v>27</v>
      </c>
      <c r="O656" s="1" t="s">
        <v>45</v>
      </c>
      <c r="P656" s="1" t="s">
        <v>37</v>
      </c>
      <c r="Q656" s="1" t="s">
        <v>536</v>
      </c>
      <c r="R656" s="1">
        <v>90640</v>
      </c>
      <c r="S656" s="2">
        <v>42036</v>
      </c>
      <c r="T656" s="2">
        <v>42036</v>
      </c>
      <c r="U656" s="1">
        <v>11</v>
      </c>
      <c r="V656" s="1">
        <v>90853</v>
      </c>
    </row>
    <row r="657" spans="1:22" x14ac:dyDescent="0.35">
      <c r="A657" s="1">
        <v>20212</v>
      </c>
      <c r="B657" s="1" t="s">
        <v>21</v>
      </c>
      <c r="C657" s="1">
        <v>175.99</v>
      </c>
      <c r="D657" s="1">
        <v>0.1</v>
      </c>
      <c r="E657" s="1">
        <v>1156</v>
      </c>
      <c r="F657" s="1"/>
      <c r="G657" s="1"/>
      <c r="H657" s="1" t="s">
        <v>32</v>
      </c>
      <c r="I657" s="1" t="s">
        <v>104</v>
      </c>
      <c r="J657" s="1" t="s">
        <v>73</v>
      </c>
      <c r="K657" s="1" t="s">
        <v>67</v>
      </c>
      <c r="L657" s="1" t="s">
        <v>53</v>
      </c>
      <c r="M657" s="1"/>
      <c r="N657" s="1" t="s">
        <v>27</v>
      </c>
      <c r="O657" s="1" t="s">
        <v>45</v>
      </c>
      <c r="P657" s="1" t="s">
        <v>152</v>
      </c>
      <c r="Q657" s="1" t="s">
        <v>537</v>
      </c>
      <c r="R657" s="1">
        <v>1876</v>
      </c>
      <c r="S657" s="1" t="s">
        <v>68</v>
      </c>
      <c r="T657" s="1" t="s">
        <v>48</v>
      </c>
      <c r="U657" s="1">
        <v>7</v>
      </c>
      <c r="V657" s="1">
        <v>90855</v>
      </c>
    </row>
    <row r="658" spans="1:22" x14ac:dyDescent="0.35">
      <c r="A658" s="1">
        <v>20897</v>
      </c>
      <c r="B658" s="1" t="s">
        <v>21</v>
      </c>
      <c r="C658" s="1">
        <v>100.98</v>
      </c>
      <c r="D658" s="1">
        <v>0.1</v>
      </c>
      <c r="E658" s="1">
        <v>1159</v>
      </c>
      <c r="F658" s="1"/>
      <c r="G658" s="1"/>
      <c r="H658" s="1" t="s">
        <v>22</v>
      </c>
      <c r="I658" s="1" t="s">
        <v>104</v>
      </c>
      <c r="J658" s="1" t="s">
        <v>34</v>
      </c>
      <c r="K658" s="1" t="s">
        <v>151</v>
      </c>
      <c r="L658" s="1" t="s">
        <v>108</v>
      </c>
      <c r="M658" s="1"/>
      <c r="N658" s="1" t="s">
        <v>27</v>
      </c>
      <c r="O658" s="1" t="s">
        <v>45</v>
      </c>
      <c r="P658" s="1" t="s">
        <v>46</v>
      </c>
      <c r="Q658" s="1" t="s">
        <v>538</v>
      </c>
      <c r="R658" s="1">
        <v>7086</v>
      </c>
      <c r="S658" s="1" t="s">
        <v>249</v>
      </c>
      <c r="T658" s="1" t="s">
        <v>77</v>
      </c>
      <c r="U658" s="1">
        <v>1</v>
      </c>
      <c r="V658" s="1">
        <v>90854</v>
      </c>
    </row>
    <row r="659" spans="1:22" x14ac:dyDescent="0.35">
      <c r="A659" s="1">
        <v>18860</v>
      </c>
      <c r="B659" s="1" t="s">
        <v>31</v>
      </c>
      <c r="C659" s="1">
        <v>9.7799999999999994</v>
      </c>
      <c r="D659" s="1">
        <v>0.05</v>
      </c>
      <c r="E659" s="1">
        <v>1170</v>
      </c>
      <c r="F659" s="1"/>
      <c r="G659" s="1"/>
      <c r="H659" s="1" t="s">
        <v>32</v>
      </c>
      <c r="I659" s="1" t="s">
        <v>104</v>
      </c>
      <c r="J659" s="1" t="s">
        <v>58</v>
      </c>
      <c r="K659" s="1" t="s">
        <v>61</v>
      </c>
      <c r="L659" s="1" t="s">
        <v>53</v>
      </c>
      <c r="M659" s="1"/>
      <c r="N659" s="1" t="s">
        <v>27</v>
      </c>
      <c r="O659" s="1" t="s">
        <v>45</v>
      </c>
      <c r="P659" s="1" t="s">
        <v>501</v>
      </c>
      <c r="Q659" s="1" t="s">
        <v>262</v>
      </c>
      <c r="R659" s="1">
        <v>19711</v>
      </c>
      <c r="S659" s="2">
        <v>42041</v>
      </c>
      <c r="T659" s="2">
        <v>42069</v>
      </c>
      <c r="U659" s="1">
        <v>19</v>
      </c>
      <c r="V659" s="1">
        <v>87520</v>
      </c>
    </row>
    <row r="660" spans="1:22" x14ac:dyDescent="0.35">
      <c r="A660" s="1">
        <v>18861</v>
      </c>
      <c r="B660" s="1" t="s">
        <v>31</v>
      </c>
      <c r="C660" s="1">
        <v>200.99</v>
      </c>
      <c r="D660" s="1">
        <v>0.1</v>
      </c>
      <c r="E660" s="1">
        <v>1170</v>
      </c>
      <c r="F660" s="1"/>
      <c r="G660" s="1"/>
      <c r="H660" s="1" t="s">
        <v>32</v>
      </c>
      <c r="I660" s="1" t="s">
        <v>104</v>
      </c>
      <c r="J660" s="1" t="s">
        <v>73</v>
      </c>
      <c r="K660" s="1" t="s">
        <v>67</v>
      </c>
      <c r="L660" s="1" t="s">
        <v>53</v>
      </c>
      <c r="M660" s="1"/>
      <c r="N660" s="1" t="s">
        <v>27</v>
      </c>
      <c r="O660" s="1" t="s">
        <v>114</v>
      </c>
      <c r="P660" s="1" t="s">
        <v>501</v>
      </c>
      <c r="Q660" s="1" t="s">
        <v>262</v>
      </c>
      <c r="R660" s="1">
        <v>19711</v>
      </c>
      <c r="S660" s="2">
        <v>42041</v>
      </c>
      <c r="T660" s="2">
        <v>42100</v>
      </c>
      <c r="U660" s="1">
        <v>6</v>
      </c>
      <c r="V660" s="1">
        <v>87520</v>
      </c>
    </row>
    <row r="661" spans="1:22" x14ac:dyDescent="0.35">
      <c r="A661" s="1">
        <v>19182</v>
      </c>
      <c r="B661" s="1" t="s">
        <v>21</v>
      </c>
      <c r="C661" s="1">
        <v>4.4800000000000004</v>
      </c>
      <c r="D661" s="1">
        <v>0.05</v>
      </c>
      <c r="E661" s="1">
        <v>1178</v>
      </c>
      <c r="F661" s="1"/>
      <c r="G661" s="1"/>
      <c r="H661" s="1" t="s">
        <v>32</v>
      </c>
      <c r="I661" s="1" t="s">
        <v>104</v>
      </c>
      <c r="J661" s="1" t="s">
        <v>58</v>
      </c>
      <c r="K661" s="1" t="s">
        <v>196</v>
      </c>
      <c r="L661" s="1" t="s">
        <v>178</v>
      </c>
      <c r="M661" s="1"/>
      <c r="N661" s="1" t="s">
        <v>27</v>
      </c>
      <c r="O661" s="1" t="s">
        <v>114</v>
      </c>
      <c r="P661" s="1" t="s">
        <v>242</v>
      </c>
      <c r="Q661" s="1" t="s">
        <v>539</v>
      </c>
      <c r="R661" s="1">
        <v>32701</v>
      </c>
      <c r="S661" s="2">
        <v>42251</v>
      </c>
      <c r="T661" s="2">
        <v>42312</v>
      </c>
      <c r="U661" s="1">
        <v>2</v>
      </c>
      <c r="V661" s="1">
        <v>89787</v>
      </c>
    </row>
    <row r="662" spans="1:22" x14ac:dyDescent="0.35">
      <c r="A662" s="1">
        <v>19183</v>
      </c>
      <c r="B662" s="1" t="s">
        <v>21</v>
      </c>
      <c r="C662" s="1">
        <v>350.99</v>
      </c>
      <c r="D662" s="1">
        <v>0.1</v>
      </c>
      <c r="E662" s="1">
        <v>1178</v>
      </c>
      <c r="F662" s="1"/>
      <c r="G662" s="1"/>
      <c r="H662" s="1" t="s">
        <v>22</v>
      </c>
      <c r="I662" s="1" t="s">
        <v>104</v>
      </c>
      <c r="J662" s="1" t="s">
        <v>34</v>
      </c>
      <c r="K662" s="1" t="s">
        <v>35</v>
      </c>
      <c r="L662" s="1" t="s">
        <v>36</v>
      </c>
      <c r="M662" s="1"/>
      <c r="N662" s="1" t="s">
        <v>27</v>
      </c>
      <c r="O662" s="1" t="s">
        <v>114</v>
      </c>
      <c r="P662" s="1" t="s">
        <v>242</v>
      </c>
      <c r="Q662" s="1" t="s">
        <v>539</v>
      </c>
      <c r="R662" s="1">
        <v>32701</v>
      </c>
      <c r="S662" s="2">
        <v>42251</v>
      </c>
      <c r="T662" s="2">
        <v>42312</v>
      </c>
      <c r="U662" s="1">
        <v>10</v>
      </c>
      <c r="V662" s="1">
        <v>89787</v>
      </c>
    </row>
    <row r="663" spans="1:22" x14ac:dyDescent="0.35">
      <c r="A663" s="1">
        <v>19184</v>
      </c>
      <c r="B663" s="1" t="s">
        <v>21</v>
      </c>
      <c r="C663" s="1">
        <v>40.98</v>
      </c>
      <c r="D663" s="1">
        <v>0.05</v>
      </c>
      <c r="E663" s="1">
        <v>1178</v>
      </c>
      <c r="F663" s="1"/>
      <c r="G663" s="1"/>
      <c r="H663" s="1" t="s">
        <v>22</v>
      </c>
      <c r="I663" s="1" t="s">
        <v>104</v>
      </c>
      <c r="J663" s="1" t="s">
        <v>73</v>
      </c>
      <c r="K663" s="1" t="s">
        <v>144</v>
      </c>
      <c r="L663" s="1" t="s">
        <v>53</v>
      </c>
      <c r="M663" s="1"/>
      <c r="N663" s="1" t="s">
        <v>27</v>
      </c>
      <c r="O663" s="1" t="s">
        <v>114</v>
      </c>
      <c r="P663" s="1" t="s">
        <v>242</v>
      </c>
      <c r="Q663" s="1" t="s">
        <v>539</v>
      </c>
      <c r="R663" s="1">
        <v>32701</v>
      </c>
      <c r="S663" s="2">
        <v>42251</v>
      </c>
      <c r="T663" s="2">
        <v>42312</v>
      </c>
      <c r="U663" s="1">
        <v>7</v>
      </c>
      <c r="V663" s="1">
        <v>89787</v>
      </c>
    </row>
    <row r="664" spans="1:22" x14ac:dyDescent="0.35">
      <c r="A664" s="1">
        <v>19185</v>
      </c>
      <c r="B664" s="1" t="s">
        <v>21</v>
      </c>
      <c r="C664" s="1">
        <v>349.45</v>
      </c>
      <c r="D664" s="1">
        <v>0.1</v>
      </c>
      <c r="E664" s="1">
        <v>1178</v>
      </c>
      <c r="F664" s="1"/>
      <c r="G664" s="1"/>
      <c r="H664" s="1" t="s">
        <v>22</v>
      </c>
      <c r="I664" s="1" t="s">
        <v>104</v>
      </c>
      <c r="J664" s="1" t="s">
        <v>34</v>
      </c>
      <c r="K664" s="1" t="s">
        <v>123</v>
      </c>
      <c r="L664" s="1" t="s">
        <v>36</v>
      </c>
      <c r="M664" s="1"/>
      <c r="N664" s="1" t="s">
        <v>27</v>
      </c>
      <c r="O664" s="1" t="s">
        <v>28</v>
      </c>
      <c r="P664" s="1" t="s">
        <v>242</v>
      </c>
      <c r="Q664" s="1" t="s">
        <v>539</v>
      </c>
      <c r="R664" s="1">
        <v>32701</v>
      </c>
      <c r="S664" s="2">
        <v>42251</v>
      </c>
      <c r="T664" s="2">
        <v>42281</v>
      </c>
      <c r="U664" s="1">
        <v>7</v>
      </c>
      <c r="V664" s="1">
        <v>89787</v>
      </c>
    </row>
    <row r="665" spans="1:22" x14ac:dyDescent="0.35">
      <c r="A665" s="1">
        <v>19484</v>
      </c>
      <c r="B665" s="1" t="s">
        <v>21</v>
      </c>
      <c r="C665" s="1">
        <v>2.61</v>
      </c>
      <c r="D665" s="1">
        <v>0.05</v>
      </c>
      <c r="E665" s="1">
        <v>1182</v>
      </c>
      <c r="F665" s="1"/>
      <c r="G665" s="1"/>
      <c r="H665" s="1" t="s">
        <v>32</v>
      </c>
      <c r="I665" s="1" t="s">
        <v>42</v>
      </c>
      <c r="J665" s="1" t="s">
        <v>58</v>
      </c>
      <c r="K665" s="1" t="s">
        <v>116</v>
      </c>
      <c r="L665" s="1" t="s">
        <v>53</v>
      </c>
      <c r="M665" s="1"/>
      <c r="N665" s="1" t="s">
        <v>27</v>
      </c>
      <c r="O665" s="1" t="s">
        <v>28</v>
      </c>
      <c r="P665" s="1" t="s">
        <v>161</v>
      </c>
      <c r="Q665" s="1" t="s">
        <v>540</v>
      </c>
      <c r="R665" s="1">
        <v>84660</v>
      </c>
      <c r="S665" s="1" t="s">
        <v>78</v>
      </c>
      <c r="T665" s="1" t="s">
        <v>78</v>
      </c>
      <c r="U665" s="1">
        <v>15</v>
      </c>
      <c r="V665" s="1">
        <v>86913</v>
      </c>
    </row>
    <row r="666" spans="1:22" x14ac:dyDescent="0.35">
      <c r="A666" s="1">
        <v>21522</v>
      </c>
      <c r="B666" s="1" t="s">
        <v>31</v>
      </c>
      <c r="C666" s="1">
        <v>35.99</v>
      </c>
      <c r="D666" s="1">
        <v>0.05</v>
      </c>
      <c r="E666" s="1">
        <v>1183</v>
      </c>
      <c r="F666" s="1"/>
      <c r="G666" s="1"/>
      <c r="H666" s="1" t="s">
        <v>32</v>
      </c>
      <c r="I666" s="1" t="s">
        <v>42</v>
      </c>
      <c r="J666" s="1" t="s">
        <v>73</v>
      </c>
      <c r="K666" s="1" t="s">
        <v>67</v>
      </c>
      <c r="L666" s="1" t="s">
        <v>44</v>
      </c>
      <c r="M666" s="1"/>
      <c r="N666" s="1" t="s">
        <v>27</v>
      </c>
      <c r="O666" s="1" t="s">
        <v>114</v>
      </c>
      <c r="P666" s="1" t="s">
        <v>161</v>
      </c>
      <c r="Q666" s="1" t="s">
        <v>541</v>
      </c>
      <c r="R666" s="1">
        <v>84663</v>
      </c>
      <c r="S666" s="1" t="s">
        <v>521</v>
      </c>
      <c r="T666" s="1" t="s">
        <v>521</v>
      </c>
      <c r="U666" s="1">
        <v>9</v>
      </c>
      <c r="V666" s="1">
        <v>86914</v>
      </c>
    </row>
    <row r="667" spans="1:22" x14ac:dyDescent="0.35">
      <c r="A667" s="1">
        <v>22190</v>
      </c>
      <c r="B667" s="1" t="s">
        <v>50</v>
      </c>
      <c r="C667" s="1">
        <v>6783.02</v>
      </c>
      <c r="D667" s="1">
        <v>0.15</v>
      </c>
      <c r="E667" s="1">
        <v>1185</v>
      </c>
      <c r="F667" s="1"/>
      <c r="G667" s="1"/>
      <c r="H667" s="1" t="s">
        <v>32</v>
      </c>
      <c r="I667" s="1" t="s">
        <v>104</v>
      </c>
      <c r="J667" s="1" t="s">
        <v>73</v>
      </c>
      <c r="K667" s="1" t="s">
        <v>74</v>
      </c>
      <c r="L667" s="1" t="s">
        <v>178</v>
      </c>
      <c r="M667" s="1"/>
      <c r="N667" s="1" t="s">
        <v>27</v>
      </c>
      <c r="O667" s="1" t="s">
        <v>114</v>
      </c>
      <c r="P667" s="1" t="s">
        <v>542</v>
      </c>
      <c r="Q667" s="1" t="s">
        <v>543</v>
      </c>
      <c r="R667" s="1">
        <v>35756</v>
      </c>
      <c r="S667" s="1" t="s">
        <v>236</v>
      </c>
      <c r="T667" s="1" t="s">
        <v>130</v>
      </c>
      <c r="U667" s="1">
        <v>3</v>
      </c>
      <c r="V667" s="1">
        <v>85938</v>
      </c>
    </row>
    <row r="668" spans="1:22" x14ac:dyDescent="0.35">
      <c r="A668" s="1">
        <v>20764</v>
      </c>
      <c r="B668" s="1" t="s">
        <v>31</v>
      </c>
      <c r="C668" s="1">
        <v>11.7</v>
      </c>
      <c r="D668" s="1">
        <v>0.05</v>
      </c>
      <c r="E668" s="1">
        <v>1185</v>
      </c>
      <c r="F668" s="1"/>
      <c r="G668" s="1"/>
      <c r="H668" s="1" t="s">
        <v>32</v>
      </c>
      <c r="I668" s="1" t="s">
        <v>104</v>
      </c>
      <c r="J668" s="1" t="s">
        <v>58</v>
      </c>
      <c r="K668" s="1" t="s">
        <v>196</v>
      </c>
      <c r="L668" s="1" t="s">
        <v>75</v>
      </c>
      <c r="M668" s="1"/>
      <c r="N668" s="1" t="s">
        <v>27</v>
      </c>
      <c r="O668" s="1" t="s">
        <v>28</v>
      </c>
      <c r="P668" s="1" t="s">
        <v>542</v>
      </c>
      <c r="Q668" s="1" t="s">
        <v>543</v>
      </c>
      <c r="R668" s="1">
        <v>35756</v>
      </c>
      <c r="S668" s="2">
        <v>42281</v>
      </c>
      <c r="T668" s="1" t="s">
        <v>204</v>
      </c>
      <c r="U668" s="1">
        <v>8</v>
      </c>
      <c r="V668" s="1">
        <v>85940</v>
      </c>
    </row>
    <row r="669" spans="1:22" x14ac:dyDescent="0.35">
      <c r="A669" s="1">
        <v>24358</v>
      </c>
      <c r="B669" s="1" t="s">
        <v>41</v>
      </c>
      <c r="C669" s="1">
        <v>400.97</v>
      </c>
      <c r="D669" s="1">
        <v>0.1</v>
      </c>
      <c r="E669" s="1">
        <v>1186</v>
      </c>
      <c r="F669" s="1"/>
      <c r="G669" s="1"/>
      <c r="H669" s="1" t="s">
        <v>22</v>
      </c>
      <c r="I669" s="1" t="s">
        <v>104</v>
      </c>
      <c r="J669" s="1" t="s">
        <v>73</v>
      </c>
      <c r="K669" s="1" t="s">
        <v>74</v>
      </c>
      <c r="L669" s="1" t="s">
        <v>108</v>
      </c>
      <c r="M669" s="1"/>
      <c r="N669" s="1" t="s">
        <v>27</v>
      </c>
      <c r="O669" s="1" t="s">
        <v>28</v>
      </c>
      <c r="P669" s="1" t="s">
        <v>37</v>
      </c>
      <c r="Q669" s="1" t="s">
        <v>544</v>
      </c>
      <c r="R669" s="1">
        <v>92646</v>
      </c>
      <c r="S669" s="2">
        <v>42251</v>
      </c>
      <c r="T669" s="2">
        <v>42281</v>
      </c>
      <c r="U669" s="1">
        <v>10</v>
      </c>
      <c r="V669" s="1">
        <v>85939</v>
      </c>
    </row>
    <row r="670" spans="1:22" x14ac:dyDescent="0.35">
      <c r="A670" s="1">
        <v>18829</v>
      </c>
      <c r="B670" s="1" t="s">
        <v>98</v>
      </c>
      <c r="C670" s="1">
        <v>10.89</v>
      </c>
      <c r="D670" s="1">
        <v>0.05</v>
      </c>
      <c r="E670" s="1">
        <v>1189</v>
      </c>
      <c r="F670" s="1"/>
      <c r="G670" s="1"/>
      <c r="H670" s="1" t="s">
        <v>32</v>
      </c>
      <c r="I670" s="1" t="s">
        <v>104</v>
      </c>
      <c r="J670" s="1" t="s">
        <v>58</v>
      </c>
      <c r="K670" s="1" t="s">
        <v>196</v>
      </c>
      <c r="L670" s="1" t="s">
        <v>53</v>
      </c>
      <c r="M670" s="1"/>
      <c r="N670" s="1" t="s">
        <v>27</v>
      </c>
      <c r="O670" s="1" t="s">
        <v>28</v>
      </c>
      <c r="P670" s="1" t="s">
        <v>37</v>
      </c>
      <c r="Q670" s="1" t="s">
        <v>544</v>
      </c>
      <c r="R670" s="1">
        <v>92646</v>
      </c>
      <c r="S670" s="1" t="s">
        <v>102</v>
      </c>
      <c r="T670" s="1" t="s">
        <v>149</v>
      </c>
      <c r="U670" s="1">
        <v>14</v>
      </c>
      <c r="V670" s="1">
        <v>87584</v>
      </c>
    </row>
    <row r="671" spans="1:22" x14ac:dyDescent="0.35">
      <c r="A671" s="1">
        <v>18830</v>
      </c>
      <c r="B671" s="1" t="s">
        <v>98</v>
      </c>
      <c r="C671" s="1">
        <v>10.64</v>
      </c>
      <c r="D671" s="1">
        <v>0.05</v>
      </c>
      <c r="E671" s="1">
        <v>1189</v>
      </c>
      <c r="F671" s="1"/>
      <c r="G671" s="1"/>
      <c r="H671" s="1" t="s">
        <v>32</v>
      </c>
      <c r="I671" s="1" t="s">
        <v>104</v>
      </c>
      <c r="J671" s="1" t="s">
        <v>34</v>
      </c>
      <c r="K671" s="1" t="s">
        <v>52</v>
      </c>
      <c r="L671" s="1" t="s">
        <v>53</v>
      </c>
      <c r="M671" s="1"/>
      <c r="N671" s="1" t="s">
        <v>27</v>
      </c>
      <c r="O671" s="1" t="s">
        <v>28</v>
      </c>
      <c r="P671" s="1" t="s">
        <v>37</v>
      </c>
      <c r="Q671" s="1" t="s">
        <v>544</v>
      </c>
      <c r="R671" s="1">
        <v>92646</v>
      </c>
      <c r="S671" s="1" t="s">
        <v>102</v>
      </c>
      <c r="T671" s="1" t="s">
        <v>149</v>
      </c>
      <c r="U671" s="1">
        <v>16</v>
      </c>
      <c r="V671" s="1">
        <v>87584</v>
      </c>
    </row>
    <row r="672" spans="1:22" x14ac:dyDescent="0.35">
      <c r="A672" s="1">
        <v>18831</v>
      </c>
      <c r="B672" s="1" t="s">
        <v>98</v>
      </c>
      <c r="C672" s="1">
        <v>7.96</v>
      </c>
      <c r="D672" s="1">
        <v>0.05</v>
      </c>
      <c r="E672" s="1">
        <v>1189</v>
      </c>
      <c r="F672" s="1"/>
      <c r="G672" s="1"/>
      <c r="H672" s="1" t="s">
        <v>32</v>
      </c>
      <c r="I672" s="1" t="s">
        <v>104</v>
      </c>
      <c r="J672" s="1" t="s">
        <v>34</v>
      </c>
      <c r="K672" s="1" t="s">
        <v>52</v>
      </c>
      <c r="L672" s="1" t="s">
        <v>53</v>
      </c>
      <c r="M672" s="1"/>
      <c r="N672" s="1" t="s">
        <v>27</v>
      </c>
      <c r="O672" s="1" t="s">
        <v>45</v>
      </c>
      <c r="P672" s="1" t="s">
        <v>37</v>
      </c>
      <c r="Q672" s="1" t="s">
        <v>544</v>
      </c>
      <c r="R672" s="1">
        <v>92646</v>
      </c>
      <c r="S672" s="1" t="s">
        <v>102</v>
      </c>
      <c r="T672" s="1" t="s">
        <v>310</v>
      </c>
      <c r="U672" s="1">
        <v>4</v>
      </c>
      <c r="V672" s="1">
        <v>87584</v>
      </c>
    </row>
    <row r="673" spans="1:22" x14ac:dyDescent="0.35">
      <c r="A673" s="1">
        <v>19553</v>
      </c>
      <c r="B673" s="1" t="s">
        <v>98</v>
      </c>
      <c r="C673" s="1">
        <v>28.53</v>
      </c>
      <c r="D673" s="1">
        <v>0.05</v>
      </c>
      <c r="E673" s="1">
        <v>1191</v>
      </c>
      <c r="F673" s="1"/>
      <c r="G673" s="1"/>
      <c r="H673" s="1" t="s">
        <v>32</v>
      </c>
      <c r="I673" s="1" t="s">
        <v>51</v>
      </c>
      <c r="J673" s="1" t="s">
        <v>58</v>
      </c>
      <c r="K673" s="1" t="s">
        <v>100</v>
      </c>
      <c r="L673" s="1" t="s">
        <v>53</v>
      </c>
      <c r="M673" s="1"/>
      <c r="N673" s="1" t="s">
        <v>27</v>
      </c>
      <c r="O673" s="1" t="s">
        <v>45</v>
      </c>
      <c r="P673" s="1" t="s">
        <v>171</v>
      </c>
      <c r="Q673" s="1" t="s">
        <v>545</v>
      </c>
      <c r="R673" s="1">
        <v>6050</v>
      </c>
      <c r="S673" s="1" t="s">
        <v>325</v>
      </c>
      <c r="T673" s="2">
        <v>42011</v>
      </c>
      <c r="U673" s="1">
        <v>3</v>
      </c>
      <c r="V673" s="1">
        <v>87587</v>
      </c>
    </row>
    <row r="674" spans="1:22" x14ac:dyDescent="0.35">
      <c r="A674" s="1">
        <v>830</v>
      </c>
      <c r="B674" s="1" t="s">
        <v>98</v>
      </c>
      <c r="C674" s="1">
        <v>10.64</v>
      </c>
      <c r="D674" s="1">
        <v>0.05</v>
      </c>
      <c r="E674" s="1">
        <v>1193</v>
      </c>
      <c r="F674" s="1"/>
      <c r="G674" s="1"/>
      <c r="H674" s="1" t="s">
        <v>32</v>
      </c>
      <c r="I674" s="1" t="s">
        <v>104</v>
      </c>
      <c r="J674" s="1" t="s">
        <v>34</v>
      </c>
      <c r="K674" s="1" t="s">
        <v>52</v>
      </c>
      <c r="L674" s="1" t="s">
        <v>53</v>
      </c>
      <c r="M674" s="1"/>
      <c r="N674" s="1" t="s">
        <v>27</v>
      </c>
      <c r="O674" s="1" t="s">
        <v>45</v>
      </c>
      <c r="P674" s="1" t="s">
        <v>466</v>
      </c>
      <c r="Q674" s="1" t="s">
        <v>29</v>
      </c>
      <c r="R674" s="1">
        <v>20016</v>
      </c>
      <c r="S674" s="1" t="s">
        <v>102</v>
      </c>
      <c r="T674" s="1" t="s">
        <v>149</v>
      </c>
      <c r="U674" s="1">
        <v>63</v>
      </c>
      <c r="V674" s="1">
        <v>5984</v>
      </c>
    </row>
    <row r="675" spans="1:22" x14ac:dyDescent="0.35">
      <c r="A675" s="1">
        <v>831</v>
      </c>
      <c r="B675" s="1" t="s">
        <v>98</v>
      </c>
      <c r="C675" s="1">
        <v>7.96</v>
      </c>
      <c r="D675" s="1">
        <v>0.05</v>
      </c>
      <c r="E675" s="1">
        <v>1193</v>
      </c>
      <c r="F675" s="1"/>
      <c r="G675" s="1"/>
      <c r="H675" s="1" t="s">
        <v>32</v>
      </c>
      <c r="I675" s="1" t="s">
        <v>104</v>
      </c>
      <c r="J675" s="1" t="s">
        <v>34</v>
      </c>
      <c r="K675" s="1" t="s">
        <v>52</v>
      </c>
      <c r="L675" s="1" t="s">
        <v>53</v>
      </c>
      <c r="M675" s="1"/>
      <c r="N675" s="1" t="s">
        <v>27</v>
      </c>
      <c r="O675" s="1" t="s">
        <v>45</v>
      </c>
      <c r="P675" s="1" t="s">
        <v>466</v>
      </c>
      <c r="Q675" s="1" t="s">
        <v>29</v>
      </c>
      <c r="R675" s="1">
        <v>20016</v>
      </c>
      <c r="S675" s="1" t="s">
        <v>102</v>
      </c>
      <c r="T675" s="1" t="s">
        <v>310</v>
      </c>
      <c r="U675" s="1">
        <v>17</v>
      </c>
      <c r="V675" s="1">
        <v>5984</v>
      </c>
    </row>
    <row r="676" spans="1:22" x14ac:dyDescent="0.35">
      <c r="A676" s="1">
        <v>4131</v>
      </c>
      <c r="B676" s="1" t="s">
        <v>21</v>
      </c>
      <c r="C676" s="1">
        <v>52.4</v>
      </c>
      <c r="D676" s="1">
        <v>0.05</v>
      </c>
      <c r="E676" s="1">
        <v>1193</v>
      </c>
      <c r="F676" s="1"/>
      <c r="G676" s="1"/>
      <c r="H676" s="1" t="s">
        <v>32</v>
      </c>
      <c r="I676" s="1" t="s">
        <v>104</v>
      </c>
      <c r="J676" s="1" t="s">
        <v>58</v>
      </c>
      <c r="K676" s="1" t="s">
        <v>100</v>
      </c>
      <c r="L676" s="1" t="s">
        <v>53</v>
      </c>
      <c r="M676" s="1"/>
      <c r="N676" s="1" t="s">
        <v>27</v>
      </c>
      <c r="O676" s="1" t="s">
        <v>45</v>
      </c>
      <c r="P676" s="1" t="s">
        <v>466</v>
      </c>
      <c r="Q676" s="1" t="s">
        <v>29</v>
      </c>
      <c r="R676" s="1">
        <v>20016</v>
      </c>
      <c r="S676" s="1" t="s">
        <v>457</v>
      </c>
      <c r="T676" s="1" t="s">
        <v>368</v>
      </c>
      <c r="U676" s="1">
        <v>85</v>
      </c>
      <c r="V676" s="1">
        <v>29350</v>
      </c>
    </row>
    <row r="677" spans="1:22" x14ac:dyDescent="0.35">
      <c r="A677" s="1">
        <v>4133</v>
      </c>
      <c r="B677" s="1" t="s">
        <v>21</v>
      </c>
      <c r="C677" s="1">
        <v>36.549999999999997</v>
      </c>
      <c r="D677" s="1">
        <v>0.05</v>
      </c>
      <c r="E677" s="1">
        <v>1193</v>
      </c>
      <c r="F677" s="1"/>
      <c r="G677" s="1"/>
      <c r="H677" s="1" t="s">
        <v>22</v>
      </c>
      <c r="I677" s="1" t="s">
        <v>104</v>
      </c>
      <c r="J677" s="1" t="s">
        <v>58</v>
      </c>
      <c r="K677" s="1" t="s">
        <v>25</v>
      </c>
      <c r="L677" s="1" t="s">
        <v>26</v>
      </c>
      <c r="M677" s="1"/>
      <c r="N677" s="1" t="s">
        <v>27</v>
      </c>
      <c r="O677" s="1" t="s">
        <v>45</v>
      </c>
      <c r="P677" s="1" t="s">
        <v>466</v>
      </c>
      <c r="Q677" s="1" t="s">
        <v>29</v>
      </c>
      <c r="R677" s="1">
        <v>20016</v>
      </c>
      <c r="S677" s="1" t="s">
        <v>457</v>
      </c>
      <c r="T677" s="1" t="s">
        <v>367</v>
      </c>
      <c r="U677" s="1">
        <v>83</v>
      </c>
      <c r="V677" s="1">
        <v>29350</v>
      </c>
    </row>
    <row r="678" spans="1:22" x14ac:dyDescent="0.35">
      <c r="A678" s="1">
        <v>5468</v>
      </c>
      <c r="B678" s="1" t="s">
        <v>31</v>
      </c>
      <c r="C678" s="1">
        <v>5.98</v>
      </c>
      <c r="D678" s="1">
        <v>0.05</v>
      </c>
      <c r="E678" s="1">
        <v>1193</v>
      </c>
      <c r="F678" s="1"/>
      <c r="G678" s="1"/>
      <c r="H678" s="1" t="s">
        <v>32</v>
      </c>
      <c r="I678" s="1" t="s">
        <v>51</v>
      </c>
      <c r="J678" s="1" t="s">
        <v>58</v>
      </c>
      <c r="K678" s="1" t="s">
        <v>100</v>
      </c>
      <c r="L678" s="1" t="s">
        <v>53</v>
      </c>
      <c r="M678" s="1"/>
      <c r="N678" s="1" t="s">
        <v>27</v>
      </c>
      <c r="O678" s="1" t="s">
        <v>45</v>
      </c>
      <c r="P678" s="1" t="s">
        <v>466</v>
      </c>
      <c r="Q678" s="1" t="s">
        <v>29</v>
      </c>
      <c r="R678" s="1">
        <v>20016</v>
      </c>
      <c r="S678" s="2">
        <v>42009</v>
      </c>
      <c r="T678" s="2">
        <v>42068</v>
      </c>
      <c r="U678" s="1">
        <v>85</v>
      </c>
      <c r="V678" s="1">
        <v>38852</v>
      </c>
    </row>
    <row r="679" spans="1:22" x14ac:dyDescent="0.35">
      <c r="A679" s="1">
        <v>1552</v>
      </c>
      <c r="B679" s="1" t="s">
        <v>98</v>
      </c>
      <c r="C679" s="1">
        <v>49.99</v>
      </c>
      <c r="D679" s="1">
        <v>0.05</v>
      </c>
      <c r="E679" s="1">
        <v>1193</v>
      </c>
      <c r="F679" s="1"/>
      <c r="G679" s="1"/>
      <c r="H679" s="1" t="s">
        <v>32</v>
      </c>
      <c r="I679" s="1" t="s">
        <v>51</v>
      </c>
      <c r="J679" s="1" t="s">
        <v>73</v>
      </c>
      <c r="K679" s="1" t="s">
        <v>144</v>
      </c>
      <c r="L679" s="1" t="s">
        <v>53</v>
      </c>
      <c r="M679" s="1"/>
      <c r="N679" s="1" t="s">
        <v>27</v>
      </c>
      <c r="O679" s="1" t="s">
        <v>45</v>
      </c>
      <c r="P679" s="1" t="s">
        <v>466</v>
      </c>
      <c r="Q679" s="1" t="s">
        <v>29</v>
      </c>
      <c r="R679" s="1">
        <v>20016</v>
      </c>
      <c r="S679" s="1" t="s">
        <v>325</v>
      </c>
      <c r="T679" s="1" t="s">
        <v>416</v>
      </c>
      <c r="U679" s="1">
        <v>48</v>
      </c>
      <c r="V679" s="1">
        <v>11206</v>
      </c>
    </row>
    <row r="680" spans="1:22" x14ac:dyDescent="0.35">
      <c r="A680" s="1">
        <v>1553</v>
      </c>
      <c r="B680" s="1" t="s">
        <v>98</v>
      </c>
      <c r="C680" s="1">
        <v>28.53</v>
      </c>
      <c r="D680" s="1">
        <v>0.05</v>
      </c>
      <c r="E680" s="1">
        <v>1193</v>
      </c>
      <c r="F680" s="1"/>
      <c r="G680" s="1"/>
      <c r="H680" s="1" t="s">
        <v>32</v>
      </c>
      <c r="I680" s="1" t="s">
        <v>51</v>
      </c>
      <c r="J680" s="1" t="s">
        <v>58</v>
      </c>
      <c r="K680" s="1" t="s">
        <v>100</v>
      </c>
      <c r="L680" s="1" t="s">
        <v>53</v>
      </c>
      <c r="M680" s="1"/>
      <c r="N680" s="1" t="s">
        <v>27</v>
      </c>
      <c r="O680" s="1" t="s">
        <v>114</v>
      </c>
      <c r="P680" s="1" t="s">
        <v>466</v>
      </c>
      <c r="Q680" s="1" t="s">
        <v>29</v>
      </c>
      <c r="R680" s="1">
        <v>20016</v>
      </c>
      <c r="S680" s="1" t="s">
        <v>325</v>
      </c>
      <c r="T680" s="2">
        <v>42011</v>
      </c>
      <c r="U680" s="1">
        <v>11</v>
      </c>
      <c r="V680" s="1">
        <v>11206</v>
      </c>
    </row>
    <row r="681" spans="1:22" x14ac:dyDescent="0.35">
      <c r="A681" s="1">
        <v>23468</v>
      </c>
      <c r="B681" s="1" t="s">
        <v>31</v>
      </c>
      <c r="C681" s="1">
        <v>5.98</v>
      </c>
      <c r="D681" s="1">
        <v>0.05</v>
      </c>
      <c r="E681" s="1">
        <v>1194</v>
      </c>
      <c r="F681" s="1"/>
      <c r="G681" s="1"/>
      <c r="H681" s="1" t="s">
        <v>32</v>
      </c>
      <c r="I681" s="1" t="s">
        <v>51</v>
      </c>
      <c r="J681" s="1" t="s">
        <v>58</v>
      </c>
      <c r="K681" s="1" t="s">
        <v>100</v>
      </c>
      <c r="L681" s="1" t="s">
        <v>53</v>
      </c>
      <c r="M681" s="1"/>
      <c r="N681" s="1" t="s">
        <v>27</v>
      </c>
      <c r="O681" s="1" t="s">
        <v>45</v>
      </c>
      <c r="P681" s="1" t="s">
        <v>242</v>
      </c>
      <c r="Q681" s="1" t="s">
        <v>546</v>
      </c>
      <c r="R681" s="1">
        <v>34142</v>
      </c>
      <c r="S681" s="2">
        <v>42009</v>
      </c>
      <c r="T681" s="2">
        <v>42068</v>
      </c>
      <c r="U681" s="1">
        <v>21</v>
      </c>
      <c r="V681" s="1">
        <v>87586</v>
      </c>
    </row>
    <row r="682" spans="1:22" x14ac:dyDescent="0.35">
      <c r="A682" s="1">
        <v>19358</v>
      </c>
      <c r="B682" s="1" t="s">
        <v>21</v>
      </c>
      <c r="C682" s="1">
        <v>355.98</v>
      </c>
      <c r="D682" s="1">
        <v>0.1</v>
      </c>
      <c r="E682" s="1">
        <v>1197</v>
      </c>
      <c r="F682" s="1"/>
      <c r="G682" s="1"/>
      <c r="H682" s="1" t="s">
        <v>22</v>
      </c>
      <c r="I682" s="1" t="s">
        <v>51</v>
      </c>
      <c r="J682" s="1" t="s">
        <v>34</v>
      </c>
      <c r="K682" s="1" t="s">
        <v>35</v>
      </c>
      <c r="L682" s="1" t="s">
        <v>36</v>
      </c>
      <c r="M682" s="1"/>
      <c r="N682" s="1" t="s">
        <v>27</v>
      </c>
      <c r="O682" s="1" t="s">
        <v>45</v>
      </c>
      <c r="P682" s="1" t="s">
        <v>152</v>
      </c>
      <c r="Q682" s="1" t="s">
        <v>547</v>
      </c>
      <c r="R682" s="1">
        <v>1776</v>
      </c>
      <c r="S682" s="1" t="s">
        <v>282</v>
      </c>
      <c r="T682" s="1" t="s">
        <v>271</v>
      </c>
      <c r="U682" s="1">
        <v>4</v>
      </c>
      <c r="V682" s="1">
        <v>87583</v>
      </c>
    </row>
    <row r="683" spans="1:22" x14ac:dyDescent="0.35">
      <c r="A683" s="1">
        <v>22132</v>
      </c>
      <c r="B683" s="1" t="s">
        <v>21</v>
      </c>
      <c r="C683" s="1">
        <v>15.14</v>
      </c>
      <c r="D683" s="1">
        <v>0.05</v>
      </c>
      <c r="E683" s="1">
        <v>1199</v>
      </c>
      <c r="F683" s="1"/>
      <c r="G683" s="1"/>
      <c r="H683" s="1" t="s">
        <v>32</v>
      </c>
      <c r="I683" s="1" t="s">
        <v>104</v>
      </c>
      <c r="J683" s="1" t="s">
        <v>58</v>
      </c>
      <c r="K683" s="1" t="s">
        <v>119</v>
      </c>
      <c r="L683" s="1" t="s">
        <v>53</v>
      </c>
      <c r="M683" s="1"/>
      <c r="N683" s="1" t="s">
        <v>27</v>
      </c>
      <c r="O683" s="1" t="s">
        <v>45</v>
      </c>
      <c r="P683" s="1" t="s">
        <v>155</v>
      </c>
      <c r="Q683" s="1" t="s">
        <v>548</v>
      </c>
      <c r="R683" s="1">
        <v>3060</v>
      </c>
      <c r="S683" s="1" t="s">
        <v>457</v>
      </c>
      <c r="T683" s="1" t="s">
        <v>386</v>
      </c>
      <c r="U683" s="1">
        <v>5</v>
      </c>
      <c r="V683" s="1">
        <v>87585</v>
      </c>
    </row>
    <row r="684" spans="1:22" x14ac:dyDescent="0.35">
      <c r="A684" s="1">
        <v>22131</v>
      </c>
      <c r="B684" s="1" t="s">
        <v>21</v>
      </c>
      <c r="C684" s="1">
        <v>52.4</v>
      </c>
      <c r="D684" s="1">
        <v>0.05</v>
      </c>
      <c r="E684" s="1">
        <v>1200</v>
      </c>
      <c r="F684" s="1"/>
      <c r="G684" s="1"/>
      <c r="H684" s="1" t="s">
        <v>32</v>
      </c>
      <c r="I684" s="1" t="s">
        <v>104</v>
      </c>
      <c r="J684" s="1" t="s">
        <v>58</v>
      </c>
      <c r="K684" s="1" t="s">
        <v>100</v>
      </c>
      <c r="L684" s="1" t="s">
        <v>53</v>
      </c>
      <c r="M684" s="1"/>
      <c r="N684" s="1" t="s">
        <v>27</v>
      </c>
      <c r="O684" s="1" t="s">
        <v>45</v>
      </c>
      <c r="P684" s="1" t="s">
        <v>46</v>
      </c>
      <c r="Q684" s="1" t="s">
        <v>549</v>
      </c>
      <c r="R684" s="1">
        <v>7407</v>
      </c>
      <c r="S684" s="1" t="s">
        <v>457</v>
      </c>
      <c r="T684" s="1" t="s">
        <v>368</v>
      </c>
      <c r="U684" s="1">
        <v>21</v>
      </c>
      <c r="V684" s="1">
        <v>87585</v>
      </c>
    </row>
    <row r="685" spans="1:22" x14ac:dyDescent="0.35">
      <c r="A685" s="1">
        <v>22133</v>
      </c>
      <c r="B685" s="1" t="s">
        <v>21</v>
      </c>
      <c r="C685" s="1">
        <v>36.549999999999997</v>
      </c>
      <c r="D685" s="1">
        <v>0.05</v>
      </c>
      <c r="E685" s="1">
        <v>1202</v>
      </c>
      <c r="F685" s="1"/>
      <c r="G685" s="1"/>
      <c r="H685" s="1" t="s">
        <v>22</v>
      </c>
      <c r="I685" s="1" t="s">
        <v>104</v>
      </c>
      <c r="J685" s="1" t="s">
        <v>58</v>
      </c>
      <c r="K685" s="1" t="s">
        <v>25</v>
      </c>
      <c r="L685" s="1" t="s">
        <v>26</v>
      </c>
      <c r="M685" s="1"/>
      <c r="N685" s="1" t="s">
        <v>27</v>
      </c>
      <c r="O685" s="1" t="s">
        <v>45</v>
      </c>
      <c r="P685" s="1" t="s">
        <v>46</v>
      </c>
      <c r="Q685" s="1" t="s">
        <v>550</v>
      </c>
      <c r="R685" s="1">
        <v>7079</v>
      </c>
      <c r="S685" s="1" t="s">
        <v>457</v>
      </c>
      <c r="T685" s="1" t="s">
        <v>367</v>
      </c>
      <c r="U685" s="1">
        <v>21</v>
      </c>
      <c r="V685" s="1">
        <v>87585</v>
      </c>
    </row>
    <row r="686" spans="1:22" x14ac:dyDescent="0.35">
      <c r="A686" s="1">
        <v>19552</v>
      </c>
      <c r="B686" s="1" t="s">
        <v>98</v>
      </c>
      <c r="C686" s="1">
        <v>49.99</v>
      </c>
      <c r="D686" s="1">
        <v>0.05</v>
      </c>
      <c r="E686" s="1">
        <v>1203</v>
      </c>
      <c r="F686" s="1"/>
      <c r="G686" s="1"/>
      <c r="H686" s="1" t="s">
        <v>32</v>
      </c>
      <c r="I686" s="1" t="s">
        <v>51</v>
      </c>
      <c r="J686" s="1" t="s">
        <v>73</v>
      </c>
      <c r="K686" s="1" t="s">
        <v>144</v>
      </c>
      <c r="L686" s="1" t="s">
        <v>53</v>
      </c>
      <c r="M686" s="1"/>
      <c r="N686" s="1" t="s">
        <v>27</v>
      </c>
      <c r="O686" s="1" t="s">
        <v>54</v>
      </c>
      <c r="P686" s="1" t="s">
        <v>291</v>
      </c>
      <c r="Q686" s="1" t="s">
        <v>292</v>
      </c>
      <c r="R686" s="1">
        <v>2920</v>
      </c>
      <c r="S686" s="1" t="s">
        <v>325</v>
      </c>
      <c r="T686" s="1" t="s">
        <v>416</v>
      </c>
      <c r="U686" s="1">
        <v>12</v>
      </c>
      <c r="V686" s="1">
        <v>87587</v>
      </c>
    </row>
    <row r="687" spans="1:22" x14ac:dyDescent="0.35">
      <c r="A687" s="1">
        <v>18636</v>
      </c>
      <c r="B687" s="1" t="s">
        <v>98</v>
      </c>
      <c r="C687" s="1">
        <v>3.08</v>
      </c>
      <c r="D687" s="1">
        <v>0.05</v>
      </c>
      <c r="E687" s="1">
        <v>1211</v>
      </c>
      <c r="F687" s="1"/>
      <c r="G687" s="1"/>
      <c r="H687" s="1" t="s">
        <v>32</v>
      </c>
      <c r="I687" s="1" t="s">
        <v>81</v>
      </c>
      <c r="J687" s="1" t="s">
        <v>58</v>
      </c>
      <c r="K687" s="1" t="s">
        <v>116</v>
      </c>
      <c r="L687" s="1" t="s">
        <v>53</v>
      </c>
      <c r="M687" s="1"/>
      <c r="N687" s="1" t="s">
        <v>27</v>
      </c>
      <c r="O687" s="1" t="s">
        <v>54</v>
      </c>
      <c r="P687" s="1" t="s">
        <v>376</v>
      </c>
      <c r="Q687" s="1" t="s">
        <v>551</v>
      </c>
      <c r="R687" s="1">
        <v>46806</v>
      </c>
      <c r="S687" s="2">
        <v>42006</v>
      </c>
      <c r="T687" s="2">
        <v>42157</v>
      </c>
      <c r="U687" s="1">
        <v>4</v>
      </c>
      <c r="V687" s="1">
        <v>88598</v>
      </c>
    </row>
    <row r="688" spans="1:22" x14ac:dyDescent="0.35">
      <c r="A688" s="1">
        <v>22528</v>
      </c>
      <c r="B688" s="1" t="s">
        <v>21</v>
      </c>
      <c r="C688" s="1">
        <v>4.91</v>
      </c>
      <c r="D688" s="1">
        <v>0.05</v>
      </c>
      <c r="E688" s="1">
        <v>1212</v>
      </c>
      <c r="F688" s="1"/>
      <c r="G688" s="1"/>
      <c r="H688" s="1" t="s">
        <v>32</v>
      </c>
      <c r="I688" s="1" t="s">
        <v>81</v>
      </c>
      <c r="J688" s="1" t="s">
        <v>58</v>
      </c>
      <c r="K688" s="1" t="s">
        <v>100</v>
      </c>
      <c r="L688" s="1" t="s">
        <v>53</v>
      </c>
      <c r="M688" s="1"/>
      <c r="N688" s="1" t="s">
        <v>27</v>
      </c>
      <c r="O688" s="1" t="s">
        <v>54</v>
      </c>
      <c r="P688" s="1" t="s">
        <v>376</v>
      </c>
      <c r="Q688" s="1" t="s">
        <v>552</v>
      </c>
      <c r="R688" s="1">
        <v>46404</v>
      </c>
      <c r="S688" s="1" t="s">
        <v>176</v>
      </c>
      <c r="T688" s="1" t="s">
        <v>189</v>
      </c>
      <c r="U688" s="1">
        <v>12</v>
      </c>
      <c r="V688" s="1">
        <v>88600</v>
      </c>
    </row>
    <row r="689" spans="1:22" x14ac:dyDescent="0.35">
      <c r="A689" s="1">
        <v>22529</v>
      </c>
      <c r="B689" s="1" t="s">
        <v>21</v>
      </c>
      <c r="C689" s="1">
        <v>3499.99</v>
      </c>
      <c r="D689" s="1">
        <v>0.15</v>
      </c>
      <c r="E689" s="1">
        <v>1212</v>
      </c>
      <c r="F689" s="1"/>
      <c r="G689" s="1"/>
      <c r="H689" s="1" t="s">
        <v>32</v>
      </c>
      <c r="I689" s="1" t="s">
        <v>81</v>
      </c>
      <c r="J689" s="1" t="s">
        <v>73</v>
      </c>
      <c r="K689" s="1" t="s">
        <v>340</v>
      </c>
      <c r="L689" s="1" t="s">
        <v>178</v>
      </c>
      <c r="M689" s="1"/>
      <c r="N689" s="1" t="s">
        <v>27</v>
      </c>
      <c r="O689" s="1" t="s">
        <v>54</v>
      </c>
      <c r="P689" s="1" t="s">
        <v>376</v>
      </c>
      <c r="Q689" s="1" t="s">
        <v>552</v>
      </c>
      <c r="R689" s="1">
        <v>46404</v>
      </c>
      <c r="S689" s="1" t="s">
        <v>176</v>
      </c>
      <c r="T689" s="1" t="s">
        <v>189</v>
      </c>
      <c r="U689" s="1">
        <v>1</v>
      </c>
      <c r="V689" s="1">
        <v>88600</v>
      </c>
    </row>
    <row r="690" spans="1:22" x14ac:dyDescent="0.35">
      <c r="A690" s="1">
        <v>24270</v>
      </c>
      <c r="B690" s="1" t="s">
        <v>98</v>
      </c>
      <c r="C690" s="1">
        <v>29.89</v>
      </c>
      <c r="D690" s="1">
        <v>0.05</v>
      </c>
      <c r="E690" s="1">
        <v>1213</v>
      </c>
      <c r="F690" s="1"/>
      <c r="G690" s="1"/>
      <c r="H690" s="1" t="s">
        <v>22</v>
      </c>
      <c r="I690" s="1" t="s">
        <v>81</v>
      </c>
      <c r="J690" s="1" t="s">
        <v>73</v>
      </c>
      <c r="K690" s="1" t="s">
        <v>144</v>
      </c>
      <c r="L690" s="1" t="s">
        <v>44</v>
      </c>
      <c r="M690" s="1"/>
      <c r="N690" s="1" t="s">
        <v>27</v>
      </c>
      <c r="O690" s="1" t="s">
        <v>54</v>
      </c>
      <c r="P690" s="1" t="s">
        <v>376</v>
      </c>
      <c r="Q690" s="1" t="s">
        <v>553</v>
      </c>
      <c r="R690" s="1">
        <v>46530</v>
      </c>
      <c r="S690" s="2">
        <v>42096</v>
      </c>
      <c r="T690" s="2">
        <v>42249</v>
      </c>
      <c r="U690" s="1">
        <v>13</v>
      </c>
      <c r="V690" s="1">
        <v>88599</v>
      </c>
    </row>
    <row r="691" spans="1:22" x14ac:dyDescent="0.35">
      <c r="A691" s="1">
        <v>24271</v>
      </c>
      <c r="B691" s="1" t="s">
        <v>98</v>
      </c>
      <c r="C691" s="1">
        <v>8.34</v>
      </c>
      <c r="D691" s="1">
        <v>0.05</v>
      </c>
      <c r="E691" s="1">
        <v>1213</v>
      </c>
      <c r="F691" s="1"/>
      <c r="G691" s="1"/>
      <c r="H691" s="1" t="s">
        <v>32</v>
      </c>
      <c r="I691" s="1" t="s">
        <v>81</v>
      </c>
      <c r="J691" s="1" t="s">
        <v>58</v>
      </c>
      <c r="K691" s="1" t="s">
        <v>83</v>
      </c>
      <c r="L691" s="1" t="s">
        <v>53</v>
      </c>
      <c r="M691" s="1"/>
      <c r="N691" s="1" t="s">
        <v>27</v>
      </c>
      <c r="O691" s="1" t="s">
        <v>54</v>
      </c>
      <c r="P691" s="1" t="s">
        <v>376</v>
      </c>
      <c r="Q691" s="1" t="s">
        <v>553</v>
      </c>
      <c r="R691" s="1">
        <v>46530</v>
      </c>
      <c r="S691" s="2">
        <v>42096</v>
      </c>
      <c r="T691" s="2">
        <v>42218</v>
      </c>
      <c r="U691" s="1">
        <v>5</v>
      </c>
      <c r="V691" s="1">
        <v>88599</v>
      </c>
    </row>
    <row r="692" spans="1:22" x14ac:dyDescent="0.35">
      <c r="A692" s="1">
        <v>22530</v>
      </c>
      <c r="B692" s="1" t="s">
        <v>21</v>
      </c>
      <c r="C692" s="1">
        <v>5.84</v>
      </c>
      <c r="D692" s="1">
        <v>0.05</v>
      </c>
      <c r="E692" s="1">
        <v>1213</v>
      </c>
      <c r="F692" s="1"/>
      <c r="G692" s="1"/>
      <c r="H692" s="1" t="s">
        <v>32</v>
      </c>
      <c r="I692" s="1" t="s">
        <v>81</v>
      </c>
      <c r="J692" s="1" t="s">
        <v>58</v>
      </c>
      <c r="K692" s="1" t="s">
        <v>25</v>
      </c>
      <c r="L692" s="1" t="s">
        <v>26</v>
      </c>
      <c r="M692" s="1"/>
      <c r="N692" s="1" t="s">
        <v>27</v>
      </c>
      <c r="O692" s="1" t="s">
        <v>45</v>
      </c>
      <c r="P692" s="1" t="s">
        <v>376</v>
      </c>
      <c r="Q692" s="1" t="s">
        <v>553</v>
      </c>
      <c r="R692" s="1">
        <v>46530</v>
      </c>
      <c r="S692" s="1" t="s">
        <v>176</v>
      </c>
      <c r="T692" s="1" t="s">
        <v>177</v>
      </c>
      <c r="U692" s="1">
        <v>2</v>
      </c>
      <c r="V692" s="1">
        <v>88600</v>
      </c>
    </row>
    <row r="693" spans="1:22" x14ac:dyDescent="0.35">
      <c r="A693" s="1">
        <v>7632</v>
      </c>
      <c r="B693" s="1" t="s">
        <v>50</v>
      </c>
      <c r="C693" s="1">
        <v>130.97999999999999</v>
      </c>
      <c r="D693" s="1">
        <v>0.1</v>
      </c>
      <c r="E693" s="1">
        <v>1217</v>
      </c>
      <c r="F693" s="1"/>
      <c r="G693" s="1"/>
      <c r="H693" s="1" t="s">
        <v>22</v>
      </c>
      <c r="I693" s="1" t="s">
        <v>51</v>
      </c>
      <c r="J693" s="1" t="s">
        <v>34</v>
      </c>
      <c r="K693" s="1" t="s">
        <v>35</v>
      </c>
      <c r="L693" s="1" t="s">
        <v>36</v>
      </c>
      <c r="M693" s="1"/>
      <c r="N693" s="1" t="s">
        <v>27</v>
      </c>
      <c r="O693" s="1" t="s">
        <v>45</v>
      </c>
      <c r="P693" s="1" t="s">
        <v>152</v>
      </c>
      <c r="Q693" s="1" t="s">
        <v>153</v>
      </c>
      <c r="R693" s="1">
        <v>2112</v>
      </c>
      <c r="S693" s="1" t="s">
        <v>220</v>
      </c>
      <c r="T693" s="2">
        <v>42009</v>
      </c>
      <c r="U693" s="1">
        <v>41</v>
      </c>
      <c r="V693" s="1">
        <v>54595</v>
      </c>
    </row>
    <row r="694" spans="1:22" x14ac:dyDescent="0.35">
      <c r="A694" s="1">
        <v>25631</v>
      </c>
      <c r="B694" s="1" t="s">
        <v>50</v>
      </c>
      <c r="C694" s="1">
        <v>8.34</v>
      </c>
      <c r="D694" s="1">
        <v>0.05</v>
      </c>
      <c r="E694" s="1">
        <v>1226</v>
      </c>
      <c r="F694" s="1"/>
      <c r="G694" s="1"/>
      <c r="H694" s="1" t="s">
        <v>32</v>
      </c>
      <c r="I694" s="1" t="s">
        <v>51</v>
      </c>
      <c r="J694" s="1" t="s">
        <v>58</v>
      </c>
      <c r="K694" s="1" t="s">
        <v>141</v>
      </c>
      <c r="L694" s="1" t="s">
        <v>44</v>
      </c>
      <c r="M694" s="1"/>
      <c r="N694" s="1" t="s">
        <v>27</v>
      </c>
      <c r="O694" s="1" t="s">
        <v>45</v>
      </c>
      <c r="P694" s="1" t="s">
        <v>291</v>
      </c>
      <c r="Q694" s="1" t="s">
        <v>554</v>
      </c>
      <c r="R694" s="1">
        <v>2861</v>
      </c>
      <c r="S694" s="1" t="s">
        <v>220</v>
      </c>
      <c r="T694" s="1" t="s">
        <v>230</v>
      </c>
      <c r="U694" s="1">
        <v>8</v>
      </c>
      <c r="V694" s="1">
        <v>90800</v>
      </c>
    </row>
    <row r="695" spans="1:22" x14ac:dyDescent="0.35">
      <c r="A695" s="1">
        <v>25632</v>
      </c>
      <c r="B695" s="1" t="s">
        <v>50</v>
      </c>
      <c r="C695" s="1">
        <v>130.97999999999999</v>
      </c>
      <c r="D695" s="1">
        <v>0.1</v>
      </c>
      <c r="E695" s="1">
        <v>1227</v>
      </c>
      <c r="F695" s="1"/>
      <c r="G695" s="1"/>
      <c r="H695" s="1" t="s">
        <v>22</v>
      </c>
      <c r="I695" s="1" t="s">
        <v>51</v>
      </c>
      <c r="J695" s="1" t="s">
        <v>34</v>
      </c>
      <c r="K695" s="1" t="s">
        <v>35</v>
      </c>
      <c r="L695" s="1" t="s">
        <v>36</v>
      </c>
      <c r="M695" s="1"/>
      <c r="N695" s="1" t="s">
        <v>27</v>
      </c>
      <c r="O695" s="1" t="s">
        <v>45</v>
      </c>
      <c r="P695" s="1" t="s">
        <v>121</v>
      </c>
      <c r="Q695" s="1" t="s">
        <v>401</v>
      </c>
      <c r="R695" s="1">
        <v>5403</v>
      </c>
      <c r="S695" s="1" t="s">
        <v>220</v>
      </c>
      <c r="T695" s="2">
        <v>42009</v>
      </c>
      <c r="U695" s="1">
        <v>10</v>
      </c>
      <c r="V695" s="1">
        <v>90800</v>
      </c>
    </row>
    <row r="696" spans="1:22" x14ac:dyDescent="0.35">
      <c r="A696" s="1">
        <v>7810</v>
      </c>
      <c r="B696" s="1" t="s">
        <v>50</v>
      </c>
      <c r="C696" s="1">
        <v>7.1</v>
      </c>
      <c r="D696" s="1">
        <v>0.05</v>
      </c>
      <c r="E696" s="1">
        <v>1228</v>
      </c>
      <c r="F696" s="1"/>
      <c r="G696" s="1"/>
      <c r="H696" s="1" t="s">
        <v>32</v>
      </c>
      <c r="I696" s="1" t="s">
        <v>51</v>
      </c>
      <c r="J696" s="1" t="s">
        <v>58</v>
      </c>
      <c r="K696" s="1" t="s">
        <v>100</v>
      </c>
      <c r="L696" s="1" t="s">
        <v>53</v>
      </c>
      <c r="M696" s="1"/>
      <c r="N696" s="1" t="s">
        <v>27</v>
      </c>
      <c r="O696" s="1" t="s">
        <v>45</v>
      </c>
      <c r="P696" s="1" t="s">
        <v>174</v>
      </c>
      <c r="Q696" s="1" t="s">
        <v>555</v>
      </c>
      <c r="R696" s="1">
        <v>19140</v>
      </c>
      <c r="S696" s="1" t="s">
        <v>270</v>
      </c>
      <c r="T696" s="1" t="s">
        <v>49</v>
      </c>
      <c r="U696" s="1">
        <v>28</v>
      </c>
      <c r="V696" s="1">
        <v>55874</v>
      </c>
    </row>
    <row r="697" spans="1:22" x14ac:dyDescent="0.35">
      <c r="A697" s="1">
        <v>7811</v>
      </c>
      <c r="B697" s="1" t="s">
        <v>50</v>
      </c>
      <c r="C697" s="1">
        <v>4.9800000000000004</v>
      </c>
      <c r="D697" s="1">
        <v>0.05</v>
      </c>
      <c r="E697" s="1">
        <v>1228</v>
      </c>
      <c r="F697" s="1"/>
      <c r="G697" s="1"/>
      <c r="H697" s="1" t="s">
        <v>22</v>
      </c>
      <c r="I697" s="1" t="s">
        <v>51</v>
      </c>
      <c r="J697" s="1" t="s">
        <v>73</v>
      </c>
      <c r="K697" s="1" t="s">
        <v>144</v>
      </c>
      <c r="L697" s="1" t="s">
        <v>44</v>
      </c>
      <c r="M697" s="1"/>
      <c r="N697" s="1" t="s">
        <v>27</v>
      </c>
      <c r="O697" s="1" t="s">
        <v>45</v>
      </c>
      <c r="P697" s="1" t="s">
        <v>174</v>
      </c>
      <c r="Q697" s="1" t="s">
        <v>555</v>
      </c>
      <c r="R697" s="1">
        <v>19140</v>
      </c>
      <c r="S697" s="1" t="s">
        <v>270</v>
      </c>
      <c r="T697" s="1" t="s">
        <v>136</v>
      </c>
      <c r="U697" s="1">
        <v>41</v>
      </c>
      <c r="V697" s="1">
        <v>55874</v>
      </c>
    </row>
    <row r="698" spans="1:22" x14ac:dyDescent="0.35">
      <c r="A698" s="1">
        <v>7812</v>
      </c>
      <c r="B698" s="1" t="s">
        <v>50</v>
      </c>
      <c r="C698" s="1">
        <v>5.68</v>
      </c>
      <c r="D698" s="1">
        <v>0.05</v>
      </c>
      <c r="E698" s="1">
        <v>1228</v>
      </c>
      <c r="F698" s="1"/>
      <c r="G698" s="1"/>
      <c r="H698" s="1" t="s">
        <v>32</v>
      </c>
      <c r="I698" s="1" t="s">
        <v>51</v>
      </c>
      <c r="J698" s="1" t="s">
        <v>58</v>
      </c>
      <c r="K698" s="1" t="s">
        <v>61</v>
      </c>
      <c r="L698" s="1" t="s">
        <v>53</v>
      </c>
      <c r="M698" s="1"/>
      <c r="N698" s="1" t="s">
        <v>27</v>
      </c>
      <c r="O698" s="1" t="s">
        <v>54</v>
      </c>
      <c r="P698" s="1" t="s">
        <v>174</v>
      </c>
      <c r="Q698" s="1" t="s">
        <v>555</v>
      </c>
      <c r="R698" s="1">
        <v>19140</v>
      </c>
      <c r="S698" s="1" t="s">
        <v>270</v>
      </c>
      <c r="T698" s="1" t="s">
        <v>270</v>
      </c>
      <c r="U698" s="1">
        <v>24</v>
      </c>
      <c r="V698" s="1">
        <v>55874</v>
      </c>
    </row>
    <row r="699" spans="1:22" x14ac:dyDescent="0.35">
      <c r="A699" s="1">
        <v>25811</v>
      </c>
      <c r="B699" s="1" t="s">
        <v>50</v>
      </c>
      <c r="C699" s="1">
        <v>4.9800000000000004</v>
      </c>
      <c r="D699" s="1">
        <v>0.05</v>
      </c>
      <c r="E699" s="1">
        <v>1229</v>
      </c>
      <c r="F699" s="1"/>
      <c r="G699" s="1"/>
      <c r="H699" s="1" t="s">
        <v>22</v>
      </c>
      <c r="I699" s="1" t="s">
        <v>51</v>
      </c>
      <c r="J699" s="1" t="s">
        <v>73</v>
      </c>
      <c r="K699" s="1" t="s">
        <v>144</v>
      </c>
      <c r="L699" s="1" t="s">
        <v>44</v>
      </c>
      <c r="M699" s="1"/>
      <c r="N699" s="1" t="s">
        <v>27</v>
      </c>
      <c r="O699" s="1" t="s">
        <v>54</v>
      </c>
      <c r="P699" s="1" t="s">
        <v>112</v>
      </c>
      <c r="Q699" s="1" t="s">
        <v>556</v>
      </c>
      <c r="R699" s="1">
        <v>75482</v>
      </c>
      <c r="S699" s="1" t="s">
        <v>270</v>
      </c>
      <c r="T699" s="1" t="s">
        <v>136</v>
      </c>
      <c r="U699" s="1">
        <v>10</v>
      </c>
      <c r="V699" s="1">
        <v>90378</v>
      </c>
    </row>
    <row r="700" spans="1:22" x14ac:dyDescent="0.35">
      <c r="A700" s="1">
        <v>21206</v>
      </c>
      <c r="B700" s="1" t="s">
        <v>41</v>
      </c>
      <c r="C700" s="1">
        <v>120.98</v>
      </c>
      <c r="D700" s="1">
        <v>0.1</v>
      </c>
      <c r="E700" s="1">
        <v>1233</v>
      </c>
      <c r="F700" s="1"/>
      <c r="G700" s="1"/>
      <c r="H700" s="1" t="s">
        <v>22</v>
      </c>
      <c r="I700" s="1" t="s">
        <v>104</v>
      </c>
      <c r="J700" s="1" t="s">
        <v>58</v>
      </c>
      <c r="K700" s="1" t="s">
        <v>100</v>
      </c>
      <c r="L700" s="1" t="s">
        <v>53</v>
      </c>
      <c r="M700" s="1"/>
      <c r="N700" s="1" t="s">
        <v>27</v>
      </c>
      <c r="O700" s="1" t="s">
        <v>54</v>
      </c>
      <c r="P700" s="1" t="s">
        <v>112</v>
      </c>
      <c r="Q700" s="1" t="s">
        <v>557</v>
      </c>
      <c r="R700" s="1">
        <v>75028</v>
      </c>
      <c r="S700" s="2">
        <v>42251</v>
      </c>
      <c r="T700" s="2">
        <v>42312</v>
      </c>
      <c r="U700" s="1">
        <v>5</v>
      </c>
      <c r="V700" s="1">
        <v>89375</v>
      </c>
    </row>
    <row r="701" spans="1:22" x14ac:dyDescent="0.35">
      <c r="A701" s="1">
        <v>21207</v>
      </c>
      <c r="B701" s="1" t="s">
        <v>41</v>
      </c>
      <c r="C701" s="1">
        <v>152.47999999999999</v>
      </c>
      <c r="D701" s="1">
        <v>0.1</v>
      </c>
      <c r="E701" s="1">
        <v>1233</v>
      </c>
      <c r="F701" s="1"/>
      <c r="G701" s="1"/>
      <c r="H701" s="1" t="s">
        <v>22</v>
      </c>
      <c r="I701" s="1" t="s">
        <v>104</v>
      </c>
      <c r="J701" s="1" t="s">
        <v>73</v>
      </c>
      <c r="K701" s="1" t="s">
        <v>144</v>
      </c>
      <c r="L701" s="1" t="s">
        <v>53</v>
      </c>
      <c r="M701" s="1"/>
      <c r="N701" s="1" t="s">
        <v>27</v>
      </c>
      <c r="O701" s="1" t="s">
        <v>54</v>
      </c>
      <c r="P701" s="1" t="s">
        <v>112</v>
      </c>
      <c r="Q701" s="1" t="s">
        <v>557</v>
      </c>
      <c r="R701" s="1">
        <v>75028</v>
      </c>
      <c r="S701" s="2">
        <v>42251</v>
      </c>
      <c r="T701" s="2">
        <v>42312</v>
      </c>
      <c r="U701" s="1">
        <v>1</v>
      </c>
      <c r="V701" s="1">
        <v>89375</v>
      </c>
    </row>
    <row r="702" spans="1:22" x14ac:dyDescent="0.35">
      <c r="A702" s="1">
        <v>19874</v>
      </c>
      <c r="B702" s="1" t="s">
        <v>21</v>
      </c>
      <c r="C702" s="1">
        <v>99.99</v>
      </c>
      <c r="D702" s="1">
        <v>0.05</v>
      </c>
      <c r="E702" s="1">
        <v>1233</v>
      </c>
      <c r="F702" s="1"/>
      <c r="G702" s="1"/>
      <c r="H702" s="1" t="s">
        <v>32</v>
      </c>
      <c r="I702" s="1" t="s">
        <v>104</v>
      </c>
      <c r="J702" s="1" t="s">
        <v>73</v>
      </c>
      <c r="K702" s="1" t="s">
        <v>144</v>
      </c>
      <c r="L702" s="1" t="s">
        <v>53</v>
      </c>
      <c r="M702" s="1"/>
      <c r="N702" s="1" t="s">
        <v>27</v>
      </c>
      <c r="O702" s="1" t="s">
        <v>54</v>
      </c>
      <c r="P702" s="1" t="s">
        <v>112</v>
      </c>
      <c r="Q702" s="1" t="s">
        <v>557</v>
      </c>
      <c r="R702" s="1">
        <v>75028</v>
      </c>
      <c r="S702" s="2">
        <v>42100</v>
      </c>
      <c r="T702" s="2">
        <v>42161</v>
      </c>
      <c r="U702" s="1">
        <v>1</v>
      </c>
      <c r="V702" s="1">
        <v>89376</v>
      </c>
    </row>
    <row r="703" spans="1:22" x14ac:dyDescent="0.35">
      <c r="A703" s="1">
        <v>19875</v>
      </c>
      <c r="B703" s="1" t="s">
        <v>21</v>
      </c>
      <c r="C703" s="1">
        <v>205.99</v>
      </c>
      <c r="D703" s="1">
        <v>0.1</v>
      </c>
      <c r="E703" s="1">
        <v>1233</v>
      </c>
      <c r="F703" s="1"/>
      <c r="G703" s="1"/>
      <c r="H703" s="1" t="s">
        <v>32</v>
      </c>
      <c r="I703" s="1" t="s">
        <v>104</v>
      </c>
      <c r="J703" s="1" t="s">
        <v>73</v>
      </c>
      <c r="K703" s="1" t="s">
        <v>67</v>
      </c>
      <c r="L703" s="1" t="s">
        <v>53</v>
      </c>
      <c r="M703" s="1"/>
      <c r="N703" s="1" t="s">
        <v>27</v>
      </c>
      <c r="O703" s="1" t="s">
        <v>54</v>
      </c>
      <c r="P703" s="1" t="s">
        <v>112</v>
      </c>
      <c r="Q703" s="1" t="s">
        <v>557</v>
      </c>
      <c r="R703" s="1">
        <v>75028</v>
      </c>
      <c r="S703" s="2">
        <v>42100</v>
      </c>
      <c r="T703" s="2">
        <v>42130</v>
      </c>
      <c r="U703" s="1">
        <v>6</v>
      </c>
      <c r="V703" s="1">
        <v>89376</v>
      </c>
    </row>
    <row r="704" spans="1:22" x14ac:dyDescent="0.35">
      <c r="A704" s="1">
        <v>20592</v>
      </c>
      <c r="B704" s="1" t="s">
        <v>50</v>
      </c>
      <c r="C704" s="1">
        <v>128.24</v>
      </c>
      <c r="D704" s="1">
        <v>0.1</v>
      </c>
      <c r="E704" s="1">
        <v>1237</v>
      </c>
      <c r="F704" s="1"/>
      <c r="G704" s="1"/>
      <c r="H704" s="1" t="s">
        <v>32</v>
      </c>
      <c r="I704" s="1" t="s">
        <v>81</v>
      </c>
      <c r="J704" s="1" t="s">
        <v>34</v>
      </c>
      <c r="K704" s="1" t="s">
        <v>35</v>
      </c>
      <c r="L704" s="1" t="s">
        <v>75</v>
      </c>
      <c r="M704" s="1"/>
      <c r="N704" s="1" t="s">
        <v>27</v>
      </c>
      <c r="O704" s="1" t="s">
        <v>54</v>
      </c>
      <c r="P704" s="1" t="s">
        <v>112</v>
      </c>
      <c r="Q704" s="1" t="s">
        <v>558</v>
      </c>
      <c r="R704" s="1">
        <v>75007</v>
      </c>
      <c r="S704" s="1" t="s">
        <v>241</v>
      </c>
      <c r="T704" s="2">
        <v>42037</v>
      </c>
      <c r="U704" s="1">
        <v>9</v>
      </c>
      <c r="V704" s="1">
        <v>86075</v>
      </c>
    </row>
    <row r="705" spans="1:22" x14ac:dyDescent="0.35">
      <c r="A705" s="1">
        <v>18625</v>
      </c>
      <c r="B705" s="1" t="s">
        <v>31</v>
      </c>
      <c r="C705" s="1">
        <v>7.38</v>
      </c>
      <c r="D705" s="1">
        <v>0.05</v>
      </c>
      <c r="E705" s="1">
        <v>1237</v>
      </c>
      <c r="F705" s="1"/>
      <c r="G705" s="1"/>
      <c r="H705" s="1" t="s">
        <v>32</v>
      </c>
      <c r="I705" s="1" t="s">
        <v>81</v>
      </c>
      <c r="J705" s="1" t="s">
        <v>34</v>
      </c>
      <c r="K705" s="1" t="s">
        <v>52</v>
      </c>
      <c r="L705" s="1" t="s">
        <v>53</v>
      </c>
      <c r="M705" s="1"/>
      <c r="N705" s="1" t="s">
        <v>27</v>
      </c>
      <c r="O705" s="1" t="s">
        <v>54</v>
      </c>
      <c r="P705" s="1" t="s">
        <v>112</v>
      </c>
      <c r="Q705" s="1" t="s">
        <v>558</v>
      </c>
      <c r="R705" s="1">
        <v>75007</v>
      </c>
      <c r="S705" s="1" t="s">
        <v>192</v>
      </c>
      <c r="T705" s="1" t="s">
        <v>128</v>
      </c>
      <c r="U705" s="1">
        <v>3</v>
      </c>
      <c r="V705" s="1">
        <v>86076</v>
      </c>
    </row>
    <row r="706" spans="1:22" x14ac:dyDescent="0.35">
      <c r="A706" s="1">
        <v>20432</v>
      </c>
      <c r="B706" s="1" t="s">
        <v>50</v>
      </c>
      <c r="C706" s="1">
        <v>300.98</v>
      </c>
      <c r="D706" s="1">
        <v>0.1</v>
      </c>
      <c r="E706" s="1">
        <v>1237</v>
      </c>
      <c r="F706" s="1"/>
      <c r="G706" s="1"/>
      <c r="H706" s="1" t="s">
        <v>32</v>
      </c>
      <c r="I706" s="1" t="s">
        <v>81</v>
      </c>
      <c r="J706" s="1" t="s">
        <v>73</v>
      </c>
      <c r="K706" s="1" t="s">
        <v>74</v>
      </c>
      <c r="L706" s="1" t="s">
        <v>75</v>
      </c>
      <c r="M706" s="1"/>
      <c r="N706" s="1" t="s">
        <v>27</v>
      </c>
      <c r="O706" s="1" t="s">
        <v>54</v>
      </c>
      <c r="P706" s="1" t="s">
        <v>112</v>
      </c>
      <c r="Q706" s="1" t="s">
        <v>558</v>
      </c>
      <c r="R706" s="1">
        <v>75007</v>
      </c>
      <c r="S706" s="1" t="s">
        <v>168</v>
      </c>
      <c r="T706" s="1" t="s">
        <v>169</v>
      </c>
      <c r="U706" s="1">
        <v>20</v>
      </c>
      <c r="V706" s="1">
        <v>86077</v>
      </c>
    </row>
    <row r="707" spans="1:22" x14ac:dyDescent="0.35">
      <c r="A707" s="1">
        <v>20433</v>
      </c>
      <c r="B707" s="1" t="s">
        <v>50</v>
      </c>
      <c r="C707" s="1">
        <v>205.99</v>
      </c>
      <c r="D707" s="1">
        <v>0.1</v>
      </c>
      <c r="E707" s="1">
        <v>1237</v>
      </c>
      <c r="F707" s="1"/>
      <c r="G707" s="1"/>
      <c r="H707" s="1" t="s">
        <v>22</v>
      </c>
      <c r="I707" s="1" t="s">
        <v>81</v>
      </c>
      <c r="J707" s="1" t="s">
        <v>73</v>
      </c>
      <c r="K707" s="1" t="s">
        <v>67</v>
      </c>
      <c r="L707" s="1" t="s">
        <v>53</v>
      </c>
      <c r="M707" s="1"/>
      <c r="N707" s="1" t="s">
        <v>27</v>
      </c>
      <c r="O707" s="1" t="s">
        <v>54</v>
      </c>
      <c r="P707" s="1" t="s">
        <v>112</v>
      </c>
      <c r="Q707" s="1" t="s">
        <v>558</v>
      </c>
      <c r="R707" s="1">
        <v>75007</v>
      </c>
      <c r="S707" s="1" t="s">
        <v>168</v>
      </c>
      <c r="T707" s="1" t="s">
        <v>169</v>
      </c>
      <c r="U707" s="1">
        <v>11</v>
      </c>
      <c r="V707" s="1">
        <v>86077</v>
      </c>
    </row>
    <row r="708" spans="1:22" x14ac:dyDescent="0.35">
      <c r="A708" s="1">
        <v>20593</v>
      </c>
      <c r="B708" s="1" t="s">
        <v>50</v>
      </c>
      <c r="C708" s="1">
        <v>160.97999999999999</v>
      </c>
      <c r="D708" s="1">
        <v>0.1</v>
      </c>
      <c r="E708" s="1">
        <v>1238</v>
      </c>
      <c r="F708" s="1"/>
      <c r="G708" s="1"/>
      <c r="H708" s="1" t="s">
        <v>22</v>
      </c>
      <c r="I708" s="1" t="s">
        <v>81</v>
      </c>
      <c r="J708" s="1" t="s">
        <v>34</v>
      </c>
      <c r="K708" s="1" t="s">
        <v>35</v>
      </c>
      <c r="L708" s="1" t="s">
        <v>36</v>
      </c>
      <c r="M708" s="1"/>
      <c r="N708" s="1" t="s">
        <v>27</v>
      </c>
      <c r="O708" s="1" t="s">
        <v>114</v>
      </c>
      <c r="P708" s="1" t="s">
        <v>112</v>
      </c>
      <c r="Q708" s="1" t="s">
        <v>559</v>
      </c>
      <c r="R708" s="1">
        <v>75104</v>
      </c>
      <c r="S708" s="1" t="s">
        <v>241</v>
      </c>
      <c r="T708" s="2">
        <v>42037</v>
      </c>
      <c r="U708" s="1">
        <v>10</v>
      </c>
      <c r="V708" s="1">
        <v>86075</v>
      </c>
    </row>
    <row r="709" spans="1:22" x14ac:dyDescent="0.35">
      <c r="A709" s="1">
        <v>20920</v>
      </c>
      <c r="B709" s="1" t="s">
        <v>31</v>
      </c>
      <c r="C709" s="1">
        <v>387.99</v>
      </c>
      <c r="D709" s="1">
        <v>0.1</v>
      </c>
      <c r="E709" s="1">
        <v>1241</v>
      </c>
      <c r="F709" s="1"/>
      <c r="G709" s="1"/>
      <c r="H709" s="1" t="s">
        <v>32</v>
      </c>
      <c r="I709" s="1" t="s">
        <v>81</v>
      </c>
      <c r="J709" s="1" t="s">
        <v>58</v>
      </c>
      <c r="K709" s="1" t="s">
        <v>100</v>
      </c>
      <c r="L709" s="1" t="s">
        <v>53</v>
      </c>
      <c r="M709" s="1"/>
      <c r="N709" s="1" t="s">
        <v>27</v>
      </c>
      <c r="O709" s="1" t="s">
        <v>114</v>
      </c>
      <c r="P709" s="1" t="s">
        <v>542</v>
      </c>
      <c r="Q709" s="1" t="s">
        <v>308</v>
      </c>
      <c r="R709" s="1">
        <v>36830</v>
      </c>
      <c r="S709" s="1" t="s">
        <v>179</v>
      </c>
      <c r="T709" s="1" t="s">
        <v>281</v>
      </c>
      <c r="U709" s="1">
        <v>23</v>
      </c>
      <c r="V709" s="1">
        <v>90880</v>
      </c>
    </row>
    <row r="710" spans="1:22" x14ac:dyDescent="0.35">
      <c r="A710" s="1">
        <v>20233</v>
      </c>
      <c r="B710" s="1" t="s">
        <v>41</v>
      </c>
      <c r="C710" s="1">
        <v>200.97</v>
      </c>
      <c r="D710" s="1">
        <v>0.1</v>
      </c>
      <c r="E710" s="1">
        <v>1241</v>
      </c>
      <c r="F710" s="1"/>
      <c r="G710" s="1"/>
      <c r="H710" s="1" t="s">
        <v>22</v>
      </c>
      <c r="I710" s="1" t="s">
        <v>51</v>
      </c>
      <c r="J710" s="1" t="s">
        <v>73</v>
      </c>
      <c r="K710" s="1" t="s">
        <v>74</v>
      </c>
      <c r="L710" s="1" t="s">
        <v>36</v>
      </c>
      <c r="M710" s="1"/>
      <c r="N710" s="1" t="s">
        <v>27</v>
      </c>
      <c r="O710" s="1" t="s">
        <v>45</v>
      </c>
      <c r="P710" s="1" t="s">
        <v>542</v>
      </c>
      <c r="Q710" s="1" t="s">
        <v>308</v>
      </c>
      <c r="R710" s="1">
        <v>36830</v>
      </c>
      <c r="S710" s="1" t="s">
        <v>132</v>
      </c>
      <c r="T710" s="1" t="s">
        <v>132</v>
      </c>
      <c r="U710" s="1">
        <v>7</v>
      </c>
      <c r="V710" s="1">
        <v>90881</v>
      </c>
    </row>
    <row r="711" spans="1:22" x14ac:dyDescent="0.35">
      <c r="A711" s="1">
        <v>5117</v>
      </c>
      <c r="B711" s="1" t="s">
        <v>21</v>
      </c>
      <c r="C711" s="1">
        <v>22.38</v>
      </c>
      <c r="D711" s="1">
        <v>0.05</v>
      </c>
      <c r="E711" s="1">
        <v>1246</v>
      </c>
      <c r="F711" s="1"/>
      <c r="G711" s="1"/>
      <c r="H711" s="1" t="s">
        <v>32</v>
      </c>
      <c r="I711" s="1" t="s">
        <v>42</v>
      </c>
      <c r="J711" s="1" t="s">
        <v>58</v>
      </c>
      <c r="K711" s="1" t="s">
        <v>100</v>
      </c>
      <c r="L711" s="1" t="s">
        <v>53</v>
      </c>
      <c r="M711" s="1"/>
      <c r="N711" s="1" t="s">
        <v>27</v>
      </c>
      <c r="O711" s="1" t="s">
        <v>45</v>
      </c>
      <c r="P711" s="1" t="s">
        <v>62</v>
      </c>
      <c r="Q711" s="1" t="s">
        <v>79</v>
      </c>
      <c r="R711" s="1">
        <v>10009</v>
      </c>
      <c r="S711" s="2">
        <v>42128</v>
      </c>
      <c r="T711" s="2">
        <v>42159</v>
      </c>
      <c r="U711" s="1">
        <v>26</v>
      </c>
      <c r="V711" s="1">
        <v>36452</v>
      </c>
    </row>
    <row r="712" spans="1:22" x14ac:dyDescent="0.35">
      <c r="A712" s="1">
        <v>5118</v>
      </c>
      <c r="B712" s="1" t="s">
        <v>21</v>
      </c>
      <c r="C712" s="1">
        <v>6.98</v>
      </c>
      <c r="D712" s="1">
        <v>0.05</v>
      </c>
      <c r="E712" s="1">
        <v>1246</v>
      </c>
      <c r="F712" s="1"/>
      <c r="G712" s="1"/>
      <c r="H712" s="1" t="s">
        <v>32</v>
      </c>
      <c r="I712" s="1" t="s">
        <v>42</v>
      </c>
      <c r="J712" s="1" t="s">
        <v>34</v>
      </c>
      <c r="K712" s="1" t="s">
        <v>52</v>
      </c>
      <c r="L712" s="1" t="s">
        <v>44</v>
      </c>
      <c r="M712" s="1"/>
      <c r="N712" s="1" t="s">
        <v>27</v>
      </c>
      <c r="O712" s="1" t="s">
        <v>45</v>
      </c>
      <c r="P712" s="1" t="s">
        <v>62</v>
      </c>
      <c r="Q712" s="1" t="s">
        <v>79</v>
      </c>
      <c r="R712" s="1">
        <v>10009</v>
      </c>
      <c r="S712" s="2">
        <v>42128</v>
      </c>
      <c r="T712" s="2">
        <v>42189</v>
      </c>
      <c r="U712" s="1">
        <v>18</v>
      </c>
      <c r="V712" s="1">
        <v>36452</v>
      </c>
    </row>
    <row r="713" spans="1:22" x14ac:dyDescent="0.35">
      <c r="A713" s="1">
        <v>6581</v>
      </c>
      <c r="B713" s="1" t="s">
        <v>98</v>
      </c>
      <c r="C713" s="1">
        <v>256.99</v>
      </c>
      <c r="D713" s="1">
        <v>0.1</v>
      </c>
      <c r="E713" s="1">
        <v>1246</v>
      </c>
      <c r="F713" s="1"/>
      <c r="G713" s="1"/>
      <c r="H713" s="1" t="s">
        <v>32</v>
      </c>
      <c r="I713" s="1" t="s">
        <v>42</v>
      </c>
      <c r="J713" s="1" t="s">
        <v>73</v>
      </c>
      <c r="K713" s="1" t="s">
        <v>144</v>
      </c>
      <c r="L713" s="1" t="s">
        <v>53</v>
      </c>
      <c r="M713" s="1"/>
      <c r="N713" s="1" t="s">
        <v>27</v>
      </c>
      <c r="O713" s="1" t="s">
        <v>54</v>
      </c>
      <c r="P713" s="1" t="s">
        <v>62</v>
      </c>
      <c r="Q713" s="1" t="s">
        <v>79</v>
      </c>
      <c r="R713" s="1">
        <v>10009</v>
      </c>
      <c r="S713" s="1" t="s">
        <v>80</v>
      </c>
      <c r="T713" s="1" t="s">
        <v>80</v>
      </c>
      <c r="U713" s="1">
        <v>32</v>
      </c>
      <c r="V713" s="1">
        <v>46853</v>
      </c>
    </row>
    <row r="714" spans="1:22" x14ac:dyDescent="0.35">
      <c r="A714" s="1">
        <v>23117</v>
      </c>
      <c r="B714" s="1" t="s">
        <v>21</v>
      </c>
      <c r="C714" s="1">
        <v>22.38</v>
      </c>
      <c r="D714" s="1">
        <v>0.05</v>
      </c>
      <c r="E714" s="1">
        <v>1247</v>
      </c>
      <c r="F714" s="1"/>
      <c r="G714" s="1"/>
      <c r="H714" s="1" t="s">
        <v>32</v>
      </c>
      <c r="I714" s="1" t="s">
        <v>42</v>
      </c>
      <c r="J714" s="1" t="s">
        <v>58</v>
      </c>
      <c r="K714" s="1" t="s">
        <v>100</v>
      </c>
      <c r="L714" s="1" t="s">
        <v>53</v>
      </c>
      <c r="M714" s="1"/>
      <c r="N714" s="1" t="s">
        <v>27</v>
      </c>
      <c r="O714" s="1" t="s">
        <v>54</v>
      </c>
      <c r="P714" s="1" t="s">
        <v>112</v>
      </c>
      <c r="Q714" s="1" t="s">
        <v>560</v>
      </c>
      <c r="R714" s="1">
        <v>78641</v>
      </c>
      <c r="S714" s="2">
        <v>42128</v>
      </c>
      <c r="T714" s="2">
        <v>42159</v>
      </c>
      <c r="U714" s="1">
        <v>7</v>
      </c>
      <c r="V714" s="1">
        <v>91555</v>
      </c>
    </row>
    <row r="715" spans="1:22" x14ac:dyDescent="0.35">
      <c r="A715" s="1">
        <v>23118</v>
      </c>
      <c r="B715" s="1" t="s">
        <v>21</v>
      </c>
      <c r="C715" s="1">
        <v>6.98</v>
      </c>
      <c r="D715" s="1">
        <v>0.05</v>
      </c>
      <c r="E715" s="1">
        <v>1247</v>
      </c>
      <c r="F715" s="1"/>
      <c r="G715" s="1"/>
      <c r="H715" s="1" t="s">
        <v>32</v>
      </c>
      <c r="I715" s="1" t="s">
        <v>42</v>
      </c>
      <c r="J715" s="1" t="s">
        <v>34</v>
      </c>
      <c r="K715" s="1" t="s">
        <v>52</v>
      </c>
      <c r="L715" s="1" t="s">
        <v>44</v>
      </c>
      <c r="M715" s="1"/>
      <c r="N715" s="1" t="s">
        <v>27</v>
      </c>
      <c r="O715" s="1" t="s">
        <v>54</v>
      </c>
      <c r="P715" s="1" t="s">
        <v>112</v>
      </c>
      <c r="Q715" s="1" t="s">
        <v>560</v>
      </c>
      <c r="R715" s="1">
        <v>78641</v>
      </c>
      <c r="S715" s="2">
        <v>42128</v>
      </c>
      <c r="T715" s="2">
        <v>42189</v>
      </c>
      <c r="U715" s="1">
        <v>5</v>
      </c>
      <c r="V715" s="1">
        <v>91555</v>
      </c>
    </row>
    <row r="716" spans="1:22" x14ac:dyDescent="0.35">
      <c r="A716" s="1">
        <v>18413</v>
      </c>
      <c r="B716" s="1" t="s">
        <v>21</v>
      </c>
      <c r="C716" s="1">
        <v>3.89</v>
      </c>
      <c r="D716" s="1">
        <v>0.05</v>
      </c>
      <c r="E716" s="1">
        <v>1250</v>
      </c>
      <c r="F716" s="1"/>
      <c r="G716" s="1"/>
      <c r="H716" s="1" t="s">
        <v>32</v>
      </c>
      <c r="I716" s="1" t="s">
        <v>81</v>
      </c>
      <c r="J716" s="1" t="s">
        <v>58</v>
      </c>
      <c r="K716" s="1" t="s">
        <v>100</v>
      </c>
      <c r="L716" s="1" t="s">
        <v>53</v>
      </c>
      <c r="M716" s="1"/>
      <c r="N716" s="1" t="s">
        <v>27</v>
      </c>
      <c r="O716" s="1" t="s">
        <v>54</v>
      </c>
      <c r="P716" s="1" t="s">
        <v>142</v>
      </c>
      <c r="Q716" s="1" t="s">
        <v>561</v>
      </c>
      <c r="R716" s="1">
        <v>60110</v>
      </c>
      <c r="S716" s="2">
        <v>42251</v>
      </c>
      <c r="T716" s="2">
        <v>42251</v>
      </c>
      <c r="U716" s="1">
        <v>21</v>
      </c>
      <c r="V716" s="1">
        <v>87877</v>
      </c>
    </row>
    <row r="717" spans="1:22" x14ac:dyDescent="0.35">
      <c r="A717" s="1">
        <v>18414</v>
      </c>
      <c r="B717" s="1" t="s">
        <v>21</v>
      </c>
      <c r="C717" s="1">
        <v>120.98</v>
      </c>
      <c r="D717" s="1">
        <v>0.1</v>
      </c>
      <c r="E717" s="1">
        <v>1250</v>
      </c>
      <c r="F717" s="1"/>
      <c r="G717" s="1"/>
      <c r="H717" s="1" t="s">
        <v>22</v>
      </c>
      <c r="I717" s="1" t="s">
        <v>81</v>
      </c>
      <c r="J717" s="1" t="s">
        <v>34</v>
      </c>
      <c r="K717" s="1" t="s">
        <v>35</v>
      </c>
      <c r="L717" s="1" t="s">
        <v>36</v>
      </c>
      <c r="M717" s="1"/>
      <c r="N717" s="1" t="s">
        <v>27</v>
      </c>
      <c r="O717" s="1" t="s">
        <v>54</v>
      </c>
      <c r="P717" s="1" t="s">
        <v>142</v>
      </c>
      <c r="Q717" s="1" t="s">
        <v>561</v>
      </c>
      <c r="R717" s="1">
        <v>60110</v>
      </c>
      <c r="S717" s="2">
        <v>42251</v>
      </c>
      <c r="T717" s="2">
        <v>42312</v>
      </c>
      <c r="U717" s="1">
        <v>22</v>
      </c>
      <c r="V717" s="1">
        <v>87877</v>
      </c>
    </row>
    <row r="718" spans="1:22" x14ac:dyDescent="0.35">
      <c r="A718" s="1">
        <v>18415</v>
      </c>
      <c r="B718" s="1" t="s">
        <v>21</v>
      </c>
      <c r="C718" s="1">
        <v>30.98</v>
      </c>
      <c r="D718" s="1">
        <v>0.05</v>
      </c>
      <c r="E718" s="1">
        <v>1250</v>
      </c>
      <c r="F718" s="1"/>
      <c r="G718" s="1"/>
      <c r="H718" s="1" t="s">
        <v>32</v>
      </c>
      <c r="I718" s="1" t="s">
        <v>81</v>
      </c>
      <c r="J718" s="1" t="s">
        <v>58</v>
      </c>
      <c r="K718" s="1" t="s">
        <v>83</v>
      </c>
      <c r="L718" s="1" t="s">
        <v>53</v>
      </c>
      <c r="M718" s="1"/>
      <c r="N718" s="1" t="s">
        <v>27</v>
      </c>
      <c r="O718" s="1" t="s">
        <v>54</v>
      </c>
      <c r="P718" s="1" t="s">
        <v>142</v>
      </c>
      <c r="Q718" s="1" t="s">
        <v>561</v>
      </c>
      <c r="R718" s="1">
        <v>60110</v>
      </c>
      <c r="S718" s="2">
        <v>42251</v>
      </c>
      <c r="T718" s="2">
        <v>42281</v>
      </c>
      <c r="U718" s="1">
        <v>8</v>
      </c>
      <c r="V718" s="1">
        <v>87877</v>
      </c>
    </row>
    <row r="719" spans="1:22" x14ac:dyDescent="0.35">
      <c r="A719" s="1">
        <v>19322</v>
      </c>
      <c r="B719" s="1" t="s">
        <v>98</v>
      </c>
      <c r="C719" s="1">
        <v>46.89</v>
      </c>
      <c r="D719" s="1">
        <v>0.05</v>
      </c>
      <c r="E719" s="1">
        <v>1253</v>
      </c>
      <c r="F719" s="1"/>
      <c r="G719" s="1"/>
      <c r="H719" s="1" t="s">
        <v>32</v>
      </c>
      <c r="I719" s="1" t="s">
        <v>42</v>
      </c>
      <c r="J719" s="1" t="s">
        <v>58</v>
      </c>
      <c r="K719" s="1" t="s">
        <v>196</v>
      </c>
      <c r="L719" s="1" t="s">
        <v>75</v>
      </c>
      <c r="M719" s="1"/>
      <c r="N719" s="1" t="s">
        <v>27</v>
      </c>
      <c r="O719" s="1" t="s">
        <v>54</v>
      </c>
      <c r="P719" s="1" t="s">
        <v>112</v>
      </c>
      <c r="Q719" s="1" t="s">
        <v>562</v>
      </c>
      <c r="R719" s="1">
        <v>78613</v>
      </c>
      <c r="S719" s="1" t="s">
        <v>182</v>
      </c>
      <c r="T719" s="1" t="s">
        <v>182</v>
      </c>
      <c r="U719" s="1">
        <v>13</v>
      </c>
      <c r="V719" s="1">
        <v>89981</v>
      </c>
    </row>
    <row r="720" spans="1:22" x14ac:dyDescent="0.35">
      <c r="A720" s="1">
        <v>19323</v>
      </c>
      <c r="B720" s="1" t="s">
        <v>98</v>
      </c>
      <c r="C720" s="1">
        <v>140.97999999999999</v>
      </c>
      <c r="D720" s="1">
        <v>0.1</v>
      </c>
      <c r="E720" s="1">
        <v>1253</v>
      </c>
      <c r="F720" s="1"/>
      <c r="G720" s="1"/>
      <c r="H720" s="1" t="s">
        <v>22</v>
      </c>
      <c r="I720" s="1" t="s">
        <v>42</v>
      </c>
      <c r="J720" s="1" t="s">
        <v>34</v>
      </c>
      <c r="K720" s="1" t="s">
        <v>151</v>
      </c>
      <c r="L720" s="1" t="s">
        <v>108</v>
      </c>
      <c r="M720" s="1"/>
      <c r="N720" s="1" t="s">
        <v>27</v>
      </c>
      <c r="O720" s="1" t="s">
        <v>54</v>
      </c>
      <c r="P720" s="1" t="s">
        <v>112</v>
      </c>
      <c r="Q720" s="1" t="s">
        <v>562</v>
      </c>
      <c r="R720" s="1">
        <v>78613</v>
      </c>
      <c r="S720" s="1" t="s">
        <v>182</v>
      </c>
      <c r="T720" s="1" t="s">
        <v>341</v>
      </c>
      <c r="U720" s="1">
        <v>5</v>
      </c>
      <c r="V720" s="1">
        <v>89981</v>
      </c>
    </row>
    <row r="721" spans="1:22" x14ac:dyDescent="0.35">
      <c r="A721" s="1">
        <v>19324</v>
      </c>
      <c r="B721" s="1" t="s">
        <v>98</v>
      </c>
      <c r="C721" s="1">
        <v>212.6</v>
      </c>
      <c r="D721" s="1">
        <v>0.1</v>
      </c>
      <c r="E721" s="1">
        <v>1253</v>
      </c>
      <c r="F721" s="1"/>
      <c r="G721" s="1"/>
      <c r="H721" s="1" t="s">
        <v>22</v>
      </c>
      <c r="I721" s="1" t="s">
        <v>42</v>
      </c>
      <c r="J721" s="1" t="s">
        <v>34</v>
      </c>
      <c r="K721" s="1" t="s">
        <v>123</v>
      </c>
      <c r="L721" s="1" t="s">
        <v>108</v>
      </c>
      <c r="M721" s="1"/>
      <c r="N721" s="1" t="s">
        <v>27</v>
      </c>
      <c r="O721" s="1" t="s">
        <v>54</v>
      </c>
      <c r="P721" s="1" t="s">
        <v>112</v>
      </c>
      <c r="Q721" s="1" t="s">
        <v>562</v>
      </c>
      <c r="R721" s="1">
        <v>78613</v>
      </c>
      <c r="S721" s="1" t="s">
        <v>182</v>
      </c>
      <c r="T721" s="1" t="s">
        <v>341</v>
      </c>
      <c r="U721" s="1">
        <v>12</v>
      </c>
      <c r="V721" s="1">
        <v>89981</v>
      </c>
    </row>
    <row r="722" spans="1:22" x14ac:dyDescent="0.35">
      <c r="A722" s="1">
        <v>23455</v>
      </c>
      <c r="B722" s="1" t="s">
        <v>50</v>
      </c>
      <c r="C722" s="1">
        <v>2.08</v>
      </c>
      <c r="D722" s="1">
        <v>0.05</v>
      </c>
      <c r="E722" s="1">
        <v>1254</v>
      </c>
      <c r="F722" s="1"/>
      <c r="G722" s="1"/>
      <c r="H722" s="1" t="s">
        <v>32</v>
      </c>
      <c r="I722" s="1" t="s">
        <v>42</v>
      </c>
      <c r="J722" s="1" t="s">
        <v>58</v>
      </c>
      <c r="K722" s="1" t="s">
        <v>100</v>
      </c>
      <c r="L722" s="1" t="s">
        <v>53</v>
      </c>
      <c r="M722" s="1"/>
      <c r="N722" s="1" t="s">
        <v>27</v>
      </c>
      <c r="O722" s="1" t="s">
        <v>54</v>
      </c>
      <c r="P722" s="1" t="s">
        <v>112</v>
      </c>
      <c r="Q722" s="1" t="s">
        <v>563</v>
      </c>
      <c r="R722" s="1">
        <v>77530</v>
      </c>
      <c r="S722" s="1" t="s">
        <v>77</v>
      </c>
      <c r="T722" s="1" t="s">
        <v>78</v>
      </c>
      <c r="U722" s="1">
        <v>16</v>
      </c>
      <c r="V722" s="1">
        <v>89982</v>
      </c>
    </row>
    <row r="723" spans="1:22" x14ac:dyDescent="0.35">
      <c r="A723" s="1">
        <v>23815</v>
      </c>
      <c r="B723" s="1" t="s">
        <v>41</v>
      </c>
      <c r="C723" s="1">
        <v>80.98</v>
      </c>
      <c r="D723" s="1">
        <v>0.05</v>
      </c>
      <c r="E723" s="1">
        <v>1254</v>
      </c>
      <c r="F723" s="1"/>
      <c r="G723" s="1"/>
      <c r="H723" s="1" t="s">
        <v>32</v>
      </c>
      <c r="I723" s="1" t="s">
        <v>42</v>
      </c>
      <c r="J723" s="1" t="s">
        <v>58</v>
      </c>
      <c r="K723" s="1" t="s">
        <v>119</v>
      </c>
      <c r="L723" s="1" t="s">
        <v>178</v>
      </c>
      <c r="M723" s="1"/>
      <c r="N723" s="1" t="s">
        <v>27</v>
      </c>
      <c r="O723" s="1" t="s">
        <v>54</v>
      </c>
      <c r="P723" s="1" t="s">
        <v>112</v>
      </c>
      <c r="Q723" s="1" t="s">
        <v>563</v>
      </c>
      <c r="R723" s="1">
        <v>77530</v>
      </c>
      <c r="S723" s="2">
        <v>42341</v>
      </c>
      <c r="T723" s="1" t="s">
        <v>181</v>
      </c>
      <c r="U723" s="1">
        <v>2</v>
      </c>
      <c r="V723" s="1">
        <v>89983</v>
      </c>
    </row>
    <row r="724" spans="1:22" x14ac:dyDescent="0.35">
      <c r="A724" s="1">
        <v>23926</v>
      </c>
      <c r="B724" s="1" t="s">
        <v>50</v>
      </c>
      <c r="C724" s="1">
        <v>3.95</v>
      </c>
      <c r="D724" s="1">
        <v>0.05</v>
      </c>
      <c r="E724" s="1">
        <v>1254</v>
      </c>
      <c r="F724" s="1"/>
      <c r="G724" s="1"/>
      <c r="H724" s="1" t="s">
        <v>32</v>
      </c>
      <c r="I724" s="1" t="s">
        <v>42</v>
      </c>
      <c r="J724" s="1" t="s">
        <v>58</v>
      </c>
      <c r="K724" s="1" t="s">
        <v>60</v>
      </c>
      <c r="L724" s="1" t="s">
        <v>26</v>
      </c>
      <c r="M724" s="1"/>
      <c r="N724" s="1" t="s">
        <v>27</v>
      </c>
      <c r="O724" s="1" t="s">
        <v>28</v>
      </c>
      <c r="P724" s="1" t="s">
        <v>112</v>
      </c>
      <c r="Q724" s="1" t="s">
        <v>563</v>
      </c>
      <c r="R724" s="1">
        <v>77530</v>
      </c>
      <c r="S724" s="1" t="s">
        <v>384</v>
      </c>
      <c r="T724" s="1" t="s">
        <v>132</v>
      </c>
      <c r="U724" s="1">
        <v>5</v>
      </c>
      <c r="V724" s="1">
        <v>89984</v>
      </c>
    </row>
    <row r="725" spans="1:22" x14ac:dyDescent="0.35">
      <c r="A725" s="1">
        <v>18131</v>
      </c>
      <c r="B725" s="1" t="s">
        <v>50</v>
      </c>
      <c r="C725" s="1">
        <v>115.99</v>
      </c>
      <c r="D725" s="1">
        <v>0.1</v>
      </c>
      <c r="E725" s="1">
        <v>1257</v>
      </c>
      <c r="F725" s="1"/>
      <c r="G725" s="1"/>
      <c r="H725" s="1" t="s">
        <v>22</v>
      </c>
      <c r="I725" s="1" t="s">
        <v>42</v>
      </c>
      <c r="J725" s="1" t="s">
        <v>73</v>
      </c>
      <c r="K725" s="1" t="s">
        <v>74</v>
      </c>
      <c r="L725" s="1" t="s">
        <v>36</v>
      </c>
      <c r="M725" s="1"/>
      <c r="N725" s="1" t="s">
        <v>27</v>
      </c>
      <c r="O725" s="1" t="s">
        <v>28</v>
      </c>
      <c r="P725" s="1" t="s">
        <v>194</v>
      </c>
      <c r="Q725" s="1" t="s">
        <v>212</v>
      </c>
      <c r="R725" s="1">
        <v>80013</v>
      </c>
      <c r="S725" s="1" t="s">
        <v>80</v>
      </c>
      <c r="T725" s="1" t="s">
        <v>78</v>
      </c>
      <c r="U725" s="1">
        <v>5</v>
      </c>
      <c r="V725" s="1">
        <v>86535</v>
      </c>
    </row>
    <row r="726" spans="1:22" x14ac:dyDescent="0.35">
      <c r="A726" s="1">
        <v>18693</v>
      </c>
      <c r="B726" s="1" t="s">
        <v>41</v>
      </c>
      <c r="C726" s="1">
        <v>2.52</v>
      </c>
      <c r="D726" s="1">
        <v>0.05</v>
      </c>
      <c r="E726" s="1">
        <v>1257</v>
      </c>
      <c r="F726" s="1"/>
      <c r="G726" s="1"/>
      <c r="H726" s="1" t="s">
        <v>32</v>
      </c>
      <c r="I726" s="1" t="s">
        <v>42</v>
      </c>
      <c r="J726" s="1" t="s">
        <v>58</v>
      </c>
      <c r="K726" s="1" t="s">
        <v>141</v>
      </c>
      <c r="L726" s="1" t="s">
        <v>26</v>
      </c>
      <c r="M726" s="1"/>
      <c r="N726" s="1" t="s">
        <v>27</v>
      </c>
      <c r="O726" s="1" t="s">
        <v>114</v>
      </c>
      <c r="P726" s="1" t="s">
        <v>194</v>
      </c>
      <c r="Q726" s="1" t="s">
        <v>212</v>
      </c>
      <c r="R726" s="1">
        <v>80013</v>
      </c>
      <c r="S726" s="1" t="s">
        <v>183</v>
      </c>
      <c r="T726" s="1" t="s">
        <v>183</v>
      </c>
      <c r="U726" s="1">
        <v>1</v>
      </c>
      <c r="V726" s="1">
        <v>86536</v>
      </c>
    </row>
    <row r="727" spans="1:22" x14ac:dyDescent="0.35">
      <c r="A727" s="1">
        <v>24939</v>
      </c>
      <c r="B727" s="1" t="s">
        <v>21</v>
      </c>
      <c r="C727" s="1">
        <v>3.69</v>
      </c>
      <c r="D727" s="1">
        <v>0.05</v>
      </c>
      <c r="E727" s="1">
        <v>1259</v>
      </c>
      <c r="F727" s="1"/>
      <c r="G727" s="1"/>
      <c r="H727" s="1" t="s">
        <v>22</v>
      </c>
      <c r="I727" s="1" t="s">
        <v>42</v>
      </c>
      <c r="J727" s="1" t="s">
        <v>58</v>
      </c>
      <c r="K727" s="1" t="s">
        <v>61</v>
      </c>
      <c r="L727" s="1" t="s">
        <v>53</v>
      </c>
      <c r="M727" s="1"/>
      <c r="N727" s="1" t="s">
        <v>27</v>
      </c>
      <c r="O727" s="1" t="s">
        <v>28</v>
      </c>
      <c r="P727" s="1" t="s">
        <v>347</v>
      </c>
      <c r="Q727" s="1" t="s">
        <v>564</v>
      </c>
      <c r="R727" s="1">
        <v>40422</v>
      </c>
      <c r="S727" s="1" t="s">
        <v>110</v>
      </c>
      <c r="T727" s="1" t="s">
        <v>110</v>
      </c>
      <c r="U727" s="1">
        <v>9</v>
      </c>
      <c r="V727" s="1">
        <v>86534</v>
      </c>
    </row>
    <row r="728" spans="1:22" x14ac:dyDescent="0.35">
      <c r="A728" s="1">
        <v>21771</v>
      </c>
      <c r="B728" s="1" t="s">
        <v>41</v>
      </c>
      <c r="C728" s="1">
        <v>73.98</v>
      </c>
      <c r="D728" s="1">
        <v>0.05</v>
      </c>
      <c r="E728" s="1">
        <v>1261</v>
      </c>
      <c r="F728" s="1"/>
      <c r="G728" s="1"/>
      <c r="H728" s="1" t="s">
        <v>32</v>
      </c>
      <c r="I728" s="1" t="s">
        <v>42</v>
      </c>
      <c r="J728" s="1" t="s">
        <v>73</v>
      </c>
      <c r="K728" s="1" t="s">
        <v>144</v>
      </c>
      <c r="L728" s="1" t="s">
        <v>53</v>
      </c>
      <c r="M728" s="1"/>
      <c r="N728" s="1" t="s">
        <v>27</v>
      </c>
      <c r="O728" s="1" t="s">
        <v>54</v>
      </c>
      <c r="P728" s="1" t="s">
        <v>194</v>
      </c>
      <c r="Q728" s="1" t="s">
        <v>565</v>
      </c>
      <c r="R728" s="1">
        <v>80020</v>
      </c>
      <c r="S728" s="2">
        <v>42190</v>
      </c>
      <c r="T728" s="2">
        <v>42282</v>
      </c>
      <c r="U728" s="1">
        <v>5</v>
      </c>
      <c r="V728" s="1">
        <v>89730</v>
      </c>
    </row>
    <row r="729" spans="1:22" x14ac:dyDescent="0.35">
      <c r="A729" s="1">
        <v>24559</v>
      </c>
      <c r="B729" s="1" t="s">
        <v>41</v>
      </c>
      <c r="C729" s="1">
        <v>5.28</v>
      </c>
      <c r="D729" s="1">
        <v>0.05</v>
      </c>
      <c r="E729" s="1">
        <v>1265</v>
      </c>
      <c r="F729" s="1"/>
      <c r="G729" s="1"/>
      <c r="H729" s="1" t="s">
        <v>32</v>
      </c>
      <c r="I729" s="1" t="s">
        <v>42</v>
      </c>
      <c r="J729" s="1" t="s">
        <v>58</v>
      </c>
      <c r="K729" s="1" t="s">
        <v>83</v>
      </c>
      <c r="L729" s="1" t="s">
        <v>53</v>
      </c>
      <c r="M729" s="1"/>
      <c r="N729" s="1" t="s">
        <v>27</v>
      </c>
      <c r="O729" s="1" t="s">
        <v>114</v>
      </c>
      <c r="P729" s="1" t="s">
        <v>217</v>
      </c>
      <c r="Q729" s="1" t="s">
        <v>566</v>
      </c>
      <c r="R729" s="1">
        <v>73521</v>
      </c>
      <c r="S729" s="2">
        <v>42314</v>
      </c>
      <c r="T729" s="2">
        <v>42344</v>
      </c>
      <c r="U729" s="1">
        <v>1</v>
      </c>
      <c r="V729" s="1">
        <v>89729</v>
      </c>
    </row>
    <row r="730" spans="1:22" x14ac:dyDescent="0.35">
      <c r="A730" s="1">
        <v>22363</v>
      </c>
      <c r="B730" s="1" t="s">
        <v>41</v>
      </c>
      <c r="C730" s="1">
        <v>13.99</v>
      </c>
      <c r="D730" s="1">
        <v>0.05</v>
      </c>
      <c r="E730" s="1">
        <v>1267</v>
      </c>
      <c r="F730" s="1"/>
      <c r="G730" s="1"/>
      <c r="H730" s="1" t="s">
        <v>32</v>
      </c>
      <c r="I730" s="1" t="s">
        <v>81</v>
      </c>
      <c r="J730" s="1" t="s">
        <v>73</v>
      </c>
      <c r="K730" s="1" t="s">
        <v>74</v>
      </c>
      <c r="L730" s="1" t="s">
        <v>75</v>
      </c>
      <c r="M730" s="1"/>
      <c r="N730" s="1" t="s">
        <v>27</v>
      </c>
      <c r="O730" s="1" t="s">
        <v>114</v>
      </c>
      <c r="P730" s="1" t="s">
        <v>242</v>
      </c>
      <c r="Q730" s="1" t="s">
        <v>567</v>
      </c>
      <c r="R730" s="1">
        <v>33433</v>
      </c>
      <c r="S730" s="2">
        <v>42279</v>
      </c>
      <c r="T730" s="2">
        <v>42310</v>
      </c>
      <c r="U730" s="1">
        <v>2</v>
      </c>
      <c r="V730" s="1">
        <v>89514</v>
      </c>
    </row>
    <row r="731" spans="1:22" x14ac:dyDescent="0.35">
      <c r="A731" s="1">
        <v>21848</v>
      </c>
      <c r="B731" s="1" t="s">
        <v>31</v>
      </c>
      <c r="C731" s="1">
        <v>128.24</v>
      </c>
      <c r="D731" s="1">
        <v>0.1</v>
      </c>
      <c r="E731" s="1">
        <v>1267</v>
      </c>
      <c r="F731" s="1"/>
      <c r="G731" s="1"/>
      <c r="H731" s="1" t="s">
        <v>32</v>
      </c>
      <c r="I731" s="1" t="s">
        <v>81</v>
      </c>
      <c r="J731" s="1" t="s">
        <v>34</v>
      </c>
      <c r="K731" s="1" t="s">
        <v>35</v>
      </c>
      <c r="L731" s="1" t="s">
        <v>75</v>
      </c>
      <c r="M731" s="1"/>
      <c r="N731" s="1" t="s">
        <v>27</v>
      </c>
      <c r="O731" s="1" t="s">
        <v>114</v>
      </c>
      <c r="P731" s="1" t="s">
        <v>242</v>
      </c>
      <c r="Q731" s="1" t="s">
        <v>567</v>
      </c>
      <c r="R731" s="1">
        <v>33433</v>
      </c>
      <c r="S731" s="2">
        <v>42343</v>
      </c>
      <c r="T731" s="1" t="s">
        <v>59</v>
      </c>
      <c r="U731" s="1">
        <v>3</v>
      </c>
      <c r="V731" s="1">
        <v>89515</v>
      </c>
    </row>
    <row r="732" spans="1:22" x14ac:dyDescent="0.35">
      <c r="A732" s="1">
        <v>21849</v>
      </c>
      <c r="B732" s="1" t="s">
        <v>31</v>
      </c>
      <c r="C732" s="1">
        <v>5.98</v>
      </c>
      <c r="D732" s="1">
        <v>0.05</v>
      </c>
      <c r="E732" s="1">
        <v>1267</v>
      </c>
      <c r="F732" s="1"/>
      <c r="G732" s="1"/>
      <c r="H732" s="1" t="s">
        <v>32</v>
      </c>
      <c r="I732" s="1" t="s">
        <v>81</v>
      </c>
      <c r="J732" s="1" t="s">
        <v>73</v>
      </c>
      <c r="K732" s="1" t="s">
        <v>144</v>
      </c>
      <c r="L732" s="1" t="s">
        <v>44</v>
      </c>
      <c r="M732" s="1"/>
      <c r="N732" s="1" t="s">
        <v>27</v>
      </c>
      <c r="O732" s="1" t="s">
        <v>28</v>
      </c>
      <c r="P732" s="1" t="s">
        <v>242</v>
      </c>
      <c r="Q732" s="1" t="s">
        <v>567</v>
      </c>
      <c r="R732" s="1">
        <v>33433</v>
      </c>
      <c r="S732" s="2">
        <v>42343</v>
      </c>
      <c r="T732" s="1" t="s">
        <v>57</v>
      </c>
      <c r="U732" s="1">
        <v>11</v>
      </c>
      <c r="V732" s="1">
        <v>89515</v>
      </c>
    </row>
    <row r="733" spans="1:22" x14ac:dyDescent="0.35">
      <c r="A733" s="1">
        <v>19550</v>
      </c>
      <c r="B733" s="1" t="s">
        <v>50</v>
      </c>
      <c r="C733" s="1">
        <v>125.99</v>
      </c>
      <c r="D733" s="1">
        <v>0.1</v>
      </c>
      <c r="E733" s="1">
        <v>1271</v>
      </c>
      <c r="F733" s="1"/>
      <c r="G733" s="1"/>
      <c r="H733" s="1" t="s">
        <v>32</v>
      </c>
      <c r="I733" s="1" t="s">
        <v>81</v>
      </c>
      <c r="J733" s="1" t="s">
        <v>73</v>
      </c>
      <c r="K733" s="1" t="s">
        <v>67</v>
      </c>
      <c r="L733" s="1" t="s">
        <v>53</v>
      </c>
      <c r="M733" s="1"/>
      <c r="N733" s="1" t="s">
        <v>27</v>
      </c>
      <c r="O733" s="1" t="s">
        <v>28</v>
      </c>
      <c r="P733" s="1" t="s">
        <v>37</v>
      </c>
      <c r="Q733" s="1" t="s">
        <v>568</v>
      </c>
      <c r="R733" s="1">
        <v>91941</v>
      </c>
      <c r="S733" s="2">
        <v>42251</v>
      </c>
      <c r="T733" s="2">
        <v>42281</v>
      </c>
      <c r="U733" s="1">
        <v>8</v>
      </c>
      <c r="V733" s="1">
        <v>88410</v>
      </c>
    </row>
    <row r="734" spans="1:22" x14ac:dyDescent="0.35">
      <c r="A734" s="1">
        <v>19398</v>
      </c>
      <c r="B734" s="1" t="s">
        <v>98</v>
      </c>
      <c r="C734" s="1">
        <v>34.229999999999997</v>
      </c>
      <c r="D734" s="1">
        <v>0.05</v>
      </c>
      <c r="E734" s="1">
        <v>1271</v>
      </c>
      <c r="F734" s="1"/>
      <c r="G734" s="1"/>
      <c r="H734" s="1" t="s">
        <v>32</v>
      </c>
      <c r="I734" s="1" t="s">
        <v>81</v>
      </c>
      <c r="J734" s="1" t="s">
        <v>34</v>
      </c>
      <c r="K734" s="1" t="s">
        <v>52</v>
      </c>
      <c r="L734" s="1" t="s">
        <v>53</v>
      </c>
      <c r="M734" s="1"/>
      <c r="N734" s="1" t="s">
        <v>27</v>
      </c>
      <c r="O734" s="1" t="s">
        <v>54</v>
      </c>
      <c r="P734" s="1" t="s">
        <v>37</v>
      </c>
      <c r="Q734" s="1" t="s">
        <v>568</v>
      </c>
      <c r="R734" s="1">
        <v>91941</v>
      </c>
      <c r="S734" s="2">
        <v>42009</v>
      </c>
      <c r="T734" s="2">
        <v>42160</v>
      </c>
      <c r="U734" s="1">
        <v>7</v>
      </c>
      <c r="V734" s="1">
        <v>88411</v>
      </c>
    </row>
    <row r="735" spans="1:22" x14ac:dyDescent="0.35">
      <c r="A735" s="1">
        <v>20628</v>
      </c>
      <c r="B735" s="1" t="s">
        <v>41</v>
      </c>
      <c r="C735" s="1">
        <v>40.98</v>
      </c>
      <c r="D735" s="1">
        <v>0.05</v>
      </c>
      <c r="E735" s="1">
        <v>1279</v>
      </c>
      <c r="F735" s="1"/>
      <c r="G735" s="1"/>
      <c r="H735" s="1" t="s">
        <v>32</v>
      </c>
      <c r="I735" s="1" t="s">
        <v>81</v>
      </c>
      <c r="J735" s="1" t="s">
        <v>58</v>
      </c>
      <c r="K735" s="1" t="s">
        <v>100</v>
      </c>
      <c r="L735" s="1" t="s">
        <v>53</v>
      </c>
      <c r="M735" s="1"/>
      <c r="N735" s="1" t="s">
        <v>27</v>
      </c>
      <c r="O735" s="1" t="s">
        <v>54</v>
      </c>
      <c r="P735" s="1" t="s">
        <v>376</v>
      </c>
      <c r="Q735" s="1" t="s">
        <v>569</v>
      </c>
      <c r="R735" s="1">
        <v>46324</v>
      </c>
      <c r="S735" s="2">
        <v>42007</v>
      </c>
      <c r="T735" s="2">
        <v>42038</v>
      </c>
      <c r="U735" s="1">
        <v>2</v>
      </c>
      <c r="V735" s="1">
        <v>90114</v>
      </c>
    </row>
    <row r="736" spans="1:22" x14ac:dyDescent="0.35">
      <c r="A736" s="1">
        <v>25005</v>
      </c>
      <c r="B736" s="1" t="s">
        <v>31</v>
      </c>
      <c r="C736" s="1">
        <v>442.14</v>
      </c>
      <c r="D736" s="1">
        <v>0.1</v>
      </c>
      <c r="E736" s="1">
        <v>1279</v>
      </c>
      <c r="F736" s="1"/>
      <c r="G736" s="1"/>
      <c r="H736" s="1" t="s">
        <v>22</v>
      </c>
      <c r="I736" s="1" t="s">
        <v>81</v>
      </c>
      <c r="J736" s="1" t="s">
        <v>73</v>
      </c>
      <c r="K736" s="1" t="s">
        <v>74</v>
      </c>
      <c r="L736" s="1" t="s">
        <v>36</v>
      </c>
      <c r="M736" s="1"/>
      <c r="N736" s="1" t="s">
        <v>27</v>
      </c>
      <c r="O736" s="1" t="s">
        <v>28</v>
      </c>
      <c r="P736" s="1" t="s">
        <v>376</v>
      </c>
      <c r="Q736" s="1" t="s">
        <v>569</v>
      </c>
      <c r="R736" s="1">
        <v>46324</v>
      </c>
      <c r="S736" s="2">
        <v>42127</v>
      </c>
      <c r="T736" s="2">
        <v>42127</v>
      </c>
      <c r="U736" s="1">
        <v>5</v>
      </c>
      <c r="V736" s="1">
        <v>90115</v>
      </c>
    </row>
    <row r="737" spans="1:22" x14ac:dyDescent="0.35">
      <c r="A737" s="1">
        <v>2628</v>
      </c>
      <c r="B737" s="1" t="s">
        <v>41</v>
      </c>
      <c r="C737" s="1">
        <v>40.98</v>
      </c>
      <c r="D737" s="1">
        <v>0.05</v>
      </c>
      <c r="E737" s="1">
        <v>1280</v>
      </c>
      <c r="F737" s="1"/>
      <c r="G737" s="1"/>
      <c r="H737" s="1" t="s">
        <v>32</v>
      </c>
      <c r="I737" s="1" t="s">
        <v>81</v>
      </c>
      <c r="J737" s="1" t="s">
        <v>58</v>
      </c>
      <c r="K737" s="1" t="s">
        <v>100</v>
      </c>
      <c r="L737" s="1" t="s">
        <v>53</v>
      </c>
      <c r="M737" s="1"/>
      <c r="N737" s="1" t="s">
        <v>27</v>
      </c>
      <c r="O737" s="1" t="s">
        <v>54</v>
      </c>
      <c r="P737" s="1" t="s">
        <v>29</v>
      </c>
      <c r="Q737" s="1" t="s">
        <v>160</v>
      </c>
      <c r="R737" s="1">
        <v>98119</v>
      </c>
      <c r="S737" s="2">
        <v>42007</v>
      </c>
      <c r="T737" s="2">
        <v>42038</v>
      </c>
      <c r="U737" s="1">
        <v>8</v>
      </c>
      <c r="V737" s="1">
        <v>19042</v>
      </c>
    </row>
    <row r="738" spans="1:22" x14ac:dyDescent="0.35">
      <c r="A738" s="1">
        <v>22125</v>
      </c>
      <c r="B738" s="1" t="s">
        <v>98</v>
      </c>
      <c r="C738" s="1">
        <v>238.4</v>
      </c>
      <c r="D738" s="1">
        <v>0.1</v>
      </c>
      <c r="E738" s="1">
        <v>1281</v>
      </c>
      <c r="F738" s="1"/>
      <c r="G738" s="1"/>
      <c r="H738" s="1" t="s">
        <v>32</v>
      </c>
      <c r="I738" s="1" t="s">
        <v>51</v>
      </c>
      <c r="J738" s="1" t="s">
        <v>34</v>
      </c>
      <c r="K738" s="1" t="s">
        <v>35</v>
      </c>
      <c r="L738" s="1" t="s">
        <v>178</v>
      </c>
      <c r="M738" s="1"/>
      <c r="N738" s="1" t="s">
        <v>27</v>
      </c>
      <c r="O738" s="1" t="s">
        <v>54</v>
      </c>
      <c r="P738" s="1" t="s">
        <v>376</v>
      </c>
      <c r="Q738" s="1" t="s">
        <v>570</v>
      </c>
      <c r="R738" s="1">
        <v>47591</v>
      </c>
      <c r="S738" s="1" t="s">
        <v>259</v>
      </c>
      <c r="T738" s="1" t="s">
        <v>198</v>
      </c>
      <c r="U738" s="1">
        <v>8</v>
      </c>
      <c r="V738" s="1">
        <v>89112</v>
      </c>
    </row>
    <row r="739" spans="1:22" x14ac:dyDescent="0.35">
      <c r="A739" s="1">
        <v>22126</v>
      </c>
      <c r="B739" s="1" t="s">
        <v>98</v>
      </c>
      <c r="C739" s="1">
        <v>199.99</v>
      </c>
      <c r="D739" s="1">
        <v>0.1</v>
      </c>
      <c r="E739" s="1">
        <v>1281</v>
      </c>
      <c r="F739" s="1"/>
      <c r="G739" s="1"/>
      <c r="H739" s="1" t="s">
        <v>22</v>
      </c>
      <c r="I739" s="1" t="s">
        <v>51</v>
      </c>
      <c r="J739" s="1" t="s">
        <v>73</v>
      </c>
      <c r="K739" s="1" t="s">
        <v>340</v>
      </c>
      <c r="L739" s="1" t="s">
        <v>178</v>
      </c>
      <c r="M739" s="1"/>
      <c r="N739" s="1" t="s">
        <v>27</v>
      </c>
      <c r="O739" s="1" t="s">
        <v>45</v>
      </c>
      <c r="P739" s="1" t="s">
        <v>376</v>
      </c>
      <c r="Q739" s="1" t="s">
        <v>570</v>
      </c>
      <c r="R739" s="1">
        <v>47591</v>
      </c>
      <c r="S739" s="1" t="s">
        <v>259</v>
      </c>
      <c r="T739" s="1" t="s">
        <v>198</v>
      </c>
      <c r="U739" s="1">
        <v>5</v>
      </c>
      <c r="V739" s="1">
        <v>89112</v>
      </c>
    </row>
    <row r="740" spans="1:22" x14ac:dyDescent="0.35">
      <c r="A740" s="1">
        <v>4125</v>
      </c>
      <c r="B740" s="1" t="s">
        <v>98</v>
      </c>
      <c r="C740" s="1">
        <v>238.4</v>
      </c>
      <c r="D740" s="1">
        <v>0.1</v>
      </c>
      <c r="E740" s="1">
        <v>1282</v>
      </c>
      <c r="F740" s="1"/>
      <c r="G740" s="1"/>
      <c r="H740" s="1" t="s">
        <v>32</v>
      </c>
      <c r="I740" s="1" t="s">
        <v>51</v>
      </c>
      <c r="J740" s="1" t="s">
        <v>34</v>
      </c>
      <c r="K740" s="1" t="s">
        <v>35</v>
      </c>
      <c r="L740" s="1" t="s">
        <v>178</v>
      </c>
      <c r="M740" s="1"/>
      <c r="N740" s="1" t="s">
        <v>27</v>
      </c>
      <c r="O740" s="1" t="s">
        <v>45</v>
      </c>
      <c r="P740" s="1" t="s">
        <v>174</v>
      </c>
      <c r="Q740" s="1" t="s">
        <v>555</v>
      </c>
      <c r="R740" s="1">
        <v>19134</v>
      </c>
      <c r="S740" s="1" t="s">
        <v>259</v>
      </c>
      <c r="T740" s="1" t="s">
        <v>198</v>
      </c>
      <c r="U740" s="1">
        <v>30</v>
      </c>
      <c r="V740" s="1">
        <v>29319</v>
      </c>
    </row>
    <row r="741" spans="1:22" x14ac:dyDescent="0.35">
      <c r="A741" s="1">
        <v>4126</v>
      </c>
      <c r="B741" s="1" t="s">
        <v>98</v>
      </c>
      <c r="C741" s="1">
        <v>199.99</v>
      </c>
      <c r="D741" s="1">
        <v>0.1</v>
      </c>
      <c r="E741" s="1">
        <v>1282</v>
      </c>
      <c r="F741" s="1"/>
      <c r="G741" s="1"/>
      <c r="H741" s="1" t="s">
        <v>22</v>
      </c>
      <c r="I741" s="1" t="s">
        <v>51</v>
      </c>
      <c r="J741" s="1" t="s">
        <v>73</v>
      </c>
      <c r="K741" s="1" t="s">
        <v>340</v>
      </c>
      <c r="L741" s="1" t="s">
        <v>178</v>
      </c>
      <c r="M741" s="1"/>
      <c r="N741" s="1" t="s">
        <v>27</v>
      </c>
      <c r="O741" s="1" t="s">
        <v>54</v>
      </c>
      <c r="P741" s="1" t="s">
        <v>174</v>
      </c>
      <c r="Q741" s="1" t="s">
        <v>555</v>
      </c>
      <c r="R741" s="1">
        <v>19134</v>
      </c>
      <c r="S741" s="1" t="s">
        <v>259</v>
      </c>
      <c r="T741" s="1" t="s">
        <v>198</v>
      </c>
      <c r="U741" s="1">
        <v>21</v>
      </c>
      <c r="V741" s="1">
        <v>29319</v>
      </c>
    </row>
    <row r="742" spans="1:22" x14ac:dyDescent="0.35">
      <c r="A742" s="1">
        <v>19990</v>
      </c>
      <c r="B742" s="1" t="s">
        <v>31</v>
      </c>
      <c r="C742" s="1">
        <v>150.97999999999999</v>
      </c>
      <c r="D742" s="1">
        <v>0.1</v>
      </c>
      <c r="E742" s="1">
        <v>1298</v>
      </c>
      <c r="F742" s="1"/>
      <c r="G742" s="1"/>
      <c r="H742" s="1" t="s">
        <v>32</v>
      </c>
      <c r="I742" s="1" t="s">
        <v>42</v>
      </c>
      <c r="J742" s="1" t="s">
        <v>73</v>
      </c>
      <c r="K742" s="1" t="s">
        <v>74</v>
      </c>
      <c r="L742" s="1" t="s">
        <v>75</v>
      </c>
      <c r="M742" s="1"/>
      <c r="N742" s="1" t="s">
        <v>27</v>
      </c>
      <c r="O742" s="1" t="s">
        <v>54</v>
      </c>
      <c r="P742" s="1" t="s">
        <v>112</v>
      </c>
      <c r="Q742" s="1" t="s">
        <v>556</v>
      </c>
      <c r="R742" s="1">
        <v>75482</v>
      </c>
      <c r="S742" s="2">
        <v>42340</v>
      </c>
      <c r="T742" s="1" t="s">
        <v>48</v>
      </c>
      <c r="U742" s="1">
        <v>6</v>
      </c>
      <c r="V742" s="1">
        <v>90662</v>
      </c>
    </row>
    <row r="743" spans="1:22" x14ac:dyDescent="0.35">
      <c r="A743" s="1">
        <v>19991</v>
      </c>
      <c r="B743" s="1" t="s">
        <v>31</v>
      </c>
      <c r="C743" s="1">
        <v>176.19</v>
      </c>
      <c r="D743" s="1">
        <v>0.1</v>
      </c>
      <c r="E743" s="1">
        <v>1298</v>
      </c>
      <c r="F743" s="1"/>
      <c r="G743" s="1"/>
      <c r="H743" s="1" t="s">
        <v>32</v>
      </c>
      <c r="I743" s="1" t="s">
        <v>42</v>
      </c>
      <c r="J743" s="1" t="s">
        <v>58</v>
      </c>
      <c r="K743" s="1" t="s">
        <v>119</v>
      </c>
      <c r="L743" s="1" t="s">
        <v>53</v>
      </c>
      <c r="M743" s="1"/>
      <c r="N743" s="1" t="s">
        <v>27</v>
      </c>
      <c r="O743" s="1" t="s">
        <v>28</v>
      </c>
      <c r="P743" s="1" t="s">
        <v>112</v>
      </c>
      <c r="Q743" s="1" t="s">
        <v>556</v>
      </c>
      <c r="R743" s="1">
        <v>75482</v>
      </c>
      <c r="S743" s="2">
        <v>42340</v>
      </c>
      <c r="T743" s="1" t="s">
        <v>68</v>
      </c>
      <c r="U743" s="1">
        <v>4</v>
      </c>
      <c r="V743" s="1">
        <v>90662</v>
      </c>
    </row>
    <row r="744" spans="1:22" x14ac:dyDescent="0.35">
      <c r="A744" s="1">
        <v>23120</v>
      </c>
      <c r="B744" s="1" t="s">
        <v>21</v>
      </c>
      <c r="C744" s="1">
        <v>39.479999999999997</v>
      </c>
      <c r="D744" s="1">
        <v>0.05</v>
      </c>
      <c r="E744" s="1">
        <v>1303</v>
      </c>
      <c r="F744" s="1"/>
      <c r="G744" s="1"/>
      <c r="H744" s="1" t="s">
        <v>32</v>
      </c>
      <c r="I744" s="1" t="s">
        <v>104</v>
      </c>
      <c r="J744" s="1" t="s">
        <v>73</v>
      </c>
      <c r="K744" s="1" t="s">
        <v>144</v>
      </c>
      <c r="L744" s="1" t="s">
        <v>44</v>
      </c>
      <c r="M744" s="1"/>
      <c r="N744" s="1" t="s">
        <v>27</v>
      </c>
      <c r="O744" s="1" t="s">
        <v>28</v>
      </c>
      <c r="P744" s="1" t="s">
        <v>161</v>
      </c>
      <c r="Q744" s="1" t="s">
        <v>571</v>
      </c>
      <c r="R744" s="1">
        <v>84074</v>
      </c>
      <c r="S744" s="1" t="s">
        <v>398</v>
      </c>
      <c r="T744" s="1" t="s">
        <v>207</v>
      </c>
      <c r="U744" s="1">
        <v>12</v>
      </c>
      <c r="V744" s="1">
        <v>87003</v>
      </c>
    </row>
    <row r="745" spans="1:22" x14ac:dyDescent="0.35">
      <c r="A745" s="1">
        <v>20652</v>
      </c>
      <c r="B745" s="1" t="s">
        <v>98</v>
      </c>
      <c r="C745" s="1">
        <v>65.989999999999995</v>
      </c>
      <c r="D745" s="1">
        <v>0.05</v>
      </c>
      <c r="E745" s="1">
        <v>1303</v>
      </c>
      <c r="F745" s="1"/>
      <c r="G745" s="1"/>
      <c r="H745" s="1" t="s">
        <v>32</v>
      </c>
      <c r="I745" s="1" t="s">
        <v>104</v>
      </c>
      <c r="J745" s="1" t="s">
        <v>73</v>
      </c>
      <c r="K745" s="1" t="s">
        <v>67</v>
      </c>
      <c r="L745" s="1" t="s">
        <v>53</v>
      </c>
      <c r="M745" s="1"/>
      <c r="N745" s="1" t="s">
        <v>27</v>
      </c>
      <c r="O745" s="1" t="s">
        <v>28</v>
      </c>
      <c r="P745" s="1" t="s">
        <v>161</v>
      </c>
      <c r="Q745" s="1" t="s">
        <v>571</v>
      </c>
      <c r="R745" s="1">
        <v>84074</v>
      </c>
      <c r="S745" s="1" t="s">
        <v>398</v>
      </c>
      <c r="T745" s="1" t="s">
        <v>367</v>
      </c>
      <c r="U745" s="1">
        <v>9</v>
      </c>
      <c r="V745" s="1">
        <v>87005</v>
      </c>
    </row>
    <row r="746" spans="1:22" x14ac:dyDescent="0.35">
      <c r="A746" s="1">
        <v>25092</v>
      </c>
      <c r="B746" s="1" t="s">
        <v>50</v>
      </c>
      <c r="C746" s="1">
        <v>2.88</v>
      </c>
      <c r="D746" s="1">
        <v>0.05</v>
      </c>
      <c r="E746" s="1">
        <v>1304</v>
      </c>
      <c r="F746" s="1"/>
      <c r="G746" s="1"/>
      <c r="H746" s="1" t="s">
        <v>32</v>
      </c>
      <c r="I746" s="1" t="s">
        <v>104</v>
      </c>
      <c r="J746" s="1" t="s">
        <v>58</v>
      </c>
      <c r="K746" s="1" t="s">
        <v>116</v>
      </c>
      <c r="L746" s="1" t="s">
        <v>53</v>
      </c>
      <c r="M746" s="1"/>
      <c r="N746" s="1" t="s">
        <v>27</v>
      </c>
      <c r="O746" s="1" t="s">
        <v>28</v>
      </c>
      <c r="P746" s="1" t="s">
        <v>161</v>
      </c>
      <c r="Q746" s="1" t="s">
        <v>572</v>
      </c>
      <c r="R746" s="1">
        <v>84084</v>
      </c>
      <c r="S746" s="1" t="s">
        <v>182</v>
      </c>
      <c r="T746" s="1" t="s">
        <v>183</v>
      </c>
      <c r="U746" s="1">
        <v>3</v>
      </c>
      <c r="V746" s="1">
        <v>87004</v>
      </c>
    </row>
    <row r="747" spans="1:22" x14ac:dyDescent="0.35">
      <c r="A747" s="1">
        <v>26274</v>
      </c>
      <c r="B747" s="1" t="s">
        <v>21</v>
      </c>
      <c r="C747" s="1">
        <v>62.18</v>
      </c>
      <c r="D747" s="1">
        <v>0.05</v>
      </c>
      <c r="E747" s="1">
        <v>1305</v>
      </c>
      <c r="F747" s="1"/>
      <c r="G747" s="1"/>
      <c r="H747" s="1" t="s">
        <v>32</v>
      </c>
      <c r="I747" s="1" t="s">
        <v>104</v>
      </c>
      <c r="J747" s="1" t="s">
        <v>34</v>
      </c>
      <c r="K747" s="1" t="s">
        <v>52</v>
      </c>
      <c r="L747" s="1" t="s">
        <v>75</v>
      </c>
      <c r="M747" s="1"/>
      <c r="N747" s="1" t="s">
        <v>27</v>
      </c>
      <c r="O747" s="1" t="s">
        <v>28</v>
      </c>
      <c r="P747" s="1" t="s">
        <v>161</v>
      </c>
      <c r="Q747" s="1" t="s">
        <v>573</v>
      </c>
      <c r="R747" s="1">
        <v>84120</v>
      </c>
      <c r="S747" s="1" t="s">
        <v>49</v>
      </c>
      <c r="T747" s="1" t="s">
        <v>398</v>
      </c>
      <c r="U747" s="1">
        <v>3</v>
      </c>
      <c r="V747" s="1">
        <v>87002</v>
      </c>
    </row>
    <row r="748" spans="1:22" x14ac:dyDescent="0.35">
      <c r="A748" s="1">
        <v>22832</v>
      </c>
      <c r="B748" s="1" t="s">
        <v>98</v>
      </c>
      <c r="C748" s="1">
        <v>8.33</v>
      </c>
      <c r="D748" s="1">
        <v>0.05</v>
      </c>
      <c r="E748" s="1">
        <v>1307</v>
      </c>
      <c r="F748" s="1"/>
      <c r="G748" s="1"/>
      <c r="H748" s="1" t="s">
        <v>32</v>
      </c>
      <c r="I748" s="1" t="s">
        <v>51</v>
      </c>
      <c r="J748" s="1" t="s">
        <v>73</v>
      </c>
      <c r="K748" s="1" t="s">
        <v>144</v>
      </c>
      <c r="L748" s="1" t="s">
        <v>44</v>
      </c>
      <c r="M748" s="1"/>
      <c r="N748" s="1" t="s">
        <v>27</v>
      </c>
      <c r="O748" s="1" t="s">
        <v>28</v>
      </c>
      <c r="P748" s="1" t="s">
        <v>90</v>
      </c>
      <c r="Q748" s="1" t="s">
        <v>574</v>
      </c>
      <c r="R748" s="1">
        <v>97420</v>
      </c>
      <c r="S748" s="1" t="s">
        <v>416</v>
      </c>
      <c r="T748" s="2">
        <v>42192</v>
      </c>
      <c r="U748" s="1">
        <v>16</v>
      </c>
      <c r="V748" s="1">
        <v>91451</v>
      </c>
    </row>
    <row r="749" spans="1:22" x14ac:dyDescent="0.35">
      <c r="A749" s="1">
        <v>3167</v>
      </c>
      <c r="B749" s="1" t="s">
        <v>50</v>
      </c>
      <c r="C749" s="1">
        <v>5.34</v>
      </c>
      <c r="D749" s="1">
        <v>0.05</v>
      </c>
      <c r="E749" s="1">
        <v>1314</v>
      </c>
      <c r="F749" s="1"/>
      <c r="G749" s="1"/>
      <c r="H749" s="1" t="s">
        <v>32</v>
      </c>
      <c r="I749" s="1" t="s">
        <v>42</v>
      </c>
      <c r="J749" s="1" t="s">
        <v>58</v>
      </c>
      <c r="K749" s="1" t="s">
        <v>100</v>
      </c>
      <c r="L749" s="1" t="s">
        <v>53</v>
      </c>
      <c r="M749" s="1"/>
      <c r="N749" s="1" t="s">
        <v>27</v>
      </c>
      <c r="O749" s="1" t="s">
        <v>28</v>
      </c>
      <c r="P749" s="1" t="s">
        <v>37</v>
      </c>
      <c r="Q749" s="1" t="s">
        <v>361</v>
      </c>
      <c r="R749" s="1">
        <v>90058</v>
      </c>
      <c r="S749" s="1" t="s">
        <v>128</v>
      </c>
      <c r="T749" s="2">
        <v>42008</v>
      </c>
      <c r="U749" s="1">
        <v>45</v>
      </c>
      <c r="V749" s="1">
        <v>22755</v>
      </c>
    </row>
    <row r="750" spans="1:22" x14ac:dyDescent="0.35">
      <c r="A750" s="1">
        <v>3168</v>
      </c>
      <c r="B750" s="1" t="s">
        <v>50</v>
      </c>
      <c r="C750" s="1">
        <v>55.99</v>
      </c>
      <c r="D750" s="1">
        <v>0.05</v>
      </c>
      <c r="E750" s="1">
        <v>1314</v>
      </c>
      <c r="F750" s="1"/>
      <c r="G750" s="1"/>
      <c r="H750" s="1" t="s">
        <v>32</v>
      </c>
      <c r="I750" s="1" t="s">
        <v>42</v>
      </c>
      <c r="J750" s="1" t="s">
        <v>73</v>
      </c>
      <c r="K750" s="1" t="s">
        <v>67</v>
      </c>
      <c r="L750" s="1" t="s">
        <v>44</v>
      </c>
      <c r="M750" s="1"/>
      <c r="N750" s="1" t="s">
        <v>27</v>
      </c>
      <c r="O750" s="1" t="s">
        <v>28</v>
      </c>
      <c r="P750" s="1" t="s">
        <v>37</v>
      </c>
      <c r="Q750" s="1" t="s">
        <v>361</v>
      </c>
      <c r="R750" s="1">
        <v>90058</v>
      </c>
      <c r="S750" s="1" t="s">
        <v>128</v>
      </c>
      <c r="T750" s="2">
        <v>42008</v>
      </c>
      <c r="U750" s="1">
        <v>5</v>
      </c>
      <c r="V750" s="1">
        <v>22755</v>
      </c>
    </row>
    <row r="751" spans="1:22" x14ac:dyDescent="0.35">
      <c r="A751" s="1">
        <v>3791</v>
      </c>
      <c r="B751" s="1" t="s">
        <v>98</v>
      </c>
      <c r="C751" s="1">
        <v>80.98</v>
      </c>
      <c r="D751" s="1">
        <v>0.05</v>
      </c>
      <c r="E751" s="1">
        <v>1314</v>
      </c>
      <c r="F751" s="1"/>
      <c r="G751" s="1"/>
      <c r="H751" s="1" t="s">
        <v>32</v>
      </c>
      <c r="I751" s="1" t="s">
        <v>42</v>
      </c>
      <c r="J751" s="1" t="s">
        <v>58</v>
      </c>
      <c r="K751" s="1" t="s">
        <v>119</v>
      </c>
      <c r="L751" s="1" t="s">
        <v>178</v>
      </c>
      <c r="M751" s="1"/>
      <c r="N751" s="1" t="s">
        <v>27</v>
      </c>
      <c r="O751" s="1" t="s">
        <v>28</v>
      </c>
      <c r="P751" s="1" t="s">
        <v>37</v>
      </c>
      <c r="Q751" s="1" t="s">
        <v>361</v>
      </c>
      <c r="R751" s="1">
        <v>90058</v>
      </c>
      <c r="S751" s="2">
        <v>42125</v>
      </c>
      <c r="T751" s="2">
        <v>42248</v>
      </c>
      <c r="U751" s="1">
        <v>34</v>
      </c>
      <c r="V751" s="1">
        <v>27013</v>
      </c>
    </row>
    <row r="752" spans="1:22" x14ac:dyDescent="0.35">
      <c r="A752" s="1">
        <v>3792</v>
      </c>
      <c r="B752" s="1" t="s">
        <v>98</v>
      </c>
      <c r="C752" s="1">
        <v>279.48</v>
      </c>
      <c r="D752" s="1">
        <v>0.1</v>
      </c>
      <c r="E752" s="1">
        <v>1314</v>
      </c>
      <c r="F752" s="1"/>
      <c r="G752" s="1"/>
      <c r="H752" s="1" t="s">
        <v>32</v>
      </c>
      <c r="I752" s="1" t="s">
        <v>42</v>
      </c>
      <c r="J752" s="1" t="s">
        <v>58</v>
      </c>
      <c r="K752" s="1" t="s">
        <v>119</v>
      </c>
      <c r="L752" s="1" t="s">
        <v>178</v>
      </c>
      <c r="M752" s="1"/>
      <c r="N752" s="1" t="s">
        <v>27</v>
      </c>
      <c r="O752" s="1" t="s">
        <v>28</v>
      </c>
      <c r="P752" s="1" t="s">
        <v>37</v>
      </c>
      <c r="Q752" s="1" t="s">
        <v>361</v>
      </c>
      <c r="R752" s="1">
        <v>90058</v>
      </c>
      <c r="S752" s="2">
        <v>42125</v>
      </c>
      <c r="T752" s="2">
        <v>42125</v>
      </c>
      <c r="U752" s="1">
        <v>31</v>
      </c>
      <c r="V752" s="1">
        <v>27013</v>
      </c>
    </row>
    <row r="753" spans="1:22" x14ac:dyDescent="0.35">
      <c r="A753" s="1">
        <v>21166</v>
      </c>
      <c r="B753" s="1" t="s">
        <v>50</v>
      </c>
      <c r="C753" s="1">
        <v>4.91</v>
      </c>
      <c r="D753" s="1">
        <v>0.05</v>
      </c>
      <c r="E753" s="1">
        <v>1315</v>
      </c>
      <c r="F753" s="1"/>
      <c r="G753" s="1"/>
      <c r="H753" s="1" t="s">
        <v>32</v>
      </c>
      <c r="I753" s="1" t="s">
        <v>42</v>
      </c>
      <c r="J753" s="1" t="s">
        <v>58</v>
      </c>
      <c r="K753" s="1" t="s">
        <v>100</v>
      </c>
      <c r="L753" s="1" t="s">
        <v>53</v>
      </c>
      <c r="M753" s="1"/>
      <c r="N753" s="1" t="s">
        <v>27</v>
      </c>
      <c r="O753" s="1" t="s">
        <v>28</v>
      </c>
      <c r="P753" s="1" t="s">
        <v>194</v>
      </c>
      <c r="Q753" s="1" t="s">
        <v>575</v>
      </c>
      <c r="R753" s="1">
        <v>80906</v>
      </c>
      <c r="S753" s="1" t="s">
        <v>128</v>
      </c>
      <c r="T753" s="1" t="s">
        <v>256</v>
      </c>
      <c r="U753" s="1">
        <v>9</v>
      </c>
      <c r="V753" s="1">
        <v>87602</v>
      </c>
    </row>
    <row r="754" spans="1:22" x14ac:dyDescent="0.35">
      <c r="A754" s="1">
        <v>21167</v>
      </c>
      <c r="B754" s="1" t="s">
        <v>50</v>
      </c>
      <c r="C754" s="1">
        <v>5.34</v>
      </c>
      <c r="D754" s="1">
        <v>0.05</v>
      </c>
      <c r="E754" s="1">
        <v>1316</v>
      </c>
      <c r="F754" s="1"/>
      <c r="G754" s="1"/>
      <c r="H754" s="1" t="s">
        <v>32</v>
      </c>
      <c r="I754" s="1" t="s">
        <v>42</v>
      </c>
      <c r="J754" s="1" t="s">
        <v>58</v>
      </c>
      <c r="K754" s="1" t="s">
        <v>100</v>
      </c>
      <c r="L754" s="1" t="s">
        <v>53</v>
      </c>
      <c r="M754" s="1"/>
      <c r="N754" s="1" t="s">
        <v>27</v>
      </c>
      <c r="O754" s="1" t="s">
        <v>28</v>
      </c>
      <c r="P754" s="1" t="s">
        <v>194</v>
      </c>
      <c r="Q754" s="1" t="s">
        <v>576</v>
      </c>
      <c r="R754" s="1">
        <v>80022</v>
      </c>
      <c r="S754" s="1" t="s">
        <v>128</v>
      </c>
      <c r="T754" s="2">
        <v>42008</v>
      </c>
      <c r="U754" s="1">
        <v>11</v>
      </c>
      <c r="V754" s="1">
        <v>87602</v>
      </c>
    </row>
    <row r="755" spans="1:22" x14ac:dyDescent="0.35">
      <c r="A755" s="1">
        <v>21168</v>
      </c>
      <c r="B755" s="1" t="s">
        <v>50</v>
      </c>
      <c r="C755" s="1">
        <v>55.99</v>
      </c>
      <c r="D755" s="1">
        <v>0.05</v>
      </c>
      <c r="E755" s="1">
        <v>1316</v>
      </c>
      <c r="F755" s="1"/>
      <c r="G755" s="1"/>
      <c r="H755" s="1" t="s">
        <v>32</v>
      </c>
      <c r="I755" s="1" t="s">
        <v>42</v>
      </c>
      <c r="J755" s="1" t="s">
        <v>73</v>
      </c>
      <c r="K755" s="1" t="s">
        <v>67</v>
      </c>
      <c r="L755" s="1" t="s">
        <v>44</v>
      </c>
      <c r="M755" s="1"/>
      <c r="N755" s="1" t="s">
        <v>27</v>
      </c>
      <c r="O755" s="1" t="s">
        <v>28</v>
      </c>
      <c r="P755" s="1" t="s">
        <v>194</v>
      </c>
      <c r="Q755" s="1" t="s">
        <v>576</v>
      </c>
      <c r="R755" s="1">
        <v>80022</v>
      </c>
      <c r="S755" s="1" t="s">
        <v>128</v>
      </c>
      <c r="T755" s="2">
        <v>42008</v>
      </c>
      <c r="U755" s="1">
        <v>1</v>
      </c>
      <c r="V755" s="1">
        <v>87602</v>
      </c>
    </row>
    <row r="756" spans="1:22" x14ac:dyDescent="0.35">
      <c r="A756" s="1">
        <v>21791</v>
      </c>
      <c r="B756" s="1" t="s">
        <v>98</v>
      </c>
      <c r="C756" s="1">
        <v>80.98</v>
      </c>
      <c r="D756" s="1">
        <v>0.05</v>
      </c>
      <c r="E756" s="1">
        <v>1316</v>
      </c>
      <c r="F756" s="1"/>
      <c r="G756" s="1"/>
      <c r="H756" s="1" t="s">
        <v>32</v>
      </c>
      <c r="I756" s="1" t="s">
        <v>42</v>
      </c>
      <c r="J756" s="1" t="s">
        <v>58</v>
      </c>
      <c r="K756" s="1" t="s">
        <v>119</v>
      </c>
      <c r="L756" s="1" t="s">
        <v>178</v>
      </c>
      <c r="M756" s="1"/>
      <c r="N756" s="1" t="s">
        <v>27</v>
      </c>
      <c r="O756" s="1" t="s">
        <v>28</v>
      </c>
      <c r="P756" s="1" t="s">
        <v>194</v>
      </c>
      <c r="Q756" s="1" t="s">
        <v>576</v>
      </c>
      <c r="R756" s="1">
        <v>80022</v>
      </c>
      <c r="S756" s="2">
        <v>42125</v>
      </c>
      <c r="T756" s="2">
        <v>42248</v>
      </c>
      <c r="U756" s="1">
        <v>8</v>
      </c>
      <c r="V756" s="1">
        <v>87603</v>
      </c>
    </row>
    <row r="757" spans="1:22" x14ac:dyDescent="0.35">
      <c r="A757" s="1">
        <v>21792</v>
      </c>
      <c r="B757" s="1" t="s">
        <v>98</v>
      </c>
      <c r="C757" s="1">
        <v>279.48</v>
      </c>
      <c r="D757" s="1">
        <v>0.1</v>
      </c>
      <c r="E757" s="1">
        <v>1316</v>
      </c>
      <c r="F757" s="1"/>
      <c r="G757" s="1"/>
      <c r="H757" s="1" t="s">
        <v>32</v>
      </c>
      <c r="I757" s="1" t="s">
        <v>42</v>
      </c>
      <c r="J757" s="1" t="s">
        <v>58</v>
      </c>
      <c r="K757" s="1" t="s">
        <v>119</v>
      </c>
      <c r="L757" s="1" t="s">
        <v>178</v>
      </c>
      <c r="M757" s="1"/>
      <c r="N757" s="1" t="s">
        <v>27</v>
      </c>
      <c r="O757" s="1" t="s">
        <v>54</v>
      </c>
      <c r="P757" s="1" t="s">
        <v>194</v>
      </c>
      <c r="Q757" s="1" t="s">
        <v>576</v>
      </c>
      <c r="R757" s="1">
        <v>80022</v>
      </c>
      <c r="S757" s="2">
        <v>42125</v>
      </c>
      <c r="T757" s="2">
        <v>42125</v>
      </c>
      <c r="U757" s="1">
        <v>8</v>
      </c>
      <c r="V757" s="1">
        <v>87603</v>
      </c>
    </row>
    <row r="758" spans="1:22" x14ac:dyDescent="0.35">
      <c r="A758" s="1">
        <v>21006</v>
      </c>
      <c r="B758" s="1" t="s">
        <v>98</v>
      </c>
      <c r="C758" s="1">
        <v>55.99</v>
      </c>
      <c r="D758" s="1">
        <v>0.05</v>
      </c>
      <c r="E758" s="1">
        <v>1338</v>
      </c>
      <c r="F758" s="1"/>
      <c r="G758" s="1"/>
      <c r="H758" s="1" t="s">
        <v>32</v>
      </c>
      <c r="I758" s="1" t="s">
        <v>42</v>
      </c>
      <c r="J758" s="1" t="s">
        <v>73</v>
      </c>
      <c r="K758" s="1" t="s">
        <v>67</v>
      </c>
      <c r="L758" s="1" t="s">
        <v>44</v>
      </c>
      <c r="M758" s="1"/>
      <c r="N758" s="1" t="s">
        <v>27</v>
      </c>
      <c r="O758" s="1" t="s">
        <v>45</v>
      </c>
      <c r="P758" s="1" t="s">
        <v>142</v>
      </c>
      <c r="Q758" s="1" t="s">
        <v>143</v>
      </c>
      <c r="R758" s="1">
        <v>60623</v>
      </c>
      <c r="S758" s="2">
        <v>42279</v>
      </c>
      <c r="T758" s="2">
        <v>42279</v>
      </c>
      <c r="U758" s="1">
        <v>16</v>
      </c>
      <c r="V758" s="1">
        <v>91244</v>
      </c>
    </row>
    <row r="759" spans="1:22" x14ac:dyDescent="0.35">
      <c r="A759" s="1">
        <v>3004</v>
      </c>
      <c r="B759" s="1" t="s">
        <v>98</v>
      </c>
      <c r="C759" s="1">
        <v>22.38</v>
      </c>
      <c r="D759" s="1">
        <v>0.05</v>
      </c>
      <c r="E759" s="1">
        <v>1340</v>
      </c>
      <c r="F759" s="1"/>
      <c r="G759" s="1"/>
      <c r="H759" s="1" t="s">
        <v>22</v>
      </c>
      <c r="I759" s="1" t="s">
        <v>42</v>
      </c>
      <c r="J759" s="1" t="s">
        <v>58</v>
      </c>
      <c r="K759" s="1" t="s">
        <v>100</v>
      </c>
      <c r="L759" s="1" t="s">
        <v>53</v>
      </c>
      <c r="M759" s="1"/>
      <c r="N759" s="1" t="s">
        <v>27</v>
      </c>
      <c r="O759" s="1" t="s">
        <v>45</v>
      </c>
      <c r="P759" s="1" t="s">
        <v>62</v>
      </c>
      <c r="Q759" s="1" t="s">
        <v>79</v>
      </c>
      <c r="R759" s="1">
        <v>10170</v>
      </c>
      <c r="S759" s="2">
        <v>42279</v>
      </c>
      <c r="T759" s="1" t="s">
        <v>49</v>
      </c>
      <c r="U759" s="1">
        <v>29</v>
      </c>
      <c r="V759" s="1">
        <v>21636</v>
      </c>
    </row>
    <row r="760" spans="1:22" x14ac:dyDescent="0.35">
      <c r="A760" s="1">
        <v>3005</v>
      </c>
      <c r="B760" s="1" t="s">
        <v>98</v>
      </c>
      <c r="C760" s="1">
        <v>5.98</v>
      </c>
      <c r="D760" s="1">
        <v>0.05</v>
      </c>
      <c r="E760" s="1">
        <v>1340</v>
      </c>
      <c r="F760" s="1"/>
      <c r="G760" s="1"/>
      <c r="H760" s="1" t="s">
        <v>32</v>
      </c>
      <c r="I760" s="1" t="s">
        <v>42</v>
      </c>
      <c r="J760" s="1" t="s">
        <v>58</v>
      </c>
      <c r="K760" s="1" t="s">
        <v>119</v>
      </c>
      <c r="L760" s="1" t="s">
        <v>53</v>
      </c>
      <c r="M760" s="1"/>
      <c r="N760" s="1" t="s">
        <v>27</v>
      </c>
      <c r="O760" s="1" t="s">
        <v>45</v>
      </c>
      <c r="P760" s="1" t="s">
        <v>62</v>
      </c>
      <c r="Q760" s="1" t="s">
        <v>79</v>
      </c>
      <c r="R760" s="1">
        <v>10170</v>
      </c>
      <c r="S760" s="2">
        <v>42279</v>
      </c>
      <c r="T760" s="1" t="s">
        <v>48</v>
      </c>
      <c r="U760" s="1">
        <v>11</v>
      </c>
      <c r="V760" s="1">
        <v>21636</v>
      </c>
    </row>
    <row r="761" spans="1:22" x14ac:dyDescent="0.35">
      <c r="A761" s="1">
        <v>3006</v>
      </c>
      <c r="B761" s="1" t="s">
        <v>98</v>
      </c>
      <c r="C761" s="1">
        <v>55.99</v>
      </c>
      <c r="D761" s="1">
        <v>0.05</v>
      </c>
      <c r="E761" s="1">
        <v>1340</v>
      </c>
      <c r="F761" s="1"/>
      <c r="G761" s="1"/>
      <c r="H761" s="1" t="s">
        <v>32</v>
      </c>
      <c r="I761" s="1" t="s">
        <v>42</v>
      </c>
      <c r="J761" s="1" t="s">
        <v>73</v>
      </c>
      <c r="K761" s="1" t="s">
        <v>67</v>
      </c>
      <c r="L761" s="1" t="s">
        <v>44</v>
      </c>
      <c r="M761" s="1"/>
      <c r="N761" s="1" t="s">
        <v>27</v>
      </c>
      <c r="O761" s="1" t="s">
        <v>45</v>
      </c>
      <c r="P761" s="1" t="s">
        <v>62</v>
      </c>
      <c r="Q761" s="1" t="s">
        <v>79</v>
      </c>
      <c r="R761" s="1">
        <v>10170</v>
      </c>
      <c r="S761" s="2">
        <v>42279</v>
      </c>
      <c r="T761" s="2">
        <v>42279</v>
      </c>
      <c r="U761" s="1">
        <v>63</v>
      </c>
      <c r="V761" s="1">
        <v>21636</v>
      </c>
    </row>
    <row r="762" spans="1:22" x14ac:dyDescent="0.35">
      <c r="A762" s="1">
        <v>3431</v>
      </c>
      <c r="B762" s="1" t="s">
        <v>31</v>
      </c>
      <c r="C762" s="1">
        <v>3.98</v>
      </c>
      <c r="D762" s="1">
        <v>0.05</v>
      </c>
      <c r="E762" s="1">
        <v>1340</v>
      </c>
      <c r="F762" s="1"/>
      <c r="G762" s="1"/>
      <c r="H762" s="1" t="s">
        <v>32</v>
      </c>
      <c r="I762" s="1" t="s">
        <v>42</v>
      </c>
      <c r="J762" s="1" t="s">
        <v>58</v>
      </c>
      <c r="K762" s="1" t="s">
        <v>25</v>
      </c>
      <c r="L762" s="1" t="s">
        <v>26</v>
      </c>
      <c r="M762" s="1"/>
      <c r="N762" s="1" t="s">
        <v>27</v>
      </c>
      <c r="O762" s="1" t="s">
        <v>45</v>
      </c>
      <c r="P762" s="1" t="s">
        <v>62</v>
      </c>
      <c r="Q762" s="1" t="s">
        <v>79</v>
      </c>
      <c r="R762" s="1">
        <v>10170</v>
      </c>
      <c r="S762" s="2">
        <v>42161</v>
      </c>
      <c r="T762" s="2">
        <v>42253</v>
      </c>
      <c r="U762" s="1">
        <v>76</v>
      </c>
      <c r="V762" s="1">
        <v>24455</v>
      </c>
    </row>
    <row r="763" spans="1:22" x14ac:dyDescent="0.35">
      <c r="A763" s="1">
        <v>21005</v>
      </c>
      <c r="B763" s="1" t="s">
        <v>98</v>
      </c>
      <c r="C763" s="1">
        <v>5.98</v>
      </c>
      <c r="D763" s="1">
        <v>0.05</v>
      </c>
      <c r="E763" s="1">
        <v>1341</v>
      </c>
      <c r="F763" s="1"/>
      <c r="G763" s="1"/>
      <c r="H763" s="1" t="s">
        <v>32</v>
      </c>
      <c r="I763" s="1" t="s">
        <v>42</v>
      </c>
      <c r="J763" s="1" t="s">
        <v>58</v>
      </c>
      <c r="K763" s="1" t="s">
        <v>119</v>
      </c>
      <c r="L763" s="1" t="s">
        <v>53</v>
      </c>
      <c r="M763" s="1"/>
      <c r="N763" s="1" t="s">
        <v>27</v>
      </c>
      <c r="O763" s="1" t="s">
        <v>45</v>
      </c>
      <c r="P763" s="1" t="s">
        <v>174</v>
      </c>
      <c r="Q763" s="1" t="s">
        <v>577</v>
      </c>
      <c r="R763" s="1">
        <v>17201</v>
      </c>
      <c r="S763" s="2">
        <v>42279</v>
      </c>
      <c r="T763" s="1" t="s">
        <v>48</v>
      </c>
      <c r="U763" s="1">
        <v>3</v>
      </c>
      <c r="V763" s="1">
        <v>91244</v>
      </c>
    </row>
    <row r="764" spans="1:22" x14ac:dyDescent="0.35">
      <c r="A764" s="1">
        <v>21430</v>
      </c>
      <c r="B764" s="1" t="s">
        <v>31</v>
      </c>
      <c r="C764" s="1">
        <v>20.89</v>
      </c>
      <c r="D764" s="1">
        <v>0.05</v>
      </c>
      <c r="E764" s="1">
        <v>1341</v>
      </c>
      <c r="F764" s="1"/>
      <c r="G764" s="1"/>
      <c r="H764" s="1" t="s">
        <v>32</v>
      </c>
      <c r="I764" s="1" t="s">
        <v>42</v>
      </c>
      <c r="J764" s="1" t="s">
        <v>73</v>
      </c>
      <c r="K764" s="1" t="s">
        <v>144</v>
      </c>
      <c r="L764" s="1" t="s">
        <v>44</v>
      </c>
      <c r="M764" s="1"/>
      <c r="N764" s="1" t="s">
        <v>27</v>
      </c>
      <c r="O764" s="1" t="s">
        <v>45</v>
      </c>
      <c r="P764" s="1" t="s">
        <v>174</v>
      </c>
      <c r="Q764" s="1" t="s">
        <v>577</v>
      </c>
      <c r="R764" s="1">
        <v>17201</v>
      </c>
      <c r="S764" s="2">
        <v>42161</v>
      </c>
      <c r="T764" s="2">
        <v>42222</v>
      </c>
      <c r="U764" s="1">
        <v>4</v>
      </c>
      <c r="V764" s="1">
        <v>91245</v>
      </c>
    </row>
    <row r="765" spans="1:22" x14ac:dyDescent="0.35">
      <c r="A765" s="1">
        <v>21431</v>
      </c>
      <c r="B765" s="1" t="s">
        <v>31</v>
      </c>
      <c r="C765" s="1">
        <v>3.98</v>
      </c>
      <c r="D765" s="1">
        <v>0.05</v>
      </c>
      <c r="E765" s="1">
        <v>1341</v>
      </c>
      <c r="F765" s="1"/>
      <c r="G765" s="1"/>
      <c r="H765" s="1" t="s">
        <v>32</v>
      </c>
      <c r="I765" s="1" t="s">
        <v>42</v>
      </c>
      <c r="J765" s="1" t="s">
        <v>58</v>
      </c>
      <c r="K765" s="1" t="s">
        <v>25</v>
      </c>
      <c r="L765" s="1" t="s">
        <v>26</v>
      </c>
      <c r="M765" s="1"/>
      <c r="N765" s="1" t="s">
        <v>27</v>
      </c>
      <c r="O765" s="1" t="s">
        <v>114</v>
      </c>
      <c r="P765" s="1" t="s">
        <v>174</v>
      </c>
      <c r="Q765" s="1" t="s">
        <v>577</v>
      </c>
      <c r="R765" s="1">
        <v>17201</v>
      </c>
      <c r="S765" s="2">
        <v>42161</v>
      </c>
      <c r="T765" s="2">
        <v>42253</v>
      </c>
      <c r="U765" s="1">
        <v>19</v>
      </c>
      <c r="V765" s="1">
        <v>91245</v>
      </c>
    </row>
    <row r="766" spans="1:22" x14ac:dyDescent="0.35">
      <c r="A766" s="1">
        <v>20804</v>
      </c>
      <c r="B766" s="1" t="s">
        <v>98</v>
      </c>
      <c r="C766" s="1">
        <v>2.62</v>
      </c>
      <c r="D766" s="1">
        <v>0.05</v>
      </c>
      <c r="E766" s="1">
        <v>1347</v>
      </c>
      <c r="F766" s="1"/>
      <c r="G766" s="1"/>
      <c r="H766" s="1" t="s">
        <v>32</v>
      </c>
      <c r="I766" s="1" t="s">
        <v>42</v>
      </c>
      <c r="J766" s="1" t="s">
        <v>58</v>
      </c>
      <c r="K766" s="1" t="s">
        <v>60</v>
      </c>
      <c r="L766" s="1" t="s">
        <v>26</v>
      </c>
      <c r="M766" s="1"/>
      <c r="N766" s="1" t="s">
        <v>27</v>
      </c>
      <c r="O766" s="1" t="s">
        <v>114</v>
      </c>
      <c r="P766" s="1" t="s">
        <v>242</v>
      </c>
      <c r="Q766" s="1" t="s">
        <v>578</v>
      </c>
      <c r="R766" s="1">
        <v>33511</v>
      </c>
      <c r="S766" s="1" t="s">
        <v>230</v>
      </c>
      <c r="T766" s="2">
        <v>42160</v>
      </c>
      <c r="U766" s="1">
        <v>21</v>
      </c>
      <c r="V766" s="1">
        <v>89686</v>
      </c>
    </row>
    <row r="767" spans="1:22" x14ac:dyDescent="0.35">
      <c r="A767" s="1">
        <v>22414</v>
      </c>
      <c r="B767" s="1" t="s">
        <v>21</v>
      </c>
      <c r="C767" s="1">
        <v>12.2</v>
      </c>
      <c r="D767" s="1">
        <v>0.05</v>
      </c>
      <c r="E767" s="1">
        <v>1350</v>
      </c>
      <c r="F767" s="1"/>
      <c r="G767" s="1"/>
      <c r="H767" s="1" t="s">
        <v>22</v>
      </c>
      <c r="I767" s="1" t="s">
        <v>42</v>
      </c>
      <c r="J767" s="1" t="s">
        <v>34</v>
      </c>
      <c r="K767" s="1" t="s">
        <v>52</v>
      </c>
      <c r="L767" s="1" t="s">
        <v>44</v>
      </c>
      <c r="M767" s="1"/>
      <c r="N767" s="1" t="s">
        <v>27</v>
      </c>
      <c r="O767" s="1" t="s">
        <v>114</v>
      </c>
      <c r="P767" s="1" t="s">
        <v>242</v>
      </c>
      <c r="Q767" s="1" t="s">
        <v>579</v>
      </c>
      <c r="R767" s="1">
        <v>33055</v>
      </c>
      <c r="S767" s="1" t="s">
        <v>299</v>
      </c>
      <c r="T767" s="1" t="s">
        <v>349</v>
      </c>
      <c r="U767" s="1">
        <v>4</v>
      </c>
      <c r="V767" s="1">
        <v>88233</v>
      </c>
    </row>
    <row r="768" spans="1:22" x14ac:dyDescent="0.35">
      <c r="A768" s="1">
        <v>18499</v>
      </c>
      <c r="B768" s="1" t="s">
        <v>31</v>
      </c>
      <c r="C768" s="1">
        <v>110.99</v>
      </c>
      <c r="D768" s="1">
        <v>0.1</v>
      </c>
      <c r="E768" s="1">
        <v>1351</v>
      </c>
      <c r="F768" s="1"/>
      <c r="G768" s="1"/>
      <c r="H768" s="1" t="s">
        <v>22</v>
      </c>
      <c r="I768" s="1" t="s">
        <v>42</v>
      </c>
      <c r="J768" s="1" t="s">
        <v>73</v>
      </c>
      <c r="K768" s="1" t="s">
        <v>67</v>
      </c>
      <c r="L768" s="1" t="s">
        <v>53</v>
      </c>
      <c r="M768" s="1"/>
      <c r="N768" s="1" t="s">
        <v>27</v>
      </c>
      <c r="O768" s="1" t="s">
        <v>45</v>
      </c>
      <c r="P768" s="1" t="s">
        <v>242</v>
      </c>
      <c r="Q768" s="1" t="s">
        <v>580</v>
      </c>
      <c r="R768" s="1">
        <v>33063</v>
      </c>
      <c r="S768" s="1" t="s">
        <v>167</v>
      </c>
      <c r="T768" s="1" t="s">
        <v>86</v>
      </c>
      <c r="U768" s="1">
        <v>7</v>
      </c>
      <c r="V768" s="1">
        <v>88232</v>
      </c>
    </row>
    <row r="769" spans="1:22" x14ac:dyDescent="0.35">
      <c r="A769" s="1">
        <v>24232</v>
      </c>
      <c r="B769" s="1" t="s">
        <v>21</v>
      </c>
      <c r="C769" s="1">
        <v>17.670000000000002</v>
      </c>
      <c r="D769" s="1">
        <v>0.05</v>
      </c>
      <c r="E769" s="1">
        <v>1352</v>
      </c>
      <c r="F769" s="1"/>
      <c r="G769" s="1"/>
      <c r="H769" s="1" t="s">
        <v>32</v>
      </c>
      <c r="I769" s="1" t="s">
        <v>42</v>
      </c>
      <c r="J769" s="1" t="s">
        <v>34</v>
      </c>
      <c r="K769" s="1" t="s">
        <v>52</v>
      </c>
      <c r="L769" s="1" t="s">
        <v>44</v>
      </c>
      <c r="M769" s="1"/>
      <c r="N769" s="1" t="s">
        <v>27</v>
      </c>
      <c r="O769" s="1" t="s">
        <v>54</v>
      </c>
      <c r="P769" s="1" t="s">
        <v>268</v>
      </c>
      <c r="Q769" s="1" t="s">
        <v>581</v>
      </c>
      <c r="R769" s="1">
        <v>20746</v>
      </c>
      <c r="S769" s="1" t="s">
        <v>230</v>
      </c>
      <c r="T769" s="2">
        <v>42009</v>
      </c>
      <c r="U769" s="1">
        <v>16</v>
      </c>
      <c r="V769" s="1">
        <v>88234</v>
      </c>
    </row>
    <row r="770" spans="1:22" x14ac:dyDescent="0.35">
      <c r="A770" s="1">
        <v>20870</v>
      </c>
      <c r="B770" s="1" t="s">
        <v>21</v>
      </c>
      <c r="C770" s="1">
        <v>4.13</v>
      </c>
      <c r="D770" s="1">
        <v>0.05</v>
      </c>
      <c r="E770" s="1">
        <v>1354</v>
      </c>
      <c r="F770" s="1"/>
      <c r="G770" s="1"/>
      <c r="H770" s="1" t="s">
        <v>32</v>
      </c>
      <c r="I770" s="1" t="s">
        <v>104</v>
      </c>
      <c r="J770" s="1" t="s">
        <v>58</v>
      </c>
      <c r="K770" s="1" t="s">
        <v>116</v>
      </c>
      <c r="L770" s="1" t="s">
        <v>53</v>
      </c>
      <c r="M770" s="1"/>
      <c r="N770" s="1" t="s">
        <v>27</v>
      </c>
      <c r="O770" s="1" t="s">
        <v>54</v>
      </c>
      <c r="P770" s="1" t="s">
        <v>112</v>
      </c>
      <c r="Q770" s="1" t="s">
        <v>582</v>
      </c>
      <c r="R770" s="1">
        <v>76086</v>
      </c>
      <c r="S770" s="2">
        <v>42310</v>
      </c>
      <c r="T770" s="2">
        <v>42310</v>
      </c>
      <c r="U770" s="1">
        <v>2</v>
      </c>
      <c r="V770" s="1">
        <v>91209</v>
      </c>
    </row>
    <row r="771" spans="1:22" x14ac:dyDescent="0.35">
      <c r="A771" s="1">
        <v>20871</v>
      </c>
      <c r="B771" s="1" t="s">
        <v>21</v>
      </c>
      <c r="C771" s="1">
        <v>4.9800000000000004</v>
      </c>
      <c r="D771" s="1">
        <v>0.05</v>
      </c>
      <c r="E771" s="1">
        <v>1354</v>
      </c>
      <c r="F771" s="1"/>
      <c r="G771" s="1"/>
      <c r="H771" s="1" t="s">
        <v>32</v>
      </c>
      <c r="I771" s="1" t="s">
        <v>104</v>
      </c>
      <c r="J771" s="1" t="s">
        <v>58</v>
      </c>
      <c r="K771" s="1" t="s">
        <v>116</v>
      </c>
      <c r="L771" s="1" t="s">
        <v>53</v>
      </c>
      <c r="M771" s="1"/>
      <c r="N771" s="1" t="s">
        <v>27</v>
      </c>
      <c r="O771" s="1" t="s">
        <v>54</v>
      </c>
      <c r="P771" s="1" t="s">
        <v>112</v>
      </c>
      <c r="Q771" s="1" t="s">
        <v>582</v>
      </c>
      <c r="R771" s="1">
        <v>76086</v>
      </c>
      <c r="S771" s="2">
        <v>42310</v>
      </c>
      <c r="T771" s="1" t="s">
        <v>211</v>
      </c>
      <c r="U771" s="1">
        <v>2</v>
      </c>
      <c r="V771" s="1">
        <v>91209</v>
      </c>
    </row>
    <row r="772" spans="1:22" x14ac:dyDescent="0.35">
      <c r="A772" s="1">
        <v>18733</v>
      </c>
      <c r="B772" s="1" t="s">
        <v>50</v>
      </c>
      <c r="C772" s="1">
        <v>125.99</v>
      </c>
      <c r="D772" s="1">
        <v>0.1</v>
      </c>
      <c r="E772" s="1">
        <v>1357</v>
      </c>
      <c r="F772" s="1"/>
      <c r="G772" s="1"/>
      <c r="H772" s="1" t="s">
        <v>32</v>
      </c>
      <c r="I772" s="1" t="s">
        <v>42</v>
      </c>
      <c r="J772" s="1" t="s">
        <v>73</v>
      </c>
      <c r="K772" s="1" t="s">
        <v>67</v>
      </c>
      <c r="L772" s="1" t="s">
        <v>53</v>
      </c>
      <c r="M772" s="1"/>
      <c r="N772" s="1" t="s">
        <v>27</v>
      </c>
      <c r="O772" s="1" t="s">
        <v>54</v>
      </c>
      <c r="P772" s="1" t="s">
        <v>112</v>
      </c>
      <c r="Q772" s="1" t="s">
        <v>583</v>
      </c>
      <c r="R772" s="1">
        <v>78596</v>
      </c>
      <c r="S772" s="2">
        <v>42069</v>
      </c>
      <c r="T772" s="2">
        <v>42130</v>
      </c>
      <c r="U772" s="1">
        <v>9</v>
      </c>
      <c r="V772" s="1">
        <v>88184</v>
      </c>
    </row>
    <row r="773" spans="1:22" x14ac:dyDescent="0.35">
      <c r="A773" s="1">
        <v>18645</v>
      </c>
      <c r="B773" s="1" t="s">
        <v>21</v>
      </c>
      <c r="C773" s="1">
        <v>119.99</v>
      </c>
      <c r="D773" s="1">
        <v>0.1</v>
      </c>
      <c r="E773" s="1">
        <v>1357</v>
      </c>
      <c r="F773" s="1"/>
      <c r="G773" s="1"/>
      <c r="H773" s="1" t="s">
        <v>22</v>
      </c>
      <c r="I773" s="1" t="s">
        <v>42</v>
      </c>
      <c r="J773" s="1" t="s">
        <v>73</v>
      </c>
      <c r="K773" s="1" t="s">
        <v>74</v>
      </c>
      <c r="L773" s="1" t="s">
        <v>108</v>
      </c>
      <c r="M773" s="1"/>
      <c r="N773" s="1" t="s">
        <v>27</v>
      </c>
      <c r="O773" s="1" t="s">
        <v>54</v>
      </c>
      <c r="P773" s="1" t="s">
        <v>112</v>
      </c>
      <c r="Q773" s="1" t="s">
        <v>583</v>
      </c>
      <c r="R773" s="1">
        <v>78596</v>
      </c>
      <c r="S773" s="1" t="s">
        <v>325</v>
      </c>
      <c r="T773" s="1" t="s">
        <v>416</v>
      </c>
      <c r="U773" s="1">
        <v>15</v>
      </c>
      <c r="V773" s="1">
        <v>88185</v>
      </c>
    </row>
    <row r="774" spans="1:22" x14ac:dyDescent="0.35">
      <c r="A774" s="1">
        <v>20830</v>
      </c>
      <c r="B774" s="1" t="s">
        <v>21</v>
      </c>
      <c r="C774" s="1">
        <v>14.34</v>
      </c>
      <c r="D774" s="1">
        <v>0.05</v>
      </c>
      <c r="E774" s="1">
        <v>1360</v>
      </c>
      <c r="F774" s="1"/>
      <c r="G774" s="1"/>
      <c r="H774" s="1" t="s">
        <v>32</v>
      </c>
      <c r="I774" s="1" t="s">
        <v>104</v>
      </c>
      <c r="J774" s="1" t="s">
        <v>34</v>
      </c>
      <c r="K774" s="1" t="s">
        <v>52</v>
      </c>
      <c r="L774" s="1" t="s">
        <v>44</v>
      </c>
      <c r="M774" s="1"/>
      <c r="N774" s="1" t="s">
        <v>27</v>
      </c>
      <c r="O774" s="1" t="s">
        <v>54</v>
      </c>
      <c r="P774" s="1" t="s">
        <v>228</v>
      </c>
      <c r="Q774" s="1" t="s">
        <v>584</v>
      </c>
      <c r="R774" s="1">
        <v>52761</v>
      </c>
      <c r="S774" s="1" t="s">
        <v>198</v>
      </c>
      <c r="T774" s="1" t="s">
        <v>167</v>
      </c>
      <c r="U774" s="1">
        <v>8</v>
      </c>
      <c r="V774" s="1">
        <v>89595</v>
      </c>
    </row>
    <row r="775" spans="1:22" x14ac:dyDescent="0.35">
      <c r="A775" s="1">
        <v>20829</v>
      </c>
      <c r="B775" s="1" t="s">
        <v>21</v>
      </c>
      <c r="C775" s="1">
        <v>2.89</v>
      </c>
      <c r="D775" s="1">
        <v>0.05</v>
      </c>
      <c r="E775" s="1">
        <v>1361</v>
      </c>
      <c r="F775" s="1"/>
      <c r="G775" s="1"/>
      <c r="H775" s="1" t="s">
        <v>32</v>
      </c>
      <c r="I775" s="1" t="s">
        <v>104</v>
      </c>
      <c r="J775" s="1" t="s">
        <v>58</v>
      </c>
      <c r="K775" s="1" t="s">
        <v>116</v>
      </c>
      <c r="L775" s="1" t="s">
        <v>53</v>
      </c>
      <c r="M775" s="1"/>
      <c r="N775" s="1" t="s">
        <v>27</v>
      </c>
      <c r="O775" s="1" t="s">
        <v>54</v>
      </c>
      <c r="P775" s="1" t="s">
        <v>215</v>
      </c>
      <c r="Q775" s="1" t="s">
        <v>585</v>
      </c>
      <c r="R775" s="1">
        <v>48101</v>
      </c>
      <c r="S775" s="1" t="s">
        <v>198</v>
      </c>
      <c r="T775" s="1" t="s">
        <v>85</v>
      </c>
      <c r="U775" s="1">
        <v>1</v>
      </c>
      <c r="V775" s="1">
        <v>89595</v>
      </c>
    </row>
    <row r="776" spans="1:22" x14ac:dyDescent="0.35">
      <c r="A776" s="1">
        <v>24432</v>
      </c>
      <c r="B776" s="1" t="s">
        <v>41</v>
      </c>
      <c r="C776" s="1">
        <v>6.48</v>
      </c>
      <c r="D776" s="1">
        <v>0.05</v>
      </c>
      <c r="E776" s="1">
        <v>1361</v>
      </c>
      <c r="F776" s="1"/>
      <c r="G776" s="1"/>
      <c r="H776" s="1" t="s">
        <v>22</v>
      </c>
      <c r="I776" s="1" t="s">
        <v>104</v>
      </c>
      <c r="J776" s="1" t="s">
        <v>58</v>
      </c>
      <c r="K776" s="1" t="s">
        <v>83</v>
      </c>
      <c r="L776" s="1" t="s">
        <v>53</v>
      </c>
      <c r="M776" s="1"/>
      <c r="N776" s="1" t="s">
        <v>27</v>
      </c>
      <c r="O776" s="1" t="s">
        <v>54</v>
      </c>
      <c r="P776" s="1" t="s">
        <v>215</v>
      </c>
      <c r="Q776" s="1" t="s">
        <v>585</v>
      </c>
      <c r="R776" s="1">
        <v>48101</v>
      </c>
      <c r="S776" s="2">
        <v>42279</v>
      </c>
      <c r="T776" s="2">
        <v>42310</v>
      </c>
      <c r="U776" s="1">
        <v>9</v>
      </c>
      <c r="V776" s="1">
        <v>89596</v>
      </c>
    </row>
    <row r="777" spans="1:22" x14ac:dyDescent="0.35">
      <c r="A777" s="1">
        <v>24433</v>
      </c>
      <c r="B777" s="1" t="s">
        <v>41</v>
      </c>
      <c r="C777" s="1">
        <v>85.99</v>
      </c>
      <c r="D777" s="1">
        <v>0.05</v>
      </c>
      <c r="E777" s="1">
        <v>1361</v>
      </c>
      <c r="F777" s="1"/>
      <c r="G777" s="1"/>
      <c r="H777" s="1" t="s">
        <v>32</v>
      </c>
      <c r="I777" s="1" t="s">
        <v>104</v>
      </c>
      <c r="J777" s="1" t="s">
        <v>73</v>
      </c>
      <c r="K777" s="1" t="s">
        <v>67</v>
      </c>
      <c r="L777" s="1" t="s">
        <v>44</v>
      </c>
      <c r="M777" s="1"/>
      <c r="N777" s="1" t="s">
        <v>27</v>
      </c>
      <c r="O777" s="1" t="s">
        <v>114</v>
      </c>
      <c r="P777" s="1" t="s">
        <v>215</v>
      </c>
      <c r="Q777" s="1" t="s">
        <v>585</v>
      </c>
      <c r="R777" s="1">
        <v>48101</v>
      </c>
      <c r="S777" s="2">
        <v>42279</v>
      </c>
      <c r="T777" s="2">
        <v>42340</v>
      </c>
      <c r="U777" s="1">
        <v>16</v>
      </c>
      <c r="V777" s="1">
        <v>89596</v>
      </c>
    </row>
    <row r="778" spans="1:22" x14ac:dyDescent="0.35">
      <c r="A778" s="1">
        <v>23011</v>
      </c>
      <c r="B778" s="1" t="s">
        <v>50</v>
      </c>
      <c r="C778" s="1">
        <v>12.97</v>
      </c>
      <c r="D778" s="1">
        <v>0.05</v>
      </c>
      <c r="E778" s="1">
        <v>1363</v>
      </c>
      <c r="F778" s="1"/>
      <c r="G778" s="1"/>
      <c r="H778" s="1" t="s">
        <v>32</v>
      </c>
      <c r="I778" s="1" t="s">
        <v>104</v>
      </c>
      <c r="J778" s="1" t="s">
        <v>58</v>
      </c>
      <c r="K778" s="1" t="s">
        <v>100</v>
      </c>
      <c r="L778" s="1" t="s">
        <v>53</v>
      </c>
      <c r="M778" s="1"/>
      <c r="N778" s="1" t="s">
        <v>27</v>
      </c>
      <c r="O778" s="1" t="s">
        <v>114</v>
      </c>
      <c r="P778" s="1" t="s">
        <v>242</v>
      </c>
      <c r="Q778" s="1" t="s">
        <v>586</v>
      </c>
      <c r="R778" s="1">
        <v>32707</v>
      </c>
      <c r="S778" s="2">
        <v>42096</v>
      </c>
      <c r="T778" s="2">
        <v>42157</v>
      </c>
      <c r="U778" s="1">
        <v>2</v>
      </c>
      <c r="V778" s="1">
        <v>89993</v>
      </c>
    </row>
    <row r="779" spans="1:22" x14ac:dyDescent="0.35">
      <c r="A779" s="1">
        <v>23012</v>
      </c>
      <c r="B779" s="1" t="s">
        <v>50</v>
      </c>
      <c r="C779" s="1">
        <v>5.81</v>
      </c>
      <c r="D779" s="1">
        <v>0.05</v>
      </c>
      <c r="E779" s="1">
        <v>1363</v>
      </c>
      <c r="F779" s="1"/>
      <c r="G779" s="1"/>
      <c r="H779" s="1" t="s">
        <v>32</v>
      </c>
      <c r="I779" s="1" t="s">
        <v>104</v>
      </c>
      <c r="J779" s="1" t="s">
        <v>58</v>
      </c>
      <c r="K779" s="1" t="s">
        <v>60</v>
      </c>
      <c r="L779" s="1" t="s">
        <v>26</v>
      </c>
      <c r="M779" s="1"/>
      <c r="N779" s="1" t="s">
        <v>27</v>
      </c>
      <c r="O779" s="1" t="s">
        <v>45</v>
      </c>
      <c r="P779" s="1" t="s">
        <v>242</v>
      </c>
      <c r="Q779" s="1" t="s">
        <v>586</v>
      </c>
      <c r="R779" s="1">
        <v>32707</v>
      </c>
      <c r="S779" s="2">
        <v>42096</v>
      </c>
      <c r="T779" s="2">
        <v>42157</v>
      </c>
      <c r="U779" s="1">
        <v>9</v>
      </c>
      <c r="V779" s="1">
        <v>89993</v>
      </c>
    </row>
    <row r="780" spans="1:22" x14ac:dyDescent="0.35">
      <c r="A780" s="1">
        <v>19333</v>
      </c>
      <c r="B780" s="1" t="s">
        <v>31</v>
      </c>
      <c r="C780" s="1">
        <v>5.98</v>
      </c>
      <c r="D780" s="1">
        <v>0.05</v>
      </c>
      <c r="E780" s="1">
        <v>1364</v>
      </c>
      <c r="F780" s="1"/>
      <c r="G780" s="1"/>
      <c r="H780" s="1" t="s">
        <v>32</v>
      </c>
      <c r="I780" s="1" t="s">
        <v>42</v>
      </c>
      <c r="J780" s="1" t="s">
        <v>58</v>
      </c>
      <c r="K780" s="1" t="s">
        <v>83</v>
      </c>
      <c r="L780" s="1" t="s">
        <v>53</v>
      </c>
      <c r="M780" s="1"/>
      <c r="N780" s="1" t="s">
        <v>27</v>
      </c>
      <c r="O780" s="1" t="s">
        <v>54</v>
      </c>
      <c r="P780" s="1" t="s">
        <v>268</v>
      </c>
      <c r="Q780" s="1" t="s">
        <v>581</v>
      </c>
      <c r="R780" s="1">
        <v>20746</v>
      </c>
      <c r="S780" s="1" t="s">
        <v>281</v>
      </c>
      <c r="T780" s="1" t="s">
        <v>281</v>
      </c>
      <c r="U780" s="1">
        <v>10</v>
      </c>
      <c r="V780" s="1">
        <v>89994</v>
      </c>
    </row>
    <row r="781" spans="1:22" x14ac:dyDescent="0.35">
      <c r="A781" s="1">
        <v>20539</v>
      </c>
      <c r="B781" s="1" t="s">
        <v>50</v>
      </c>
      <c r="C781" s="1">
        <v>73.98</v>
      </c>
      <c r="D781" s="1">
        <v>0.05</v>
      </c>
      <c r="E781" s="1">
        <v>1367</v>
      </c>
      <c r="F781" s="1"/>
      <c r="G781" s="1"/>
      <c r="H781" s="1" t="s">
        <v>32</v>
      </c>
      <c r="I781" s="1" t="s">
        <v>104</v>
      </c>
      <c r="J781" s="1" t="s">
        <v>73</v>
      </c>
      <c r="K781" s="1" t="s">
        <v>144</v>
      </c>
      <c r="L781" s="1" t="s">
        <v>53</v>
      </c>
      <c r="M781" s="1"/>
      <c r="N781" s="1" t="s">
        <v>27</v>
      </c>
      <c r="O781" s="1" t="s">
        <v>54</v>
      </c>
      <c r="P781" s="1" t="s">
        <v>112</v>
      </c>
      <c r="Q781" s="1" t="s">
        <v>587</v>
      </c>
      <c r="R781" s="1">
        <v>79424</v>
      </c>
      <c r="S781" s="2">
        <v>42186</v>
      </c>
      <c r="T781" s="2">
        <v>42278</v>
      </c>
      <c r="U781" s="1">
        <v>1</v>
      </c>
      <c r="V781" s="1">
        <v>90513</v>
      </c>
    </row>
    <row r="782" spans="1:22" x14ac:dyDescent="0.35">
      <c r="A782" s="1">
        <v>26034</v>
      </c>
      <c r="B782" s="1" t="s">
        <v>50</v>
      </c>
      <c r="C782" s="1">
        <v>4.55</v>
      </c>
      <c r="D782" s="1">
        <v>0.05</v>
      </c>
      <c r="E782" s="1">
        <v>1368</v>
      </c>
      <c r="F782" s="1"/>
      <c r="G782" s="1"/>
      <c r="H782" s="1" t="s">
        <v>32</v>
      </c>
      <c r="I782" s="1" t="s">
        <v>104</v>
      </c>
      <c r="J782" s="1" t="s">
        <v>58</v>
      </c>
      <c r="K782" s="1" t="s">
        <v>100</v>
      </c>
      <c r="L782" s="1" t="s">
        <v>53</v>
      </c>
      <c r="M782" s="1"/>
      <c r="N782" s="1" t="s">
        <v>27</v>
      </c>
      <c r="O782" s="1" t="s">
        <v>54</v>
      </c>
      <c r="P782" s="1" t="s">
        <v>112</v>
      </c>
      <c r="Q782" s="1" t="s">
        <v>588</v>
      </c>
      <c r="R782" s="1">
        <v>75901</v>
      </c>
      <c r="S782" s="1" t="s">
        <v>131</v>
      </c>
      <c r="T782" s="1" t="s">
        <v>132</v>
      </c>
      <c r="U782" s="1">
        <v>6</v>
      </c>
      <c r="V782" s="1">
        <v>90514</v>
      </c>
    </row>
    <row r="783" spans="1:22" x14ac:dyDescent="0.35">
      <c r="A783" s="1">
        <v>26035</v>
      </c>
      <c r="B783" s="1" t="s">
        <v>50</v>
      </c>
      <c r="C783" s="1">
        <v>9.7799999999999994</v>
      </c>
      <c r="D783" s="1">
        <v>0.05</v>
      </c>
      <c r="E783" s="1">
        <v>1369</v>
      </c>
      <c r="F783" s="1"/>
      <c r="G783" s="1"/>
      <c r="H783" s="1" t="s">
        <v>22</v>
      </c>
      <c r="I783" s="1" t="s">
        <v>104</v>
      </c>
      <c r="J783" s="1" t="s">
        <v>58</v>
      </c>
      <c r="K783" s="1" t="s">
        <v>61</v>
      </c>
      <c r="L783" s="1" t="s">
        <v>53</v>
      </c>
      <c r="M783" s="1"/>
      <c r="N783" s="1" t="s">
        <v>27</v>
      </c>
      <c r="O783" s="1" t="s">
        <v>28</v>
      </c>
      <c r="P783" s="1" t="s">
        <v>112</v>
      </c>
      <c r="Q783" s="1" t="s">
        <v>589</v>
      </c>
      <c r="R783" s="1">
        <v>76063</v>
      </c>
      <c r="S783" s="1" t="s">
        <v>131</v>
      </c>
      <c r="T783" s="1" t="s">
        <v>132</v>
      </c>
      <c r="U783" s="1">
        <v>11</v>
      </c>
      <c r="V783" s="1">
        <v>90514</v>
      </c>
    </row>
    <row r="784" spans="1:22" x14ac:dyDescent="0.35">
      <c r="A784" s="1">
        <v>24534</v>
      </c>
      <c r="B784" s="1" t="s">
        <v>41</v>
      </c>
      <c r="C784" s="1">
        <v>44.01</v>
      </c>
      <c r="D784" s="1">
        <v>0.05</v>
      </c>
      <c r="E784" s="1">
        <v>1374</v>
      </c>
      <c r="F784" s="1"/>
      <c r="G784" s="1"/>
      <c r="H784" s="1" t="s">
        <v>32</v>
      </c>
      <c r="I784" s="1" t="s">
        <v>42</v>
      </c>
      <c r="J784" s="1" t="s">
        <v>58</v>
      </c>
      <c r="K784" s="1" t="s">
        <v>196</v>
      </c>
      <c r="L784" s="1" t="s">
        <v>53</v>
      </c>
      <c r="M784" s="1"/>
      <c r="N784" s="1" t="s">
        <v>27</v>
      </c>
      <c r="O784" s="1" t="s">
        <v>45</v>
      </c>
      <c r="P784" s="1" t="s">
        <v>37</v>
      </c>
      <c r="Q784" s="1" t="s">
        <v>590</v>
      </c>
      <c r="R784" s="1">
        <v>95207</v>
      </c>
      <c r="S784" s="2">
        <v>42191</v>
      </c>
      <c r="T784" s="2">
        <v>42222</v>
      </c>
      <c r="U784" s="1">
        <v>1</v>
      </c>
      <c r="V784" s="1">
        <v>88212</v>
      </c>
    </row>
    <row r="785" spans="1:22" x14ac:dyDescent="0.35">
      <c r="A785" s="1">
        <v>19932</v>
      </c>
      <c r="B785" s="1" t="s">
        <v>98</v>
      </c>
      <c r="C785" s="1">
        <v>2.89</v>
      </c>
      <c r="D785" s="1">
        <v>0.05</v>
      </c>
      <c r="E785" s="1">
        <v>1380</v>
      </c>
      <c r="F785" s="1"/>
      <c r="G785" s="1"/>
      <c r="H785" s="1" t="s">
        <v>32</v>
      </c>
      <c r="I785" s="1" t="s">
        <v>42</v>
      </c>
      <c r="J785" s="1" t="s">
        <v>58</v>
      </c>
      <c r="K785" s="1" t="s">
        <v>116</v>
      </c>
      <c r="L785" s="1" t="s">
        <v>53</v>
      </c>
      <c r="M785" s="1"/>
      <c r="N785" s="1" t="s">
        <v>27</v>
      </c>
      <c r="O785" s="1" t="s">
        <v>28</v>
      </c>
      <c r="P785" s="1" t="s">
        <v>155</v>
      </c>
      <c r="Q785" s="1" t="s">
        <v>591</v>
      </c>
      <c r="R785" s="1">
        <v>3801</v>
      </c>
      <c r="S785" s="1" t="s">
        <v>320</v>
      </c>
      <c r="T785" s="2">
        <v>42070</v>
      </c>
      <c r="U785" s="1">
        <v>9</v>
      </c>
      <c r="V785" s="1">
        <v>88213</v>
      </c>
    </row>
    <row r="786" spans="1:22" x14ac:dyDescent="0.35">
      <c r="A786" s="1">
        <v>19018</v>
      </c>
      <c r="B786" s="1" t="s">
        <v>50</v>
      </c>
      <c r="C786" s="1">
        <v>2.23</v>
      </c>
      <c r="D786" s="1">
        <v>0.05</v>
      </c>
      <c r="E786" s="1">
        <v>1383</v>
      </c>
      <c r="F786" s="1"/>
      <c r="G786" s="1"/>
      <c r="H786" s="1" t="s">
        <v>32</v>
      </c>
      <c r="I786" s="1" t="s">
        <v>104</v>
      </c>
      <c r="J786" s="1" t="s">
        <v>34</v>
      </c>
      <c r="K786" s="1" t="s">
        <v>52</v>
      </c>
      <c r="L786" s="1" t="s">
        <v>44</v>
      </c>
      <c r="M786" s="1"/>
      <c r="N786" s="1" t="s">
        <v>27</v>
      </c>
      <c r="O786" s="1" t="s">
        <v>114</v>
      </c>
      <c r="P786" s="1" t="s">
        <v>161</v>
      </c>
      <c r="Q786" s="1" t="s">
        <v>573</v>
      </c>
      <c r="R786" s="1">
        <v>84120</v>
      </c>
      <c r="S786" s="2">
        <v>42009</v>
      </c>
      <c r="T786" s="2">
        <v>42040</v>
      </c>
      <c r="U786" s="1">
        <v>12</v>
      </c>
      <c r="V786" s="1">
        <v>89406</v>
      </c>
    </row>
    <row r="787" spans="1:22" x14ac:dyDescent="0.35">
      <c r="A787" s="1">
        <v>25790</v>
      </c>
      <c r="B787" s="1" t="s">
        <v>31</v>
      </c>
      <c r="C787" s="1">
        <v>11.29</v>
      </c>
      <c r="D787" s="1">
        <v>0.05</v>
      </c>
      <c r="E787" s="1">
        <v>1384</v>
      </c>
      <c r="F787" s="1"/>
      <c r="G787" s="1"/>
      <c r="H787" s="1" t="s">
        <v>32</v>
      </c>
      <c r="I787" s="1" t="s">
        <v>104</v>
      </c>
      <c r="J787" s="1" t="s">
        <v>58</v>
      </c>
      <c r="K787" s="1" t="s">
        <v>119</v>
      </c>
      <c r="L787" s="1" t="s">
        <v>53</v>
      </c>
      <c r="M787" s="1"/>
      <c r="N787" s="1" t="s">
        <v>27</v>
      </c>
      <c r="O787" s="1" t="s">
        <v>114</v>
      </c>
      <c r="P787" s="1" t="s">
        <v>117</v>
      </c>
      <c r="Q787" s="1" t="s">
        <v>592</v>
      </c>
      <c r="R787" s="1">
        <v>22304</v>
      </c>
      <c r="S787" s="1" t="s">
        <v>416</v>
      </c>
      <c r="T787" s="2">
        <v>42042</v>
      </c>
      <c r="U787" s="1">
        <v>11</v>
      </c>
      <c r="V787" s="1">
        <v>89407</v>
      </c>
    </row>
    <row r="788" spans="1:22" x14ac:dyDescent="0.35">
      <c r="A788" s="1">
        <v>22984</v>
      </c>
      <c r="B788" s="1" t="s">
        <v>98</v>
      </c>
      <c r="C788" s="1">
        <v>70.97</v>
      </c>
      <c r="D788" s="1">
        <v>0.05</v>
      </c>
      <c r="E788" s="1">
        <v>1384</v>
      </c>
      <c r="F788" s="1"/>
      <c r="G788" s="1"/>
      <c r="H788" s="1" t="s">
        <v>32</v>
      </c>
      <c r="I788" s="1" t="s">
        <v>104</v>
      </c>
      <c r="J788" s="1" t="s">
        <v>58</v>
      </c>
      <c r="K788" s="1" t="s">
        <v>196</v>
      </c>
      <c r="L788" s="1" t="s">
        <v>53</v>
      </c>
      <c r="M788" s="1"/>
      <c r="N788" s="1" t="s">
        <v>27</v>
      </c>
      <c r="O788" s="1" t="s">
        <v>28</v>
      </c>
      <c r="P788" s="1" t="s">
        <v>117</v>
      </c>
      <c r="Q788" s="1" t="s">
        <v>592</v>
      </c>
      <c r="R788" s="1">
        <v>22304</v>
      </c>
      <c r="S788" s="2">
        <v>42191</v>
      </c>
      <c r="T788" s="1" t="s">
        <v>115</v>
      </c>
      <c r="U788" s="1">
        <v>21</v>
      </c>
      <c r="V788" s="1">
        <v>89408</v>
      </c>
    </row>
    <row r="789" spans="1:22" x14ac:dyDescent="0.35">
      <c r="A789" s="1">
        <v>18970</v>
      </c>
      <c r="B789" s="1" t="s">
        <v>41</v>
      </c>
      <c r="C789" s="1">
        <v>1.74</v>
      </c>
      <c r="D789" s="1">
        <v>0.05</v>
      </c>
      <c r="E789" s="1">
        <v>1389</v>
      </c>
      <c r="F789" s="1"/>
      <c r="G789" s="1"/>
      <c r="H789" s="1" t="s">
        <v>32</v>
      </c>
      <c r="I789" s="1" t="s">
        <v>81</v>
      </c>
      <c r="J789" s="1" t="s">
        <v>34</v>
      </c>
      <c r="K789" s="1" t="s">
        <v>52</v>
      </c>
      <c r="L789" s="1" t="s">
        <v>44</v>
      </c>
      <c r="M789" s="1"/>
      <c r="N789" s="1" t="s">
        <v>27</v>
      </c>
      <c r="O789" s="1" t="s">
        <v>28</v>
      </c>
      <c r="P789" s="1" t="s">
        <v>37</v>
      </c>
      <c r="Q789" s="1" t="s">
        <v>593</v>
      </c>
      <c r="R789" s="1">
        <v>94025</v>
      </c>
      <c r="S789" s="1" t="s">
        <v>197</v>
      </c>
      <c r="T789" s="1" t="s">
        <v>198</v>
      </c>
      <c r="U789" s="1">
        <v>1</v>
      </c>
      <c r="V789" s="1">
        <v>88726</v>
      </c>
    </row>
    <row r="790" spans="1:22" x14ac:dyDescent="0.35">
      <c r="A790" s="1">
        <v>19852</v>
      </c>
      <c r="B790" s="1" t="s">
        <v>21</v>
      </c>
      <c r="C790" s="1">
        <v>2.62</v>
      </c>
      <c r="D790" s="1">
        <v>0.05</v>
      </c>
      <c r="E790" s="1">
        <v>1389</v>
      </c>
      <c r="F790" s="1"/>
      <c r="G790" s="1"/>
      <c r="H790" s="1" t="s">
        <v>22</v>
      </c>
      <c r="I790" s="1" t="s">
        <v>51</v>
      </c>
      <c r="J790" s="1" t="s">
        <v>58</v>
      </c>
      <c r="K790" s="1" t="s">
        <v>60</v>
      </c>
      <c r="L790" s="1" t="s">
        <v>26</v>
      </c>
      <c r="M790" s="1"/>
      <c r="N790" s="1" t="s">
        <v>27</v>
      </c>
      <c r="O790" s="1" t="s">
        <v>28</v>
      </c>
      <c r="P790" s="1" t="s">
        <v>37</v>
      </c>
      <c r="Q790" s="1" t="s">
        <v>593</v>
      </c>
      <c r="R790" s="1">
        <v>94025</v>
      </c>
      <c r="S790" s="1" t="s">
        <v>59</v>
      </c>
      <c r="T790" s="1" t="s">
        <v>71</v>
      </c>
      <c r="U790" s="1">
        <v>12</v>
      </c>
      <c r="V790" s="1">
        <v>88728</v>
      </c>
    </row>
    <row r="791" spans="1:22" x14ac:dyDescent="0.35">
      <c r="A791" s="1">
        <v>19111</v>
      </c>
      <c r="B791" s="1" t="s">
        <v>21</v>
      </c>
      <c r="C791" s="1">
        <v>2.61</v>
      </c>
      <c r="D791" s="1">
        <v>0.05</v>
      </c>
      <c r="E791" s="1">
        <v>1389</v>
      </c>
      <c r="F791" s="1"/>
      <c r="G791" s="1"/>
      <c r="H791" s="1" t="s">
        <v>32</v>
      </c>
      <c r="I791" s="1" t="s">
        <v>104</v>
      </c>
      <c r="J791" s="1" t="s">
        <v>58</v>
      </c>
      <c r="K791" s="1" t="s">
        <v>116</v>
      </c>
      <c r="L791" s="1" t="s">
        <v>53</v>
      </c>
      <c r="M791" s="1"/>
      <c r="N791" s="1" t="s">
        <v>27</v>
      </c>
      <c r="O791" s="1" t="s">
        <v>28</v>
      </c>
      <c r="P791" s="1" t="s">
        <v>37</v>
      </c>
      <c r="Q791" s="1" t="s">
        <v>593</v>
      </c>
      <c r="R791" s="1">
        <v>94025</v>
      </c>
      <c r="S791" s="2">
        <v>42069</v>
      </c>
      <c r="T791" s="2">
        <v>42130</v>
      </c>
      <c r="U791" s="1">
        <v>17</v>
      </c>
      <c r="V791" s="1">
        <v>88729</v>
      </c>
    </row>
    <row r="792" spans="1:22" x14ac:dyDescent="0.35">
      <c r="A792" s="1">
        <v>18702</v>
      </c>
      <c r="B792" s="1" t="s">
        <v>41</v>
      </c>
      <c r="C792" s="1">
        <v>8.17</v>
      </c>
      <c r="D792" s="1">
        <v>0.05</v>
      </c>
      <c r="E792" s="1">
        <v>1390</v>
      </c>
      <c r="F792" s="1"/>
      <c r="G792" s="1"/>
      <c r="H792" s="1" t="s">
        <v>32</v>
      </c>
      <c r="I792" s="1" t="s">
        <v>81</v>
      </c>
      <c r="J792" s="1" t="s">
        <v>58</v>
      </c>
      <c r="K792" s="1" t="s">
        <v>83</v>
      </c>
      <c r="L792" s="1" t="s">
        <v>26</v>
      </c>
      <c r="M792" s="1"/>
      <c r="N792" s="1" t="s">
        <v>27</v>
      </c>
      <c r="O792" s="1" t="s">
        <v>28</v>
      </c>
      <c r="P792" s="1" t="s">
        <v>37</v>
      </c>
      <c r="Q792" s="1" t="s">
        <v>590</v>
      </c>
      <c r="R792" s="1">
        <v>95207</v>
      </c>
      <c r="S792" s="1" t="s">
        <v>72</v>
      </c>
      <c r="T792" s="1" t="s">
        <v>72</v>
      </c>
      <c r="U792" s="1">
        <v>19</v>
      </c>
      <c r="V792" s="1">
        <v>88731</v>
      </c>
    </row>
    <row r="793" spans="1:22" x14ac:dyDescent="0.35">
      <c r="A793" s="1">
        <v>18703</v>
      </c>
      <c r="B793" s="1" t="s">
        <v>41</v>
      </c>
      <c r="C793" s="1">
        <v>110.99</v>
      </c>
      <c r="D793" s="1">
        <v>0.1</v>
      </c>
      <c r="E793" s="1">
        <v>1390</v>
      </c>
      <c r="F793" s="1"/>
      <c r="G793" s="1"/>
      <c r="H793" s="1" t="s">
        <v>32</v>
      </c>
      <c r="I793" s="1" t="s">
        <v>81</v>
      </c>
      <c r="J793" s="1" t="s">
        <v>73</v>
      </c>
      <c r="K793" s="1" t="s">
        <v>67</v>
      </c>
      <c r="L793" s="1" t="s">
        <v>53</v>
      </c>
      <c r="M793" s="1"/>
      <c r="N793" s="1" t="s">
        <v>27</v>
      </c>
      <c r="O793" s="1" t="s">
        <v>28</v>
      </c>
      <c r="P793" s="1" t="s">
        <v>37</v>
      </c>
      <c r="Q793" s="1" t="s">
        <v>590</v>
      </c>
      <c r="R793" s="1">
        <v>95207</v>
      </c>
      <c r="S793" s="1" t="s">
        <v>72</v>
      </c>
      <c r="T793" s="1" t="s">
        <v>135</v>
      </c>
      <c r="U793" s="1">
        <v>38</v>
      </c>
      <c r="V793" s="1">
        <v>88731</v>
      </c>
    </row>
    <row r="794" spans="1:22" x14ac:dyDescent="0.35">
      <c r="A794" s="1">
        <v>20523</v>
      </c>
      <c r="B794" s="1" t="s">
        <v>31</v>
      </c>
      <c r="C794" s="1">
        <v>2.88</v>
      </c>
      <c r="D794" s="1">
        <v>0.05</v>
      </c>
      <c r="E794" s="1">
        <v>1391</v>
      </c>
      <c r="F794" s="1"/>
      <c r="G794" s="1"/>
      <c r="H794" s="1" t="s">
        <v>22</v>
      </c>
      <c r="I794" s="1" t="s">
        <v>104</v>
      </c>
      <c r="J794" s="1" t="s">
        <v>58</v>
      </c>
      <c r="K794" s="1" t="s">
        <v>25</v>
      </c>
      <c r="L794" s="1" t="s">
        <v>26</v>
      </c>
      <c r="M794" s="1"/>
      <c r="N794" s="1" t="s">
        <v>27</v>
      </c>
      <c r="O794" s="1" t="s">
        <v>28</v>
      </c>
      <c r="P794" s="1" t="s">
        <v>37</v>
      </c>
      <c r="Q794" s="1" t="s">
        <v>594</v>
      </c>
      <c r="R794" s="1">
        <v>94086</v>
      </c>
      <c r="S794" s="1" t="s">
        <v>183</v>
      </c>
      <c r="T794" s="1" t="s">
        <v>183</v>
      </c>
      <c r="U794" s="1">
        <v>1</v>
      </c>
      <c r="V794" s="1">
        <v>88727</v>
      </c>
    </row>
    <row r="795" spans="1:22" x14ac:dyDescent="0.35">
      <c r="A795" s="1">
        <v>20163</v>
      </c>
      <c r="B795" s="1" t="s">
        <v>98</v>
      </c>
      <c r="C795" s="1">
        <v>12.28</v>
      </c>
      <c r="D795" s="1">
        <v>0.05</v>
      </c>
      <c r="E795" s="1">
        <v>1391</v>
      </c>
      <c r="F795" s="1"/>
      <c r="G795" s="1"/>
      <c r="H795" s="1" t="s">
        <v>32</v>
      </c>
      <c r="I795" s="1" t="s">
        <v>51</v>
      </c>
      <c r="J795" s="1" t="s">
        <v>58</v>
      </c>
      <c r="K795" s="1" t="s">
        <v>119</v>
      </c>
      <c r="L795" s="1" t="s">
        <v>53</v>
      </c>
      <c r="M795" s="1"/>
      <c r="N795" s="1" t="s">
        <v>27</v>
      </c>
      <c r="O795" s="1" t="s">
        <v>54</v>
      </c>
      <c r="P795" s="1" t="s">
        <v>37</v>
      </c>
      <c r="Q795" s="1" t="s">
        <v>594</v>
      </c>
      <c r="R795" s="1">
        <v>94086</v>
      </c>
      <c r="S795" s="2">
        <v>42068</v>
      </c>
      <c r="T795" s="2">
        <v>42282</v>
      </c>
      <c r="U795" s="1">
        <v>33</v>
      </c>
      <c r="V795" s="1">
        <v>88730</v>
      </c>
    </row>
    <row r="796" spans="1:22" x14ac:dyDescent="0.35">
      <c r="A796" s="1">
        <v>5297</v>
      </c>
      <c r="B796" s="1" t="s">
        <v>31</v>
      </c>
      <c r="C796" s="1">
        <v>8.6</v>
      </c>
      <c r="D796" s="1">
        <v>0.05</v>
      </c>
      <c r="E796" s="1">
        <v>1402</v>
      </c>
      <c r="F796" s="1"/>
      <c r="G796" s="1"/>
      <c r="H796" s="1" t="s">
        <v>32</v>
      </c>
      <c r="I796" s="1" t="s">
        <v>81</v>
      </c>
      <c r="J796" s="1" t="s">
        <v>58</v>
      </c>
      <c r="K796" s="1" t="s">
        <v>100</v>
      </c>
      <c r="L796" s="1" t="s">
        <v>53</v>
      </c>
      <c r="M796" s="1"/>
      <c r="N796" s="1" t="s">
        <v>27</v>
      </c>
      <c r="O796" s="1" t="s">
        <v>54</v>
      </c>
      <c r="P796" s="1" t="s">
        <v>142</v>
      </c>
      <c r="Q796" s="1" t="s">
        <v>143</v>
      </c>
      <c r="R796" s="1">
        <v>60653</v>
      </c>
      <c r="S796" s="1" t="s">
        <v>176</v>
      </c>
      <c r="T796" s="1" t="s">
        <v>176</v>
      </c>
      <c r="U796" s="1">
        <v>48</v>
      </c>
      <c r="V796" s="1">
        <v>37729</v>
      </c>
    </row>
    <row r="797" spans="1:22" x14ac:dyDescent="0.35">
      <c r="A797" s="1">
        <v>6080</v>
      </c>
      <c r="B797" s="1" t="s">
        <v>50</v>
      </c>
      <c r="C797" s="1">
        <v>30.73</v>
      </c>
      <c r="D797" s="1">
        <v>0.05</v>
      </c>
      <c r="E797" s="1">
        <v>1402</v>
      </c>
      <c r="F797" s="1"/>
      <c r="G797" s="1"/>
      <c r="H797" s="1" t="s">
        <v>32</v>
      </c>
      <c r="I797" s="1" t="s">
        <v>42</v>
      </c>
      <c r="J797" s="1" t="s">
        <v>73</v>
      </c>
      <c r="K797" s="1" t="s">
        <v>144</v>
      </c>
      <c r="L797" s="1" t="s">
        <v>53</v>
      </c>
      <c r="M797" s="1"/>
      <c r="N797" s="1" t="s">
        <v>27</v>
      </c>
      <c r="O797" s="1" t="s">
        <v>54</v>
      </c>
      <c r="P797" s="1" t="s">
        <v>142</v>
      </c>
      <c r="Q797" s="1" t="s">
        <v>143</v>
      </c>
      <c r="R797" s="1">
        <v>60653</v>
      </c>
      <c r="S797" s="1" t="s">
        <v>222</v>
      </c>
      <c r="T797" s="1" t="s">
        <v>97</v>
      </c>
      <c r="U797" s="1">
        <v>48</v>
      </c>
      <c r="V797" s="1">
        <v>43079</v>
      </c>
    </row>
    <row r="798" spans="1:22" x14ac:dyDescent="0.35">
      <c r="A798" s="1">
        <v>23297</v>
      </c>
      <c r="B798" s="1" t="s">
        <v>31</v>
      </c>
      <c r="C798" s="1">
        <v>8.6</v>
      </c>
      <c r="D798" s="1">
        <v>0.05</v>
      </c>
      <c r="E798" s="1">
        <v>1405</v>
      </c>
      <c r="F798" s="1"/>
      <c r="G798" s="1"/>
      <c r="H798" s="1" t="s">
        <v>32</v>
      </c>
      <c r="I798" s="1" t="s">
        <v>81</v>
      </c>
      <c r="J798" s="1" t="s">
        <v>58</v>
      </c>
      <c r="K798" s="1" t="s">
        <v>100</v>
      </c>
      <c r="L798" s="1" t="s">
        <v>53</v>
      </c>
      <c r="M798" s="1"/>
      <c r="N798" s="1" t="s">
        <v>27</v>
      </c>
      <c r="O798" s="1" t="s">
        <v>54</v>
      </c>
      <c r="P798" s="1" t="s">
        <v>215</v>
      </c>
      <c r="Q798" s="1" t="s">
        <v>595</v>
      </c>
      <c r="R798" s="1">
        <v>49017</v>
      </c>
      <c r="S798" s="1" t="s">
        <v>176</v>
      </c>
      <c r="T798" s="1" t="s">
        <v>176</v>
      </c>
      <c r="U798" s="1">
        <v>12</v>
      </c>
      <c r="V798" s="1">
        <v>86144</v>
      </c>
    </row>
    <row r="799" spans="1:22" x14ac:dyDescent="0.35">
      <c r="A799" s="1">
        <v>24080</v>
      </c>
      <c r="B799" s="1" t="s">
        <v>50</v>
      </c>
      <c r="C799" s="1">
        <v>30.73</v>
      </c>
      <c r="D799" s="1">
        <v>0.05</v>
      </c>
      <c r="E799" s="1">
        <v>1405</v>
      </c>
      <c r="F799" s="1"/>
      <c r="G799" s="1"/>
      <c r="H799" s="1" t="s">
        <v>32</v>
      </c>
      <c r="I799" s="1" t="s">
        <v>42</v>
      </c>
      <c r="J799" s="1" t="s">
        <v>73</v>
      </c>
      <c r="K799" s="1" t="s">
        <v>144</v>
      </c>
      <c r="L799" s="1" t="s">
        <v>53</v>
      </c>
      <c r="M799" s="1"/>
      <c r="N799" s="1" t="s">
        <v>27</v>
      </c>
      <c r="O799" s="1" t="s">
        <v>28</v>
      </c>
      <c r="P799" s="1" t="s">
        <v>215</v>
      </c>
      <c r="Q799" s="1" t="s">
        <v>595</v>
      </c>
      <c r="R799" s="1">
        <v>49017</v>
      </c>
      <c r="S799" s="1" t="s">
        <v>222</v>
      </c>
      <c r="T799" s="1" t="s">
        <v>97</v>
      </c>
      <c r="U799" s="1">
        <v>12</v>
      </c>
      <c r="V799" s="1">
        <v>86145</v>
      </c>
    </row>
    <row r="800" spans="1:22" x14ac:dyDescent="0.35">
      <c r="A800" s="1">
        <v>19417</v>
      </c>
      <c r="B800" s="1" t="s">
        <v>50</v>
      </c>
      <c r="C800" s="1">
        <v>65.989999999999995</v>
      </c>
      <c r="D800" s="1">
        <v>0.05</v>
      </c>
      <c r="E800" s="1">
        <v>1410</v>
      </c>
      <c r="F800" s="1"/>
      <c r="G800" s="1"/>
      <c r="H800" s="1" t="s">
        <v>32</v>
      </c>
      <c r="I800" s="1" t="s">
        <v>81</v>
      </c>
      <c r="J800" s="1" t="s">
        <v>73</v>
      </c>
      <c r="K800" s="1" t="s">
        <v>67</v>
      </c>
      <c r="L800" s="1" t="s">
        <v>53</v>
      </c>
      <c r="M800" s="1"/>
      <c r="N800" s="1" t="s">
        <v>27</v>
      </c>
      <c r="O800" s="1" t="s">
        <v>28</v>
      </c>
      <c r="P800" s="1" t="s">
        <v>37</v>
      </c>
      <c r="Q800" s="1" t="s">
        <v>596</v>
      </c>
      <c r="R800" s="1">
        <v>92553</v>
      </c>
      <c r="S800" s="2">
        <v>42189</v>
      </c>
      <c r="T800" s="2">
        <v>42220</v>
      </c>
      <c r="U800" s="1">
        <v>9</v>
      </c>
      <c r="V800" s="1">
        <v>87086</v>
      </c>
    </row>
    <row r="801" spans="1:22" x14ac:dyDescent="0.35">
      <c r="A801" s="1">
        <v>24407</v>
      </c>
      <c r="B801" s="1" t="s">
        <v>31</v>
      </c>
      <c r="C801" s="1">
        <v>3.38</v>
      </c>
      <c r="D801" s="1">
        <v>0.05</v>
      </c>
      <c r="E801" s="1">
        <v>1412</v>
      </c>
      <c r="F801" s="1"/>
      <c r="G801" s="1"/>
      <c r="H801" s="1" t="s">
        <v>32</v>
      </c>
      <c r="I801" s="1" t="s">
        <v>81</v>
      </c>
      <c r="J801" s="1" t="s">
        <v>58</v>
      </c>
      <c r="K801" s="1" t="s">
        <v>25</v>
      </c>
      <c r="L801" s="1" t="s">
        <v>26</v>
      </c>
      <c r="M801" s="1"/>
      <c r="N801" s="1" t="s">
        <v>27</v>
      </c>
      <c r="O801" s="1" t="s">
        <v>45</v>
      </c>
      <c r="P801" s="1" t="s">
        <v>37</v>
      </c>
      <c r="Q801" s="1" t="s">
        <v>597</v>
      </c>
      <c r="R801" s="1">
        <v>94043</v>
      </c>
      <c r="S801" s="2">
        <v>42037</v>
      </c>
      <c r="T801" s="2">
        <v>42096</v>
      </c>
      <c r="U801" s="1">
        <v>12</v>
      </c>
      <c r="V801" s="1">
        <v>87087</v>
      </c>
    </row>
    <row r="802" spans="1:22" x14ac:dyDescent="0.35">
      <c r="A802" s="1">
        <v>1417</v>
      </c>
      <c r="B802" s="1" t="s">
        <v>50</v>
      </c>
      <c r="C802" s="1">
        <v>65.989999999999995</v>
      </c>
      <c r="D802" s="1">
        <v>0.05</v>
      </c>
      <c r="E802" s="1">
        <v>1413</v>
      </c>
      <c r="F802" s="1"/>
      <c r="G802" s="1"/>
      <c r="H802" s="1" t="s">
        <v>32</v>
      </c>
      <c r="I802" s="1" t="s">
        <v>81</v>
      </c>
      <c r="J802" s="1" t="s">
        <v>73</v>
      </c>
      <c r="K802" s="1" t="s">
        <v>67</v>
      </c>
      <c r="L802" s="1" t="s">
        <v>53</v>
      </c>
      <c r="M802" s="1"/>
      <c r="N802" s="1" t="s">
        <v>27</v>
      </c>
      <c r="O802" s="1" t="s">
        <v>45</v>
      </c>
      <c r="P802" s="1" t="s">
        <v>152</v>
      </c>
      <c r="Q802" s="1" t="s">
        <v>153</v>
      </c>
      <c r="R802" s="1">
        <v>2113</v>
      </c>
      <c r="S802" s="2">
        <v>42189</v>
      </c>
      <c r="T802" s="2">
        <v>42220</v>
      </c>
      <c r="U802" s="1">
        <v>36</v>
      </c>
      <c r="V802" s="1">
        <v>10277</v>
      </c>
    </row>
    <row r="803" spans="1:22" x14ac:dyDescent="0.35">
      <c r="A803" s="1">
        <v>6406</v>
      </c>
      <c r="B803" s="1" t="s">
        <v>31</v>
      </c>
      <c r="C803" s="1">
        <v>16.48</v>
      </c>
      <c r="D803" s="1">
        <v>0.05</v>
      </c>
      <c r="E803" s="1">
        <v>1413</v>
      </c>
      <c r="F803" s="1"/>
      <c r="G803" s="1"/>
      <c r="H803" s="1" t="s">
        <v>22</v>
      </c>
      <c r="I803" s="1" t="s">
        <v>81</v>
      </c>
      <c r="J803" s="1" t="s">
        <v>73</v>
      </c>
      <c r="K803" s="1" t="s">
        <v>144</v>
      </c>
      <c r="L803" s="1" t="s">
        <v>44</v>
      </c>
      <c r="M803" s="1"/>
      <c r="N803" s="1" t="s">
        <v>27</v>
      </c>
      <c r="O803" s="1" t="s">
        <v>54</v>
      </c>
      <c r="P803" s="1" t="s">
        <v>152</v>
      </c>
      <c r="Q803" s="1" t="s">
        <v>153</v>
      </c>
      <c r="R803" s="1">
        <v>2113</v>
      </c>
      <c r="S803" s="2">
        <v>42037</v>
      </c>
      <c r="T803" s="2">
        <v>42096</v>
      </c>
      <c r="U803" s="1">
        <v>27</v>
      </c>
      <c r="V803" s="1">
        <v>45539</v>
      </c>
    </row>
    <row r="804" spans="1:22" x14ac:dyDescent="0.35">
      <c r="A804" s="1">
        <v>25129</v>
      </c>
      <c r="B804" s="1" t="s">
        <v>41</v>
      </c>
      <c r="C804" s="1">
        <v>417.4</v>
      </c>
      <c r="D804" s="1">
        <v>0.1</v>
      </c>
      <c r="E804" s="1">
        <v>1416</v>
      </c>
      <c r="F804" s="1"/>
      <c r="G804" s="1"/>
      <c r="H804" s="1" t="s">
        <v>22</v>
      </c>
      <c r="I804" s="1" t="s">
        <v>51</v>
      </c>
      <c r="J804" s="1" t="s">
        <v>34</v>
      </c>
      <c r="K804" s="1" t="s">
        <v>123</v>
      </c>
      <c r="L804" s="1" t="s">
        <v>108</v>
      </c>
      <c r="M804" s="1"/>
      <c r="N804" s="1" t="s">
        <v>27</v>
      </c>
      <c r="O804" s="1" t="s">
        <v>54</v>
      </c>
      <c r="P804" s="1" t="s">
        <v>376</v>
      </c>
      <c r="Q804" s="1" t="s">
        <v>598</v>
      </c>
      <c r="R804" s="1">
        <v>46203</v>
      </c>
      <c r="S804" s="2">
        <v>42160</v>
      </c>
      <c r="T804" s="2">
        <v>42190</v>
      </c>
      <c r="U804" s="1">
        <v>1</v>
      </c>
      <c r="V804" s="1">
        <v>90538</v>
      </c>
    </row>
    <row r="805" spans="1:22" x14ac:dyDescent="0.35">
      <c r="A805" s="1">
        <v>24722</v>
      </c>
      <c r="B805" s="1" t="s">
        <v>21</v>
      </c>
      <c r="C805" s="1">
        <v>46.89</v>
      </c>
      <c r="D805" s="1">
        <v>0.05</v>
      </c>
      <c r="E805" s="1">
        <v>1416</v>
      </c>
      <c r="F805" s="1"/>
      <c r="G805" s="1"/>
      <c r="H805" s="1" t="s">
        <v>32</v>
      </c>
      <c r="I805" s="1" t="s">
        <v>51</v>
      </c>
      <c r="J805" s="1" t="s">
        <v>58</v>
      </c>
      <c r="K805" s="1" t="s">
        <v>196</v>
      </c>
      <c r="L805" s="1" t="s">
        <v>75</v>
      </c>
      <c r="M805" s="1"/>
      <c r="N805" s="1" t="s">
        <v>27</v>
      </c>
      <c r="O805" s="1" t="s">
        <v>54</v>
      </c>
      <c r="P805" s="1" t="s">
        <v>376</v>
      </c>
      <c r="Q805" s="1" t="s">
        <v>598</v>
      </c>
      <c r="R805" s="1">
        <v>46203</v>
      </c>
      <c r="S805" s="1" t="s">
        <v>324</v>
      </c>
      <c r="T805" s="1" t="s">
        <v>320</v>
      </c>
      <c r="U805" s="1">
        <v>4</v>
      </c>
      <c r="V805" s="1">
        <v>90540</v>
      </c>
    </row>
    <row r="806" spans="1:22" x14ac:dyDescent="0.35">
      <c r="A806" s="1">
        <v>22823</v>
      </c>
      <c r="B806" s="1" t="s">
        <v>98</v>
      </c>
      <c r="C806" s="1">
        <v>4.84</v>
      </c>
      <c r="D806" s="1">
        <v>0.05</v>
      </c>
      <c r="E806" s="1">
        <v>1418</v>
      </c>
      <c r="F806" s="1"/>
      <c r="G806" s="1"/>
      <c r="H806" s="1" t="s">
        <v>32</v>
      </c>
      <c r="I806" s="1" t="s">
        <v>51</v>
      </c>
      <c r="J806" s="1" t="s">
        <v>58</v>
      </c>
      <c r="K806" s="1" t="s">
        <v>25</v>
      </c>
      <c r="L806" s="1" t="s">
        <v>26</v>
      </c>
      <c r="M806" s="1"/>
      <c r="N806" s="1" t="s">
        <v>27</v>
      </c>
      <c r="O806" s="1" t="s">
        <v>54</v>
      </c>
      <c r="P806" s="1" t="s">
        <v>376</v>
      </c>
      <c r="Q806" s="1" t="s">
        <v>599</v>
      </c>
      <c r="R806" s="1">
        <v>46901</v>
      </c>
      <c r="S806" s="2">
        <v>42005</v>
      </c>
      <c r="T806" s="2">
        <v>42064</v>
      </c>
      <c r="U806" s="1">
        <v>8</v>
      </c>
      <c r="V806" s="1">
        <v>90539</v>
      </c>
    </row>
    <row r="807" spans="1:22" x14ac:dyDescent="0.35">
      <c r="A807" s="1">
        <v>24295</v>
      </c>
      <c r="B807" s="1" t="s">
        <v>31</v>
      </c>
      <c r="C807" s="1">
        <v>124.49</v>
      </c>
      <c r="D807" s="1">
        <v>0.1</v>
      </c>
      <c r="E807" s="1">
        <v>1419</v>
      </c>
      <c r="F807" s="1"/>
      <c r="G807" s="1"/>
      <c r="H807" s="1" t="s">
        <v>22</v>
      </c>
      <c r="I807" s="1" t="s">
        <v>51</v>
      </c>
      <c r="J807" s="1" t="s">
        <v>34</v>
      </c>
      <c r="K807" s="1" t="s">
        <v>123</v>
      </c>
      <c r="L807" s="1" t="s">
        <v>108</v>
      </c>
      <c r="M807" s="1"/>
      <c r="N807" s="1" t="s">
        <v>27</v>
      </c>
      <c r="O807" s="1" t="s">
        <v>28</v>
      </c>
      <c r="P807" s="1" t="s">
        <v>376</v>
      </c>
      <c r="Q807" s="1" t="s">
        <v>600</v>
      </c>
      <c r="R807" s="1">
        <v>47905</v>
      </c>
      <c r="S807" s="1" t="s">
        <v>324</v>
      </c>
      <c r="T807" s="1" t="s">
        <v>421</v>
      </c>
      <c r="U807" s="1">
        <v>18</v>
      </c>
      <c r="V807" s="1">
        <v>90540</v>
      </c>
    </row>
    <row r="808" spans="1:22" x14ac:dyDescent="0.35">
      <c r="A808" s="1">
        <v>19024</v>
      </c>
      <c r="B808" s="1" t="s">
        <v>98</v>
      </c>
      <c r="C808" s="1">
        <v>350.99</v>
      </c>
      <c r="D808" s="1">
        <v>0.1</v>
      </c>
      <c r="E808" s="1">
        <v>1424</v>
      </c>
      <c r="F808" s="1"/>
      <c r="G808" s="1"/>
      <c r="H808" s="1" t="s">
        <v>22</v>
      </c>
      <c r="I808" s="1" t="s">
        <v>42</v>
      </c>
      <c r="J808" s="1" t="s">
        <v>34</v>
      </c>
      <c r="K808" s="1" t="s">
        <v>35</v>
      </c>
      <c r="L808" s="1" t="s">
        <v>36</v>
      </c>
      <c r="M808" s="1"/>
      <c r="N808" s="1" t="s">
        <v>27</v>
      </c>
      <c r="O808" s="1" t="s">
        <v>28</v>
      </c>
      <c r="P808" s="1" t="s">
        <v>194</v>
      </c>
      <c r="Q808" s="1" t="s">
        <v>601</v>
      </c>
      <c r="R808" s="1">
        <v>80112</v>
      </c>
      <c r="S808" s="2">
        <v>42339</v>
      </c>
      <c r="T808" s="1" t="s">
        <v>164</v>
      </c>
      <c r="U808" s="1">
        <v>3</v>
      </c>
      <c r="V808" s="1">
        <v>89448</v>
      </c>
    </row>
    <row r="809" spans="1:22" x14ac:dyDescent="0.35">
      <c r="A809" s="1">
        <v>19025</v>
      </c>
      <c r="B809" s="1" t="s">
        <v>98</v>
      </c>
      <c r="C809" s="1">
        <v>8.74</v>
      </c>
      <c r="D809" s="1">
        <v>0.05</v>
      </c>
      <c r="E809" s="1">
        <v>1424</v>
      </c>
      <c r="F809" s="1"/>
      <c r="G809" s="1"/>
      <c r="H809" s="1" t="s">
        <v>32</v>
      </c>
      <c r="I809" s="1" t="s">
        <v>42</v>
      </c>
      <c r="J809" s="1" t="s">
        <v>58</v>
      </c>
      <c r="K809" s="1" t="s">
        <v>61</v>
      </c>
      <c r="L809" s="1" t="s">
        <v>53</v>
      </c>
      <c r="M809" s="1"/>
      <c r="N809" s="1" t="s">
        <v>27</v>
      </c>
      <c r="O809" s="1" t="s">
        <v>28</v>
      </c>
      <c r="P809" s="1" t="s">
        <v>194</v>
      </c>
      <c r="Q809" s="1" t="s">
        <v>601</v>
      </c>
      <c r="R809" s="1">
        <v>80112</v>
      </c>
      <c r="S809" s="2">
        <v>42339</v>
      </c>
      <c r="T809" s="1" t="s">
        <v>189</v>
      </c>
      <c r="U809" s="1">
        <v>7</v>
      </c>
      <c r="V809" s="1">
        <v>89448</v>
      </c>
    </row>
    <row r="810" spans="1:22" x14ac:dyDescent="0.35">
      <c r="A810" s="1">
        <v>19026</v>
      </c>
      <c r="B810" s="1" t="s">
        <v>98</v>
      </c>
      <c r="C810" s="1">
        <v>1.98</v>
      </c>
      <c r="D810" s="1">
        <v>0.05</v>
      </c>
      <c r="E810" s="1">
        <v>1424</v>
      </c>
      <c r="F810" s="1"/>
      <c r="G810" s="1"/>
      <c r="H810" s="1" t="s">
        <v>32</v>
      </c>
      <c r="I810" s="1" t="s">
        <v>42</v>
      </c>
      <c r="J810" s="1" t="s">
        <v>58</v>
      </c>
      <c r="K810" s="1" t="s">
        <v>60</v>
      </c>
      <c r="L810" s="1" t="s">
        <v>26</v>
      </c>
      <c r="M810" s="1"/>
      <c r="N810" s="1" t="s">
        <v>27</v>
      </c>
      <c r="O810" s="1" t="s">
        <v>28</v>
      </c>
      <c r="P810" s="1" t="s">
        <v>194</v>
      </c>
      <c r="Q810" s="1" t="s">
        <v>601</v>
      </c>
      <c r="R810" s="1">
        <v>80112</v>
      </c>
      <c r="S810" s="2">
        <v>42339</v>
      </c>
      <c r="T810" s="1" t="s">
        <v>189</v>
      </c>
      <c r="U810" s="1">
        <v>11</v>
      </c>
      <c r="V810" s="1">
        <v>89448</v>
      </c>
    </row>
    <row r="811" spans="1:22" x14ac:dyDescent="0.35">
      <c r="A811" s="1">
        <v>23620</v>
      </c>
      <c r="B811" s="1" t="s">
        <v>31</v>
      </c>
      <c r="C811" s="1">
        <v>8.0399999999999991</v>
      </c>
      <c r="D811" s="1">
        <v>0.05</v>
      </c>
      <c r="E811" s="1">
        <v>1424</v>
      </c>
      <c r="F811" s="1"/>
      <c r="G811" s="1"/>
      <c r="H811" s="1" t="s">
        <v>32</v>
      </c>
      <c r="I811" s="1" t="s">
        <v>42</v>
      </c>
      <c r="J811" s="1" t="s">
        <v>58</v>
      </c>
      <c r="K811" s="1" t="s">
        <v>100</v>
      </c>
      <c r="L811" s="1" t="s">
        <v>53</v>
      </c>
      <c r="M811" s="1"/>
      <c r="N811" s="1" t="s">
        <v>27</v>
      </c>
      <c r="O811" s="1" t="s">
        <v>28</v>
      </c>
      <c r="P811" s="1" t="s">
        <v>194</v>
      </c>
      <c r="Q811" s="1" t="s">
        <v>601</v>
      </c>
      <c r="R811" s="1">
        <v>80112</v>
      </c>
      <c r="S811" s="1" t="s">
        <v>311</v>
      </c>
      <c r="T811" s="1" t="s">
        <v>149</v>
      </c>
      <c r="U811" s="1">
        <v>15</v>
      </c>
      <c r="V811" s="1">
        <v>89449</v>
      </c>
    </row>
    <row r="812" spans="1:22" x14ac:dyDescent="0.35">
      <c r="A812" s="1">
        <v>22824</v>
      </c>
      <c r="B812" s="1" t="s">
        <v>98</v>
      </c>
      <c r="C812" s="1">
        <v>2036.48</v>
      </c>
      <c r="D812" s="1">
        <v>0.15</v>
      </c>
      <c r="E812" s="1">
        <v>1425</v>
      </c>
      <c r="F812" s="1"/>
      <c r="G812" s="1"/>
      <c r="H812" s="1" t="s">
        <v>22</v>
      </c>
      <c r="I812" s="1" t="s">
        <v>51</v>
      </c>
      <c r="J812" s="1" t="s">
        <v>73</v>
      </c>
      <c r="K812" s="1" t="s">
        <v>74</v>
      </c>
      <c r="L812" s="1" t="s">
        <v>36</v>
      </c>
      <c r="M812" s="1"/>
      <c r="N812" s="1" t="s">
        <v>27</v>
      </c>
      <c r="O812" s="1" t="s">
        <v>54</v>
      </c>
      <c r="P812" s="1" t="s">
        <v>194</v>
      </c>
      <c r="Q812" s="1" t="s">
        <v>195</v>
      </c>
      <c r="R812" s="1">
        <v>80525</v>
      </c>
      <c r="S812" s="2">
        <v>42005</v>
      </c>
      <c r="T812" s="2">
        <v>42156</v>
      </c>
      <c r="U812" s="1">
        <v>1</v>
      </c>
      <c r="V812" s="1">
        <v>89450</v>
      </c>
    </row>
    <row r="813" spans="1:22" x14ac:dyDescent="0.35">
      <c r="A813" s="1">
        <v>22407</v>
      </c>
      <c r="B813" s="1" t="s">
        <v>98</v>
      </c>
      <c r="C813" s="1">
        <v>125.99</v>
      </c>
      <c r="D813" s="1">
        <v>0.1</v>
      </c>
      <c r="E813" s="1">
        <v>1427</v>
      </c>
      <c r="F813" s="1"/>
      <c r="G813" s="1"/>
      <c r="H813" s="1" t="s">
        <v>32</v>
      </c>
      <c r="I813" s="1" t="s">
        <v>42</v>
      </c>
      <c r="J813" s="1" t="s">
        <v>73</v>
      </c>
      <c r="K813" s="1" t="s">
        <v>67</v>
      </c>
      <c r="L813" s="1" t="s">
        <v>53</v>
      </c>
      <c r="M813" s="1"/>
      <c r="N813" s="1" t="s">
        <v>27</v>
      </c>
      <c r="O813" s="1" t="s">
        <v>54</v>
      </c>
      <c r="P813" s="1" t="s">
        <v>215</v>
      </c>
      <c r="Q813" s="1" t="s">
        <v>602</v>
      </c>
      <c r="R813" s="1">
        <v>48708</v>
      </c>
      <c r="S813" s="2">
        <v>42126</v>
      </c>
      <c r="T813" s="2">
        <v>42249</v>
      </c>
      <c r="U813" s="1">
        <v>18</v>
      </c>
      <c r="V813" s="1">
        <v>90905</v>
      </c>
    </row>
    <row r="814" spans="1:22" x14ac:dyDescent="0.35">
      <c r="A814" s="1">
        <v>19810</v>
      </c>
      <c r="B814" s="1" t="s">
        <v>31</v>
      </c>
      <c r="C814" s="1">
        <v>9.7799999999999994</v>
      </c>
      <c r="D814" s="1">
        <v>0.05</v>
      </c>
      <c r="E814" s="1">
        <v>1432</v>
      </c>
      <c r="F814" s="1"/>
      <c r="G814" s="1"/>
      <c r="H814" s="1" t="s">
        <v>32</v>
      </c>
      <c r="I814" s="1" t="s">
        <v>81</v>
      </c>
      <c r="J814" s="1" t="s">
        <v>58</v>
      </c>
      <c r="K814" s="1" t="s">
        <v>61</v>
      </c>
      <c r="L814" s="1" t="s">
        <v>53</v>
      </c>
      <c r="M814" s="1"/>
      <c r="N814" s="1" t="s">
        <v>27</v>
      </c>
      <c r="O814" s="1" t="s">
        <v>54</v>
      </c>
      <c r="P814" s="1" t="s">
        <v>376</v>
      </c>
      <c r="Q814" s="1" t="s">
        <v>598</v>
      </c>
      <c r="R814" s="1">
        <v>46203</v>
      </c>
      <c r="S814" s="2">
        <v>42127</v>
      </c>
      <c r="T814" s="2">
        <v>42158</v>
      </c>
      <c r="U814" s="1">
        <v>11</v>
      </c>
      <c r="V814" s="1">
        <v>86826</v>
      </c>
    </row>
    <row r="815" spans="1:22" x14ac:dyDescent="0.35">
      <c r="A815" s="1">
        <v>18762</v>
      </c>
      <c r="B815" s="1" t="s">
        <v>98</v>
      </c>
      <c r="C815" s="1">
        <v>10.98</v>
      </c>
      <c r="D815" s="1">
        <v>0.05</v>
      </c>
      <c r="E815" s="1">
        <v>1432</v>
      </c>
      <c r="F815" s="1"/>
      <c r="G815" s="1"/>
      <c r="H815" s="1" t="s">
        <v>32</v>
      </c>
      <c r="I815" s="1" t="s">
        <v>81</v>
      </c>
      <c r="J815" s="1" t="s">
        <v>58</v>
      </c>
      <c r="K815" s="1" t="s">
        <v>61</v>
      </c>
      <c r="L815" s="1" t="s">
        <v>53</v>
      </c>
      <c r="M815" s="1"/>
      <c r="N815" s="1" t="s">
        <v>27</v>
      </c>
      <c r="O815" s="1" t="s">
        <v>54</v>
      </c>
      <c r="P815" s="1" t="s">
        <v>376</v>
      </c>
      <c r="Q815" s="1" t="s">
        <v>598</v>
      </c>
      <c r="R815" s="1">
        <v>46203</v>
      </c>
      <c r="S815" s="1" t="s">
        <v>311</v>
      </c>
      <c r="T815" s="1" t="s">
        <v>320</v>
      </c>
      <c r="U815" s="1">
        <v>16</v>
      </c>
      <c r="V815" s="1">
        <v>86827</v>
      </c>
    </row>
    <row r="816" spans="1:22" x14ac:dyDescent="0.35">
      <c r="A816" s="1">
        <v>19811</v>
      </c>
      <c r="B816" s="1" t="s">
        <v>31</v>
      </c>
      <c r="C816" s="1">
        <v>3.28</v>
      </c>
      <c r="D816" s="1">
        <v>0.05</v>
      </c>
      <c r="E816" s="1">
        <v>1433</v>
      </c>
      <c r="F816" s="1"/>
      <c r="G816" s="1"/>
      <c r="H816" s="1" t="s">
        <v>22</v>
      </c>
      <c r="I816" s="1" t="s">
        <v>81</v>
      </c>
      <c r="J816" s="1" t="s">
        <v>58</v>
      </c>
      <c r="K816" s="1" t="s">
        <v>25</v>
      </c>
      <c r="L816" s="1" t="s">
        <v>26</v>
      </c>
      <c r="M816" s="1"/>
      <c r="N816" s="1" t="s">
        <v>27</v>
      </c>
      <c r="O816" s="1" t="s">
        <v>54</v>
      </c>
      <c r="P816" s="1" t="s">
        <v>376</v>
      </c>
      <c r="Q816" s="1" t="s">
        <v>603</v>
      </c>
      <c r="R816" s="1">
        <v>47130</v>
      </c>
      <c r="S816" s="2">
        <v>42127</v>
      </c>
      <c r="T816" s="2">
        <v>42158</v>
      </c>
      <c r="U816" s="1">
        <v>7</v>
      </c>
      <c r="V816" s="1">
        <v>86826</v>
      </c>
    </row>
    <row r="817" spans="1:22" x14ac:dyDescent="0.35">
      <c r="A817" s="1">
        <v>20124</v>
      </c>
      <c r="B817" s="1" t="s">
        <v>21</v>
      </c>
      <c r="C817" s="1">
        <v>300.98</v>
      </c>
      <c r="D817" s="1">
        <v>0.1</v>
      </c>
      <c r="E817" s="1">
        <v>1433</v>
      </c>
      <c r="F817" s="1"/>
      <c r="G817" s="1"/>
      <c r="H817" s="1" t="s">
        <v>22</v>
      </c>
      <c r="I817" s="1" t="s">
        <v>81</v>
      </c>
      <c r="J817" s="1" t="s">
        <v>34</v>
      </c>
      <c r="K817" s="1" t="s">
        <v>35</v>
      </c>
      <c r="L817" s="1" t="s">
        <v>36</v>
      </c>
      <c r="M817" s="1"/>
      <c r="N817" s="1" t="s">
        <v>27</v>
      </c>
      <c r="O817" s="1" t="s">
        <v>54</v>
      </c>
      <c r="P817" s="1" t="s">
        <v>376</v>
      </c>
      <c r="Q817" s="1" t="s">
        <v>603</v>
      </c>
      <c r="R817" s="1">
        <v>47130</v>
      </c>
      <c r="S817" s="1" t="s">
        <v>140</v>
      </c>
      <c r="T817" s="1" t="s">
        <v>77</v>
      </c>
      <c r="U817" s="1">
        <v>14</v>
      </c>
      <c r="V817" s="1">
        <v>86828</v>
      </c>
    </row>
    <row r="818" spans="1:22" x14ac:dyDescent="0.35">
      <c r="A818" s="1">
        <v>20125</v>
      </c>
      <c r="B818" s="1" t="s">
        <v>21</v>
      </c>
      <c r="C818" s="1">
        <v>20.98</v>
      </c>
      <c r="D818" s="1">
        <v>0.05</v>
      </c>
      <c r="E818" s="1">
        <v>1433</v>
      </c>
      <c r="F818" s="1"/>
      <c r="G818" s="1"/>
      <c r="H818" s="1" t="s">
        <v>22</v>
      </c>
      <c r="I818" s="1" t="s">
        <v>81</v>
      </c>
      <c r="J818" s="1" t="s">
        <v>58</v>
      </c>
      <c r="K818" s="1" t="s">
        <v>119</v>
      </c>
      <c r="L818" s="1" t="s">
        <v>36</v>
      </c>
      <c r="M818" s="1"/>
      <c r="N818" s="1" t="s">
        <v>27</v>
      </c>
      <c r="O818" s="1" t="s">
        <v>45</v>
      </c>
      <c r="P818" s="1" t="s">
        <v>376</v>
      </c>
      <c r="Q818" s="1" t="s">
        <v>603</v>
      </c>
      <c r="R818" s="1">
        <v>47130</v>
      </c>
      <c r="S818" s="1" t="s">
        <v>140</v>
      </c>
      <c r="T818" s="1" t="s">
        <v>140</v>
      </c>
      <c r="U818" s="1">
        <v>28</v>
      </c>
      <c r="V818" s="1">
        <v>86828</v>
      </c>
    </row>
    <row r="819" spans="1:22" x14ac:dyDescent="0.35">
      <c r="A819" s="1">
        <v>21955</v>
      </c>
      <c r="B819" s="1" t="s">
        <v>41</v>
      </c>
      <c r="C819" s="1">
        <v>80.98</v>
      </c>
      <c r="D819" s="1">
        <v>0.05</v>
      </c>
      <c r="E819" s="1">
        <v>1438</v>
      </c>
      <c r="F819" s="1"/>
      <c r="G819" s="1"/>
      <c r="H819" s="1" t="s">
        <v>32</v>
      </c>
      <c r="I819" s="1" t="s">
        <v>81</v>
      </c>
      <c r="J819" s="1" t="s">
        <v>58</v>
      </c>
      <c r="K819" s="1" t="s">
        <v>119</v>
      </c>
      <c r="L819" s="1" t="s">
        <v>178</v>
      </c>
      <c r="M819" s="1"/>
      <c r="N819" s="1" t="s">
        <v>27</v>
      </c>
      <c r="O819" s="1" t="s">
        <v>45</v>
      </c>
      <c r="P819" s="1" t="s">
        <v>124</v>
      </c>
      <c r="Q819" s="1" t="s">
        <v>604</v>
      </c>
      <c r="R819" s="1">
        <v>44035</v>
      </c>
      <c r="S819" s="1" t="s">
        <v>97</v>
      </c>
      <c r="T819" s="1" t="s">
        <v>259</v>
      </c>
      <c r="U819" s="1">
        <v>3</v>
      </c>
      <c r="V819" s="1">
        <v>90120</v>
      </c>
    </row>
    <row r="820" spans="1:22" x14ac:dyDescent="0.35">
      <c r="A820" s="1">
        <v>23415</v>
      </c>
      <c r="B820" s="1" t="s">
        <v>41</v>
      </c>
      <c r="C820" s="1">
        <v>6.48</v>
      </c>
      <c r="D820" s="1">
        <v>0.05</v>
      </c>
      <c r="E820" s="1">
        <v>1439</v>
      </c>
      <c r="F820" s="1"/>
      <c r="G820" s="1"/>
      <c r="H820" s="1" t="s">
        <v>32</v>
      </c>
      <c r="I820" s="1" t="s">
        <v>81</v>
      </c>
      <c r="J820" s="1" t="s">
        <v>58</v>
      </c>
      <c r="K820" s="1" t="s">
        <v>83</v>
      </c>
      <c r="L820" s="1" t="s">
        <v>53</v>
      </c>
      <c r="M820" s="1"/>
      <c r="N820" s="1" t="s">
        <v>27</v>
      </c>
      <c r="O820" s="1" t="s">
        <v>54</v>
      </c>
      <c r="P820" s="1" t="s">
        <v>124</v>
      </c>
      <c r="Q820" s="1" t="s">
        <v>605</v>
      </c>
      <c r="R820" s="1">
        <v>44117</v>
      </c>
      <c r="S820" s="1" t="s">
        <v>220</v>
      </c>
      <c r="T820" s="1" t="s">
        <v>382</v>
      </c>
      <c r="U820" s="1">
        <v>3</v>
      </c>
      <c r="V820" s="1">
        <v>90121</v>
      </c>
    </row>
    <row r="821" spans="1:22" x14ac:dyDescent="0.35">
      <c r="A821" s="1">
        <v>22672</v>
      </c>
      <c r="B821" s="1" t="s">
        <v>31</v>
      </c>
      <c r="C821" s="1">
        <v>177.98</v>
      </c>
      <c r="D821" s="1">
        <v>0.1</v>
      </c>
      <c r="E821" s="1">
        <v>1442</v>
      </c>
      <c r="F821" s="1"/>
      <c r="G821" s="1"/>
      <c r="H821" s="1" t="s">
        <v>32</v>
      </c>
      <c r="I821" s="1" t="s">
        <v>81</v>
      </c>
      <c r="J821" s="1" t="s">
        <v>58</v>
      </c>
      <c r="K821" s="1" t="s">
        <v>196</v>
      </c>
      <c r="L821" s="1" t="s">
        <v>53</v>
      </c>
      <c r="M821" s="1"/>
      <c r="N821" s="1" t="s">
        <v>27</v>
      </c>
      <c r="O821" s="1" t="s">
        <v>54</v>
      </c>
      <c r="P821" s="1" t="s">
        <v>306</v>
      </c>
      <c r="Q821" s="1" t="s">
        <v>514</v>
      </c>
      <c r="R821" s="1">
        <v>65807</v>
      </c>
      <c r="S821" s="1" t="s">
        <v>324</v>
      </c>
      <c r="T821" s="1" t="s">
        <v>320</v>
      </c>
      <c r="U821" s="1">
        <v>15</v>
      </c>
      <c r="V821" s="1">
        <v>89076</v>
      </c>
    </row>
    <row r="822" spans="1:22" x14ac:dyDescent="0.35">
      <c r="A822" s="1">
        <v>21945</v>
      </c>
      <c r="B822" s="1" t="s">
        <v>98</v>
      </c>
      <c r="C822" s="1">
        <v>15.99</v>
      </c>
      <c r="D822" s="1">
        <v>0.05</v>
      </c>
      <c r="E822" s="1">
        <v>1442</v>
      </c>
      <c r="F822" s="1"/>
      <c r="G822" s="1"/>
      <c r="H822" s="1" t="s">
        <v>22</v>
      </c>
      <c r="I822" s="1" t="s">
        <v>81</v>
      </c>
      <c r="J822" s="1" t="s">
        <v>58</v>
      </c>
      <c r="K822" s="1" t="s">
        <v>100</v>
      </c>
      <c r="L822" s="1" t="s">
        <v>53</v>
      </c>
      <c r="M822" s="1"/>
      <c r="N822" s="1" t="s">
        <v>27</v>
      </c>
      <c r="O822" s="1" t="s">
        <v>54</v>
      </c>
      <c r="P822" s="1" t="s">
        <v>306</v>
      </c>
      <c r="Q822" s="1" t="s">
        <v>514</v>
      </c>
      <c r="R822" s="1">
        <v>65807</v>
      </c>
      <c r="S822" s="1" t="s">
        <v>87</v>
      </c>
      <c r="T822" s="2">
        <v>42065</v>
      </c>
      <c r="U822" s="1">
        <v>7</v>
      </c>
      <c r="V822" s="1">
        <v>89077</v>
      </c>
    </row>
    <row r="823" spans="1:22" x14ac:dyDescent="0.35">
      <c r="A823" s="1">
        <v>21946</v>
      </c>
      <c r="B823" s="1" t="s">
        <v>98</v>
      </c>
      <c r="C823" s="1">
        <v>46.94</v>
      </c>
      <c r="D823" s="1">
        <v>0.05</v>
      </c>
      <c r="E823" s="1">
        <v>1442</v>
      </c>
      <c r="F823" s="1"/>
      <c r="G823" s="1"/>
      <c r="H823" s="1" t="s">
        <v>22</v>
      </c>
      <c r="I823" s="1" t="s">
        <v>81</v>
      </c>
      <c r="J823" s="1" t="s">
        <v>34</v>
      </c>
      <c r="K823" s="1" t="s">
        <v>52</v>
      </c>
      <c r="L823" s="1" t="s">
        <v>53</v>
      </c>
      <c r="M823" s="1"/>
      <c r="N823" s="1" t="s">
        <v>27</v>
      </c>
      <c r="O823" s="1" t="s">
        <v>28</v>
      </c>
      <c r="P823" s="1" t="s">
        <v>306</v>
      </c>
      <c r="Q823" s="1" t="s">
        <v>514</v>
      </c>
      <c r="R823" s="1">
        <v>65807</v>
      </c>
      <c r="S823" s="1" t="s">
        <v>87</v>
      </c>
      <c r="T823" s="1" t="s">
        <v>87</v>
      </c>
      <c r="U823" s="1">
        <v>10</v>
      </c>
      <c r="V823" s="1">
        <v>89077</v>
      </c>
    </row>
    <row r="824" spans="1:22" x14ac:dyDescent="0.35">
      <c r="A824" s="1">
        <v>23793</v>
      </c>
      <c r="B824" s="1" t="s">
        <v>50</v>
      </c>
      <c r="C824" s="1">
        <v>218.08</v>
      </c>
      <c r="D824" s="1">
        <v>0.1</v>
      </c>
      <c r="E824" s="1">
        <v>1450</v>
      </c>
      <c r="F824" s="1"/>
      <c r="G824" s="1"/>
      <c r="H824" s="1" t="s">
        <v>22</v>
      </c>
      <c r="I824" s="1" t="s">
        <v>104</v>
      </c>
      <c r="J824" s="1" t="s">
        <v>34</v>
      </c>
      <c r="K824" s="1" t="s">
        <v>35</v>
      </c>
      <c r="L824" s="1" t="s">
        <v>178</v>
      </c>
      <c r="M824" s="1"/>
      <c r="N824" s="1" t="s">
        <v>27</v>
      </c>
      <c r="O824" s="1" t="s">
        <v>114</v>
      </c>
      <c r="P824" s="1" t="s">
        <v>37</v>
      </c>
      <c r="Q824" s="1" t="s">
        <v>606</v>
      </c>
      <c r="R824" s="1">
        <v>96150</v>
      </c>
      <c r="S824" s="1" t="s">
        <v>289</v>
      </c>
      <c r="T824" s="1" t="s">
        <v>168</v>
      </c>
      <c r="U824" s="1">
        <v>12</v>
      </c>
      <c r="V824" s="1">
        <v>86735</v>
      </c>
    </row>
    <row r="825" spans="1:22" x14ac:dyDescent="0.35">
      <c r="A825" s="1">
        <v>25006</v>
      </c>
      <c r="B825" s="1" t="s">
        <v>21</v>
      </c>
      <c r="C825" s="1">
        <v>85.99</v>
      </c>
      <c r="D825" s="1">
        <v>0.05</v>
      </c>
      <c r="E825" s="1">
        <v>1459</v>
      </c>
      <c r="F825" s="1"/>
      <c r="G825" s="1"/>
      <c r="H825" s="1" t="s">
        <v>32</v>
      </c>
      <c r="I825" s="1" t="s">
        <v>104</v>
      </c>
      <c r="J825" s="1" t="s">
        <v>73</v>
      </c>
      <c r="K825" s="1" t="s">
        <v>67</v>
      </c>
      <c r="L825" s="1" t="s">
        <v>26</v>
      </c>
      <c r="M825" s="1"/>
      <c r="N825" s="1" t="s">
        <v>27</v>
      </c>
      <c r="O825" s="1" t="s">
        <v>54</v>
      </c>
      <c r="P825" s="1" t="s">
        <v>443</v>
      </c>
      <c r="Q825" s="1" t="s">
        <v>607</v>
      </c>
      <c r="R825" s="1">
        <v>29687</v>
      </c>
      <c r="S825" s="2">
        <v>42128</v>
      </c>
      <c r="T825" s="2">
        <v>42189</v>
      </c>
      <c r="U825" s="1">
        <v>4</v>
      </c>
      <c r="V825" s="1">
        <v>86734</v>
      </c>
    </row>
    <row r="826" spans="1:22" x14ac:dyDescent="0.35">
      <c r="A826" s="1">
        <v>18105</v>
      </c>
      <c r="B826" s="1" t="s">
        <v>21</v>
      </c>
      <c r="C826" s="1">
        <v>12.95</v>
      </c>
      <c r="D826" s="1">
        <v>0.05</v>
      </c>
      <c r="E826" s="1">
        <v>1461</v>
      </c>
      <c r="F826" s="1"/>
      <c r="G826" s="1"/>
      <c r="H826" s="1" t="s">
        <v>32</v>
      </c>
      <c r="I826" s="1" t="s">
        <v>104</v>
      </c>
      <c r="J826" s="1" t="s">
        <v>58</v>
      </c>
      <c r="K826" s="1" t="s">
        <v>100</v>
      </c>
      <c r="L826" s="1" t="s">
        <v>53</v>
      </c>
      <c r="M826" s="1"/>
      <c r="N826" s="1" t="s">
        <v>27</v>
      </c>
      <c r="O826" s="1" t="s">
        <v>54</v>
      </c>
      <c r="P826" s="1" t="s">
        <v>376</v>
      </c>
      <c r="Q826" s="1" t="s">
        <v>600</v>
      </c>
      <c r="R826" s="1">
        <v>47905</v>
      </c>
      <c r="S826" s="2">
        <v>42041</v>
      </c>
      <c r="T826" s="2">
        <v>42100</v>
      </c>
      <c r="U826" s="1">
        <v>19</v>
      </c>
      <c r="V826" s="1">
        <v>86397</v>
      </c>
    </row>
    <row r="827" spans="1:22" x14ac:dyDescent="0.35">
      <c r="A827" s="1">
        <v>23735</v>
      </c>
      <c r="B827" s="1" t="s">
        <v>21</v>
      </c>
      <c r="C827" s="1">
        <v>65.989999999999995</v>
      </c>
      <c r="D827" s="1">
        <v>0.05</v>
      </c>
      <c r="E827" s="1">
        <v>1466</v>
      </c>
      <c r="F827" s="1"/>
      <c r="G827" s="1"/>
      <c r="H827" s="1" t="s">
        <v>32</v>
      </c>
      <c r="I827" s="1" t="s">
        <v>51</v>
      </c>
      <c r="J827" s="1" t="s">
        <v>73</v>
      </c>
      <c r="K827" s="1" t="s">
        <v>67</v>
      </c>
      <c r="L827" s="1" t="s">
        <v>53</v>
      </c>
      <c r="M827" s="1"/>
      <c r="N827" s="1" t="s">
        <v>27</v>
      </c>
      <c r="O827" s="1" t="s">
        <v>54</v>
      </c>
      <c r="P827" s="1" t="s">
        <v>302</v>
      </c>
      <c r="Q827" s="1" t="s">
        <v>280</v>
      </c>
      <c r="R827" s="1">
        <v>68601</v>
      </c>
      <c r="S827" s="2">
        <v>42314</v>
      </c>
      <c r="T827" s="1" t="s">
        <v>39</v>
      </c>
      <c r="U827" s="1">
        <v>10</v>
      </c>
      <c r="V827" s="1">
        <v>91115</v>
      </c>
    </row>
    <row r="828" spans="1:22" x14ac:dyDescent="0.35">
      <c r="A828" s="1">
        <v>25917</v>
      </c>
      <c r="B828" s="1" t="s">
        <v>98</v>
      </c>
      <c r="C828" s="1">
        <v>130.97999999999999</v>
      </c>
      <c r="D828" s="1">
        <v>0.1</v>
      </c>
      <c r="E828" s="1">
        <v>1466</v>
      </c>
      <c r="F828" s="1"/>
      <c r="G828" s="1"/>
      <c r="H828" s="1" t="s">
        <v>22</v>
      </c>
      <c r="I828" s="1" t="s">
        <v>51</v>
      </c>
      <c r="J828" s="1" t="s">
        <v>34</v>
      </c>
      <c r="K828" s="1" t="s">
        <v>151</v>
      </c>
      <c r="L828" s="1" t="s">
        <v>108</v>
      </c>
      <c r="M828" s="1"/>
      <c r="N828" s="1" t="s">
        <v>27</v>
      </c>
      <c r="O828" s="1" t="s">
        <v>28</v>
      </c>
      <c r="P828" s="1" t="s">
        <v>302</v>
      </c>
      <c r="Q828" s="1" t="s">
        <v>280</v>
      </c>
      <c r="R828" s="1">
        <v>68601</v>
      </c>
      <c r="S828" s="2">
        <v>42344</v>
      </c>
      <c r="T828" s="2">
        <v>42344</v>
      </c>
      <c r="U828" s="1">
        <v>14</v>
      </c>
      <c r="V828" s="1">
        <v>91116</v>
      </c>
    </row>
    <row r="829" spans="1:22" x14ac:dyDescent="0.35">
      <c r="A829" s="1">
        <v>25915</v>
      </c>
      <c r="B829" s="1" t="s">
        <v>98</v>
      </c>
      <c r="C829" s="1">
        <v>105.29</v>
      </c>
      <c r="D829" s="1">
        <v>0.1</v>
      </c>
      <c r="E829" s="1">
        <v>1469</v>
      </c>
      <c r="F829" s="1"/>
      <c r="G829" s="1"/>
      <c r="H829" s="1" t="s">
        <v>32</v>
      </c>
      <c r="I829" s="1" t="s">
        <v>51</v>
      </c>
      <c r="J829" s="1" t="s">
        <v>34</v>
      </c>
      <c r="K829" s="1" t="s">
        <v>52</v>
      </c>
      <c r="L829" s="1" t="s">
        <v>178</v>
      </c>
      <c r="M829" s="1"/>
      <c r="N829" s="1" t="s">
        <v>27</v>
      </c>
      <c r="O829" s="1" t="s">
        <v>28</v>
      </c>
      <c r="P829" s="1" t="s">
        <v>161</v>
      </c>
      <c r="Q829" s="1" t="s">
        <v>608</v>
      </c>
      <c r="R829" s="1">
        <v>84015</v>
      </c>
      <c r="S829" s="2">
        <v>42344</v>
      </c>
      <c r="T829" s="1" t="s">
        <v>103</v>
      </c>
      <c r="U829" s="1">
        <v>9</v>
      </c>
      <c r="V829" s="1">
        <v>91116</v>
      </c>
    </row>
    <row r="830" spans="1:22" x14ac:dyDescent="0.35">
      <c r="A830" s="1">
        <v>25916</v>
      </c>
      <c r="B830" s="1" t="s">
        <v>98</v>
      </c>
      <c r="C830" s="1">
        <v>31.76</v>
      </c>
      <c r="D830" s="1">
        <v>0.05</v>
      </c>
      <c r="E830" s="1">
        <v>1469</v>
      </c>
      <c r="F830" s="1"/>
      <c r="G830" s="1"/>
      <c r="H830" s="1" t="s">
        <v>22</v>
      </c>
      <c r="I830" s="1" t="s">
        <v>51</v>
      </c>
      <c r="J830" s="1" t="s">
        <v>34</v>
      </c>
      <c r="K830" s="1" t="s">
        <v>123</v>
      </c>
      <c r="L830" s="1" t="s">
        <v>108</v>
      </c>
      <c r="M830" s="1"/>
      <c r="N830" s="1" t="s">
        <v>27</v>
      </c>
      <c r="O830" s="1" t="s">
        <v>45</v>
      </c>
      <c r="P830" s="1" t="s">
        <v>161</v>
      </c>
      <c r="Q830" s="1" t="s">
        <v>608</v>
      </c>
      <c r="R830" s="1">
        <v>84015</v>
      </c>
      <c r="S830" s="2">
        <v>42344</v>
      </c>
      <c r="T830" s="1" t="s">
        <v>115</v>
      </c>
      <c r="U830" s="1">
        <v>18</v>
      </c>
      <c r="V830" s="1">
        <v>91116</v>
      </c>
    </row>
    <row r="831" spans="1:22" x14ac:dyDescent="0.35">
      <c r="A831" s="1">
        <v>21710</v>
      </c>
      <c r="B831" s="1" t="s">
        <v>21</v>
      </c>
      <c r="C831" s="1">
        <v>420.98</v>
      </c>
      <c r="D831" s="1">
        <v>0.1</v>
      </c>
      <c r="E831" s="1">
        <v>1471</v>
      </c>
      <c r="F831" s="1"/>
      <c r="G831" s="1"/>
      <c r="H831" s="1" t="s">
        <v>32</v>
      </c>
      <c r="I831" s="1" t="s">
        <v>42</v>
      </c>
      <c r="J831" s="1" t="s">
        <v>58</v>
      </c>
      <c r="K831" s="1" t="s">
        <v>100</v>
      </c>
      <c r="L831" s="1" t="s">
        <v>53</v>
      </c>
      <c r="M831" s="1"/>
      <c r="N831" s="1" t="s">
        <v>27</v>
      </c>
      <c r="O831" s="1" t="s">
        <v>45</v>
      </c>
      <c r="P831" s="1" t="s">
        <v>124</v>
      </c>
      <c r="Q831" s="1" t="s">
        <v>609</v>
      </c>
      <c r="R831" s="1">
        <v>43081</v>
      </c>
      <c r="S831" s="1" t="s">
        <v>236</v>
      </c>
      <c r="T831" s="1" t="s">
        <v>130</v>
      </c>
      <c r="U831" s="1">
        <v>10</v>
      </c>
      <c r="V831" s="1">
        <v>87077</v>
      </c>
    </row>
    <row r="832" spans="1:22" x14ac:dyDescent="0.35">
      <c r="A832" s="1">
        <v>23958</v>
      </c>
      <c r="B832" s="1" t="s">
        <v>31</v>
      </c>
      <c r="C832" s="1">
        <v>30.98</v>
      </c>
      <c r="D832" s="1">
        <v>0.05</v>
      </c>
      <c r="E832" s="1">
        <v>1472</v>
      </c>
      <c r="F832" s="1"/>
      <c r="G832" s="1"/>
      <c r="H832" s="1" t="s">
        <v>22</v>
      </c>
      <c r="I832" s="1" t="s">
        <v>42</v>
      </c>
      <c r="J832" s="1" t="s">
        <v>73</v>
      </c>
      <c r="K832" s="1" t="s">
        <v>144</v>
      </c>
      <c r="L832" s="1" t="s">
        <v>53</v>
      </c>
      <c r="M832" s="1"/>
      <c r="N832" s="1" t="s">
        <v>27</v>
      </c>
      <c r="O832" s="1" t="s">
        <v>45</v>
      </c>
      <c r="P832" s="1" t="s">
        <v>124</v>
      </c>
      <c r="Q832" s="1" t="s">
        <v>610</v>
      </c>
      <c r="R832" s="1">
        <v>44145</v>
      </c>
      <c r="S832" s="1" t="s">
        <v>416</v>
      </c>
      <c r="T832" s="2">
        <v>42011</v>
      </c>
      <c r="U832" s="1">
        <v>17</v>
      </c>
      <c r="V832" s="1">
        <v>87078</v>
      </c>
    </row>
    <row r="833" spans="1:22" x14ac:dyDescent="0.35">
      <c r="A833" s="1">
        <v>22313</v>
      </c>
      <c r="B833" s="1" t="s">
        <v>50</v>
      </c>
      <c r="C833" s="1">
        <v>20.27</v>
      </c>
      <c r="D833" s="1">
        <v>0.05</v>
      </c>
      <c r="E833" s="1">
        <v>1472</v>
      </c>
      <c r="F833" s="1"/>
      <c r="G833" s="1"/>
      <c r="H833" s="1" t="s">
        <v>32</v>
      </c>
      <c r="I833" s="1" t="s">
        <v>42</v>
      </c>
      <c r="J833" s="1" t="s">
        <v>58</v>
      </c>
      <c r="K833" s="1" t="s">
        <v>196</v>
      </c>
      <c r="L833" s="1" t="s">
        <v>53</v>
      </c>
      <c r="M833" s="1"/>
      <c r="N833" s="1" t="s">
        <v>27</v>
      </c>
      <c r="O833" s="1" t="s">
        <v>45</v>
      </c>
      <c r="P833" s="1" t="s">
        <v>124</v>
      </c>
      <c r="Q833" s="1" t="s">
        <v>610</v>
      </c>
      <c r="R833" s="1">
        <v>44145</v>
      </c>
      <c r="S833" s="1" t="s">
        <v>168</v>
      </c>
      <c r="T833" s="1" t="s">
        <v>169</v>
      </c>
      <c r="U833" s="1">
        <v>30</v>
      </c>
      <c r="V833" s="1">
        <v>87079</v>
      </c>
    </row>
    <row r="834" spans="1:22" x14ac:dyDescent="0.35">
      <c r="A834" s="1">
        <v>24937</v>
      </c>
      <c r="B834" s="1" t="s">
        <v>41</v>
      </c>
      <c r="C834" s="1">
        <v>9.7799999999999994</v>
      </c>
      <c r="D834" s="1">
        <v>0.05</v>
      </c>
      <c r="E834" s="1">
        <v>1473</v>
      </c>
      <c r="F834" s="1"/>
      <c r="G834" s="1"/>
      <c r="H834" s="1" t="s">
        <v>22</v>
      </c>
      <c r="I834" s="1" t="s">
        <v>42</v>
      </c>
      <c r="J834" s="1" t="s">
        <v>73</v>
      </c>
      <c r="K834" s="1" t="s">
        <v>144</v>
      </c>
      <c r="L834" s="1" t="s">
        <v>44</v>
      </c>
      <c r="M834" s="1"/>
      <c r="N834" s="1" t="s">
        <v>27</v>
      </c>
      <c r="O834" s="1" t="s">
        <v>28</v>
      </c>
      <c r="P834" s="1" t="s">
        <v>124</v>
      </c>
      <c r="Q834" s="1" t="s">
        <v>611</v>
      </c>
      <c r="R834" s="1">
        <v>44691</v>
      </c>
      <c r="S834" s="1" t="s">
        <v>222</v>
      </c>
      <c r="T834" s="1" t="s">
        <v>97</v>
      </c>
      <c r="U834" s="1">
        <v>9</v>
      </c>
      <c r="V834" s="1">
        <v>87076</v>
      </c>
    </row>
    <row r="835" spans="1:22" x14ac:dyDescent="0.35">
      <c r="A835" s="1">
        <v>7544</v>
      </c>
      <c r="B835" s="1" t="s">
        <v>31</v>
      </c>
      <c r="C835" s="1">
        <v>8.9499999999999993</v>
      </c>
      <c r="D835" s="1">
        <v>0.05</v>
      </c>
      <c r="E835" s="1">
        <v>1481</v>
      </c>
      <c r="F835" s="1"/>
      <c r="G835" s="1"/>
      <c r="H835" s="1" t="s">
        <v>32</v>
      </c>
      <c r="I835" s="1" t="s">
        <v>81</v>
      </c>
      <c r="J835" s="1" t="s">
        <v>58</v>
      </c>
      <c r="K835" s="1" t="s">
        <v>83</v>
      </c>
      <c r="L835" s="1" t="s">
        <v>26</v>
      </c>
      <c r="M835" s="1"/>
      <c r="N835" s="1" t="s">
        <v>27</v>
      </c>
      <c r="O835" s="1" t="s">
        <v>54</v>
      </c>
      <c r="P835" s="1" t="s">
        <v>37</v>
      </c>
      <c r="Q835" s="1" t="s">
        <v>361</v>
      </c>
      <c r="R835" s="1">
        <v>90049</v>
      </c>
      <c r="S835" s="1" t="s">
        <v>94</v>
      </c>
      <c r="T835" s="1" t="s">
        <v>95</v>
      </c>
      <c r="U835" s="1">
        <v>36</v>
      </c>
      <c r="V835" s="1">
        <v>53953</v>
      </c>
    </row>
    <row r="836" spans="1:22" x14ac:dyDescent="0.35">
      <c r="A836" s="1">
        <v>25544</v>
      </c>
      <c r="B836" s="1" t="s">
        <v>31</v>
      </c>
      <c r="C836" s="1">
        <v>8.9499999999999993</v>
      </c>
      <c r="D836" s="1">
        <v>0.05</v>
      </c>
      <c r="E836" s="1">
        <v>1482</v>
      </c>
      <c r="F836" s="1"/>
      <c r="G836" s="1"/>
      <c r="H836" s="1" t="s">
        <v>32</v>
      </c>
      <c r="I836" s="1" t="s">
        <v>81</v>
      </c>
      <c r="J836" s="1" t="s">
        <v>58</v>
      </c>
      <c r="K836" s="1" t="s">
        <v>83</v>
      </c>
      <c r="L836" s="1" t="s">
        <v>26</v>
      </c>
      <c r="M836" s="1"/>
      <c r="N836" s="1" t="s">
        <v>27</v>
      </c>
      <c r="O836" s="1" t="s">
        <v>54</v>
      </c>
      <c r="P836" s="1" t="s">
        <v>215</v>
      </c>
      <c r="Q836" s="1" t="s">
        <v>602</v>
      </c>
      <c r="R836" s="1">
        <v>48708</v>
      </c>
      <c r="S836" s="1" t="s">
        <v>94</v>
      </c>
      <c r="T836" s="1" t="s">
        <v>95</v>
      </c>
      <c r="U836" s="1">
        <v>9</v>
      </c>
      <c r="V836" s="1">
        <v>91362</v>
      </c>
    </row>
    <row r="837" spans="1:22" x14ac:dyDescent="0.35">
      <c r="A837" s="1">
        <v>22745</v>
      </c>
      <c r="B837" s="1" t="s">
        <v>31</v>
      </c>
      <c r="C837" s="1">
        <v>9.65</v>
      </c>
      <c r="D837" s="1">
        <v>0.05</v>
      </c>
      <c r="E837" s="1">
        <v>1482</v>
      </c>
      <c r="F837" s="1"/>
      <c r="G837" s="1"/>
      <c r="H837" s="1" t="s">
        <v>32</v>
      </c>
      <c r="I837" s="1" t="s">
        <v>81</v>
      </c>
      <c r="J837" s="1" t="s">
        <v>34</v>
      </c>
      <c r="K837" s="1" t="s">
        <v>52</v>
      </c>
      <c r="L837" s="1" t="s">
        <v>53</v>
      </c>
      <c r="M837" s="1"/>
      <c r="N837" s="1" t="s">
        <v>27</v>
      </c>
      <c r="O837" s="1" t="s">
        <v>54</v>
      </c>
      <c r="P837" s="1" t="s">
        <v>215</v>
      </c>
      <c r="Q837" s="1" t="s">
        <v>602</v>
      </c>
      <c r="R837" s="1">
        <v>48708</v>
      </c>
      <c r="S837" s="1" t="s">
        <v>386</v>
      </c>
      <c r="T837" s="1" t="s">
        <v>386</v>
      </c>
      <c r="U837" s="1">
        <v>15</v>
      </c>
      <c r="V837" s="1">
        <v>91363</v>
      </c>
    </row>
    <row r="838" spans="1:22" x14ac:dyDescent="0.35">
      <c r="A838" s="1">
        <v>21806</v>
      </c>
      <c r="B838" s="1" t="s">
        <v>21</v>
      </c>
      <c r="C838" s="1">
        <v>99.99</v>
      </c>
      <c r="D838" s="1">
        <v>0.05</v>
      </c>
      <c r="E838" s="1">
        <v>1484</v>
      </c>
      <c r="F838" s="1"/>
      <c r="G838" s="1"/>
      <c r="H838" s="1" t="s">
        <v>32</v>
      </c>
      <c r="I838" s="1" t="s">
        <v>42</v>
      </c>
      <c r="J838" s="1" t="s">
        <v>73</v>
      </c>
      <c r="K838" s="1" t="s">
        <v>144</v>
      </c>
      <c r="L838" s="1" t="s">
        <v>53</v>
      </c>
      <c r="M838" s="1"/>
      <c r="N838" s="1" t="s">
        <v>27</v>
      </c>
      <c r="O838" s="1" t="s">
        <v>54</v>
      </c>
      <c r="P838" s="1" t="s">
        <v>142</v>
      </c>
      <c r="Q838" s="1" t="s">
        <v>612</v>
      </c>
      <c r="R838" s="1">
        <v>60016</v>
      </c>
      <c r="S838" s="2">
        <v>42311</v>
      </c>
      <c r="T838" s="1" t="s">
        <v>297</v>
      </c>
      <c r="U838" s="1">
        <v>3</v>
      </c>
      <c r="V838" s="1">
        <v>91235</v>
      </c>
    </row>
    <row r="839" spans="1:22" x14ac:dyDescent="0.35">
      <c r="A839" s="1">
        <v>21807</v>
      </c>
      <c r="B839" s="1" t="s">
        <v>21</v>
      </c>
      <c r="C839" s="1">
        <v>193.17</v>
      </c>
      <c r="D839" s="1">
        <v>0.1</v>
      </c>
      <c r="E839" s="1">
        <v>1484</v>
      </c>
      <c r="F839" s="1"/>
      <c r="G839" s="1"/>
      <c r="H839" s="1" t="s">
        <v>32</v>
      </c>
      <c r="I839" s="1" t="s">
        <v>42</v>
      </c>
      <c r="J839" s="1" t="s">
        <v>58</v>
      </c>
      <c r="K839" s="1" t="s">
        <v>119</v>
      </c>
      <c r="L839" s="1" t="s">
        <v>53</v>
      </c>
      <c r="M839" s="1"/>
      <c r="N839" s="1" t="s">
        <v>27</v>
      </c>
      <c r="O839" s="1" t="s">
        <v>54</v>
      </c>
      <c r="P839" s="1" t="s">
        <v>142</v>
      </c>
      <c r="Q839" s="1" t="s">
        <v>612</v>
      </c>
      <c r="R839" s="1">
        <v>60016</v>
      </c>
      <c r="S839" s="2">
        <v>42311</v>
      </c>
      <c r="T839" s="2">
        <v>42341</v>
      </c>
      <c r="U839" s="1">
        <v>5</v>
      </c>
      <c r="V839" s="1">
        <v>91235</v>
      </c>
    </row>
    <row r="840" spans="1:22" x14ac:dyDescent="0.35">
      <c r="A840" s="1">
        <v>21808</v>
      </c>
      <c r="B840" s="1" t="s">
        <v>21</v>
      </c>
      <c r="C840" s="1">
        <v>20.99</v>
      </c>
      <c r="D840" s="1">
        <v>0.05</v>
      </c>
      <c r="E840" s="1">
        <v>1484</v>
      </c>
      <c r="F840" s="1"/>
      <c r="G840" s="1"/>
      <c r="H840" s="1" t="s">
        <v>22</v>
      </c>
      <c r="I840" s="1" t="s">
        <v>42</v>
      </c>
      <c r="J840" s="1" t="s">
        <v>73</v>
      </c>
      <c r="K840" s="1" t="s">
        <v>67</v>
      </c>
      <c r="L840" s="1" t="s">
        <v>44</v>
      </c>
      <c r="M840" s="1"/>
      <c r="N840" s="1" t="s">
        <v>27</v>
      </c>
      <c r="O840" s="1" t="s">
        <v>54</v>
      </c>
      <c r="P840" s="1" t="s">
        <v>142</v>
      </c>
      <c r="Q840" s="1" t="s">
        <v>612</v>
      </c>
      <c r="R840" s="1">
        <v>60016</v>
      </c>
      <c r="S840" s="2">
        <v>42311</v>
      </c>
      <c r="T840" s="2">
        <v>42311</v>
      </c>
      <c r="U840" s="1">
        <v>11</v>
      </c>
      <c r="V840" s="1">
        <v>91235</v>
      </c>
    </row>
    <row r="841" spans="1:22" x14ac:dyDescent="0.35">
      <c r="A841" s="1">
        <v>22763</v>
      </c>
      <c r="B841" s="1" t="s">
        <v>31</v>
      </c>
      <c r="C841" s="1">
        <v>11.5</v>
      </c>
      <c r="D841" s="1">
        <v>0.05</v>
      </c>
      <c r="E841" s="1">
        <v>1485</v>
      </c>
      <c r="F841" s="1"/>
      <c r="G841" s="1"/>
      <c r="H841" s="1" t="s">
        <v>32</v>
      </c>
      <c r="I841" s="1" t="s">
        <v>42</v>
      </c>
      <c r="J841" s="1" t="s">
        <v>58</v>
      </c>
      <c r="K841" s="1" t="s">
        <v>100</v>
      </c>
      <c r="L841" s="1" t="s">
        <v>53</v>
      </c>
      <c r="M841" s="1"/>
      <c r="N841" s="1" t="s">
        <v>27</v>
      </c>
      <c r="O841" s="1" t="s">
        <v>54</v>
      </c>
      <c r="P841" s="1" t="s">
        <v>142</v>
      </c>
      <c r="Q841" s="1" t="s">
        <v>613</v>
      </c>
      <c r="R841" s="1">
        <v>60516</v>
      </c>
      <c r="S841" s="1" t="s">
        <v>137</v>
      </c>
      <c r="T841" s="1" t="s">
        <v>93</v>
      </c>
      <c r="U841" s="1">
        <v>14</v>
      </c>
      <c r="V841" s="1">
        <v>91236</v>
      </c>
    </row>
    <row r="842" spans="1:22" x14ac:dyDescent="0.35">
      <c r="A842" s="1">
        <v>22764</v>
      </c>
      <c r="B842" s="1" t="s">
        <v>31</v>
      </c>
      <c r="C842" s="1">
        <v>15.7</v>
      </c>
      <c r="D842" s="1">
        <v>0.05</v>
      </c>
      <c r="E842" s="1">
        <v>1485</v>
      </c>
      <c r="F842" s="1"/>
      <c r="G842" s="1"/>
      <c r="H842" s="1" t="s">
        <v>32</v>
      </c>
      <c r="I842" s="1" t="s">
        <v>42</v>
      </c>
      <c r="J842" s="1" t="s">
        <v>58</v>
      </c>
      <c r="K842" s="1" t="s">
        <v>119</v>
      </c>
      <c r="L842" s="1" t="s">
        <v>53</v>
      </c>
      <c r="M842" s="1"/>
      <c r="N842" s="1" t="s">
        <v>27</v>
      </c>
      <c r="O842" s="1" t="s">
        <v>54</v>
      </c>
      <c r="P842" s="1" t="s">
        <v>142</v>
      </c>
      <c r="Q842" s="1" t="s">
        <v>613</v>
      </c>
      <c r="R842" s="1">
        <v>60516</v>
      </c>
      <c r="S842" s="1" t="s">
        <v>137</v>
      </c>
      <c r="T842" s="1" t="s">
        <v>207</v>
      </c>
      <c r="U842" s="1">
        <v>1</v>
      </c>
      <c r="V842" s="1">
        <v>91236</v>
      </c>
    </row>
    <row r="843" spans="1:22" x14ac:dyDescent="0.35">
      <c r="A843" s="1">
        <v>22765</v>
      </c>
      <c r="B843" s="1" t="s">
        <v>31</v>
      </c>
      <c r="C843" s="1">
        <v>225.02</v>
      </c>
      <c r="D843" s="1">
        <v>0.1</v>
      </c>
      <c r="E843" s="1">
        <v>1485</v>
      </c>
      <c r="F843" s="1"/>
      <c r="G843" s="1"/>
      <c r="H843" s="1" t="s">
        <v>22</v>
      </c>
      <c r="I843" s="1" t="s">
        <v>42</v>
      </c>
      <c r="J843" s="1" t="s">
        <v>58</v>
      </c>
      <c r="K843" s="1" t="s">
        <v>119</v>
      </c>
      <c r="L843" s="1" t="s">
        <v>36</v>
      </c>
      <c r="M843" s="1"/>
      <c r="N843" s="1" t="s">
        <v>27</v>
      </c>
      <c r="O843" s="1" t="s">
        <v>54</v>
      </c>
      <c r="P843" s="1" t="s">
        <v>142</v>
      </c>
      <c r="Q843" s="1" t="s">
        <v>613</v>
      </c>
      <c r="R843" s="1">
        <v>60516</v>
      </c>
      <c r="S843" s="1" t="s">
        <v>137</v>
      </c>
      <c r="T843" s="1" t="s">
        <v>92</v>
      </c>
      <c r="U843" s="1">
        <v>21</v>
      </c>
      <c r="V843" s="1">
        <v>91236</v>
      </c>
    </row>
    <row r="844" spans="1:22" x14ac:dyDescent="0.35">
      <c r="A844" s="1">
        <v>18460</v>
      </c>
      <c r="B844" s="1" t="s">
        <v>21</v>
      </c>
      <c r="C844" s="1">
        <v>119.99</v>
      </c>
      <c r="D844" s="1">
        <v>0.1</v>
      </c>
      <c r="E844" s="1">
        <v>1492</v>
      </c>
      <c r="F844" s="1"/>
      <c r="G844" s="1"/>
      <c r="H844" s="1" t="s">
        <v>22</v>
      </c>
      <c r="I844" s="1" t="s">
        <v>81</v>
      </c>
      <c r="J844" s="1" t="s">
        <v>73</v>
      </c>
      <c r="K844" s="1" t="s">
        <v>74</v>
      </c>
      <c r="L844" s="1" t="s">
        <v>36</v>
      </c>
      <c r="M844" s="1"/>
      <c r="N844" s="1" t="s">
        <v>27</v>
      </c>
      <c r="O844" s="1" t="s">
        <v>45</v>
      </c>
      <c r="P844" s="1" t="s">
        <v>306</v>
      </c>
      <c r="Q844" s="1" t="s">
        <v>614</v>
      </c>
      <c r="R844" s="1">
        <v>65721</v>
      </c>
      <c r="S844" s="1" t="s">
        <v>103</v>
      </c>
      <c r="T844" s="1" t="s">
        <v>193</v>
      </c>
      <c r="U844" s="1">
        <v>6</v>
      </c>
      <c r="V844" s="1">
        <v>88004</v>
      </c>
    </row>
    <row r="845" spans="1:22" x14ac:dyDescent="0.35">
      <c r="A845" s="1">
        <v>19472</v>
      </c>
      <c r="B845" s="1" t="s">
        <v>41</v>
      </c>
      <c r="C845" s="1">
        <v>8.3699999999999992</v>
      </c>
      <c r="D845" s="1">
        <v>0.05</v>
      </c>
      <c r="E845" s="1">
        <v>1494</v>
      </c>
      <c r="F845" s="1"/>
      <c r="G845" s="1"/>
      <c r="H845" s="1" t="s">
        <v>32</v>
      </c>
      <c r="I845" s="1" t="s">
        <v>81</v>
      </c>
      <c r="J845" s="1" t="s">
        <v>34</v>
      </c>
      <c r="K845" s="1" t="s">
        <v>52</v>
      </c>
      <c r="L845" s="1" t="s">
        <v>178</v>
      </c>
      <c r="M845" s="1"/>
      <c r="N845" s="1" t="s">
        <v>27</v>
      </c>
      <c r="O845" s="1" t="s">
        <v>45</v>
      </c>
      <c r="P845" s="1" t="s">
        <v>268</v>
      </c>
      <c r="Q845" s="1" t="s">
        <v>615</v>
      </c>
      <c r="R845" s="1">
        <v>21222</v>
      </c>
      <c r="S845" s="2">
        <v>42311</v>
      </c>
      <c r="T845" s="1" t="s">
        <v>181</v>
      </c>
      <c r="U845" s="1">
        <v>18</v>
      </c>
      <c r="V845" s="1">
        <v>85880</v>
      </c>
    </row>
    <row r="846" spans="1:22" x14ac:dyDescent="0.35">
      <c r="A846" s="1">
        <v>19473</v>
      </c>
      <c r="B846" s="1" t="s">
        <v>41</v>
      </c>
      <c r="C846" s="1">
        <v>6.48</v>
      </c>
      <c r="D846" s="1">
        <v>0.05</v>
      </c>
      <c r="E846" s="1">
        <v>1494</v>
      </c>
      <c r="F846" s="1"/>
      <c r="G846" s="1"/>
      <c r="H846" s="1" t="s">
        <v>22</v>
      </c>
      <c r="I846" s="1" t="s">
        <v>81</v>
      </c>
      <c r="J846" s="1" t="s">
        <v>58</v>
      </c>
      <c r="K846" s="1" t="s">
        <v>83</v>
      </c>
      <c r="L846" s="1" t="s">
        <v>53</v>
      </c>
      <c r="M846" s="1"/>
      <c r="N846" s="1" t="s">
        <v>27</v>
      </c>
      <c r="O846" s="1" t="s">
        <v>45</v>
      </c>
      <c r="P846" s="1" t="s">
        <v>268</v>
      </c>
      <c r="Q846" s="1" t="s">
        <v>615</v>
      </c>
      <c r="R846" s="1">
        <v>21222</v>
      </c>
      <c r="S846" s="2">
        <v>42311</v>
      </c>
      <c r="T846" s="1" t="s">
        <v>181</v>
      </c>
      <c r="U846" s="1">
        <v>6</v>
      </c>
      <c r="V846" s="1">
        <v>85880</v>
      </c>
    </row>
    <row r="847" spans="1:22" x14ac:dyDescent="0.35">
      <c r="A847" s="1">
        <v>24286</v>
      </c>
      <c r="B847" s="1" t="s">
        <v>41</v>
      </c>
      <c r="C847" s="1">
        <v>6.28</v>
      </c>
      <c r="D847" s="1">
        <v>0.05</v>
      </c>
      <c r="E847" s="1">
        <v>1497</v>
      </c>
      <c r="F847" s="1"/>
      <c r="G847" s="1"/>
      <c r="H847" s="1" t="s">
        <v>32</v>
      </c>
      <c r="I847" s="1" t="s">
        <v>81</v>
      </c>
      <c r="J847" s="1" t="s">
        <v>34</v>
      </c>
      <c r="K847" s="1" t="s">
        <v>52</v>
      </c>
      <c r="L847" s="1" t="s">
        <v>53</v>
      </c>
      <c r="M847" s="1"/>
      <c r="N847" s="1" t="s">
        <v>27</v>
      </c>
      <c r="O847" s="1" t="s">
        <v>45</v>
      </c>
      <c r="P847" s="1" t="s">
        <v>62</v>
      </c>
      <c r="Q847" s="1" t="s">
        <v>616</v>
      </c>
      <c r="R847" s="1">
        <v>14901</v>
      </c>
      <c r="S847" s="2">
        <v>42311</v>
      </c>
      <c r="T847" s="2">
        <v>42341</v>
      </c>
      <c r="U847" s="1">
        <v>2</v>
      </c>
      <c r="V847" s="1">
        <v>85880</v>
      </c>
    </row>
    <row r="848" spans="1:22" x14ac:dyDescent="0.35">
      <c r="A848" s="1">
        <v>24287</v>
      </c>
      <c r="B848" s="1" t="s">
        <v>41</v>
      </c>
      <c r="C848" s="1">
        <v>15.14</v>
      </c>
      <c r="D848" s="1">
        <v>0.05</v>
      </c>
      <c r="E848" s="1">
        <v>1497</v>
      </c>
      <c r="F848" s="1"/>
      <c r="G848" s="1"/>
      <c r="H848" s="1" t="s">
        <v>32</v>
      </c>
      <c r="I848" s="1" t="s">
        <v>81</v>
      </c>
      <c r="J848" s="1" t="s">
        <v>58</v>
      </c>
      <c r="K848" s="1" t="s">
        <v>119</v>
      </c>
      <c r="L848" s="1" t="s">
        <v>53</v>
      </c>
      <c r="M848" s="1"/>
      <c r="N848" s="1" t="s">
        <v>27</v>
      </c>
      <c r="O848" s="1" t="s">
        <v>114</v>
      </c>
      <c r="P848" s="1" t="s">
        <v>62</v>
      </c>
      <c r="Q848" s="1" t="s">
        <v>616</v>
      </c>
      <c r="R848" s="1">
        <v>14901</v>
      </c>
      <c r="S848" s="2">
        <v>42311</v>
      </c>
      <c r="T848" s="1" t="s">
        <v>181</v>
      </c>
      <c r="U848" s="1">
        <v>17</v>
      </c>
      <c r="V848" s="1">
        <v>85880</v>
      </c>
    </row>
    <row r="849" spans="1:22" x14ac:dyDescent="0.35">
      <c r="A849" s="1">
        <v>20016</v>
      </c>
      <c r="B849" s="1" t="s">
        <v>50</v>
      </c>
      <c r="C849" s="1">
        <v>2.16</v>
      </c>
      <c r="D849" s="1">
        <v>0.05</v>
      </c>
      <c r="E849" s="1">
        <v>1499</v>
      </c>
      <c r="F849" s="1"/>
      <c r="G849" s="1"/>
      <c r="H849" s="1" t="s">
        <v>32</v>
      </c>
      <c r="I849" s="1" t="s">
        <v>42</v>
      </c>
      <c r="J849" s="1" t="s">
        <v>58</v>
      </c>
      <c r="K849" s="1" t="s">
        <v>100</v>
      </c>
      <c r="L849" s="1" t="s">
        <v>53</v>
      </c>
      <c r="M849" s="1"/>
      <c r="N849" s="1" t="s">
        <v>27</v>
      </c>
      <c r="O849" s="1" t="s">
        <v>114</v>
      </c>
      <c r="P849" s="1" t="s">
        <v>242</v>
      </c>
      <c r="Q849" s="1" t="s">
        <v>617</v>
      </c>
      <c r="R849" s="1">
        <v>33134</v>
      </c>
      <c r="S849" s="2">
        <v>42096</v>
      </c>
      <c r="T849" s="2">
        <v>42126</v>
      </c>
      <c r="U849" s="1">
        <v>8</v>
      </c>
      <c r="V849" s="1">
        <v>90731</v>
      </c>
    </row>
    <row r="850" spans="1:22" x14ac:dyDescent="0.35">
      <c r="A850" s="1">
        <v>20017</v>
      </c>
      <c r="B850" s="1" t="s">
        <v>50</v>
      </c>
      <c r="C850" s="1">
        <v>6.48</v>
      </c>
      <c r="D850" s="1">
        <v>0.05</v>
      </c>
      <c r="E850" s="1">
        <v>1499</v>
      </c>
      <c r="F850" s="1"/>
      <c r="G850" s="1"/>
      <c r="H850" s="1" t="s">
        <v>32</v>
      </c>
      <c r="I850" s="1" t="s">
        <v>42</v>
      </c>
      <c r="J850" s="1" t="s">
        <v>58</v>
      </c>
      <c r="K850" s="1" t="s">
        <v>83</v>
      </c>
      <c r="L850" s="1" t="s">
        <v>53</v>
      </c>
      <c r="M850" s="1"/>
      <c r="N850" s="1" t="s">
        <v>27</v>
      </c>
      <c r="O850" s="1" t="s">
        <v>114</v>
      </c>
      <c r="P850" s="1" t="s">
        <v>242</v>
      </c>
      <c r="Q850" s="1" t="s">
        <v>617</v>
      </c>
      <c r="R850" s="1">
        <v>33134</v>
      </c>
      <c r="S850" s="2">
        <v>42096</v>
      </c>
      <c r="T850" s="2">
        <v>42126</v>
      </c>
      <c r="U850" s="1">
        <v>9</v>
      </c>
      <c r="V850" s="1">
        <v>90731</v>
      </c>
    </row>
    <row r="851" spans="1:22" x14ac:dyDescent="0.35">
      <c r="A851" s="1">
        <v>20018</v>
      </c>
      <c r="B851" s="1" t="s">
        <v>50</v>
      </c>
      <c r="C851" s="1">
        <v>146.05000000000001</v>
      </c>
      <c r="D851" s="1">
        <v>0.1</v>
      </c>
      <c r="E851" s="1">
        <v>1499</v>
      </c>
      <c r="F851" s="1"/>
      <c r="G851" s="1"/>
      <c r="H851" s="1" t="s">
        <v>22</v>
      </c>
      <c r="I851" s="1" t="s">
        <v>42</v>
      </c>
      <c r="J851" s="1" t="s">
        <v>34</v>
      </c>
      <c r="K851" s="1" t="s">
        <v>123</v>
      </c>
      <c r="L851" s="1" t="s">
        <v>108</v>
      </c>
      <c r="M851" s="1"/>
      <c r="N851" s="1" t="s">
        <v>27</v>
      </c>
      <c r="O851" s="1" t="s">
        <v>114</v>
      </c>
      <c r="P851" s="1" t="s">
        <v>242</v>
      </c>
      <c r="Q851" s="1" t="s">
        <v>617</v>
      </c>
      <c r="R851" s="1">
        <v>33134</v>
      </c>
      <c r="S851" s="2">
        <v>42096</v>
      </c>
      <c r="T851" s="2">
        <v>42126</v>
      </c>
      <c r="U851" s="1">
        <v>11</v>
      </c>
      <c r="V851" s="1">
        <v>90731</v>
      </c>
    </row>
    <row r="852" spans="1:22" x14ac:dyDescent="0.35">
      <c r="A852" s="1">
        <v>21682</v>
      </c>
      <c r="B852" s="1" t="s">
        <v>41</v>
      </c>
      <c r="C852" s="1">
        <v>3.69</v>
      </c>
      <c r="D852" s="1">
        <v>0.05</v>
      </c>
      <c r="E852" s="1">
        <v>1502</v>
      </c>
      <c r="F852" s="1"/>
      <c r="G852" s="1"/>
      <c r="H852" s="1" t="s">
        <v>32</v>
      </c>
      <c r="I852" s="1" t="s">
        <v>51</v>
      </c>
      <c r="J852" s="1" t="s">
        <v>58</v>
      </c>
      <c r="K852" s="1" t="s">
        <v>116</v>
      </c>
      <c r="L852" s="1" t="s">
        <v>53</v>
      </c>
      <c r="M852" s="1"/>
      <c r="N852" s="1" t="s">
        <v>27</v>
      </c>
      <c r="O852" s="1" t="s">
        <v>114</v>
      </c>
      <c r="P852" s="1" t="s">
        <v>242</v>
      </c>
      <c r="Q852" s="1" t="s">
        <v>618</v>
      </c>
      <c r="R852" s="1">
        <v>33065</v>
      </c>
      <c r="S852" s="2">
        <v>42190</v>
      </c>
      <c r="T852" s="2">
        <v>42282</v>
      </c>
      <c r="U852" s="1">
        <v>38</v>
      </c>
      <c r="V852" s="1">
        <v>89193</v>
      </c>
    </row>
    <row r="853" spans="1:22" x14ac:dyDescent="0.35">
      <c r="A853" s="1">
        <v>18868</v>
      </c>
      <c r="B853" s="1" t="s">
        <v>98</v>
      </c>
      <c r="C853" s="1">
        <v>5.84</v>
      </c>
      <c r="D853" s="1">
        <v>0.05</v>
      </c>
      <c r="E853" s="1">
        <v>1502</v>
      </c>
      <c r="F853" s="1"/>
      <c r="G853" s="1"/>
      <c r="H853" s="1" t="s">
        <v>22</v>
      </c>
      <c r="I853" s="1" t="s">
        <v>51</v>
      </c>
      <c r="J853" s="1" t="s">
        <v>58</v>
      </c>
      <c r="K853" s="1" t="s">
        <v>25</v>
      </c>
      <c r="L853" s="1" t="s">
        <v>26</v>
      </c>
      <c r="M853" s="1"/>
      <c r="N853" s="1" t="s">
        <v>27</v>
      </c>
      <c r="O853" s="1" t="s">
        <v>114</v>
      </c>
      <c r="P853" s="1" t="s">
        <v>242</v>
      </c>
      <c r="Q853" s="1" t="s">
        <v>618</v>
      </c>
      <c r="R853" s="1">
        <v>33065</v>
      </c>
      <c r="S853" s="1" t="s">
        <v>521</v>
      </c>
      <c r="T853" s="2">
        <v>42070</v>
      </c>
      <c r="U853" s="1">
        <v>11</v>
      </c>
      <c r="V853" s="1">
        <v>89194</v>
      </c>
    </row>
    <row r="854" spans="1:22" x14ac:dyDescent="0.35">
      <c r="A854" s="1">
        <v>18869</v>
      </c>
      <c r="B854" s="1" t="s">
        <v>98</v>
      </c>
      <c r="C854" s="1">
        <v>205.99</v>
      </c>
      <c r="D854" s="1">
        <v>0.1</v>
      </c>
      <c r="E854" s="1">
        <v>1502</v>
      </c>
      <c r="F854" s="1"/>
      <c r="G854" s="1"/>
      <c r="H854" s="1" t="s">
        <v>32</v>
      </c>
      <c r="I854" s="1" t="s">
        <v>51</v>
      </c>
      <c r="J854" s="1" t="s">
        <v>73</v>
      </c>
      <c r="K854" s="1" t="s">
        <v>67</v>
      </c>
      <c r="L854" s="1" t="s">
        <v>53</v>
      </c>
      <c r="M854" s="1"/>
      <c r="N854" s="1" t="s">
        <v>27</v>
      </c>
      <c r="O854" s="1" t="s">
        <v>54</v>
      </c>
      <c r="P854" s="1" t="s">
        <v>242</v>
      </c>
      <c r="Q854" s="1" t="s">
        <v>618</v>
      </c>
      <c r="R854" s="1">
        <v>33065</v>
      </c>
      <c r="S854" s="1" t="s">
        <v>521</v>
      </c>
      <c r="T854" s="2">
        <v>42042</v>
      </c>
      <c r="U854" s="1">
        <v>13</v>
      </c>
      <c r="V854" s="1">
        <v>89194</v>
      </c>
    </row>
    <row r="855" spans="1:22" x14ac:dyDescent="0.35">
      <c r="A855" s="1">
        <v>18061</v>
      </c>
      <c r="B855" s="1" t="s">
        <v>98</v>
      </c>
      <c r="C855" s="1">
        <v>85.99</v>
      </c>
      <c r="D855" s="1">
        <v>0.05</v>
      </c>
      <c r="E855" s="1">
        <v>1505</v>
      </c>
      <c r="F855" s="1"/>
      <c r="G855" s="1"/>
      <c r="H855" s="1" t="s">
        <v>32</v>
      </c>
      <c r="I855" s="1" t="s">
        <v>51</v>
      </c>
      <c r="J855" s="1" t="s">
        <v>73</v>
      </c>
      <c r="K855" s="1" t="s">
        <v>67</v>
      </c>
      <c r="L855" s="1" t="s">
        <v>26</v>
      </c>
      <c r="M855" s="1"/>
      <c r="N855" s="1" t="s">
        <v>27</v>
      </c>
      <c r="O855" s="1" t="s">
        <v>54</v>
      </c>
      <c r="P855" s="1" t="s">
        <v>112</v>
      </c>
      <c r="Q855" s="1" t="s">
        <v>619</v>
      </c>
      <c r="R855" s="1">
        <v>77840</v>
      </c>
      <c r="S855" s="1" t="s">
        <v>39</v>
      </c>
      <c r="T855" s="1" t="s">
        <v>193</v>
      </c>
      <c r="U855" s="1">
        <v>6</v>
      </c>
      <c r="V855" s="1">
        <v>86181</v>
      </c>
    </row>
    <row r="856" spans="1:22" x14ac:dyDescent="0.35">
      <c r="A856" s="1">
        <v>23329</v>
      </c>
      <c r="B856" s="1" t="s">
        <v>41</v>
      </c>
      <c r="C856" s="1">
        <v>20.98</v>
      </c>
      <c r="D856" s="1">
        <v>0.05</v>
      </c>
      <c r="E856" s="1">
        <v>1511</v>
      </c>
      <c r="F856" s="1"/>
      <c r="G856" s="1"/>
      <c r="H856" s="1" t="s">
        <v>32</v>
      </c>
      <c r="I856" s="1" t="s">
        <v>81</v>
      </c>
      <c r="J856" s="1" t="s">
        <v>58</v>
      </c>
      <c r="K856" s="1" t="s">
        <v>100</v>
      </c>
      <c r="L856" s="1" t="s">
        <v>53</v>
      </c>
      <c r="M856" s="1"/>
      <c r="N856" s="1" t="s">
        <v>27</v>
      </c>
      <c r="O856" s="1" t="s">
        <v>45</v>
      </c>
      <c r="P856" s="1" t="s">
        <v>376</v>
      </c>
      <c r="Q856" s="1" t="s">
        <v>620</v>
      </c>
      <c r="R856" s="1">
        <v>47302</v>
      </c>
      <c r="S856" s="1" t="s">
        <v>149</v>
      </c>
      <c r="T856" s="1" t="s">
        <v>150</v>
      </c>
      <c r="U856" s="1">
        <v>14</v>
      </c>
      <c r="V856" s="1">
        <v>90303</v>
      </c>
    </row>
    <row r="857" spans="1:22" x14ac:dyDescent="0.35">
      <c r="A857" s="1">
        <v>23470</v>
      </c>
      <c r="B857" s="1" t="s">
        <v>41</v>
      </c>
      <c r="C857" s="1">
        <v>55.48</v>
      </c>
      <c r="D857" s="1">
        <v>0.05</v>
      </c>
      <c r="E857" s="1">
        <v>1519</v>
      </c>
      <c r="F857" s="1"/>
      <c r="G857" s="1"/>
      <c r="H857" s="1" t="s">
        <v>32</v>
      </c>
      <c r="I857" s="1" t="s">
        <v>104</v>
      </c>
      <c r="J857" s="1" t="s">
        <v>58</v>
      </c>
      <c r="K857" s="1" t="s">
        <v>83</v>
      </c>
      <c r="L857" s="1" t="s">
        <v>53</v>
      </c>
      <c r="M857" s="1"/>
      <c r="N857" s="1" t="s">
        <v>27</v>
      </c>
      <c r="O857" s="1" t="s">
        <v>54</v>
      </c>
      <c r="P857" s="1" t="s">
        <v>147</v>
      </c>
      <c r="Q857" s="1" t="s">
        <v>308</v>
      </c>
      <c r="R857" s="1">
        <v>4210</v>
      </c>
      <c r="S857" s="1" t="s">
        <v>115</v>
      </c>
      <c r="T857" s="1" t="s">
        <v>115</v>
      </c>
      <c r="U857" s="1">
        <v>19</v>
      </c>
      <c r="V857" s="1">
        <v>89957</v>
      </c>
    </row>
    <row r="858" spans="1:22" x14ac:dyDescent="0.35">
      <c r="A858" s="1">
        <v>23471</v>
      </c>
      <c r="B858" s="1" t="s">
        <v>41</v>
      </c>
      <c r="C858" s="1">
        <v>122.99</v>
      </c>
      <c r="D858" s="1">
        <v>0.1</v>
      </c>
      <c r="E858" s="1">
        <v>1522</v>
      </c>
      <c r="F858" s="1"/>
      <c r="G858" s="1"/>
      <c r="H858" s="1" t="s">
        <v>22</v>
      </c>
      <c r="I858" s="1" t="s">
        <v>104</v>
      </c>
      <c r="J858" s="1" t="s">
        <v>34</v>
      </c>
      <c r="K858" s="1" t="s">
        <v>35</v>
      </c>
      <c r="L858" s="1" t="s">
        <v>36</v>
      </c>
      <c r="M858" s="1"/>
      <c r="N858" s="1" t="s">
        <v>27</v>
      </c>
      <c r="O858" s="1" t="s">
        <v>114</v>
      </c>
      <c r="P858" s="1" t="s">
        <v>55</v>
      </c>
      <c r="Q858" s="1" t="s">
        <v>621</v>
      </c>
      <c r="R858" s="1">
        <v>55305</v>
      </c>
      <c r="S858" s="1" t="s">
        <v>115</v>
      </c>
      <c r="T858" s="1" t="s">
        <v>40</v>
      </c>
      <c r="U858" s="1">
        <v>17</v>
      </c>
      <c r="V858" s="1">
        <v>89957</v>
      </c>
    </row>
    <row r="859" spans="1:22" x14ac:dyDescent="0.35">
      <c r="A859" s="1">
        <v>19269</v>
      </c>
      <c r="B859" s="1" t="s">
        <v>21</v>
      </c>
      <c r="C859" s="1">
        <v>11.34</v>
      </c>
      <c r="D859" s="1">
        <v>0.05</v>
      </c>
      <c r="E859" s="1">
        <v>1526</v>
      </c>
      <c r="F859" s="1"/>
      <c r="G859" s="1"/>
      <c r="H859" s="1" t="s">
        <v>32</v>
      </c>
      <c r="I859" s="1" t="s">
        <v>42</v>
      </c>
      <c r="J859" s="1" t="s">
        <v>58</v>
      </c>
      <c r="K859" s="1" t="s">
        <v>83</v>
      </c>
      <c r="L859" s="1" t="s">
        <v>53</v>
      </c>
      <c r="M859" s="1"/>
      <c r="N859" s="1" t="s">
        <v>27</v>
      </c>
      <c r="O859" s="1" t="s">
        <v>114</v>
      </c>
      <c r="P859" s="1" t="s">
        <v>542</v>
      </c>
      <c r="Q859" s="1" t="s">
        <v>622</v>
      </c>
      <c r="R859" s="1">
        <v>35211</v>
      </c>
      <c r="S859" s="2">
        <v>42279</v>
      </c>
      <c r="T859" s="2">
        <v>42310</v>
      </c>
      <c r="U859" s="1">
        <v>10</v>
      </c>
      <c r="V859" s="1">
        <v>86812</v>
      </c>
    </row>
    <row r="860" spans="1:22" x14ac:dyDescent="0.35">
      <c r="A860" s="1">
        <v>24974</v>
      </c>
      <c r="B860" s="1" t="s">
        <v>41</v>
      </c>
      <c r="C860" s="1">
        <v>30.98</v>
      </c>
      <c r="D860" s="1">
        <v>0.05</v>
      </c>
      <c r="E860" s="1">
        <v>1527</v>
      </c>
      <c r="F860" s="1"/>
      <c r="G860" s="1"/>
      <c r="H860" s="1" t="s">
        <v>22</v>
      </c>
      <c r="I860" s="1" t="s">
        <v>51</v>
      </c>
      <c r="J860" s="1" t="s">
        <v>58</v>
      </c>
      <c r="K860" s="1" t="s">
        <v>25</v>
      </c>
      <c r="L860" s="1" t="s">
        <v>44</v>
      </c>
      <c r="M860" s="1"/>
      <c r="N860" s="1" t="s">
        <v>27</v>
      </c>
      <c r="O860" s="1" t="s">
        <v>114</v>
      </c>
      <c r="P860" s="1" t="s">
        <v>542</v>
      </c>
      <c r="Q860" s="1" t="s">
        <v>623</v>
      </c>
      <c r="R860" s="1">
        <v>35601</v>
      </c>
      <c r="S860" s="2">
        <v>42248</v>
      </c>
      <c r="T860" s="2">
        <v>42309</v>
      </c>
      <c r="U860" s="1">
        <v>5</v>
      </c>
      <c r="V860" s="1">
        <v>86813</v>
      </c>
    </row>
    <row r="861" spans="1:22" x14ac:dyDescent="0.35">
      <c r="A861" s="1">
        <v>22253</v>
      </c>
      <c r="B861" s="1" t="s">
        <v>98</v>
      </c>
      <c r="C861" s="1">
        <v>65.989999999999995</v>
      </c>
      <c r="D861" s="1">
        <v>0.05</v>
      </c>
      <c r="E861" s="1">
        <v>1527</v>
      </c>
      <c r="F861" s="1"/>
      <c r="G861" s="1"/>
      <c r="H861" s="1" t="s">
        <v>32</v>
      </c>
      <c r="I861" s="1" t="s">
        <v>42</v>
      </c>
      <c r="J861" s="1" t="s">
        <v>73</v>
      </c>
      <c r="K861" s="1" t="s">
        <v>67</v>
      </c>
      <c r="L861" s="1" t="s">
        <v>53</v>
      </c>
      <c r="M861" s="1"/>
      <c r="N861" s="1" t="s">
        <v>27</v>
      </c>
      <c r="O861" s="1" t="s">
        <v>114</v>
      </c>
      <c r="P861" s="1" t="s">
        <v>542</v>
      </c>
      <c r="Q861" s="1" t="s">
        <v>623</v>
      </c>
      <c r="R861" s="1">
        <v>35601</v>
      </c>
      <c r="S861" s="1" t="s">
        <v>128</v>
      </c>
      <c r="T861" s="2">
        <v>42251</v>
      </c>
      <c r="U861" s="1">
        <v>23</v>
      </c>
      <c r="V861" s="1">
        <v>86814</v>
      </c>
    </row>
    <row r="862" spans="1:22" x14ac:dyDescent="0.35">
      <c r="A862" s="1">
        <v>21455</v>
      </c>
      <c r="B862" s="1" t="s">
        <v>98</v>
      </c>
      <c r="C862" s="1">
        <v>50.98</v>
      </c>
      <c r="D862" s="1">
        <v>0.05</v>
      </c>
      <c r="E862" s="1">
        <v>1527</v>
      </c>
      <c r="F862" s="1"/>
      <c r="G862" s="1"/>
      <c r="H862" s="1" t="s">
        <v>32</v>
      </c>
      <c r="I862" s="1" t="s">
        <v>42</v>
      </c>
      <c r="J862" s="1" t="s">
        <v>73</v>
      </c>
      <c r="K862" s="1" t="s">
        <v>144</v>
      </c>
      <c r="L862" s="1" t="s">
        <v>53</v>
      </c>
      <c r="M862" s="1"/>
      <c r="N862" s="1" t="s">
        <v>27</v>
      </c>
      <c r="O862" s="1" t="s">
        <v>114</v>
      </c>
      <c r="P862" s="1" t="s">
        <v>542</v>
      </c>
      <c r="Q862" s="1" t="s">
        <v>623</v>
      </c>
      <c r="R862" s="1">
        <v>35601</v>
      </c>
      <c r="S862" s="1" t="s">
        <v>77</v>
      </c>
      <c r="T862" s="1" t="s">
        <v>64</v>
      </c>
      <c r="U862" s="1">
        <v>28</v>
      </c>
      <c r="V862" s="1">
        <v>86815</v>
      </c>
    </row>
    <row r="863" spans="1:22" x14ac:dyDescent="0.35">
      <c r="A863" s="1">
        <v>24975</v>
      </c>
      <c r="B863" s="1" t="s">
        <v>41</v>
      </c>
      <c r="C863" s="1">
        <v>525.98</v>
      </c>
      <c r="D863" s="1">
        <v>0.1</v>
      </c>
      <c r="E863" s="1">
        <v>1528</v>
      </c>
      <c r="F863" s="1"/>
      <c r="G863" s="1"/>
      <c r="H863" s="1" t="s">
        <v>32</v>
      </c>
      <c r="I863" s="1" t="s">
        <v>51</v>
      </c>
      <c r="J863" s="1" t="s">
        <v>58</v>
      </c>
      <c r="K863" s="1" t="s">
        <v>100</v>
      </c>
      <c r="L863" s="1" t="s">
        <v>53</v>
      </c>
      <c r="M863" s="1"/>
      <c r="N863" s="1" t="s">
        <v>27</v>
      </c>
      <c r="O863" s="1" t="s">
        <v>114</v>
      </c>
      <c r="P863" s="1" t="s">
        <v>225</v>
      </c>
      <c r="Q863" s="1" t="s">
        <v>624</v>
      </c>
      <c r="R863" s="1">
        <v>27288</v>
      </c>
      <c r="S863" s="2">
        <v>42248</v>
      </c>
      <c r="T863" s="2">
        <v>42309</v>
      </c>
      <c r="U863" s="1">
        <v>9</v>
      </c>
      <c r="V863" s="1">
        <v>86813</v>
      </c>
    </row>
    <row r="864" spans="1:22" x14ac:dyDescent="0.35">
      <c r="A864" s="1">
        <v>21199</v>
      </c>
      <c r="B864" s="1" t="s">
        <v>41</v>
      </c>
      <c r="C864" s="1">
        <v>4.91</v>
      </c>
      <c r="D864" s="1">
        <v>0.05</v>
      </c>
      <c r="E864" s="1">
        <v>1531</v>
      </c>
      <c r="F864" s="1"/>
      <c r="G864" s="1"/>
      <c r="H864" s="1" t="s">
        <v>32</v>
      </c>
      <c r="I864" s="1" t="s">
        <v>104</v>
      </c>
      <c r="J864" s="1" t="s">
        <v>58</v>
      </c>
      <c r="K864" s="1" t="s">
        <v>116</v>
      </c>
      <c r="L864" s="1" t="s">
        <v>53</v>
      </c>
      <c r="M864" s="1"/>
      <c r="N864" s="1" t="s">
        <v>27</v>
      </c>
      <c r="O864" s="1" t="s">
        <v>54</v>
      </c>
      <c r="P864" s="1" t="s">
        <v>242</v>
      </c>
      <c r="Q864" s="1" t="s">
        <v>625</v>
      </c>
      <c r="R864" s="1">
        <v>32137</v>
      </c>
      <c r="S864" s="1" t="s">
        <v>177</v>
      </c>
      <c r="T864" s="1" t="s">
        <v>201</v>
      </c>
      <c r="U864" s="1">
        <v>6</v>
      </c>
      <c r="V864" s="1">
        <v>88852</v>
      </c>
    </row>
    <row r="865" spans="1:22" x14ac:dyDescent="0.35">
      <c r="A865" s="1">
        <v>21596</v>
      </c>
      <c r="B865" s="1" t="s">
        <v>21</v>
      </c>
      <c r="C865" s="1">
        <v>4.8899999999999997</v>
      </c>
      <c r="D865" s="1">
        <v>0.05</v>
      </c>
      <c r="E865" s="1">
        <v>1533</v>
      </c>
      <c r="F865" s="1"/>
      <c r="G865" s="1"/>
      <c r="H865" s="1" t="s">
        <v>32</v>
      </c>
      <c r="I865" s="1" t="s">
        <v>81</v>
      </c>
      <c r="J865" s="1" t="s">
        <v>73</v>
      </c>
      <c r="K865" s="1" t="s">
        <v>144</v>
      </c>
      <c r="L865" s="1" t="s">
        <v>44</v>
      </c>
      <c r="M865" s="1"/>
      <c r="N865" s="1" t="s">
        <v>27</v>
      </c>
      <c r="O865" s="1" t="s">
        <v>54</v>
      </c>
      <c r="P865" s="1" t="s">
        <v>306</v>
      </c>
      <c r="Q865" s="1" t="s">
        <v>626</v>
      </c>
      <c r="R865" s="1">
        <v>63130</v>
      </c>
      <c r="S865" s="2">
        <v>42157</v>
      </c>
      <c r="T865" s="2">
        <v>42187</v>
      </c>
      <c r="U865" s="1">
        <v>14</v>
      </c>
      <c r="V865" s="1">
        <v>91328</v>
      </c>
    </row>
    <row r="866" spans="1:22" x14ac:dyDescent="0.35">
      <c r="A866" s="1">
        <v>21597</v>
      </c>
      <c r="B866" s="1" t="s">
        <v>21</v>
      </c>
      <c r="C866" s="1">
        <v>10.06</v>
      </c>
      <c r="D866" s="1">
        <v>0.05</v>
      </c>
      <c r="E866" s="1">
        <v>1533</v>
      </c>
      <c r="F866" s="1"/>
      <c r="G866" s="1"/>
      <c r="H866" s="1" t="s">
        <v>32</v>
      </c>
      <c r="I866" s="1" t="s">
        <v>81</v>
      </c>
      <c r="J866" s="1" t="s">
        <v>58</v>
      </c>
      <c r="K866" s="1" t="s">
        <v>83</v>
      </c>
      <c r="L866" s="1" t="s">
        <v>26</v>
      </c>
      <c r="M866" s="1"/>
      <c r="N866" s="1" t="s">
        <v>27</v>
      </c>
      <c r="O866" s="1" t="s">
        <v>54</v>
      </c>
      <c r="P866" s="1" t="s">
        <v>306</v>
      </c>
      <c r="Q866" s="1" t="s">
        <v>626</v>
      </c>
      <c r="R866" s="1">
        <v>63130</v>
      </c>
      <c r="S866" s="2">
        <v>42157</v>
      </c>
      <c r="T866" s="2">
        <v>42187</v>
      </c>
      <c r="U866" s="1">
        <v>5</v>
      </c>
      <c r="V866" s="1">
        <v>91328</v>
      </c>
    </row>
    <row r="867" spans="1:22" x14ac:dyDescent="0.35">
      <c r="A867" s="1">
        <v>23147</v>
      </c>
      <c r="B867" s="1" t="s">
        <v>98</v>
      </c>
      <c r="C867" s="1">
        <v>599.99</v>
      </c>
      <c r="D867" s="1">
        <v>0.1</v>
      </c>
      <c r="E867" s="1">
        <v>1548</v>
      </c>
      <c r="F867" s="1"/>
      <c r="G867" s="1"/>
      <c r="H867" s="1" t="s">
        <v>32</v>
      </c>
      <c r="I867" s="1" t="s">
        <v>81</v>
      </c>
      <c r="J867" s="1" t="s">
        <v>73</v>
      </c>
      <c r="K867" s="1" t="s">
        <v>340</v>
      </c>
      <c r="L867" s="1" t="s">
        <v>178</v>
      </c>
      <c r="M867" s="1"/>
      <c r="N867" s="1" t="s">
        <v>27</v>
      </c>
      <c r="O867" s="1" t="s">
        <v>114</v>
      </c>
      <c r="P867" s="1" t="s">
        <v>376</v>
      </c>
      <c r="Q867" s="1" t="s">
        <v>627</v>
      </c>
      <c r="R867" s="1">
        <v>47374</v>
      </c>
      <c r="S867" s="1" t="s">
        <v>154</v>
      </c>
      <c r="T867" s="1" t="s">
        <v>324</v>
      </c>
      <c r="U867" s="1">
        <v>18</v>
      </c>
      <c r="V867" s="1">
        <v>88487</v>
      </c>
    </row>
    <row r="868" spans="1:22" x14ac:dyDescent="0.35">
      <c r="A868" s="1">
        <v>19627</v>
      </c>
      <c r="B868" s="1" t="s">
        <v>98</v>
      </c>
      <c r="C868" s="1">
        <v>17.7</v>
      </c>
      <c r="D868" s="1">
        <v>0.05</v>
      </c>
      <c r="E868" s="1">
        <v>1551</v>
      </c>
      <c r="F868" s="1"/>
      <c r="G868" s="1"/>
      <c r="H868" s="1" t="s">
        <v>32</v>
      </c>
      <c r="I868" s="1" t="s">
        <v>104</v>
      </c>
      <c r="J868" s="1" t="s">
        <v>58</v>
      </c>
      <c r="K868" s="1" t="s">
        <v>119</v>
      </c>
      <c r="L868" s="1" t="s">
        <v>53</v>
      </c>
      <c r="M868" s="1"/>
      <c r="N868" s="1" t="s">
        <v>27</v>
      </c>
      <c r="O868" s="1" t="s">
        <v>114</v>
      </c>
      <c r="P868" s="1" t="s">
        <v>364</v>
      </c>
      <c r="Q868" s="1" t="s">
        <v>628</v>
      </c>
      <c r="R868" s="1">
        <v>39530</v>
      </c>
      <c r="S868" s="1" t="s">
        <v>324</v>
      </c>
      <c r="T868" s="2">
        <v>42011</v>
      </c>
      <c r="U868" s="1">
        <v>18</v>
      </c>
      <c r="V868" s="1">
        <v>87488</v>
      </c>
    </row>
    <row r="869" spans="1:22" x14ac:dyDescent="0.35">
      <c r="A869" s="1">
        <v>20993</v>
      </c>
      <c r="B869" s="1" t="s">
        <v>41</v>
      </c>
      <c r="C869" s="1">
        <v>348.21</v>
      </c>
      <c r="D869" s="1">
        <v>0.1</v>
      </c>
      <c r="E869" s="1">
        <v>1552</v>
      </c>
      <c r="F869" s="1"/>
      <c r="G869" s="1"/>
      <c r="H869" s="1" t="s">
        <v>22</v>
      </c>
      <c r="I869" s="1" t="s">
        <v>51</v>
      </c>
      <c r="J869" s="1" t="s">
        <v>34</v>
      </c>
      <c r="K869" s="1" t="s">
        <v>123</v>
      </c>
      <c r="L869" s="1" t="s">
        <v>108</v>
      </c>
      <c r="M869" s="1"/>
      <c r="N869" s="1" t="s">
        <v>27</v>
      </c>
      <c r="O869" s="1" t="s">
        <v>114</v>
      </c>
      <c r="P869" s="1" t="s">
        <v>364</v>
      </c>
      <c r="Q869" s="1" t="s">
        <v>629</v>
      </c>
      <c r="R869" s="1">
        <v>39056</v>
      </c>
      <c r="S869" s="2">
        <v>42005</v>
      </c>
      <c r="T869" s="2">
        <v>42095</v>
      </c>
      <c r="U869" s="1">
        <v>2</v>
      </c>
      <c r="V869" s="1">
        <v>87486</v>
      </c>
    </row>
    <row r="870" spans="1:22" x14ac:dyDescent="0.35">
      <c r="A870" s="1">
        <v>24862</v>
      </c>
      <c r="B870" s="1" t="s">
        <v>31</v>
      </c>
      <c r="C870" s="1">
        <v>12.28</v>
      </c>
      <c r="D870" s="1">
        <v>0.05</v>
      </c>
      <c r="E870" s="1">
        <v>1553</v>
      </c>
      <c r="F870" s="1"/>
      <c r="G870" s="1"/>
      <c r="H870" s="1" t="s">
        <v>32</v>
      </c>
      <c r="I870" s="1" t="s">
        <v>51</v>
      </c>
      <c r="J870" s="1" t="s">
        <v>58</v>
      </c>
      <c r="K870" s="1" t="s">
        <v>83</v>
      </c>
      <c r="L870" s="1" t="s">
        <v>53</v>
      </c>
      <c r="M870" s="1"/>
      <c r="N870" s="1" t="s">
        <v>27</v>
      </c>
      <c r="O870" s="1" t="s">
        <v>114</v>
      </c>
      <c r="P870" s="1" t="s">
        <v>364</v>
      </c>
      <c r="Q870" s="1" t="s">
        <v>630</v>
      </c>
      <c r="R870" s="1">
        <v>38701</v>
      </c>
      <c r="S870" s="1" t="s">
        <v>130</v>
      </c>
      <c r="T870" s="1" t="s">
        <v>384</v>
      </c>
      <c r="U870" s="1">
        <v>7</v>
      </c>
      <c r="V870" s="1">
        <v>87484</v>
      </c>
    </row>
    <row r="871" spans="1:22" x14ac:dyDescent="0.35">
      <c r="A871" s="1">
        <v>26135</v>
      </c>
      <c r="B871" s="1" t="s">
        <v>21</v>
      </c>
      <c r="C871" s="1">
        <v>10.98</v>
      </c>
      <c r="D871" s="1">
        <v>0.05</v>
      </c>
      <c r="E871" s="1">
        <v>1554</v>
      </c>
      <c r="F871" s="1"/>
      <c r="G871" s="1"/>
      <c r="H871" s="1" t="s">
        <v>32</v>
      </c>
      <c r="I871" s="1" t="s">
        <v>51</v>
      </c>
      <c r="J871" s="1" t="s">
        <v>58</v>
      </c>
      <c r="K871" s="1" t="s">
        <v>196</v>
      </c>
      <c r="L871" s="1" t="s">
        <v>53</v>
      </c>
      <c r="M871" s="1"/>
      <c r="N871" s="1" t="s">
        <v>27</v>
      </c>
      <c r="O871" s="1" t="s">
        <v>114</v>
      </c>
      <c r="P871" s="1" t="s">
        <v>364</v>
      </c>
      <c r="Q871" s="1" t="s">
        <v>631</v>
      </c>
      <c r="R871" s="1">
        <v>39503</v>
      </c>
      <c r="S871" s="1" t="s">
        <v>135</v>
      </c>
      <c r="T871" s="1" t="s">
        <v>135</v>
      </c>
      <c r="U871" s="1">
        <v>15</v>
      </c>
      <c r="V871" s="1">
        <v>87485</v>
      </c>
    </row>
    <row r="872" spans="1:22" x14ac:dyDescent="0.35">
      <c r="A872" s="1">
        <v>25409</v>
      </c>
      <c r="B872" s="1" t="s">
        <v>21</v>
      </c>
      <c r="C872" s="1">
        <v>124.49</v>
      </c>
      <c r="D872" s="1">
        <v>0.1</v>
      </c>
      <c r="E872" s="1">
        <v>1554</v>
      </c>
      <c r="F872" s="1"/>
      <c r="G872" s="1"/>
      <c r="H872" s="1" t="s">
        <v>22</v>
      </c>
      <c r="I872" s="1" t="s">
        <v>104</v>
      </c>
      <c r="J872" s="1" t="s">
        <v>34</v>
      </c>
      <c r="K872" s="1" t="s">
        <v>123</v>
      </c>
      <c r="L872" s="1" t="s">
        <v>108</v>
      </c>
      <c r="M872" s="1"/>
      <c r="N872" s="1" t="s">
        <v>27</v>
      </c>
      <c r="O872" s="1" t="s">
        <v>114</v>
      </c>
      <c r="P872" s="1" t="s">
        <v>364</v>
      </c>
      <c r="Q872" s="1" t="s">
        <v>631</v>
      </c>
      <c r="R872" s="1">
        <v>39503</v>
      </c>
      <c r="S872" s="1" t="s">
        <v>211</v>
      </c>
      <c r="T872" s="1" t="s">
        <v>68</v>
      </c>
      <c r="U872" s="1">
        <v>7</v>
      </c>
      <c r="V872" s="1">
        <v>87487</v>
      </c>
    </row>
    <row r="873" spans="1:22" x14ac:dyDescent="0.35">
      <c r="A873" s="1">
        <v>18294</v>
      </c>
      <c r="B873" s="1" t="s">
        <v>31</v>
      </c>
      <c r="C873" s="1">
        <v>2.89</v>
      </c>
      <c r="D873" s="1">
        <v>0.05</v>
      </c>
      <c r="E873" s="1">
        <v>1556</v>
      </c>
      <c r="F873" s="1"/>
      <c r="G873" s="1"/>
      <c r="H873" s="1" t="s">
        <v>32</v>
      </c>
      <c r="I873" s="1" t="s">
        <v>104</v>
      </c>
      <c r="J873" s="1" t="s">
        <v>58</v>
      </c>
      <c r="K873" s="1" t="s">
        <v>116</v>
      </c>
      <c r="L873" s="1" t="s">
        <v>53</v>
      </c>
      <c r="M873" s="1"/>
      <c r="N873" s="1" t="s">
        <v>27</v>
      </c>
      <c r="O873" s="1" t="s">
        <v>114</v>
      </c>
      <c r="P873" s="1" t="s">
        <v>117</v>
      </c>
      <c r="Q873" s="1" t="s">
        <v>592</v>
      </c>
      <c r="R873" s="1">
        <v>22304</v>
      </c>
      <c r="S873" s="2">
        <v>42010</v>
      </c>
      <c r="T873" s="2">
        <v>42069</v>
      </c>
      <c r="U873" s="1">
        <v>6</v>
      </c>
      <c r="V873" s="1">
        <v>87425</v>
      </c>
    </row>
    <row r="874" spans="1:22" x14ac:dyDescent="0.35">
      <c r="A874" s="1">
        <v>18295</v>
      </c>
      <c r="B874" s="1" t="s">
        <v>31</v>
      </c>
      <c r="C874" s="1">
        <v>22.84</v>
      </c>
      <c r="D874" s="1">
        <v>0.05</v>
      </c>
      <c r="E874" s="1">
        <v>1556</v>
      </c>
      <c r="F874" s="1"/>
      <c r="G874" s="1"/>
      <c r="H874" s="1" t="s">
        <v>32</v>
      </c>
      <c r="I874" s="1" t="s">
        <v>104</v>
      </c>
      <c r="J874" s="1" t="s">
        <v>58</v>
      </c>
      <c r="K874" s="1" t="s">
        <v>83</v>
      </c>
      <c r="L874" s="1" t="s">
        <v>53</v>
      </c>
      <c r="M874" s="1"/>
      <c r="N874" s="1" t="s">
        <v>27</v>
      </c>
      <c r="O874" s="1" t="s">
        <v>114</v>
      </c>
      <c r="P874" s="1" t="s">
        <v>117</v>
      </c>
      <c r="Q874" s="1" t="s">
        <v>592</v>
      </c>
      <c r="R874" s="1">
        <v>22304</v>
      </c>
      <c r="S874" s="2">
        <v>42010</v>
      </c>
      <c r="T874" s="2">
        <v>42069</v>
      </c>
      <c r="U874" s="1">
        <v>9</v>
      </c>
      <c r="V874" s="1">
        <v>87425</v>
      </c>
    </row>
    <row r="875" spans="1:22" x14ac:dyDescent="0.35">
      <c r="A875" s="1">
        <v>18511</v>
      </c>
      <c r="B875" s="1" t="s">
        <v>98</v>
      </c>
      <c r="C875" s="1">
        <v>60.98</v>
      </c>
      <c r="D875" s="1">
        <v>0.05</v>
      </c>
      <c r="E875" s="1">
        <v>1557</v>
      </c>
      <c r="F875" s="1"/>
      <c r="G875" s="1"/>
      <c r="H875" s="1" t="s">
        <v>32</v>
      </c>
      <c r="I875" s="1" t="s">
        <v>104</v>
      </c>
      <c r="J875" s="1" t="s">
        <v>58</v>
      </c>
      <c r="K875" s="1" t="s">
        <v>196</v>
      </c>
      <c r="L875" s="1" t="s">
        <v>178</v>
      </c>
      <c r="M875" s="1"/>
      <c r="N875" s="1" t="s">
        <v>27</v>
      </c>
      <c r="O875" s="1" t="s">
        <v>114</v>
      </c>
      <c r="P875" s="1" t="s">
        <v>117</v>
      </c>
      <c r="Q875" s="1" t="s">
        <v>632</v>
      </c>
      <c r="R875" s="1">
        <v>22003</v>
      </c>
      <c r="S875" s="1" t="s">
        <v>132</v>
      </c>
      <c r="T875" s="2">
        <v>42039</v>
      </c>
      <c r="U875" s="1">
        <v>15</v>
      </c>
      <c r="V875" s="1">
        <v>87426</v>
      </c>
    </row>
    <row r="876" spans="1:22" x14ac:dyDescent="0.35">
      <c r="A876" s="1">
        <v>18512</v>
      </c>
      <c r="B876" s="1" t="s">
        <v>98</v>
      </c>
      <c r="C876" s="1">
        <v>29.89</v>
      </c>
      <c r="D876" s="1">
        <v>0.05</v>
      </c>
      <c r="E876" s="1">
        <v>1557</v>
      </c>
      <c r="F876" s="1"/>
      <c r="G876" s="1"/>
      <c r="H876" s="1" t="s">
        <v>32</v>
      </c>
      <c r="I876" s="1" t="s">
        <v>104</v>
      </c>
      <c r="J876" s="1" t="s">
        <v>73</v>
      </c>
      <c r="K876" s="1" t="s">
        <v>144</v>
      </c>
      <c r="L876" s="1" t="s">
        <v>44</v>
      </c>
      <c r="M876" s="1"/>
      <c r="N876" s="1" t="s">
        <v>27</v>
      </c>
      <c r="O876" s="1" t="s">
        <v>114</v>
      </c>
      <c r="P876" s="1" t="s">
        <v>117</v>
      </c>
      <c r="Q876" s="1" t="s">
        <v>632</v>
      </c>
      <c r="R876" s="1">
        <v>22003</v>
      </c>
      <c r="S876" s="1" t="s">
        <v>132</v>
      </c>
      <c r="T876" s="1" t="s">
        <v>94</v>
      </c>
      <c r="U876" s="1">
        <v>12</v>
      </c>
      <c r="V876" s="1">
        <v>87426</v>
      </c>
    </row>
    <row r="877" spans="1:22" x14ac:dyDescent="0.35">
      <c r="A877" s="1">
        <v>26229</v>
      </c>
      <c r="B877" s="1" t="s">
        <v>41</v>
      </c>
      <c r="C877" s="1">
        <v>226.67</v>
      </c>
      <c r="D877" s="1">
        <v>0.1</v>
      </c>
      <c r="E877" s="1">
        <v>1559</v>
      </c>
      <c r="F877" s="1"/>
      <c r="G877" s="1"/>
      <c r="H877" s="1" t="s">
        <v>22</v>
      </c>
      <c r="I877" s="1" t="s">
        <v>104</v>
      </c>
      <c r="J877" s="1" t="s">
        <v>34</v>
      </c>
      <c r="K877" s="1" t="s">
        <v>35</v>
      </c>
      <c r="L877" s="1" t="s">
        <v>36</v>
      </c>
      <c r="M877" s="1"/>
      <c r="N877" s="1" t="s">
        <v>27</v>
      </c>
      <c r="O877" s="1" t="s">
        <v>54</v>
      </c>
      <c r="P877" s="1" t="s">
        <v>117</v>
      </c>
      <c r="Q877" s="1" t="s">
        <v>633</v>
      </c>
      <c r="R877" s="1">
        <v>24060</v>
      </c>
      <c r="S877" s="1" t="s">
        <v>205</v>
      </c>
      <c r="T877" s="1" t="s">
        <v>299</v>
      </c>
      <c r="U877" s="1">
        <v>5</v>
      </c>
      <c r="V877" s="1">
        <v>87424</v>
      </c>
    </row>
    <row r="878" spans="1:22" x14ac:dyDescent="0.35">
      <c r="A878" s="1">
        <v>19130</v>
      </c>
      <c r="B878" s="1" t="s">
        <v>21</v>
      </c>
      <c r="C878" s="1">
        <v>11.34</v>
      </c>
      <c r="D878" s="1">
        <v>0.05</v>
      </c>
      <c r="E878" s="1">
        <v>1561</v>
      </c>
      <c r="F878" s="1"/>
      <c r="G878" s="1"/>
      <c r="H878" s="1" t="s">
        <v>32</v>
      </c>
      <c r="I878" s="1" t="s">
        <v>81</v>
      </c>
      <c r="J878" s="1" t="s">
        <v>58</v>
      </c>
      <c r="K878" s="1" t="s">
        <v>83</v>
      </c>
      <c r="L878" s="1" t="s">
        <v>53</v>
      </c>
      <c r="M878" s="1"/>
      <c r="N878" s="1" t="s">
        <v>27</v>
      </c>
      <c r="O878" s="1" t="s">
        <v>54</v>
      </c>
      <c r="P878" s="1" t="s">
        <v>112</v>
      </c>
      <c r="Q878" s="1" t="s">
        <v>589</v>
      </c>
      <c r="R878" s="1">
        <v>76063</v>
      </c>
      <c r="S878" s="2">
        <v>42007</v>
      </c>
      <c r="T878" s="2">
        <v>42038</v>
      </c>
      <c r="U878" s="1">
        <v>9</v>
      </c>
      <c r="V878" s="1">
        <v>88093</v>
      </c>
    </row>
    <row r="879" spans="1:22" x14ac:dyDescent="0.35">
      <c r="A879" s="1">
        <v>19208</v>
      </c>
      <c r="B879" s="1" t="s">
        <v>41</v>
      </c>
      <c r="C879" s="1">
        <v>12.2</v>
      </c>
      <c r="D879" s="1">
        <v>0.05</v>
      </c>
      <c r="E879" s="1">
        <v>1561</v>
      </c>
      <c r="F879" s="1"/>
      <c r="G879" s="1"/>
      <c r="H879" s="1" t="s">
        <v>32</v>
      </c>
      <c r="I879" s="1" t="s">
        <v>81</v>
      </c>
      <c r="J879" s="1" t="s">
        <v>34</v>
      </c>
      <c r="K879" s="1" t="s">
        <v>52</v>
      </c>
      <c r="L879" s="1" t="s">
        <v>44</v>
      </c>
      <c r="M879" s="1"/>
      <c r="N879" s="1" t="s">
        <v>27</v>
      </c>
      <c r="O879" s="1" t="s">
        <v>114</v>
      </c>
      <c r="P879" s="1" t="s">
        <v>112</v>
      </c>
      <c r="Q879" s="1" t="s">
        <v>589</v>
      </c>
      <c r="R879" s="1">
        <v>76063</v>
      </c>
      <c r="S879" s="1" t="s">
        <v>204</v>
      </c>
      <c r="T879" s="1" t="s">
        <v>252</v>
      </c>
      <c r="U879" s="1">
        <v>5</v>
      </c>
      <c r="V879" s="1">
        <v>88094</v>
      </c>
    </row>
    <row r="880" spans="1:22" x14ac:dyDescent="0.35">
      <c r="A880" s="1">
        <v>20464</v>
      </c>
      <c r="B880" s="1" t="s">
        <v>50</v>
      </c>
      <c r="C880" s="1">
        <v>20.95</v>
      </c>
      <c r="D880" s="1">
        <v>0.05</v>
      </c>
      <c r="E880" s="1">
        <v>1574</v>
      </c>
      <c r="F880" s="1"/>
      <c r="G880" s="1"/>
      <c r="H880" s="1" t="s">
        <v>32</v>
      </c>
      <c r="I880" s="1" t="s">
        <v>104</v>
      </c>
      <c r="J880" s="1" t="s">
        <v>73</v>
      </c>
      <c r="K880" s="1" t="s">
        <v>144</v>
      </c>
      <c r="L880" s="1" t="s">
        <v>53</v>
      </c>
      <c r="M880" s="1"/>
      <c r="N880" s="1" t="s">
        <v>27</v>
      </c>
      <c r="O880" s="1" t="s">
        <v>45</v>
      </c>
      <c r="P880" s="1" t="s">
        <v>225</v>
      </c>
      <c r="Q880" s="1" t="s">
        <v>634</v>
      </c>
      <c r="R880" s="1">
        <v>28314</v>
      </c>
      <c r="S880" s="2">
        <v>42249</v>
      </c>
      <c r="T880" s="2">
        <v>42279</v>
      </c>
      <c r="U880" s="1">
        <v>19</v>
      </c>
      <c r="V880" s="1">
        <v>86966</v>
      </c>
    </row>
    <row r="881" spans="1:22" x14ac:dyDescent="0.35">
      <c r="A881" s="1">
        <v>22127</v>
      </c>
      <c r="B881" s="1" t="s">
        <v>98</v>
      </c>
      <c r="C881" s="1">
        <v>11.58</v>
      </c>
      <c r="D881" s="1">
        <v>0.05</v>
      </c>
      <c r="E881" s="1">
        <v>1580</v>
      </c>
      <c r="F881" s="1"/>
      <c r="G881" s="1"/>
      <c r="H881" s="1" t="s">
        <v>32</v>
      </c>
      <c r="I881" s="1" t="s">
        <v>81</v>
      </c>
      <c r="J881" s="1" t="s">
        <v>58</v>
      </c>
      <c r="K881" s="1" t="s">
        <v>61</v>
      </c>
      <c r="L881" s="1" t="s">
        <v>53</v>
      </c>
      <c r="M881" s="1"/>
      <c r="N881" s="1" t="s">
        <v>27</v>
      </c>
      <c r="O881" s="1" t="s">
        <v>45</v>
      </c>
      <c r="P881" s="1" t="s">
        <v>147</v>
      </c>
      <c r="Q881" s="1" t="s">
        <v>635</v>
      </c>
      <c r="R881" s="1">
        <v>4901</v>
      </c>
      <c r="S881" s="1" t="s">
        <v>270</v>
      </c>
      <c r="T881" s="1" t="s">
        <v>137</v>
      </c>
      <c r="U881" s="1">
        <v>1</v>
      </c>
      <c r="V881" s="1">
        <v>90934</v>
      </c>
    </row>
    <row r="882" spans="1:22" x14ac:dyDescent="0.35">
      <c r="A882" s="1">
        <v>25013</v>
      </c>
      <c r="B882" s="1" t="s">
        <v>50</v>
      </c>
      <c r="C882" s="1">
        <v>19.04</v>
      </c>
      <c r="D882" s="1">
        <v>0.05</v>
      </c>
      <c r="E882" s="1">
        <v>1590</v>
      </c>
      <c r="F882" s="1"/>
      <c r="G882" s="1"/>
      <c r="H882" s="1" t="s">
        <v>22</v>
      </c>
      <c r="I882" s="1" t="s">
        <v>81</v>
      </c>
      <c r="J882" s="1" t="s">
        <v>34</v>
      </c>
      <c r="K882" s="1" t="s">
        <v>52</v>
      </c>
      <c r="L882" s="1" t="s">
        <v>53</v>
      </c>
      <c r="M882" s="1"/>
      <c r="N882" s="1" t="s">
        <v>27</v>
      </c>
      <c r="O882" s="1" t="s">
        <v>54</v>
      </c>
      <c r="P882" s="1" t="s">
        <v>124</v>
      </c>
      <c r="Q882" s="1" t="s">
        <v>636</v>
      </c>
      <c r="R882" s="1">
        <v>44094</v>
      </c>
      <c r="S882" s="2">
        <v>42098</v>
      </c>
      <c r="T882" s="2">
        <v>42098</v>
      </c>
      <c r="U882" s="1">
        <v>7</v>
      </c>
      <c r="V882" s="1">
        <v>86668</v>
      </c>
    </row>
    <row r="883" spans="1:22" x14ac:dyDescent="0.35">
      <c r="A883" s="1">
        <v>25011</v>
      </c>
      <c r="B883" s="1" t="s">
        <v>50</v>
      </c>
      <c r="C883" s="1">
        <v>5.53</v>
      </c>
      <c r="D883" s="1">
        <v>0.05</v>
      </c>
      <c r="E883" s="1">
        <v>1593</v>
      </c>
      <c r="F883" s="1"/>
      <c r="G883" s="1"/>
      <c r="H883" s="1" t="s">
        <v>32</v>
      </c>
      <c r="I883" s="1" t="s">
        <v>81</v>
      </c>
      <c r="J883" s="1" t="s">
        <v>58</v>
      </c>
      <c r="K883" s="1" t="s">
        <v>100</v>
      </c>
      <c r="L883" s="1" t="s">
        <v>53</v>
      </c>
      <c r="M883" s="1"/>
      <c r="N883" s="1" t="s">
        <v>27</v>
      </c>
      <c r="O883" s="1" t="s">
        <v>45</v>
      </c>
      <c r="P883" s="1" t="s">
        <v>217</v>
      </c>
      <c r="Q883" s="1" t="s">
        <v>218</v>
      </c>
      <c r="R883" s="1">
        <v>74006</v>
      </c>
      <c r="S883" s="2">
        <v>42098</v>
      </c>
      <c r="T883" s="2">
        <v>42159</v>
      </c>
      <c r="U883" s="1">
        <v>8</v>
      </c>
      <c r="V883" s="1">
        <v>86668</v>
      </c>
    </row>
    <row r="884" spans="1:22" x14ac:dyDescent="0.35">
      <c r="A884" s="1">
        <v>21059</v>
      </c>
      <c r="B884" s="1" t="s">
        <v>21</v>
      </c>
      <c r="C884" s="1">
        <v>500.98</v>
      </c>
      <c r="D884" s="1">
        <v>0.1</v>
      </c>
      <c r="E884" s="1">
        <v>1595</v>
      </c>
      <c r="F884" s="1"/>
      <c r="G884" s="1"/>
      <c r="H884" s="1" t="s">
        <v>22</v>
      </c>
      <c r="I884" s="1" t="s">
        <v>81</v>
      </c>
      <c r="J884" s="1" t="s">
        <v>34</v>
      </c>
      <c r="K884" s="1" t="s">
        <v>35</v>
      </c>
      <c r="L884" s="1" t="s">
        <v>36</v>
      </c>
      <c r="M884" s="1"/>
      <c r="N884" s="1" t="s">
        <v>27</v>
      </c>
      <c r="O884" s="1" t="s">
        <v>45</v>
      </c>
      <c r="P884" s="1" t="s">
        <v>356</v>
      </c>
      <c r="Q884" s="1" t="s">
        <v>637</v>
      </c>
      <c r="R884" s="1">
        <v>25705</v>
      </c>
      <c r="S884" s="2">
        <v>42313</v>
      </c>
      <c r="T884" s="2">
        <v>42343</v>
      </c>
      <c r="U884" s="1">
        <v>14</v>
      </c>
      <c r="V884" s="1">
        <v>90796</v>
      </c>
    </row>
    <row r="885" spans="1:22" x14ac:dyDescent="0.35">
      <c r="A885" s="1">
        <v>21060</v>
      </c>
      <c r="B885" s="1" t="s">
        <v>21</v>
      </c>
      <c r="C885" s="1">
        <v>9.77</v>
      </c>
      <c r="D885" s="1">
        <v>0.05</v>
      </c>
      <c r="E885" s="1">
        <v>1595</v>
      </c>
      <c r="F885" s="1"/>
      <c r="G885" s="1"/>
      <c r="H885" s="1" t="s">
        <v>32</v>
      </c>
      <c r="I885" s="1" t="s">
        <v>81</v>
      </c>
      <c r="J885" s="1" t="s">
        <v>34</v>
      </c>
      <c r="K885" s="1" t="s">
        <v>52</v>
      </c>
      <c r="L885" s="1" t="s">
        <v>75</v>
      </c>
      <c r="M885" s="1"/>
      <c r="N885" s="1" t="s">
        <v>27</v>
      </c>
      <c r="O885" s="1" t="s">
        <v>45</v>
      </c>
      <c r="P885" s="1" t="s">
        <v>356</v>
      </c>
      <c r="Q885" s="1" t="s">
        <v>637</v>
      </c>
      <c r="R885" s="1">
        <v>25705</v>
      </c>
      <c r="S885" s="2">
        <v>42313</v>
      </c>
      <c r="T885" s="2">
        <v>42343</v>
      </c>
      <c r="U885" s="1">
        <v>9</v>
      </c>
      <c r="V885" s="1">
        <v>90796</v>
      </c>
    </row>
    <row r="886" spans="1:22" x14ac:dyDescent="0.35">
      <c r="A886" s="1">
        <v>21061</v>
      </c>
      <c r="B886" s="1" t="s">
        <v>21</v>
      </c>
      <c r="C886" s="1">
        <v>3.28</v>
      </c>
      <c r="D886" s="1">
        <v>0.05</v>
      </c>
      <c r="E886" s="1">
        <v>1595</v>
      </c>
      <c r="F886" s="1"/>
      <c r="G886" s="1"/>
      <c r="H886" s="1" t="s">
        <v>32</v>
      </c>
      <c r="I886" s="1" t="s">
        <v>81</v>
      </c>
      <c r="J886" s="1" t="s">
        <v>58</v>
      </c>
      <c r="K886" s="1" t="s">
        <v>25</v>
      </c>
      <c r="L886" s="1" t="s">
        <v>26</v>
      </c>
      <c r="M886" s="1"/>
      <c r="N886" s="1" t="s">
        <v>27</v>
      </c>
      <c r="O886" s="1" t="s">
        <v>45</v>
      </c>
      <c r="P886" s="1" t="s">
        <v>356</v>
      </c>
      <c r="Q886" s="1" t="s">
        <v>637</v>
      </c>
      <c r="R886" s="1">
        <v>25705</v>
      </c>
      <c r="S886" s="2">
        <v>42313</v>
      </c>
      <c r="T886" s="1" t="s">
        <v>59</v>
      </c>
      <c r="U886" s="1">
        <v>42</v>
      </c>
      <c r="V886" s="1">
        <v>90796</v>
      </c>
    </row>
    <row r="887" spans="1:22" x14ac:dyDescent="0.35">
      <c r="A887" s="1">
        <v>21928</v>
      </c>
      <c r="B887" s="1" t="s">
        <v>41</v>
      </c>
      <c r="C887" s="1">
        <v>9.11</v>
      </c>
      <c r="D887" s="1">
        <v>0.05</v>
      </c>
      <c r="E887" s="1">
        <v>1602</v>
      </c>
      <c r="F887" s="1"/>
      <c r="G887" s="1"/>
      <c r="H887" s="1" t="s">
        <v>32</v>
      </c>
      <c r="I887" s="1" t="s">
        <v>42</v>
      </c>
      <c r="J887" s="1" t="s">
        <v>58</v>
      </c>
      <c r="K887" s="1" t="s">
        <v>83</v>
      </c>
      <c r="L887" s="1" t="s">
        <v>26</v>
      </c>
      <c r="M887" s="1"/>
      <c r="N887" s="1" t="s">
        <v>27</v>
      </c>
      <c r="O887" s="1" t="s">
        <v>45</v>
      </c>
      <c r="P887" s="1" t="s">
        <v>268</v>
      </c>
      <c r="Q887" s="1" t="s">
        <v>638</v>
      </c>
      <c r="R887" s="1">
        <v>20601</v>
      </c>
      <c r="S887" s="2">
        <v>42281</v>
      </c>
      <c r="T887" s="2">
        <v>42342</v>
      </c>
      <c r="U887" s="1">
        <v>2</v>
      </c>
      <c r="V887" s="1">
        <v>89680</v>
      </c>
    </row>
    <row r="888" spans="1:22" x14ac:dyDescent="0.35">
      <c r="A888" s="1">
        <v>23533</v>
      </c>
      <c r="B888" s="1" t="s">
        <v>41</v>
      </c>
      <c r="C888" s="1">
        <v>2.1800000000000002</v>
      </c>
      <c r="D888" s="1">
        <v>0.05</v>
      </c>
      <c r="E888" s="1">
        <v>1603</v>
      </c>
      <c r="F888" s="1"/>
      <c r="G888" s="1"/>
      <c r="H888" s="1" t="s">
        <v>32</v>
      </c>
      <c r="I888" s="1" t="s">
        <v>51</v>
      </c>
      <c r="J888" s="1" t="s">
        <v>58</v>
      </c>
      <c r="K888" s="1" t="s">
        <v>60</v>
      </c>
      <c r="L888" s="1" t="s">
        <v>26</v>
      </c>
      <c r="M888" s="1"/>
      <c r="N888" s="1" t="s">
        <v>27</v>
      </c>
      <c r="O888" s="1" t="s">
        <v>45</v>
      </c>
      <c r="P888" s="1" t="s">
        <v>62</v>
      </c>
      <c r="Q888" s="1" t="s">
        <v>639</v>
      </c>
      <c r="R888" s="1">
        <v>11598</v>
      </c>
      <c r="S888" s="1" t="s">
        <v>189</v>
      </c>
      <c r="T888" s="1" t="s">
        <v>201</v>
      </c>
      <c r="U888" s="1">
        <v>9</v>
      </c>
      <c r="V888" s="1">
        <v>89679</v>
      </c>
    </row>
    <row r="889" spans="1:22" x14ac:dyDescent="0.35">
      <c r="A889" s="1">
        <v>23534</v>
      </c>
      <c r="B889" s="1" t="s">
        <v>41</v>
      </c>
      <c r="C889" s="1">
        <v>179.29</v>
      </c>
      <c r="D889" s="1">
        <v>0.1</v>
      </c>
      <c r="E889" s="1">
        <v>1603</v>
      </c>
      <c r="F889" s="1"/>
      <c r="G889" s="1"/>
      <c r="H889" s="1" t="s">
        <v>22</v>
      </c>
      <c r="I889" s="1" t="s">
        <v>51</v>
      </c>
      <c r="J889" s="1" t="s">
        <v>34</v>
      </c>
      <c r="K889" s="1" t="s">
        <v>123</v>
      </c>
      <c r="L889" s="1" t="s">
        <v>108</v>
      </c>
      <c r="M889" s="1"/>
      <c r="N889" s="1" t="s">
        <v>27</v>
      </c>
      <c r="O889" s="1" t="s">
        <v>45</v>
      </c>
      <c r="P889" s="1" t="s">
        <v>62</v>
      </c>
      <c r="Q889" s="1" t="s">
        <v>639</v>
      </c>
      <c r="R889" s="1">
        <v>11598</v>
      </c>
      <c r="S889" s="1" t="s">
        <v>189</v>
      </c>
      <c r="T889" s="1" t="s">
        <v>201</v>
      </c>
      <c r="U889" s="1">
        <v>1</v>
      </c>
      <c r="V889" s="1">
        <v>89679</v>
      </c>
    </row>
    <row r="890" spans="1:22" x14ac:dyDescent="0.35">
      <c r="A890" s="1">
        <v>18450</v>
      </c>
      <c r="B890" s="1" t="s">
        <v>50</v>
      </c>
      <c r="C890" s="1">
        <v>1.98</v>
      </c>
      <c r="D890" s="1">
        <v>0.05</v>
      </c>
      <c r="E890" s="1">
        <v>1606</v>
      </c>
      <c r="F890" s="1"/>
      <c r="G890" s="1"/>
      <c r="H890" s="1" t="s">
        <v>32</v>
      </c>
      <c r="I890" s="1" t="s">
        <v>42</v>
      </c>
      <c r="J890" s="1" t="s">
        <v>58</v>
      </c>
      <c r="K890" s="1" t="s">
        <v>100</v>
      </c>
      <c r="L890" s="1" t="s">
        <v>53</v>
      </c>
      <c r="M890" s="1"/>
      <c r="N890" s="1" t="s">
        <v>27</v>
      </c>
      <c r="O890" s="1" t="s">
        <v>45</v>
      </c>
      <c r="P890" s="1" t="s">
        <v>62</v>
      </c>
      <c r="Q890" s="1" t="s">
        <v>640</v>
      </c>
      <c r="R890" s="1">
        <v>11010</v>
      </c>
      <c r="S890" s="2">
        <v>42186</v>
      </c>
      <c r="T890" s="2">
        <v>42217</v>
      </c>
      <c r="U890" s="1">
        <v>1</v>
      </c>
      <c r="V890" s="1">
        <v>87993</v>
      </c>
    </row>
    <row r="891" spans="1:22" x14ac:dyDescent="0.35">
      <c r="A891" s="1">
        <v>18451</v>
      </c>
      <c r="B891" s="1" t="s">
        <v>50</v>
      </c>
      <c r="C891" s="1">
        <v>699.99</v>
      </c>
      <c r="D891" s="1">
        <v>0.1</v>
      </c>
      <c r="E891" s="1">
        <v>1606</v>
      </c>
      <c r="F891" s="1"/>
      <c r="G891" s="1"/>
      <c r="H891" s="1" t="s">
        <v>22</v>
      </c>
      <c r="I891" s="1" t="s">
        <v>42</v>
      </c>
      <c r="J891" s="1" t="s">
        <v>73</v>
      </c>
      <c r="K891" s="1" t="s">
        <v>340</v>
      </c>
      <c r="L891" s="1" t="s">
        <v>178</v>
      </c>
      <c r="M891" s="1"/>
      <c r="N891" s="1" t="s">
        <v>27</v>
      </c>
      <c r="O891" s="1" t="s">
        <v>45</v>
      </c>
      <c r="P891" s="1" t="s">
        <v>62</v>
      </c>
      <c r="Q891" s="1" t="s">
        <v>640</v>
      </c>
      <c r="R891" s="1">
        <v>11010</v>
      </c>
      <c r="S891" s="2">
        <v>42186</v>
      </c>
      <c r="T891" s="2">
        <v>42217</v>
      </c>
      <c r="U891" s="1">
        <v>1</v>
      </c>
      <c r="V891" s="1">
        <v>87993</v>
      </c>
    </row>
    <row r="892" spans="1:22" x14ac:dyDescent="0.35">
      <c r="A892" s="1">
        <v>18452</v>
      </c>
      <c r="B892" s="1" t="s">
        <v>50</v>
      </c>
      <c r="C892" s="1">
        <v>6783.02</v>
      </c>
      <c r="D892" s="1">
        <v>0.15</v>
      </c>
      <c r="E892" s="1">
        <v>1606</v>
      </c>
      <c r="F892" s="1"/>
      <c r="G892" s="1"/>
      <c r="H892" s="1" t="s">
        <v>32</v>
      </c>
      <c r="I892" s="1" t="s">
        <v>42</v>
      </c>
      <c r="J892" s="1" t="s">
        <v>73</v>
      </c>
      <c r="K892" s="1" t="s">
        <v>74</v>
      </c>
      <c r="L892" s="1" t="s">
        <v>178</v>
      </c>
      <c r="M892" s="1"/>
      <c r="N892" s="1" t="s">
        <v>27</v>
      </c>
      <c r="O892" s="1" t="s">
        <v>45</v>
      </c>
      <c r="P892" s="1" t="s">
        <v>62</v>
      </c>
      <c r="Q892" s="1" t="s">
        <v>640</v>
      </c>
      <c r="R892" s="1">
        <v>11010</v>
      </c>
      <c r="S892" s="2">
        <v>42186</v>
      </c>
      <c r="T892" s="2">
        <v>42217</v>
      </c>
      <c r="U892" s="1">
        <v>2</v>
      </c>
      <c r="V892" s="1">
        <v>87993</v>
      </c>
    </row>
    <row r="893" spans="1:22" x14ac:dyDescent="0.35">
      <c r="A893" s="1">
        <v>22921</v>
      </c>
      <c r="B893" s="1" t="s">
        <v>31</v>
      </c>
      <c r="C893" s="1">
        <v>15.16</v>
      </c>
      <c r="D893" s="1">
        <v>0.05</v>
      </c>
      <c r="E893" s="1">
        <v>1607</v>
      </c>
      <c r="F893" s="1"/>
      <c r="G893" s="1"/>
      <c r="H893" s="1" t="s">
        <v>32</v>
      </c>
      <c r="I893" s="1" t="s">
        <v>42</v>
      </c>
      <c r="J893" s="1" t="s">
        <v>58</v>
      </c>
      <c r="K893" s="1" t="s">
        <v>100</v>
      </c>
      <c r="L893" s="1" t="s">
        <v>53</v>
      </c>
      <c r="M893" s="1"/>
      <c r="N893" s="1" t="s">
        <v>27</v>
      </c>
      <c r="O893" s="1" t="s">
        <v>45</v>
      </c>
      <c r="P893" s="1" t="s">
        <v>62</v>
      </c>
      <c r="Q893" s="1" t="s">
        <v>641</v>
      </c>
      <c r="R893" s="1">
        <v>11520</v>
      </c>
      <c r="S893" s="1" t="s">
        <v>205</v>
      </c>
      <c r="T893" s="1" t="s">
        <v>205</v>
      </c>
      <c r="U893" s="1">
        <v>7</v>
      </c>
      <c r="V893" s="1">
        <v>87994</v>
      </c>
    </row>
    <row r="894" spans="1:22" x14ac:dyDescent="0.35">
      <c r="A894" s="1">
        <v>24951</v>
      </c>
      <c r="B894" s="1" t="s">
        <v>98</v>
      </c>
      <c r="C894" s="1">
        <v>5.68</v>
      </c>
      <c r="D894" s="1">
        <v>0.05</v>
      </c>
      <c r="E894" s="1">
        <v>1607</v>
      </c>
      <c r="F894" s="1"/>
      <c r="G894" s="1"/>
      <c r="H894" s="1" t="s">
        <v>22</v>
      </c>
      <c r="I894" s="1" t="s">
        <v>42</v>
      </c>
      <c r="J894" s="1" t="s">
        <v>58</v>
      </c>
      <c r="K894" s="1" t="s">
        <v>141</v>
      </c>
      <c r="L894" s="1" t="s">
        <v>44</v>
      </c>
      <c r="M894" s="1"/>
      <c r="N894" s="1" t="s">
        <v>27</v>
      </c>
      <c r="O894" s="1" t="s">
        <v>28</v>
      </c>
      <c r="P894" s="1" t="s">
        <v>62</v>
      </c>
      <c r="Q894" s="1" t="s">
        <v>641</v>
      </c>
      <c r="R894" s="1">
        <v>11520</v>
      </c>
      <c r="S894" s="2">
        <v>42157</v>
      </c>
      <c r="T894" s="2">
        <v>42279</v>
      </c>
      <c r="U894" s="1">
        <v>21</v>
      </c>
      <c r="V894" s="1">
        <v>87995</v>
      </c>
    </row>
    <row r="895" spans="1:22" x14ac:dyDescent="0.35">
      <c r="A895" s="1">
        <v>22682</v>
      </c>
      <c r="B895" s="1" t="s">
        <v>21</v>
      </c>
      <c r="C895" s="1">
        <v>2.16</v>
      </c>
      <c r="D895" s="1">
        <v>0.05</v>
      </c>
      <c r="E895" s="1">
        <v>1609</v>
      </c>
      <c r="F895" s="1"/>
      <c r="G895" s="1"/>
      <c r="H895" s="1" t="s">
        <v>32</v>
      </c>
      <c r="I895" s="1" t="s">
        <v>104</v>
      </c>
      <c r="J895" s="1" t="s">
        <v>58</v>
      </c>
      <c r="K895" s="1" t="s">
        <v>100</v>
      </c>
      <c r="L895" s="1" t="s">
        <v>53</v>
      </c>
      <c r="M895" s="1"/>
      <c r="N895" s="1" t="s">
        <v>27</v>
      </c>
      <c r="O895" s="1" t="s">
        <v>28</v>
      </c>
      <c r="P895" s="1" t="s">
        <v>37</v>
      </c>
      <c r="Q895" s="1" t="s">
        <v>642</v>
      </c>
      <c r="R895" s="1">
        <v>95823</v>
      </c>
      <c r="S895" s="2">
        <v>42313</v>
      </c>
      <c r="T895" s="2">
        <v>42343</v>
      </c>
      <c r="U895" s="1">
        <v>7</v>
      </c>
      <c r="V895" s="1">
        <v>87824</v>
      </c>
    </row>
    <row r="896" spans="1:22" x14ac:dyDescent="0.35">
      <c r="A896" s="1">
        <v>22683</v>
      </c>
      <c r="B896" s="1" t="s">
        <v>21</v>
      </c>
      <c r="C896" s="1">
        <v>9.7100000000000009</v>
      </c>
      <c r="D896" s="1">
        <v>0.05</v>
      </c>
      <c r="E896" s="1">
        <v>1609</v>
      </c>
      <c r="F896" s="1"/>
      <c r="G896" s="1"/>
      <c r="H896" s="1" t="s">
        <v>32</v>
      </c>
      <c r="I896" s="1" t="s">
        <v>104</v>
      </c>
      <c r="J896" s="1" t="s">
        <v>58</v>
      </c>
      <c r="K896" s="1" t="s">
        <v>119</v>
      </c>
      <c r="L896" s="1" t="s">
        <v>53</v>
      </c>
      <c r="M896" s="1"/>
      <c r="N896" s="1" t="s">
        <v>27</v>
      </c>
      <c r="O896" s="1" t="s">
        <v>45</v>
      </c>
      <c r="P896" s="1" t="s">
        <v>37</v>
      </c>
      <c r="Q896" s="1" t="s">
        <v>642</v>
      </c>
      <c r="R896" s="1">
        <v>95823</v>
      </c>
      <c r="S896" s="2">
        <v>42313</v>
      </c>
      <c r="T896" s="2">
        <v>42313</v>
      </c>
      <c r="U896" s="1">
        <v>2</v>
      </c>
      <c r="V896" s="1">
        <v>87824</v>
      </c>
    </row>
    <row r="897" spans="1:22" x14ac:dyDescent="0.35">
      <c r="A897" s="1">
        <v>18394</v>
      </c>
      <c r="B897" s="1" t="s">
        <v>98</v>
      </c>
      <c r="C897" s="1">
        <v>40.97</v>
      </c>
      <c r="D897" s="1">
        <v>0.05</v>
      </c>
      <c r="E897" s="1">
        <v>1614</v>
      </c>
      <c r="F897" s="1"/>
      <c r="G897" s="1"/>
      <c r="H897" s="1" t="s">
        <v>32</v>
      </c>
      <c r="I897" s="1" t="s">
        <v>104</v>
      </c>
      <c r="J897" s="1" t="s">
        <v>73</v>
      </c>
      <c r="K897" s="1" t="s">
        <v>144</v>
      </c>
      <c r="L897" s="1" t="s">
        <v>44</v>
      </c>
      <c r="M897" s="1"/>
      <c r="N897" s="1" t="s">
        <v>27</v>
      </c>
      <c r="O897" s="1" t="s">
        <v>54</v>
      </c>
      <c r="P897" s="1" t="s">
        <v>152</v>
      </c>
      <c r="Q897" s="1" t="s">
        <v>643</v>
      </c>
      <c r="R897" s="1">
        <v>1748</v>
      </c>
      <c r="S897" s="2">
        <v>42220</v>
      </c>
      <c r="T897" s="2">
        <v>42342</v>
      </c>
      <c r="U897" s="1">
        <v>12</v>
      </c>
      <c r="V897" s="1">
        <v>87823</v>
      </c>
    </row>
    <row r="898" spans="1:22" x14ac:dyDescent="0.35">
      <c r="A898" s="1">
        <v>19501</v>
      </c>
      <c r="B898" s="1" t="s">
        <v>21</v>
      </c>
      <c r="C898" s="1">
        <v>12.88</v>
      </c>
      <c r="D898" s="1">
        <v>0.05</v>
      </c>
      <c r="E898" s="1">
        <v>1618</v>
      </c>
      <c r="F898" s="1"/>
      <c r="G898" s="1"/>
      <c r="H898" s="1" t="s">
        <v>32</v>
      </c>
      <c r="I898" s="1" t="s">
        <v>104</v>
      </c>
      <c r="J898" s="1" t="s">
        <v>58</v>
      </c>
      <c r="K898" s="1" t="s">
        <v>141</v>
      </c>
      <c r="L898" s="1" t="s">
        <v>26</v>
      </c>
      <c r="M898" s="1"/>
      <c r="N898" s="1" t="s">
        <v>27</v>
      </c>
      <c r="O898" s="1" t="s">
        <v>45</v>
      </c>
      <c r="P898" s="1" t="s">
        <v>376</v>
      </c>
      <c r="Q898" s="1" t="s">
        <v>644</v>
      </c>
      <c r="R898" s="1">
        <v>46322</v>
      </c>
      <c r="S898" s="2">
        <v>42159</v>
      </c>
      <c r="T898" s="2">
        <v>42159</v>
      </c>
      <c r="U898" s="1">
        <v>13</v>
      </c>
      <c r="V898" s="1">
        <v>90248</v>
      </c>
    </row>
    <row r="899" spans="1:22" x14ac:dyDescent="0.35">
      <c r="A899" s="1">
        <v>19502</v>
      </c>
      <c r="B899" s="1" t="s">
        <v>21</v>
      </c>
      <c r="C899" s="1">
        <v>45.99</v>
      </c>
      <c r="D899" s="1">
        <v>0.05</v>
      </c>
      <c r="E899" s="1">
        <v>1620</v>
      </c>
      <c r="F899" s="1"/>
      <c r="G899" s="1"/>
      <c r="H899" s="1" t="s">
        <v>22</v>
      </c>
      <c r="I899" s="1" t="s">
        <v>104</v>
      </c>
      <c r="J899" s="1" t="s">
        <v>73</v>
      </c>
      <c r="K899" s="1" t="s">
        <v>67</v>
      </c>
      <c r="L899" s="1" t="s">
        <v>53</v>
      </c>
      <c r="M899" s="1"/>
      <c r="N899" s="1" t="s">
        <v>27</v>
      </c>
      <c r="O899" s="1" t="s">
        <v>54</v>
      </c>
      <c r="P899" s="1" t="s">
        <v>174</v>
      </c>
      <c r="Q899" s="1" t="s">
        <v>519</v>
      </c>
      <c r="R899" s="1">
        <v>17602</v>
      </c>
      <c r="S899" s="2">
        <v>42159</v>
      </c>
      <c r="T899" s="2">
        <v>42189</v>
      </c>
      <c r="U899" s="1">
        <v>4</v>
      </c>
      <c r="V899" s="1">
        <v>90248</v>
      </c>
    </row>
    <row r="900" spans="1:22" x14ac:dyDescent="0.35">
      <c r="A900" s="1">
        <v>23750</v>
      </c>
      <c r="B900" s="1" t="s">
        <v>21</v>
      </c>
      <c r="C900" s="1">
        <v>15.01</v>
      </c>
      <c r="D900" s="1">
        <v>0.05</v>
      </c>
      <c r="E900" s="1">
        <v>1623</v>
      </c>
      <c r="F900" s="1"/>
      <c r="G900" s="1"/>
      <c r="H900" s="1" t="s">
        <v>32</v>
      </c>
      <c r="I900" s="1" t="s">
        <v>51</v>
      </c>
      <c r="J900" s="1" t="s">
        <v>58</v>
      </c>
      <c r="K900" s="1" t="s">
        <v>100</v>
      </c>
      <c r="L900" s="1" t="s">
        <v>53</v>
      </c>
      <c r="M900" s="1"/>
      <c r="N900" s="1" t="s">
        <v>27</v>
      </c>
      <c r="O900" s="1" t="s">
        <v>54</v>
      </c>
      <c r="P900" s="1" t="s">
        <v>376</v>
      </c>
      <c r="Q900" s="1" t="s">
        <v>645</v>
      </c>
      <c r="R900" s="1">
        <v>46375</v>
      </c>
      <c r="S900" s="1" t="s">
        <v>289</v>
      </c>
      <c r="T900" s="1" t="s">
        <v>169</v>
      </c>
      <c r="U900" s="1">
        <v>22</v>
      </c>
      <c r="V900" s="1">
        <v>87611</v>
      </c>
    </row>
    <row r="901" spans="1:22" x14ac:dyDescent="0.35">
      <c r="A901" s="1">
        <v>23751</v>
      </c>
      <c r="B901" s="1" t="s">
        <v>21</v>
      </c>
      <c r="C901" s="1">
        <v>40.479999999999997</v>
      </c>
      <c r="D901" s="1">
        <v>0.05</v>
      </c>
      <c r="E901" s="1">
        <v>1623</v>
      </c>
      <c r="F901" s="1"/>
      <c r="G901" s="1"/>
      <c r="H901" s="1" t="s">
        <v>32</v>
      </c>
      <c r="I901" s="1" t="s">
        <v>51</v>
      </c>
      <c r="J901" s="1" t="s">
        <v>73</v>
      </c>
      <c r="K901" s="1" t="s">
        <v>144</v>
      </c>
      <c r="L901" s="1" t="s">
        <v>53</v>
      </c>
      <c r="M901" s="1"/>
      <c r="N901" s="1" t="s">
        <v>27</v>
      </c>
      <c r="O901" s="1" t="s">
        <v>54</v>
      </c>
      <c r="P901" s="1" t="s">
        <v>376</v>
      </c>
      <c r="Q901" s="1" t="s">
        <v>645</v>
      </c>
      <c r="R901" s="1">
        <v>46375</v>
      </c>
      <c r="S901" s="1" t="s">
        <v>289</v>
      </c>
      <c r="T901" s="1" t="s">
        <v>169</v>
      </c>
      <c r="U901" s="1">
        <v>12</v>
      </c>
      <c r="V901" s="1">
        <v>87611</v>
      </c>
    </row>
    <row r="902" spans="1:22" x14ac:dyDescent="0.35">
      <c r="A902" s="1">
        <v>23752</v>
      </c>
      <c r="B902" s="1" t="s">
        <v>21</v>
      </c>
      <c r="C902" s="1">
        <v>12.28</v>
      </c>
      <c r="D902" s="1">
        <v>0.05</v>
      </c>
      <c r="E902" s="1">
        <v>1623</v>
      </c>
      <c r="F902" s="1"/>
      <c r="G902" s="1"/>
      <c r="H902" s="1" t="s">
        <v>32</v>
      </c>
      <c r="I902" s="1" t="s">
        <v>51</v>
      </c>
      <c r="J902" s="1" t="s">
        <v>58</v>
      </c>
      <c r="K902" s="1" t="s">
        <v>119</v>
      </c>
      <c r="L902" s="1" t="s">
        <v>53</v>
      </c>
      <c r="M902" s="1"/>
      <c r="N902" s="1" t="s">
        <v>27</v>
      </c>
      <c r="O902" s="1" t="s">
        <v>45</v>
      </c>
      <c r="P902" s="1" t="s">
        <v>376</v>
      </c>
      <c r="Q902" s="1" t="s">
        <v>645</v>
      </c>
      <c r="R902" s="1">
        <v>46375</v>
      </c>
      <c r="S902" s="1" t="s">
        <v>289</v>
      </c>
      <c r="T902" s="1" t="s">
        <v>168</v>
      </c>
      <c r="U902" s="1">
        <v>1</v>
      </c>
      <c r="V902" s="1">
        <v>87611</v>
      </c>
    </row>
    <row r="903" spans="1:22" x14ac:dyDescent="0.35">
      <c r="A903" s="1">
        <v>21145</v>
      </c>
      <c r="B903" s="1" t="s">
        <v>50</v>
      </c>
      <c r="C903" s="1">
        <v>213.45</v>
      </c>
      <c r="D903" s="1">
        <v>0.1</v>
      </c>
      <c r="E903" s="1">
        <v>1625</v>
      </c>
      <c r="F903" s="1"/>
      <c r="G903" s="1"/>
      <c r="H903" s="1" t="s">
        <v>22</v>
      </c>
      <c r="I903" s="1" t="s">
        <v>42</v>
      </c>
      <c r="J903" s="1" t="s">
        <v>73</v>
      </c>
      <c r="K903" s="1" t="s">
        <v>74</v>
      </c>
      <c r="L903" s="1" t="s">
        <v>36</v>
      </c>
      <c r="M903" s="1"/>
      <c r="N903" s="1" t="s">
        <v>27</v>
      </c>
      <c r="O903" s="1" t="s">
        <v>45</v>
      </c>
      <c r="P903" s="1" t="s">
        <v>62</v>
      </c>
      <c r="Q903" s="1" t="s">
        <v>646</v>
      </c>
      <c r="R903" s="1">
        <v>11542</v>
      </c>
      <c r="S903" s="1" t="s">
        <v>94</v>
      </c>
      <c r="T903" s="1" t="s">
        <v>192</v>
      </c>
      <c r="U903" s="1">
        <v>12</v>
      </c>
      <c r="V903" s="1">
        <v>90600</v>
      </c>
    </row>
    <row r="904" spans="1:22" x14ac:dyDescent="0.35">
      <c r="A904" s="1">
        <v>21146</v>
      </c>
      <c r="B904" s="1" t="s">
        <v>50</v>
      </c>
      <c r="C904" s="1">
        <v>55.98</v>
      </c>
      <c r="D904" s="1">
        <v>0.05</v>
      </c>
      <c r="E904" s="1">
        <v>1625</v>
      </c>
      <c r="F904" s="1"/>
      <c r="G904" s="1"/>
      <c r="H904" s="1" t="s">
        <v>32</v>
      </c>
      <c r="I904" s="1" t="s">
        <v>42</v>
      </c>
      <c r="J904" s="1" t="s">
        <v>58</v>
      </c>
      <c r="K904" s="1" t="s">
        <v>83</v>
      </c>
      <c r="L904" s="1" t="s">
        <v>53</v>
      </c>
      <c r="M904" s="1"/>
      <c r="N904" s="1" t="s">
        <v>27</v>
      </c>
      <c r="O904" s="1" t="s">
        <v>45</v>
      </c>
      <c r="P904" s="1" t="s">
        <v>62</v>
      </c>
      <c r="Q904" s="1" t="s">
        <v>646</v>
      </c>
      <c r="R904" s="1">
        <v>11542</v>
      </c>
      <c r="S904" s="1" t="s">
        <v>94</v>
      </c>
      <c r="T904" s="1" t="s">
        <v>192</v>
      </c>
      <c r="U904" s="1">
        <v>8</v>
      </c>
      <c r="V904" s="1">
        <v>90600</v>
      </c>
    </row>
    <row r="905" spans="1:22" x14ac:dyDescent="0.35">
      <c r="A905" s="1">
        <v>21147</v>
      </c>
      <c r="B905" s="1" t="s">
        <v>50</v>
      </c>
      <c r="C905" s="1">
        <v>16.059999999999999</v>
      </c>
      <c r="D905" s="1">
        <v>0.05</v>
      </c>
      <c r="E905" s="1">
        <v>1625</v>
      </c>
      <c r="F905" s="1"/>
      <c r="G905" s="1"/>
      <c r="H905" s="1" t="s">
        <v>32</v>
      </c>
      <c r="I905" s="1" t="s">
        <v>42</v>
      </c>
      <c r="J905" s="1" t="s">
        <v>58</v>
      </c>
      <c r="K905" s="1" t="s">
        <v>119</v>
      </c>
      <c r="L905" s="1" t="s">
        <v>53</v>
      </c>
      <c r="M905" s="1"/>
      <c r="N905" s="1" t="s">
        <v>27</v>
      </c>
      <c r="O905" s="1" t="s">
        <v>45</v>
      </c>
      <c r="P905" s="1" t="s">
        <v>62</v>
      </c>
      <c r="Q905" s="1" t="s">
        <v>646</v>
      </c>
      <c r="R905" s="1">
        <v>11542</v>
      </c>
      <c r="S905" s="1" t="s">
        <v>94</v>
      </c>
      <c r="T905" s="1" t="s">
        <v>95</v>
      </c>
      <c r="U905" s="1">
        <v>1</v>
      </c>
      <c r="V905" s="1">
        <v>90600</v>
      </c>
    </row>
    <row r="906" spans="1:22" x14ac:dyDescent="0.35">
      <c r="A906" s="1">
        <v>21270</v>
      </c>
      <c r="B906" s="1" t="s">
        <v>50</v>
      </c>
      <c r="C906" s="1">
        <v>209.37</v>
      </c>
      <c r="D906" s="1">
        <v>0.1</v>
      </c>
      <c r="E906" s="1">
        <v>1625</v>
      </c>
      <c r="F906" s="1"/>
      <c r="G906" s="1"/>
      <c r="H906" s="1" t="s">
        <v>32</v>
      </c>
      <c r="I906" s="1" t="s">
        <v>42</v>
      </c>
      <c r="J906" s="1" t="s">
        <v>34</v>
      </c>
      <c r="K906" s="1" t="s">
        <v>123</v>
      </c>
      <c r="L906" s="1" t="s">
        <v>178</v>
      </c>
      <c r="M906" s="1"/>
      <c r="N906" s="1" t="s">
        <v>27</v>
      </c>
      <c r="O906" s="1" t="s">
        <v>114</v>
      </c>
      <c r="P906" s="1" t="s">
        <v>62</v>
      </c>
      <c r="Q906" s="1" t="s">
        <v>646</v>
      </c>
      <c r="R906" s="1">
        <v>11542</v>
      </c>
      <c r="S906" s="1" t="s">
        <v>270</v>
      </c>
      <c r="T906" s="1" t="s">
        <v>136</v>
      </c>
      <c r="U906" s="1">
        <v>11</v>
      </c>
      <c r="V906" s="1">
        <v>90601</v>
      </c>
    </row>
    <row r="907" spans="1:22" x14ac:dyDescent="0.35">
      <c r="A907" s="1">
        <v>23604</v>
      </c>
      <c r="B907" s="1" t="s">
        <v>21</v>
      </c>
      <c r="C907" s="1">
        <v>43.57</v>
      </c>
      <c r="D907" s="1">
        <v>0.05</v>
      </c>
      <c r="E907" s="1">
        <v>1627</v>
      </c>
      <c r="F907" s="1"/>
      <c r="G907" s="1"/>
      <c r="H907" s="1" t="s">
        <v>32</v>
      </c>
      <c r="I907" s="1" t="s">
        <v>81</v>
      </c>
      <c r="J907" s="1" t="s">
        <v>58</v>
      </c>
      <c r="K907" s="1" t="s">
        <v>119</v>
      </c>
      <c r="L907" s="1" t="s">
        <v>53</v>
      </c>
      <c r="M907" s="1"/>
      <c r="N907" s="1" t="s">
        <v>27</v>
      </c>
      <c r="O907" s="1" t="s">
        <v>114</v>
      </c>
      <c r="P907" s="1" t="s">
        <v>184</v>
      </c>
      <c r="Q907" s="1" t="s">
        <v>647</v>
      </c>
      <c r="R907" s="1">
        <v>37743</v>
      </c>
      <c r="S907" s="1" t="s">
        <v>64</v>
      </c>
      <c r="T907" s="1" t="s">
        <v>330</v>
      </c>
      <c r="U907" s="1">
        <v>17</v>
      </c>
      <c r="V907" s="1">
        <v>90602</v>
      </c>
    </row>
    <row r="908" spans="1:22" x14ac:dyDescent="0.35">
      <c r="A908" s="1">
        <v>19769</v>
      </c>
      <c r="B908" s="1" t="s">
        <v>21</v>
      </c>
      <c r="C908" s="1">
        <v>8.09</v>
      </c>
      <c r="D908" s="1">
        <v>0.05</v>
      </c>
      <c r="E908" s="1">
        <v>1632</v>
      </c>
      <c r="F908" s="1"/>
      <c r="G908" s="1"/>
      <c r="H908" s="1" t="s">
        <v>22</v>
      </c>
      <c r="I908" s="1" t="s">
        <v>42</v>
      </c>
      <c r="J908" s="1" t="s">
        <v>34</v>
      </c>
      <c r="K908" s="1" t="s">
        <v>52</v>
      </c>
      <c r="L908" s="1" t="s">
        <v>53</v>
      </c>
      <c r="M908" s="1"/>
      <c r="N908" s="1" t="s">
        <v>27</v>
      </c>
      <c r="O908" s="1" t="s">
        <v>114</v>
      </c>
      <c r="P908" s="1" t="s">
        <v>364</v>
      </c>
      <c r="Q908" s="1" t="s">
        <v>648</v>
      </c>
      <c r="R908" s="1">
        <v>39401</v>
      </c>
      <c r="S908" s="1" t="s">
        <v>176</v>
      </c>
      <c r="T908" s="1" t="s">
        <v>189</v>
      </c>
      <c r="U908" s="1">
        <v>6</v>
      </c>
      <c r="V908" s="1">
        <v>90530</v>
      </c>
    </row>
    <row r="909" spans="1:22" x14ac:dyDescent="0.35">
      <c r="A909" s="1">
        <v>20359</v>
      </c>
      <c r="B909" s="1" t="s">
        <v>21</v>
      </c>
      <c r="C909" s="1">
        <v>25.99</v>
      </c>
      <c r="D909" s="1">
        <v>0.05</v>
      </c>
      <c r="E909" s="1">
        <v>1632</v>
      </c>
      <c r="F909" s="1"/>
      <c r="G909" s="1"/>
      <c r="H909" s="1" t="s">
        <v>32</v>
      </c>
      <c r="I909" s="1" t="s">
        <v>42</v>
      </c>
      <c r="J909" s="1" t="s">
        <v>58</v>
      </c>
      <c r="K909" s="1" t="s">
        <v>25</v>
      </c>
      <c r="L909" s="1" t="s">
        <v>53</v>
      </c>
      <c r="M909" s="1"/>
      <c r="N909" s="1" t="s">
        <v>27</v>
      </c>
      <c r="O909" s="1" t="s">
        <v>114</v>
      </c>
      <c r="P909" s="1" t="s">
        <v>364</v>
      </c>
      <c r="Q909" s="1" t="s">
        <v>648</v>
      </c>
      <c r="R909" s="1">
        <v>39401</v>
      </c>
      <c r="S909" s="1" t="s">
        <v>205</v>
      </c>
      <c r="T909" s="1" t="s">
        <v>299</v>
      </c>
      <c r="U909" s="1">
        <v>9</v>
      </c>
      <c r="V909" s="1">
        <v>90533</v>
      </c>
    </row>
    <row r="910" spans="1:22" x14ac:dyDescent="0.35">
      <c r="A910" s="1">
        <v>24786</v>
      </c>
      <c r="B910" s="1" t="s">
        <v>31</v>
      </c>
      <c r="C910" s="1">
        <v>5.98</v>
      </c>
      <c r="D910" s="1">
        <v>0.05</v>
      </c>
      <c r="E910" s="1">
        <v>1633</v>
      </c>
      <c r="F910" s="1"/>
      <c r="G910" s="1"/>
      <c r="H910" s="1" t="s">
        <v>32</v>
      </c>
      <c r="I910" s="1" t="s">
        <v>42</v>
      </c>
      <c r="J910" s="1" t="s">
        <v>73</v>
      </c>
      <c r="K910" s="1" t="s">
        <v>144</v>
      </c>
      <c r="L910" s="1" t="s">
        <v>44</v>
      </c>
      <c r="M910" s="1"/>
      <c r="N910" s="1" t="s">
        <v>27</v>
      </c>
      <c r="O910" s="1" t="s">
        <v>114</v>
      </c>
      <c r="P910" s="1" t="s">
        <v>364</v>
      </c>
      <c r="Q910" s="1" t="s">
        <v>649</v>
      </c>
      <c r="R910" s="1">
        <v>38637</v>
      </c>
      <c r="S910" s="2">
        <v>42279</v>
      </c>
      <c r="T910" s="2">
        <v>42340</v>
      </c>
      <c r="U910" s="1">
        <v>6</v>
      </c>
      <c r="V910" s="1">
        <v>90531</v>
      </c>
    </row>
    <row r="911" spans="1:22" x14ac:dyDescent="0.35">
      <c r="A911" s="1">
        <v>26340</v>
      </c>
      <c r="B911" s="1" t="s">
        <v>31</v>
      </c>
      <c r="C911" s="1">
        <v>100.97</v>
      </c>
      <c r="D911" s="1">
        <v>0.1</v>
      </c>
      <c r="E911" s="1">
        <v>1634</v>
      </c>
      <c r="F911" s="1"/>
      <c r="G911" s="1"/>
      <c r="H911" s="1" t="s">
        <v>22</v>
      </c>
      <c r="I911" s="1" t="s">
        <v>42</v>
      </c>
      <c r="J911" s="1" t="s">
        <v>73</v>
      </c>
      <c r="K911" s="1" t="s">
        <v>74</v>
      </c>
      <c r="L911" s="1" t="s">
        <v>36</v>
      </c>
      <c r="M911" s="1"/>
      <c r="N911" s="1" t="s">
        <v>27</v>
      </c>
      <c r="O911" s="1" t="s">
        <v>28</v>
      </c>
      <c r="P911" s="1" t="s">
        <v>364</v>
      </c>
      <c r="Q911" s="1" t="s">
        <v>650</v>
      </c>
      <c r="R911" s="1">
        <v>39212</v>
      </c>
      <c r="S911" s="2">
        <v>42251</v>
      </c>
      <c r="T911" s="2">
        <v>42281</v>
      </c>
      <c r="U911" s="1">
        <v>15</v>
      </c>
      <c r="V911" s="1">
        <v>90532</v>
      </c>
    </row>
    <row r="912" spans="1:22" x14ac:dyDescent="0.35">
      <c r="A912" s="1">
        <v>19144</v>
      </c>
      <c r="B912" s="1" t="s">
        <v>41</v>
      </c>
      <c r="C912" s="1">
        <v>115.99</v>
      </c>
      <c r="D912" s="1">
        <v>0.1</v>
      </c>
      <c r="E912" s="1">
        <v>1636</v>
      </c>
      <c r="F912" s="1"/>
      <c r="G912" s="1"/>
      <c r="H912" s="1" t="s">
        <v>22</v>
      </c>
      <c r="I912" s="1" t="s">
        <v>42</v>
      </c>
      <c r="J912" s="1" t="s">
        <v>73</v>
      </c>
      <c r="K912" s="1" t="s">
        <v>74</v>
      </c>
      <c r="L912" s="1" t="s">
        <v>36</v>
      </c>
      <c r="M912" s="1"/>
      <c r="N912" s="1" t="s">
        <v>27</v>
      </c>
      <c r="O912" s="1" t="s">
        <v>28</v>
      </c>
      <c r="P912" s="1" t="s">
        <v>37</v>
      </c>
      <c r="Q912" s="1" t="s">
        <v>651</v>
      </c>
      <c r="R912" s="1">
        <v>93905</v>
      </c>
      <c r="S912" s="1" t="s">
        <v>164</v>
      </c>
      <c r="T912" s="1" t="s">
        <v>189</v>
      </c>
      <c r="U912" s="1">
        <v>5</v>
      </c>
      <c r="V912" s="1">
        <v>89704</v>
      </c>
    </row>
    <row r="913" spans="1:22" x14ac:dyDescent="0.35">
      <c r="A913" s="1">
        <v>19145</v>
      </c>
      <c r="B913" s="1" t="s">
        <v>41</v>
      </c>
      <c r="C913" s="1">
        <v>4.28</v>
      </c>
      <c r="D913" s="1">
        <v>0.05</v>
      </c>
      <c r="E913" s="1">
        <v>1636</v>
      </c>
      <c r="F913" s="1"/>
      <c r="G913" s="1"/>
      <c r="H913" s="1" t="s">
        <v>32</v>
      </c>
      <c r="I913" s="1" t="s">
        <v>42</v>
      </c>
      <c r="J913" s="1" t="s">
        <v>58</v>
      </c>
      <c r="K913" s="1" t="s">
        <v>25</v>
      </c>
      <c r="L913" s="1" t="s">
        <v>26</v>
      </c>
      <c r="M913" s="1"/>
      <c r="N913" s="1" t="s">
        <v>27</v>
      </c>
      <c r="O913" s="1" t="s">
        <v>28</v>
      </c>
      <c r="P913" s="1" t="s">
        <v>37</v>
      </c>
      <c r="Q913" s="1" t="s">
        <v>651</v>
      </c>
      <c r="R913" s="1">
        <v>93905</v>
      </c>
      <c r="S913" s="1" t="s">
        <v>164</v>
      </c>
      <c r="T913" s="1" t="s">
        <v>177</v>
      </c>
      <c r="U913" s="1">
        <v>7</v>
      </c>
      <c r="V913" s="1">
        <v>89704</v>
      </c>
    </row>
    <row r="914" spans="1:22" x14ac:dyDescent="0.35">
      <c r="A914" s="1">
        <v>20869</v>
      </c>
      <c r="B914" s="1" t="s">
        <v>21</v>
      </c>
      <c r="C914" s="1">
        <v>136.97999999999999</v>
      </c>
      <c r="D914" s="1">
        <v>0.1</v>
      </c>
      <c r="E914" s="1">
        <v>1636</v>
      </c>
      <c r="F914" s="1"/>
      <c r="G914" s="1"/>
      <c r="H914" s="1" t="s">
        <v>22</v>
      </c>
      <c r="I914" s="1" t="s">
        <v>42</v>
      </c>
      <c r="J914" s="1" t="s">
        <v>34</v>
      </c>
      <c r="K914" s="1" t="s">
        <v>52</v>
      </c>
      <c r="L914" s="1" t="s">
        <v>178</v>
      </c>
      <c r="M914" s="1"/>
      <c r="N914" s="1" t="s">
        <v>27</v>
      </c>
      <c r="O914" s="1" t="s">
        <v>45</v>
      </c>
      <c r="P914" s="1" t="s">
        <v>37</v>
      </c>
      <c r="Q914" s="1" t="s">
        <v>651</v>
      </c>
      <c r="R914" s="1">
        <v>93905</v>
      </c>
      <c r="S914" s="2">
        <v>42339</v>
      </c>
      <c r="T914" s="1" t="s">
        <v>164</v>
      </c>
      <c r="U914" s="1">
        <v>12</v>
      </c>
      <c r="V914" s="1">
        <v>89706</v>
      </c>
    </row>
    <row r="915" spans="1:22" x14ac:dyDescent="0.35">
      <c r="A915" s="1">
        <v>26109</v>
      </c>
      <c r="B915" s="1" t="s">
        <v>41</v>
      </c>
      <c r="C915" s="1">
        <v>55.48</v>
      </c>
      <c r="D915" s="1">
        <v>0.05</v>
      </c>
      <c r="E915" s="1">
        <v>1639</v>
      </c>
      <c r="F915" s="1"/>
      <c r="G915" s="1"/>
      <c r="H915" s="1" t="s">
        <v>32</v>
      </c>
      <c r="I915" s="1" t="s">
        <v>42</v>
      </c>
      <c r="J915" s="1" t="s">
        <v>58</v>
      </c>
      <c r="K915" s="1" t="s">
        <v>83</v>
      </c>
      <c r="L915" s="1" t="s">
        <v>53</v>
      </c>
      <c r="M915" s="1"/>
      <c r="N915" s="1" t="s">
        <v>27</v>
      </c>
      <c r="O915" s="1" t="s">
        <v>54</v>
      </c>
      <c r="P915" s="1" t="s">
        <v>171</v>
      </c>
      <c r="Q915" s="1" t="s">
        <v>652</v>
      </c>
      <c r="R915" s="1">
        <v>6901</v>
      </c>
      <c r="S915" s="1" t="s">
        <v>367</v>
      </c>
      <c r="T915" s="1" t="s">
        <v>386</v>
      </c>
      <c r="U915" s="1">
        <v>4</v>
      </c>
      <c r="V915" s="1">
        <v>89705</v>
      </c>
    </row>
    <row r="916" spans="1:22" x14ac:dyDescent="0.35">
      <c r="A916" s="1">
        <v>18274</v>
      </c>
      <c r="B916" s="1" t="s">
        <v>98</v>
      </c>
      <c r="C916" s="1">
        <v>107.53</v>
      </c>
      <c r="D916" s="1">
        <v>0.1</v>
      </c>
      <c r="E916" s="1">
        <v>1644</v>
      </c>
      <c r="F916" s="1"/>
      <c r="G916" s="1"/>
      <c r="H916" s="1" t="s">
        <v>32</v>
      </c>
      <c r="I916" s="1" t="s">
        <v>51</v>
      </c>
      <c r="J916" s="1" t="s">
        <v>34</v>
      </c>
      <c r="K916" s="1" t="s">
        <v>52</v>
      </c>
      <c r="L916" s="1" t="s">
        <v>75</v>
      </c>
      <c r="M916" s="1"/>
      <c r="N916" s="1" t="s">
        <v>27</v>
      </c>
      <c r="O916" s="1" t="s">
        <v>45</v>
      </c>
      <c r="P916" s="1" t="s">
        <v>112</v>
      </c>
      <c r="Q916" s="1" t="s">
        <v>653</v>
      </c>
      <c r="R916" s="1">
        <v>77546</v>
      </c>
      <c r="S916" s="1" t="s">
        <v>115</v>
      </c>
      <c r="T916" s="1" t="s">
        <v>103</v>
      </c>
      <c r="U916" s="1">
        <v>1</v>
      </c>
      <c r="V916" s="1">
        <v>87342</v>
      </c>
    </row>
    <row r="917" spans="1:22" x14ac:dyDescent="0.35">
      <c r="A917" s="1">
        <v>24265</v>
      </c>
      <c r="B917" s="1" t="s">
        <v>31</v>
      </c>
      <c r="C917" s="1">
        <v>3.29</v>
      </c>
      <c r="D917" s="1">
        <v>0.05</v>
      </c>
      <c r="E917" s="1">
        <v>1646</v>
      </c>
      <c r="F917" s="1"/>
      <c r="G917" s="1"/>
      <c r="H917" s="1" t="s">
        <v>32</v>
      </c>
      <c r="I917" s="1" t="s">
        <v>51</v>
      </c>
      <c r="J917" s="1" t="s">
        <v>58</v>
      </c>
      <c r="K917" s="1" t="s">
        <v>60</v>
      </c>
      <c r="L917" s="1" t="s">
        <v>26</v>
      </c>
      <c r="M917" s="1"/>
      <c r="N917" s="1" t="s">
        <v>27</v>
      </c>
      <c r="O917" s="1" t="s">
        <v>54</v>
      </c>
      <c r="P917" s="1" t="s">
        <v>62</v>
      </c>
      <c r="Q917" s="1" t="s">
        <v>654</v>
      </c>
      <c r="R917" s="1">
        <v>11714</v>
      </c>
      <c r="S917" s="1" t="s">
        <v>126</v>
      </c>
      <c r="T917" s="1" t="s">
        <v>281</v>
      </c>
      <c r="U917" s="1">
        <v>11</v>
      </c>
      <c r="V917" s="1">
        <v>90932</v>
      </c>
    </row>
    <row r="918" spans="1:22" x14ac:dyDescent="0.35">
      <c r="A918" s="1">
        <v>21947</v>
      </c>
      <c r="B918" s="1" t="s">
        <v>41</v>
      </c>
      <c r="C918" s="1">
        <v>46.89</v>
      </c>
      <c r="D918" s="1">
        <v>0.05</v>
      </c>
      <c r="E918" s="1">
        <v>1648</v>
      </c>
      <c r="F918" s="1"/>
      <c r="G918" s="1"/>
      <c r="H918" s="1" t="s">
        <v>32</v>
      </c>
      <c r="I918" s="1" t="s">
        <v>81</v>
      </c>
      <c r="J918" s="1" t="s">
        <v>58</v>
      </c>
      <c r="K918" s="1" t="s">
        <v>196</v>
      </c>
      <c r="L918" s="1" t="s">
        <v>75</v>
      </c>
      <c r="M918" s="1"/>
      <c r="N918" s="1" t="s">
        <v>27</v>
      </c>
      <c r="O918" s="1" t="s">
        <v>54</v>
      </c>
      <c r="P918" s="1" t="s">
        <v>142</v>
      </c>
      <c r="Q918" s="1" t="s">
        <v>655</v>
      </c>
      <c r="R918" s="1">
        <v>60098</v>
      </c>
      <c r="S918" s="1" t="s">
        <v>132</v>
      </c>
      <c r="T918" s="1" t="s">
        <v>94</v>
      </c>
      <c r="U918" s="1">
        <v>17</v>
      </c>
      <c r="V918" s="1">
        <v>91043</v>
      </c>
    </row>
    <row r="919" spans="1:22" x14ac:dyDescent="0.35">
      <c r="A919" s="1">
        <v>21948</v>
      </c>
      <c r="B919" s="1" t="s">
        <v>41</v>
      </c>
      <c r="C919" s="1">
        <v>12.98</v>
      </c>
      <c r="D919" s="1">
        <v>0.05</v>
      </c>
      <c r="E919" s="1">
        <v>1648</v>
      </c>
      <c r="F919" s="1"/>
      <c r="G919" s="1"/>
      <c r="H919" s="1" t="s">
        <v>32</v>
      </c>
      <c r="I919" s="1" t="s">
        <v>81</v>
      </c>
      <c r="J919" s="1" t="s">
        <v>58</v>
      </c>
      <c r="K919" s="1" t="s">
        <v>141</v>
      </c>
      <c r="L919" s="1" t="s">
        <v>44</v>
      </c>
      <c r="M919" s="1"/>
      <c r="N919" s="1" t="s">
        <v>27</v>
      </c>
      <c r="O919" s="1" t="s">
        <v>45</v>
      </c>
      <c r="P919" s="1" t="s">
        <v>142</v>
      </c>
      <c r="Q919" s="1" t="s">
        <v>655</v>
      </c>
      <c r="R919" s="1">
        <v>60098</v>
      </c>
      <c r="S919" s="1" t="s">
        <v>132</v>
      </c>
      <c r="T919" s="1" t="s">
        <v>132</v>
      </c>
      <c r="U919" s="1">
        <v>18</v>
      </c>
      <c r="V919" s="1">
        <v>91043</v>
      </c>
    </row>
    <row r="920" spans="1:22" x14ac:dyDescent="0.35">
      <c r="A920" s="1">
        <v>20603</v>
      </c>
      <c r="B920" s="1" t="s">
        <v>41</v>
      </c>
      <c r="C920" s="1">
        <v>48.58</v>
      </c>
      <c r="D920" s="1">
        <v>0.05</v>
      </c>
      <c r="E920" s="1">
        <v>1649</v>
      </c>
      <c r="F920" s="1"/>
      <c r="G920" s="1"/>
      <c r="H920" s="1" t="s">
        <v>22</v>
      </c>
      <c r="I920" s="1" t="s">
        <v>81</v>
      </c>
      <c r="J920" s="1" t="s">
        <v>58</v>
      </c>
      <c r="K920" s="1" t="s">
        <v>196</v>
      </c>
      <c r="L920" s="1" t="s">
        <v>53</v>
      </c>
      <c r="M920" s="1"/>
      <c r="N920" s="1" t="s">
        <v>27</v>
      </c>
      <c r="O920" s="1" t="s">
        <v>114</v>
      </c>
      <c r="P920" s="1" t="s">
        <v>62</v>
      </c>
      <c r="Q920" s="1" t="s">
        <v>639</v>
      </c>
      <c r="R920" s="1">
        <v>11598</v>
      </c>
      <c r="S920" s="1" t="s">
        <v>235</v>
      </c>
      <c r="T920" s="1" t="s">
        <v>367</v>
      </c>
      <c r="U920" s="1">
        <v>3</v>
      </c>
      <c r="V920" s="1">
        <v>91041</v>
      </c>
    </row>
    <row r="921" spans="1:22" x14ac:dyDescent="0.35">
      <c r="A921" s="1">
        <v>24016</v>
      </c>
      <c r="B921" s="1" t="s">
        <v>21</v>
      </c>
      <c r="C921" s="1">
        <v>6.48</v>
      </c>
      <c r="D921" s="1">
        <v>0.05</v>
      </c>
      <c r="E921" s="1">
        <v>1650</v>
      </c>
      <c r="F921" s="1"/>
      <c r="G921" s="1"/>
      <c r="H921" s="1" t="s">
        <v>32</v>
      </c>
      <c r="I921" s="1" t="s">
        <v>81</v>
      </c>
      <c r="J921" s="1" t="s">
        <v>73</v>
      </c>
      <c r="K921" s="1" t="s">
        <v>144</v>
      </c>
      <c r="L921" s="1" t="s">
        <v>44</v>
      </c>
      <c r="M921" s="1"/>
      <c r="N921" s="1" t="s">
        <v>27</v>
      </c>
      <c r="O921" s="1" t="s">
        <v>114</v>
      </c>
      <c r="P921" s="1" t="s">
        <v>225</v>
      </c>
      <c r="Q921" s="1" t="s">
        <v>656</v>
      </c>
      <c r="R921" s="1">
        <v>27203</v>
      </c>
      <c r="S921" s="2">
        <v>42252</v>
      </c>
      <c r="T921" s="2">
        <v>42252</v>
      </c>
      <c r="U921" s="1">
        <v>15</v>
      </c>
      <c r="V921" s="1">
        <v>91042</v>
      </c>
    </row>
    <row r="922" spans="1:22" x14ac:dyDescent="0.35">
      <c r="A922" s="1">
        <v>24017</v>
      </c>
      <c r="B922" s="1" t="s">
        <v>21</v>
      </c>
      <c r="C922" s="1">
        <v>12.53</v>
      </c>
      <c r="D922" s="1">
        <v>0.05</v>
      </c>
      <c r="E922" s="1">
        <v>1650</v>
      </c>
      <c r="F922" s="1"/>
      <c r="G922" s="1"/>
      <c r="H922" s="1" t="s">
        <v>32</v>
      </c>
      <c r="I922" s="1" t="s">
        <v>81</v>
      </c>
      <c r="J922" s="1" t="s">
        <v>58</v>
      </c>
      <c r="K922" s="1" t="s">
        <v>116</v>
      </c>
      <c r="L922" s="1" t="s">
        <v>53</v>
      </c>
      <c r="M922" s="1"/>
      <c r="N922" s="1" t="s">
        <v>27</v>
      </c>
      <c r="O922" s="1" t="s">
        <v>114</v>
      </c>
      <c r="P922" s="1" t="s">
        <v>225</v>
      </c>
      <c r="Q922" s="1" t="s">
        <v>656</v>
      </c>
      <c r="R922" s="1">
        <v>27203</v>
      </c>
      <c r="S922" s="2">
        <v>42252</v>
      </c>
      <c r="T922" s="2">
        <v>42282</v>
      </c>
      <c r="U922" s="1">
        <v>7</v>
      </c>
      <c r="V922" s="1">
        <v>91042</v>
      </c>
    </row>
    <row r="923" spans="1:22" x14ac:dyDescent="0.35">
      <c r="A923" s="1">
        <v>24019</v>
      </c>
      <c r="B923" s="1" t="s">
        <v>21</v>
      </c>
      <c r="C923" s="1">
        <v>65.989999999999995</v>
      </c>
      <c r="D923" s="1">
        <v>0.05</v>
      </c>
      <c r="E923" s="1">
        <v>1650</v>
      </c>
      <c r="F923" s="1"/>
      <c r="G923" s="1"/>
      <c r="H923" s="1" t="s">
        <v>22</v>
      </c>
      <c r="I923" s="1" t="s">
        <v>81</v>
      </c>
      <c r="J923" s="1" t="s">
        <v>73</v>
      </c>
      <c r="K923" s="1" t="s">
        <v>67</v>
      </c>
      <c r="L923" s="1" t="s">
        <v>53</v>
      </c>
      <c r="M923" s="1"/>
      <c r="N923" s="1" t="s">
        <v>27</v>
      </c>
      <c r="O923" s="1" t="s">
        <v>28</v>
      </c>
      <c r="P923" s="1" t="s">
        <v>225</v>
      </c>
      <c r="Q923" s="1" t="s">
        <v>656</v>
      </c>
      <c r="R923" s="1">
        <v>27203</v>
      </c>
      <c r="S923" s="2">
        <v>42252</v>
      </c>
      <c r="T923" s="2">
        <v>42313</v>
      </c>
      <c r="U923" s="1">
        <v>8</v>
      </c>
      <c r="V923" s="1">
        <v>91042</v>
      </c>
    </row>
    <row r="924" spans="1:22" x14ac:dyDescent="0.35">
      <c r="A924" s="1">
        <v>19251</v>
      </c>
      <c r="B924" s="1" t="s">
        <v>31</v>
      </c>
      <c r="C924" s="1">
        <v>101.41</v>
      </c>
      <c r="D924" s="1">
        <v>0.1</v>
      </c>
      <c r="E924" s="1">
        <v>1653</v>
      </c>
      <c r="F924" s="1"/>
      <c r="G924" s="1"/>
      <c r="H924" s="1" t="s">
        <v>22</v>
      </c>
      <c r="I924" s="1" t="s">
        <v>81</v>
      </c>
      <c r="J924" s="1" t="s">
        <v>58</v>
      </c>
      <c r="K924" s="1" t="s">
        <v>119</v>
      </c>
      <c r="L924" s="1" t="s">
        <v>178</v>
      </c>
      <c r="M924" s="1"/>
      <c r="N924" s="1" t="s">
        <v>27</v>
      </c>
      <c r="O924" s="1" t="s">
        <v>28</v>
      </c>
      <c r="P924" s="1" t="s">
        <v>37</v>
      </c>
      <c r="Q924" s="1" t="s">
        <v>657</v>
      </c>
      <c r="R924" s="1">
        <v>91360</v>
      </c>
      <c r="S924" s="1" t="s">
        <v>259</v>
      </c>
      <c r="T924" s="1" t="s">
        <v>197</v>
      </c>
      <c r="U924" s="1">
        <v>10</v>
      </c>
      <c r="V924" s="1">
        <v>89885</v>
      </c>
    </row>
    <row r="925" spans="1:22" x14ac:dyDescent="0.35">
      <c r="A925" s="1">
        <v>19252</v>
      </c>
      <c r="B925" s="1" t="s">
        <v>31</v>
      </c>
      <c r="C925" s="1">
        <v>95.99</v>
      </c>
      <c r="D925" s="1">
        <v>0.05</v>
      </c>
      <c r="E925" s="1">
        <v>1653</v>
      </c>
      <c r="F925" s="1"/>
      <c r="G925" s="1"/>
      <c r="H925" s="1" t="s">
        <v>32</v>
      </c>
      <c r="I925" s="1" t="s">
        <v>81</v>
      </c>
      <c r="J925" s="1" t="s">
        <v>73</v>
      </c>
      <c r="K925" s="1" t="s">
        <v>67</v>
      </c>
      <c r="L925" s="1" t="s">
        <v>53</v>
      </c>
      <c r="M925" s="1"/>
      <c r="N925" s="1" t="s">
        <v>27</v>
      </c>
      <c r="O925" s="1" t="s">
        <v>28</v>
      </c>
      <c r="P925" s="1" t="s">
        <v>37</v>
      </c>
      <c r="Q925" s="1" t="s">
        <v>657</v>
      </c>
      <c r="R925" s="1">
        <v>91360</v>
      </c>
      <c r="S925" s="1" t="s">
        <v>259</v>
      </c>
      <c r="T925" s="1" t="s">
        <v>197</v>
      </c>
      <c r="U925" s="1">
        <v>2</v>
      </c>
      <c r="V925" s="1">
        <v>89885</v>
      </c>
    </row>
    <row r="926" spans="1:22" x14ac:dyDescent="0.35">
      <c r="A926" s="1">
        <v>24187</v>
      </c>
      <c r="B926" s="1" t="s">
        <v>21</v>
      </c>
      <c r="C926" s="1">
        <v>3.6</v>
      </c>
      <c r="D926" s="1">
        <v>0.05</v>
      </c>
      <c r="E926" s="1">
        <v>1665</v>
      </c>
      <c r="F926" s="1"/>
      <c r="G926" s="1"/>
      <c r="H926" s="1" t="s">
        <v>32</v>
      </c>
      <c r="I926" s="1" t="s">
        <v>104</v>
      </c>
      <c r="J926" s="1" t="s">
        <v>58</v>
      </c>
      <c r="K926" s="1" t="s">
        <v>83</v>
      </c>
      <c r="L926" s="1" t="s">
        <v>26</v>
      </c>
      <c r="M926" s="1"/>
      <c r="N926" s="1" t="s">
        <v>27</v>
      </c>
      <c r="O926" s="1" t="s">
        <v>114</v>
      </c>
      <c r="P926" s="1" t="s">
        <v>37</v>
      </c>
      <c r="Q926" s="1" t="s">
        <v>658</v>
      </c>
      <c r="R926" s="1">
        <v>92653</v>
      </c>
      <c r="S926" s="1" t="s">
        <v>367</v>
      </c>
      <c r="T926" s="1" t="s">
        <v>368</v>
      </c>
      <c r="U926" s="1">
        <v>2</v>
      </c>
      <c r="V926" s="1">
        <v>90678</v>
      </c>
    </row>
    <row r="927" spans="1:22" x14ac:dyDescent="0.35">
      <c r="A927" s="1">
        <v>21491</v>
      </c>
      <c r="B927" s="1" t="s">
        <v>98</v>
      </c>
      <c r="C927" s="1">
        <v>35.409999999999997</v>
      </c>
      <c r="D927" s="1">
        <v>0.05</v>
      </c>
      <c r="E927" s="1">
        <v>1670</v>
      </c>
      <c r="F927" s="1"/>
      <c r="G927" s="1"/>
      <c r="H927" s="1" t="s">
        <v>32</v>
      </c>
      <c r="I927" s="1" t="s">
        <v>51</v>
      </c>
      <c r="J927" s="1" t="s">
        <v>73</v>
      </c>
      <c r="K927" s="1" t="s">
        <v>144</v>
      </c>
      <c r="L927" s="1" t="s">
        <v>44</v>
      </c>
      <c r="M927" s="1"/>
      <c r="N927" s="1" t="s">
        <v>27</v>
      </c>
      <c r="O927" s="1" t="s">
        <v>114</v>
      </c>
      <c r="P927" s="1" t="s">
        <v>117</v>
      </c>
      <c r="Q927" s="1" t="s">
        <v>633</v>
      </c>
      <c r="R927" s="1">
        <v>24060</v>
      </c>
      <c r="S927" s="1" t="s">
        <v>183</v>
      </c>
      <c r="T927" s="1" t="s">
        <v>191</v>
      </c>
      <c r="U927" s="1">
        <v>10</v>
      </c>
      <c r="V927" s="1">
        <v>86722</v>
      </c>
    </row>
    <row r="928" spans="1:22" x14ac:dyDescent="0.35">
      <c r="A928" s="1">
        <v>21492</v>
      </c>
      <c r="B928" s="1" t="s">
        <v>98</v>
      </c>
      <c r="C928" s="1">
        <v>142.86000000000001</v>
      </c>
      <c r="D928" s="1">
        <v>0.1</v>
      </c>
      <c r="E928" s="1">
        <v>1670</v>
      </c>
      <c r="F928" s="1"/>
      <c r="G928" s="1"/>
      <c r="H928" s="1" t="s">
        <v>32</v>
      </c>
      <c r="I928" s="1" t="s">
        <v>51</v>
      </c>
      <c r="J928" s="1" t="s">
        <v>58</v>
      </c>
      <c r="K928" s="1" t="s">
        <v>119</v>
      </c>
      <c r="L928" s="1" t="s">
        <v>53</v>
      </c>
      <c r="M928" s="1"/>
      <c r="N928" s="1" t="s">
        <v>27</v>
      </c>
      <c r="O928" s="1" t="s">
        <v>114</v>
      </c>
      <c r="P928" s="1" t="s">
        <v>117</v>
      </c>
      <c r="Q928" s="1" t="s">
        <v>633</v>
      </c>
      <c r="R928" s="1">
        <v>24060</v>
      </c>
      <c r="S928" s="1" t="s">
        <v>183</v>
      </c>
      <c r="T928" s="2">
        <v>42068</v>
      </c>
      <c r="U928" s="1">
        <v>11</v>
      </c>
      <c r="V928" s="1">
        <v>86722</v>
      </c>
    </row>
    <row r="929" spans="1:22" x14ac:dyDescent="0.35">
      <c r="A929" s="1">
        <v>23578</v>
      </c>
      <c r="B929" s="1" t="s">
        <v>98</v>
      </c>
      <c r="C929" s="1">
        <v>4.13</v>
      </c>
      <c r="D929" s="1">
        <v>0.05</v>
      </c>
      <c r="E929" s="1">
        <v>1671</v>
      </c>
      <c r="F929" s="1"/>
      <c r="G929" s="1"/>
      <c r="H929" s="1" t="s">
        <v>32</v>
      </c>
      <c r="I929" s="1" t="s">
        <v>51</v>
      </c>
      <c r="J929" s="1" t="s">
        <v>58</v>
      </c>
      <c r="K929" s="1" t="s">
        <v>116</v>
      </c>
      <c r="L929" s="1" t="s">
        <v>53</v>
      </c>
      <c r="M929" s="1"/>
      <c r="N929" s="1" t="s">
        <v>27</v>
      </c>
      <c r="O929" s="1" t="s">
        <v>114</v>
      </c>
      <c r="P929" s="1" t="s">
        <v>117</v>
      </c>
      <c r="Q929" s="1" t="s">
        <v>659</v>
      </c>
      <c r="R929" s="1">
        <v>22015</v>
      </c>
      <c r="S929" s="2">
        <v>42249</v>
      </c>
      <c r="T929" s="1" t="s">
        <v>211</v>
      </c>
      <c r="U929" s="1">
        <v>13</v>
      </c>
      <c r="V929" s="1">
        <v>86724</v>
      </c>
    </row>
    <row r="930" spans="1:22" x14ac:dyDescent="0.35">
      <c r="A930" s="1">
        <v>22007</v>
      </c>
      <c r="B930" s="1" t="s">
        <v>41</v>
      </c>
      <c r="C930" s="1">
        <v>223.98</v>
      </c>
      <c r="D930" s="1">
        <v>0.1</v>
      </c>
      <c r="E930" s="1">
        <v>1671</v>
      </c>
      <c r="F930" s="1"/>
      <c r="G930" s="1"/>
      <c r="H930" s="1" t="s">
        <v>32</v>
      </c>
      <c r="I930" s="1" t="s">
        <v>51</v>
      </c>
      <c r="J930" s="1" t="s">
        <v>58</v>
      </c>
      <c r="K930" s="1" t="s">
        <v>100</v>
      </c>
      <c r="L930" s="1" t="s">
        <v>53</v>
      </c>
      <c r="M930" s="1"/>
      <c r="N930" s="1" t="s">
        <v>27</v>
      </c>
      <c r="O930" s="1" t="s">
        <v>114</v>
      </c>
      <c r="P930" s="1" t="s">
        <v>117</v>
      </c>
      <c r="Q930" s="1" t="s">
        <v>659</v>
      </c>
      <c r="R930" s="1">
        <v>22015</v>
      </c>
      <c r="S930" s="2">
        <v>42343</v>
      </c>
      <c r="T930" s="1" t="s">
        <v>59</v>
      </c>
      <c r="U930" s="1">
        <v>21</v>
      </c>
      <c r="V930" s="1">
        <v>86725</v>
      </c>
    </row>
    <row r="931" spans="1:22" x14ac:dyDescent="0.35">
      <c r="A931" s="1">
        <v>25066</v>
      </c>
      <c r="B931" s="1" t="s">
        <v>98</v>
      </c>
      <c r="C931" s="1">
        <v>284.98</v>
      </c>
      <c r="D931" s="1">
        <v>0.1</v>
      </c>
      <c r="E931" s="1">
        <v>1672</v>
      </c>
      <c r="F931" s="1"/>
      <c r="G931" s="1"/>
      <c r="H931" s="1" t="s">
        <v>22</v>
      </c>
      <c r="I931" s="1" t="s">
        <v>51</v>
      </c>
      <c r="J931" s="1" t="s">
        <v>34</v>
      </c>
      <c r="K931" s="1" t="s">
        <v>35</v>
      </c>
      <c r="L931" s="1" t="s">
        <v>36</v>
      </c>
      <c r="M931" s="1"/>
      <c r="N931" s="1" t="s">
        <v>27</v>
      </c>
      <c r="O931" s="1" t="s">
        <v>114</v>
      </c>
      <c r="P931" s="1" t="s">
        <v>117</v>
      </c>
      <c r="Q931" s="1" t="s">
        <v>660</v>
      </c>
      <c r="R931" s="1">
        <v>22901</v>
      </c>
      <c r="S931" s="2">
        <v>42191</v>
      </c>
      <c r="T931" s="2">
        <v>42344</v>
      </c>
      <c r="U931" s="1">
        <v>3</v>
      </c>
      <c r="V931" s="1">
        <v>86723</v>
      </c>
    </row>
    <row r="932" spans="1:22" x14ac:dyDescent="0.35">
      <c r="A932" s="1">
        <v>25067</v>
      </c>
      <c r="B932" s="1" t="s">
        <v>98</v>
      </c>
      <c r="C932" s="1">
        <v>55.48</v>
      </c>
      <c r="D932" s="1">
        <v>0.05</v>
      </c>
      <c r="E932" s="1">
        <v>1672</v>
      </c>
      <c r="F932" s="1"/>
      <c r="G932" s="1"/>
      <c r="H932" s="1" t="s">
        <v>32</v>
      </c>
      <c r="I932" s="1" t="s">
        <v>51</v>
      </c>
      <c r="J932" s="1" t="s">
        <v>58</v>
      </c>
      <c r="K932" s="1" t="s">
        <v>83</v>
      </c>
      <c r="L932" s="1" t="s">
        <v>53</v>
      </c>
      <c r="M932" s="1"/>
      <c r="N932" s="1" t="s">
        <v>27</v>
      </c>
      <c r="O932" s="1" t="s">
        <v>45</v>
      </c>
      <c r="P932" s="1" t="s">
        <v>117</v>
      </c>
      <c r="Q932" s="1" t="s">
        <v>660</v>
      </c>
      <c r="R932" s="1">
        <v>22901</v>
      </c>
      <c r="S932" s="2">
        <v>42191</v>
      </c>
      <c r="T932" s="2">
        <v>42253</v>
      </c>
      <c r="U932" s="1">
        <v>17</v>
      </c>
      <c r="V932" s="1">
        <v>86723</v>
      </c>
    </row>
    <row r="933" spans="1:22" x14ac:dyDescent="0.35">
      <c r="A933" s="1">
        <v>18150</v>
      </c>
      <c r="B933" s="1" t="s">
        <v>50</v>
      </c>
      <c r="C933" s="1">
        <v>13.73</v>
      </c>
      <c r="D933" s="1">
        <v>0.05</v>
      </c>
      <c r="E933" s="1">
        <v>1679</v>
      </c>
      <c r="F933" s="1"/>
      <c r="G933" s="1"/>
      <c r="H933" s="1" t="s">
        <v>32</v>
      </c>
      <c r="I933" s="1" t="s">
        <v>104</v>
      </c>
      <c r="J933" s="1" t="s">
        <v>34</v>
      </c>
      <c r="K933" s="1" t="s">
        <v>52</v>
      </c>
      <c r="L933" s="1" t="s">
        <v>26</v>
      </c>
      <c r="M933" s="1"/>
      <c r="N933" s="1" t="s">
        <v>27</v>
      </c>
      <c r="O933" s="1" t="s">
        <v>45</v>
      </c>
      <c r="P933" s="1" t="s">
        <v>124</v>
      </c>
      <c r="Q933" s="1" t="s">
        <v>661</v>
      </c>
      <c r="R933" s="1">
        <v>45324</v>
      </c>
      <c r="S933" s="1" t="s">
        <v>271</v>
      </c>
      <c r="T933" s="1" t="s">
        <v>236</v>
      </c>
      <c r="U933" s="1">
        <v>21</v>
      </c>
      <c r="V933" s="1">
        <v>86646</v>
      </c>
    </row>
    <row r="934" spans="1:22" x14ac:dyDescent="0.35">
      <c r="A934" s="1">
        <v>23524</v>
      </c>
      <c r="B934" s="1" t="s">
        <v>98</v>
      </c>
      <c r="C934" s="1">
        <v>30.98</v>
      </c>
      <c r="D934" s="1">
        <v>0.05</v>
      </c>
      <c r="E934" s="1">
        <v>1680</v>
      </c>
      <c r="F934" s="1"/>
      <c r="G934" s="1"/>
      <c r="H934" s="1" t="s">
        <v>32</v>
      </c>
      <c r="I934" s="1" t="s">
        <v>104</v>
      </c>
      <c r="J934" s="1" t="s">
        <v>58</v>
      </c>
      <c r="K934" s="1" t="s">
        <v>61</v>
      </c>
      <c r="L934" s="1" t="s">
        <v>53</v>
      </c>
      <c r="M934" s="1"/>
      <c r="N934" s="1" t="s">
        <v>27</v>
      </c>
      <c r="O934" s="1" t="s">
        <v>45</v>
      </c>
      <c r="P934" s="1" t="s">
        <v>124</v>
      </c>
      <c r="Q934" s="1" t="s">
        <v>258</v>
      </c>
      <c r="R934" s="1">
        <v>45014</v>
      </c>
      <c r="S934" s="2">
        <v>42068</v>
      </c>
      <c r="T934" s="2">
        <v>42129</v>
      </c>
      <c r="U934" s="1">
        <v>18</v>
      </c>
      <c r="V934" s="1">
        <v>86645</v>
      </c>
    </row>
    <row r="935" spans="1:22" x14ac:dyDescent="0.35">
      <c r="A935" s="1">
        <v>23525</v>
      </c>
      <c r="B935" s="1" t="s">
        <v>98</v>
      </c>
      <c r="C935" s="1">
        <v>49.34</v>
      </c>
      <c r="D935" s="1">
        <v>0.05</v>
      </c>
      <c r="E935" s="1">
        <v>1680</v>
      </c>
      <c r="F935" s="1"/>
      <c r="G935" s="1"/>
      <c r="H935" s="1" t="s">
        <v>32</v>
      </c>
      <c r="I935" s="1" t="s">
        <v>104</v>
      </c>
      <c r="J935" s="1" t="s">
        <v>34</v>
      </c>
      <c r="K935" s="1" t="s">
        <v>52</v>
      </c>
      <c r="L935" s="1" t="s">
        <v>178</v>
      </c>
      <c r="M935" s="1"/>
      <c r="N935" s="1" t="s">
        <v>27</v>
      </c>
      <c r="O935" s="1" t="s">
        <v>54</v>
      </c>
      <c r="P935" s="1" t="s">
        <v>124</v>
      </c>
      <c r="Q935" s="1" t="s">
        <v>258</v>
      </c>
      <c r="R935" s="1">
        <v>45014</v>
      </c>
      <c r="S935" s="2">
        <v>42068</v>
      </c>
      <c r="T935" s="2">
        <v>42129</v>
      </c>
      <c r="U935" s="1">
        <v>17</v>
      </c>
      <c r="V935" s="1">
        <v>86645</v>
      </c>
    </row>
    <row r="936" spans="1:22" x14ac:dyDescent="0.35">
      <c r="A936" s="1">
        <v>1976</v>
      </c>
      <c r="B936" s="1" t="s">
        <v>31</v>
      </c>
      <c r="C936" s="1">
        <v>6.28</v>
      </c>
      <c r="D936" s="1">
        <v>0.05</v>
      </c>
      <c r="E936" s="1">
        <v>1682</v>
      </c>
      <c r="F936" s="1"/>
      <c r="G936" s="1"/>
      <c r="H936" s="1" t="s">
        <v>32</v>
      </c>
      <c r="I936" s="1" t="s">
        <v>104</v>
      </c>
      <c r="J936" s="1" t="s">
        <v>34</v>
      </c>
      <c r="K936" s="1" t="s">
        <v>52</v>
      </c>
      <c r="L936" s="1" t="s">
        <v>53</v>
      </c>
      <c r="M936" s="1"/>
      <c r="N936" s="1" t="s">
        <v>27</v>
      </c>
      <c r="O936" s="1" t="s">
        <v>54</v>
      </c>
      <c r="P936" s="1" t="s">
        <v>142</v>
      </c>
      <c r="Q936" s="1" t="s">
        <v>143</v>
      </c>
      <c r="R936" s="1">
        <v>60611</v>
      </c>
      <c r="S936" s="1" t="s">
        <v>68</v>
      </c>
      <c r="T936" s="1" t="s">
        <v>270</v>
      </c>
      <c r="U936" s="1">
        <v>43</v>
      </c>
      <c r="V936" s="1">
        <v>14115</v>
      </c>
    </row>
    <row r="937" spans="1:22" x14ac:dyDescent="0.35">
      <c r="A937" s="1">
        <v>5358</v>
      </c>
      <c r="B937" s="1" t="s">
        <v>31</v>
      </c>
      <c r="C937" s="1">
        <v>4.9800000000000004</v>
      </c>
      <c r="D937" s="1">
        <v>0.05</v>
      </c>
      <c r="E937" s="1">
        <v>1682</v>
      </c>
      <c r="F937" s="1"/>
      <c r="G937" s="1"/>
      <c r="H937" s="1" t="s">
        <v>32</v>
      </c>
      <c r="I937" s="1" t="s">
        <v>104</v>
      </c>
      <c r="J937" s="1" t="s">
        <v>58</v>
      </c>
      <c r="K937" s="1" t="s">
        <v>83</v>
      </c>
      <c r="L937" s="1" t="s">
        <v>53</v>
      </c>
      <c r="M937" s="1"/>
      <c r="N937" s="1" t="s">
        <v>27</v>
      </c>
      <c r="O937" s="1" t="s">
        <v>54</v>
      </c>
      <c r="P937" s="1" t="s">
        <v>142</v>
      </c>
      <c r="Q937" s="1" t="s">
        <v>143</v>
      </c>
      <c r="R937" s="1">
        <v>60611</v>
      </c>
      <c r="S937" s="1" t="s">
        <v>297</v>
      </c>
      <c r="T937" s="1" t="s">
        <v>126</v>
      </c>
      <c r="U937" s="1">
        <v>47</v>
      </c>
      <c r="V937" s="1">
        <v>38080</v>
      </c>
    </row>
    <row r="938" spans="1:22" x14ac:dyDescent="0.35">
      <c r="A938" s="1">
        <v>19976</v>
      </c>
      <c r="B938" s="1" t="s">
        <v>31</v>
      </c>
      <c r="C938" s="1">
        <v>6.28</v>
      </c>
      <c r="D938" s="1">
        <v>0.05</v>
      </c>
      <c r="E938" s="1">
        <v>1683</v>
      </c>
      <c r="F938" s="1"/>
      <c r="G938" s="1"/>
      <c r="H938" s="1" t="s">
        <v>32</v>
      </c>
      <c r="I938" s="1" t="s">
        <v>104</v>
      </c>
      <c r="J938" s="1" t="s">
        <v>34</v>
      </c>
      <c r="K938" s="1" t="s">
        <v>52</v>
      </c>
      <c r="L938" s="1" t="s">
        <v>53</v>
      </c>
      <c r="M938" s="1"/>
      <c r="N938" s="1" t="s">
        <v>27</v>
      </c>
      <c r="O938" s="1" t="s">
        <v>54</v>
      </c>
      <c r="P938" s="1" t="s">
        <v>112</v>
      </c>
      <c r="Q938" s="1" t="s">
        <v>662</v>
      </c>
      <c r="R938" s="1">
        <v>77301</v>
      </c>
      <c r="S938" s="1" t="s">
        <v>68</v>
      </c>
      <c r="T938" s="1" t="s">
        <v>270</v>
      </c>
      <c r="U938" s="1">
        <v>11</v>
      </c>
      <c r="V938" s="1">
        <v>90612</v>
      </c>
    </row>
    <row r="939" spans="1:22" x14ac:dyDescent="0.35">
      <c r="A939" s="1">
        <v>23358</v>
      </c>
      <c r="B939" s="1" t="s">
        <v>31</v>
      </c>
      <c r="C939" s="1">
        <v>4.9800000000000004</v>
      </c>
      <c r="D939" s="1">
        <v>0.05</v>
      </c>
      <c r="E939" s="1">
        <v>1683</v>
      </c>
      <c r="F939" s="1"/>
      <c r="G939" s="1"/>
      <c r="H939" s="1" t="s">
        <v>32</v>
      </c>
      <c r="I939" s="1" t="s">
        <v>104</v>
      </c>
      <c r="J939" s="1" t="s">
        <v>58</v>
      </c>
      <c r="K939" s="1" t="s">
        <v>83</v>
      </c>
      <c r="L939" s="1" t="s">
        <v>53</v>
      </c>
      <c r="M939" s="1"/>
      <c r="N939" s="1" t="s">
        <v>27</v>
      </c>
      <c r="O939" s="1" t="s">
        <v>54</v>
      </c>
      <c r="P939" s="1" t="s">
        <v>112</v>
      </c>
      <c r="Q939" s="1" t="s">
        <v>662</v>
      </c>
      <c r="R939" s="1">
        <v>77301</v>
      </c>
      <c r="S939" s="1" t="s">
        <v>297</v>
      </c>
      <c r="T939" s="1" t="s">
        <v>126</v>
      </c>
      <c r="U939" s="1">
        <v>12</v>
      </c>
      <c r="V939" s="1">
        <v>90613</v>
      </c>
    </row>
    <row r="940" spans="1:22" x14ac:dyDescent="0.35">
      <c r="A940" s="1">
        <v>19751</v>
      </c>
      <c r="B940" s="1" t="s">
        <v>98</v>
      </c>
      <c r="C940" s="1">
        <v>2.08</v>
      </c>
      <c r="D940" s="1">
        <v>0.05</v>
      </c>
      <c r="E940" s="1">
        <v>1686</v>
      </c>
      <c r="F940" s="1"/>
      <c r="G940" s="1"/>
      <c r="H940" s="1" t="s">
        <v>32</v>
      </c>
      <c r="I940" s="1" t="s">
        <v>81</v>
      </c>
      <c r="J940" s="1" t="s">
        <v>34</v>
      </c>
      <c r="K940" s="1" t="s">
        <v>52</v>
      </c>
      <c r="L940" s="1" t="s">
        <v>53</v>
      </c>
      <c r="M940" s="1"/>
      <c r="N940" s="1" t="s">
        <v>27</v>
      </c>
      <c r="O940" s="1" t="s">
        <v>54</v>
      </c>
      <c r="P940" s="1" t="s">
        <v>142</v>
      </c>
      <c r="Q940" s="1" t="s">
        <v>663</v>
      </c>
      <c r="R940" s="1">
        <v>60123</v>
      </c>
      <c r="S940" s="2">
        <v>42066</v>
      </c>
      <c r="T940" s="2">
        <v>42280</v>
      </c>
      <c r="U940" s="1">
        <v>9</v>
      </c>
      <c r="V940" s="1">
        <v>86973</v>
      </c>
    </row>
    <row r="941" spans="1:22" x14ac:dyDescent="0.35">
      <c r="A941" s="1">
        <v>25690</v>
      </c>
      <c r="B941" s="1" t="s">
        <v>21</v>
      </c>
      <c r="C941" s="1">
        <v>48.91</v>
      </c>
      <c r="D941" s="1">
        <v>0.05</v>
      </c>
      <c r="E941" s="1">
        <v>1689</v>
      </c>
      <c r="F941" s="1"/>
      <c r="G941" s="1"/>
      <c r="H941" s="1" t="s">
        <v>32</v>
      </c>
      <c r="I941" s="1" t="s">
        <v>81</v>
      </c>
      <c r="J941" s="1" t="s">
        <v>58</v>
      </c>
      <c r="K941" s="1" t="s">
        <v>119</v>
      </c>
      <c r="L941" s="1" t="s">
        <v>178</v>
      </c>
      <c r="M941" s="1"/>
      <c r="N941" s="1" t="s">
        <v>27</v>
      </c>
      <c r="O941" s="1" t="s">
        <v>45</v>
      </c>
      <c r="P941" s="1" t="s">
        <v>376</v>
      </c>
      <c r="Q941" s="1" t="s">
        <v>644</v>
      </c>
      <c r="R941" s="1">
        <v>46322</v>
      </c>
      <c r="S941" s="1" t="s">
        <v>384</v>
      </c>
      <c r="T941" s="1" t="s">
        <v>132</v>
      </c>
      <c r="U941" s="1">
        <v>10</v>
      </c>
      <c r="V941" s="1">
        <v>91077</v>
      </c>
    </row>
    <row r="942" spans="1:22" x14ac:dyDescent="0.35">
      <c r="A942" s="1">
        <v>22798</v>
      </c>
      <c r="B942" s="1" t="s">
        <v>98</v>
      </c>
      <c r="C942" s="1">
        <v>115.99</v>
      </c>
      <c r="D942" s="1">
        <v>0.1</v>
      </c>
      <c r="E942" s="1">
        <v>1690</v>
      </c>
      <c r="F942" s="1"/>
      <c r="G942" s="1"/>
      <c r="H942" s="1" t="s">
        <v>32</v>
      </c>
      <c r="I942" s="1" t="s">
        <v>81</v>
      </c>
      <c r="J942" s="1" t="s">
        <v>73</v>
      </c>
      <c r="K942" s="1" t="s">
        <v>67</v>
      </c>
      <c r="L942" s="1" t="s">
        <v>53</v>
      </c>
      <c r="M942" s="1"/>
      <c r="N942" s="1" t="s">
        <v>27</v>
      </c>
      <c r="O942" s="1" t="s">
        <v>45</v>
      </c>
      <c r="P942" s="1" t="s">
        <v>174</v>
      </c>
      <c r="Q942" s="1" t="s">
        <v>664</v>
      </c>
      <c r="R942" s="1">
        <v>17112</v>
      </c>
      <c r="S942" s="1" t="s">
        <v>259</v>
      </c>
      <c r="T942" s="1" t="s">
        <v>85</v>
      </c>
      <c r="U942" s="1">
        <v>9</v>
      </c>
      <c r="V942" s="1">
        <v>91076</v>
      </c>
    </row>
    <row r="943" spans="1:22" x14ac:dyDescent="0.35">
      <c r="A943" s="1">
        <v>23626</v>
      </c>
      <c r="B943" s="1" t="s">
        <v>31</v>
      </c>
      <c r="C943" s="1">
        <v>95.43</v>
      </c>
      <c r="D943" s="1">
        <v>0.05</v>
      </c>
      <c r="E943" s="1">
        <v>1690</v>
      </c>
      <c r="F943" s="1"/>
      <c r="G943" s="1"/>
      <c r="H943" s="1" t="s">
        <v>32</v>
      </c>
      <c r="I943" s="1" t="s">
        <v>81</v>
      </c>
      <c r="J943" s="1" t="s">
        <v>58</v>
      </c>
      <c r="K943" s="1" t="s">
        <v>119</v>
      </c>
      <c r="L943" s="1" t="s">
        <v>53</v>
      </c>
      <c r="M943" s="1"/>
      <c r="N943" s="1" t="s">
        <v>27</v>
      </c>
      <c r="O943" s="1" t="s">
        <v>54</v>
      </c>
      <c r="P943" s="1" t="s">
        <v>174</v>
      </c>
      <c r="Q943" s="1" t="s">
        <v>664</v>
      </c>
      <c r="R943" s="1">
        <v>17112</v>
      </c>
      <c r="S943" s="2">
        <v>42010</v>
      </c>
      <c r="T943" s="2">
        <v>42041</v>
      </c>
      <c r="U943" s="1">
        <v>22</v>
      </c>
      <c r="V943" s="1">
        <v>91078</v>
      </c>
    </row>
    <row r="944" spans="1:22" x14ac:dyDescent="0.35">
      <c r="A944" s="1">
        <v>19481</v>
      </c>
      <c r="B944" s="1" t="s">
        <v>31</v>
      </c>
      <c r="C944" s="1">
        <v>6.84</v>
      </c>
      <c r="D944" s="1">
        <v>0.05</v>
      </c>
      <c r="E944" s="1">
        <v>1692</v>
      </c>
      <c r="F944" s="1"/>
      <c r="G944" s="1"/>
      <c r="H944" s="1" t="s">
        <v>32</v>
      </c>
      <c r="I944" s="1" t="s">
        <v>104</v>
      </c>
      <c r="J944" s="1" t="s">
        <v>58</v>
      </c>
      <c r="K944" s="1" t="s">
        <v>141</v>
      </c>
      <c r="L944" s="1" t="s">
        <v>44</v>
      </c>
      <c r="M944" s="1"/>
      <c r="N944" s="1" t="s">
        <v>27</v>
      </c>
      <c r="O944" s="1" t="s">
        <v>114</v>
      </c>
      <c r="P944" s="1" t="s">
        <v>145</v>
      </c>
      <c r="Q944" s="1" t="s">
        <v>229</v>
      </c>
      <c r="R944" s="1">
        <v>67114</v>
      </c>
      <c r="S944" s="1" t="s">
        <v>186</v>
      </c>
      <c r="T944" s="1" t="s">
        <v>259</v>
      </c>
      <c r="U944" s="1">
        <v>5</v>
      </c>
      <c r="V944" s="1">
        <v>90189</v>
      </c>
    </row>
    <row r="945" spans="1:22" x14ac:dyDescent="0.35">
      <c r="A945" s="1">
        <v>19482</v>
      </c>
      <c r="B945" s="1" t="s">
        <v>31</v>
      </c>
      <c r="C945" s="1">
        <v>30.98</v>
      </c>
      <c r="D945" s="1">
        <v>0.05</v>
      </c>
      <c r="E945" s="1">
        <v>1693</v>
      </c>
      <c r="F945" s="1"/>
      <c r="G945" s="1"/>
      <c r="H945" s="1" t="s">
        <v>32</v>
      </c>
      <c r="I945" s="1" t="s">
        <v>104</v>
      </c>
      <c r="J945" s="1" t="s">
        <v>58</v>
      </c>
      <c r="K945" s="1" t="s">
        <v>83</v>
      </c>
      <c r="L945" s="1" t="s">
        <v>53</v>
      </c>
      <c r="M945" s="1"/>
      <c r="N945" s="1" t="s">
        <v>27</v>
      </c>
      <c r="O945" s="1" t="s">
        <v>114</v>
      </c>
      <c r="P945" s="1" t="s">
        <v>117</v>
      </c>
      <c r="Q945" s="1" t="s">
        <v>665</v>
      </c>
      <c r="R945" s="1">
        <v>20190</v>
      </c>
      <c r="S945" s="1" t="s">
        <v>186</v>
      </c>
      <c r="T945" s="1" t="s">
        <v>197</v>
      </c>
      <c r="U945" s="1">
        <v>11</v>
      </c>
      <c r="V945" s="1">
        <v>90189</v>
      </c>
    </row>
    <row r="946" spans="1:22" x14ac:dyDescent="0.35">
      <c r="A946" s="1">
        <v>21262</v>
      </c>
      <c r="B946" s="1" t="s">
        <v>98</v>
      </c>
      <c r="C946" s="1">
        <v>15.67</v>
      </c>
      <c r="D946" s="1">
        <v>0.05</v>
      </c>
      <c r="E946" s="1">
        <v>1693</v>
      </c>
      <c r="F946" s="1"/>
      <c r="G946" s="1"/>
      <c r="H946" s="1" t="s">
        <v>22</v>
      </c>
      <c r="I946" s="1" t="s">
        <v>104</v>
      </c>
      <c r="J946" s="1" t="s">
        <v>58</v>
      </c>
      <c r="K946" s="1" t="s">
        <v>61</v>
      </c>
      <c r="L946" s="1" t="s">
        <v>53</v>
      </c>
      <c r="M946" s="1"/>
      <c r="N946" s="1" t="s">
        <v>27</v>
      </c>
      <c r="O946" s="1" t="s">
        <v>114</v>
      </c>
      <c r="P946" s="1" t="s">
        <v>117</v>
      </c>
      <c r="Q946" s="1" t="s">
        <v>665</v>
      </c>
      <c r="R946" s="1">
        <v>20190</v>
      </c>
      <c r="S946" s="2">
        <v>42313</v>
      </c>
      <c r="T946" s="2">
        <v>42313</v>
      </c>
      <c r="U946" s="1">
        <v>11</v>
      </c>
      <c r="V946" s="1">
        <v>90190</v>
      </c>
    </row>
    <row r="947" spans="1:22" x14ac:dyDescent="0.35">
      <c r="A947" s="1">
        <v>24941</v>
      </c>
      <c r="B947" s="1" t="s">
        <v>50</v>
      </c>
      <c r="C947" s="1">
        <v>13.43</v>
      </c>
      <c r="D947" s="1">
        <v>0.05</v>
      </c>
      <c r="E947" s="1">
        <v>1697</v>
      </c>
      <c r="F947" s="1"/>
      <c r="G947" s="1"/>
      <c r="H947" s="1" t="s">
        <v>32</v>
      </c>
      <c r="I947" s="1" t="s">
        <v>42</v>
      </c>
      <c r="J947" s="1" t="s">
        <v>58</v>
      </c>
      <c r="K947" s="1" t="s">
        <v>119</v>
      </c>
      <c r="L947" s="1" t="s">
        <v>53</v>
      </c>
      <c r="M947" s="1"/>
      <c r="N947" s="1" t="s">
        <v>27</v>
      </c>
      <c r="O947" s="1" t="s">
        <v>45</v>
      </c>
      <c r="P947" s="1" t="s">
        <v>451</v>
      </c>
      <c r="Q947" s="1" t="s">
        <v>666</v>
      </c>
      <c r="R947" s="1">
        <v>71901</v>
      </c>
      <c r="S947" s="1" t="s">
        <v>189</v>
      </c>
      <c r="T947" s="1" t="s">
        <v>177</v>
      </c>
      <c r="U947" s="1">
        <v>9</v>
      </c>
      <c r="V947" s="1">
        <v>86338</v>
      </c>
    </row>
    <row r="948" spans="1:22" x14ac:dyDescent="0.35">
      <c r="A948" s="1">
        <v>18275</v>
      </c>
      <c r="B948" s="1" t="s">
        <v>98</v>
      </c>
      <c r="C948" s="1">
        <v>3.98</v>
      </c>
      <c r="D948" s="1">
        <v>0.05</v>
      </c>
      <c r="E948" s="1">
        <v>1699</v>
      </c>
      <c r="F948" s="1"/>
      <c r="G948" s="1"/>
      <c r="H948" s="1" t="s">
        <v>32</v>
      </c>
      <c r="I948" s="1" t="s">
        <v>51</v>
      </c>
      <c r="J948" s="1" t="s">
        <v>58</v>
      </c>
      <c r="K948" s="1" t="s">
        <v>100</v>
      </c>
      <c r="L948" s="1" t="s">
        <v>53</v>
      </c>
      <c r="M948" s="1"/>
      <c r="N948" s="1" t="s">
        <v>27</v>
      </c>
      <c r="O948" s="1" t="s">
        <v>45</v>
      </c>
      <c r="P948" s="1" t="s">
        <v>174</v>
      </c>
      <c r="Q948" s="1" t="s">
        <v>667</v>
      </c>
      <c r="R948" s="1">
        <v>19057</v>
      </c>
      <c r="S948" s="1" t="s">
        <v>132</v>
      </c>
      <c r="T948" s="1" t="s">
        <v>192</v>
      </c>
      <c r="U948" s="1">
        <v>12</v>
      </c>
      <c r="V948" s="1">
        <v>87345</v>
      </c>
    </row>
    <row r="949" spans="1:22" x14ac:dyDescent="0.35">
      <c r="A949" s="1">
        <v>18276</v>
      </c>
      <c r="B949" s="1" t="s">
        <v>98</v>
      </c>
      <c r="C949" s="1">
        <v>6.48</v>
      </c>
      <c r="D949" s="1">
        <v>0.05</v>
      </c>
      <c r="E949" s="1">
        <v>1699</v>
      </c>
      <c r="F949" s="1"/>
      <c r="G949" s="1"/>
      <c r="H949" s="1" t="s">
        <v>32</v>
      </c>
      <c r="I949" s="1" t="s">
        <v>51</v>
      </c>
      <c r="J949" s="1" t="s">
        <v>58</v>
      </c>
      <c r="K949" s="1" t="s">
        <v>83</v>
      </c>
      <c r="L949" s="1" t="s">
        <v>53</v>
      </c>
      <c r="M949" s="1"/>
      <c r="N949" s="1" t="s">
        <v>27</v>
      </c>
      <c r="O949" s="1" t="s">
        <v>114</v>
      </c>
      <c r="P949" s="1" t="s">
        <v>174</v>
      </c>
      <c r="Q949" s="1" t="s">
        <v>667</v>
      </c>
      <c r="R949" s="1">
        <v>19057</v>
      </c>
      <c r="S949" s="1" t="s">
        <v>132</v>
      </c>
      <c r="T949" s="1" t="s">
        <v>132</v>
      </c>
      <c r="U949" s="1">
        <v>2</v>
      </c>
      <c r="V949" s="1">
        <v>87345</v>
      </c>
    </row>
    <row r="950" spans="1:22" x14ac:dyDescent="0.35">
      <c r="A950" s="1">
        <v>24158</v>
      </c>
      <c r="B950" s="1" t="s">
        <v>50</v>
      </c>
      <c r="C950" s="1">
        <v>14.81</v>
      </c>
      <c r="D950" s="1">
        <v>0.05</v>
      </c>
      <c r="E950" s="1">
        <v>1702</v>
      </c>
      <c r="F950" s="1"/>
      <c r="G950" s="1"/>
      <c r="H950" s="1" t="s">
        <v>32</v>
      </c>
      <c r="I950" s="1" t="s">
        <v>42</v>
      </c>
      <c r="J950" s="1" t="s">
        <v>58</v>
      </c>
      <c r="K950" s="1" t="s">
        <v>196</v>
      </c>
      <c r="L950" s="1" t="s">
        <v>53</v>
      </c>
      <c r="M950" s="1"/>
      <c r="N950" s="1" t="s">
        <v>27</v>
      </c>
      <c r="O950" s="1" t="s">
        <v>114</v>
      </c>
      <c r="P950" s="1" t="s">
        <v>364</v>
      </c>
      <c r="Q950" s="1" t="s">
        <v>668</v>
      </c>
      <c r="R950" s="1">
        <v>39301</v>
      </c>
      <c r="S950" s="1" t="s">
        <v>177</v>
      </c>
      <c r="T950" s="1" t="s">
        <v>96</v>
      </c>
      <c r="U950" s="1">
        <v>3</v>
      </c>
      <c r="V950" s="1">
        <v>90473</v>
      </c>
    </row>
    <row r="951" spans="1:22" x14ac:dyDescent="0.35">
      <c r="A951" s="1">
        <v>24159</v>
      </c>
      <c r="B951" s="1" t="s">
        <v>50</v>
      </c>
      <c r="C951" s="1">
        <v>4.2</v>
      </c>
      <c r="D951" s="1">
        <v>0.05</v>
      </c>
      <c r="E951" s="1">
        <v>1702</v>
      </c>
      <c r="F951" s="1"/>
      <c r="G951" s="1"/>
      <c r="H951" s="1" t="s">
        <v>22</v>
      </c>
      <c r="I951" s="1" t="s">
        <v>42</v>
      </c>
      <c r="J951" s="1" t="s">
        <v>58</v>
      </c>
      <c r="K951" s="1" t="s">
        <v>83</v>
      </c>
      <c r="L951" s="1" t="s">
        <v>26</v>
      </c>
      <c r="M951" s="1"/>
      <c r="N951" s="1" t="s">
        <v>27</v>
      </c>
      <c r="O951" s="1" t="s">
        <v>45</v>
      </c>
      <c r="P951" s="1" t="s">
        <v>364</v>
      </c>
      <c r="Q951" s="1" t="s">
        <v>668</v>
      </c>
      <c r="R951" s="1">
        <v>39301</v>
      </c>
      <c r="S951" s="1" t="s">
        <v>177</v>
      </c>
      <c r="T951" s="1" t="s">
        <v>246</v>
      </c>
      <c r="U951" s="1">
        <v>3</v>
      </c>
      <c r="V951" s="1">
        <v>90473</v>
      </c>
    </row>
    <row r="952" spans="1:22" x14ac:dyDescent="0.35">
      <c r="A952" s="1">
        <v>25761</v>
      </c>
      <c r="B952" s="1" t="s">
        <v>50</v>
      </c>
      <c r="C952" s="1">
        <v>5.68</v>
      </c>
      <c r="D952" s="1">
        <v>0.05</v>
      </c>
      <c r="E952" s="1">
        <v>1708</v>
      </c>
      <c r="F952" s="1"/>
      <c r="G952" s="1"/>
      <c r="H952" s="1" t="s">
        <v>32</v>
      </c>
      <c r="I952" s="1" t="s">
        <v>51</v>
      </c>
      <c r="J952" s="1" t="s">
        <v>58</v>
      </c>
      <c r="K952" s="1" t="s">
        <v>61</v>
      </c>
      <c r="L952" s="1" t="s">
        <v>53</v>
      </c>
      <c r="M952" s="1"/>
      <c r="N952" s="1" t="s">
        <v>27</v>
      </c>
      <c r="O952" s="1" t="s">
        <v>45</v>
      </c>
      <c r="P952" s="1" t="s">
        <v>124</v>
      </c>
      <c r="Q952" s="1" t="s">
        <v>669</v>
      </c>
      <c r="R952" s="1">
        <v>44118</v>
      </c>
      <c r="S952" s="1" t="s">
        <v>177</v>
      </c>
      <c r="T952" s="1" t="s">
        <v>201</v>
      </c>
      <c r="U952" s="1">
        <v>10</v>
      </c>
      <c r="V952" s="1">
        <v>88781</v>
      </c>
    </row>
    <row r="953" spans="1:22" x14ac:dyDescent="0.35">
      <c r="A953" s="1">
        <v>26037</v>
      </c>
      <c r="B953" s="1" t="s">
        <v>31</v>
      </c>
      <c r="C953" s="1">
        <v>205.99</v>
      </c>
      <c r="D953" s="1">
        <v>0.1</v>
      </c>
      <c r="E953" s="1">
        <v>1708</v>
      </c>
      <c r="F953" s="1"/>
      <c r="G953" s="1"/>
      <c r="H953" s="1" t="s">
        <v>32</v>
      </c>
      <c r="I953" s="1" t="s">
        <v>51</v>
      </c>
      <c r="J953" s="1" t="s">
        <v>73</v>
      </c>
      <c r="K953" s="1" t="s">
        <v>67</v>
      </c>
      <c r="L953" s="1" t="s">
        <v>53</v>
      </c>
      <c r="M953" s="1"/>
      <c r="N953" s="1" t="s">
        <v>27</v>
      </c>
      <c r="O953" s="1" t="s">
        <v>45</v>
      </c>
      <c r="P953" s="1" t="s">
        <v>124</v>
      </c>
      <c r="Q953" s="1" t="s">
        <v>669</v>
      </c>
      <c r="R953" s="1">
        <v>44118</v>
      </c>
      <c r="S953" s="1" t="s">
        <v>249</v>
      </c>
      <c r="T953" s="1" t="s">
        <v>77</v>
      </c>
      <c r="U953" s="1">
        <v>29</v>
      </c>
      <c r="V953" s="1">
        <v>88784</v>
      </c>
    </row>
    <row r="954" spans="1:22" x14ac:dyDescent="0.35">
      <c r="A954" s="1">
        <v>23822</v>
      </c>
      <c r="B954" s="1" t="s">
        <v>31</v>
      </c>
      <c r="C954" s="1">
        <v>14.28</v>
      </c>
      <c r="D954" s="1">
        <v>0.05</v>
      </c>
      <c r="E954" s="1">
        <v>1709</v>
      </c>
      <c r="F954" s="1"/>
      <c r="G954" s="1"/>
      <c r="H954" s="1" t="s">
        <v>32</v>
      </c>
      <c r="I954" s="1" t="s">
        <v>104</v>
      </c>
      <c r="J954" s="1" t="s">
        <v>58</v>
      </c>
      <c r="K954" s="1" t="s">
        <v>100</v>
      </c>
      <c r="L954" s="1" t="s">
        <v>53</v>
      </c>
      <c r="M954" s="1"/>
      <c r="N954" s="1" t="s">
        <v>27</v>
      </c>
      <c r="O954" s="1" t="s">
        <v>45</v>
      </c>
      <c r="P954" s="1" t="s">
        <v>174</v>
      </c>
      <c r="Q954" s="1" t="s">
        <v>670</v>
      </c>
      <c r="R954" s="1">
        <v>19464</v>
      </c>
      <c r="S954" s="1" t="s">
        <v>222</v>
      </c>
      <c r="T954" s="1" t="s">
        <v>97</v>
      </c>
      <c r="U954" s="1">
        <v>2</v>
      </c>
      <c r="V954" s="1">
        <v>88782</v>
      </c>
    </row>
    <row r="955" spans="1:22" x14ac:dyDescent="0.35">
      <c r="A955" s="1">
        <v>24577</v>
      </c>
      <c r="B955" s="1" t="s">
        <v>50</v>
      </c>
      <c r="C955" s="1">
        <v>95.43</v>
      </c>
      <c r="D955" s="1">
        <v>0.05</v>
      </c>
      <c r="E955" s="1">
        <v>1709</v>
      </c>
      <c r="F955" s="1"/>
      <c r="G955" s="1"/>
      <c r="H955" s="1" t="s">
        <v>32</v>
      </c>
      <c r="I955" s="1" t="s">
        <v>51</v>
      </c>
      <c r="J955" s="1" t="s">
        <v>58</v>
      </c>
      <c r="K955" s="1" t="s">
        <v>119</v>
      </c>
      <c r="L955" s="1" t="s">
        <v>53</v>
      </c>
      <c r="M955" s="1"/>
      <c r="N955" s="1" t="s">
        <v>27</v>
      </c>
      <c r="O955" s="1" t="s">
        <v>114</v>
      </c>
      <c r="P955" s="1" t="s">
        <v>174</v>
      </c>
      <c r="Q955" s="1" t="s">
        <v>670</v>
      </c>
      <c r="R955" s="1">
        <v>19464</v>
      </c>
      <c r="S955" s="2">
        <v>42282</v>
      </c>
      <c r="T955" s="2">
        <v>42343</v>
      </c>
      <c r="U955" s="1">
        <v>33</v>
      </c>
      <c r="V955" s="1">
        <v>88783</v>
      </c>
    </row>
    <row r="956" spans="1:22" x14ac:dyDescent="0.35">
      <c r="A956" s="1">
        <v>19287</v>
      </c>
      <c r="B956" s="1" t="s">
        <v>31</v>
      </c>
      <c r="C956" s="1">
        <v>7.59</v>
      </c>
      <c r="D956" s="1">
        <v>0.05</v>
      </c>
      <c r="E956" s="1">
        <v>1711</v>
      </c>
      <c r="F956" s="1"/>
      <c r="G956" s="1"/>
      <c r="H956" s="1" t="s">
        <v>32</v>
      </c>
      <c r="I956" s="1" t="s">
        <v>81</v>
      </c>
      <c r="J956" s="1" t="s">
        <v>34</v>
      </c>
      <c r="K956" s="1" t="s">
        <v>52</v>
      </c>
      <c r="L956" s="1" t="s">
        <v>26</v>
      </c>
      <c r="M956" s="1"/>
      <c r="N956" s="1" t="s">
        <v>27</v>
      </c>
      <c r="O956" s="1" t="s">
        <v>114</v>
      </c>
      <c r="P956" s="1" t="s">
        <v>254</v>
      </c>
      <c r="Q956" s="1" t="s">
        <v>671</v>
      </c>
      <c r="R956" s="1">
        <v>30062</v>
      </c>
      <c r="S956" s="1" t="s">
        <v>179</v>
      </c>
      <c r="T956" s="1" t="s">
        <v>282</v>
      </c>
      <c r="U956" s="1">
        <v>3</v>
      </c>
      <c r="V956" s="1">
        <v>87747</v>
      </c>
    </row>
    <row r="957" spans="1:22" x14ac:dyDescent="0.35">
      <c r="A957" s="1">
        <v>21655</v>
      </c>
      <c r="B957" s="1" t="s">
        <v>98</v>
      </c>
      <c r="C957" s="1">
        <v>11.66</v>
      </c>
      <c r="D957" s="1">
        <v>0.05</v>
      </c>
      <c r="E957" s="1">
        <v>1712</v>
      </c>
      <c r="F957" s="1"/>
      <c r="G957" s="1"/>
      <c r="H957" s="1" t="s">
        <v>32</v>
      </c>
      <c r="I957" s="1" t="s">
        <v>81</v>
      </c>
      <c r="J957" s="1" t="s">
        <v>58</v>
      </c>
      <c r="K957" s="1" t="s">
        <v>25</v>
      </c>
      <c r="L957" s="1" t="s">
        <v>44</v>
      </c>
      <c r="M957" s="1"/>
      <c r="N957" s="1" t="s">
        <v>27</v>
      </c>
      <c r="O957" s="1" t="s">
        <v>114</v>
      </c>
      <c r="P957" s="1" t="s">
        <v>254</v>
      </c>
      <c r="Q957" s="1" t="s">
        <v>672</v>
      </c>
      <c r="R957" s="1">
        <v>30907</v>
      </c>
      <c r="S957" s="2">
        <v>42312</v>
      </c>
      <c r="T957" s="1" t="s">
        <v>110</v>
      </c>
      <c r="U957" s="1">
        <v>22</v>
      </c>
      <c r="V957" s="1">
        <v>87749</v>
      </c>
    </row>
    <row r="958" spans="1:22" x14ac:dyDescent="0.35">
      <c r="A958" s="1">
        <v>25078</v>
      </c>
      <c r="B958" s="1" t="s">
        <v>21</v>
      </c>
      <c r="C958" s="1">
        <v>23.99</v>
      </c>
      <c r="D958" s="1">
        <v>0.05</v>
      </c>
      <c r="E958" s="1">
        <v>1713</v>
      </c>
      <c r="F958" s="1"/>
      <c r="G958" s="1"/>
      <c r="H958" s="1" t="s">
        <v>32</v>
      </c>
      <c r="I958" s="1" t="s">
        <v>81</v>
      </c>
      <c r="J958" s="1" t="s">
        <v>73</v>
      </c>
      <c r="K958" s="1" t="s">
        <v>74</v>
      </c>
      <c r="L958" s="1" t="s">
        <v>75</v>
      </c>
      <c r="M958" s="1"/>
      <c r="N958" s="1" t="s">
        <v>27</v>
      </c>
      <c r="O958" s="1" t="s">
        <v>114</v>
      </c>
      <c r="P958" s="1" t="s">
        <v>254</v>
      </c>
      <c r="Q958" s="1" t="s">
        <v>673</v>
      </c>
      <c r="R958" s="1">
        <v>30265</v>
      </c>
      <c r="S958" s="1" t="s">
        <v>238</v>
      </c>
      <c r="T958" s="1" t="s">
        <v>674</v>
      </c>
      <c r="U958" s="1">
        <v>11</v>
      </c>
      <c r="V958" s="1">
        <v>87748</v>
      </c>
    </row>
    <row r="959" spans="1:22" x14ac:dyDescent="0.35">
      <c r="A959" s="1">
        <v>19884</v>
      </c>
      <c r="B959" s="1" t="s">
        <v>98</v>
      </c>
      <c r="C959" s="1">
        <v>300.98</v>
      </c>
      <c r="D959" s="1">
        <v>0.1</v>
      </c>
      <c r="E959" s="1">
        <v>1718</v>
      </c>
      <c r="F959" s="1"/>
      <c r="G959" s="1"/>
      <c r="H959" s="1" t="s">
        <v>22</v>
      </c>
      <c r="I959" s="1" t="s">
        <v>104</v>
      </c>
      <c r="J959" s="1" t="s">
        <v>34</v>
      </c>
      <c r="K959" s="1" t="s">
        <v>35</v>
      </c>
      <c r="L959" s="1" t="s">
        <v>36</v>
      </c>
      <c r="M959" s="1"/>
      <c r="N959" s="1" t="s">
        <v>27</v>
      </c>
      <c r="O959" s="1" t="s">
        <v>114</v>
      </c>
      <c r="P959" s="1" t="s">
        <v>225</v>
      </c>
      <c r="Q959" s="1" t="s">
        <v>675</v>
      </c>
      <c r="R959" s="1">
        <v>27529</v>
      </c>
      <c r="S959" s="2">
        <v>42219</v>
      </c>
      <c r="T959" s="1" t="s">
        <v>126</v>
      </c>
      <c r="U959" s="1">
        <v>3</v>
      </c>
      <c r="V959" s="1">
        <v>90621</v>
      </c>
    </row>
    <row r="960" spans="1:22" x14ac:dyDescent="0.35">
      <c r="A960" s="1">
        <v>20619</v>
      </c>
      <c r="B960" s="1" t="s">
        <v>50</v>
      </c>
      <c r="C960" s="1">
        <v>16.48</v>
      </c>
      <c r="D960" s="1">
        <v>0.05</v>
      </c>
      <c r="E960" s="1">
        <v>1719</v>
      </c>
      <c r="F960" s="1"/>
      <c r="G960" s="1"/>
      <c r="H960" s="1" t="s">
        <v>32</v>
      </c>
      <c r="I960" s="1" t="s">
        <v>81</v>
      </c>
      <c r="J960" s="1" t="s">
        <v>73</v>
      </c>
      <c r="K960" s="1" t="s">
        <v>144</v>
      </c>
      <c r="L960" s="1" t="s">
        <v>44</v>
      </c>
      <c r="M960" s="1"/>
      <c r="N960" s="1" t="s">
        <v>27</v>
      </c>
      <c r="O960" s="1" t="s">
        <v>114</v>
      </c>
      <c r="P960" s="1" t="s">
        <v>542</v>
      </c>
      <c r="Q960" s="1" t="s">
        <v>676</v>
      </c>
      <c r="R960" s="1">
        <v>35473</v>
      </c>
      <c r="S960" s="1" t="s">
        <v>177</v>
      </c>
      <c r="T960" s="1" t="s">
        <v>246</v>
      </c>
      <c r="U960" s="1">
        <v>8</v>
      </c>
      <c r="V960" s="1">
        <v>90786</v>
      </c>
    </row>
    <row r="961" spans="1:22" x14ac:dyDescent="0.35">
      <c r="A961" s="1">
        <v>22596</v>
      </c>
      <c r="B961" s="1" t="s">
        <v>21</v>
      </c>
      <c r="C961" s="1">
        <v>12.44</v>
      </c>
      <c r="D961" s="1">
        <v>0.05</v>
      </c>
      <c r="E961" s="1">
        <v>1721</v>
      </c>
      <c r="F961" s="1"/>
      <c r="G961" s="1"/>
      <c r="H961" s="1" t="s">
        <v>32</v>
      </c>
      <c r="I961" s="1" t="s">
        <v>81</v>
      </c>
      <c r="J961" s="1" t="s">
        <v>58</v>
      </c>
      <c r="K961" s="1" t="s">
        <v>119</v>
      </c>
      <c r="L961" s="1" t="s">
        <v>75</v>
      </c>
      <c r="M961" s="1"/>
      <c r="N961" s="1" t="s">
        <v>27</v>
      </c>
      <c r="O961" s="1" t="s">
        <v>28</v>
      </c>
      <c r="P961" s="1" t="s">
        <v>451</v>
      </c>
      <c r="Q961" s="1" t="s">
        <v>677</v>
      </c>
      <c r="R961" s="1">
        <v>72401</v>
      </c>
      <c r="S961" s="1" t="s">
        <v>72</v>
      </c>
      <c r="T961" s="1" t="s">
        <v>134</v>
      </c>
      <c r="U961" s="1">
        <v>37</v>
      </c>
      <c r="V961" s="1">
        <v>90787</v>
      </c>
    </row>
    <row r="962" spans="1:22" x14ac:dyDescent="0.35">
      <c r="A962" s="1">
        <v>5670</v>
      </c>
      <c r="B962" s="1" t="s">
        <v>98</v>
      </c>
      <c r="C962" s="1">
        <v>49.99</v>
      </c>
      <c r="D962" s="1">
        <v>0.05</v>
      </c>
      <c r="E962" s="1">
        <v>1723</v>
      </c>
      <c r="F962" s="1"/>
      <c r="G962" s="1"/>
      <c r="H962" s="1" t="s">
        <v>22</v>
      </c>
      <c r="I962" s="1" t="s">
        <v>81</v>
      </c>
      <c r="J962" s="1" t="s">
        <v>73</v>
      </c>
      <c r="K962" s="1" t="s">
        <v>144</v>
      </c>
      <c r="L962" s="1" t="s">
        <v>53</v>
      </c>
      <c r="M962" s="1"/>
      <c r="N962" s="1" t="s">
        <v>27</v>
      </c>
      <c r="O962" s="1" t="s">
        <v>28</v>
      </c>
      <c r="P962" s="1" t="s">
        <v>37</v>
      </c>
      <c r="Q962" s="1" t="s">
        <v>678</v>
      </c>
      <c r="R962" s="1">
        <v>92037</v>
      </c>
      <c r="S962" s="1" t="s">
        <v>241</v>
      </c>
      <c r="T962" s="2">
        <v>42126</v>
      </c>
      <c r="U962" s="1">
        <v>46</v>
      </c>
      <c r="V962" s="1">
        <v>40101</v>
      </c>
    </row>
    <row r="963" spans="1:22" x14ac:dyDescent="0.35">
      <c r="A963" s="1">
        <v>6212</v>
      </c>
      <c r="B963" s="1" t="s">
        <v>50</v>
      </c>
      <c r="C963" s="1">
        <v>6.68</v>
      </c>
      <c r="D963" s="1">
        <v>0.05</v>
      </c>
      <c r="E963" s="1">
        <v>1723</v>
      </c>
      <c r="F963" s="1"/>
      <c r="G963" s="1"/>
      <c r="H963" s="1" t="s">
        <v>32</v>
      </c>
      <c r="I963" s="1" t="s">
        <v>81</v>
      </c>
      <c r="J963" s="1" t="s">
        <v>58</v>
      </c>
      <c r="K963" s="1" t="s">
        <v>83</v>
      </c>
      <c r="L963" s="1" t="s">
        <v>53</v>
      </c>
      <c r="M963" s="1"/>
      <c r="N963" s="1" t="s">
        <v>27</v>
      </c>
      <c r="O963" s="1" t="s">
        <v>28</v>
      </c>
      <c r="P963" s="1" t="s">
        <v>37</v>
      </c>
      <c r="Q963" s="1" t="s">
        <v>678</v>
      </c>
      <c r="R963" s="1">
        <v>92037</v>
      </c>
      <c r="S963" s="2">
        <v>42187</v>
      </c>
      <c r="T963" s="2">
        <v>42249</v>
      </c>
      <c r="U963" s="1">
        <v>46</v>
      </c>
      <c r="V963" s="1">
        <v>44002</v>
      </c>
    </row>
    <row r="964" spans="1:22" x14ac:dyDescent="0.35">
      <c r="A964" s="1">
        <v>6213</v>
      </c>
      <c r="B964" s="1" t="s">
        <v>50</v>
      </c>
      <c r="C964" s="1">
        <v>17.7</v>
      </c>
      <c r="D964" s="1">
        <v>0.05</v>
      </c>
      <c r="E964" s="1">
        <v>1723</v>
      </c>
      <c r="F964" s="1"/>
      <c r="G964" s="1"/>
      <c r="H964" s="1" t="s">
        <v>32</v>
      </c>
      <c r="I964" s="1" t="s">
        <v>81</v>
      </c>
      <c r="J964" s="1" t="s">
        <v>58</v>
      </c>
      <c r="K964" s="1" t="s">
        <v>119</v>
      </c>
      <c r="L964" s="1" t="s">
        <v>53</v>
      </c>
      <c r="M964" s="1"/>
      <c r="N964" s="1" t="s">
        <v>27</v>
      </c>
      <c r="O964" s="1" t="s">
        <v>28</v>
      </c>
      <c r="P964" s="1" t="s">
        <v>37</v>
      </c>
      <c r="Q964" s="1" t="s">
        <v>678</v>
      </c>
      <c r="R964" s="1">
        <v>92037</v>
      </c>
      <c r="S964" s="2">
        <v>42187</v>
      </c>
      <c r="T964" s="2">
        <v>42187</v>
      </c>
      <c r="U964" s="1">
        <v>14</v>
      </c>
      <c r="V964" s="1">
        <v>44002</v>
      </c>
    </row>
    <row r="965" spans="1:22" x14ac:dyDescent="0.35">
      <c r="A965" s="1">
        <v>4596</v>
      </c>
      <c r="B965" s="1" t="s">
        <v>21</v>
      </c>
      <c r="C965" s="1">
        <v>12.44</v>
      </c>
      <c r="D965" s="1">
        <v>0.05</v>
      </c>
      <c r="E965" s="1">
        <v>1723</v>
      </c>
      <c r="F965" s="1"/>
      <c r="G965" s="1"/>
      <c r="H965" s="1" t="s">
        <v>32</v>
      </c>
      <c r="I965" s="1" t="s">
        <v>81</v>
      </c>
      <c r="J965" s="1" t="s">
        <v>58</v>
      </c>
      <c r="K965" s="1" t="s">
        <v>119</v>
      </c>
      <c r="L965" s="1" t="s">
        <v>75</v>
      </c>
      <c r="M965" s="1"/>
      <c r="N965" s="1" t="s">
        <v>27</v>
      </c>
      <c r="O965" s="1" t="s">
        <v>45</v>
      </c>
      <c r="P965" s="1" t="s">
        <v>37</v>
      </c>
      <c r="Q965" s="1" t="s">
        <v>678</v>
      </c>
      <c r="R965" s="1">
        <v>92037</v>
      </c>
      <c r="S965" s="1" t="s">
        <v>72</v>
      </c>
      <c r="T965" s="1" t="s">
        <v>134</v>
      </c>
      <c r="U965" s="1">
        <v>146</v>
      </c>
      <c r="V965" s="1">
        <v>32710</v>
      </c>
    </row>
    <row r="966" spans="1:22" x14ac:dyDescent="0.35">
      <c r="A966" s="1">
        <v>18244</v>
      </c>
      <c r="B966" s="1" t="s">
        <v>21</v>
      </c>
      <c r="C966" s="1">
        <v>35.99</v>
      </c>
      <c r="D966" s="1">
        <v>0.05</v>
      </c>
      <c r="E966" s="1">
        <v>1725</v>
      </c>
      <c r="F966" s="1"/>
      <c r="G966" s="1"/>
      <c r="H966" s="1" t="s">
        <v>32</v>
      </c>
      <c r="I966" s="1" t="s">
        <v>81</v>
      </c>
      <c r="J966" s="1" t="s">
        <v>73</v>
      </c>
      <c r="K966" s="1" t="s">
        <v>67</v>
      </c>
      <c r="L966" s="1" t="s">
        <v>53</v>
      </c>
      <c r="M966" s="1"/>
      <c r="N966" s="1" t="s">
        <v>27</v>
      </c>
      <c r="O966" s="1" t="s">
        <v>45</v>
      </c>
      <c r="P966" s="1" t="s">
        <v>124</v>
      </c>
      <c r="Q966" s="1" t="s">
        <v>679</v>
      </c>
      <c r="R966" s="1">
        <v>43026</v>
      </c>
      <c r="S966" s="2">
        <v>42190</v>
      </c>
      <c r="T966" s="2">
        <v>42252</v>
      </c>
      <c r="U966" s="1">
        <v>9</v>
      </c>
      <c r="V966" s="1">
        <v>87193</v>
      </c>
    </row>
    <row r="967" spans="1:22" x14ac:dyDescent="0.35">
      <c r="A967" s="1">
        <v>24872</v>
      </c>
      <c r="B967" s="1" t="s">
        <v>31</v>
      </c>
      <c r="C967" s="1">
        <v>14.98</v>
      </c>
      <c r="D967" s="1">
        <v>0.05</v>
      </c>
      <c r="E967" s="1">
        <v>1727</v>
      </c>
      <c r="F967" s="1"/>
      <c r="G967" s="1"/>
      <c r="H967" s="1" t="s">
        <v>22</v>
      </c>
      <c r="I967" s="1" t="s">
        <v>51</v>
      </c>
      <c r="J967" s="1" t="s">
        <v>58</v>
      </c>
      <c r="K967" s="1" t="s">
        <v>119</v>
      </c>
      <c r="L967" s="1" t="s">
        <v>53</v>
      </c>
      <c r="M967" s="1"/>
      <c r="N967" s="1" t="s">
        <v>27</v>
      </c>
      <c r="O967" s="1" t="s">
        <v>45</v>
      </c>
      <c r="P967" s="1" t="s">
        <v>124</v>
      </c>
      <c r="Q967" s="1" t="s">
        <v>680</v>
      </c>
      <c r="R967" s="1">
        <v>44240</v>
      </c>
      <c r="S967" s="1" t="s">
        <v>222</v>
      </c>
      <c r="T967" s="1" t="s">
        <v>186</v>
      </c>
      <c r="U967" s="1">
        <v>8</v>
      </c>
      <c r="V967" s="1">
        <v>87194</v>
      </c>
    </row>
    <row r="968" spans="1:22" x14ac:dyDescent="0.35">
      <c r="A968" s="1">
        <v>26066</v>
      </c>
      <c r="B968" s="1" t="s">
        <v>21</v>
      </c>
      <c r="C968" s="1">
        <v>55.48</v>
      </c>
      <c r="D968" s="1">
        <v>0.05</v>
      </c>
      <c r="E968" s="1">
        <v>1728</v>
      </c>
      <c r="F968" s="1"/>
      <c r="G968" s="1"/>
      <c r="H968" s="1" t="s">
        <v>32</v>
      </c>
      <c r="I968" s="1" t="s">
        <v>81</v>
      </c>
      <c r="J968" s="1" t="s">
        <v>58</v>
      </c>
      <c r="K968" s="1" t="s">
        <v>83</v>
      </c>
      <c r="L968" s="1" t="s">
        <v>53</v>
      </c>
      <c r="M968" s="1"/>
      <c r="N968" s="1" t="s">
        <v>27</v>
      </c>
      <c r="O968" s="1" t="s">
        <v>28</v>
      </c>
      <c r="P968" s="1" t="s">
        <v>124</v>
      </c>
      <c r="Q968" s="1" t="s">
        <v>681</v>
      </c>
      <c r="R968" s="1">
        <v>45429</v>
      </c>
      <c r="S968" s="1" t="s">
        <v>92</v>
      </c>
      <c r="T968" s="1" t="s">
        <v>235</v>
      </c>
      <c r="U968" s="1">
        <v>10</v>
      </c>
      <c r="V968" s="1">
        <v>87195</v>
      </c>
    </row>
    <row r="969" spans="1:22" x14ac:dyDescent="0.35">
      <c r="A969" s="1">
        <v>24545</v>
      </c>
      <c r="B969" s="1" t="s">
        <v>21</v>
      </c>
      <c r="C969" s="1">
        <v>65.989999999999995</v>
      </c>
      <c r="D969" s="1">
        <v>0.05</v>
      </c>
      <c r="E969" s="1">
        <v>1730</v>
      </c>
      <c r="F969" s="1"/>
      <c r="G969" s="1"/>
      <c r="H969" s="1" t="s">
        <v>22</v>
      </c>
      <c r="I969" s="1" t="s">
        <v>51</v>
      </c>
      <c r="J969" s="1" t="s">
        <v>73</v>
      </c>
      <c r="K969" s="1" t="s">
        <v>67</v>
      </c>
      <c r="L969" s="1" t="s">
        <v>53</v>
      </c>
      <c r="M969" s="1"/>
      <c r="N969" s="1" t="s">
        <v>27</v>
      </c>
      <c r="O969" s="1" t="s">
        <v>45</v>
      </c>
      <c r="P969" s="1" t="s">
        <v>682</v>
      </c>
      <c r="Q969" s="1" t="s">
        <v>683</v>
      </c>
      <c r="R969" s="1">
        <v>83843</v>
      </c>
      <c r="S969" s="2">
        <v>42189</v>
      </c>
      <c r="T969" s="2">
        <v>42251</v>
      </c>
      <c r="U969" s="1">
        <v>5</v>
      </c>
      <c r="V969" s="1">
        <v>90653</v>
      </c>
    </row>
    <row r="970" spans="1:22" x14ac:dyDescent="0.35">
      <c r="A970" s="1">
        <v>566</v>
      </c>
      <c r="B970" s="1" t="s">
        <v>31</v>
      </c>
      <c r="C970" s="1">
        <v>60.98</v>
      </c>
      <c r="D970" s="1">
        <v>0.05</v>
      </c>
      <c r="E970" s="1">
        <v>1733</v>
      </c>
      <c r="F970" s="1"/>
      <c r="G970" s="1"/>
      <c r="H970" s="1" t="s">
        <v>32</v>
      </c>
      <c r="I970" s="1" t="s">
        <v>51</v>
      </c>
      <c r="J970" s="1" t="s">
        <v>58</v>
      </c>
      <c r="K970" s="1" t="s">
        <v>196</v>
      </c>
      <c r="L970" s="1" t="s">
        <v>178</v>
      </c>
      <c r="M970" s="1"/>
      <c r="N970" s="1" t="s">
        <v>27</v>
      </c>
      <c r="O970" s="1" t="s">
        <v>45</v>
      </c>
      <c r="P970" s="1" t="s">
        <v>466</v>
      </c>
      <c r="Q970" s="1" t="s">
        <v>29</v>
      </c>
      <c r="R970" s="1">
        <v>20012</v>
      </c>
      <c r="S970" s="2">
        <v>42098</v>
      </c>
      <c r="T970" s="2">
        <v>42159</v>
      </c>
      <c r="U970" s="1">
        <v>34</v>
      </c>
      <c r="V970" s="1">
        <v>3841</v>
      </c>
    </row>
    <row r="971" spans="1:22" x14ac:dyDescent="0.35">
      <c r="A971" s="1">
        <v>567</v>
      </c>
      <c r="B971" s="1" t="s">
        <v>31</v>
      </c>
      <c r="C971" s="1">
        <v>1270.99</v>
      </c>
      <c r="D971" s="1">
        <v>0.15</v>
      </c>
      <c r="E971" s="1">
        <v>1733</v>
      </c>
      <c r="F971" s="1"/>
      <c r="G971" s="1"/>
      <c r="H971" s="1" t="s">
        <v>32</v>
      </c>
      <c r="I971" s="1" t="s">
        <v>51</v>
      </c>
      <c r="J971" s="1" t="s">
        <v>58</v>
      </c>
      <c r="K971" s="1" t="s">
        <v>100</v>
      </c>
      <c r="L971" s="1" t="s">
        <v>53</v>
      </c>
      <c r="M971" s="1"/>
      <c r="N971" s="1" t="s">
        <v>27</v>
      </c>
      <c r="O971" s="1" t="s">
        <v>45</v>
      </c>
      <c r="P971" s="1" t="s">
        <v>466</v>
      </c>
      <c r="Q971" s="1" t="s">
        <v>29</v>
      </c>
      <c r="R971" s="1">
        <v>20012</v>
      </c>
      <c r="S971" s="2">
        <v>42098</v>
      </c>
      <c r="T971" s="2">
        <v>42159</v>
      </c>
      <c r="U971" s="1">
        <v>36</v>
      </c>
      <c r="V971" s="1">
        <v>3841</v>
      </c>
    </row>
    <row r="972" spans="1:22" x14ac:dyDescent="0.35">
      <c r="A972" s="1">
        <v>8389</v>
      </c>
      <c r="B972" s="1" t="s">
        <v>21</v>
      </c>
      <c r="C972" s="1">
        <v>30.98</v>
      </c>
      <c r="D972" s="1">
        <v>0.05</v>
      </c>
      <c r="E972" s="1">
        <v>1733</v>
      </c>
      <c r="F972" s="1"/>
      <c r="G972" s="1"/>
      <c r="H972" s="1" t="s">
        <v>32</v>
      </c>
      <c r="I972" s="1" t="s">
        <v>51</v>
      </c>
      <c r="J972" s="1" t="s">
        <v>58</v>
      </c>
      <c r="K972" s="1" t="s">
        <v>83</v>
      </c>
      <c r="L972" s="1" t="s">
        <v>53</v>
      </c>
      <c r="M972" s="1"/>
      <c r="N972" s="1" t="s">
        <v>27</v>
      </c>
      <c r="O972" s="1" t="s">
        <v>45</v>
      </c>
      <c r="P972" s="1" t="s">
        <v>466</v>
      </c>
      <c r="Q972" s="1" t="s">
        <v>29</v>
      </c>
      <c r="R972" s="1">
        <v>20012</v>
      </c>
      <c r="S972" s="1" t="s">
        <v>325</v>
      </c>
      <c r="T972" s="1" t="s">
        <v>521</v>
      </c>
      <c r="U972" s="1">
        <v>13</v>
      </c>
      <c r="V972" s="1">
        <v>59937</v>
      </c>
    </row>
    <row r="973" spans="1:22" x14ac:dyDescent="0.35">
      <c r="A973" s="1">
        <v>18566</v>
      </c>
      <c r="B973" s="1" t="s">
        <v>31</v>
      </c>
      <c r="C973" s="1">
        <v>60.98</v>
      </c>
      <c r="D973" s="1">
        <v>0.05</v>
      </c>
      <c r="E973" s="1">
        <v>1734</v>
      </c>
      <c r="F973" s="1"/>
      <c r="G973" s="1"/>
      <c r="H973" s="1" t="s">
        <v>32</v>
      </c>
      <c r="I973" s="1" t="s">
        <v>51</v>
      </c>
      <c r="J973" s="1" t="s">
        <v>58</v>
      </c>
      <c r="K973" s="1" t="s">
        <v>196</v>
      </c>
      <c r="L973" s="1" t="s">
        <v>178</v>
      </c>
      <c r="M973" s="1"/>
      <c r="N973" s="1" t="s">
        <v>27</v>
      </c>
      <c r="O973" s="1" t="s">
        <v>45</v>
      </c>
      <c r="P973" s="1" t="s">
        <v>62</v>
      </c>
      <c r="Q973" s="1" t="s">
        <v>684</v>
      </c>
      <c r="R973" s="1">
        <v>10528</v>
      </c>
      <c r="S973" s="2">
        <v>42098</v>
      </c>
      <c r="T973" s="2">
        <v>42159</v>
      </c>
      <c r="U973" s="1">
        <v>9</v>
      </c>
      <c r="V973" s="1">
        <v>88443</v>
      </c>
    </row>
    <row r="974" spans="1:22" x14ac:dyDescent="0.35">
      <c r="A974" s="1">
        <v>18567</v>
      </c>
      <c r="B974" s="1" t="s">
        <v>31</v>
      </c>
      <c r="C974" s="1">
        <v>1270.99</v>
      </c>
      <c r="D974" s="1">
        <v>0.15</v>
      </c>
      <c r="E974" s="1">
        <v>1734</v>
      </c>
      <c r="F974" s="1"/>
      <c r="G974" s="1"/>
      <c r="H974" s="1" t="s">
        <v>32</v>
      </c>
      <c r="I974" s="1" t="s">
        <v>51</v>
      </c>
      <c r="J974" s="1" t="s">
        <v>58</v>
      </c>
      <c r="K974" s="1" t="s">
        <v>100</v>
      </c>
      <c r="L974" s="1" t="s">
        <v>53</v>
      </c>
      <c r="M974" s="1"/>
      <c r="N974" s="1" t="s">
        <v>27</v>
      </c>
      <c r="O974" s="1" t="s">
        <v>45</v>
      </c>
      <c r="P974" s="1" t="s">
        <v>62</v>
      </c>
      <c r="Q974" s="1" t="s">
        <v>684</v>
      </c>
      <c r="R974" s="1">
        <v>10528</v>
      </c>
      <c r="S974" s="2">
        <v>42098</v>
      </c>
      <c r="T974" s="2">
        <v>42159</v>
      </c>
      <c r="U974" s="1">
        <v>9</v>
      </c>
      <c r="V974" s="1">
        <v>88443</v>
      </c>
    </row>
    <row r="975" spans="1:22" x14ac:dyDescent="0.35">
      <c r="A975" s="1">
        <v>18568</v>
      </c>
      <c r="B975" s="1" t="s">
        <v>31</v>
      </c>
      <c r="C975" s="1">
        <v>205.99</v>
      </c>
      <c r="D975" s="1">
        <v>0.1</v>
      </c>
      <c r="E975" s="1">
        <v>1734</v>
      </c>
      <c r="F975" s="1"/>
      <c r="G975" s="1"/>
      <c r="H975" s="1" t="s">
        <v>22</v>
      </c>
      <c r="I975" s="1" t="s">
        <v>51</v>
      </c>
      <c r="J975" s="1" t="s">
        <v>73</v>
      </c>
      <c r="K975" s="1" t="s">
        <v>67</v>
      </c>
      <c r="L975" s="1" t="s">
        <v>53</v>
      </c>
      <c r="M975" s="1"/>
      <c r="N975" s="1" t="s">
        <v>27</v>
      </c>
      <c r="O975" s="1" t="s">
        <v>45</v>
      </c>
      <c r="P975" s="1" t="s">
        <v>62</v>
      </c>
      <c r="Q975" s="1" t="s">
        <v>684</v>
      </c>
      <c r="R975" s="1">
        <v>10528</v>
      </c>
      <c r="S975" s="2">
        <v>42098</v>
      </c>
      <c r="T975" s="2">
        <v>42159</v>
      </c>
      <c r="U975" s="1">
        <v>19</v>
      </c>
      <c r="V975" s="1">
        <v>88443</v>
      </c>
    </row>
    <row r="976" spans="1:22" x14ac:dyDescent="0.35">
      <c r="A976" s="1">
        <v>26389</v>
      </c>
      <c r="B976" s="1" t="s">
        <v>21</v>
      </c>
      <c r="C976" s="1">
        <v>30.98</v>
      </c>
      <c r="D976" s="1">
        <v>0.05</v>
      </c>
      <c r="E976" s="1">
        <v>1735</v>
      </c>
      <c r="F976" s="1"/>
      <c r="G976" s="1"/>
      <c r="H976" s="1" t="s">
        <v>32</v>
      </c>
      <c r="I976" s="1" t="s">
        <v>51</v>
      </c>
      <c r="J976" s="1" t="s">
        <v>58</v>
      </c>
      <c r="K976" s="1" t="s">
        <v>83</v>
      </c>
      <c r="L976" s="1" t="s">
        <v>53</v>
      </c>
      <c r="M976" s="1"/>
      <c r="N976" s="1" t="s">
        <v>27</v>
      </c>
      <c r="O976" s="1" t="s">
        <v>114</v>
      </c>
      <c r="P976" s="1" t="s">
        <v>62</v>
      </c>
      <c r="Q976" s="1" t="s">
        <v>685</v>
      </c>
      <c r="R976" s="1">
        <v>11550</v>
      </c>
      <c r="S976" s="1" t="s">
        <v>325</v>
      </c>
      <c r="T976" s="1" t="s">
        <v>521</v>
      </c>
      <c r="U976" s="1">
        <v>3</v>
      </c>
      <c r="V976" s="1">
        <v>88444</v>
      </c>
    </row>
    <row r="977" spans="1:22" x14ac:dyDescent="0.35">
      <c r="A977" s="1">
        <v>18012</v>
      </c>
      <c r="B977" s="1" t="s">
        <v>31</v>
      </c>
      <c r="C977" s="1">
        <v>30.93</v>
      </c>
      <c r="D977" s="1">
        <v>0.05</v>
      </c>
      <c r="E977" s="1">
        <v>1737</v>
      </c>
      <c r="F977" s="1"/>
      <c r="G977" s="1"/>
      <c r="H977" s="1" t="s">
        <v>32</v>
      </c>
      <c r="I977" s="1" t="s">
        <v>81</v>
      </c>
      <c r="J977" s="1" t="s">
        <v>34</v>
      </c>
      <c r="K977" s="1" t="s">
        <v>52</v>
      </c>
      <c r="L977" s="1" t="s">
        <v>44</v>
      </c>
      <c r="M977" s="1"/>
      <c r="N977" s="1" t="s">
        <v>27</v>
      </c>
      <c r="O977" s="1" t="s">
        <v>114</v>
      </c>
      <c r="P977" s="1" t="s">
        <v>225</v>
      </c>
      <c r="Q977" s="1" t="s">
        <v>675</v>
      </c>
      <c r="R977" s="1">
        <v>27529</v>
      </c>
      <c r="S977" s="2">
        <v>42069</v>
      </c>
      <c r="T977" s="2">
        <v>42130</v>
      </c>
      <c r="U977" s="1">
        <v>16</v>
      </c>
      <c r="V977" s="1">
        <v>85866</v>
      </c>
    </row>
    <row r="978" spans="1:22" x14ac:dyDescent="0.35">
      <c r="A978" s="1">
        <v>18013</v>
      </c>
      <c r="B978" s="1" t="s">
        <v>31</v>
      </c>
      <c r="C978" s="1">
        <v>1.68</v>
      </c>
      <c r="D978" s="1">
        <v>0.05</v>
      </c>
      <c r="E978" s="1">
        <v>1737</v>
      </c>
      <c r="F978" s="1"/>
      <c r="G978" s="1"/>
      <c r="H978" s="1" t="s">
        <v>22</v>
      </c>
      <c r="I978" s="1" t="s">
        <v>81</v>
      </c>
      <c r="J978" s="1" t="s">
        <v>58</v>
      </c>
      <c r="K978" s="1" t="s">
        <v>25</v>
      </c>
      <c r="L978" s="1" t="s">
        <v>26</v>
      </c>
      <c r="M978" s="1"/>
      <c r="N978" s="1" t="s">
        <v>27</v>
      </c>
      <c r="O978" s="1" t="s">
        <v>114</v>
      </c>
      <c r="P978" s="1" t="s">
        <v>225</v>
      </c>
      <c r="Q978" s="1" t="s">
        <v>675</v>
      </c>
      <c r="R978" s="1">
        <v>27529</v>
      </c>
      <c r="S978" s="2">
        <v>42069</v>
      </c>
      <c r="T978" s="2">
        <v>42130</v>
      </c>
      <c r="U978" s="1">
        <v>11</v>
      </c>
      <c r="V978" s="1">
        <v>85866</v>
      </c>
    </row>
    <row r="979" spans="1:22" x14ac:dyDescent="0.35">
      <c r="A979" s="1">
        <v>18306</v>
      </c>
      <c r="B979" s="1" t="s">
        <v>50</v>
      </c>
      <c r="C979" s="1">
        <v>175.99</v>
      </c>
      <c r="D979" s="1">
        <v>0.1</v>
      </c>
      <c r="E979" s="1">
        <v>1738</v>
      </c>
      <c r="F979" s="1"/>
      <c r="G979" s="1"/>
      <c r="H979" s="1" t="s">
        <v>32</v>
      </c>
      <c r="I979" s="1" t="s">
        <v>81</v>
      </c>
      <c r="J979" s="1" t="s">
        <v>73</v>
      </c>
      <c r="K979" s="1" t="s">
        <v>67</v>
      </c>
      <c r="L979" s="1" t="s">
        <v>53</v>
      </c>
      <c r="M979" s="1"/>
      <c r="N979" s="1" t="s">
        <v>27</v>
      </c>
      <c r="O979" s="1" t="s">
        <v>114</v>
      </c>
      <c r="P979" s="1" t="s">
        <v>225</v>
      </c>
      <c r="Q979" s="1" t="s">
        <v>686</v>
      </c>
      <c r="R979" s="1">
        <v>28052</v>
      </c>
      <c r="S979" s="1" t="s">
        <v>95</v>
      </c>
      <c r="T979" s="1" t="s">
        <v>95</v>
      </c>
      <c r="U979" s="1">
        <v>10</v>
      </c>
      <c r="V979" s="1">
        <v>85865</v>
      </c>
    </row>
    <row r="980" spans="1:22" x14ac:dyDescent="0.35">
      <c r="A980" s="1">
        <v>18804</v>
      </c>
      <c r="B980" s="1" t="s">
        <v>98</v>
      </c>
      <c r="C980" s="1">
        <v>35.44</v>
      </c>
      <c r="D980" s="1">
        <v>0.05</v>
      </c>
      <c r="E980" s="1">
        <v>1738</v>
      </c>
      <c r="F980" s="1"/>
      <c r="G980" s="1"/>
      <c r="H980" s="1" t="s">
        <v>32</v>
      </c>
      <c r="I980" s="1" t="s">
        <v>81</v>
      </c>
      <c r="J980" s="1" t="s">
        <v>58</v>
      </c>
      <c r="K980" s="1" t="s">
        <v>83</v>
      </c>
      <c r="L980" s="1" t="s">
        <v>53</v>
      </c>
      <c r="M980" s="1"/>
      <c r="N980" s="1" t="s">
        <v>27</v>
      </c>
      <c r="O980" s="1" t="s">
        <v>114</v>
      </c>
      <c r="P980" s="1" t="s">
        <v>225</v>
      </c>
      <c r="Q980" s="1" t="s">
        <v>686</v>
      </c>
      <c r="R980" s="1">
        <v>28052</v>
      </c>
      <c r="S980" s="1" t="s">
        <v>115</v>
      </c>
      <c r="T980" s="1" t="s">
        <v>264</v>
      </c>
      <c r="U980" s="1">
        <v>11</v>
      </c>
      <c r="V980" s="1">
        <v>85868</v>
      </c>
    </row>
    <row r="981" spans="1:22" x14ac:dyDescent="0.35">
      <c r="A981" s="1">
        <v>22593</v>
      </c>
      <c r="B981" s="1" t="s">
        <v>21</v>
      </c>
      <c r="C981" s="1">
        <v>349.45</v>
      </c>
      <c r="D981" s="1">
        <v>0.1</v>
      </c>
      <c r="E981" s="1">
        <v>1739</v>
      </c>
      <c r="F981" s="1"/>
      <c r="G981" s="1"/>
      <c r="H981" s="1" t="s">
        <v>22</v>
      </c>
      <c r="I981" s="1" t="s">
        <v>81</v>
      </c>
      <c r="J981" s="1" t="s">
        <v>34</v>
      </c>
      <c r="K981" s="1" t="s">
        <v>123</v>
      </c>
      <c r="L981" s="1" t="s">
        <v>36</v>
      </c>
      <c r="M981" s="1"/>
      <c r="N981" s="1" t="s">
        <v>27</v>
      </c>
      <c r="O981" s="1" t="s">
        <v>54</v>
      </c>
      <c r="P981" s="1" t="s">
        <v>225</v>
      </c>
      <c r="Q981" s="1" t="s">
        <v>687</v>
      </c>
      <c r="R981" s="1">
        <v>27534</v>
      </c>
      <c r="S981" s="2">
        <v>42068</v>
      </c>
      <c r="T981" s="2">
        <v>42099</v>
      </c>
      <c r="U981" s="1">
        <v>17</v>
      </c>
      <c r="V981" s="1">
        <v>85867</v>
      </c>
    </row>
    <row r="982" spans="1:22" x14ac:dyDescent="0.35">
      <c r="A982" s="1">
        <v>20591</v>
      </c>
      <c r="B982" s="1" t="s">
        <v>50</v>
      </c>
      <c r="C982" s="1">
        <v>55.99</v>
      </c>
      <c r="D982" s="1">
        <v>0.05</v>
      </c>
      <c r="E982" s="1">
        <v>1743</v>
      </c>
      <c r="F982" s="1"/>
      <c r="G982" s="1"/>
      <c r="H982" s="1" t="s">
        <v>32</v>
      </c>
      <c r="I982" s="1" t="s">
        <v>104</v>
      </c>
      <c r="J982" s="1" t="s">
        <v>73</v>
      </c>
      <c r="K982" s="1" t="s">
        <v>67</v>
      </c>
      <c r="L982" s="1" t="s">
        <v>44</v>
      </c>
      <c r="M982" s="1"/>
      <c r="N982" s="1" t="s">
        <v>27</v>
      </c>
      <c r="O982" s="1" t="s">
        <v>114</v>
      </c>
      <c r="P982" s="1" t="s">
        <v>112</v>
      </c>
      <c r="Q982" s="1" t="s">
        <v>653</v>
      </c>
      <c r="R982" s="1">
        <v>77546</v>
      </c>
      <c r="S982" s="2">
        <v>42340</v>
      </c>
      <c r="T982" s="1" t="s">
        <v>68</v>
      </c>
      <c r="U982" s="1">
        <v>1</v>
      </c>
      <c r="V982" s="1">
        <v>91025</v>
      </c>
    </row>
    <row r="983" spans="1:22" x14ac:dyDescent="0.35">
      <c r="A983" s="1">
        <v>2571</v>
      </c>
      <c r="B983" s="1" t="s">
        <v>31</v>
      </c>
      <c r="C983" s="1">
        <v>4.13</v>
      </c>
      <c r="D983" s="1">
        <v>0.05</v>
      </c>
      <c r="E983" s="1">
        <v>1745</v>
      </c>
      <c r="F983" s="1"/>
      <c r="G983" s="1"/>
      <c r="H983" s="1" t="s">
        <v>32</v>
      </c>
      <c r="I983" s="1" t="s">
        <v>42</v>
      </c>
      <c r="J983" s="1" t="s">
        <v>58</v>
      </c>
      <c r="K983" s="1" t="s">
        <v>116</v>
      </c>
      <c r="L983" s="1" t="s">
        <v>53</v>
      </c>
      <c r="M983" s="1"/>
      <c r="N983" s="1" t="s">
        <v>27</v>
      </c>
      <c r="O983" s="1" t="s">
        <v>114</v>
      </c>
      <c r="P983" s="1" t="s">
        <v>254</v>
      </c>
      <c r="Q983" s="1" t="s">
        <v>337</v>
      </c>
      <c r="R983" s="1">
        <v>30305</v>
      </c>
      <c r="S983" s="2">
        <v>42248</v>
      </c>
      <c r="T983" s="2">
        <v>42278</v>
      </c>
      <c r="U983" s="1">
        <v>9</v>
      </c>
      <c r="V983" s="1">
        <v>18561</v>
      </c>
    </row>
    <row r="984" spans="1:22" x14ac:dyDescent="0.35">
      <c r="A984" s="1">
        <v>1863</v>
      </c>
      <c r="B984" s="1" t="s">
        <v>98</v>
      </c>
      <c r="C984" s="1">
        <v>60.65</v>
      </c>
      <c r="D984" s="1">
        <v>0.05</v>
      </c>
      <c r="E984" s="1">
        <v>1745</v>
      </c>
      <c r="F984" s="1"/>
      <c r="G984" s="1"/>
      <c r="H984" s="1" t="s">
        <v>32</v>
      </c>
      <c r="I984" s="1" t="s">
        <v>42</v>
      </c>
      <c r="J984" s="1" t="s">
        <v>34</v>
      </c>
      <c r="K984" s="1" t="s">
        <v>52</v>
      </c>
      <c r="L984" s="1" t="s">
        <v>75</v>
      </c>
      <c r="M984" s="1"/>
      <c r="N984" s="1" t="s">
        <v>27</v>
      </c>
      <c r="O984" s="1" t="s">
        <v>114</v>
      </c>
      <c r="P984" s="1" t="s">
        <v>254</v>
      </c>
      <c r="Q984" s="1" t="s">
        <v>337</v>
      </c>
      <c r="R984" s="1">
        <v>30305</v>
      </c>
      <c r="S984" s="1" t="s">
        <v>68</v>
      </c>
      <c r="T984" s="1" t="s">
        <v>270</v>
      </c>
      <c r="U984" s="1">
        <v>4</v>
      </c>
      <c r="V984" s="1">
        <v>13408</v>
      </c>
    </row>
    <row r="985" spans="1:22" x14ac:dyDescent="0.35">
      <c r="A985" s="1">
        <v>1692</v>
      </c>
      <c r="B985" s="1" t="s">
        <v>21</v>
      </c>
      <c r="C985" s="1">
        <v>124.49</v>
      </c>
      <c r="D985" s="1">
        <v>0.1</v>
      </c>
      <c r="E985" s="1">
        <v>1745</v>
      </c>
      <c r="F985" s="1"/>
      <c r="G985" s="1"/>
      <c r="H985" s="1" t="s">
        <v>22</v>
      </c>
      <c r="I985" s="1" t="s">
        <v>104</v>
      </c>
      <c r="J985" s="1" t="s">
        <v>34</v>
      </c>
      <c r="K985" s="1" t="s">
        <v>123</v>
      </c>
      <c r="L985" s="1" t="s">
        <v>108</v>
      </c>
      <c r="M985" s="1"/>
      <c r="N985" s="1" t="s">
        <v>27</v>
      </c>
      <c r="O985" s="1" t="s">
        <v>114</v>
      </c>
      <c r="P985" s="1" t="s">
        <v>254</v>
      </c>
      <c r="Q985" s="1" t="s">
        <v>337</v>
      </c>
      <c r="R985" s="1">
        <v>30305</v>
      </c>
      <c r="S985" s="2">
        <v>42344</v>
      </c>
      <c r="T985" s="1" t="s">
        <v>115</v>
      </c>
      <c r="U985" s="1">
        <v>4</v>
      </c>
      <c r="V985" s="1">
        <v>12224</v>
      </c>
    </row>
    <row r="986" spans="1:22" x14ac:dyDescent="0.35">
      <c r="A986" s="1">
        <v>1693</v>
      </c>
      <c r="B986" s="1" t="s">
        <v>21</v>
      </c>
      <c r="C986" s="1">
        <v>35.99</v>
      </c>
      <c r="D986" s="1">
        <v>0.05</v>
      </c>
      <c r="E986" s="1">
        <v>1745</v>
      </c>
      <c r="F986" s="1"/>
      <c r="G986" s="1"/>
      <c r="H986" s="1" t="s">
        <v>32</v>
      </c>
      <c r="I986" s="1" t="s">
        <v>104</v>
      </c>
      <c r="J986" s="1" t="s">
        <v>73</v>
      </c>
      <c r="K986" s="1" t="s">
        <v>67</v>
      </c>
      <c r="L986" s="1" t="s">
        <v>26</v>
      </c>
      <c r="M986" s="1"/>
      <c r="N986" s="1" t="s">
        <v>27</v>
      </c>
      <c r="O986" s="1" t="s">
        <v>54</v>
      </c>
      <c r="P986" s="1" t="s">
        <v>254</v>
      </c>
      <c r="Q986" s="1" t="s">
        <v>337</v>
      </c>
      <c r="R986" s="1">
        <v>30305</v>
      </c>
      <c r="S986" s="2">
        <v>42344</v>
      </c>
      <c r="T986" s="2">
        <v>42344</v>
      </c>
      <c r="U986" s="1">
        <v>54</v>
      </c>
      <c r="V986" s="1">
        <v>12224</v>
      </c>
    </row>
    <row r="987" spans="1:22" x14ac:dyDescent="0.35">
      <c r="A987" s="1">
        <v>19692</v>
      </c>
      <c r="B987" s="1" t="s">
        <v>21</v>
      </c>
      <c r="C987" s="1">
        <v>124.49</v>
      </c>
      <c r="D987" s="1">
        <v>0.1</v>
      </c>
      <c r="E987" s="1">
        <v>1748</v>
      </c>
      <c r="F987" s="1"/>
      <c r="G987" s="1"/>
      <c r="H987" s="1" t="s">
        <v>22</v>
      </c>
      <c r="I987" s="1" t="s">
        <v>104</v>
      </c>
      <c r="J987" s="1" t="s">
        <v>34</v>
      </c>
      <c r="K987" s="1" t="s">
        <v>123</v>
      </c>
      <c r="L987" s="1" t="s">
        <v>108</v>
      </c>
      <c r="M987" s="1"/>
      <c r="N987" s="1" t="s">
        <v>27</v>
      </c>
      <c r="O987" s="1" t="s">
        <v>54</v>
      </c>
      <c r="P987" s="1" t="s">
        <v>217</v>
      </c>
      <c r="Q987" s="1" t="s">
        <v>688</v>
      </c>
      <c r="R987" s="1">
        <v>73703</v>
      </c>
      <c r="S987" s="2">
        <v>42344</v>
      </c>
      <c r="T987" s="1" t="s">
        <v>115</v>
      </c>
      <c r="U987" s="1">
        <v>1</v>
      </c>
      <c r="V987" s="1">
        <v>87245</v>
      </c>
    </row>
    <row r="988" spans="1:22" x14ac:dyDescent="0.35">
      <c r="A988" s="1">
        <v>20571</v>
      </c>
      <c r="B988" s="1" t="s">
        <v>31</v>
      </c>
      <c r="C988" s="1">
        <v>4.13</v>
      </c>
      <c r="D988" s="1">
        <v>0.05</v>
      </c>
      <c r="E988" s="1">
        <v>1749</v>
      </c>
      <c r="F988" s="1"/>
      <c r="G988" s="1"/>
      <c r="H988" s="1" t="s">
        <v>32</v>
      </c>
      <c r="I988" s="1" t="s">
        <v>42</v>
      </c>
      <c r="J988" s="1" t="s">
        <v>58</v>
      </c>
      <c r="K988" s="1" t="s">
        <v>116</v>
      </c>
      <c r="L988" s="1" t="s">
        <v>53</v>
      </c>
      <c r="M988" s="1"/>
      <c r="N988" s="1" t="s">
        <v>27</v>
      </c>
      <c r="O988" s="1" t="s">
        <v>54</v>
      </c>
      <c r="P988" s="1" t="s">
        <v>217</v>
      </c>
      <c r="Q988" s="1" t="s">
        <v>689</v>
      </c>
      <c r="R988" s="1">
        <v>73505</v>
      </c>
      <c r="S988" s="2">
        <v>42248</v>
      </c>
      <c r="T988" s="2">
        <v>42278</v>
      </c>
      <c r="U988" s="1">
        <v>2</v>
      </c>
      <c r="V988" s="1">
        <v>87243</v>
      </c>
    </row>
    <row r="989" spans="1:22" x14ac:dyDescent="0.35">
      <c r="A989" s="1">
        <v>19863</v>
      </c>
      <c r="B989" s="1" t="s">
        <v>98</v>
      </c>
      <c r="C989" s="1">
        <v>60.65</v>
      </c>
      <c r="D989" s="1">
        <v>0.05</v>
      </c>
      <c r="E989" s="1">
        <v>1749</v>
      </c>
      <c r="F989" s="1"/>
      <c r="G989" s="1"/>
      <c r="H989" s="1" t="s">
        <v>32</v>
      </c>
      <c r="I989" s="1" t="s">
        <v>42</v>
      </c>
      <c r="J989" s="1" t="s">
        <v>34</v>
      </c>
      <c r="K989" s="1" t="s">
        <v>52</v>
      </c>
      <c r="L989" s="1" t="s">
        <v>75</v>
      </c>
      <c r="M989" s="1"/>
      <c r="N989" s="1" t="s">
        <v>27</v>
      </c>
      <c r="O989" s="1" t="s">
        <v>28</v>
      </c>
      <c r="P989" s="1" t="s">
        <v>217</v>
      </c>
      <c r="Q989" s="1" t="s">
        <v>689</v>
      </c>
      <c r="R989" s="1">
        <v>73505</v>
      </c>
      <c r="S989" s="1" t="s">
        <v>68</v>
      </c>
      <c r="T989" s="1" t="s">
        <v>270</v>
      </c>
      <c r="U989" s="1">
        <v>1</v>
      </c>
      <c r="V989" s="1">
        <v>87244</v>
      </c>
    </row>
    <row r="990" spans="1:22" x14ac:dyDescent="0.35">
      <c r="A990" s="1">
        <v>19477</v>
      </c>
      <c r="B990" s="1" t="s">
        <v>98</v>
      </c>
      <c r="C990" s="1">
        <v>8.5</v>
      </c>
      <c r="D990" s="1">
        <v>0.05</v>
      </c>
      <c r="E990" s="1">
        <v>1754</v>
      </c>
      <c r="F990" s="1"/>
      <c r="G990" s="1"/>
      <c r="H990" s="1" t="s">
        <v>32</v>
      </c>
      <c r="I990" s="1" t="s">
        <v>104</v>
      </c>
      <c r="J990" s="1" t="s">
        <v>73</v>
      </c>
      <c r="K990" s="1" t="s">
        <v>144</v>
      </c>
      <c r="L990" s="1" t="s">
        <v>44</v>
      </c>
      <c r="M990" s="1"/>
      <c r="N990" s="1" t="s">
        <v>27</v>
      </c>
      <c r="O990" s="1" t="s">
        <v>28</v>
      </c>
      <c r="P990" s="1" t="s">
        <v>37</v>
      </c>
      <c r="Q990" s="1" t="s">
        <v>690</v>
      </c>
      <c r="R990" s="1">
        <v>90503</v>
      </c>
      <c r="S990" s="1" t="s">
        <v>368</v>
      </c>
      <c r="T990" s="1" t="s">
        <v>386</v>
      </c>
      <c r="U990" s="1">
        <v>14</v>
      </c>
      <c r="V990" s="1">
        <v>90178</v>
      </c>
    </row>
    <row r="991" spans="1:22" x14ac:dyDescent="0.35">
      <c r="A991" s="1">
        <v>19478</v>
      </c>
      <c r="B991" s="1" t="s">
        <v>98</v>
      </c>
      <c r="C991" s="1">
        <v>15.99</v>
      </c>
      <c r="D991" s="1">
        <v>0.05</v>
      </c>
      <c r="E991" s="1">
        <v>1754</v>
      </c>
      <c r="F991" s="1"/>
      <c r="G991" s="1"/>
      <c r="H991" s="1" t="s">
        <v>32</v>
      </c>
      <c r="I991" s="1" t="s">
        <v>104</v>
      </c>
      <c r="J991" s="1" t="s">
        <v>73</v>
      </c>
      <c r="K991" s="1" t="s">
        <v>74</v>
      </c>
      <c r="L991" s="1" t="s">
        <v>53</v>
      </c>
      <c r="M991" s="1"/>
      <c r="N991" s="1" t="s">
        <v>27</v>
      </c>
      <c r="O991" s="1" t="s">
        <v>28</v>
      </c>
      <c r="P991" s="1" t="s">
        <v>37</v>
      </c>
      <c r="Q991" s="1" t="s">
        <v>690</v>
      </c>
      <c r="R991" s="1">
        <v>90503</v>
      </c>
      <c r="S991" s="1" t="s">
        <v>368</v>
      </c>
      <c r="T991" s="1" t="s">
        <v>368</v>
      </c>
      <c r="U991" s="1">
        <v>5</v>
      </c>
      <c r="V991" s="1">
        <v>90178</v>
      </c>
    </row>
    <row r="992" spans="1:22" x14ac:dyDescent="0.35">
      <c r="A992" s="1">
        <v>19479</v>
      </c>
      <c r="B992" s="1" t="s">
        <v>98</v>
      </c>
      <c r="C992" s="1">
        <v>95.99</v>
      </c>
      <c r="D992" s="1">
        <v>0.05</v>
      </c>
      <c r="E992" s="1">
        <v>1754</v>
      </c>
      <c r="F992" s="1"/>
      <c r="G992" s="1"/>
      <c r="H992" s="1" t="s">
        <v>32</v>
      </c>
      <c r="I992" s="1" t="s">
        <v>104</v>
      </c>
      <c r="J992" s="1" t="s">
        <v>73</v>
      </c>
      <c r="K992" s="1" t="s">
        <v>67</v>
      </c>
      <c r="L992" s="1" t="s">
        <v>53</v>
      </c>
      <c r="M992" s="1"/>
      <c r="N992" s="1" t="s">
        <v>27</v>
      </c>
      <c r="O992" s="1" t="s">
        <v>114</v>
      </c>
      <c r="P992" s="1" t="s">
        <v>37</v>
      </c>
      <c r="Q992" s="1" t="s">
        <v>690</v>
      </c>
      <c r="R992" s="1">
        <v>90503</v>
      </c>
      <c r="S992" s="1" t="s">
        <v>368</v>
      </c>
      <c r="T992" s="2">
        <v>42066</v>
      </c>
      <c r="U992" s="1">
        <v>8</v>
      </c>
      <c r="V992" s="1">
        <v>90178</v>
      </c>
    </row>
    <row r="993" spans="1:22" x14ac:dyDescent="0.35">
      <c r="A993" s="1">
        <v>25920</v>
      </c>
      <c r="B993" s="1" t="s">
        <v>21</v>
      </c>
      <c r="C993" s="1">
        <v>115.99</v>
      </c>
      <c r="D993" s="1">
        <v>0.1</v>
      </c>
      <c r="E993" s="1">
        <v>1764</v>
      </c>
      <c r="F993" s="1"/>
      <c r="G993" s="1"/>
      <c r="H993" s="1" t="s">
        <v>32</v>
      </c>
      <c r="I993" s="1" t="s">
        <v>104</v>
      </c>
      <c r="J993" s="1" t="s">
        <v>73</v>
      </c>
      <c r="K993" s="1" t="s">
        <v>67</v>
      </c>
      <c r="L993" s="1" t="s">
        <v>53</v>
      </c>
      <c r="M993" s="1"/>
      <c r="N993" s="1" t="s">
        <v>27</v>
      </c>
      <c r="O993" s="1" t="s">
        <v>114</v>
      </c>
      <c r="P993" s="1" t="s">
        <v>242</v>
      </c>
      <c r="Q993" s="1" t="s">
        <v>691</v>
      </c>
      <c r="R993" s="1">
        <v>34698</v>
      </c>
      <c r="S993" s="1" t="s">
        <v>97</v>
      </c>
      <c r="T993" s="1" t="s">
        <v>97</v>
      </c>
      <c r="U993" s="1">
        <v>11</v>
      </c>
      <c r="V993" s="1">
        <v>89775</v>
      </c>
    </row>
    <row r="994" spans="1:22" x14ac:dyDescent="0.35">
      <c r="A994" s="1">
        <v>25608</v>
      </c>
      <c r="B994" s="1" t="s">
        <v>21</v>
      </c>
      <c r="C994" s="1">
        <v>19.98</v>
      </c>
      <c r="D994" s="1">
        <v>0.05</v>
      </c>
      <c r="E994" s="1">
        <v>1764</v>
      </c>
      <c r="F994" s="1"/>
      <c r="G994" s="1"/>
      <c r="H994" s="1" t="s">
        <v>32</v>
      </c>
      <c r="I994" s="1" t="s">
        <v>104</v>
      </c>
      <c r="J994" s="1" t="s">
        <v>34</v>
      </c>
      <c r="K994" s="1" t="s">
        <v>52</v>
      </c>
      <c r="L994" s="1" t="s">
        <v>53</v>
      </c>
      <c r="M994" s="1"/>
      <c r="N994" s="1" t="s">
        <v>27</v>
      </c>
      <c r="O994" s="1" t="s">
        <v>114</v>
      </c>
      <c r="P994" s="1" t="s">
        <v>242</v>
      </c>
      <c r="Q994" s="1" t="s">
        <v>691</v>
      </c>
      <c r="R994" s="1">
        <v>34698</v>
      </c>
      <c r="S994" s="2">
        <v>42007</v>
      </c>
      <c r="T994" s="2">
        <v>42066</v>
      </c>
      <c r="U994" s="1">
        <v>5</v>
      </c>
      <c r="V994" s="1">
        <v>89776</v>
      </c>
    </row>
    <row r="995" spans="1:22" x14ac:dyDescent="0.35">
      <c r="A995" s="1">
        <v>25609</v>
      </c>
      <c r="B995" s="1" t="s">
        <v>21</v>
      </c>
      <c r="C995" s="1">
        <v>1.76</v>
      </c>
      <c r="D995" s="1">
        <v>0.05</v>
      </c>
      <c r="E995" s="1">
        <v>1764</v>
      </c>
      <c r="F995" s="1"/>
      <c r="G995" s="1"/>
      <c r="H995" s="1" t="s">
        <v>32</v>
      </c>
      <c r="I995" s="1" t="s">
        <v>104</v>
      </c>
      <c r="J995" s="1" t="s">
        <v>34</v>
      </c>
      <c r="K995" s="1" t="s">
        <v>52</v>
      </c>
      <c r="L995" s="1" t="s">
        <v>53</v>
      </c>
      <c r="M995" s="1"/>
      <c r="N995" s="1" t="s">
        <v>27</v>
      </c>
      <c r="O995" s="1" t="s">
        <v>54</v>
      </c>
      <c r="P995" s="1" t="s">
        <v>242</v>
      </c>
      <c r="Q995" s="1" t="s">
        <v>691</v>
      </c>
      <c r="R995" s="1">
        <v>34698</v>
      </c>
      <c r="S995" s="2">
        <v>42007</v>
      </c>
      <c r="T995" s="2">
        <v>42038</v>
      </c>
      <c r="U995" s="1">
        <v>23</v>
      </c>
      <c r="V995" s="1">
        <v>89776</v>
      </c>
    </row>
    <row r="996" spans="1:22" x14ac:dyDescent="0.35">
      <c r="A996" s="1">
        <v>25054</v>
      </c>
      <c r="B996" s="1" t="s">
        <v>31</v>
      </c>
      <c r="C996" s="1">
        <v>5.77</v>
      </c>
      <c r="D996" s="1">
        <v>0.05</v>
      </c>
      <c r="E996" s="1">
        <v>1765</v>
      </c>
      <c r="F996" s="1"/>
      <c r="G996" s="1"/>
      <c r="H996" s="1" t="s">
        <v>32</v>
      </c>
      <c r="I996" s="1" t="s">
        <v>104</v>
      </c>
      <c r="J996" s="1" t="s">
        <v>58</v>
      </c>
      <c r="K996" s="1" t="s">
        <v>100</v>
      </c>
      <c r="L996" s="1" t="s">
        <v>53</v>
      </c>
      <c r="M996" s="1"/>
      <c r="N996" s="1" t="s">
        <v>27</v>
      </c>
      <c r="O996" s="1" t="s">
        <v>114</v>
      </c>
      <c r="P996" s="1" t="s">
        <v>306</v>
      </c>
      <c r="Q996" s="1" t="s">
        <v>692</v>
      </c>
      <c r="R996" s="1">
        <v>63141</v>
      </c>
      <c r="S996" s="2">
        <v>42099</v>
      </c>
      <c r="T996" s="2">
        <v>42129</v>
      </c>
      <c r="U996" s="1">
        <v>8</v>
      </c>
      <c r="V996" s="1">
        <v>89777</v>
      </c>
    </row>
    <row r="997" spans="1:22" x14ac:dyDescent="0.35">
      <c r="A997" s="1">
        <v>20636</v>
      </c>
      <c r="B997" s="1" t="s">
        <v>41</v>
      </c>
      <c r="C997" s="1">
        <v>50.98</v>
      </c>
      <c r="D997" s="1">
        <v>0.05</v>
      </c>
      <c r="E997" s="1">
        <v>1767</v>
      </c>
      <c r="F997" s="1"/>
      <c r="G997" s="1"/>
      <c r="H997" s="1" t="s">
        <v>32</v>
      </c>
      <c r="I997" s="1" t="s">
        <v>42</v>
      </c>
      <c r="J997" s="1" t="s">
        <v>73</v>
      </c>
      <c r="K997" s="1" t="s">
        <v>144</v>
      </c>
      <c r="L997" s="1" t="s">
        <v>53</v>
      </c>
      <c r="M997" s="1"/>
      <c r="N997" s="1" t="s">
        <v>27</v>
      </c>
      <c r="O997" s="1" t="s">
        <v>54</v>
      </c>
      <c r="P997" s="1" t="s">
        <v>254</v>
      </c>
      <c r="Q997" s="1" t="s">
        <v>673</v>
      </c>
      <c r="R997" s="1">
        <v>30265</v>
      </c>
      <c r="S997" s="1" t="s">
        <v>267</v>
      </c>
      <c r="T997" s="1" t="s">
        <v>94</v>
      </c>
      <c r="U997" s="1">
        <v>16</v>
      </c>
      <c r="V997" s="1">
        <v>89211</v>
      </c>
    </row>
    <row r="998" spans="1:22" x14ac:dyDescent="0.35">
      <c r="A998" s="1">
        <v>24894</v>
      </c>
      <c r="B998" s="1" t="s">
        <v>50</v>
      </c>
      <c r="C998" s="1">
        <v>60.98</v>
      </c>
      <c r="D998" s="1">
        <v>0.05</v>
      </c>
      <c r="E998" s="1">
        <v>1771</v>
      </c>
      <c r="F998" s="1"/>
      <c r="G998" s="1"/>
      <c r="H998" s="1" t="s">
        <v>32</v>
      </c>
      <c r="I998" s="1" t="s">
        <v>42</v>
      </c>
      <c r="J998" s="1" t="s">
        <v>58</v>
      </c>
      <c r="K998" s="1" t="s">
        <v>196</v>
      </c>
      <c r="L998" s="1" t="s">
        <v>178</v>
      </c>
      <c r="M998" s="1"/>
      <c r="N998" s="1" t="s">
        <v>27</v>
      </c>
      <c r="O998" s="1" t="s">
        <v>54</v>
      </c>
      <c r="P998" s="1" t="s">
        <v>142</v>
      </c>
      <c r="Q998" s="1" t="s">
        <v>641</v>
      </c>
      <c r="R998" s="1">
        <v>61032</v>
      </c>
      <c r="S998" s="2">
        <v>42158</v>
      </c>
      <c r="T998" s="2">
        <v>42188</v>
      </c>
      <c r="U998" s="1">
        <v>7</v>
      </c>
      <c r="V998" s="1">
        <v>89106</v>
      </c>
    </row>
    <row r="999" spans="1:22" x14ac:dyDescent="0.35">
      <c r="A999" s="1">
        <v>19826</v>
      </c>
      <c r="B999" s="1" t="s">
        <v>98</v>
      </c>
      <c r="C999" s="1">
        <v>12.95</v>
      </c>
      <c r="D999" s="1">
        <v>0.05</v>
      </c>
      <c r="E999" s="1">
        <v>1775</v>
      </c>
      <c r="F999" s="1"/>
      <c r="G999" s="1"/>
      <c r="H999" s="1" t="s">
        <v>32</v>
      </c>
      <c r="I999" s="1" t="s">
        <v>104</v>
      </c>
      <c r="J999" s="1" t="s">
        <v>58</v>
      </c>
      <c r="K999" s="1" t="s">
        <v>100</v>
      </c>
      <c r="L999" s="1" t="s">
        <v>53</v>
      </c>
      <c r="M999" s="1"/>
      <c r="N999" s="1" t="s">
        <v>27</v>
      </c>
      <c r="O999" s="1" t="s">
        <v>54</v>
      </c>
      <c r="P999" s="1" t="s">
        <v>376</v>
      </c>
      <c r="Q999" s="1" t="s">
        <v>693</v>
      </c>
      <c r="R999" s="1">
        <v>46614</v>
      </c>
      <c r="S999" s="1" t="s">
        <v>115</v>
      </c>
      <c r="T999" s="1" t="s">
        <v>264</v>
      </c>
      <c r="U999" s="1">
        <v>21</v>
      </c>
      <c r="V999" s="1">
        <v>89944</v>
      </c>
    </row>
    <row r="1000" spans="1:22" x14ac:dyDescent="0.35">
      <c r="A1000" s="1">
        <v>20278</v>
      </c>
      <c r="B1000" s="1" t="s">
        <v>31</v>
      </c>
      <c r="C1000" s="1">
        <v>5.78</v>
      </c>
      <c r="D1000" s="1">
        <v>0.05</v>
      </c>
      <c r="E1000" s="1">
        <v>1776</v>
      </c>
      <c r="F1000" s="1"/>
      <c r="G1000" s="1"/>
      <c r="H1000" s="1" t="s">
        <v>32</v>
      </c>
      <c r="I1000" s="1" t="s">
        <v>104</v>
      </c>
      <c r="J1000" s="1" t="s">
        <v>58</v>
      </c>
      <c r="K1000" s="1" t="s">
        <v>83</v>
      </c>
      <c r="L1000" s="1" t="s">
        <v>53</v>
      </c>
      <c r="M1000" s="1"/>
      <c r="N1000" s="1" t="s">
        <v>27</v>
      </c>
      <c r="O1000" s="1" t="s">
        <v>54</v>
      </c>
      <c r="P1000" s="1" t="s">
        <v>376</v>
      </c>
      <c r="Q1000" s="1" t="s">
        <v>694</v>
      </c>
      <c r="R1000" s="1">
        <v>47802</v>
      </c>
      <c r="S1000" s="2">
        <v>42096</v>
      </c>
      <c r="T1000" s="2">
        <v>42126</v>
      </c>
      <c r="U1000" s="1">
        <v>19</v>
      </c>
      <c r="V1000" s="1">
        <v>89941</v>
      </c>
    </row>
    <row r="1001" spans="1:22" x14ac:dyDescent="0.35">
      <c r="A1001" s="1">
        <v>20391</v>
      </c>
      <c r="B1001" s="1" t="s">
        <v>98</v>
      </c>
      <c r="C1001" s="1">
        <v>5.43</v>
      </c>
      <c r="D1001" s="1">
        <v>0.05</v>
      </c>
      <c r="E1001" s="1">
        <v>1777</v>
      </c>
      <c r="F1001" s="1"/>
      <c r="G1001" s="1"/>
      <c r="H1001" s="1" t="s">
        <v>32</v>
      </c>
      <c r="I1001" s="1" t="s">
        <v>104</v>
      </c>
      <c r="J1001" s="1" t="s">
        <v>58</v>
      </c>
      <c r="K1001" s="1" t="s">
        <v>83</v>
      </c>
      <c r="L1001" s="1" t="s">
        <v>26</v>
      </c>
      <c r="M1001" s="1"/>
      <c r="N1001" s="1" t="s">
        <v>27</v>
      </c>
      <c r="O1001" s="1" t="s">
        <v>54</v>
      </c>
      <c r="P1001" s="1" t="s">
        <v>376</v>
      </c>
      <c r="Q1001" s="1" t="s">
        <v>695</v>
      </c>
      <c r="R1001" s="1">
        <v>46383</v>
      </c>
      <c r="S1001" s="1" t="s">
        <v>187</v>
      </c>
      <c r="T1001" s="1" t="s">
        <v>191</v>
      </c>
      <c r="U1001" s="1">
        <v>7</v>
      </c>
      <c r="V1001" s="1">
        <v>89939</v>
      </c>
    </row>
    <row r="1002" spans="1:22" x14ac:dyDescent="0.35">
      <c r="A1002" s="1">
        <v>21163</v>
      </c>
      <c r="B1002" s="1" t="s">
        <v>98</v>
      </c>
      <c r="C1002" s="1">
        <v>10.06</v>
      </c>
      <c r="D1002" s="1">
        <v>0.05</v>
      </c>
      <c r="E1002" s="1">
        <v>1777</v>
      </c>
      <c r="F1002" s="1"/>
      <c r="G1002" s="1"/>
      <c r="H1002" s="1" t="s">
        <v>32</v>
      </c>
      <c r="I1002" s="1" t="s">
        <v>104</v>
      </c>
      <c r="J1002" s="1" t="s">
        <v>58</v>
      </c>
      <c r="K1002" s="1" t="s">
        <v>83</v>
      </c>
      <c r="L1002" s="1" t="s">
        <v>26</v>
      </c>
      <c r="M1002" s="1"/>
      <c r="N1002" s="1" t="s">
        <v>27</v>
      </c>
      <c r="O1002" s="1" t="s">
        <v>54</v>
      </c>
      <c r="P1002" s="1" t="s">
        <v>376</v>
      </c>
      <c r="Q1002" s="1" t="s">
        <v>695</v>
      </c>
      <c r="R1002" s="1">
        <v>46383</v>
      </c>
      <c r="S1002" s="2">
        <v>42064</v>
      </c>
      <c r="T1002" s="2">
        <v>42217</v>
      </c>
      <c r="U1002" s="1">
        <v>13</v>
      </c>
      <c r="V1002" s="1">
        <v>89940</v>
      </c>
    </row>
    <row r="1003" spans="1:22" x14ac:dyDescent="0.35">
      <c r="A1003" s="1">
        <v>20600</v>
      </c>
      <c r="B1003" s="1" t="s">
        <v>31</v>
      </c>
      <c r="C1003" s="1">
        <v>19.989999999999998</v>
      </c>
      <c r="D1003" s="1">
        <v>0.05</v>
      </c>
      <c r="E1003" s="1">
        <v>1777</v>
      </c>
      <c r="F1003" s="1"/>
      <c r="G1003" s="1"/>
      <c r="H1003" s="1" t="s">
        <v>32</v>
      </c>
      <c r="I1003" s="1" t="s">
        <v>81</v>
      </c>
      <c r="J1003" s="1" t="s">
        <v>34</v>
      </c>
      <c r="K1003" s="1" t="s">
        <v>52</v>
      </c>
      <c r="L1003" s="1" t="s">
        <v>178</v>
      </c>
      <c r="M1003" s="1"/>
      <c r="N1003" s="1" t="s">
        <v>27</v>
      </c>
      <c r="O1003" s="1" t="s">
        <v>54</v>
      </c>
      <c r="P1003" s="1" t="s">
        <v>376</v>
      </c>
      <c r="Q1003" s="1" t="s">
        <v>695</v>
      </c>
      <c r="R1003" s="1">
        <v>46383</v>
      </c>
      <c r="S1003" s="2">
        <v>42039</v>
      </c>
      <c r="T1003" s="2">
        <v>42067</v>
      </c>
      <c r="U1003" s="1">
        <v>12</v>
      </c>
      <c r="V1003" s="1">
        <v>89942</v>
      </c>
    </row>
    <row r="1004" spans="1:22" x14ac:dyDescent="0.35">
      <c r="A1004" s="1">
        <v>25498</v>
      </c>
      <c r="B1004" s="1" t="s">
        <v>21</v>
      </c>
      <c r="C1004" s="1">
        <v>13.99</v>
      </c>
      <c r="D1004" s="1">
        <v>0.05</v>
      </c>
      <c r="E1004" s="1">
        <v>1778</v>
      </c>
      <c r="F1004" s="1"/>
      <c r="G1004" s="1"/>
      <c r="H1004" s="1" t="s">
        <v>32</v>
      </c>
      <c r="I1004" s="1" t="s">
        <v>104</v>
      </c>
      <c r="J1004" s="1" t="s">
        <v>73</v>
      </c>
      <c r="K1004" s="1" t="s">
        <v>74</v>
      </c>
      <c r="L1004" s="1" t="s">
        <v>75</v>
      </c>
      <c r="M1004" s="1"/>
      <c r="N1004" s="1" t="s">
        <v>27</v>
      </c>
      <c r="O1004" s="1" t="s">
        <v>54</v>
      </c>
      <c r="P1004" s="1" t="s">
        <v>376</v>
      </c>
      <c r="Q1004" s="1" t="s">
        <v>696</v>
      </c>
      <c r="R1004" s="1">
        <v>47906</v>
      </c>
      <c r="S1004" s="2">
        <v>42282</v>
      </c>
      <c r="T1004" s="2">
        <v>42343</v>
      </c>
      <c r="U1004" s="1">
        <v>21</v>
      </c>
      <c r="V1004" s="1">
        <v>89943</v>
      </c>
    </row>
    <row r="1005" spans="1:22" x14ac:dyDescent="0.35">
      <c r="A1005" s="1">
        <v>25499</v>
      </c>
      <c r="B1005" s="1" t="s">
        <v>21</v>
      </c>
      <c r="C1005" s="1">
        <v>15.04</v>
      </c>
      <c r="D1005" s="1">
        <v>0.05</v>
      </c>
      <c r="E1005" s="1">
        <v>1778</v>
      </c>
      <c r="F1005" s="1"/>
      <c r="G1005" s="1"/>
      <c r="H1005" s="1" t="s">
        <v>32</v>
      </c>
      <c r="I1005" s="1" t="s">
        <v>104</v>
      </c>
      <c r="J1005" s="1" t="s">
        <v>58</v>
      </c>
      <c r="K1005" s="1" t="s">
        <v>83</v>
      </c>
      <c r="L1005" s="1" t="s">
        <v>26</v>
      </c>
      <c r="M1005" s="1"/>
      <c r="N1005" s="1" t="s">
        <v>27</v>
      </c>
      <c r="O1005" s="1" t="s">
        <v>28</v>
      </c>
      <c r="P1005" s="1" t="s">
        <v>376</v>
      </c>
      <c r="Q1005" s="1" t="s">
        <v>696</v>
      </c>
      <c r="R1005" s="1">
        <v>47906</v>
      </c>
      <c r="S1005" s="2">
        <v>42282</v>
      </c>
      <c r="T1005" s="2">
        <v>42282</v>
      </c>
      <c r="U1005" s="1">
        <v>3</v>
      </c>
      <c r="V1005" s="1">
        <v>89943</v>
      </c>
    </row>
    <row r="1006" spans="1:22" x14ac:dyDescent="0.35">
      <c r="A1006" s="1">
        <v>19237</v>
      </c>
      <c r="B1006" s="1" t="s">
        <v>21</v>
      </c>
      <c r="C1006" s="1">
        <v>55.48</v>
      </c>
      <c r="D1006" s="1">
        <v>0.05</v>
      </c>
      <c r="E1006" s="1">
        <v>1781</v>
      </c>
      <c r="F1006" s="1"/>
      <c r="G1006" s="1"/>
      <c r="H1006" s="1" t="s">
        <v>32</v>
      </c>
      <c r="I1006" s="1" t="s">
        <v>81</v>
      </c>
      <c r="J1006" s="1" t="s">
        <v>58</v>
      </c>
      <c r="K1006" s="1" t="s">
        <v>83</v>
      </c>
      <c r="L1006" s="1" t="s">
        <v>53</v>
      </c>
      <c r="M1006" s="1"/>
      <c r="N1006" s="1" t="s">
        <v>27</v>
      </c>
      <c r="O1006" s="1" t="s">
        <v>28</v>
      </c>
      <c r="P1006" s="1" t="s">
        <v>37</v>
      </c>
      <c r="Q1006" s="1" t="s">
        <v>697</v>
      </c>
      <c r="R1006" s="1">
        <v>94070</v>
      </c>
      <c r="S1006" s="2">
        <v>42344</v>
      </c>
      <c r="T1006" s="1" t="s">
        <v>115</v>
      </c>
      <c r="U1006" s="1">
        <v>11</v>
      </c>
      <c r="V1006" s="1">
        <v>89857</v>
      </c>
    </row>
    <row r="1007" spans="1:22" x14ac:dyDescent="0.35">
      <c r="A1007" s="1">
        <v>19419</v>
      </c>
      <c r="B1007" s="1" t="s">
        <v>98</v>
      </c>
      <c r="C1007" s="1">
        <v>5.08</v>
      </c>
      <c r="D1007" s="1">
        <v>0.05</v>
      </c>
      <c r="E1007" s="1">
        <v>1781</v>
      </c>
      <c r="F1007" s="1"/>
      <c r="G1007" s="1"/>
      <c r="H1007" s="1" t="s">
        <v>32</v>
      </c>
      <c r="I1007" s="1" t="s">
        <v>42</v>
      </c>
      <c r="J1007" s="1" t="s">
        <v>34</v>
      </c>
      <c r="K1007" s="1" t="s">
        <v>52</v>
      </c>
      <c r="L1007" s="1" t="s">
        <v>26</v>
      </c>
      <c r="M1007" s="1"/>
      <c r="N1007" s="1" t="s">
        <v>27</v>
      </c>
      <c r="O1007" s="1" t="s">
        <v>28</v>
      </c>
      <c r="P1007" s="1" t="s">
        <v>37</v>
      </c>
      <c r="Q1007" s="1" t="s">
        <v>697</v>
      </c>
      <c r="R1007" s="1">
        <v>94070</v>
      </c>
      <c r="S1007" s="2">
        <v>42186</v>
      </c>
      <c r="T1007" s="2">
        <v>42339</v>
      </c>
      <c r="U1007" s="1">
        <v>4</v>
      </c>
      <c r="V1007" s="1">
        <v>89858</v>
      </c>
    </row>
    <row r="1008" spans="1:22" x14ac:dyDescent="0.35">
      <c r="A1008" s="1">
        <v>21283</v>
      </c>
      <c r="B1008" s="1" t="s">
        <v>21</v>
      </c>
      <c r="C1008" s="1">
        <v>3.28</v>
      </c>
      <c r="D1008" s="1">
        <v>0.05</v>
      </c>
      <c r="E1008" s="1">
        <v>1782</v>
      </c>
      <c r="F1008" s="1"/>
      <c r="G1008" s="1"/>
      <c r="H1008" s="1" t="s">
        <v>32</v>
      </c>
      <c r="I1008" s="1" t="s">
        <v>42</v>
      </c>
      <c r="J1008" s="1" t="s">
        <v>58</v>
      </c>
      <c r="K1008" s="1" t="s">
        <v>25</v>
      </c>
      <c r="L1008" s="1" t="s">
        <v>26</v>
      </c>
      <c r="M1008" s="1"/>
      <c r="N1008" s="1" t="s">
        <v>27</v>
      </c>
      <c r="O1008" s="1" t="s">
        <v>114</v>
      </c>
      <c r="P1008" s="1" t="s">
        <v>37</v>
      </c>
      <c r="Q1008" s="1" t="s">
        <v>698</v>
      </c>
      <c r="R1008" s="1">
        <v>92672</v>
      </c>
      <c r="S1008" s="2">
        <v>42156</v>
      </c>
      <c r="T1008" s="2">
        <v>42217</v>
      </c>
      <c r="U1008" s="1">
        <v>7</v>
      </c>
      <c r="V1008" s="1">
        <v>89856</v>
      </c>
    </row>
    <row r="1009" spans="1:22" x14ac:dyDescent="0.35">
      <c r="A1009" s="1">
        <v>23966</v>
      </c>
      <c r="B1009" s="1" t="s">
        <v>41</v>
      </c>
      <c r="C1009" s="1">
        <v>205.99</v>
      </c>
      <c r="D1009" s="1">
        <v>0.1</v>
      </c>
      <c r="E1009" s="1">
        <v>1788</v>
      </c>
      <c r="F1009" s="1"/>
      <c r="G1009" s="1"/>
      <c r="H1009" s="1" t="s">
        <v>32</v>
      </c>
      <c r="I1009" s="1" t="s">
        <v>104</v>
      </c>
      <c r="J1009" s="1" t="s">
        <v>73</v>
      </c>
      <c r="K1009" s="1" t="s">
        <v>67</v>
      </c>
      <c r="L1009" s="1" t="s">
        <v>53</v>
      </c>
      <c r="M1009" s="1"/>
      <c r="N1009" s="1" t="s">
        <v>27</v>
      </c>
      <c r="O1009" s="1" t="s">
        <v>54</v>
      </c>
      <c r="P1009" s="1" t="s">
        <v>254</v>
      </c>
      <c r="Q1009" s="1" t="s">
        <v>655</v>
      </c>
      <c r="R1009" s="1">
        <v>30188</v>
      </c>
      <c r="S1009" s="1" t="s">
        <v>222</v>
      </c>
      <c r="T1009" s="1" t="s">
        <v>97</v>
      </c>
      <c r="U1009" s="1">
        <v>6</v>
      </c>
      <c r="V1009" s="1">
        <v>88256</v>
      </c>
    </row>
    <row r="1010" spans="1:22" x14ac:dyDescent="0.35">
      <c r="A1010" s="1">
        <v>21284</v>
      </c>
      <c r="B1010" s="1" t="s">
        <v>41</v>
      </c>
      <c r="C1010" s="1">
        <v>880.98</v>
      </c>
      <c r="D1010" s="1">
        <v>0.1</v>
      </c>
      <c r="E1010" s="1">
        <v>1793</v>
      </c>
      <c r="F1010" s="1"/>
      <c r="G1010" s="1"/>
      <c r="H1010" s="1" t="s">
        <v>22</v>
      </c>
      <c r="I1010" s="1" t="s">
        <v>42</v>
      </c>
      <c r="J1010" s="1" t="s">
        <v>34</v>
      </c>
      <c r="K1010" s="1" t="s">
        <v>151</v>
      </c>
      <c r="L1010" s="1" t="s">
        <v>108</v>
      </c>
      <c r="M1010" s="1"/>
      <c r="N1010" s="1" t="s">
        <v>27</v>
      </c>
      <c r="O1010" s="1" t="s">
        <v>114</v>
      </c>
      <c r="P1010" s="1" t="s">
        <v>142</v>
      </c>
      <c r="Q1010" s="1" t="s">
        <v>699</v>
      </c>
      <c r="R1010" s="1">
        <v>61401</v>
      </c>
      <c r="S1010" s="2">
        <v>42156</v>
      </c>
      <c r="T1010" s="2">
        <v>42186</v>
      </c>
      <c r="U1010" s="1">
        <v>8</v>
      </c>
      <c r="V1010" s="1">
        <v>87853</v>
      </c>
    </row>
    <row r="1011" spans="1:22" x14ac:dyDescent="0.35">
      <c r="A1011" s="1">
        <v>22986</v>
      </c>
      <c r="B1011" s="1" t="s">
        <v>41</v>
      </c>
      <c r="C1011" s="1">
        <v>3.68</v>
      </c>
      <c r="D1011" s="1">
        <v>0.05</v>
      </c>
      <c r="E1011" s="1">
        <v>1802</v>
      </c>
      <c r="F1011" s="1"/>
      <c r="G1011" s="1"/>
      <c r="H1011" s="1" t="s">
        <v>32</v>
      </c>
      <c r="I1011" s="1" t="s">
        <v>81</v>
      </c>
      <c r="J1011" s="1" t="s">
        <v>58</v>
      </c>
      <c r="K1011" s="1" t="s">
        <v>141</v>
      </c>
      <c r="L1011" s="1" t="s">
        <v>26</v>
      </c>
      <c r="M1011" s="1"/>
      <c r="N1011" s="1" t="s">
        <v>27</v>
      </c>
      <c r="O1011" s="1" t="s">
        <v>45</v>
      </c>
      <c r="P1011" s="1" t="s">
        <v>242</v>
      </c>
      <c r="Q1011" s="1" t="s">
        <v>691</v>
      </c>
      <c r="R1011" s="1">
        <v>34698</v>
      </c>
      <c r="S1011" s="2">
        <v>42010</v>
      </c>
      <c r="T1011" s="2">
        <v>42041</v>
      </c>
      <c r="U1011" s="1">
        <v>11</v>
      </c>
      <c r="V1011" s="1">
        <v>91543</v>
      </c>
    </row>
    <row r="1012" spans="1:22" x14ac:dyDescent="0.35">
      <c r="A1012" s="1">
        <v>18901</v>
      </c>
      <c r="B1012" s="1" t="s">
        <v>50</v>
      </c>
      <c r="C1012" s="1">
        <v>8.1199999999999992</v>
      </c>
      <c r="D1012" s="1">
        <v>0.05</v>
      </c>
      <c r="E1012" s="1">
        <v>1808</v>
      </c>
      <c r="F1012" s="1"/>
      <c r="G1012" s="1"/>
      <c r="H1012" s="1" t="s">
        <v>22</v>
      </c>
      <c r="I1012" s="1" t="s">
        <v>42</v>
      </c>
      <c r="J1012" s="1" t="s">
        <v>73</v>
      </c>
      <c r="K1012" s="1" t="s">
        <v>144</v>
      </c>
      <c r="L1012" s="1" t="s">
        <v>44</v>
      </c>
      <c r="M1012" s="1"/>
      <c r="N1012" s="1" t="s">
        <v>27</v>
      </c>
      <c r="O1012" s="1" t="s">
        <v>114</v>
      </c>
      <c r="P1012" s="1" t="s">
        <v>356</v>
      </c>
      <c r="Q1012" s="1" t="s">
        <v>700</v>
      </c>
      <c r="R1012" s="1">
        <v>26101</v>
      </c>
      <c r="S1012" s="1" t="s">
        <v>281</v>
      </c>
      <c r="T1012" s="1" t="s">
        <v>282</v>
      </c>
      <c r="U1012" s="1">
        <v>10</v>
      </c>
      <c r="V1012" s="1">
        <v>89251</v>
      </c>
    </row>
    <row r="1013" spans="1:22" x14ac:dyDescent="0.35">
      <c r="A1013" s="1">
        <v>21746</v>
      </c>
      <c r="B1013" s="1" t="s">
        <v>31</v>
      </c>
      <c r="C1013" s="1">
        <v>77.510000000000005</v>
      </c>
      <c r="D1013" s="1">
        <v>0.05</v>
      </c>
      <c r="E1013" s="1">
        <v>1814</v>
      </c>
      <c r="F1013" s="1"/>
      <c r="G1013" s="1"/>
      <c r="H1013" s="1" t="s">
        <v>22</v>
      </c>
      <c r="I1013" s="1" t="s">
        <v>42</v>
      </c>
      <c r="J1013" s="1" t="s">
        <v>73</v>
      </c>
      <c r="K1013" s="1" t="s">
        <v>144</v>
      </c>
      <c r="L1013" s="1" t="s">
        <v>53</v>
      </c>
      <c r="M1013" s="1"/>
      <c r="N1013" s="1" t="s">
        <v>27</v>
      </c>
      <c r="O1013" s="1" t="s">
        <v>114</v>
      </c>
      <c r="P1013" s="1" t="s">
        <v>364</v>
      </c>
      <c r="Q1013" s="1" t="s">
        <v>701</v>
      </c>
      <c r="R1013" s="1">
        <v>38654</v>
      </c>
      <c r="S1013" s="1" t="s">
        <v>78</v>
      </c>
      <c r="T1013" s="1" t="s">
        <v>168</v>
      </c>
      <c r="U1013" s="1">
        <v>17</v>
      </c>
      <c r="V1013" s="1">
        <v>90524</v>
      </c>
    </row>
    <row r="1014" spans="1:22" x14ac:dyDescent="0.35">
      <c r="A1014" s="1">
        <v>21747</v>
      </c>
      <c r="B1014" s="1" t="s">
        <v>31</v>
      </c>
      <c r="C1014" s="1">
        <v>2.88</v>
      </c>
      <c r="D1014" s="1">
        <v>0.05</v>
      </c>
      <c r="E1014" s="1">
        <v>1814</v>
      </c>
      <c r="F1014" s="1"/>
      <c r="G1014" s="1"/>
      <c r="H1014" s="1" t="s">
        <v>32</v>
      </c>
      <c r="I1014" s="1" t="s">
        <v>42</v>
      </c>
      <c r="J1014" s="1" t="s">
        <v>58</v>
      </c>
      <c r="K1014" s="1" t="s">
        <v>25</v>
      </c>
      <c r="L1014" s="1" t="s">
        <v>26</v>
      </c>
      <c r="M1014" s="1"/>
      <c r="N1014" s="1" t="s">
        <v>27</v>
      </c>
      <c r="O1014" s="1" t="s">
        <v>114</v>
      </c>
      <c r="P1014" s="1" t="s">
        <v>364</v>
      </c>
      <c r="Q1014" s="1" t="s">
        <v>701</v>
      </c>
      <c r="R1014" s="1">
        <v>38654</v>
      </c>
      <c r="S1014" s="1" t="s">
        <v>78</v>
      </c>
      <c r="T1014" s="1" t="s">
        <v>168</v>
      </c>
      <c r="U1014" s="1">
        <v>13</v>
      </c>
      <c r="V1014" s="1">
        <v>90524</v>
      </c>
    </row>
    <row r="1015" spans="1:22" x14ac:dyDescent="0.35">
      <c r="A1015" s="1">
        <v>24463</v>
      </c>
      <c r="B1015" s="1" t="s">
        <v>50</v>
      </c>
      <c r="C1015" s="1">
        <v>90.97</v>
      </c>
      <c r="D1015" s="1">
        <v>0.05</v>
      </c>
      <c r="E1015" s="1">
        <v>1815</v>
      </c>
      <c r="F1015" s="1"/>
      <c r="G1015" s="1"/>
      <c r="H1015" s="1" t="s">
        <v>22</v>
      </c>
      <c r="I1015" s="1" t="s">
        <v>42</v>
      </c>
      <c r="J1015" s="1" t="s">
        <v>73</v>
      </c>
      <c r="K1015" s="1" t="s">
        <v>74</v>
      </c>
      <c r="L1015" s="1" t="s">
        <v>36</v>
      </c>
      <c r="M1015" s="1"/>
      <c r="N1015" s="1" t="s">
        <v>27</v>
      </c>
      <c r="O1015" s="1" t="s">
        <v>54</v>
      </c>
      <c r="P1015" s="1" t="s">
        <v>364</v>
      </c>
      <c r="Q1015" s="1" t="s">
        <v>702</v>
      </c>
      <c r="R1015" s="1">
        <v>39208</v>
      </c>
      <c r="S1015" s="2">
        <v>42310</v>
      </c>
      <c r="T1015" s="2">
        <v>42340</v>
      </c>
      <c r="U1015" s="1">
        <v>14</v>
      </c>
      <c r="V1015" s="1">
        <v>90525</v>
      </c>
    </row>
    <row r="1016" spans="1:22" x14ac:dyDescent="0.35">
      <c r="A1016" s="1">
        <v>22843</v>
      </c>
      <c r="B1016" s="1" t="s">
        <v>98</v>
      </c>
      <c r="C1016" s="1">
        <v>10.48</v>
      </c>
      <c r="D1016" s="1">
        <v>0.05</v>
      </c>
      <c r="E1016" s="1">
        <v>1816</v>
      </c>
      <c r="F1016" s="1"/>
      <c r="G1016" s="1"/>
      <c r="H1016" s="1" t="s">
        <v>32</v>
      </c>
      <c r="I1016" s="1" t="s">
        <v>104</v>
      </c>
      <c r="J1016" s="1" t="s">
        <v>58</v>
      </c>
      <c r="K1016" s="1" t="s">
        <v>25</v>
      </c>
      <c r="L1016" s="1" t="s">
        <v>44</v>
      </c>
      <c r="M1016" s="1"/>
      <c r="N1016" s="1" t="s">
        <v>27</v>
      </c>
      <c r="O1016" s="1" t="s">
        <v>54</v>
      </c>
      <c r="P1016" s="1" t="s">
        <v>215</v>
      </c>
      <c r="Q1016" s="1" t="s">
        <v>125</v>
      </c>
      <c r="R1016" s="1">
        <v>48187</v>
      </c>
      <c r="S1016" s="2">
        <v>42126</v>
      </c>
      <c r="T1016" s="2">
        <v>42187</v>
      </c>
      <c r="U1016" s="1">
        <v>19</v>
      </c>
      <c r="V1016" s="1">
        <v>85990</v>
      </c>
    </row>
    <row r="1017" spans="1:22" x14ac:dyDescent="0.35">
      <c r="A1017" s="1">
        <v>24622</v>
      </c>
      <c r="B1017" s="1" t="s">
        <v>31</v>
      </c>
      <c r="C1017" s="1">
        <v>17.98</v>
      </c>
      <c r="D1017" s="1">
        <v>0.05</v>
      </c>
      <c r="E1017" s="1">
        <v>1818</v>
      </c>
      <c r="F1017" s="1"/>
      <c r="G1017" s="1"/>
      <c r="H1017" s="1" t="s">
        <v>32</v>
      </c>
      <c r="I1017" s="1" t="s">
        <v>104</v>
      </c>
      <c r="J1017" s="1" t="s">
        <v>73</v>
      </c>
      <c r="K1017" s="1" t="s">
        <v>74</v>
      </c>
      <c r="L1017" s="1" t="s">
        <v>75</v>
      </c>
      <c r="M1017" s="1"/>
      <c r="N1017" s="1" t="s">
        <v>27</v>
      </c>
      <c r="O1017" s="1" t="s">
        <v>54</v>
      </c>
      <c r="P1017" s="1" t="s">
        <v>215</v>
      </c>
      <c r="Q1017" s="1" t="s">
        <v>703</v>
      </c>
      <c r="R1017" s="1">
        <v>48126</v>
      </c>
      <c r="S1017" s="1" t="s">
        <v>205</v>
      </c>
      <c r="T1017" s="1" t="s">
        <v>299</v>
      </c>
      <c r="U1017" s="1">
        <v>3</v>
      </c>
      <c r="V1017" s="1">
        <v>85991</v>
      </c>
    </row>
    <row r="1018" spans="1:22" x14ac:dyDescent="0.35">
      <c r="A1018" s="1">
        <v>24623</v>
      </c>
      <c r="B1018" s="1" t="s">
        <v>31</v>
      </c>
      <c r="C1018" s="1">
        <v>9.99</v>
      </c>
      <c r="D1018" s="1">
        <v>0.05</v>
      </c>
      <c r="E1018" s="1">
        <v>1818</v>
      </c>
      <c r="F1018" s="1"/>
      <c r="G1018" s="1"/>
      <c r="H1018" s="1" t="s">
        <v>22</v>
      </c>
      <c r="I1018" s="1" t="s">
        <v>104</v>
      </c>
      <c r="J1018" s="1" t="s">
        <v>58</v>
      </c>
      <c r="K1018" s="1" t="s">
        <v>83</v>
      </c>
      <c r="L1018" s="1" t="s">
        <v>53</v>
      </c>
      <c r="M1018" s="1"/>
      <c r="N1018" s="1" t="s">
        <v>27</v>
      </c>
      <c r="O1018" s="1" t="s">
        <v>45</v>
      </c>
      <c r="P1018" s="1" t="s">
        <v>215</v>
      </c>
      <c r="Q1018" s="1" t="s">
        <v>703</v>
      </c>
      <c r="R1018" s="1">
        <v>48126</v>
      </c>
      <c r="S1018" s="1" t="s">
        <v>205</v>
      </c>
      <c r="T1018" s="1" t="s">
        <v>349</v>
      </c>
      <c r="U1018" s="1">
        <v>12</v>
      </c>
      <c r="V1018" s="1">
        <v>85991</v>
      </c>
    </row>
    <row r="1019" spans="1:22" x14ac:dyDescent="0.35">
      <c r="A1019" s="1">
        <v>4843</v>
      </c>
      <c r="B1019" s="1" t="s">
        <v>98</v>
      </c>
      <c r="C1019" s="1">
        <v>10.48</v>
      </c>
      <c r="D1019" s="1">
        <v>0.05</v>
      </c>
      <c r="E1019" s="1">
        <v>1821</v>
      </c>
      <c r="F1019" s="1"/>
      <c r="G1019" s="1"/>
      <c r="H1019" s="1" t="s">
        <v>32</v>
      </c>
      <c r="I1019" s="1" t="s">
        <v>104</v>
      </c>
      <c r="J1019" s="1" t="s">
        <v>58</v>
      </c>
      <c r="K1019" s="1" t="s">
        <v>25</v>
      </c>
      <c r="L1019" s="1" t="s">
        <v>44</v>
      </c>
      <c r="M1019" s="1"/>
      <c r="N1019" s="1" t="s">
        <v>27</v>
      </c>
      <c r="O1019" s="1" t="s">
        <v>45</v>
      </c>
      <c r="P1019" s="1" t="s">
        <v>62</v>
      </c>
      <c r="Q1019" s="1" t="s">
        <v>79</v>
      </c>
      <c r="R1019" s="1">
        <v>10177</v>
      </c>
      <c r="S1019" s="2">
        <v>42126</v>
      </c>
      <c r="T1019" s="2">
        <v>42187</v>
      </c>
      <c r="U1019" s="1">
        <v>76</v>
      </c>
      <c r="V1019" s="1">
        <v>34435</v>
      </c>
    </row>
    <row r="1020" spans="1:22" x14ac:dyDescent="0.35">
      <c r="A1020" s="1">
        <v>6621</v>
      </c>
      <c r="B1020" s="1" t="s">
        <v>31</v>
      </c>
      <c r="C1020" s="1">
        <v>18.649999999999999</v>
      </c>
      <c r="D1020" s="1">
        <v>0.05</v>
      </c>
      <c r="E1020" s="1">
        <v>1821</v>
      </c>
      <c r="F1020" s="1"/>
      <c r="G1020" s="1"/>
      <c r="H1020" s="1" t="s">
        <v>32</v>
      </c>
      <c r="I1020" s="1" t="s">
        <v>104</v>
      </c>
      <c r="J1020" s="1" t="s">
        <v>34</v>
      </c>
      <c r="K1020" s="1" t="s">
        <v>52</v>
      </c>
      <c r="L1020" s="1" t="s">
        <v>44</v>
      </c>
      <c r="M1020" s="1"/>
      <c r="N1020" s="1" t="s">
        <v>27</v>
      </c>
      <c r="O1020" s="1" t="s">
        <v>45</v>
      </c>
      <c r="P1020" s="1" t="s">
        <v>62</v>
      </c>
      <c r="Q1020" s="1" t="s">
        <v>79</v>
      </c>
      <c r="R1020" s="1">
        <v>10177</v>
      </c>
      <c r="S1020" s="1" t="s">
        <v>205</v>
      </c>
      <c r="T1020" s="1" t="s">
        <v>278</v>
      </c>
      <c r="U1020" s="1">
        <v>34</v>
      </c>
      <c r="V1020" s="1">
        <v>47108</v>
      </c>
    </row>
    <row r="1021" spans="1:22" x14ac:dyDescent="0.35">
      <c r="A1021" s="1">
        <v>6622</v>
      </c>
      <c r="B1021" s="1" t="s">
        <v>31</v>
      </c>
      <c r="C1021" s="1">
        <v>17.98</v>
      </c>
      <c r="D1021" s="1">
        <v>0.05</v>
      </c>
      <c r="E1021" s="1">
        <v>1821</v>
      </c>
      <c r="F1021" s="1"/>
      <c r="G1021" s="1"/>
      <c r="H1021" s="1" t="s">
        <v>32</v>
      </c>
      <c r="I1021" s="1" t="s">
        <v>104</v>
      </c>
      <c r="J1021" s="1" t="s">
        <v>73</v>
      </c>
      <c r="K1021" s="1" t="s">
        <v>74</v>
      </c>
      <c r="L1021" s="1" t="s">
        <v>75</v>
      </c>
      <c r="M1021" s="1"/>
      <c r="N1021" s="1" t="s">
        <v>27</v>
      </c>
      <c r="O1021" s="1" t="s">
        <v>45</v>
      </c>
      <c r="P1021" s="1" t="s">
        <v>62</v>
      </c>
      <c r="Q1021" s="1" t="s">
        <v>79</v>
      </c>
      <c r="R1021" s="1">
        <v>10177</v>
      </c>
      <c r="S1021" s="1" t="s">
        <v>205</v>
      </c>
      <c r="T1021" s="1" t="s">
        <v>299</v>
      </c>
      <c r="U1021" s="1">
        <v>13</v>
      </c>
      <c r="V1021" s="1">
        <v>47108</v>
      </c>
    </row>
    <row r="1022" spans="1:22" x14ac:dyDescent="0.35">
      <c r="A1022" s="1">
        <v>6623</v>
      </c>
      <c r="B1022" s="1" t="s">
        <v>31</v>
      </c>
      <c r="C1022" s="1">
        <v>9.99</v>
      </c>
      <c r="D1022" s="1">
        <v>0.05</v>
      </c>
      <c r="E1022" s="1">
        <v>1821</v>
      </c>
      <c r="F1022" s="1"/>
      <c r="G1022" s="1"/>
      <c r="H1022" s="1" t="s">
        <v>22</v>
      </c>
      <c r="I1022" s="1" t="s">
        <v>104</v>
      </c>
      <c r="J1022" s="1" t="s">
        <v>58</v>
      </c>
      <c r="K1022" s="1" t="s">
        <v>83</v>
      </c>
      <c r="L1022" s="1" t="s">
        <v>53</v>
      </c>
      <c r="M1022" s="1"/>
      <c r="N1022" s="1" t="s">
        <v>27</v>
      </c>
      <c r="O1022" s="1" t="s">
        <v>45</v>
      </c>
      <c r="P1022" s="1" t="s">
        <v>62</v>
      </c>
      <c r="Q1022" s="1" t="s">
        <v>79</v>
      </c>
      <c r="R1022" s="1">
        <v>10177</v>
      </c>
      <c r="S1022" s="1" t="s">
        <v>205</v>
      </c>
      <c r="T1022" s="1" t="s">
        <v>349</v>
      </c>
      <c r="U1022" s="1">
        <v>47</v>
      </c>
      <c r="V1022" s="1">
        <v>47108</v>
      </c>
    </row>
    <row r="1023" spans="1:22" x14ac:dyDescent="0.35">
      <c r="A1023" s="1">
        <v>6624</v>
      </c>
      <c r="B1023" s="1" t="s">
        <v>31</v>
      </c>
      <c r="C1023" s="1">
        <v>175.99</v>
      </c>
      <c r="D1023" s="1">
        <v>0.1</v>
      </c>
      <c r="E1023" s="1">
        <v>1821</v>
      </c>
      <c r="F1023" s="1"/>
      <c r="G1023" s="1"/>
      <c r="H1023" s="1" t="s">
        <v>22</v>
      </c>
      <c r="I1023" s="1" t="s">
        <v>104</v>
      </c>
      <c r="J1023" s="1" t="s">
        <v>73</v>
      </c>
      <c r="K1023" s="1" t="s">
        <v>67</v>
      </c>
      <c r="L1023" s="1" t="s">
        <v>53</v>
      </c>
      <c r="M1023" s="1"/>
      <c r="N1023" s="1" t="s">
        <v>27</v>
      </c>
      <c r="O1023" s="1" t="s">
        <v>54</v>
      </c>
      <c r="P1023" s="1" t="s">
        <v>62</v>
      </c>
      <c r="Q1023" s="1" t="s">
        <v>79</v>
      </c>
      <c r="R1023" s="1">
        <v>10177</v>
      </c>
      <c r="S1023" s="1" t="s">
        <v>205</v>
      </c>
      <c r="T1023" s="1" t="s">
        <v>278</v>
      </c>
      <c r="U1023" s="1">
        <v>16</v>
      </c>
      <c r="V1023" s="1">
        <v>47108</v>
      </c>
    </row>
    <row r="1024" spans="1:22" x14ac:dyDescent="0.35">
      <c r="A1024" s="1">
        <v>19596</v>
      </c>
      <c r="B1024" s="1" t="s">
        <v>50</v>
      </c>
      <c r="C1024" s="1">
        <v>52.99</v>
      </c>
      <c r="D1024" s="1">
        <v>0.05</v>
      </c>
      <c r="E1024" s="1">
        <v>1826</v>
      </c>
      <c r="F1024" s="1"/>
      <c r="G1024" s="1"/>
      <c r="H1024" s="1" t="s">
        <v>22</v>
      </c>
      <c r="I1024" s="1" t="s">
        <v>81</v>
      </c>
      <c r="J1024" s="1" t="s">
        <v>58</v>
      </c>
      <c r="K1024" s="1" t="s">
        <v>119</v>
      </c>
      <c r="L1024" s="1" t="s">
        <v>53</v>
      </c>
      <c r="M1024" s="1"/>
      <c r="N1024" s="1" t="s">
        <v>27</v>
      </c>
      <c r="O1024" s="1" t="s">
        <v>54</v>
      </c>
      <c r="P1024" s="1" t="s">
        <v>228</v>
      </c>
      <c r="Q1024" s="1" t="s">
        <v>704</v>
      </c>
      <c r="R1024" s="1">
        <v>52722</v>
      </c>
      <c r="S1024" s="1" t="s">
        <v>349</v>
      </c>
      <c r="T1024" s="1" t="s">
        <v>190</v>
      </c>
      <c r="U1024" s="1">
        <v>7</v>
      </c>
      <c r="V1024" s="1">
        <v>86958</v>
      </c>
    </row>
    <row r="1025" spans="1:22" x14ac:dyDescent="0.35">
      <c r="A1025" s="1">
        <v>18199</v>
      </c>
      <c r="B1025" s="1" t="s">
        <v>50</v>
      </c>
      <c r="C1025" s="1">
        <v>9.27</v>
      </c>
      <c r="D1025" s="1">
        <v>0.05</v>
      </c>
      <c r="E1025" s="1">
        <v>1826</v>
      </c>
      <c r="F1025" s="1"/>
      <c r="G1025" s="1"/>
      <c r="H1025" s="1" t="s">
        <v>32</v>
      </c>
      <c r="I1025" s="1" t="s">
        <v>81</v>
      </c>
      <c r="J1025" s="1" t="s">
        <v>58</v>
      </c>
      <c r="K1025" s="1" t="s">
        <v>83</v>
      </c>
      <c r="L1025" s="1" t="s">
        <v>26</v>
      </c>
      <c r="M1025" s="1"/>
      <c r="N1025" s="1" t="s">
        <v>27</v>
      </c>
      <c r="O1025" s="1" t="s">
        <v>54</v>
      </c>
      <c r="P1025" s="1" t="s">
        <v>228</v>
      </c>
      <c r="Q1025" s="1" t="s">
        <v>704</v>
      </c>
      <c r="R1025" s="1">
        <v>52722</v>
      </c>
      <c r="S1025" s="2">
        <v>42343</v>
      </c>
      <c r="T1025" s="1" t="s">
        <v>57</v>
      </c>
      <c r="U1025" s="1">
        <v>1</v>
      </c>
      <c r="V1025" s="1">
        <v>86959</v>
      </c>
    </row>
    <row r="1026" spans="1:22" x14ac:dyDescent="0.35">
      <c r="A1026" s="1">
        <v>20551</v>
      </c>
      <c r="B1026" s="1" t="s">
        <v>31</v>
      </c>
      <c r="C1026" s="1">
        <v>5.98</v>
      </c>
      <c r="D1026" s="1">
        <v>0.05</v>
      </c>
      <c r="E1026" s="1">
        <v>1827</v>
      </c>
      <c r="F1026" s="1"/>
      <c r="G1026" s="1"/>
      <c r="H1026" s="1" t="s">
        <v>32</v>
      </c>
      <c r="I1026" s="1" t="s">
        <v>81</v>
      </c>
      <c r="J1026" s="1" t="s">
        <v>58</v>
      </c>
      <c r="K1026" s="1" t="s">
        <v>25</v>
      </c>
      <c r="L1026" s="1" t="s">
        <v>26</v>
      </c>
      <c r="M1026" s="1"/>
      <c r="N1026" s="1" t="s">
        <v>27</v>
      </c>
      <c r="O1026" s="1" t="s">
        <v>54</v>
      </c>
      <c r="P1026" s="1" t="s">
        <v>228</v>
      </c>
      <c r="Q1026" s="1" t="s">
        <v>122</v>
      </c>
      <c r="R1026" s="1">
        <v>52601</v>
      </c>
      <c r="S1026" s="1" t="s">
        <v>398</v>
      </c>
      <c r="T1026" s="1" t="s">
        <v>137</v>
      </c>
      <c r="U1026" s="1">
        <v>9</v>
      </c>
      <c r="V1026" s="1">
        <v>86956</v>
      </c>
    </row>
    <row r="1027" spans="1:22" x14ac:dyDescent="0.35">
      <c r="A1027" s="1">
        <v>19597</v>
      </c>
      <c r="B1027" s="1" t="s">
        <v>50</v>
      </c>
      <c r="C1027" s="1">
        <v>100.98</v>
      </c>
      <c r="D1027" s="1">
        <v>0.1</v>
      </c>
      <c r="E1027" s="1">
        <v>1827</v>
      </c>
      <c r="F1027" s="1"/>
      <c r="G1027" s="1"/>
      <c r="H1027" s="1" t="s">
        <v>22</v>
      </c>
      <c r="I1027" s="1" t="s">
        <v>81</v>
      </c>
      <c r="J1027" s="1" t="s">
        <v>34</v>
      </c>
      <c r="K1027" s="1" t="s">
        <v>151</v>
      </c>
      <c r="L1027" s="1" t="s">
        <v>108</v>
      </c>
      <c r="M1027" s="1"/>
      <c r="N1027" s="1" t="s">
        <v>27</v>
      </c>
      <c r="O1027" s="1" t="s">
        <v>54</v>
      </c>
      <c r="P1027" s="1" t="s">
        <v>228</v>
      </c>
      <c r="Q1027" s="1" t="s">
        <v>122</v>
      </c>
      <c r="R1027" s="1">
        <v>52601</v>
      </c>
      <c r="S1027" s="1" t="s">
        <v>349</v>
      </c>
      <c r="T1027" s="1" t="s">
        <v>111</v>
      </c>
      <c r="U1027" s="1">
        <v>2</v>
      </c>
      <c r="V1027" s="1">
        <v>86958</v>
      </c>
    </row>
    <row r="1028" spans="1:22" x14ac:dyDescent="0.35">
      <c r="A1028" s="1">
        <v>19598</v>
      </c>
      <c r="B1028" s="1" t="s">
        <v>50</v>
      </c>
      <c r="C1028" s="1">
        <v>85.99</v>
      </c>
      <c r="D1028" s="1">
        <v>0.05</v>
      </c>
      <c r="E1028" s="1">
        <v>1827</v>
      </c>
      <c r="F1028" s="1"/>
      <c r="G1028" s="1"/>
      <c r="H1028" s="1" t="s">
        <v>32</v>
      </c>
      <c r="I1028" s="1" t="s">
        <v>81</v>
      </c>
      <c r="J1028" s="1" t="s">
        <v>73</v>
      </c>
      <c r="K1028" s="1" t="s">
        <v>67</v>
      </c>
      <c r="L1028" s="1" t="s">
        <v>26</v>
      </c>
      <c r="M1028" s="1"/>
      <c r="N1028" s="1" t="s">
        <v>27</v>
      </c>
      <c r="O1028" s="1" t="s">
        <v>54</v>
      </c>
      <c r="P1028" s="1" t="s">
        <v>228</v>
      </c>
      <c r="Q1028" s="1" t="s">
        <v>122</v>
      </c>
      <c r="R1028" s="1">
        <v>52601</v>
      </c>
      <c r="S1028" s="1" t="s">
        <v>349</v>
      </c>
      <c r="T1028" s="1" t="s">
        <v>110</v>
      </c>
      <c r="U1028" s="1">
        <v>5</v>
      </c>
      <c r="V1028" s="1">
        <v>86958</v>
      </c>
    </row>
    <row r="1029" spans="1:22" x14ac:dyDescent="0.35">
      <c r="A1029" s="1">
        <v>20553</v>
      </c>
      <c r="B1029" s="1" t="s">
        <v>31</v>
      </c>
      <c r="C1029" s="1">
        <v>5.98</v>
      </c>
      <c r="D1029" s="1">
        <v>0.05</v>
      </c>
      <c r="E1029" s="1">
        <v>1828</v>
      </c>
      <c r="F1029" s="1"/>
      <c r="G1029" s="1"/>
      <c r="H1029" s="1" t="s">
        <v>32</v>
      </c>
      <c r="I1029" s="1" t="s">
        <v>81</v>
      </c>
      <c r="J1029" s="1" t="s">
        <v>58</v>
      </c>
      <c r="K1029" s="1" t="s">
        <v>83</v>
      </c>
      <c r="L1029" s="1" t="s">
        <v>53</v>
      </c>
      <c r="M1029" s="1"/>
      <c r="N1029" s="1" t="s">
        <v>27</v>
      </c>
      <c r="O1029" s="1" t="s">
        <v>54</v>
      </c>
      <c r="P1029" s="1" t="s">
        <v>228</v>
      </c>
      <c r="Q1029" s="1" t="s">
        <v>705</v>
      </c>
      <c r="R1029" s="1">
        <v>50613</v>
      </c>
      <c r="S1029" s="1" t="s">
        <v>398</v>
      </c>
      <c r="T1029" s="1" t="s">
        <v>137</v>
      </c>
      <c r="U1029" s="1">
        <v>7</v>
      </c>
      <c r="V1029" s="1">
        <v>86956</v>
      </c>
    </row>
    <row r="1030" spans="1:22" x14ac:dyDescent="0.35">
      <c r="A1030" s="1">
        <v>21383</v>
      </c>
      <c r="B1030" s="1" t="s">
        <v>98</v>
      </c>
      <c r="C1030" s="1">
        <v>7.1</v>
      </c>
      <c r="D1030" s="1">
        <v>0.05</v>
      </c>
      <c r="E1030" s="1">
        <v>1828</v>
      </c>
      <c r="F1030" s="1"/>
      <c r="G1030" s="1"/>
      <c r="H1030" s="1" t="s">
        <v>32</v>
      </c>
      <c r="I1030" s="1" t="s">
        <v>81</v>
      </c>
      <c r="J1030" s="1" t="s">
        <v>58</v>
      </c>
      <c r="K1030" s="1" t="s">
        <v>100</v>
      </c>
      <c r="L1030" s="1" t="s">
        <v>53</v>
      </c>
      <c r="M1030" s="1"/>
      <c r="N1030" s="1" t="s">
        <v>27</v>
      </c>
      <c r="O1030" s="1" t="s">
        <v>54</v>
      </c>
      <c r="P1030" s="1" t="s">
        <v>228</v>
      </c>
      <c r="Q1030" s="1" t="s">
        <v>705</v>
      </c>
      <c r="R1030" s="1">
        <v>50613</v>
      </c>
      <c r="S1030" s="2">
        <v>42156</v>
      </c>
      <c r="T1030" s="2">
        <v>42156</v>
      </c>
      <c r="U1030" s="1">
        <v>14</v>
      </c>
      <c r="V1030" s="1">
        <v>86960</v>
      </c>
    </row>
    <row r="1031" spans="1:22" x14ac:dyDescent="0.35">
      <c r="A1031" s="1">
        <v>21384</v>
      </c>
      <c r="B1031" s="1" t="s">
        <v>98</v>
      </c>
      <c r="C1031" s="1">
        <v>20.95</v>
      </c>
      <c r="D1031" s="1">
        <v>0.05</v>
      </c>
      <c r="E1031" s="1">
        <v>1828</v>
      </c>
      <c r="F1031" s="1"/>
      <c r="G1031" s="1"/>
      <c r="H1031" s="1" t="s">
        <v>32</v>
      </c>
      <c r="I1031" s="1" t="s">
        <v>81</v>
      </c>
      <c r="J1031" s="1" t="s">
        <v>73</v>
      </c>
      <c r="K1031" s="1" t="s">
        <v>144</v>
      </c>
      <c r="L1031" s="1" t="s">
        <v>53</v>
      </c>
      <c r="M1031" s="1"/>
      <c r="N1031" s="1" t="s">
        <v>27</v>
      </c>
      <c r="O1031" s="1" t="s">
        <v>54</v>
      </c>
      <c r="P1031" s="1" t="s">
        <v>228</v>
      </c>
      <c r="Q1031" s="1" t="s">
        <v>705</v>
      </c>
      <c r="R1031" s="1">
        <v>50613</v>
      </c>
      <c r="S1031" s="2">
        <v>42156</v>
      </c>
      <c r="T1031" s="2">
        <v>42309</v>
      </c>
      <c r="U1031" s="1">
        <v>7</v>
      </c>
      <c r="V1031" s="1">
        <v>86960</v>
      </c>
    </row>
    <row r="1032" spans="1:22" x14ac:dyDescent="0.35">
      <c r="A1032" s="1">
        <v>23430</v>
      </c>
      <c r="B1032" s="1" t="s">
        <v>41</v>
      </c>
      <c r="C1032" s="1">
        <v>10.64</v>
      </c>
      <c r="D1032" s="1">
        <v>0.05</v>
      </c>
      <c r="E1032" s="1">
        <v>1829</v>
      </c>
      <c r="F1032" s="1"/>
      <c r="G1032" s="1"/>
      <c r="H1032" s="1" t="s">
        <v>22</v>
      </c>
      <c r="I1032" s="1" t="s">
        <v>81</v>
      </c>
      <c r="J1032" s="1" t="s">
        <v>34</v>
      </c>
      <c r="K1032" s="1" t="s">
        <v>52</v>
      </c>
      <c r="L1032" s="1" t="s">
        <v>53</v>
      </c>
      <c r="M1032" s="1"/>
      <c r="N1032" s="1" t="s">
        <v>27</v>
      </c>
      <c r="O1032" s="1" t="s">
        <v>54</v>
      </c>
      <c r="P1032" s="1" t="s">
        <v>228</v>
      </c>
      <c r="Q1032" s="1" t="s">
        <v>706</v>
      </c>
      <c r="R1032" s="1">
        <v>52402</v>
      </c>
      <c r="S1032" s="1" t="s">
        <v>132</v>
      </c>
      <c r="T1032" s="1" t="s">
        <v>94</v>
      </c>
      <c r="U1032" s="1">
        <v>5</v>
      </c>
      <c r="V1032" s="1">
        <v>86957</v>
      </c>
    </row>
    <row r="1033" spans="1:22" x14ac:dyDescent="0.35">
      <c r="A1033" s="1">
        <v>21385</v>
      </c>
      <c r="B1033" s="1" t="s">
        <v>98</v>
      </c>
      <c r="C1033" s="1">
        <v>39.06</v>
      </c>
      <c r="D1033" s="1">
        <v>0.05</v>
      </c>
      <c r="E1033" s="1">
        <v>1829</v>
      </c>
      <c r="F1033" s="1"/>
      <c r="G1033" s="1"/>
      <c r="H1033" s="1" t="s">
        <v>32</v>
      </c>
      <c r="I1033" s="1" t="s">
        <v>81</v>
      </c>
      <c r="J1033" s="1" t="s">
        <v>58</v>
      </c>
      <c r="K1033" s="1" t="s">
        <v>100</v>
      </c>
      <c r="L1033" s="1" t="s">
        <v>53</v>
      </c>
      <c r="M1033" s="1"/>
      <c r="N1033" s="1" t="s">
        <v>27</v>
      </c>
      <c r="O1033" s="1" t="s">
        <v>54</v>
      </c>
      <c r="P1033" s="1" t="s">
        <v>228</v>
      </c>
      <c r="Q1033" s="1" t="s">
        <v>706</v>
      </c>
      <c r="R1033" s="1">
        <v>52402</v>
      </c>
      <c r="S1033" s="2">
        <v>42156</v>
      </c>
      <c r="T1033" s="1" t="s">
        <v>163</v>
      </c>
      <c r="U1033" s="1">
        <v>9</v>
      </c>
      <c r="V1033" s="1">
        <v>86960</v>
      </c>
    </row>
    <row r="1034" spans="1:22" x14ac:dyDescent="0.35">
      <c r="A1034" s="1">
        <v>21386</v>
      </c>
      <c r="B1034" s="1" t="s">
        <v>98</v>
      </c>
      <c r="C1034" s="1">
        <v>3.52</v>
      </c>
      <c r="D1034" s="1">
        <v>0.05</v>
      </c>
      <c r="E1034" s="1">
        <v>1829</v>
      </c>
      <c r="F1034" s="1"/>
      <c r="G1034" s="1"/>
      <c r="H1034" s="1" t="s">
        <v>32</v>
      </c>
      <c r="I1034" s="1" t="s">
        <v>81</v>
      </c>
      <c r="J1034" s="1" t="s">
        <v>58</v>
      </c>
      <c r="K1034" s="1" t="s">
        <v>100</v>
      </c>
      <c r="L1034" s="1" t="s">
        <v>53</v>
      </c>
      <c r="M1034" s="1"/>
      <c r="N1034" s="1" t="s">
        <v>27</v>
      </c>
      <c r="O1034" s="1" t="s">
        <v>54</v>
      </c>
      <c r="P1034" s="1" t="s">
        <v>228</v>
      </c>
      <c r="Q1034" s="1" t="s">
        <v>706</v>
      </c>
      <c r="R1034" s="1">
        <v>52402</v>
      </c>
      <c r="S1034" s="2">
        <v>42156</v>
      </c>
      <c r="T1034" s="1" t="s">
        <v>176</v>
      </c>
      <c r="U1034" s="1">
        <v>4</v>
      </c>
      <c r="V1034" s="1">
        <v>86960</v>
      </c>
    </row>
    <row r="1035" spans="1:22" x14ac:dyDescent="0.35">
      <c r="A1035" s="1">
        <v>21387</v>
      </c>
      <c r="B1035" s="1" t="s">
        <v>98</v>
      </c>
      <c r="C1035" s="1">
        <v>15.51</v>
      </c>
      <c r="D1035" s="1">
        <v>0.05</v>
      </c>
      <c r="E1035" s="1">
        <v>1829</v>
      </c>
      <c r="F1035" s="1"/>
      <c r="G1035" s="1"/>
      <c r="H1035" s="1" t="s">
        <v>32</v>
      </c>
      <c r="I1035" s="1" t="s">
        <v>81</v>
      </c>
      <c r="J1035" s="1" t="s">
        <v>58</v>
      </c>
      <c r="K1035" s="1" t="s">
        <v>119</v>
      </c>
      <c r="L1035" s="1" t="s">
        <v>53</v>
      </c>
      <c r="M1035" s="1"/>
      <c r="N1035" s="1" t="s">
        <v>27</v>
      </c>
      <c r="O1035" s="1" t="s">
        <v>28</v>
      </c>
      <c r="P1035" s="1" t="s">
        <v>228</v>
      </c>
      <c r="Q1035" s="1" t="s">
        <v>706</v>
      </c>
      <c r="R1035" s="1">
        <v>52402</v>
      </c>
      <c r="S1035" s="2">
        <v>42156</v>
      </c>
      <c r="T1035" s="1" t="s">
        <v>163</v>
      </c>
      <c r="U1035" s="1">
        <v>1</v>
      </c>
      <c r="V1035" s="1">
        <v>86960</v>
      </c>
    </row>
    <row r="1036" spans="1:22" x14ac:dyDescent="0.35">
      <c r="A1036" s="1">
        <v>23589</v>
      </c>
      <c r="B1036" s="1" t="s">
        <v>21</v>
      </c>
      <c r="C1036" s="1">
        <v>155.99</v>
      </c>
      <c r="D1036" s="1">
        <v>0.1</v>
      </c>
      <c r="E1036" s="1">
        <v>1836</v>
      </c>
      <c r="F1036" s="1"/>
      <c r="G1036" s="1"/>
      <c r="H1036" s="1" t="s">
        <v>22</v>
      </c>
      <c r="I1036" s="1" t="s">
        <v>81</v>
      </c>
      <c r="J1036" s="1" t="s">
        <v>73</v>
      </c>
      <c r="K1036" s="1" t="s">
        <v>67</v>
      </c>
      <c r="L1036" s="1" t="s">
        <v>53</v>
      </c>
      <c r="M1036" s="1"/>
      <c r="N1036" s="1" t="s">
        <v>27</v>
      </c>
      <c r="O1036" s="1" t="s">
        <v>28</v>
      </c>
      <c r="P1036" s="1" t="s">
        <v>37</v>
      </c>
      <c r="Q1036" s="1" t="s">
        <v>206</v>
      </c>
      <c r="R1036" s="1">
        <v>94110</v>
      </c>
      <c r="S1036" s="1" t="s">
        <v>190</v>
      </c>
      <c r="T1036" s="1" t="s">
        <v>110</v>
      </c>
      <c r="U1036" s="1">
        <v>5</v>
      </c>
      <c r="V1036" s="1">
        <v>86600</v>
      </c>
    </row>
    <row r="1037" spans="1:22" x14ac:dyDescent="0.35">
      <c r="A1037" s="1">
        <v>23590</v>
      </c>
      <c r="B1037" s="1" t="s">
        <v>21</v>
      </c>
      <c r="C1037" s="1">
        <v>5.98</v>
      </c>
      <c r="D1037" s="1">
        <v>0.05</v>
      </c>
      <c r="E1037" s="1">
        <v>1837</v>
      </c>
      <c r="F1037" s="1"/>
      <c r="G1037" s="1"/>
      <c r="H1037" s="1" t="s">
        <v>32</v>
      </c>
      <c r="I1037" s="1" t="s">
        <v>81</v>
      </c>
      <c r="J1037" s="1" t="s">
        <v>58</v>
      </c>
      <c r="K1037" s="1" t="s">
        <v>83</v>
      </c>
      <c r="L1037" s="1" t="s">
        <v>53</v>
      </c>
      <c r="M1037" s="1"/>
      <c r="N1037" s="1" t="s">
        <v>27</v>
      </c>
      <c r="O1037" s="1" t="s">
        <v>45</v>
      </c>
      <c r="P1037" s="1" t="s">
        <v>37</v>
      </c>
      <c r="Q1037" s="1" t="s">
        <v>38</v>
      </c>
      <c r="R1037" s="1">
        <v>91776</v>
      </c>
      <c r="S1037" s="1" t="s">
        <v>190</v>
      </c>
      <c r="T1037" s="1" t="s">
        <v>111</v>
      </c>
      <c r="U1037" s="1">
        <v>4</v>
      </c>
      <c r="V1037" s="1">
        <v>86600</v>
      </c>
    </row>
    <row r="1038" spans="1:22" x14ac:dyDescent="0.35">
      <c r="A1038" s="1">
        <v>18141</v>
      </c>
      <c r="B1038" s="1" t="s">
        <v>31</v>
      </c>
      <c r="C1038" s="1">
        <v>40.98</v>
      </c>
      <c r="D1038" s="1">
        <v>0.05</v>
      </c>
      <c r="E1038" s="1">
        <v>1840</v>
      </c>
      <c r="F1038" s="1"/>
      <c r="G1038" s="1"/>
      <c r="H1038" s="1" t="s">
        <v>32</v>
      </c>
      <c r="I1038" s="1" t="s">
        <v>42</v>
      </c>
      <c r="J1038" s="1" t="s">
        <v>58</v>
      </c>
      <c r="K1038" s="1" t="s">
        <v>100</v>
      </c>
      <c r="L1038" s="1" t="s">
        <v>53</v>
      </c>
      <c r="M1038" s="1"/>
      <c r="N1038" s="1" t="s">
        <v>27</v>
      </c>
      <c r="O1038" s="1" t="s">
        <v>114</v>
      </c>
      <c r="P1038" s="1" t="s">
        <v>152</v>
      </c>
      <c r="Q1038" s="1" t="s">
        <v>707</v>
      </c>
      <c r="R1038" s="1">
        <v>1469</v>
      </c>
      <c r="S1038" s="1" t="s">
        <v>128</v>
      </c>
      <c r="T1038" s="2">
        <v>42008</v>
      </c>
      <c r="U1038" s="1">
        <v>13</v>
      </c>
      <c r="V1038" s="1">
        <v>86599</v>
      </c>
    </row>
    <row r="1039" spans="1:22" x14ac:dyDescent="0.35">
      <c r="A1039" s="1">
        <v>19139</v>
      </c>
      <c r="B1039" s="1" t="s">
        <v>21</v>
      </c>
      <c r="C1039" s="1">
        <v>35.99</v>
      </c>
      <c r="D1039" s="1">
        <v>0.05</v>
      </c>
      <c r="E1039" s="1">
        <v>1849</v>
      </c>
      <c r="F1039" s="1"/>
      <c r="G1039" s="1"/>
      <c r="H1039" s="1" t="s">
        <v>32</v>
      </c>
      <c r="I1039" s="1" t="s">
        <v>104</v>
      </c>
      <c r="J1039" s="1" t="s">
        <v>73</v>
      </c>
      <c r="K1039" s="1" t="s">
        <v>67</v>
      </c>
      <c r="L1039" s="1" t="s">
        <v>53</v>
      </c>
      <c r="M1039" s="1"/>
      <c r="N1039" s="1" t="s">
        <v>27</v>
      </c>
      <c r="O1039" s="1" t="s">
        <v>114</v>
      </c>
      <c r="P1039" s="1" t="s">
        <v>542</v>
      </c>
      <c r="Q1039" s="1" t="s">
        <v>708</v>
      </c>
      <c r="R1039" s="1">
        <v>36330</v>
      </c>
      <c r="S1039" s="2">
        <v>42008</v>
      </c>
      <c r="T1039" s="2">
        <v>42067</v>
      </c>
      <c r="U1039" s="1">
        <v>8</v>
      </c>
      <c r="V1039" s="1">
        <v>89697</v>
      </c>
    </row>
    <row r="1040" spans="1:22" x14ac:dyDescent="0.35">
      <c r="A1040" s="1">
        <v>19140</v>
      </c>
      <c r="B1040" s="1" t="s">
        <v>21</v>
      </c>
      <c r="C1040" s="1">
        <v>125.99</v>
      </c>
      <c r="D1040" s="1">
        <v>0.1</v>
      </c>
      <c r="E1040" s="1">
        <v>1849</v>
      </c>
      <c r="F1040" s="1"/>
      <c r="G1040" s="1"/>
      <c r="H1040" s="1" t="s">
        <v>32</v>
      </c>
      <c r="I1040" s="1" t="s">
        <v>104</v>
      </c>
      <c r="J1040" s="1" t="s">
        <v>73</v>
      </c>
      <c r="K1040" s="1" t="s">
        <v>67</v>
      </c>
      <c r="L1040" s="1" t="s">
        <v>53</v>
      </c>
      <c r="M1040" s="1"/>
      <c r="N1040" s="1" t="s">
        <v>27</v>
      </c>
      <c r="O1040" s="1" t="s">
        <v>28</v>
      </c>
      <c r="P1040" s="1" t="s">
        <v>542</v>
      </c>
      <c r="Q1040" s="1" t="s">
        <v>708</v>
      </c>
      <c r="R1040" s="1">
        <v>36330</v>
      </c>
      <c r="S1040" s="2">
        <v>42008</v>
      </c>
      <c r="T1040" s="2">
        <v>42039</v>
      </c>
      <c r="U1040" s="1">
        <v>2</v>
      </c>
      <c r="V1040" s="1">
        <v>89697</v>
      </c>
    </row>
    <row r="1041" spans="1:22" x14ac:dyDescent="0.35">
      <c r="A1041" s="1">
        <v>19141</v>
      </c>
      <c r="B1041" s="1" t="s">
        <v>31</v>
      </c>
      <c r="C1041" s="1">
        <v>6.48</v>
      </c>
      <c r="D1041" s="1">
        <v>0.05</v>
      </c>
      <c r="E1041" s="1">
        <v>1852</v>
      </c>
      <c r="F1041" s="1"/>
      <c r="G1041" s="1"/>
      <c r="H1041" s="1" t="s">
        <v>22</v>
      </c>
      <c r="I1041" s="1" t="s">
        <v>42</v>
      </c>
      <c r="J1041" s="1" t="s">
        <v>58</v>
      </c>
      <c r="K1041" s="1" t="s">
        <v>83</v>
      </c>
      <c r="L1041" s="1" t="s">
        <v>53</v>
      </c>
      <c r="M1041" s="1"/>
      <c r="N1041" s="1" t="s">
        <v>27</v>
      </c>
      <c r="O1041" s="1" t="s">
        <v>45</v>
      </c>
      <c r="P1041" s="1" t="s">
        <v>37</v>
      </c>
      <c r="Q1041" s="1" t="s">
        <v>709</v>
      </c>
      <c r="R1041" s="1">
        <v>92008</v>
      </c>
      <c r="S1041" s="1" t="s">
        <v>99</v>
      </c>
      <c r="T1041" s="1" t="s">
        <v>236</v>
      </c>
      <c r="U1041" s="1">
        <v>10</v>
      </c>
      <c r="V1041" s="1">
        <v>86847</v>
      </c>
    </row>
    <row r="1042" spans="1:22" x14ac:dyDescent="0.35">
      <c r="A1042" s="1">
        <v>19142</v>
      </c>
      <c r="B1042" s="1" t="s">
        <v>31</v>
      </c>
      <c r="C1042" s="1">
        <v>30.73</v>
      </c>
      <c r="D1042" s="1">
        <v>0.05</v>
      </c>
      <c r="E1042" s="1">
        <v>1854</v>
      </c>
      <c r="F1042" s="1"/>
      <c r="G1042" s="1"/>
      <c r="H1042" s="1" t="s">
        <v>32</v>
      </c>
      <c r="I1042" s="1" t="s">
        <v>42</v>
      </c>
      <c r="J1042" s="1" t="s">
        <v>73</v>
      </c>
      <c r="K1042" s="1" t="s">
        <v>144</v>
      </c>
      <c r="L1042" s="1" t="s">
        <v>53</v>
      </c>
      <c r="M1042" s="1"/>
      <c r="N1042" s="1" t="s">
        <v>27</v>
      </c>
      <c r="O1042" s="1" t="s">
        <v>45</v>
      </c>
      <c r="P1042" s="1" t="s">
        <v>171</v>
      </c>
      <c r="Q1042" s="1" t="s">
        <v>371</v>
      </c>
      <c r="R1042" s="1">
        <v>6478</v>
      </c>
      <c r="S1042" s="1" t="s">
        <v>99</v>
      </c>
      <c r="T1042" s="1" t="s">
        <v>130</v>
      </c>
      <c r="U1042" s="1">
        <v>16</v>
      </c>
      <c r="V1042" s="1">
        <v>86847</v>
      </c>
    </row>
    <row r="1043" spans="1:22" x14ac:dyDescent="0.35">
      <c r="A1043" s="1">
        <v>20036</v>
      </c>
      <c r="B1043" s="1" t="s">
        <v>41</v>
      </c>
      <c r="C1043" s="1">
        <v>5.98</v>
      </c>
      <c r="D1043" s="1">
        <v>0.05</v>
      </c>
      <c r="E1043" s="1">
        <v>1860</v>
      </c>
      <c r="F1043" s="1"/>
      <c r="G1043" s="1"/>
      <c r="H1043" s="1" t="s">
        <v>32</v>
      </c>
      <c r="I1043" s="1" t="s">
        <v>42</v>
      </c>
      <c r="J1043" s="1" t="s">
        <v>58</v>
      </c>
      <c r="K1043" s="1" t="s">
        <v>100</v>
      </c>
      <c r="L1043" s="1" t="s">
        <v>53</v>
      </c>
      <c r="M1043" s="1"/>
      <c r="N1043" s="1" t="s">
        <v>27</v>
      </c>
      <c r="O1043" s="1" t="s">
        <v>28</v>
      </c>
      <c r="P1043" s="1" t="s">
        <v>152</v>
      </c>
      <c r="Q1043" s="1" t="s">
        <v>710</v>
      </c>
      <c r="R1043" s="1">
        <v>1570</v>
      </c>
      <c r="S1043" s="1" t="s">
        <v>40</v>
      </c>
      <c r="T1043" s="1" t="s">
        <v>102</v>
      </c>
      <c r="U1043" s="1">
        <v>5</v>
      </c>
      <c r="V1043" s="1">
        <v>86846</v>
      </c>
    </row>
    <row r="1044" spans="1:22" x14ac:dyDescent="0.35">
      <c r="A1044" s="1">
        <v>18879</v>
      </c>
      <c r="B1044" s="1" t="s">
        <v>31</v>
      </c>
      <c r="C1044" s="1">
        <v>8.09</v>
      </c>
      <c r="D1044" s="1">
        <v>0.05</v>
      </c>
      <c r="E1044" s="1">
        <v>1869</v>
      </c>
      <c r="F1044" s="1"/>
      <c r="G1044" s="1"/>
      <c r="H1044" s="1" t="s">
        <v>32</v>
      </c>
      <c r="I1044" s="1" t="s">
        <v>104</v>
      </c>
      <c r="J1044" s="1" t="s">
        <v>34</v>
      </c>
      <c r="K1044" s="1" t="s">
        <v>52</v>
      </c>
      <c r="L1044" s="1" t="s">
        <v>53</v>
      </c>
      <c r="M1044" s="1"/>
      <c r="N1044" s="1" t="s">
        <v>27</v>
      </c>
      <c r="O1044" s="1" t="s">
        <v>114</v>
      </c>
      <c r="P1044" s="1" t="s">
        <v>244</v>
      </c>
      <c r="Q1044" s="1" t="s">
        <v>711</v>
      </c>
      <c r="R1044" s="1">
        <v>88310</v>
      </c>
      <c r="S1044" s="2">
        <v>42068</v>
      </c>
      <c r="T1044" s="2">
        <v>42099</v>
      </c>
      <c r="U1044" s="1">
        <v>10</v>
      </c>
      <c r="V1044" s="1">
        <v>89209</v>
      </c>
    </row>
    <row r="1045" spans="1:22" x14ac:dyDescent="0.35">
      <c r="A1045" s="1">
        <v>19415</v>
      </c>
      <c r="B1045" s="1" t="s">
        <v>50</v>
      </c>
      <c r="C1045" s="1">
        <v>90.48</v>
      </c>
      <c r="D1045" s="1">
        <v>0.05</v>
      </c>
      <c r="E1045" s="1">
        <v>1873</v>
      </c>
      <c r="F1045" s="1"/>
      <c r="G1045" s="1"/>
      <c r="H1045" s="1" t="s">
        <v>32</v>
      </c>
      <c r="I1045" s="1" t="s">
        <v>81</v>
      </c>
      <c r="J1045" s="1" t="s">
        <v>58</v>
      </c>
      <c r="K1045" s="1" t="s">
        <v>61</v>
      </c>
      <c r="L1045" s="1" t="s">
        <v>53</v>
      </c>
      <c r="M1045" s="1"/>
      <c r="N1045" s="1" t="s">
        <v>27</v>
      </c>
      <c r="O1045" s="1" t="s">
        <v>114</v>
      </c>
      <c r="P1045" s="1" t="s">
        <v>242</v>
      </c>
      <c r="Q1045" s="1" t="s">
        <v>712</v>
      </c>
      <c r="R1045" s="1">
        <v>33403</v>
      </c>
      <c r="S1045" s="1" t="s">
        <v>177</v>
      </c>
      <c r="T1045" s="1" t="s">
        <v>246</v>
      </c>
      <c r="U1045" s="1">
        <v>1</v>
      </c>
      <c r="V1045" s="1">
        <v>90099</v>
      </c>
    </row>
    <row r="1046" spans="1:22" x14ac:dyDescent="0.35">
      <c r="A1046" s="1">
        <v>19416</v>
      </c>
      <c r="B1046" s="1" t="s">
        <v>50</v>
      </c>
      <c r="C1046" s="1">
        <v>22.84</v>
      </c>
      <c r="D1046" s="1">
        <v>0.05</v>
      </c>
      <c r="E1046" s="1">
        <v>1873</v>
      </c>
      <c r="F1046" s="1"/>
      <c r="G1046" s="1"/>
      <c r="H1046" s="1" t="s">
        <v>32</v>
      </c>
      <c r="I1046" s="1" t="s">
        <v>81</v>
      </c>
      <c r="J1046" s="1" t="s">
        <v>58</v>
      </c>
      <c r="K1046" s="1" t="s">
        <v>83</v>
      </c>
      <c r="L1046" s="1" t="s">
        <v>53</v>
      </c>
      <c r="M1046" s="1"/>
      <c r="N1046" s="1" t="s">
        <v>27</v>
      </c>
      <c r="O1046" s="1" t="s">
        <v>114</v>
      </c>
      <c r="P1046" s="1" t="s">
        <v>242</v>
      </c>
      <c r="Q1046" s="1" t="s">
        <v>712</v>
      </c>
      <c r="R1046" s="1">
        <v>33403</v>
      </c>
      <c r="S1046" s="1" t="s">
        <v>177</v>
      </c>
      <c r="T1046" s="1" t="s">
        <v>177</v>
      </c>
      <c r="U1046" s="1">
        <v>7</v>
      </c>
      <c r="V1046" s="1">
        <v>90099</v>
      </c>
    </row>
    <row r="1047" spans="1:22" x14ac:dyDescent="0.35">
      <c r="A1047" s="1">
        <v>20844</v>
      </c>
      <c r="B1047" s="1" t="s">
        <v>41</v>
      </c>
      <c r="C1047" s="1">
        <v>95.99</v>
      </c>
      <c r="D1047" s="1">
        <v>0.05</v>
      </c>
      <c r="E1047" s="1">
        <v>1875</v>
      </c>
      <c r="F1047" s="1"/>
      <c r="G1047" s="1"/>
      <c r="H1047" s="1" t="s">
        <v>32</v>
      </c>
      <c r="I1047" s="1" t="s">
        <v>104</v>
      </c>
      <c r="J1047" s="1" t="s">
        <v>73</v>
      </c>
      <c r="K1047" s="1" t="s">
        <v>67</v>
      </c>
      <c r="L1047" s="1" t="s">
        <v>53</v>
      </c>
      <c r="M1047" s="1"/>
      <c r="N1047" s="1" t="s">
        <v>27</v>
      </c>
      <c r="O1047" s="1" t="s">
        <v>45</v>
      </c>
      <c r="P1047" s="1" t="s">
        <v>117</v>
      </c>
      <c r="Q1047" s="1" t="s">
        <v>713</v>
      </c>
      <c r="R1047" s="1">
        <v>23320</v>
      </c>
      <c r="S1047" s="1" t="s">
        <v>86</v>
      </c>
      <c r="T1047" s="1" t="s">
        <v>241</v>
      </c>
      <c r="U1047" s="1">
        <v>4</v>
      </c>
      <c r="V1047" s="1">
        <v>90899</v>
      </c>
    </row>
    <row r="1048" spans="1:22" x14ac:dyDescent="0.35">
      <c r="A1048" s="1">
        <v>18284</v>
      </c>
      <c r="B1048" s="1" t="s">
        <v>31</v>
      </c>
      <c r="C1048" s="1">
        <v>5.78</v>
      </c>
      <c r="D1048" s="1">
        <v>0.05</v>
      </c>
      <c r="E1048" s="1">
        <v>1882</v>
      </c>
      <c r="F1048" s="1"/>
      <c r="G1048" s="1"/>
      <c r="H1048" s="1" t="s">
        <v>32</v>
      </c>
      <c r="I1048" s="1" t="s">
        <v>42</v>
      </c>
      <c r="J1048" s="1" t="s">
        <v>58</v>
      </c>
      <c r="K1048" s="1" t="s">
        <v>83</v>
      </c>
      <c r="L1048" s="1" t="s">
        <v>53</v>
      </c>
      <c r="M1048" s="1"/>
      <c r="N1048" s="1" t="s">
        <v>27</v>
      </c>
      <c r="O1048" s="1" t="s">
        <v>45</v>
      </c>
      <c r="P1048" s="1" t="s">
        <v>46</v>
      </c>
      <c r="Q1048" s="1" t="s">
        <v>714</v>
      </c>
      <c r="R1048" s="1">
        <v>7036</v>
      </c>
      <c r="S1048" s="2">
        <v>42007</v>
      </c>
      <c r="T1048" s="2">
        <v>42066</v>
      </c>
      <c r="U1048" s="1">
        <v>1</v>
      </c>
      <c r="V1048" s="1">
        <v>87378</v>
      </c>
    </row>
    <row r="1049" spans="1:22" x14ac:dyDescent="0.35">
      <c r="A1049" s="1">
        <v>18283</v>
      </c>
      <c r="B1049" s="1" t="s">
        <v>31</v>
      </c>
      <c r="C1049" s="1">
        <v>535.64</v>
      </c>
      <c r="D1049" s="1">
        <v>0.1</v>
      </c>
      <c r="E1049" s="1">
        <v>1885</v>
      </c>
      <c r="F1049" s="1"/>
      <c r="G1049" s="1"/>
      <c r="H1049" s="1" t="s">
        <v>22</v>
      </c>
      <c r="I1049" s="1" t="s">
        <v>42</v>
      </c>
      <c r="J1049" s="1" t="s">
        <v>73</v>
      </c>
      <c r="K1049" s="1" t="s">
        <v>74</v>
      </c>
      <c r="L1049" s="1" t="s">
        <v>36</v>
      </c>
      <c r="M1049" s="1"/>
      <c r="N1049" s="1" t="s">
        <v>27</v>
      </c>
      <c r="O1049" s="1" t="s">
        <v>45</v>
      </c>
      <c r="P1049" s="1" t="s">
        <v>291</v>
      </c>
      <c r="Q1049" s="1" t="s">
        <v>715</v>
      </c>
      <c r="R1049" s="1">
        <v>2806</v>
      </c>
      <c r="S1049" s="2">
        <v>42007</v>
      </c>
      <c r="T1049" s="2">
        <v>42066</v>
      </c>
      <c r="U1049" s="1">
        <v>15</v>
      </c>
      <c r="V1049" s="1">
        <v>87378</v>
      </c>
    </row>
    <row r="1050" spans="1:22" x14ac:dyDescent="0.35">
      <c r="A1050" s="1">
        <v>19918</v>
      </c>
      <c r="B1050" s="1" t="s">
        <v>98</v>
      </c>
      <c r="C1050" s="1">
        <v>78.8</v>
      </c>
      <c r="D1050" s="1">
        <v>0.05</v>
      </c>
      <c r="E1050" s="1">
        <v>1889</v>
      </c>
      <c r="F1050" s="1"/>
      <c r="G1050" s="1"/>
      <c r="H1050" s="1" t="s">
        <v>32</v>
      </c>
      <c r="I1050" s="1" t="s">
        <v>42</v>
      </c>
      <c r="J1050" s="1" t="s">
        <v>58</v>
      </c>
      <c r="K1050" s="1" t="s">
        <v>119</v>
      </c>
      <c r="L1050" s="1" t="s">
        <v>178</v>
      </c>
      <c r="M1050" s="1"/>
      <c r="N1050" s="1" t="s">
        <v>27</v>
      </c>
      <c r="O1050" s="1" t="s">
        <v>45</v>
      </c>
      <c r="P1050" s="1" t="s">
        <v>124</v>
      </c>
      <c r="Q1050" s="1" t="s">
        <v>681</v>
      </c>
      <c r="R1050" s="1">
        <v>45429</v>
      </c>
      <c r="S1050" s="1" t="s">
        <v>299</v>
      </c>
      <c r="T1050" s="1" t="s">
        <v>111</v>
      </c>
      <c r="U1050" s="1">
        <v>14</v>
      </c>
      <c r="V1050" s="1">
        <v>90631</v>
      </c>
    </row>
    <row r="1051" spans="1:22" x14ac:dyDescent="0.35">
      <c r="A1051" s="1">
        <v>23886</v>
      </c>
      <c r="B1051" s="1" t="s">
        <v>31</v>
      </c>
      <c r="C1051" s="1">
        <v>320.64</v>
      </c>
      <c r="D1051" s="1">
        <v>0.1</v>
      </c>
      <c r="E1051" s="1">
        <v>1891</v>
      </c>
      <c r="F1051" s="1"/>
      <c r="G1051" s="1"/>
      <c r="H1051" s="1" t="s">
        <v>22</v>
      </c>
      <c r="I1051" s="1" t="s">
        <v>42</v>
      </c>
      <c r="J1051" s="1" t="s">
        <v>34</v>
      </c>
      <c r="K1051" s="1" t="s">
        <v>123</v>
      </c>
      <c r="L1051" s="1" t="s">
        <v>108</v>
      </c>
      <c r="M1051" s="1"/>
      <c r="N1051" s="1" t="s">
        <v>27</v>
      </c>
      <c r="O1051" s="1" t="s">
        <v>54</v>
      </c>
      <c r="P1051" s="1" t="s">
        <v>124</v>
      </c>
      <c r="Q1051" s="1" t="s">
        <v>716</v>
      </c>
      <c r="R1051" s="1">
        <v>45801</v>
      </c>
      <c r="S1051" s="2">
        <v>42128</v>
      </c>
      <c r="T1051" s="2">
        <v>42189</v>
      </c>
      <c r="U1051" s="1">
        <v>7</v>
      </c>
      <c r="V1051" s="1">
        <v>90630</v>
      </c>
    </row>
    <row r="1052" spans="1:22" x14ac:dyDescent="0.35">
      <c r="A1052" s="1">
        <v>22858</v>
      </c>
      <c r="B1052" s="1" t="s">
        <v>98</v>
      </c>
      <c r="C1052" s="1">
        <v>180.98</v>
      </c>
      <c r="D1052" s="1">
        <v>0.1</v>
      </c>
      <c r="E1052" s="1">
        <v>1893</v>
      </c>
      <c r="F1052" s="1"/>
      <c r="G1052" s="1"/>
      <c r="H1052" s="1" t="s">
        <v>22</v>
      </c>
      <c r="I1052" s="1" t="s">
        <v>104</v>
      </c>
      <c r="J1052" s="1" t="s">
        <v>34</v>
      </c>
      <c r="K1052" s="1" t="s">
        <v>35</v>
      </c>
      <c r="L1052" s="1" t="s">
        <v>36</v>
      </c>
      <c r="M1052" s="1"/>
      <c r="N1052" s="1" t="s">
        <v>27</v>
      </c>
      <c r="O1052" s="1" t="s">
        <v>54</v>
      </c>
      <c r="P1052" s="1" t="s">
        <v>306</v>
      </c>
      <c r="Q1052" s="1" t="s">
        <v>717</v>
      </c>
      <c r="R1052" s="1">
        <v>63119</v>
      </c>
      <c r="S1052" s="1" t="s">
        <v>191</v>
      </c>
      <c r="T1052" s="1" t="s">
        <v>230</v>
      </c>
      <c r="U1052" s="1">
        <v>5</v>
      </c>
      <c r="V1052" s="1">
        <v>91262</v>
      </c>
    </row>
    <row r="1053" spans="1:22" x14ac:dyDescent="0.35">
      <c r="A1053" s="1">
        <v>23260</v>
      </c>
      <c r="B1053" s="1" t="s">
        <v>41</v>
      </c>
      <c r="C1053" s="1">
        <v>300.98</v>
      </c>
      <c r="D1053" s="1">
        <v>0.1</v>
      </c>
      <c r="E1053" s="1">
        <v>1894</v>
      </c>
      <c r="F1053" s="1"/>
      <c r="G1053" s="1"/>
      <c r="H1053" s="1" t="s">
        <v>22</v>
      </c>
      <c r="I1053" s="1" t="s">
        <v>42</v>
      </c>
      <c r="J1053" s="1" t="s">
        <v>34</v>
      </c>
      <c r="K1053" s="1" t="s">
        <v>35</v>
      </c>
      <c r="L1053" s="1" t="s">
        <v>36</v>
      </c>
      <c r="M1053" s="1"/>
      <c r="N1053" s="1" t="s">
        <v>27</v>
      </c>
      <c r="O1053" s="1" t="s">
        <v>54</v>
      </c>
      <c r="P1053" s="1" t="s">
        <v>718</v>
      </c>
      <c r="Q1053" s="1" t="s">
        <v>719</v>
      </c>
      <c r="R1053" s="1">
        <v>54915</v>
      </c>
      <c r="S1053" s="1" t="s">
        <v>235</v>
      </c>
      <c r="T1053" s="1" t="s">
        <v>457</v>
      </c>
      <c r="U1053" s="1">
        <v>12</v>
      </c>
      <c r="V1053" s="1">
        <v>91261</v>
      </c>
    </row>
    <row r="1054" spans="1:22" x14ac:dyDescent="0.35">
      <c r="A1054" s="1">
        <v>23261</v>
      </c>
      <c r="B1054" s="1" t="s">
        <v>41</v>
      </c>
      <c r="C1054" s="1">
        <v>2.94</v>
      </c>
      <c r="D1054" s="1">
        <v>0.05</v>
      </c>
      <c r="E1054" s="1">
        <v>1894</v>
      </c>
      <c r="F1054" s="1"/>
      <c r="G1054" s="1"/>
      <c r="H1054" s="1" t="s">
        <v>32</v>
      </c>
      <c r="I1054" s="1" t="s">
        <v>42</v>
      </c>
      <c r="J1054" s="1" t="s">
        <v>58</v>
      </c>
      <c r="K1054" s="1" t="s">
        <v>25</v>
      </c>
      <c r="L1054" s="1" t="s">
        <v>26</v>
      </c>
      <c r="M1054" s="1"/>
      <c r="N1054" s="1" t="s">
        <v>27</v>
      </c>
      <c r="O1054" s="1" t="s">
        <v>54</v>
      </c>
      <c r="P1054" s="1" t="s">
        <v>718</v>
      </c>
      <c r="Q1054" s="1" t="s">
        <v>719</v>
      </c>
      <c r="R1054" s="1">
        <v>54915</v>
      </c>
      <c r="S1054" s="1" t="s">
        <v>235</v>
      </c>
      <c r="T1054" s="1" t="s">
        <v>367</v>
      </c>
      <c r="U1054" s="1">
        <v>1</v>
      </c>
      <c r="V1054" s="1">
        <v>91261</v>
      </c>
    </row>
    <row r="1055" spans="1:22" x14ac:dyDescent="0.35">
      <c r="A1055" s="1">
        <v>23237</v>
      </c>
      <c r="B1055" s="1" t="s">
        <v>21</v>
      </c>
      <c r="C1055" s="1">
        <v>26.17</v>
      </c>
      <c r="D1055" s="1">
        <v>0.05</v>
      </c>
      <c r="E1055" s="1">
        <v>1894</v>
      </c>
      <c r="F1055" s="1"/>
      <c r="G1055" s="1"/>
      <c r="H1055" s="1" t="s">
        <v>32</v>
      </c>
      <c r="I1055" s="1" t="s">
        <v>104</v>
      </c>
      <c r="J1055" s="1" t="s">
        <v>58</v>
      </c>
      <c r="K1055" s="1" t="s">
        <v>61</v>
      </c>
      <c r="L1055" s="1" t="s">
        <v>53</v>
      </c>
      <c r="M1055" s="1"/>
      <c r="N1055" s="1" t="s">
        <v>27</v>
      </c>
      <c r="O1055" s="1" t="s">
        <v>45</v>
      </c>
      <c r="P1055" s="1" t="s">
        <v>718</v>
      </c>
      <c r="Q1055" s="1" t="s">
        <v>719</v>
      </c>
      <c r="R1055" s="1">
        <v>54915</v>
      </c>
      <c r="S1055" s="1" t="s">
        <v>282</v>
      </c>
      <c r="T1055" s="1" t="s">
        <v>99</v>
      </c>
      <c r="U1055" s="1">
        <v>13</v>
      </c>
      <c r="V1055" s="1">
        <v>91263</v>
      </c>
    </row>
    <row r="1056" spans="1:22" x14ac:dyDescent="0.35">
      <c r="A1056" s="1">
        <v>19048</v>
      </c>
      <c r="B1056" s="1" t="s">
        <v>98</v>
      </c>
      <c r="C1056" s="1">
        <v>172.99</v>
      </c>
      <c r="D1056" s="1">
        <v>0.1</v>
      </c>
      <c r="E1056" s="1">
        <v>1906</v>
      </c>
      <c r="F1056" s="1"/>
      <c r="G1056" s="1"/>
      <c r="H1056" s="1" t="s">
        <v>32</v>
      </c>
      <c r="I1056" s="1" t="s">
        <v>81</v>
      </c>
      <c r="J1056" s="1" t="s">
        <v>58</v>
      </c>
      <c r="K1056" s="1" t="s">
        <v>100</v>
      </c>
      <c r="L1056" s="1" t="s">
        <v>53</v>
      </c>
      <c r="M1056" s="1"/>
      <c r="N1056" s="1" t="s">
        <v>27</v>
      </c>
      <c r="O1056" s="1" t="s">
        <v>45</v>
      </c>
      <c r="P1056" s="1" t="s">
        <v>124</v>
      </c>
      <c r="Q1056" s="1" t="s">
        <v>716</v>
      </c>
      <c r="R1056" s="1">
        <v>45801</v>
      </c>
      <c r="S1056" s="1" t="s">
        <v>134</v>
      </c>
      <c r="T1056" s="1" t="s">
        <v>134</v>
      </c>
      <c r="U1056" s="1">
        <v>22</v>
      </c>
      <c r="V1056" s="1">
        <v>86500</v>
      </c>
    </row>
    <row r="1057" spans="1:22" x14ac:dyDescent="0.35">
      <c r="A1057" s="1">
        <v>19049</v>
      </c>
      <c r="B1057" s="1" t="s">
        <v>98</v>
      </c>
      <c r="C1057" s="1">
        <v>7.64</v>
      </c>
      <c r="D1057" s="1">
        <v>0.05</v>
      </c>
      <c r="E1057" s="1">
        <v>1907</v>
      </c>
      <c r="F1057" s="1"/>
      <c r="G1057" s="1"/>
      <c r="H1057" s="1" t="s">
        <v>32</v>
      </c>
      <c r="I1057" s="1" t="s">
        <v>81</v>
      </c>
      <c r="J1057" s="1" t="s">
        <v>58</v>
      </c>
      <c r="K1057" s="1" t="s">
        <v>61</v>
      </c>
      <c r="L1057" s="1" t="s">
        <v>53</v>
      </c>
      <c r="M1057" s="1"/>
      <c r="N1057" s="1" t="s">
        <v>27</v>
      </c>
      <c r="O1057" s="1" t="s">
        <v>114</v>
      </c>
      <c r="P1057" s="1" t="s">
        <v>124</v>
      </c>
      <c r="Q1057" s="1" t="s">
        <v>720</v>
      </c>
      <c r="R1057" s="1">
        <v>44052</v>
      </c>
      <c r="S1057" s="1" t="s">
        <v>134</v>
      </c>
      <c r="T1057" s="1" t="s">
        <v>169</v>
      </c>
      <c r="U1057" s="1">
        <v>1</v>
      </c>
      <c r="V1057" s="1">
        <v>86500</v>
      </c>
    </row>
    <row r="1058" spans="1:22" x14ac:dyDescent="0.35">
      <c r="A1058" s="1">
        <v>23812</v>
      </c>
      <c r="B1058" s="1" t="s">
        <v>31</v>
      </c>
      <c r="C1058" s="1">
        <v>29.17</v>
      </c>
      <c r="D1058" s="1">
        <v>0.05</v>
      </c>
      <c r="E1058" s="1">
        <v>1910</v>
      </c>
      <c r="F1058" s="1"/>
      <c r="G1058" s="1"/>
      <c r="H1058" s="1" t="s">
        <v>32</v>
      </c>
      <c r="I1058" s="1" t="s">
        <v>42</v>
      </c>
      <c r="J1058" s="1" t="s">
        <v>58</v>
      </c>
      <c r="K1058" s="1" t="s">
        <v>100</v>
      </c>
      <c r="L1058" s="1" t="s">
        <v>53</v>
      </c>
      <c r="M1058" s="1"/>
      <c r="N1058" s="1" t="s">
        <v>27</v>
      </c>
      <c r="O1058" s="1" t="s">
        <v>114</v>
      </c>
      <c r="P1058" s="1" t="s">
        <v>254</v>
      </c>
      <c r="Q1058" s="1" t="s">
        <v>721</v>
      </c>
      <c r="R1058" s="1">
        <v>30269</v>
      </c>
      <c r="S1058" s="2">
        <v>42005</v>
      </c>
      <c r="T1058" s="2">
        <v>42036</v>
      </c>
      <c r="U1058" s="1">
        <v>2</v>
      </c>
      <c r="V1058" s="1">
        <v>91371</v>
      </c>
    </row>
    <row r="1059" spans="1:22" x14ac:dyDescent="0.35">
      <c r="A1059" s="1">
        <v>18962</v>
      </c>
      <c r="B1059" s="1" t="s">
        <v>41</v>
      </c>
      <c r="C1059" s="1">
        <v>11.99</v>
      </c>
      <c r="D1059" s="1">
        <v>0.05</v>
      </c>
      <c r="E1059" s="1">
        <v>1916</v>
      </c>
      <c r="F1059" s="1"/>
      <c r="G1059" s="1"/>
      <c r="H1059" s="1" t="s">
        <v>32</v>
      </c>
      <c r="I1059" s="1" t="s">
        <v>42</v>
      </c>
      <c r="J1059" s="1" t="s">
        <v>73</v>
      </c>
      <c r="K1059" s="1" t="s">
        <v>74</v>
      </c>
      <c r="L1059" s="1" t="s">
        <v>75</v>
      </c>
      <c r="M1059" s="1"/>
      <c r="N1059" s="1" t="s">
        <v>27</v>
      </c>
      <c r="O1059" s="1" t="s">
        <v>114</v>
      </c>
      <c r="P1059" s="1" t="s">
        <v>451</v>
      </c>
      <c r="Q1059" s="1" t="s">
        <v>722</v>
      </c>
      <c r="R1059" s="1">
        <v>72209</v>
      </c>
      <c r="S1059" s="1" t="s">
        <v>368</v>
      </c>
      <c r="T1059" s="1" t="s">
        <v>386</v>
      </c>
      <c r="U1059" s="1">
        <v>7</v>
      </c>
      <c r="V1059" s="1">
        <v>85893</v>
      </c>
    </row>
    <row r="1060" spans="1:22" x14ac:dyDescent="0.35">
      <c r="A1060" s="1">
        <v>18016</v>
      </c>
      <c r="B1060" s="1" t="s">
        <v>21</v>
      </c>
      <c r="C1060" s="1">
        <v>125.99</v>
      </c>
      <c r="D1060" s="1">
        <v>0.1</v>
      </c>
      <c r="E1060" s="1">
        <v>1916</v>
      </c>
      <c r="F1060" s="1"/>
      <c r="G1060" s="1"/>
      <c r="H1060" s="1" t="s">
        <v>32</v>
      </c>
      <c r="I1060" s="1" t="s">
        <v>42</v>
      </c>
      <c r="J1060" s="1" t="s">
        <v>73</v>
      </c>
      <c r="K1060" s="1" t="s">
        <v>67</v>
      </c>
      <c r="L1060" s="1" t="s">
        <v>53</v>
      </c>
      <c r="M1060" s="1"/>
      <c r="N1060" s="1" t="s">
        <v>27</v>
      </c>
      <c r="O1060" s="1" t="s">
        <v>114</v>
      </c>
      <c r="P1060" s="1" t="s">
        <v>451</v>
      </c>
      <c r="Q1060" s="1" t="s">
        <v>722</v>
      </c>
      <c r="R1060" s="1">
        <v>72209</v>
      </c>
      <c r="S1060" s="1" t="s">
        <v>278</v>
      </c>
      <c r="T1060" s="1" t="s">
        <v>349</v>
      </c>
      <c r="U1060" s="1">
        <v>9</v>
      </c>
      <c r="V1060" s="1">
        <v>85895</v>
      </c>
    </row>
    <row r="1061" spans="1:22" x14ac:dyDescent="0.35">
      <c r="A1061" s="1">
        <v>21000</v>
      </c>
      <c r="B1061" s="1" t="s">
        <v>50</v>
      </c>
      <c r="C1061" s="1">
        <v>18.7</v>
      </c>
      <c r="D1061" s="1">
        <v>0.05</v>
      </c>
      <c r="E1061" s="1">
        <v>1917</v>
      </c>
      <c r="F1061" s="1"/>
      <c r="G1061" s="1"/>
      <c r="H1061" s="1" t="s">
        <v>32</v>
      </c>
      <c r="I1061" s="1" t="s">
        <v>42</v>
      </c>
      <c r="J1061" s="1" t="s">
        <v>34</v>
      </c>
      <c r="K1061" s="1" t="s">
        <v>52</v>
      </c>
      <c r="L1061" s="1" t="s">
        <v>44</v>
      </c>
      <c r="M1061" s="1"/>
      <c r="N1061" s="1" t="s">
        <v>27</v>
      </c>
      <c r="O1061" s="1" t="s">
        <v>114</v>
      </c>
      <c r="P1061" s="1" t="s">
        <v>451</v>
      </c>
      <c r="Q1061" s="1" t="s">
        <v>723</v>
      </c>
      <c r="R1061" s="1">
        <v>72113</v>
      </c>
      <c r="S1061" s="1" t="s">
        <v>94</v>
      </c>
      <c r="T1061" s="1" t="s">
        <v>95</v>
      </c>
      <c r="U1061" s="1">
        <v>7</v>
      </c>
      <c r="V1061" s="1">
        <v>85894</v>
      </c>
    </row>
    <row r="1062" spans="1:22" x14ac:dyDescent="0.35">
      <c r="A1062" s="1">
        <v>19967</v>
      </c>
      <c r="B1062" s="1" t="s">
        <v>21</v>
      </c>
      <c r="C1062" s="1">
        <v>22.23</v>
      </c>
      <c r="D1062" s="1">
        <v>0.05</v>
      </c>
      <c r="E1062" s="1">
        <v>1917</v>
      </c>
      <c r="F1062" s="1"/>
      <c r="G1062" s="1"/>
      <c r="H1062" s="1" t="s">
        <v>32</v>
      </c>
      <c r="I1062" s="1" t="s">
        <v>42</v>
      </c>
      <c r="J1062" s="1" t="s">
        <v>34</v>
      </c>
      <c r="K1062" s="1" t="s">
        <v>52</v>
      </c>
      <c r="L1062" s="1" t="s">
        <v>44</v>
      </c>
      <c r="M1062" s="1"/>
      <c r="N1062" s="1" t="s">
        <v>27</v>
      </c>
      <c r="O1062" s="1" t="s">
        <v>114</v>
      </c>
      <c r="P1062" s="1" t="s">
        <v>451</v>
      </c>
      <c r="Q1062" s="1" t="s">
        <v>723</v>
      </c>
      <c r="R1062" s="1">
        <v>72113</v>
      </c>
      <c r="S1062" s="2">
        <v>42007</v>
      </c>
      <c r="T1062" s="2">
        <v>42066</v>
      </c>
      <c r="U1062" s="1">
        <v>10</v>
      </c>
      <c r="V1062" s="1">
        <v>85897</v>
      </c>
    </row>
    <row r="1063" spans="1:22" x14ac:dyDescent="0.35">
      <c r="A1063" s="1">
        <v>22246</v>
      </c>
      <c r="B1063" s="1" t="s">
        <v>98</v>
      </c>
      <c r="C1063" s="1">
        <v>10.44</v>
      </c>
      <c r="D1063" s="1">
        <v>0.05</v>
      </c>
      <c r="E1063" s="1">
        <v>1918</v>
      </c>
      <c r="F1063" s="1"/>
      <c r="G1063" s="1"/>
      <c r="H1063" s="1" t="s">
        <v>22</v>
      </c>
      <c r="I1063" s="1" t="s">
        <v>42</v>
      </c>
      <c r="J1063" s="1" t="s">
        <v>58</v>
      </c>
      <c r="K1063" s="1" t="s">
        <v>100</v>
      </c>
      <c r="L1063" s="1" t="s">
        <v>53</v>
      </c>
      <c r="M1063" s="1"/>
      <c r="N1063" s="1" t="s">
        <v>27</v>
      </c>
      <c r="O1063" s="1" t="s">
        <v>114</v>
      </c>
      <c r="P1063" s="1" t="s">
        <v>451</v>
      </c>
      <c r="Q1063" s="1" t="s">
        <v>724</v>
      </c>
      <c r="R1063" s="1">
        <v>72450</v>
      </c>
      <c r="S1063" s="2">
        <v>42098</v>
      </c>
      <c r="T1063" s="2">
        <v>42312</v>
      </c>
      <c r="U1063" s="1">
        <v>17</v>
      </c>
      <c r="V1063" s="1">
        <v>85898</v>
      </c>
    </row>
    <row r="1064" spans="1:22" x14ac:dyDescent="0.35">
      <c r="A1064" s="1">
        <v>24971</v>
      </c>
      <c r="B1064" s="1" t="s">
        <v>21</v>
      </c>
      <c r="C1064" s="1">
        <v>195.99</v>
      </c>
      <c r="D1064" s="1">
        <v>0.1</v>
      </c>
      <c r="E1064" s="1">
        <v>1919</v>
      </c>
      <c r="F1064" s="1"/>
      <c r="G1064" s="1"/>
      <c r="H1064" s="1" t="s">
        <v>32</v>
      </c>
      <c r="I1064" s="1" t="s">
        <v>42</v>
      </c>
      <c r="J1064" s="1" t="s">
        <v>73</v>
      </c>
      <c r="K1064" s="1" t="s">
        <v>67</v>
      </c>
      <c r="L1064" s="1" t="s">
        <v>53</v>
      </c>
      <c r="M1064" s="1"/>
      <c r="N1064" s="1" t="s">
        <v>27</v>
      </c>
      <c r="O1064" s="1" t="s">
        <v>114</v>
      </c>
      <c r="P1064" s="1" t="s">
        <v>451</v>
      </c>
      <c r="Q1064" s="1" t="s">
        <v>725</v>
      </c>
      <c r="R1064" s="1">
        <v>71603</v>
      </c>
      <c r="S1064" s="1" t="s">
        <v>235</v>
      </c>
      <c r="T1064" s="1" t="s">
        <v>457</v>
      </c>
      <c r="U1064" s="1">
        <v>5</v>
      </c>
      <c r="V1064" s="1">
        <v>85896</v>
      </c>
    </row>
    <row r="1065" spans="1:22" x14ac:dyDescent="0.35">
      <c r="A1065" s="1">
        <v>21563</v>
      </c>
      <c r="B1065" s="1" t="s">
        <v>21</v>
      </c>
      <c r="C1065" s="1">
        <v>259.70999999999998</v>
      </c>
      <c r="D1065" s="1">
        <v>0.1</v>
      </c>
      <c r="E1065" s="1">
        <v>1927</v>
      </c>
      <c r="F1065" s="1"/>
      <c r="G1065" s="1"/>
      <c r="H1065" s="1" t="s">
        <v>22</v>
      </c>
      <c r="I1065" s="1" t="s">
        <v>42</v>
      </c>
      <c r="J1065" s="1" t="s">
        <v>34</v>
      </c>
      <c r="K1065" s="1" t="s">
        <v>123</v>
      </c>
      <c r="L1065" s="1" t="s">
        <v>108</v>
      </c>
      <c r="M1065" s="1"/>
      <c r="N1065" s="1" t="s">
        <v>27</v>
      </c>
      <c r="O1065" s="1" t="s">
        <v>114</v>
      </c>
      <c r="P1065" s="1" t="s">
        <v>443</v>
      </c>
      <c r="Q1065" s="1" t="s">
        <v>630</v>
      </c>
      <c r="R1065" s="1">
        <v>29611</v>
      </c>
      <c r="S1065" s="2">
        <v>42157</v>
      </c>
      <c r="T1065" s="2">
        <v>42157</v>
      </c>
      <c r="U1065" s="1">
        <v>8</v>
      </c>
      <c r="V1065" s="1">
        <v>88579</v>
      </c>
    </row>
    <row r="1066" spans="1:22" x14ac:dyDescent="0.35">
      <c r="A1066" s="1">
        <v>22686</v>
      </c>
      <c r="B1066" s="1" t="s">
        <v>31</v>
      </c>
      <c r="C1066" s="1">
        <v>1889.99</v>
      </c>
      <c r="D1066" s="1">
        <v>0.15</v>
      </c>
      <c r="E1066" s="1">
        <v>1928</v>
      </c>
      <c r="F1066" s="1"/>
      <c r="G1066" s="1"/>
      <c r="H1066" s="1" t="s">
        <v>32</v>
      </c>
      <c r="I1066" s="1" t="s">
        <v>42</v>
      </c>
      <c r="J1066" s="1" t="s">
        <v>58</v>
      </c>
      <c r="K1066" s="1" t="s">
        <v>100</v>
      </c>
      <c r="L1066" s="1" t="s">
        <v>53</v>
      </c>
      <c r="M1066" s="1"/>
      <c r="N1066" s="1" t="s">
        <v>27</v>
      </c>
      <c r="O1066" s="1" t="s">
        <v>54</v>
      </c>
      <c r="P1066" s="1" t="s">
        <v>443</v>
      </c>
      <c r="Q1066" s="1" t="s">
        <v>726</v>
      </c>
      <c r="R1066" s="1">
        <v>29651</v>
      </c>
      <c r="S1066" s="1" t="s">
        <v>222</v>
      </c>
      <c r="T1066" s="1" t="s">
        <v>222</v>
      </c>
      <c r="U1066" s="1">
        <v>1</v>
      </c>
      <c r="V1066" s="1">
        <v>88580</v>
      </c>
    </row>
    <row r="1067" spans="1:22" x14ac:dyDescent="0.35">
      <c r="A1067" s="1">
        <v>18159</v>
      </c>
      <c r="B1067" s="1" t="s">
        <v>98</v>
      </c>
      <c r="C1067" s="1">
        <v>3.58</v>
      </c>
      <c r="D1067" s="1">
        <v>0.05</v>
      </c>
      <c r="E1067" s="1">
        <v>1933</v>
      </c>
      <c r="F1067" s="1"/>
      <c r="G1067" s="1"/>
      <c r="H1067" s="1" t="s">
        <v>32</v>
      </c>
      <c r="I1067" s="1" t="s">
        <v>81</v>
      </c>
      <c r="J1067" s="1" t="s">
        <v>58</v>
      </c>
      <c r="K1067" s="1" t="s">
        <v>60</v>
      </c>
      <c r="L1067" s="1" t="s">
        <v>26</v>
      </c>
      <c r="M1067" s="1"/>
      <c r="N1067" s="1" t="s">
        <v>27</v>
      </c>
      <c r="O1067" s="1" t="s">
        <v>54</v>
      </c>
      <c r="P1067" s="1" t="s">
        <v>112</v>
      </c>
      <c r="Q1067" s="1" t="s">
        <v>727</v>
      </c>
      <c r="R1067" s="1">
        <v>75043</v>
      </c>
      <c r="S1067" s="1" t="s">
        <v>190</v>
      </c>
      <c r="T1067" s="1" t="s">
        <v>182</v>
      </c>
      <c r="U1067" s="1">
        <v>10</v>
      </c>
      <c r="V1067" s="1">
        <v>86687</v>
      </c>
    </row>
    <row r="1068" spans="1:22" x14ac:dyDescent="0.35">
      <c r="A1068" s="1">
        <v>19697</v>
      </c>
      <c r="B1068" s="1" t="s">
        <v>98</v>
      </c>
      <c r="C1068" s="1">
        <v>180.98</v>
      </c>
      <c r="D1068" s="1">
        <v>0.1</v>
      </c>
      <c r="E1068" s="1">
        <v>1934</v>
      </c>
      <c r="F1068" s="1"/>
      <c r="G1068" s="1"/>
      <c r="H1068" s="1" t="s">
        <v>22</v>
      </c>
      <c r="I1068" s="1" t="s">
        <v>42</v>
      </c>
      <c r="J1068" s="1" t="s">
        <v>34</v>
      </c>
      <c r="K1068" s="1" t="s">
        <v>35</v>
      </c>
      <c r="L1068" s="1" t="s">
        <v>36</v>
      </c>
      <c r="M1068" s="1"/>
      <c r="N1068" s="1" t="s">
        <v>27</v>
      </c>
      <c r="O1068" s="1" t="s">
        <v>54</v>
      </c>
      <c r="P1068" s="1" t="s">
        <v>112</v>
      </c>
      <c r="Q1068" s="1" t="s">
        <v>429</v>
      </c>
      <c r="R1068" s="1">
        <v>78626</v>
      </c>
      <c r="S1068" s="1" t="s">
        <v>330</v>
      </c>
      <c r="T1068" s="1" t="s">
        <v>330</v>
      </c>
      <c r="U1068" s="1">
        <v>3</v>
      </c>
      <c r="V1068" s="1">
        <v>86688</v>
      </c>
    </row>
    <row r="1069" spans="1:22" x14ac:dyDescent="0.35">
      <c r="A1069" s="1">
        <v>19780</v>
      </c>
      <c r="B1069" s="1" t="s">
        <v>41</v>
      </c>
      <c r="C1069" s="1">
        <v>42.98</v>
      </c>
      <c r="D1069" s="1">
        <v>0.05</v>
      </c>
      <c r="E1069" s="1">
        <v>1935</v>
      </c>
      <c r="F1069" s="1"/>
      <c r="G1069" s="1"/>
      <c r="H1069" s="1" t="s">
        <v>22</v>
      </c>
      <c r="I1069" s="1" t="s">
        <v>81</v>
      </c>
      <c r="J1069" s="1" t="s">
        <v>58</v>
      </c>
      <c r="K1069" s="1" t="s">
        <v>196</v>
      </c>
      <c r="L1069" s="1" t="s">
        <v>53</v>
      </c>
      <c r="M1069" s="1"/>
      <c r="N1069" s="1" t="s">
        <v>27</v>
      </c>
      <c r="O1069" s="1" t="s">
        <v>54</v>
      </c>
      <c r="P1069" s="1" t="s">
        <v>112</v>
      </c>
      <c r="Q1069" s="1" t="s">
        <v>728</v>
      </c>
      <c r="R1069" s="1">
        <v>75051</v>
      </c>
      <c r="S1069" s="2">
        <v>42220</v>
      </c>
      <c r="T1069" s="2">
        <v>42281</v>
      </c>
      <c r="U1069" s="1">
        <v>9</v>
      </c>
      <c r="V1069" s="1">
        <v>86686</v>
      </c>
    </row>
    <row r="1070" spans="1:22" x14ac:dyDescent="0.35">
      <c r="A1070" s="1">
        <v>19698</v>
      </c>
      <c r="B1070" s="1" t="s">
        <v>98</v>
      </c>
      <c r="C1070" s="1">
        <v>3.25</v>
      </c>
      <c r="D1070" s="1">
        <v>0.05</v>
      </c>
      <c r="E1070" s="1">
        <v>1935</v>
      </c>
      <c r="F1070" s="1"/>
      <c r="G1070" s="1"/>
      <c r="H1070" s="1" t="s">
        <v>32</v>
      </c>
      <c r="I1070" s="1" t="s">
        <v>42</v>
      </c>
      <c r="J1070" s="1" t="s">
        <v>58</v>
      </c>
      <c r="K1070" s="1" t="s">
        <v>196</v>
      </c>
      <c r="L1070" s="1" t="s">
        <v>178</v>
      </c>
      <c r="M1070" s="1"/>
      <c r="N1070" s="1" t="s">
        <v>27</v>
      </c>
      <c r="O1070" s="1" t="s">
        <v>54</v>
      </c>
      <c r="P1070" s="1" t="s">
        <v>112</v>
      </c>
      <c r="Q1070" s="1" t="s">
        <v>728</v>
      </c>
      <c r="R1070" s="1">
        <v>75051</v>
      </c>
      <c r="S1070" s="1" t="s">
        <v>330</v>
      </c>
      <c r="T1070" s="2">
        <v>42130</v>
      </c>
      <c r="U1070" s="1">
        <v>2</v>
      </c>
      <c r="V1070" s="1">
        <v>86688</v>
      </c>
    </row>
    <row r="1071" spans="1:22" x14ac:dyDescent="0.35">
      <c r="A1071" s="1">
        <v>19699</v>
      </c>
      <c r="B1071" s="1" t="s">
        <v>98</v>
      </c>
      <c r="C1071" s="1">
        <v>110.98</v>
      </c>
      <c r="D1071" s="1">
        <v>0.1</v>
      </c>
      <c r="E1071" s="1">
        <v>1935</v>
      </c>
      <c r="F1071" s="1"/>
      <c r="G1071" s="1"/>
      <c r="H1071" s="1" t="s">
        <v>32</v>
      </c>
      <c r="I1071" s="1" t="s">
        <v>42</v>
      </c>
      <c r="J1071" s="1" t="s">
        <v>34</v>
      </c>
      <c r="K1071" s="1" t="s">
        <v>52</v>
      </c>
      <c r="L1071" s="1" t="s">
        <v>75</v>
      </c>
      <c r="M1071" s="1"/>
      <c r="N1071" s="1" t="s">
        <v>27</v>
      </c>
      <c r="O1071" s="1" t="s">
        <v>54</v>
      </c>
      <c r="P1071" s="1" t="s">
        <v>112</v>
      </c>
      <c r="Q1071" s="1" t="s">
        <v>728</v>
      </c>
      <c r="R1071" s="1">
        <v>75051</v>
      </c>
      <c r="S1071" s="1" t="s">
        <v>330</v>
      </c>
      <c r="T1071" s="2">
        <v>42100</v>
      </c>
      <c r="U1071" s="1">
        <v>19</v>
      </c>
      <c r="V1071" s="1">
        <v>86688</v>
      </c>
    </row>
    <row r="1072" spans="1:22" x14ac:dyDescent="0.35">
      <c r="A1072" s="1">
        <v>19700</v>
      </c>
      <c r="B1072" s="1" t="s">
        <v>98</v>
      </c>
      <c r="C1072" s="1">
        <v>3.95</v>
      </c>
      <c r="D1072" s="1">
        <v>0.05</v>
      </c>
      <c r="E1072" s="1">
        <v>1935</v>
      </c>
      <c r="F1072" s="1"/>
      <c r="G1072" s="1"/>
      <c r="H1072" s="1" t="s">
        <v>22</v>
      </c>
      <c r="I1072" s="1" t="s">
        <v>42</v>
      </c>
      <c r="J1072" s="1" t="s">
        <v>58</v>
      </c>
      <c r="K1072" s="1" t="s">
        <v>60</v>
      </c>
      <c r="L1072" s="1" t="s">
        <v>26</v>
      </c>
      <c r="M1072" s="1"/>
      <c r="N1072" s="1" t="s">
        <v>27</v>
      </c>
      <c r="O1072" s="1" t="s">
        <v>54</v>
      </c>
      <c r="P1072" s="1" t="s">
        <v>112</v>
      </c>
      <c r="Q1072" s="1" t="s">
        <v>728</v>
      </c>
      <c r="R1072" s="1">
        <v>75051</v>
      </c>
      <c r="S1072" s="1" t="s">
        <v>330</v>
      </c>
      <c r="T1072" s="2">
        <v>42191</v>
      </c>
      <c r="U1072" s="1">
        <v>23</v>
      </c>
      <c r="V1072" s="1">
        <v>86688</v>
      </c>
    </row>
    <row r="1073" spans="1:22" x14ac:dyDescent="0.35">
      <c r="A1073" s="1">
        <v>23551</v>
      </c>
      <c r="B1073" s="1" t="s">
        <v>50</v>
      </c>
      <c r="C1073" s="1">
        <v>152.47999999999999</v>
      </c>
      <c r="D1073" s="1">
        <v>0.1</v>
      </c>
      <c r="E1073" s="1">
        <v>1938</v>
      </c>
      <c r="F1073" s="1"/>
      <c r="G1073" s="1"/>
      <c r="H1073" s="1" t="s">
        <v>22</v>
      </c>
      <c r="I1073" s="1" t="s">
        <v>81</v>
      </c>
      <c r="J1073" s="1" t="s">
        <v>73</v>
      </c>
      <c r="K1073" s="1" t="s">
        <v>144</v>
      </c>
      <c r="L1073" s="1" t="s">
        <v>53</v>
      </c>
      <c r="M1073" s="1"/>
      <c r="N1073" s="1" t="s">
        <v>27</v>
      </c>
      <c r="O1073" s="1" t="s">
        <v>28</v>
      </c>
      <c r="P1073" s="1" t="s">
        <v>145</v>
      </c>
      <c r="Q1073" s="1" t="s">
        <v>729</v>
      </c>
      <c r="R1073" s="1">
        <v>66801</v>
      </c>
      <c r="S1073" s="1" t="s">
        <v>130</v>
      </c>
      <c r="T1073" s="1" t="s">
        <v>131</v>
      </c>
      <c r="U1073" s="1">
        <v>4</v>
      </c>
      <c r="V1073" s="1">
        <v>88870</v>
      </c>
    </row>
    <row r="1074" spans="1:22" x14ac:dyDescent="0.35">
      <c r="A1074" s="1">
        <v>23550</v>
      </c>
      <c r="B1074" s="1" t="s">
        <v>50</v>
      </c>
      <c r="C1074" s="1">
        <v>6.84</v>
      </c>
      <c r="D1074" s="1">
        <v>0.05</v>
      </c>
      <c r="E1074" s="1">
        <v>1940</v>
      </c>
      <c r="F1074" s="1"/>
      <c r="G1074" s="1"/>
      <c r="H1074" s="1" t="s">
        <v>32</v>
      </c>
      <c r="I1074" s="1" t="s">
        <v>81</v>
      </c>
      <c r="J1074" s="1" t="s">
        <v>58</v>
      </c>
      <c r="K1074" s="1" t="s">
        <v>141</v>
      </c>
      <c r="L1074" s="1" t="s">
        <v>44</v>
      </c>
      <c r="M1074" s="1"/>
      <c r="N1074" s="1" t="s">
        <v>27</v>
      </c>
      <c r="O1074" s="1" t="s">
        <v>28</v>
      </c>
      <c r="P1074" s="1" t="s">
        <v>161</v>
      </c>
      <c r="Q1074" s="1" t="s">
        <v>730</v>
      </c>
      <c r="R1074" s="1">
        <v>84020</v>
      </c>
      <c r="S1074" s="1" t="s">
        <v>130</v>
      </c>
      <c r="T1074" s="1" t="s">
        <v>384</v>
      </c>
      <c r="U1074" s="1">
        <v>1</v>
      </c>
      <c r="V1074" s="1">
        <v>88870</v>
      </c>
    </row>
    <row r="1075" spans="1:22" x14ac:dyDescent="0.35">
      <c r="A1075" s="1">
        <v>25531</v>
      </c>
      <c r="B1075" s="1" t="s">
        <v>98</v>
      </c>
      <c r="C1075" s="1">
        <v>78.650000000000006</v>
      </c>
      <c r="D1075" s="1">
        <v>0.05</v>
      </c>
      <c r="E1075" s="1">
        <v>1940</v>
      </c>
      <c r="F1075" s="1"/>
      <c r="G1075" s="1"/>
      <c r="H1075" s="1" t="s">
        <v>32</v>
      </c>
      <c r="I1075" s="1" t="s">
        <v>81</v>
      </c>
      <c r="J1075" s="1" t="s">
        <v>58</v>
      </c>
      <c r="K1075" s="1" t="s">
        <v>196</v>
      </c>
      <c r="L1075" s="1" t="s">
        <v>75</v>
      </c>
      <c r="M1075" s="1"/>
      <c r="N1075" s="1" t="s">
        <v>27</v>
      </c>
      <c r="O1075" s="1" t="s">
        <v>28</v>
      </c>
      <c r="P1075" s="1" t="s">
        <v>161</v>
      </c>
      <c r="Q1075" s="1" t="s">
        <v>730</v>
      </c>
      <c r="R1075" s="1">
        <v>84020</v>
      </c>
      <c r="S1075" s="1" t="s">
        <v>190</v>
      </c>
      <c r="T1075" s="1" t="s">
        <v>191</v>
      </c>
      <c r="U1075" s="1">
        <v>7</v>
      </c>
      <c r="V1075" s="1">
        <v>88871</v>
      </c>
    </row>
    <row r="1076" spans="1:22" x14ac:dyDescent="0.35">
      <c r="A1076" s="1">
        <v>25532</v>
      </c>
      <c r="B1076" s="1" t="s">
        <v>98</v>
      </c>
      <c r="C1076" s="1">
        <v>122.99</v>
      </c>
      <c r="D1076" s="1">
        <v>0.1</v>
      </c>
      <c r="E1076" s="1">
        <v>1940</v>
      </c>
      <c r="F1076" s="1"/>
      <c r="G1076" s="1"/>
      <c r="H1076" s="1" t="s">
        <v>22</v>
      </c>
      <c r="I1076" s="1" t="s">
        <v>81</v>
      </c>
      <c r="J1076" s="1" t="s">
        <v>34</v>
      </c>
      <c r="K1076" s="1" t="s">
        <v>35</v>
      </c>
      <c r="L1076" s="1" t="s">
        <v>36</v>
      </c>
      <c r="M1076" s="1"/>
      <c r="N1076" s="1" t="s">
        <v>27</v>
      </c>
      <c r="O1076" s="1" t="s">
        <v>45</v>
      </c>
      <c r="P1076" s="1" t="s">
        <v>161</v>
      </c>
      <c r="Q1076" s="1" t="s">
        <v>730</v>
      </c>
      <c r="R1076" s="1">
        <v>84020</v>
      </c>
      <c r="S1076" s="1" t="s">
        <v>190</v>
      </c>
      <c r="T1076" s="1" t="s">
        <v>183</v>
      </c>
      <c r="U1076" s="1">
        <v>10</v>
      </c>
      <c r="V1076" s="1">
        <v>88871</v>
      </c>
    </row>
    <row r="1077" spans="1:22" x14ac:dyDescent="0.35">
      <c r="A1077" s="1">
        <v>20371</v>
      </c>
      <c r="B1077" s="1" t="s">
        <v>50</v>
      </c>
      <c r="C1077" s="1">
        <v>90.98</v>
      </c>
      <c r="D1077" s="1">
        <v>0.05</v>
      </c>
      <c r="E1077" s="1">
        <v>1946</v>
      </c>
      <c r="F1077" s="1"/>
      <c r="G1077" s="1"/>
      <c r="H1077" s="1" t="s">
        <v>32</v>
      </c>
      <c r="I1077" s="1" t="s">
        <v>104</v>
      </c>
      <c r="J1077" s="1" t="s">
        <v>34</v>
      </c>
      <c r="K1077" s="1" t="s">
        <v>52</v>
      </c>
      <c r="L1077" s="1" t="s">
        <v>75</v>
      </c>
      <c r="M1077" s="1"/>
      <c r="N1077" s="1" t="s">
        <v>27</v>
      </c>
      <c r="O1077" s="1" t="s">
        <v>45</v>
      </c>
      <c r="P1077" s="1" t="s">
        <v>174</v>
      </c>
      <c r="Q1077" s="1" t="s">
        <v>731</v>
      </c>
      <c r="R1077" s="1">
        <v>15228</v>
      </c>
      <c r="S1077" s="1" t="s">
        <v>198</v>
      </c>
      <c r="T1077" s="1" t="s">
        <v>85</v>
      </c>
      <c r="U1077" s="1">
        <v>12</v>
      </c>
      <c r="V1077" s="1">
        <v>86331</v>
      </c>
    </row>
    <row r="1078" spans="1:22" x14ac:dyDescent="0.35">
      <c r="A1078" s="1">
        <v>20372</v>
      </c>
      <c r="B1078" s="1" t="s">
        <v>50</v>
      </c>
      <c r="C1078" s="1">
        <v>5.98</v>
      </c>
      <c r="D1078" s="1">
        <v>0.05</v>
      </c>
      <c r="E1078" s="1">
        <v>1946</v>
      </c>
      <c r="F1078" s="1"/>
      <c r="G1078" s="1"/>
      <c r="H1078" s="1" t="s">
        <v>32</v>
      </c>
      <c r="I1078" s="1" t="s">
        <v>104</v>
      </c>
      <c r="J1078" s="1" t="s">
        <v>58</v>
      </c>
      <c r="K1078" s="1" t="s">
        <v>83</v>
      </c>
      <c r="L1078" s="1" t="s">
        <v>53</v>
      </c>
      <c r="M1078" s="1"/>
      <c r="N1078" s="1" t="s">
        <v>27</v>
      </c>
      <c r="O1078" s="1" t="s">
        <v>28</v>
      </c>
      <c r="P1078" s="1" t="s">
        <v>174</v>
      </c>
      <c r="Q1078" s="1" t="s">
        <v>731</v>
      </c>
      <c r="R1078" s="1">
        <v>15228</v>
      </c>
      <c r="S1078" s="1" t="s">
        <v>198</v>
      </c>
      <c r="T1078" s="1" t="s">
        <v>85</v>
      </c>
      <c r="U1078" s="1">
        <v>3</v>
      </c>
      <c r="V1078" s="1">
        <v>86331</v>
      </c>
    </row>
    <row r="1079" spans="1:22" x14ac:dyDescent="0.35">
      <c r="A1079" s="1">
        <v>21762</v>
      </c>
      <c r="B1079" s="1" t="s">
        <v>98</v>
      </c>
      <c r="C1079" s="1">
        <v>424.21</v>
      </c>
      <c r="D1079" s="1">
        <v>0.1</v>
      </c>
      <c r="E1079" s="1">
        <v>1949</v>
      </c>
      <c r="F1079" s="1"/>
      <c r="G1079" s="1"/>
      <c r="H1079" s="1" t="s">
        <v>22</v>
      </c>
      <c r="I1079" s="1" t="s">
        <v>51</v>
      </c>
      <c r="J1079" s="1" t="s">
        <v>34</v>
      </c>
      <c r="K1079" s="1" t="s">
        <v>123</v>
      </c>
      <c r="L1079" s="1" t="s">
        <v>108</v>
      </c>
      <c r="M1079" s="1"/>
      <c r="N1079" s="1" t="s">
        <v>27</v>
      </c>
      <c r="O1079" s="1" t="s">
        <v>28</v>
      </c>
      <c r="P1079" s="1" t="s">
        <v>69</v>
      </c>
      <c r="Q1079" s="1" t="s">
        <v>732</v>
      </c>
      <c r="R1079" s="1">
        <v>59715</v>
      </c>
      <c r="S1079" s="2">
        <v>42006</v>
      </c>
      <c r="T1079" s="2">
        <v>42126</v>
      </c>
      <c r="U1079" s="1">
        <v>12</v>
      </c>
      <c r="V1079" s="1">
        <v>90415</v>
      </c>
    </row>
    <row r="1080" spans="1:22" x14ac:dyDescent="0.35">
      <c r="A1080" s="1">
        <v>24793</v>
      </c>
      <c r="B1080" s="1" t="s">
        <v>31</v>
      </c>
      <c r="C1080" s="1">
        <v>6.68</v>
      </c>
      <c r="D1080" s="1">
        <v>0.05</v>
      </c>
      <c r="E1080" s="1">
        <v>1950</v>
      </c>
      <c r="F1080" s="1"/>
      <c r="G1080" s="1"/>
      <c r="H1080" s="1" t="s">
        <v>32</v>
      </c>
      <c r="I1080" s="1" t="s">
        <v>51</v>
      </c>
      <c r="J1080" s="1" t="s">
        <v>58</v>
      </c>
      <c r="K1080" s="1" t="s">
        <v>83</v>
      </c>
      <c r="L1080" s="1" t="s">
        <v>53</v>
      </c>
      <c r="M1080" s="1"/>
      <c r="N1080" s="1" t="s">
        <v>27</v>
      </c>
      <c r="O1080" s="1" t="s">
        <v>28</v>
      </c>
      <c r="P1080" s="1" t="s">
        <v>69</v>
      </c>
      <c r="Q1080" s="1" t="s">
        <v>733</v>
      </c>
      <c r="R1080" s="1">
        <v>59750</v>
      </c>
      <c r="S1080" s="2">
        <v>42156</v>
      </c>
      <c r="T1080" s="2">
        <v>42217</v>
      </c>
      <c r="U1080" s="1">
        <v>7</v>
      </c>
      <c r="V1080" s="1">
        <v>90414</v>
      </c>
    </row>
    <row r="1081" spans="1:22" x14ac:dyDescent="0.35">
      <c r="A1081" s="1">
        <v>23378</v>
      </c>
      <c r="B1081" s="1" t="s">
        <v>21</v>
      </c>
      <c r="C1081" s="1">
        <v>40.98</v>
      </c>
      <c r="D1081" s="1">
        <v>0.05</v>
      </c>
      <c r="E1081" s="1">
        <v>1956</v>
      </c>
      <c r="F1081" s="1"/>
      <c r="G1081" s="1"/>
      <c r="H1081" s="1" t="s">
        <v>32</v>
      </c>
      <c r="I1081" s="1" t="s">
        <v>104</v>
      </c>
      <c r="J1081" s="1" t="s">
        <v>73</v>
      </c>
      <c r="K1081" s="1" t="s">
        <v>144</v>
      </c>
      <c r="L1081" s="1" t="s">
        <v>53</v>
      </c>
      <c r="M1081" s="1"/>
      <c r="N1081" s="1" t="s">
        <v>27</v>
      </c>
      <c r="O1081" s="1" t="s">
        <v>54</v>
      </c>
      <c r="P1081" s="1" t="s">
        <v>194</v>
      </c>
      <c r="Q1081" s="1" t="s">
        <v>231</v>
      </c>
      <c r="R1081" s="1">
        <v>80027</v>
      </c>
      <c r="S1081" s="1" t="s">
        <v>310</v>
      </c>
      <c r="T1081" s="1" t="s">
        <v>264</v>
      </c>
      <c r="U1081" s="1">
        <v>19</v>
      </c>
      <c r="V1081" s="1">
        <v>89820</v>
      </c>
    </row>
    <row r="1082" spans="1:22" x14ac:dyDescent="0.35">
      <c r="A1082" s="1">
        <v>21638</v>
      </c>
      <c r="B1082" s="1" t="s">
        <v>21</v>
      </c>
      <c r="C1082" s="1">
        <v>77.510000000000005</v>
      </c>
      <c r="D1082" s="1">
        <v>0.05</v>
      </c>
      <c r="E1082" s="1">
        <v>1957</v>
      </c>
      <c r="F1082" s="1"/>
      <c r="G1082" s="1"/>
      <c r="H1082" s="1" t="s">
        <v>32</v>
      </c>
      <c r="I1082" s="1" t="s">
        <v>104</v>
      </c>
      <c r="J1082" s="1" t="s">
        <v>73</v>
      </c>
      <c r="K1082" s="1" t="s">
        <v>144</v>
      </c>
      <c r="L1082" s="1" t="s">
        <v>53</v>
      </c>
      <c r="M1082" s="1"/>
      <c r="N1082" s="1" t="s">
        <v>27</v>
      </c>
      <c r="O1082" s="1" t="s">
        <v>28</v>
      </c>
      <c r="P1082" s="1" t="s">
        <v>306</v>
      </c>
      <c r="Q1082" s="1" t="s">
        <v>626</v>
      </c>
      <c r="R1082" s="1">
        <v>63130</v>
      </c>
      <c r="S1082" s="2">
        <v>42189</v>
      </c>
      <c r="T1082" s="2">
        <v>42251</v>
      </c>
      <c r="U1082" s="1">
        <v>1</v>
      </c>
      <c r="V1082" s="1">
        <v>89818</v>
      </c>
    </row>
    <row r="1083" spans="1:22" x14ac:dyDescent="0.35">
      <c r="A1083" s="1">
        <v>24640</v>
      </c>
      <c r="B1083" s="1" t="s">
        <v>98</v>
      </c>
      <c r="C1083" s="1">
        <v>30.98</v>
      </c>
      <c r="D1083" s="1">
        <v>0.05</v>
      </c>
      <c r="E1083" s="1">
        <v>1958</v>
      </c>
      <c r="F1083" s="1"/>
      <c r="G1083" s="1"/>
      <c r="H1083" s="1" t="s">
        <v>22</v>
      </c>
      <c r="I1083" s="1" t="s">
        <v>104</v>
      </c>
      <c r="J1083" s="1" t="s">
        <v>73</v>
      </c>
      <c r="K1083" s="1" t="s">
        <v>144</v>
      </c>
      <c r="L1083" s="1" t="s">
        <v>53</v>
      </c>
      <c r="M1083" s="1"/>
      <c r="N1083" s="1" t="s">
        <v>27</v>
      </c>
      <c r="O1083" s="1" t="s">
        <v>114</v>
      </c>
      <c r="P1083" s="1" t="s">
        <v>90</v>
      </c>
      <c r="Q1083" s="1" t="s">
        <v>436</v>
      </c>
      <c r="R1083" s="1">
        <v>97068</v>
      </c>
      <c r="S1083" s="1" t="s">
        <v>193</v>
      </c>
      <c r="T1083" s="1" t="s">
        <v>149</v>
      </c>
      <c r="U1083" s="1">
        <v>7</v>
      </c>
      <c r="V1083" s="1">
        <v>89819</v>
      </c>
    </row>
    <row r="1084" spans="1:22" x14ac:dyDescent="0.35">
      <c r="A1084" s="1">
        <v>3956</v>
      </c>
      <c r="B1084" s="1" t="s">
        <v>41</v>
      </c>
      <c r="C1084" s="1">
        <v>20.28</v>
      </c>
      <c r="D1084" s="1">
        <v>0.05</v>
      </c>
      <c r="E1084" s="1">
        <v>1959</v>
      </c>
      <c r="F1084" s="1"/>
      <c r="G1084" s="1"/>
      <c r="H1084" s="1" t="s">
        <v>32</v>
      </c>
      <c r="I1084" s="1" t="s">
        <v>81</v>
      </c>
      <c r="J1084" s="1" t="s">
        <v>34</v>
      </c>
      <c r="K1084" s="1" t="s">
        <v>52</v>
      </c>
      <c r="L1084" s="1" t="s">
        <v>53</v>
      </c>
      <c r="M1084" s="1"/>
      <c r="N1084" s="1" t="s">
        <v>27</v>
      </c>
      <c r="O1084" s="1" t="s">
        <v>114</v>
      </c>
      <c r="P1084" s="1" t="s">
        <v>242</v>
      </c>
      <c r="Q1084" s="1" t="s">
        <v>283</v>
      </c>
      <c r="R1084" s="1">
        <v>33916</v>
      </c>
      <c r="S1084" s="1" t="s">
        <v>97</v>
      </c>
      <c r="T1084" s="1" t="s">
        <v>97</v>
      </c>
      <c r="U1084" s="1">
        <v>9</v>
      </c>
      <c r="V1084" s="1">
        <v>28225</v>
      </c>
    </row>
    <row r="1085" spans="1:22" x14ac:dyDescent="0.35">
      <c r="A1085" s="1">
        <v>3684</v>
      </c>
      <c r="B1085" s="1" t="s">
        <v>98</v>
      </c>
      <c r="C1085" s="1">
        <v>9.99</v>
      </c>
      <c r="D1085" s="1">
        <v>0.05</v>
      </c>
      <c r="E1085" s="1">
        <v>1959</v>
      </c>
      <c r="F1085" s="1"/>
      <c r="G1085" s="1"/>
      <c r="H1085" s="1" t="s">
        <v>32</v>
      </c>
      <c r="I1085" s="1" t="s">
        <v>42</v>
      </c>
      <c r="J1085" s="1" t="s">
        <v>58</v>
      </c>
      <c r="K1085" s="1" t="s">
        <v>83</v>
      </c>
      <c r="L1085" s="1" t="s">
        <v>53</v>
      </c>
      <c r="M1085" s="1"/>
      <c r="N1085" s="1" t="s">
        <v>27</v>
      </c>
      <c r="O1085" s="1" t="s">
        <v>114</v>
      </c>
      <c r="P1085" s="1" t="s">
        <v>242</v>
      </c>
      <c r="Q1085" s="1" t="s">
        <v>283</v>
      </c>
      <c r="R1085" s="1">
        <v>33916</v>
      </c>
      <c r="S1085" s="1" t="s">
        <v>349</v>
      </c>
      <c r="T1085" s="1" t="s">
        <v>219</v>
      </c>
      <c r="U1085" s="1">
        <v>43</v>
      </c>
      <c r="V1085" s="1">
        <v>26342</v>
      </c>
    </row>
    <row r="1086" spans="1:22" x14ac:dyDescent="0.35">
      <c r="A1086" s="1">
        <v>3685</v>
      </c>
      <c r="B1086" s="1" t="s">
        <v>98</v>
      </c>
      <c r="C1086" s="1">
        <v>48.04</v>
      </c>
      <c r="D1086" s="1">
        <v>0.05</v>
      </c>
      <c r="E1086" s="1">
        <v>1959</v>
      </c>
      <c r="F1086" s="1"/>
      <c r="G1086" s="1"/>
      <c r="H1086" s="1" t="s">
        <v>32</v>
      </c>
      <c r="I1086" s="1" t="s">
        <v>42</v>
      </c>
      <c r="J1086" s="1" t="s">
        <v>58</v>
      </c>
      <c r="K1086" s="1" t="s">
        <v>83</v>
      </c>
      <c r="L1086" s="1" t="s">
        <v>53</v>
      </c>
      <c r="M1086" s="1"/>
      <c r="N1086" s="1" t="s">
        <v>27</v>
      </c>
      <c r="O1086" s="1" t="s">
        <v>114</v>
      </c>
      <c r="P1086" s="1" t="s">
        <v>242</v>
      </c>
      <c r="Q1086" s="1" t="s">
        <v>283</v>
      </c>
      <c r="R1086" s="1">
        <v>33916</v>
      </c>
      <c r="S1086" s="1" t="s">
        <v>349</v>
      </c>
      <c r="T1086" s="1" t="s">
        <v>182</v>
      </c>
      <c r="U1086" s="1">
        <v>74</v>
      </c>
      <c r="V1086" s="1">
        <v>26342</v>
      </c>
    </row>
    <row r="1087" spans="1:22" x14ac:dyDescent="0.35">
      <c r="A1087" s="1">
        <v>3686</v>
      </c>
      <c r="B1087" s="1" t="s">
        <v>98</v>
      </c>
      <c r="C1087" s="1">
        <v>6.68</v>
      </c>
      <c r="D1087" s="1">
        <v>0.05</v>
      </c>
      <c r="E1087" s="1">
        <v>1959</v>
      </c>
      <c r="F1087" s="1"/>
      <c r="G1087" s="1"/>
      <c r="H1087" s="1" t="s">
        <v>32</v>
      </c>
      <c r="I1087" s="1" t="s">
        <v>42</v>
      </c>
      <c r="J1087" s="1" t="s">
        <v>58</v>
      </c>
      <c r="K1087" s="1" t="s">
        <v>83</v>
      </c>
      <c r="L1087" s="1" t="s">
        <v>53</v>
      </c>
      <c r="M1087" s="1"/>
      <c r="N1087" s="1" t="s">
        <v>27</v>
      </c>
      <c r="O1087" s="1" t="s">
        <v>54</v>
      </c>
      <c r="P1087" s="1" t="s">
        <v>242</v>
      </c>
      <c r="Q1087" s="1" t="s">
        <v>283</v>
      </c>
      <c r="R1087" s="1">
        <v>33916</v>
      </c>
      <c r="S1087" s="1" t="s">
        <v>349</v>
      </c>
      <c r="T1087" s="1" t="s">
        <v>341</v>
      </c>
      <c r="U1087" s="1">
        <v>5</v>
      </c>
      <c r="V1087" s="1">
        <v>26342</v>
      </c>
    </row>
    <row r="1088" spans="1:22" x14ac:dyDescent="0.35">
      <c r="A1088" s="1">
        <v>21685</v>
      </c>
      <c r="B1088" s="1" t="s">
        <v>98</v>
      </c>
      <c r="C1088" s="1">
        <v>48.04</v>
      </c>
      <c r="D1088" s="1">
        <v>0.05</v>
      </c>
      <c r="E1088" s="1">
        <v>1962</v>
      </c>
      <c r="F1088" s="1"/>
      <c r="G1088" s="1"/>
      <c r="H1088" s="1" t="s">
        <v>32</v>
      </c>
      <c r="I1088" s="1" t="s">
        <v>42</v>
      </c>
      <c r="J1088" s="1" t="s">
        <v>58</v>
      </c>
      <c r="K1088" s="1" t="s">
        <v>83</v>
      </c>
      <c r="L1088" s="1" t="s">
        <v>53</v>
      </c>
      <c r="M1088" s="1"/>
      <c r="N1088" s="1" t="s">
        <v>27</v>
      </c>
      <c r="O1088" s="1" t="s">
        <v>54</v>
      </c>
      <c r="P1088" s="1" t="s">
        <v>215</v>
      </c>
      <c r="Q1088" s="1" t="s">
        <v>734</v>
      </c>
      <c r="R1088" s="1">
        <v>48601</v>
      </c>
      <c r="S1088" s="1" t="s">
        <v>349</v>
      </c>
      <c r="T1088" s="1" t="s">
        <v>182</v>
      </c>
      <c r="U1088" s="1">
        <v>18</v>
      </c>
      <c r="V1088" s="1">
        <v>88857</v>
      </c>
    </row>
    <row r="1089" spans="1:22" x14ac:dyDescent="0.35">
      <c r="A1089" s="1">
        <v>21686</v>
      </c>
      <c r="B1089" s="1" t="s">
        <v>98</v>
      </c>
      <c r="C1089" s="1">
        <v>6.68</v>
      </c>
      <c r="D1089" s="1">
        <v>0.05</v>
      </c>
      <c r="E1089" s="1">
        <v>1962</v>
      </c>
      <c r="F1089" s="1"/>
      <c r="G1089" s="1"/>
      <c r="H1089" s="1" t="s">
        <v>32</v>
      </c>
      <c r="I1089" s="1" t="s">
        <v>42</v>
      </c>
      <c r="J1089" s="1" t="s">
        <v>58</v>
      </c>
      <c r="K1089" s="1" t="s">
        <v>83</v>
      </c>
      <c r="L1089" s="1" t="s">
        <v>53</v>
      </c>
      <c r="M1089" s="1"/>
      <c r="N1089" s="1" t="s">
        <v>27</v>
      </c>
      <c r="O1089" s="1" t="s">
        <v>54</v>
      </c>
      <c r="P1089" s="1" t="s">
        <v>215</v>
      </c>
      <c r="Q1089" s="1" t="s">
        <v>734</v>
      </c>
      <c r="R1089" s="1">
        <v>48601</v>
      </c>
      <c r="S1089" s="1" t="s">
        <v>349</v>
      </c>
      <c r="T1089" s="1" t="s">
        <v>341</v>
      </c>
      <c r="U1089" s="1">
        <v>1</v>
      </c>
      <c r="V1089" s="1">
        <v>88857</v>
      </c>
    </row>
    <row r="1090" spans="1:22" x14ac:dyDescent="0.35">
      <c r="A1090" s="1">
        <v>22488</v>
      </c>
      <c r="B1090" s="1" t="s">
        <v>50</v>
      </c>
      <c r="C1090" s="1">
        <v>78.650000000000006</v>
      </c>
      <c r="D1090" s="1">
        <v>0.05</v>
      </c>
      <c r="E1090" s="1">
        <v>1967</v>
      </c>
      <c r="F1090" s="1"/>
      <c r="G1090" s="1"/>
      <c r="H1090" s="1" t="s">
        <v>22</v>
      </c>
      <c r="I1090" s="1" t="s">
        <v>51</v>
      </c>
      <c r="J1090" s="1" t="s">
        <v>58</v>
      </c>
      <c r="K1090" s="1" t="s">
        <v>196</v>
      </c>
      <c r="L1090" s="1" t="s">
        <v>75</v>
      </c>
      <c r="M1090" s="1"/>
      <c r="N1090" s="1" t="s">
        <v>27</v>
      </c>
      <c r="O1090" s="1" t="s">
        <v>114</v>
      </c>
      <c r="P1090" s="1" t="s">
        <v>228</v>
      </c>
      <c r="Q1090" s="1" t="s">
        <v>629</v>
      </c>
      <c r="R1090" s="1">
        <v>52732</v>
      </c>
      <c r="S1090" s="1" t="s">
        <v>282</v>
      </c>
      <c r="T1090" s="1" t="s">
        <v>99</v>
      </c>
      <c r="U1090" s="1">
        <v>8</v>
      </c>
      <c r="V1090" s="1">
        <v>89456</v>
      </c>
    </row>
    <row r="1091" spans="1:22" x14ac:dyDescent="0.35">
      <c r="A1091" s="1">
        <v>26220</v>
      </c>
      <c r="B1091" s="1" t="s">
        <v>50</v>
      </c>
      <c r="C1091" s="1">
        <v>11.58</v>
      </c>
      <c r="D1091" s="1">
        <v>0.05</v>
      </c>
      <c r="E1091" s="1">
        <v>1971</v>
      </c>
      <c r="F1091" s="1"/>
      <c r="G1091" s="1"/>
      <c r="H1091" s="1" t="s">
        <v>32</v>
      </c>
      <c r="I1091" s="1" t="s">
        <v>81</v>
      </c>
      <c r="J1091" s="1" t="s">
        <v>58</v>
      </c>
      <c r="K1091" s="1" t="s">
        <v>61</v>
      </c>
      <c r="L1091" s="1" t="s">
        <v>53</v>
      </c>
      <c r="M1091" s="1"/>
      <c r="N1091" s="1" t="s">
        <v>27</v>
      </c>
      <c r="O1091" s="1" t="s">
        <v>45</v>
      </c>
      <c r="P1091" s="1" t="s">
        <v>364</v>
      </c>
      <c r="Q1091" s="1" t="s">
        <v>735</v>
      </c>
      <c r="R1091" s="1">
        <v>38801</v>
      </c>
      <c r="S1091" s="1" t="s">
        <v>201</v>
      </c>
      <c r="T1091" s="1" t="s">
        <v>246</v>
      </c>
      <c r="U1091" s="1">
        <v>3</v>
      </c>
      <c r="V1091" s="1">
        <v>91550</v>
      </c>
    </row>
    <row r="1092" spans="1:22" x14ac:dyDescent="0.35">
      <c r="A1092" s="1">
        <v>26223</v>
      </c>
      <c r="B1092" s="1" t="s">
        <v>50</v>
      </c>
      <c r="C1092" s="1">
        <v>350.99</v>
      </c>
      <c r="D1092" s="1">
        <v>0.1</v>
      </c>
      <c r="E1092" s="1">
        <v>1972</v>
      </c>
      <c r="F1092" s="1"/>
      <c r="G1092" s="1"/>
      <c r="H1092" s="1" t="s">
        <v>22</v>
      </c>
      <c r="I1092" s="1" t="s">
        <v>81</v>
      </c>
      <c r="J1092" s="1" t="s">
        <v>34</v>
      </c>
      <c r="K1092" s="1" t="s">
        <v>35</v>
      </c>
      <c r="L1092" s="1" t="s">
        <v>36</v>
      </c>
      <c r="M1092" s="1"/>
      <c r="N1092" s="1" t="s">
        <v>27</v>
      </c>
      <c r="O1092" s="1" t="s">
        <v>45</v>
      </c>
      <c r="P1092" s="1" t="s">
        <v>174</v>
      </c>
      <c r="Q1092" s="1" t="s">
        <v>736</v>
      </c>
      <c r="R1092" s="1">
        <v>19090</v>
      </c>
      <c r="S1092" s="1" t="s">
        <v>201</v>
      </c>
      <c r="T1092" s="1" t="s">
        <v>96</v>
      </c>
      <c r="U1092" s="1">
        <v>6</v>
      </c>
      <c r="V1092" s="1">
        <v>91550</v>
      </c>
    </row>
    <row r="1093" spans="1:22" x14ac:dyDescent="0.35">
      <c r="A1093" s="1">
        <v>26224</v>
      </c>
      <c r="B1093" s="1" t="s">
        <v>50</v>
      </c>
      <c r="C1093" s="1">
        <v>15.99</v>
      </c>
      <c r="D1093" s="1">
        <v>0.05</v>
      </c>
      <c r="E1093" s="1">
        <v>1972</v>
      </c>
      <c r="F1093" s="1"/>
      <c r="G1093" s="1"/>
      <c r="H1093" s="1" t="s">
        <v>22</v>
      </c>
      <c r="I1093" s="1" t="s">
        <v>81</v>
      </c>
      <c r="J1093" s="1" t="s">
        <v>73</v>
      </c>
      <c r="K1093" s="1" t="s">
        <v>74</v>
      </c>
      <c r="L1093" s="1" t="s">
        <v>53</v>
      </c>
      <c r="M1093" s="1"/>
      <c r="N1093" s="1" t="s">
        <v>27</v>
      </c>
      <c r="O1093" s="1" t="s">
        <v>54</v>
      </c>
      <c r="P1093" s="1" t="s">
        <v>174</v>
      </c>
      <c r="Q1093" s="1" t="s">
        <v>736</v>
      </c>
      <c r="R1093" s="1">
        <v>19090</v>
      </c>
      <c r="S1093" s="1" t="s">
        <v>201</v>
      </c>
      <c r="T1093" s="1" t="s">
        <v>96</v>
      </c>
      <c r="U1093" s="1">
        <v>5</v>
      </c>
      <c r="V1093" s="1">
        <v>91550</v>
      </c>
    </row>
    <row r="1094" spans="1:22" x14ac:dyDescent="0.35">
      <c r="A1094" s="1">
        <v>18795</v>
      </c>
      <c r="B1094" s="1" t="s">
        <v>50</v>
      </c>
      <c r="C1094" s="1">
        <v>20.48</v>
      </c>
      <c r="D1094" s="1">
        <v>0.05</v>
      </c>
      <c r="E1094" s="1">
        <v>1974</v>
      </c>
      <c r="F1094" s="1"/>
      <c r="G1094" s="1"/>
      <c r="H1094" s="1" t="s">
        <v>32</v>
      </c>
      <c r="I1094" s="1" t="s">
        <v>104</v>
      </c>
      <c r="J1094" s="1" t="s">
        <v>58</v>
      </c>
      <c r="K1094" s="1" t="s">
        <v>196</v>
      </c>
      <c r="L1094" s="1" t="s">
        <v>53</v>
      </c>
      <c r="M1094" s="1"/>
      <c r="N1094" s="1" t="s">
        <v>27</v>
      </c>
      <c r="O1094" s="1" t="s">
        <v>54</v>
      </c>
      <c r="P1094" s="1" t="s">
        <v>215</v>
      </c>
      <c r="Q1094" s="1" t="s">
        <v>737</v>
      </c>
      <c r="R1094" s="1">
        <v>48127</v>
      </c>
      <c r="S1094" s="1" t="s">
        <v>249</v>
      </c>
      <c r="T1094" s="1" t="s">
        <v>77</v>
      </c>
      <c r="U1094" s="1">
        <v>5</v>
      </c>
      <c r="V1094" s="1">
        <v>89040</v>
      </c>
    </row>
    <row r="1095" spans="1:22" x14ac:dyDescent="0.35">
      <c r="A1095" s="1">
        <v>18796</v>
      </c>
      <c r="B1095" s="1" t="s">
        <v>50</v>
      </c>
      <c r="C1095" s="1">
        <v>15.67</v>
      </c>
      <c r="D1095" s="1">
        <v>0.05</v>
      </c>
      <c r="E1095" s="1">
        <v>1974</v>
      </c>
      <c r="F1095" s="1"/>
      <c r="G1095" s="1"/>
      <c r="H1095" s="1" t="s">
        <v>32</v>
      </c>
      <c r="I1095" s="1" t="s">
        <v>104</v>
      </c>
      <c r="J1095" s="1" t="s">
        <v>58</v>
      </c>
      <c r="K1095" s="1" t="s">
        <v>61</v>
      </c>
      <c r="L1095" s="1" t="s">
        <v>53</v>
      </c>
      <c r="M1095" s="1"/>
      <c r="N1095" s="1" t="s">
        <v>27</v>
      </c>
      <c r="O1095" s="1" t="s">
        <v>54</v>
      </c>
      <c r="P1095" s="1" t="s">
        <v>215</v>
      </c>
      <c r="Q1095" s="1" t="s">
        <v>737</v>
      </c>
      <c r="R1095" s="1">
        <v>48127</v>
      </c>
      <c r="S1095" s="1" t="s">
        <v>249</v>
      </c>
      <c r="T1095" s="1" t="s">
        <v>77</v>
      </c>
      <c r="U1095" s="1">
        <v>3</v>
      </c>
      <c r="V1095" s="1">
        <v>89040</v>
      </c>
    </row>
    <row r="1096" spans="1:22" x14ac:dyDescent="0.35">
      <c r="A1096" s="1">
        <v>25731</v>
      </c>
      <c r="B1096" s="1" t="s">
        <v>41</v>
      </c>
      <c r="C1096" s="1">
        <v>70.98</v>
      </c>
      <c r="D1096" s="1">
        <v>0.05</v>
      </c>
      <c r="E1096" s="1">
        <v>1976</v>
      </c>
      <c r="F1096" s="1"/>
      <c r="G1096" s="1"/>
      <c r="H1096" s="1" t="s">
        <v>22</v>
      </c>
      <c r="I1096" s="1" t="s">
        <v>104</v>
      </c>
      <c r="J1096" s="1" t="s">
        <v>34</v>
      </c>
      <c r="K1096" s="1" t="s">
        <v>151</v>
      </c>
      <c r="L1096" s="1" t="s">
        <v>108</v>
      </c>
      <c r="M1096" s="1"/>
      <c r="N1096" s="1" t="s">
        <v>27</v>
      </c>
      <c r="O1096" s="1" t="s">
        <v>54</v>
      </c>
      <c r="P1096" s="1" t="s">
        <v>215</v>
      </c>
      <c r="Q1096" s="1" t="s">
        <v>738</v>
      </c>
      <c r="R1096" s="1">
        <v>48823</v>
      </c>
      <c r="S1096" s="2">
        <v>42278</v>
      </c>
      <c r="T1096" s="2">
        <v>42309</v>
      </c>
      <c r="U1096" s="1">
        <v>8</v>
      </c>
      <c r="V1096" s="1">
        <v>89039</v>
      </c>
    </row>
    <row r="1097" spans="1:22" x14ac:dyDescent="0.35">
      <c r="A1097" s="1">
        <v>25732</v>
      </c>
      <c r="B1097" s="1" t="s">
        <v>41</v>
      </c>
      <c r="C1097" s="1">
        <v>11.55</v>
      </c>
      <c r="D1097" s="1">
        <v>0.05</v>
      </c>
      <c r="E1097" s="1">
        <v>1976</v>
      </c>
      <c r="F1097" s="1"/>
      <c r="G1097" s="1"/>
      <c r="H1097" s="1" t="s">
        <v>32</v>
      </c>
      <c r="I1097" s="1" t="s">
        <v>104</v>
      </c>
      <c r="J1097" s="1" t="s">
        <v>58</v>
      </c>
      <c r="K1097" s="1" t="s">
        <v>25</v>
      </c>
      <c r="L1097" s="1" t="s">
        <v>26</v>
      </c>
      <c r="M1097" s="1"/>
      <c r="N1097" s="1" t="s">
        <v>27</v>
      </c>
      <c r="O1097" s="1" t="s">
        <v>54</v>
      </c>
      <c r="P1097" s="1" t="s">
        <v>215</v>
      </c>
      <c r="Q1097" s="1" t="s">
        <v>738</v>
      </c>
      <c r="R1097" s="1">
        <v>48823</v>
      </c>
      <c r="S1097" s="2">
        <v>42278</v>
      </c>
      <c r="T1097" s="2">
        <v>42339</v>
      </c>
      <c r="U1097" s="1">
        <v>12</v>
      </c>
      <c r="V1097" s="1">
        <v>89039</v>
      </c>
    </row>
    <row r="1098" spans="1:22" x14ac:dyDescent="0.35">
      <c r="A1098" s="1">
        <v>24887</v>
      </c>
      <c r="B1098" s="1" t="s">
        <v>41</v>
      </c>
      <c r="C1098" s="1">
        <v>40.99</v>
      </c>
      <c r="D1098" s="1">
        <v>0.05</v>
      </c>
      <c r="E1098" s="1">
        <v>1976</v>
      </c>
      <c r="F1098" s="1"/>
      <c r="G1098" s="1"/>
      <c r="H1098" s="1" t="s">
        <v>32</v>
      </c>
      <c r="I1098" s="1" t="s">
        <v>104</v>
      </c>
      <c r="J1098" s="1" t="s">
        <v>58</v>
      </c>
      <c r="K1098" s="1" t="s">
        <v>83</v>
      </c>
      <c r="L1098" s="1" t="s">
        <v>53</v>
      </c>
      <c r="M1098" s="1"/>
      <c r="N1098" s="1" t="s">
        <v>27</v>
      </c>
      <c r="O1098" s="1" t="s">
        <v>28</v>
      </c>
      <c r="P1098" s="1" t="s">
        <v>215</v>
      </c>
      <c r="Q1098" s="1" t="s">
        <v>738</v>
      </c>
      <c r="R1098" s="1">
        <v>48823</v>
      </c>
      <c r="S1098" s="1" t="s">
        <v>131</v>
      </c>
      <c r="T1098" s="1" t="s">
        <v>132</v>
      </c>
      <c r="U1098" s="1">
        <v>14</v>
      </c>
      <c r="V1098" s="1">
        <v>89041</v>
      </c>
    </row>
    <row r="1099" spans="1:22" x14ac:dyDescent="0.35">
      <c r="A1099" s="1">
        <v>21692</v>
      </c>
      <c r="B1099" s="1" t="s">
        <v>31</v>
      </c>
      <c r="C1099" s="1">
        <v>20.99</v>
      </c>
      <c r="D1099" s="1">
        <v>0.05</v>
      </c>
      <c r="E1099" s="1">
        <v>1979</v>
      </c>
      <c r="F1099" s="1"/>
      <c r="G1099" s="1"/>
      <c r="H1099" s="1" t="s">
        <v>32</v>
      </c>
      <c r="I1099" s="1" t="s">
        <v>81</v>
      </c>
      <c r="J1099" s="1" t="s">
        <v>73</v>
      </c>
      <c r="K1099" s="1" t="s">
        <v>67</v>
      </c>
      <c r="L1099" s="1" t="s">
        <v>44</v>
      </c>
      <c r="M1099" s="1"/>
      <c r="N1099" s="1" t="s">
        <v>27</v>
      </c>
      <c r="O1099" s="1" t="s">
        <v>114</v>
      </c>
      <c r="P1099" s="1" t="s">
        <v>194</v>
      </c>
      <c r="Q1099" s="1" t="s">
        <v>739</v>
      </c>
      <c r="R1099" s="1">
        <v>80122</v>
      </c>
      <c r="S1099" s="2">
        <v>42129</v>
      </c>
      <c r="T1099" s="2">
        <v>42160</v>
      </c>
      <c r="U1099" s="1">
        <v>4</v>
      </c>
      <c r="V1099" s="1">
        <v>87757</v>
      </c>
    </row>
    <row r="1100" spans="1:22" x14ac:dyDescent="0.35">
      <c r="A1100" s="1">
        <v>24935</v>
      </c>
      <c r="B1100" s="1" t="s">
        <v>31</v>
      </c>
      <c r="C1100" s="1">
        <v>7.37</v>
      </c>
      <c r="D1100" s="1">
        <v>0.05</v>
      </c>
      <c r="E1100" s="1">
        <v>1984</v>
      </c>
      <c r="F1100" s="1"/>
      <c r="G1100" s="1"/>
      <c r="H1100" s="1" t="s">
        <v>32</v>
      </c>
      <c r="I1100" s="1" t="s">
        <v>104</v>
      </c>
      <c r="J1100" s="1" t="s">
        <v>73</v>
      </c>
      <c r="K1100" s="1" t="s">
        <v>144</v>
      </c>
      <c r="L1100" s="1" t="s">
        <v>44</v>
      </c>
      <c r="M1100" s="1"/>
      <c r="N1100" s="1" t="s">
        <v>27</v>
      </c>
      <c r="O1100" s="1" t="s">
        <v>54</v>
      </c>
      <c r="P1100" s="1" t="s">
        <v>443</v>
      </c>
      <c r="Q1100" s="1" t="s">
        <v>444</v>
      </c>
      <c r="R1100" s="1">
        <v>29915</v>
      </c>
      <c r="S1100" s="1" t="s">
        <v>72</v>
      </c>
      <c r="T1100" s="1" t="s">
        <v>72</v>
      </c>
      <c r="U1100" s="1">
        <v>38</v>
      </c>
      <c r="V1100" s="1">
        <v>91258</v>
      </c>
    </row>
    <row r="1101" spans="1:22" x14ac:dyDescent="0.35">
      <c r="A1101" s="1">
        <v>20568</v>
      </c>
      <c r="B1101" s="1" t="s">
        <v>31</v>
      </c>
      <c r="C1101" s="1">
        <v>15.31</v>
      </c>
      <c r="D1101" s="1">
        <v>0.05</v>
      </c>
      <c r="E1101" s="1">
        <v>1986</v>
      </c>
      <c r="F1101" s="1"/>
      <c r="G1101" s="1"/>
      <c r="H1101" s="1" t="s">
        <v>32</v>
      </c>
      <c r="I1101" s="1" t="s">
        <v>42</v>
      </c>
      <c r="J1101" s="1" t="s">
        <v>58</v>
      </c>
      <c r="K1101" s="1" t="s">
        <v>119</v>
      </c>
      <c r="L1101" s="1" t="s">
        <v>53</v>
      </c>
      <c r="M1101" s="1"/>
      <c r="N1101" s="1" t="s">
        <v>27</v>
      </c>
      <c r="O1101" s="1" t="s">
        <v>54</v>
      </c>
      <c r="P1101" s="1" t="s">
        <v>112</v>
      </c>
      <c r="Q1101" s="1" t="s">
        <v>740</v>
      </c>
      <c r="R1101" s="1">
        <v>79701</v>
      </c>
      <c r="S1101" s="2">
        <v>42160</v>
      </c>
      <c r="T1101" s="2">
        <v>42190</v>
      </c>
      <c r="U1101" s="1">
        <v>23</v>
      </c>
      <c r="V1101" s="1">
        <v>90888</v>
      </c>
    </row>
    <row r="1102" spans="1:22" x14ac:dyDescent="0.35">
      <c r="A1102" s="1">
        <v>20569</v>
      </c>
      <c r="B1102" s="1" t="s">
        <v>31</v>
      </c>
      <c r="C1102" s="1">
        <v>7.99</v>
      </c>
      <c r="D1102" s="1">
        <v>0.05</v>
      </c>
      <c r="E1102" s="1">
        <v>1986</v>
      </c>
      <c r="F1102" s="1"/>
      <c r="G1102" s="1"/>
      <c r="H1102" s="1" t="s">
        <v>22</v>
      </c>
      <c r="I1102" s="1" t="s">
        <v>42</v>
      </c>
      <c r="J1102" s="1" t="s">
        <v>73</v>
      </c>
      <c r="K1102" s="1" t="s">
        <v>67</v>
      </c>
      <c r="L1102" s="1" t="s">
        <v>75</v>
      </c>
      <c r="M1102" s="1"/>
      <c r="N1102" s="1" t="s">
        <v>27</v>
      </c>
      <c r="O1102" s="1" t="s">
        <v>28</v>
      </c>
      <c r="P1102" s="1" t="s">
        <v>112</v>
      </c>
      <c r="Q1102" s="1" t="s">
        <v>740</v>
      </c>
      <c r="R1102" s="1">
        <v>79701</v>
      </c>
      <c r="S1102" s="2">
        <v>42160</v>
      </c>
      <c r="T1102" s="2">
        <v>42221</v>
      </c>
      <c r="U1102" s="1">
        <v>4</v>
      </c>
      <c r="V1102" s="1">
        <v>90888</v>
      </c>
    </row>
    <row r="1103" spans="1:22" x14ac:dyDescent="0.35">
      <c r="A1103" s="1">
        <v>19336</v>
      </c>
      <c r="B1103" s="1" t="s">
        <v>21</v>
      </c>
      <c r="C1103" s="1">
        <v>20.98</v>
      </c>
      <c r="D1103" s="1">
        <v>0.05</v>
      </c>
      <c r="E1103" s="1">
        <v>1988</v>
      </c>
      <c r="F1103" s="1"/>
      <c r="G1103" s="1"/>
      <c r="H1103" s="1" t="s">
        <v>32</v>
      </c>
      <c r="I1103" s="1" t="s">
        <v>42</v>
      </c>
      <c r="J1103" s="1" t="s">
        <v>34</v>
      </c>
      <c r="K1103" s="1" t="s">
        <v>52</v>
      </c>
      <c r="L1103" s="1" t="s">
        <v>75</v>
      </c>
      <c r="M1103" s="1"/>
      <c r="N1103" s="1" t="s">
        <v>27</v>
      </c>
      <c r="O1103" s="1" t="s">
        <v>28</v>
      </c>
      <c r="P1103" s="1" t="s">
        <v>161</v>
      </c>
      <c r="Q1103" s="1" t="s">
        <v>730</v>
      </c>
      <c r="R1103" s="1">
        <v>84020</v>
      </c>
      <c r="S1103" s="2">
        <v>42064</v>
      </c>
      <c r="T1103" s="2">
        <v>42095</v>
      </c>
      <c r="U1103" s="1">
        <v>3</v>
      </c>
      <c r="V1103" s="1">
        <v>89999</v>
      </c>
    </row>
    <row r="1104" spans="1:22" x14ac:dyDescent="0.35">
      <c r="A1104" s="1">
        <v>22600</v>
      </c>
      <c r="B1104" s="1" t="s">
        <v>31</v>
      </c>
      <c r="C1104" s="1">
        <v>355.98</v>
      </c>
      <c r="D1104" s="1">
        <v>0.1</v>
      </c>
      <c r="E1104" s="1">
        <v>1989</v>
      </c>
      <c r="F1104" s="1"/>
      <c r="G1104" s="1"/>
      <c r="H1104" s="1" t="s">
        <v>22</v>
      </c>
      <c r="I1104" s="1" t="s">
        <v>42</v>
      </c>
      <c r="J1104" s="1" t="s">
        <v>34</v>
      </c>
      <c r="K1104" s="1" t="s">
        <v>35</v>
      </c>
      <c r="L1104" s="1" t="s">
        <v>36</v>
      </c>
      <c r="M1104" s="1"/>
      <c r="N1104" s="1" t="s">
        <v>27</v>
      </c>
      <c r="O1104" s="1" t="s">
        <v>28</v>
      </c>
      <c r="P1104" s="1" t="s">
        <v>161</v>
      </c>
      <c r="Q1104" s="1" t="s">
        <v>741</v>
      </c>
      <c r="R1104" s="1">
        <v>84117</v>
      </c>
      <c r="S1104" s="1" t="s">
        <v>222</v>
      </c>
      <c r="T1104" s="1" t="s">
        <v>97</v>
      </c>
      <c r="U1104" s="1">
        <v>8</v>
      </c>
      <c r="V1104" s="1">
        <v>90000</v>
      </c>
    </row>
    <row r="1105" spans="1:22" x14ac:dyDescent="0.35">
      <c r="A1105" s="1">
        <v>22601</v>
      </c>
      <c r="B1105" s="1" t="s">
        <v>31</v>
      </c>
      <c r="C1105" s="1">
        <v>19.98</v>
      </c>
      <c r="D1105" s="1">
        <v>0.05</v>
      </c>
      <c r="E1105" s="1">
        <v>1989</v>
      </c>
      <c r="F1105" s="1"/>
      <c r="G1105" s="1"/>
      <c r="H1105" s="1" t="s">
        <v>32</v>
      </c>
      <c r="I1105" s="1" t="s">
        <v>42</v>
      </c>
      <c r="J1105" s="1" t="s">
        <v>58</v>
      </c>
      <c r="K1105" s="1" t="s">
        <v>83</v>
      </c>
      <c r="L1105" s="1" t="s">
        <v>53</v>
      </c>
      <c r="M1105" s="1"/>
      <c r="N1105" s="1" t="s">
        <v>27</v>
      </c>
      <c r="O1105" s="1" t="s">
        <v>28</v>
      </c>
      <c r="P1105" s="1" t="s">
        <v>161</v>
      </c>
      <c r="Q1105" s="1" t="s">
        <v>741</v>
      </c>
      <c r="R1105" s="1">
        <v>84117</v>
      </c>
      <c r="S1105" s="1" t="s">
        <v>222</v>
      </c>
      <c r="T1105" s="1" t="s">
        <v>97</v>
      </c>
      <c r="U1105" s="1">
        <v>5</v>
      </c>
      <c r="V1105" s="1">
        <v>90000</v>
      </c>
    </row>
    <row r="1106" spans="1:22" x14ac:dyDescent="0.35">
      <c r="A1106" s="1">
        <v>20554</v>
      </c>
      <c r="B1106" s="1" t="s">
        <v>21</v>
      </c>
      <c r="C1106" s="1">
        <v>30.98</v>
      </c>
      <c r="D1106" s="1">
        <v>0.05</v>
      </c>
      <c r="E1106" s="1">
        <v>1989</v>
      </c>
      <c r="F1106" s="1"/>
      <c r="G1106" s="1"/>
      <c r="H1106" s="1" t="s">
        <v>32</v>
      </c>
      <c r="I1106" s="1" t="s">
        <v>81</v>
      </c>
      <c r="J1106" s="1" t="s">
        <v>73</v>
      </c>
      <c r="K1106" s="1" t="s">
        <v>144</v>
      </c>
      <c r="L1106" s="1" t="s">
        <v>53</v>
      </c>
      <c r="M1106" s="1"/>
      <c r="N1106" s="1" t="s">
        <v>27</v>
      </c>
      <c r="O1106" s="1" t="s">
        <v>28</v>
      </c>
      <c r="P1106" s="1" t="s">
        <v>161</v>
      </c>
      <c r="Q1106" s="1" t="s">
        <v>741</v>
      </c>
      <c r="R1106" s="1">
        <v>84117</v>
      </c>
      <c r="S1106" s="1" t="s">
        <v>71</v>
      </c>
      <c r="T1106" s="1" t="s">
        <v>72</v>
      </c>
      <c r="U1106" s="1">
        <v>11</v>
      </c>
      <c r="V1106" s="1">
        <v>90001</v>
      </c>
    </row>
    <row r="1107" spans="1:22" x14ac:dyDescent="0.35">
      <c r="A1107" s="1">
        <v>20555</v>
      </c>
      <c r="B1107" s="1" t="s">
        <v>21</v>
      </c>
      <c r="C1107" s="1">
        <v>40.99</v>
      </c>
      <c r="D1107" s="1">
        <v>0.05</v>
      </c>
      <c r="E1107" s="1">
        <v>1989</v>
      </c>
      <c r="F1107" s="1"/>
      <c r="G1107" s="1"/>
      <c r="H1107" s="1" t="s">
        <v>32</v>
      </c>
      <c r="I1107" s="1" t="s">
        <v>81</v>
      </c>
      <c r="J1107" s="1" t="s">
        <v>58</v>
      </c>
      <c r="K1107" s="1" t="s">
        <v>83</v>
      </c>
      <c r="L1107" s="1" t="s">
        <v>53</v>
      </c>
      <c r="M1107" s="1"/>
      <c r="N1107" s="1" t="s">
        <v>27</v>
      </c>
      <c r="O1107" s="1" t="s">
        <v>28</v>
      </c>
      <c r="P1107" s="1" t="s">
        <v>161</v>
      </c>
      <c r="Q1107" s="1" t="s">
        <v>741</v>
      </c>
      <c r="R1107" s="1">
        <v>84117</v>
      </c>
      <c r="S1107" s="1" t="s">
        <v>71</v>
      </c>
      <c r="T1107" s="1" t="s">
        <v>135</v>
      </c>
      <c r="U1107" s="1">
        <v>11</v>
      </c>
      <c r="V1107" s="1">
        <v>90001</v>
      </c>
    </row>
    <row r="1108" spans="1:22" x14ac:dyDescent="0.35">
      <c r="A1108" s="1">
        <v>21723</v>
      </c>
      <c r="B1108" s="1" t="s">
        <v>50</v>
      </c>
      <c r="C1108" s="1">
        <v>1.6</v>
      </c>
      <c r="D1108" s="1">
        <v>0.05</v>
      </c>
      <c r="E1108" s="1">
        <v>1989</v>
      </c>
      <c r="F1108" s="1"/>
      <c r="G1108" s="1"/>
      <c r="H1108" s="1" t="s">
        <v>32</v>
      </c>
      <c r="I1108" s="1" t="s">
        <v>42</v>
      </c>
      <c r="J1108" s="1" t="s">
        <v>58</v>
      </c>
      <c r="K1108" s="1" t="s">
        <v>25</v>
      </c>
      <c r="L1108" s="1" t="s">
        <v>26</v>
      </c>
      <c r="M1108" s="1"/>
      <c r="N1108" s="1" t="s">
        <v>27</v>
      </c>
      <c r="O1108" s="1" t="s">
        <v>28</v>
      </c>
      <c r="P1108" s="1" t="s">
        <v>161</v>
      </c>
      <c r="Q1108" s="1" t="s">
        <v>741</v>
      </c>
      <c r="R1108" s="1">
        <v>84117</v>
      </c>
      <c r="S1108" s="1" t="s">
        <v>230</v>
      </c>
      <c r="T1108" s="1" t="s">
        <v>230</v>
      </c>
      <c r="U1108" s="1">
        <v>11</v>
      </c>
      <c r="V1108" s="1">
        <v>90003</v>
      </c>
    </row>
    <row r="1109" spans="1:22" x14ac:dyDescent="0.35">
      <c r="A1109" s="1">
        <v>25417</v>
      </c>
      <c r="B1109" s="1" t="s">
        <v>50</v>
      </c>
      <c r="C1109" s="1">
        <v>47.9</v>
      </c>
      <c r="D1109" s="1">
        <v>0.05</v>
      </c>
      <c r="E1109" s="1">
        <v>1991</v>
      </c>
      <c r="F1109" s="1"/>
      <c r="G1109" s="1"/>
      <c r="H1109" s="1" t="s">
        <v>32</v>
      </c>
      <c r="I1109" s="1" t="s">
        <v>42</v>
      </c>
      <c r="J1109" s="1" t="s">
        <v>58</v>
      </c>
      <c r="K1109" s="1" t="s">
        <v>83</v>
      </c>
      <c r="L1109" s="1" t="s">
        <v>53</v>
      </c>
      <c r="M1109" s="1"/>
      <c r="N1109" s="1" t="s">
        <v>27</v>
      </c>
      <c r="O1109" s="1" t="s">
        <v>114</v>
      </c>
      <c r="P1109" s="1" t="s">
        <v>161</v>
      </c>
      <c r="Q1109" s="1" t="s">
        <v>742</v>
      </c>
      <c r="R1109" s="1">
        <v>84118</v>
      </c>
      <c r="S1109" s="1" t="s">
        <v>92</v>
      </c>
      <c r="T1109" s="1" t="s">
        <v>235</v>
      </c>
      <c r="U1109" s="1">
        <v>18</v>
      </c>
      <c r="V1109" s="1">
        <v>90002</v>
      </c>
    </row>
    <row r="1110" spans="1:22" x14ac:dyDescent="0.35">
      <c r="A1110" s="1">
        <v>19797</v>
      </c>
      <c r="B1110" s="1" t="s">
        <v>31</v>
      </c>
      <c r="C1110" s="1">
        <v>125.99</v>
      </c>
      <c r="D1110" s="1">
        <v>0.1</v>
      </c>
      <c r="E1110" s="1">
        <v>1997</v>
      </c>
      <c r="F1110" s="1"/>
      <c r="G1110" s="1"/>
      <c r="H1110" s="1" t="s">
        <v>32</v>
      </c>
      <c r="I1110" s="1" t="s">
        <v>104</v>
      </c>
      <c r="J1110" s="1" t="s">
        <v>73</v>
      </c>
      <c r="K1110" s="1" t="s">
        <v>67</v>
      </c>
      <c r="L1110" s="1" t="s">
        <v>53</v>
      </c>
      <c r="M1110" s="1"/>
      <c r="N1110" s="1" t="s">
        <v>27</v>
      </c>
      <c r="O1110" s="1" t="s">
        <v>114</v>
      </c>
      <c r="P1110" s="1" t="s">
        <v>443</v>
      </c>
      <c r="Q1110" s="1" t="s">
        <v>444</v>
      </c>
      <c r="R1110" s="1">
        <v>29915</v>
      </c>
      <c r="S1110" s="1" t="s">
        <v>197</v>
      </c>
      <c r="T1110" s="1" t="s">
        <v>85</v>
      </c>
      <c r="U1110" s="1">
        <v>4</v>
      </c>
      <c r="V1110" s="1">
        <v>90333</v>
      </c>
    </row>
    <row r="1111" spans="1:22" x14ac:dyDescent="0.35">
      <c r="A1111" s="1">
        <v>19581</v>
      </c>
      <c r="B1111" s="1" t="s">
        <v>50</v>
      </c>
      <c r="C1111" s="1">
        <v>16.48</v>
      </c>
      <c r="D1111" s="1">
        <v>0.05</v>
      </c>
      <c r="E1111" s="1">
        <v>1997</v>
      </c>
      <c r="F1111" s="1"/>
      <c r="G1111" s="1"/>
      <c r="H1111" s="1" t="s">
        <v>32</v>
      </c>
      <c r="I1111" s="1" t="s">
        <v>104</v>
      </c>
      <c r="J1111" s="1" t="s">
        <v>73</v>
      </c>
      <c r="K1111" s="1" t="s">
        <v>144</v>
      </c>
      <c r="L1111" s="1" t="s">
        <v>44</v>
      </c>
      <c r="M1111" s="1"/>
      <c r="N1111" s="1" t="s">
        <v>27</v>
      </c>
      <c r="O1111" s="1" t="s">
        <v>114</v>
      </c>
      <c r="P1111" s="1" t="s">
        <v>443</v>
      </c>
      <c r="Q1111" s="1" t="s">
        <v>444</v>
      </c>
      <c r="R1111" s="1">
        <v>29915</v>
      </c>
      <c r="S1111" s="2">
        <v>42190</v>
      </c>
      <c r="T1111" s="2">
        <v>42221</v>
      </c>
      <c r="U1111" s="1">
        <v>7</v>
      </c>
      <c r="V1111" s="1">
        <v>90334</v>
      </c>
    </row>
    <row r="1112" spans="1:22" x14ac:dyDescent="0.35">
      <c r="A1112" s="1">
        <v>21003</v>
      </c>
      <c r="B1112" s="1" t="s">
        <v>98</v>
      </c>
      <c r="C1112" s="1">
        <v>24.92</v>
      </c>
      <c r="D1112" s="1">
        <v>0.05</v>
      </c>
      <c r="E1112" s="1">
        <v>1997</v>
      </c>
      <c r="F1112" s="1"/>
      <c r="G1112" s="1"/>
      <c r="H1112" s="1" t="s">
        <v>32</v>
      </c>
      <c r="I1112" s="1" t="s">
        <v>104</v>
      </c>
      <c r="J1112" s="1" t="s">
        <v>58</v>
      </c>
      <c r="K1112" s="1" t="s">
        <v>100</v>
      </c>
      <c r="L1112" s="1" t="s">
        <v>53</v>
      </c>
      <c r="M1112" s="1"/>
      <c r="N1112" s="1" t="s">
        <v>27</v>
      </c>
      <c r="O1112" s="1" t="s">
        <v>45</v>
      </c>
      <c r="P1112" s="1" t="s">
        <v>443</v>
      </c>
      <c r="Q1112" s="1" t="s">
        <v>444</v>
      </c>
      <c r="R1112" s="1">
        <v>29915</v>
      </c>
      <c r="S1112" s="2">
        <v>42041</v>
      </c>
      <c r="T1112" s="2">
        <v>42041</v>
      </c>
      <c r="U1112" s="1">
        <v>1</v>
      </c>
      <c r="V1112" s="1">
        <v>90335</v>
      </c>
    </row>
    <row r="1113" spans="1:22" x14ac:dyDescent="0.35">
      <c r="A1113" s="1">
        <v>20392</v>
      </c>
      <c r="B1113" s="1" t="s">
        <v>31</v>
      </c>
      <c r="C1113" s="1">
        <v>4.42</v>
      </c>
      <c r="D1113" s="1">
        <v>0.05</v>
      </c>
      <c r="E1113" s="1">
        <v>1998</v>
      </c>
      <c r="F1113" s="1"/>
      <c r="G1113" s="1"/>
      <c r="H1113" s="1" t="s">
        <v>32</v>
      </c>
      <c r="I1113" s="1" t="s">
        <v>81</v>
      </c>
      <c r="J1113" s="1" t="s">
        <v>58</v>
      </c>
      <c r="K1113" s="1" t="s">
        <v>61</v>
      </c>
      <c r="L1113" s="1" t="s">
        <v>53</v>
      </c>
      <c r="M1113" s="1"/>
      <c r="N1113" s="1" t="s">
        <v>27</v>
      </c>
      <c r="O1113" s="1" t="s">
        <v>28</v>
      </c>
      <c r="P1113" s="1" t="s">
        <v>62</v>
      </c>
      <c r="Q1113" s="1" t="s">
        <v>743</v>
      </c>
      <c r="R1113" s="1">
        <v>11758</v>
      </c>
      <c r="S1113" s="2">
        <v>42069</v>
      </c>
      <c r="T1113" s="2">
        <v>42130</v>
      </c>
      <c r="U1113" s="1">
        <v>3</v>
      </c>
      <c r="V1113" s="1">
        <v>90568</v>
      </c>
    </row>
    <row r="1114" spans="1:22" x14ac:dyDescent="0.35">
      <c r="A1114" s="1">
        <v>24075</v>
      </c>
      <c r="B1114" s="1" t="s">
        <v>50</v>
      </c>
      <c r="C1114" s="1">
        <v>4.24</v>
      </c>
      <c r="D1114" s="1">
        <v>0.05</v>
      </c>
      <c r="E1114" s="1">
        <v>2004</v>
      </c>
      <c r="F1114" s="1"/>
      <c r="G1114" s="1"/>
      <c r="H1114" s="1" t="s">
        <v>32</v>
      </c>
      <c r="I1114" s="1" t="s">
        <v>42</v>
      </c>
      <c r="J1114" s="1" t="s">
        <v>58</v>
      </c>
      <c r="K1114" s="1" t="s">
        <v>100</v>
      </c>
      <c r="L1114" s="1" t="s">
        <v>53</v>
      </c>
      <c r="M1114" s="1"/>
      <c r="N1114" s="1" t="s">
        <v>27</v>
      </c>
      <c r="O1114" s="1" t="s">
        <v>28</v>
      </c>
      <c r="P1114" s="1" t="s">
        <v>69</v>
      </c>
      <c r="Q1114" s="1" t="s">
        <v>732</v>
      </c>
      <c r="R1114" s="1">
        <v>59715</v>
      </c>
      <c r="S1114" s="1" t="s">
        <v>299</v>
      </c>
      <c r="T1114" s="1" t="s">
        <v>190</v>
      </c>
      <c r="U1114" s="1">
        <v>10</v>
      </c>
      <c r="V1114" s="1">
        <v>91277</v>
      </c>
    </row>
    <row r="1115" spans="1:22" x14ac:dyDescent="0.35">
      <c r="A1115" s="1">
        <v>24076</v>
      </c>
      <c r="B1115" s="1" t="s">
        <v>50</v>
      </c>
      <c r="C1115" s="1">
        <v>6783.02</v>
      </c>
      <c r="D1115" s="1">
        <v>0.15</v>
      </c>
      <c r="E1115" s="1">
        <v>2004</v>
      </c>
      <c r="F1115" s="1"/>
      <c r="G1115" s="1"/>
      <c r="H1115" s="1" t="s">
        <v>32</v>
      </c>
      <c r="I1115" s="1" t="s">
        <v>42</v>
      </c>
      <c r="J1115" s="1" t="s">
        <v>73</v>
      </c>
      <c r="K1115" s="1" t="s">
        <v>74</v>
      </c>
      <c r="L1115" s="1" t="s">
        <v>178</v>
      </c>
      <c r="M1115" s="1"/>
      <c r="N1115" s="1" t="s">
        <v>27</v>
      </c>
      <c r="O1115" s="1" t="s">
        <v>28</v>
      </c>
      <c r="P1115" s="1" t="s">
        <v>69</v>
      </c>
      <c r="Q1115" s="1" t="s">
        <v>732</v>
      </c>
      <c r="R1115" s="1">
        <v>59715</v>
      </c>
      <c r="S1115" s="1" t="s">
        <v>299</v>
      </c>
      <c r="T1115" s="1" t="s">
        <v>190</v>
      </c>
      <c r="U1115" s="1">
        <v>1</v>
      </c>
      <c r="V1115" s="1">
        <v>91277</v>
      </c>
    </row>
    <row r="1116" spans="1:22" x14ac:dyDescent="0.35">
      <c r="A1116" s="1">
        <v>25251</v>
      </c>
      <c r="B1116" s="1" t="s">
        <v>31</v>
      </c>
      <c r="C1116" s="1">
        <v>5.78</v>
      </c>
      <c r="D1116" s="1">
        <v>0.05</v>
      </c>
      <c r="E1116" s="1">
        <v>2006</v>
      </c>
      <c r="F1116" s="1"/>
      <c r="G1116" s="1"/>
      <c r="H1116" s="1" t="s">
        <v>32</v>
      </c>
      <c r="I1116" s="1" t="s">
        <v>42</v>
      </c>
      <c r="J1116" s="1" t="s">
        <v>58</v>
      </c>
      <c r="K1116" s="1" t="s">
        <v>83</v>
      </c>
      <c r="L1116" s="1" t="s">
        <v>53</v>
      </c>
      <c r="M1116" s="1"/>
      <c r="N1116" s="1" t="s">
        <v>27</v>
      </c>
      <c r="O1116" s="1" t="s">
        <v>54</v>
      </c>
      <c r="P1116" s="1" t="s">
        <v>194</v>
      </c>
      <c r="Q1116" s="1" t="s">
        <v>744</v>
      </c>
      <c r="R1116" s="1">
        <v>81301</v>
      </c>
      <c r="S1116" s="2">
        <v>42127</v>
      </c>
      <c r="T1116" s="2">
        <v>42158</v>
      </c>
      <c r="U1116" s="1">
        <v>15</v>
      </c>
      <c r="V1116" s="1">
        <v>88798</v>
      </c>
    </row>
    <row r="1117" spans="1:22" x14ac:dyDescent="0.35">
      <c r="A1117" s="1">
        <v>20006</v>
      </c>
      <c r="B1117" s="1" t="s">
        <v>50</v>
      </c>
      <c r="C1117" s="1">
        <v>10.48</v>
      </c>
      <c r="D1117" s="1">
        <v>0.05</v>
      </c>
      <c r="E1117" s="1">
        <v>2016</v>
      </c>
      <c r="F1117" s="1"/>
      <c r="G1117" s="1"/>
      <c r="H1117" s="1" t="s">
        <v>32</v>
      </c>
      <c r="I1117" s="1" t="s">
        <v>81</v>
      </c>
      <c r="J1117" s="1" t="s">
        <v>58</v>
      </c>
      <c r="K1117" s="1" t="s">
        <v>25</v>
      </c>
      <c r="L1117" s="1" t="s">
        <v>44</v>
      </c>
      <c r="M1117" s="1"/>
      <c r="N1117" s="1" t="s">
        <v>27</v>
      </c>
      <c r="O1117" s="1" t="s">
        <v>54</v>
      </c>
      <c r="P1117" s="1" t="s">
        <v>215</v>
      </c>
      <c r="Q1117" s="1" t="s">
        <v>385</v>
      </c>
      <c r="R1117" s="1">
        <v>48195</v>
      </c>
      <c r="S1117" s="1" t="s">
        <v>193</v>
      </c>
      <c r="T1117" s="1" t="s">
        <v>310</v>
      </c>
      <c r="U1117" s="1">
        <v>4</v>
      </c>
      <c r="V1117" s="1">
        <v>86874</v>
      </c>
    </row>
    <row r="1118" spans="1:22" x14ac:dyDescent="0.35">
      <c r="A1118" s="1">
        <v>18989</v>
      </c>
      <c r="B1118" s="1" t="s">
        <v>21</v>
      </c>
      <c r="C1118" s="1">
        <v>39.479999999999997</v>
      </c>
      <c r="D1118" s="1">
        <v>0.05</v>
      </c>
      <c r="E1118" s="1">
        <v>2014</v>
      </c>
      <c r="F1118" s="1"/>
      <c r="G1118" s="1"/>
      <c r="H1118" s="1" t="s">
        <v>32</v>
      </c>
      <c r="I1118" s="1" t="s">
        <v>42</v>
      </c>
      <c r="J1118" s="1" t="s">
        <v>73</v>
      </c>
      <c r="K1118" s="1" t="s">
        <v>144</v>
      </c>
      <c r="L1118" s="1" t="s">
        <v>44</v>
      </c>
      <c r="M1118" s="1"/>
      <c r="N1118" s="1" t="s">
        <v>27</v>
      </c>
      <c r="O1118" s="1" t="s">
        <v>54</v>
      </c>
      <c r="P1118" s="1" t="s">
        <v>228</v>
      </c>
      <c r="Q1118" s="1" t="s">
        <v>745</v>
      </c>
      <c r="R1118" s="1">
        <v>51503</v>
      </c>
      <c r="S1118" s="1" t="s">
        <v>130</v>
      </c>
      <c r="T1118" s="1" t="s">
        <v>384</v>
      </c>
      <c r="U1118" s="1">
        <v>4</v>
      </c>
      <c r="V1118" s="1">
        <v>88367</v>
      </c>
    </row>
    <row r="1119" spans="1:22" x14ac:dyDescent="0.35">
      <c r="A1119" s="1">
        <v>18990</v>
      </c>
      <c r="B1119" s="1" t="s">
        <v>21</v>
      </c>
      <c r="C1119" s="1">
        <v>4.91</v>
      </c>
      <c r="D1119" s="1">
        <v>0.05</v>
      </c>
      <c r="E1119" s="1">
        <v>2014</v>
      </c>
      <c r="F1119" s="1"/>
      <c r="G1119" s="1"/>
      <c r="H1119" s="1" t="s">
        <v>32</v>
      </c>
      <c r="I1119" s="1" t="s">
        <v>42</v>
      </c>
      <c r="J1119" s="1" t="s">
        <v>58</v>
      </c>
      <c r="K1119" s="1" t="s">
        <v>116</v>
      </c>
      <c r="L1119" s="1" t="s">
        <v>53</v>
      </c>
      <c r="M1119" s="1"/>
      <c r="N1119" s="1" t="s">
        <v>27</v>
      </c>
      <c r="O1119" s="1" t="s">
        <v>54</v>
      </c>
      <c r="P1119" s="1" t="s">
        <v>228</v>
      </c>
      <c r="Q1119" s="1" t="s">
        <v>745</v>
      </c>
      <c r="R1119" s="1">
        <v>51503</v>
      </c>
      <c r="S1119" s="1" t="s">
        <v>130</v>
      </c>
      <c r="T1119" s="1" t="s">
        <v>384</v>
      </c>
      <c r="U1119" s="1">
        <v>2</v>
      </c>
      <c r="V1119" s="1">
        <v>88367</v>
      </c>
    </row>
    <row r="1120" spans="1:22" x14ac:dyDescent="0.35">
      <c r="A1120" s="1">
        <v>21573</v>
      </c>
      <c r="B1120" s="1" t="s">
        <v>41</v>
      </c>
      <c r="C1120" s="1">
        <v>6.48</v>
      </c>
      <c r="D1120" s="1">
        <v>0.05</v>
      </c>
      <c r="E1120" s="1">
        <v>2014</v>
      </c>
      <c r="F1120" s="1"/>
      <c r="G1120" s="1"/>
      <c r="H1120" s="1" t="s">
        <v>32</v>
      </c>
      <c r="I1120" s="1" t="s">
        <v>42</v>
      </c>
      <c r="J1120" s="1" t="s">
        <v>58</v>
      </c>
      <c r="K1120" s="1" t="s">
        <v>83</v>
      </c>
      <c r="L1120" s="1" t="s">
        <v>53</v>
      </c>
      <c r="M1120" s="1"/>
      <c r="N1120" s="1" t="s">
        <v>27</v>
      </c>
      <c r="O1120" s="1" t="s">
        <v>45</v>
      </c>
      <c r="P1120" s="1" t="s">
        <v>228</v>
      </c>
      <c r="Q1120" s="1" t="s">
        <v>745</v>
      </c>
      <c r="R1120" s="1">
        <v>51503</v>
      </c>
      <c r="S1120" s="2">
        <v>42098</v>
      </c>
      <c r="T1120" s="2">
        <v>42098</v>
      </c>
      <c r="U1120" s="1">
        <v>12</v>
      </c>
      <c r="V1120" s="1">
        <v>88368</v>
      </c>
    </row>
    <row r="1121" spans="1:22" x14ac:dyDescent="0.35">
      <c r="A1121" s="1">
        <v>25557</v>
      </c>
      <c r="B1121" s="1" t="s">
        <v>41</v>
      </c>
      <c r="C1121" s="1">
        <v>120.98</v>
      </c>
      <c r="D1121" s="1">
        <v>0.1</v>
      </c>
      <c r="E1121" s="1">
        <v>2020</v>
      </c>
      <c r="F1121" s="1"/>
      <c r="G1121" s="1"/>
      <c r="H1121" s="1" t="s">
        <v>22</v>
      </c>
      <c r="I1121" s="1" t="s">
        <v>42</v>
      </c>
      <c r="J1121" s="1" t="s">
        <v>34</v>
      </c>
      <c r="K1121" s="1" t="s">
        <v>151</v>
      </c>
      <c r="L1121" s="1" t="s">
        <v>108</v>
      </c>
      <c r="M1121" s="1"/>
      <c r="N1121" s="1" t="s">
        <v>27</v>
      </c>
      <c r="O1121" s="1" t="s">
        <v>54</v>
      </c>
      <c r="P1121" s="1" t="s">
        <v>174</v>
      </c>
      <c r="Q1121" s="1" t="s">
        <v>746</v>
      </c>
      <c r="R1121" s="1">
        <v>15239</v>
      </c>
      <c r="S1121" s="1" t="s">
        <v>211</v>
      </c>
      <c r="T1121" s="1" t="s">
        <v>48</v>
      </c>
      <c r="U1121" s="1">
        <v>11</v>
      </c>
      <c r="V1121" s="1">
        <v>86933</v>
      </c>
    </row>
    <row r="1122" spans="1:22" x14ac:dyDescent="0.35">
      <c r="A1122" s="1">
        <v>22145</v>
      </c>
      <c r="B1122" s="1" t="s">
        <v>41</v>
      </c>
      <c r="C1122" s="1">
        <v>120.97</v>
      </c>
      <c r="D1122" s="1">
        <v>0.1</v>
      </c>
      <c r="E1122" s="1">
        <v>2030</v>
      </c>
      <c r="F1122" s="1"/>
      <c r="G1122" s="1"/>
      <c r="H1122" s="1" t="s">
        <v>32</v>
      </c>
      <c r="I1122" s="1" t="s">
        <v>81</v>
      </c>
      <c r="J1122" s="1" t="s">
        <v>73</v>
      </c>
      <c r="K1122" s="1" t="s">
        <v>74</v>
      </c>
      <c r="L1122" s="1" t="s">
        <v>75</v>
      </c>
      <c r="M1122" s="1"/>
      <c r="N1122" s="1" t="s">
        <v>27</v>
      </c>
      <c r="O1122" s="1" t="s">
        <v>54</v>
      </c>
      <c r="P1122" s="1" t="s">
        <v>112</v>
      </c>
      <c r="Q1122" s="1" t="s">
        <v>630</v>
      </c>
      <c r="R1122" s="1">
        <v>75401</v>
      </c>
      <c r="S1122" s="1" t="s">
        <v>281</v>
      </c>
      <c r="T1122" s="1" t="s">
        <v>281</v>
      </c>
      <c r="U1122" s="1">
        <v>16</v>
      </c>
      <c r="V1122" s="1">
        <v>91059</v>
      </c>
    </row>
    <row r="1123" spans="1:22" x14ac:dyDescent="0.35">
      <c r="A1123" s="1">
        <v>22146</v>
      </c>
      <c r="B1123" s="1" t="s">
        <v>41</v>
      </c>
      <c r="C1123" s="1">
        <v>195.99</v>
      </c>
      <c r="D1123" s="1">
        <v>0.1</v>
      </c>
      <c r="E1123" s="1">
        <v>2030</v>
      </c>
      <c r="F1123" s="1"/>
      <c r="G1123" s="1"/>
      <c r="H1123" s="1" t="s">
        <v>32</v>
      </c>
      <c r="I1123" s="1" t="s">
        <v>81</v>
      </c>
      <c r="J1123" s="1" t="s">
        <v>73</v>
      </c>
      <c r="K1123" s="1" t="s">
        <v>67</v>
      </c>
      <c r="L1123" s="1" t="s">
        <v>53</v>
      </c>
      <c r="M1123" s="1"/>
      <c r="N1123" s="1" t="s">
        <v>27</v>
      </c>
      <c r="O1123" s="1" t="s">
        <v>54</v>
      </c>
      <c r="P1123" s="1" t="s">
        <v>112</v>
      </c>
      <c r="Q1123" s="1" t="s">
        <v>630</v>
      </c>
      <c r="R1123" s="1">
        <v>75401</v>
      </c>
      <c r="S1123" s="1" t="s">
        <v>281</v>
      </c>
      <c r="T1123" s="1" t="s">
        <v>99</v>
      </c>
      <c r="U1123" s="1">
        <v>16</v>
      </c>
      <c r="V1123" s="1">
        <v>91059</v>
      </c>
    </row>
    <row r="1124" spans="1:22" x14ac:dyDescent="0.35">
      <c r="A1124" s="1">
        <v>20654</v>
      </c>
      <c r="B1124" s="1" t="s">
        <v>50</v>
      </c>
      <c r="C1124" s="1">
        <v>55.98</v>
      </c>
      <c r="D1124" s="1">
        <v>0.05</v>
      </c>
      <c r="E1124" s="1">
        <v>2030</v>
      </c>
      <c r="F1124" s="1"/>
      <c r="G1124" s="1"/>
      <c r="H1124" s="1" t="s">
        <v>32</v>
      </c>
      <c r="I1124" s="1" t="s">
        <v>81</v>
      </c>
      <c r="J1124" s="1" t="s">
        <v>58</v>
      </c>
      <c r="K1124" s="1" t="s">
        <v>83</v>
      </c>
      <c r="L1124" s="1" t="s">
        <v>53</v>
      </c>
      <c r="M1124" s="1"/>
      <c r="N1124" s="1" t="s">
        <v>27</v>
      </c>
      <c r="O1124" s="1" t="s">
        <v>114</v>
      </c>
      <c r="P1124" s="1" t="s">
        <v>112</v>
      </c>
      <c r="Q1124" s="1" t="s">
        <v>630</v>
      </c>
      <c r="R1124" s="1">
        <v>75401</v>
      </c>
      <c r="S1124" s="1" t="s">
        <v>282</v>
      </c>
      <c r="T1124" s="1" t="s">
        <v>271</v>
      </c>
      <c r="U1124" s="1">
        <v>13</v>
      </c>
      <c r="V1124" s="1">
        <v>91060</v>
      </c>
    </row>
    <row r="1125" spans="1:22" x14ac:dyDescent="0.35">
      <c r="A1125" s="1">
        <v>25918</v>
      </c>
      <c r="B1125" s="1" t="s">
        <v>41</v>
      </c>
      <c r="C1125" s="1">
        <v>1.89</v>
      </c>
      <c r="D1125" s="1">
        <v>0.05</v>
      </c>
      <c r="E1125" s="1">
        <v>2035</v>
      </c>
      <c r="F1125" s="1"/>
      <c r="G1125" s="1"/>
      <c r="H1125" s="1" t="s">
        <v>32</v>
      </c>
      <c r="I1125" s="1" t="s">
        <v>104</v>
      </c>
      <c r="J1125" s="1" t="s">
        <v>58</v>
      </c>
      <c r="K1125" s="1" t="s">
        <v>60</v>
      </c>
      <c r="L1125" s="1" t="s">
        <v>26</v>
      </c>
      <c r="M1125" s="1"/>
      <c r="N1125" s="1" t="s">
        <v>27</v>
      </c>
      <c r="O1125" s="1" t="s">
        <v>28</v>
      </c>
      <c r="P1125" s="1" t="s">
        <v>242</v>
      </c>
      <c r="Q1125" s="1" t="s">
        <v>712</v>
      </c>
      <c r="R1125" s="1">
        <v>33403</v>
      </c>
      <c r="S1125" s="1" t="s">
        <v>135</v>
      </c>
      <c r="T1125" s="1" t="s">
        <v>249</v>
      </c>
      <c r="U1125" s="1">
        <v>20</v>
      </c>
      <c r="V1125" s="1">
        <v>87117</v>
      </c>
    </row>
    <row r="1126" spans="1:22" x14ac:dyDescent="0.35">
      <c r="A1126" s="1">
        <v>19733</v>
      </c>
      <c r="B1126" s="1" t="s">
        <v>31</v>
      </c>
      <c r="C1126" s="1">
        <v>73.98</v>
      </c>
      <c r="D1126" s="1">
        <v>0.05</v>
      </c>
      <c r="E1126" s="1">
        <v>2037</v>
      </c>
      <c r="F1126" s="1"/>
      <c r="G1126" s="1"/>
      <c r="H1126" s="1" t="s">
        <v>32</v>
      </c>
      <c r="I1126" s="1" t="s">
        <v>51</v>
      </c>
      <c r="J1126" s="1" t="s">
        <v>73</v>
      </c>
      <c r="K1126" s="1" t="s">
        <v>144</v>
      </c>
      <c r="L1126" s="1" t="s">
        <v>53</v>
      </c>
      <c r="M1126" s="1"/>
      <c r="N1126" s="1" t="s">
        <v>27</v>
      </c>
      <c r="O1126" s="1" t="s">
        <v>45</v>
      </c>
      <c r="P1126" s="1" t="s">
        <v>69</v>
      </c>
      <c r="Q1126" s="1" t="s">
        <v>732</v>
      </c>
      <c r="R1126" s="1">
        <v>59715</v>
      </c>
      <c r="S1126" s="2">
        <v>42341</v>
      </c>
      <c r="T1126" s="1" t="s">
        <v>297</v>
      </c>
      <c r="U1126" s="1">
        <v>4</v>
      </c>
      <c r="V1126" s="1">
        <v>89333</v>
      </c>
    </row>
    <row r="1127" spans="1:22" x14ac:dyDescent="0.35">
      <c r="A1127" s="1">
        <v>22018</v>
      </c>
      <c r="B1127" s="1" t="s">
        <v>21</v>
      </c>
      <c r="C1127" s="1">
        <v>40.99</v>
      </c>
      <c r="D1127" s="1">
        <v>0.05</v>
      </c>
      <c r="E1127" s="1">
        <v>2038</v>
      </c>
      <c r="F1127" s="1"/>
      <c r="G1127" s="1"/>
      <c r="H1127" s="1" t="s">
        <v>32</v>
      </c>
      <c r="I1127" s="1" t="s">
        <v>51</v>
      </c>
      <c r="J1127" s="1" t="s">
        <v>58</v>
      </c>
      <c r="K1127" s="1" t="s">
        <v>83</v>
      </c>
      <c r="L1127" s="1" t="s">
        <v>53</v>
      </c>
      <c r="M1127" s="1"/>
      <c r="N1127" s="1" t="s">
        <v>27</v>
      </c>
      <c r="O1127" s="1" t="s">
        <v>114</v>
      </c>
      <c r="P1127" s="1" t="s">
        <v>62</v>
      </c>
      <c r="Q1127" s="1" t="s">
        <v>747</v>
      </c>
      <c r="R1127" s="1">
        <v>10550</v>
      </c>
      <c r="S1127" s="1" t="s">
        <v>111</v>
      </c>
      <c r="T1127" s="1" t="s">
        <v>111</v>
      </c>
      <c r="U1127" s="1">
        <v>7</v>
      </c>
      <c r="V1127" s="1">
        <v>89334</v>
      </c>
    </row>
    <row r="1128" spans="1:22" x14ac:dyDescent="0.35">
      <c r="A1128" s="1">
        <v>24731</v>
      </c>
      <c r="B1128" s="1" t="s">
        <v>98</v>
      </c>
      <c r="C1128" s="1">
        <v>20.99</v>
      </c>
      <c r="D1128" s="1">
        <v>0.05</v>
      </c>
      <c r="E1128" s="1">
        <v>2044</v>
      </c>
      <c r="F1128" s="1"/>
      <c r="G1128" s="1"/>
      <c r="H1128" s="1" t="s">
        <v>32</v>
      </c>
      <c r="I1128" s="1" t="s">
        <v>81</v>
      </c>
      <c r="J1128" s="1" t="s">
        <v>73</v>
      </c>
      <c r="K1128" s="1" t="s">
        <v>67</v>
      </c>
      <c r="L1128" s="1" t="s">
        <v>26</v>
      </c>
      <c r="M1128" s="1"/>
      <c r="N1128" s="1" t="s">
        <v>27</v>
      </c>
      <c r="O1128" s="1" t="s">
        <v>54</v>
      </c>
      <c r="P1128" s="1" t="s">
        <v>451</v>
      </c>
      <c r="Q1128" s="1" t="s">
        <v>748</v>
      </c>
      <c r="R1128" s="1">
        <v>72756</v>
      </c>
      <c r="S1128" s="1" t="s">
        <v>150</v>
      </c>
      <c r="T1128" s="2">
        <v>42011</v>
      </c>
      <c r="U1128" s="1">
        <v>6</v>
      </c>
      <c r="V1128" s="1">
        <v>88692</v>
      </c>
    </row>
    <row r="1129" spans="1:22" x14ac:dyDescent="0.35">
      <c r="A1129" s="1">
        <v>22970</v>
      </c>
      <c r="B1129" s="1" t="s">
        <v>41</v>
      </c>
      <c r="C1129" s="1">
        <v>4.28</v>
      </c>
      <c r="D1129" s="1">
        <v>0.05</v>
      </c>
      <c r="E1129" s="1">
        <v>2046</v>
      </c>
      <c r="F1129" s="1"/>
      <c r="G1129" s="1"/>
      <c r="H1129" s="1" t="s">
        <v>32</v>
      </c>
      <c r="I1129" s="1" t="s">
        <v>81</v>
      </c>
      <c r="J1129" s="1" t="s">
        <v>58</v>
      </c>
      <c r="K1129" s="1" t="s">
        <v>83</v>
      </c>
      <c r="L1129" s="1" t="s">
        <v>53</v>
      </c>
      <c r="M1129" s="1"/>
      <c r="N1129" s="1" t="s">
        <v>27</v>
      </c>
      <c r="O1129" s="1" t="s">
        <v>54</v>
      </c>
      <c r="P1129" s="1" t="s">
        <v>145</v>
      </c>
      <c r="Q1129" s="1" t="s">
        <v>749</v>
      </c>
      <c r="R1129" s="1">
        <v>67901</v>
      </c>
      <c r="S1129" s="2">
        <v>42344</v>
      </c>
      <c r="T1129" s="1" t="s">
        <v>115</v>
      </c>
      <c r="U1129" s="1">
        <v>7</v>
      </c>
      <c r="V1129" s="1">
        <v>88219</v>
      </c>
    </row>
    <row r="1130" spans="1:22" x14ac:dyDescent="0.35">
      <c r="A1130" s="1">
        <v>22971</v>
      </c>
      <c r="B1130" s="1" t="s">
        <v>41</v>
      </c>
      <c r="C1130" s="1">
        <v>376.13</v>
      </c>
      <c r="D1130" s="1">
        <v>0.1</v>
      </c>
      <c r="E1130" s="1">
        <v>2046</v>
      </c>
      <c r="F1130" s="1"/>
      <c r="G1130" s="1"/>
      <c r="H1130" s="1" t="s">
        <v>22</v>
      </c>
      <c r="I1130" s="1" t="s">
        <v>81</v>
      </c>
      <c r="J1130" s="1" t="s">
        <v>34</v>
      </c>
      <c r="K1130" s="1" t="s">
        <v>123</v>
      </c>
      <c r="L1130" s="1" t="s">
        <v>108</v>
      </c>
      <c r="M1130" s="1"/>
      <c r="N1130" s="1" t="s">
        <v>27</v>
      </c>
      <c r="O1130" s="1" t="s">
        <v>54</v>
      </c>
      <c r="P1130" s="1" t="s">
        <v>145</v>
      </c>
      <c r="Q1130" s="1" t="s">
        <v>749</v>
      </c>
      <c r="R1130" s="1">
        <v>67901</v>
      </c>
      <c r="S1130" s="2">
        <v>42344</v>
      </c>
      <c r="T1130" s="1" t="s">
        <v>115</v>
      </c>
      <c r="U1130" s="1">
        <v>13</v>
      </c>
      <c r="V1130" s="1">
        <v>88219</v>
      </c>
    </row>
    <row r="1131" spans="1:22" x14ac:dyDescent="0.35">
      <c r="A1131" s="1">
        <v>22972</v>
      </c>
      <c r="B1131" s="1" t="s">
        <v>41</v>
      </c>
      <c r="C1131" s="1">
        <v>424.21</v>
      </c>
      <c r="D1131" s="1">
        <v>0.1</v>
      </c>
      <c r="E1131" s="1">
        <v>2046</v>
      </c>
      <c r="F1131" s="1"/>
      <c r="G1131" s="1"/>
      <c r="H1131" s="1" t="s">
        <v>22</v>
      </c>
      <c r="I1131" s="1" t="s">
        <v>81</v>
      </c>
      <c r="J1131" s="1" t="s">
        <v>34</v>
      </c>
      <c r="K1131" s="1" t="s">
        <v>123</v>
      </c>
      <c r="L1131" s="1" t="s">
        <v>108</v>
      </c>
      <c r="M1131" s="1"/>
      <c r="N1131" s="1" t="s">
        <v>27</v>
      </c>
      <c r="O1131" s="1" t="s">
        <v>54</v>
      </c>
      <c r="P1131" s="1" t="s">
        <v>145</v>
      </c>
      <c r="Q1131" s="1" t="s">
        <v>749</v>
      </c>
      <c r="R1131" s="1">
        <v>67901</v>
      </c>
      <c r="S1131" s="2">
        <v>42344</v>
      </c>
      <c r="T1131" s="1" t="s">
        <v>39</v>
      </c>
      <c r="U1131" s="1">
        <v>17</v>
      </c>
      <c r="V1131" s="1">
        <v>88219</v>
      </c>
    </row>
    <row r="1132" spans="1:22" x14ac:dyDescent="0.35">
      <c r="A1132" s="1">
        <v>22973</v>
      </c>
      <c r="B1132" s="1" t="s">
        <v>41</v>
      </c>
      <c r="C1132" s="1">
        <v>195.99</v>
      </c>
      <c r="D1132" s="1">
        <v>0.1</v>
      </c>
      <c r="E1132" s="1">
        <v>2046</v>
      </c>
      <c r="F1132" s="1"/>
      <c r="G1132" s="1"/>
      <c r="H1132" s="1" t="s">
        <v>32</v>
      </c>
      <c r="I1132" s="1" t="s">
        <v>81</v>
      </c>
      <c r="J1132" s="1" t="s">
        <v>73</v>
      </c>
      <c r="K1132" s="1" t="s">
        <v>67</v>
      </c>
      <c r="L1132" s="1" t="s">
        <v>53</v>
      </c>
      <c r="M1132" s="1"/>
      <c r="N1132" s="1" t="s">
        <v>27</v>
      </c>
      <c r="O1132" s="1" t="s">
        <v>114</v>
      </c>
      <c r="P1132" s="1" t="s">
        <v>145</v>
      </c>
      <c r="Q1132" s="1" t="s">
        <v>749</v>
      </c>
      <c r="R1132" s="1">
        <v>67901</v>
      </c>
      <c r="S1132" s="2">
        <v>42344</v>
      </c>
      <c r="T1132" s="1" t="s">
        <v>115</v>
      </c>
      <c r="U1132" s="1">
        <v>4</v>
      </c>
      <c r="V1132" s="1">
        <v>88219</v>
      </c>
    </row>
    <row r="1133" spans="1:22" x14ac:dyDescent="0.35">
      <c r="A1133" s="1">
        <v>18497</v>
      </c>
      <c r="B1133" s="1" t="s">
        <v>21</v>
      </c>
      <c r="C1133" s="1">
        <v>15.28</v>
      </c>
      <c r="D1133" s="1">
        <v>0.05</v>
      </c>
      <c r="E1133" s="1">
        <v>2049</v>
      </c>
      <c r="F1133" s="1"/>
      <c r="G1133" s="1"/>
      <c r="H1133" s="1" t="s">
        <v>32</v>
      </c>
      <c r="I1133" s="1" t="s">
        <v>81</v>
      </c>
      <c r="J1133" s="1" t="s">
        <v>73</v>
      </c>
      <c r="K1133" s="1" t="s">
        <v>144</v>
      </c>
      <c r="L1133" s="1" t="s">
        <v>44</v>
      </c>
      <c r="M1133" s="1"/>
      <c r="N1133" s="1" t="s">
        <v>27</v>
      </c>
      <c r="O1133" s="1" t="s">
        <v>114</v>
      </c>
      <c r="P1133" s="1" t="s">
        <v>117</v>
      </c>
      <c r="Q1133" s="1" t="s">
        <v>750</v>
      </c>
      <c r="R1133" s="1">
        <v>22801</v>
      </c>
      <c r="S1133" s="1" t="s">
        <v>264</v>
      </c>
      <c r="T1133" s="1" t="s">
        <v>154</v>
      </c>
      <c r="U1133" s="1">
        <v>19</v>
      </c>
      <c r="V1133" s="1">
        <v>88220</v>
      </c>
    </row>
    <row r="1134" spans="1:22" x14ac:dyDescent="0.35">
      <c r="A1134" s="1">
        <v>18498</v>
      </c>
      <c r="B1134" s="1" t="s">
        <v>21</v>
      </c>
      <c r="C1134" s="1">
        <v>1.76</v>
      </c>
      <c r="D1134" s="1">
        <v>0.05</v>
      </c>
      <c r="E1134" s="1">
        <v>2049</v>
      </c>
      <c r="F1134" s="1"/>
      <c r="G1134" s="1"/>
      <c r="H1134" s="1" t="s">
        <v>32</v>
      </c>
      <c r="I1134" s="1" t="s">
        <v>81</v>
      </c>
      <c r="J1134" s="1" t="s">
        <v>58</v>
      </c>
      <c r="K1134" s="1" t="s">
        <v>25</v>
      </c>
      <c r="L1134" s="1" t="s">
        <v>26</v>
      </c>
      <c r="M1134" s="1"/>
      <c r="N1134" s="1" t="s">
        <v>27</v>
      </c>
      <c r="O1134" s="1" t="s">
        <v>28</v>
      </c>
      <c r="P1134" s="1" t="s">
        <v>117</v>
      </c>
      <c r="Q1134" s="1" t="s">
        <v>750</v>
      </c>
      <c r="R1134" s="1">
        <v>22801</v>
      </c>
      <c r="S1134" s="1" t="s">
        <v>264</v>
      </c>
      <c r="T1134" s="1" t="s">
        <v>150</v>
      </c>
      <c r="U1134" s="1">
        <v>13</v>
      </c>
      <c r="V1134" s="1">
        <v>88220</v>
      </c>
    </row>
    <row r="1135" spans="1:22" x14ac:dyDescent="0.35">
      <c r="A1135" s="1">
        <v>18251</v>
      </c>
      <c r="B1135" s="1" t="s">
        <v>31</v>
      </c>
      <c r="C1135" s="1">
        <v>31.78</v>
      </c>
      <c r="D1135" s="1">
        <v>0.05</v>
      </c>
      <c r="E1135" s="1">
        <v>2052</v>
      </c>
      <c r="F1135" s="1"/>
      <c r="G1135" s="1"/>
      <c r="H1135" s="1" t="s">
        <v>32</v>
      </c>
      <c r="I1135" s="1" t="s">
        <v>42</v>
      </c>
      <c r="J1135" s="1" t="s">
        <v>73</v>
      </c>
      <c r="K1135" s="1" t="s">
        <v>144</v>
      </c>
      <c r="L1135" s="1" t="s">
        <v>44</v>
      </c>
      <c r="M1135" s="1"/>
      <c r="N1135" s="1" t="s">
        <v>27</v>
      </c>
      <c r="O1135" s="1" t="s">
        <v>28</v>
      </c>
      <c r="P1135" s="1" t="s">
        <v>244</v>
      </c>
      <c r="Q1135" s="1" t="s">
        <v>751</v>
      </c>
      <c r="R1135" s="1">
        <v>87105</v>
      </c>
      <c r="S1135" s="1" t="s">
        <v>398</v>
      </c>
      <c r="T1135" s="1" t="s">
        <v>207</v>
      </c>
      <c r="U1135" s="1">
        <v>13</v>
      </c>
      <c r="V1135" s="1">
        <v>87234</v>
      </c>
    </row>
    <row r="1136" spans="1:22" x14ac:dyDescent="0.35">
      <c r="A1136" s="1">
        <v>18252</v>
      </c>
      <c r="B1136" s="1" t="s">
        <v>31</v>
      </c>
      <c r="C1136" s="1">
        <v>5.98</v>
      </c>
      <c r="D1136" s="1">
        <v>0.05</v>
      </c>
      <c r="E1136" s="1">
        <v>2052</v>
      </c>
      <c r="F1136" s="1"/>
      <c r="G1136" s="1"/>
      <c r="H1136" s="1" t="s">
        <v>32</v>
      </c>
      <c r="I1136" s="1" t="s">
        <v>42</v>
      </c>
      <c r="J1136" s="1" t="s">
        <v>58</v>
      </c>
      <c r="K1136" s="1" t="s">
        <v>61</v>
      </c>
      <c r="L1136" s="1" t="s">
        <v>53</v>
      </c>
      <c r="M1136" s="1"/>
      <c r="N1136" s="1" t="s">
        <v>27</v>
      </c>
      <c r="O1136" s="1" t="s">
        <v>28</v>
      </c>
      <c r="P1136" s="1" t="s">
        <v>244</v>
      </c>
      <c r="Q1136" s="1" t="s">
        <v>751</v>
      </c>
      <c r="R1136" s="1">
        <v>87105</v>
      </c>
      <c r="S1136" s="1" t="s">
        <v>398</v>
      </c>
      <c r="T1136" s="1" t="s">
        <v>137</v>
      </c>
      <c r="U1136" s="1">
        <v>5</v>
      </c>
      <c r="V1136" s="1">
        <v>87234</v>
      </c>
    </row>
    <row r="1137" spans="1:22" x14ac:dyDescent="0.35">
      <c r="A1137" s="1">
        <v>18253</v>
      </c>
      <c r="B1137" s="1" t="s">
        <v>31</v>
      </c>
      <c r="C1137" s="1">
        <v>35.99</v>
      </c>
      <c r="D1137" s="1">
        <v>0.05</v>
      </c>
      <c r="E1137" s="1">
        <v>2052</v>
      </c>
      <c r="F1137" s="1"/>
      <c r="G1137" s="1"/>
      <c r="H1137" s="1" t="s">
        <v>22</v>
      </c>
      <c r="I1137" s="1" t="s">
        <v>42</v>
      </c>
      <c r="J1137" s="1" t="s">
        <v>73</v>
      </c>
      <c r="K1137" s="1" t="s">
        <v>67</v>
      </c>
      <c r="L1137" s="1" t="s">
        <v>53</v>
      </c>
      <c r="M1137" s="1"/>
      <c r="N1137" s="1" t="s">
        <v>27</v>
      </c>
      <c r="O1137" s="1" t="s">
        <v>114</v>
      </c>
      <c r="P1137" s="1" t="s">
        <v>244</v>
      </c>
      <c r="Q1137" s="1" t="s">
        <v>751</v>
      </c>
      <c r="R1137" s="1">
        <v>87105</v>
      </c>
      <c r="S1137" s="1" t="s">
        <v>398</v>
      </c>
      <c r="T1137" s="1" t="s">
        <v>137</v>
      </c>
      <c r="U1137" s="1">
        <v>19</v>
      </c>
      <c r="V1137" s="1">
        <v>87234</v>
      </c>
    </row>
    <row r="1138" spans="1:22" x14ac:dyDescent="0.35">
      <c r="A1138" s="1">
        <v>20481</v>
      </c>
      <c r="B1138" s="1" t="s">
        <v>50</v>
      </c>
      <c r="C1138" s="1">
        <v>5.98</v>
      </c>
      <c r="D1138" s="1">
        <v>0.05</v>
      </c>
      <c r="E1138" s="1">
        <v>2058</v>
      </c>
      <c r="F1138" s="1"/>
      <c r="G1138" s="1"/>
      <c r="H1138" s="1" t="s">
        <v>32</v>
      </c>
      <c r="I1138" s="1" t="s">
        <v>81</v>
      </c>
      <c r="J1138" s="1" t="s">
        <v>58</v>
      </c>
      <c r="K1138" s="1" t="s">
        <v>83</v>
      </c>
      <c r="L1138" s="1" t="s">
        <v>53</v>
      </c>
      <c r="M1138" s="1"/>
      <c r="N1138" s="1" t="s">
        <v>27</v>
      </c>
      <c r="O1138" s="1" t="s">
        <v>114</v>
      </c>
      <c r="P1138" s="1" t="s">
        <v>225</v>
      </c>
      <c r="Q1138" s="1" t="s">
        <v>752</v>
      </c>
      <c r="R1138" s="1">
        <v>28601</v>
      </c>
      <c r="S1138" s="1" t="s">
        <v>211</v>
      </c>
      <c r="T1138" s="1" t="s">
        <v>48</v>
      </c>
      <c r="U1138" s="1">
        <v>5</v>
      </c>
      <c r="V1138" s="1">
        <v>88040</v>
      </c>
    </row>
    <row r="1139" spans="1:22" x14ac:dyDescent="0.35">
      <c r="A1139" s="1">
        <v>23499</v>
      </c>
      <c r="B1139" s="1" t="s">
        <v>31</v>
      </c>
      <c r="C1139" s="1">
        <v>28.48</v>
      </c>
      <c r="D1139" s="1">
        <v>0.05</v>
      </c>
      <c r="E1139" s="1">
        <v>2059</v>
      </c>
      <c r="F1139" s="1"/>
      <c r="G1139" s="1"/>
      <c r="H1139" s="1" t="s">
        <v>32</v>
      </c>
      <c r="I1139" s="1" t="s">
        <v>81</v>
      </c>
      <c r="J1139" s="1" t="s">
        <v>73</v>
      </c>
      <c r="K1139" s="1" t="s">
        <v>144</v>
      </c>
      <c r="L1139" s="1" t="s">
        <v>44</v>
      </c>
      <c r="M1139" s="1"/>
      <c r="N1139" s="1" t="s">
        <v>27</v>
      </c>
      <c r="O1139" s="1" t="s">
        <v>114</v>
      </c>
      <c r="P1139" s="1" t="s">
        <v>225</v>
      </c>
      <c r="Q1139" s="1" t="s">
        <v>753</v>
      </c>
      <c r="R1139" s="1">
        <v>27260</v>
      </c>
      <c r="S1139" s="1" t="s">
        <v>177</v>
      </c>
      <c r="T1139" s="1" t="s">
        <v>201</v>
      </c>
      <c r="U1139" s="1">
        <v>13</v>
      </c>
      <c r="V1139" s="1">
        <v>88039</v>
      </c>
    </row>
    <row r="1140" spans="1:22" x14ac:dyDescent="0.35">
      <c r="A1140" s="1">
        <v>21632</v>
      </c>
      <c r="B1140" s="1" t="s">
        <v>41</v>
      </c>
      <c r="C1140" s="1">
        <v>9.85</v>
      </c>
      <c r="D1140" s="1">
        <v>0.05</v>
      </c>
      <c r="E1140" s="1">
        <v>2059</v>
      </c>
      <c r="F1140" s="1"/>
      <c r="G1140" s="1"/>
      <c r="H1140" s="1" t="s">
        <v>32</v>
      </c>
      <c r="I1140" s="1" t="s">
        <v>81</v>
      </c>
      <c r="J1140" s="1" t="s">
        <v>58</v>
      </c>
      <c r="K1140" s="1" t="s">
        <v>25</v>
      </c>
      <c r="L1140" s="1" t="s">
        <v>26</v>
      </c>
      <c r="M1140" s="1"/>
      <c r="N1140" s="1" t="s">
        <v>27</v>
      </c>
      <c r="O1140" s="1" t="s">
        <v>114</v>
      </c>
      <c r="P1140" s="1" t="s">
        <v>225</v>
      </c>
      <c r="Q1140" s="1" t="s">
        <v>753</v>
      </c>
      <c r="R1140" s="1">
        <v>27260</v>
      </c>
      <c r="S1140" s="1" t="s">
        <v>94</v>
      </c>
      <c r="T1140" s="1" t="s">
        <v>95</v>
      </c>
      <c r="U1140" s="1">
        <v>12</v>
      </c>
      <c r="V1140" s="1">
        <v>88041</v>
      </c>
    </row>
    <row r="1141" spans="1:22" x14ac:dyDescent="0.35">
      <c r="A1141" s="1">
        <v>21633</v>
      </c>
      <c r="B1141" s="1" t="s">
        <v>41</v>
      </c>
      <c r="C1141" s="1">
        <v>125.99</v>
      </c>
      <c r="D1141" s="1">
        <v>0.1</v>
      </c>
      <c r="E1141" s="1">
        <v>2059</v>
      </c>
      <c r="F1141" s="1"/>
      <c r="G1141" s="1"/>
      <c r="H1141" s="1" t="s">
        <v>32</v>
      </c>
      <c r="I1141" s="1" t="s">
        <v>81</v>
      </c>
      <c r="J1141" s="1" t="s">
        <v>73</v>
      </c>
      <c r="K1141" s="1" t="s">
        <v>67</v>
      </c>
      <c r="L1141" s="1" t="s">
        <v>53</v>
      </c>
      <c r="M1141" s="1"/>
      <c r="N1141" s="1" t="s">
        <v>27</v>
      </c>
      <c r="O1141" s="1" t="s">
        <v>54</v>
      </c>
      <c r="P1141" s="1" t="s">
        <v>225</v>
      </c>
      <c r="Q1141" s="1" t="s">
        <v>753</v>
      </c>
      <c r="R1141" s="1">
        <v>27260</v>
      </c>
      <c r="S1141" s="1" t="s">
        <v>94</v>
      </c>
      <c r="T1141" s="1" t="s">
        <v>95</v>
      </c>
      <c r="U1141" s="1">
        <v>9</v>
      </c>
      <c r="V1141" s="1">
        <v>88041</v>
      </c>
    </row>
    <row r="1142" spans="1:22" x14ac:dyDescent="0.35">
      <c r="A1142" s="1">
        <v>20841</v>
      </c>
      <c r="B1142" s="1" t="s">
        <v>50</v>
      </c>
      <c r="C1142" s="1">
        <v>240.98</v>
      </c>
      <c r="D1142" s="1">
        <v>0.1</v>
      </c>
      <c r="E1142" s="1">
        <v>2061</v>
      </c>
      <c r="F1142" s="1"/>
      <c r="G1142" s="1"/>
      <c r="H1142" s="1" t="s">
        <v>22</v>
      </c>
      <c r="I1142" s="1" t="s">
        <v>81</v>
      </c>
      <c r="J1142" s="1" t="s">
        <v>34</v>
      </c>
      <c r="K1142" s="1" t="s">
        <v>151</v>
      </c>
      <c r="L1142" s="1" t="s">
        <v>108</v>
      </c>
      <c r="M1142" s="1"/>
      <c r="N1142" s="1" t="s">
        <v>27</v>
      </c>
      <c r="O1142" s="1" t="s">
        <v>114</v>
      </c>
      <c r="P1142" s="1" t="s">
        <v>302</v>
      </c>
      <c r="Q1142" s="1" t="s">
        <v>754</v>
      </c>
      <c r="R1142" s="1">
        <v>69101</v>
      </c>
      <c r="S1142" s="1" t="s">
        <v>86</v>
      </c>
      <c r="T1142" s="1" t="s">
        <v>241</v>
      </c>
      <c r="U1142" s="1">
        <v>1</v>
      </c>
      <c r="V1142" s="1">
        <v>87146</v>
      </c>
    </row>
    <row r="1143" spans="1:22" x14ac:dyDescent="0.35">
      <c r="A1143" s="1">
        <v>20840</v>
      </c>
      <c r="B1143" s="1" t="s">
        <v>50</v>
      </c>
      <c r="C1143" s="1">
        <v>420.98</v>
      </c>
      <c r="D1143" s="1">
        <v>0.1</v>
      </c>
      <c r="E1143" s="1">
        <v>2062</v>
      </c>
      <c r="F1143" s="1"/>
      <c r="G1143" s="1"/>
      <c r="H1143" s="1" t="s">
        <v>32</v>
      </c>
      <c r="I1143" s="1" t="s">
        <v>81</v>
      </c>
      <c r="J1143" s="1" t="s">
        <v>58</v>
      </c>
      <c r="K1143" s="1" t="s">
        <v>100</v>
      </c>
      <c r="L1143" s="1" t="s">
        <v>53</v>
      </c>
      <c r="M1143" s="1"/>
      <c r="N1143" s="1" t="s">
        <v>27</v>
      </c>
      <c r="O1143" s="1" t="s">
        <v>114</v>
      </c>
      <c r="P1143" s="1" t="s">
        <v>117</v>
      </c>
      <c r="Q1143" s="1" t="s">
        <v>755</v>
      </c>
      <c r="R1143" s="1">
        <v>23111</v>
      </c>
      <c r="S1143" s="1" t="s">
        <v>86</v>
      </c>
      <c r="T1143" s="2">
        <v>42006</v>
      </c>
      <c r="U1143" s="1">
        <v>10</v>
      </c>
      <c r="V1143" s="1">
        <v>87146</v>
      </c>
    </row>
    <row r="1144" spans="1:22" x14ac:dyDescent="0.35">
      <c r="A1144" s="1">
        <v>22511</v>
      </c>
      <c r="B1144" s="1" t="s">
        <v>98</v>
      </c>
      <c r="C1144" s="1">
        <v>291.73</v>
      </c>
      <c r="D1144" s="1">
        <v>0.1</v>
      </c>
      <c r="E1144" s="1">
        <v>2062</v>
      </c>
      <c r="F1144" s="1"/>
      <c r="G1144" s="1"/>
      <c r="H1144" s="1" t="s">
        <v>22</v>
      </c>
      <c r="I1144" s="1" t="s">
        <v>81</v>
      </c>
      <c r="J1144" s="1" t="s">
        <v>34</v>
      </c>
      <c r="K1144" s="1" t="s">
        <v>35</v>
      </c>
      <c r="L1144" s="1" t="s">
        <v>36</v>
      </c>
      <c r="M1144" s="1"/>
      <c r="N1144" s="1" t="s">
        <v>27</v>
      </c>
      <c r="O1144" s="1" t="s">
        <v>114</v>
      </c>
      <c r="P1144" s="1" t="s">
        <v>117</v>
      </c>
      <c r="Q1144" s="1" t="s">
        <v>755</v>
      </c>
      <c r="R1144" s="1">
        <v>23111</v>
      </c>
      <c r="S1144" s="1" t="s">
        <v>421</v>
      </c>
      <c r="T1144" s="1" t="s">
        <v>416</v>
      </c>
      <c r="U1144" s="1">
        <v>22</v>
      </c>
      <c r="V1144" s="1">
        <v>87148</v>
      </c>
    </row>
    <row r="1145" spans="1:22" x14ac:dyDescent="0.35">
      <c r="A1145" s="1">
        <v>25759</v>
      </c>
      <c r="B1145" s="1" t="s">
        <v>98</v>
      </c>
      <c r="C1145" s="1">
        <v>300.97000000000003</v>
      </c>
      <c r="D1145" s="1">
        <v>0.1</v>
      </c>
      <c r="E1145" s="1">
        <v>2063</v>
      </c>
      <c r="F1145" s="1"/>
      <c r="G1145" s="1"/>
      <c r="H1145" s="1" t="s">
        <v>32</v>
      </c>
      <c r="I1145" s="1" t="s">
        <v>81</v>
      </c>
      <c r="J1145" s="1" t="s">
        <v>73</v>
      </c>
      <c r="K1145" s="1" t="s">
        <v>144</v>
      </c>
      <c r="L1145" s="1" t="s">
        <v>53</v>
      </c>
      <c r="M1145" s="1"/>
      <c r="N1145" s="1" t="s">
        <v>27</v>
      </c>
      <c r="O1145" s="1" t="s">
        <v>114</v>
      </c>
      <c r="P1145" s="1" t="s">
        <v>117</v>
      </c>
      <c r="Q1145" s="1" t="s">
        <v>756</v>
      </c>
      <c r="R1145" s="1">
        <v>23602</v>
      </c>
      <c r="S1145" s="2">
        <v>42221</v>
      </c>
      <c r="T1145" s="2">
        <v>42221</v>
      </c>
      <c r="U1145" s="1">
        <v>1</v>
      </c>
      <c r="V1145" s="1">
        <v>87147</v>
      </c>
    </row>
    <row r="1146" spans="1:22" x14ac:dyDescent="0.35">
      <c r="A1146" s="1">
        <v>25228</v>
      </c>
      <c r="B1146" s="1" t="s">
        <v>50</v>
      </c>
      <c r="C1146" s="1">
        <v>20.89</v>
      </c>
      <c r="D1146" s="1">
        <v>0.05</v>
      </c>
      <c r="E1146" s="1">
        <v>2066</v>
      </c>
      <c r="F1146" s="1"/>
      <c r="G1146" s="1"/>
      <c r="H1146" s="1" t="s">
        <v>32</v>
      </c>
      <c r="I1146" s="1" t="s">
        <v>42</v>
      </c>
      <c r="J1146" s="1" t="s">
        <v>58</v>
      </c>
      <c r="K1146" s="1" t="s">
        <v>119</v>
      </c>
      <c r="L1146" s="1" t="s">
        <v>53</v>
      </c>
      <c r="M1146" s="1"/>
      <c r="N1146" s="1" t="s">
        <v>27</v>
      </c>
      <c r="O1146" s="1" t="s">
        <v>114</v>
      </c>
      <c r="P1146" s="1" t="s">
        <v>225</v>
      </c>
      <c r="Q1146" s="1" t="s">
        <v>757</v>
      </c>
      <c r="R1146" s="1">
        <v>28079</v>
      </c>
      <c r="S1146" s="1" t="s">
        <v>267</v>
      </c>
      <c r="T1146" s="1" t="s">
        <v>94</v>
      </c>
      <c r="U1146" s="1">
        <v>7</v>
      </c>
      <c r="V1146" s="1">
        <v>85833</v>
      </c>
    </row>
    <row r="1147" spans="1:22" x14ac:dyDescent="0.35">
      <c r="A1147" s="1">
        <v>24748</v>
      </c>
      <c r="B1147" s="1" t="s">
        <v>41</v>
      </c>
      <c r="C1147" s="1">
        <v>20.99</v>
      </c>
      <c r="D1147" s="1">
        <v>0.05</v>
      </c>
      <c r="E1147" s="1">
        <v>2066</v>
      </c>
      <c r="F1147" s="1"/>
      <c r="G1147" s="1"/>
      <c r="H1147" s="1" t="s">
        <v>22</v>
      </c>
      <c r="I1147" s="1" t="s">
        <v>42</v>
      </c>
      <c r="J1147" s="1" t="s">
        <v>73</v>
      </c>
      <c r="K1147" s="1" t="s">
        <v>67</v>
      </c>
      <c r="L1147" s="1" t="s">
        <v>75</v>
      </c>
      <c r="M1147" s="1"/>
      <c r="N1147" s="1" t="s">
        <v>27</v>
      </c>
      <c r="O1147" s="1" t="s">
        <v>114</v>
      </c>
      <c r="P1147" s="1" t="s">
        <v>225</v>
      </c>
      <c r="Q1147" s="1" t="s">
        <v>757</v>
      </c>
      <c r="R1147" s="1">
        <v>28079</v>
      </c>
      <c r="S1147" s="1" t="s">
        <v>256</v>
      </c>
      <c r="T1147" s="2">
        <v>42008</v>
      </c>
      <c r="U1147" s="1">
        <v>2</v>
      </c>
      <c r="V1147" s="1">
        <v>85834</v>
      </c>
    </row>
    <row r="1148" spans="1:22" x14ac:dyDescent="0.35">
      <c r="A1148" s="1">
        <v>25381</v>
      </c>
      <c r="B1148" s="1" t="s">
        <v>98</v>
      </c>
      <c r="C1148" s="1">
        <v>4.24</v>
      </c>
      <c r="D1148" s="1">
        <v>0.05</v>
      </c>
      <c r="E1148" s="1">
        <v>2066</v>
      </c>
      <c r="F1148" s="1"/>
      <c r="G1148" s="1"/>
      <c r="H1148" s="1" t="s">
        <v>32</v>
      </c>
      <c r="I1148" s="1" t="s">
        <v>81</v>
      </c>
      <c r="J1148" s="1" t="s">
        <v>58</v>
      </c>
      <c r="K1148" s="1" t="s">
        <v>100</v>
      </c>
      <c r="L1148" s="1" t="s">
        <v>53</v>
      </c>
      <c r="M1148" s="1"/>
      <c r="N1148" s="1" t="s">
        <v>27</v>
      </c>
      <c r="O1148" s="1" t="s">
        <v>114</v>
      </c>
      <c r="P1148" s="1" t="s">
        <v>225</v>
      </c>
      <c r="Q1148" s="1" t="s">
        <v>757</v>
      </c>
      <c r="R1148" s="1">
        <v>28079</v>
      </c>
      <c r="S1148" s="1" t="s">
        <v>190</v>
      </c>
      <c r="T1148" s="1" t="s">
        <v>182</v>
      </c>
      <c r="U1148" s="1">
        <v>8</v>
      </c>
      <c r="V1148" s="1">
        <v>85835</v>
      </c>
    </row>
    <row r="1149" spans="1:22" x14ac:dyDescent="0.35">
      <c r="A1149" s="1">
        <v>21901</v>
      </c>
      <c r="B1149" s="1" t="s">
        <v>50</v>
      </c>
      <c r="C1149" s="1">
        <v>40.98</v>
      </c>
      <c r="D1149" s="1">
        <v>0.05</v>
      </c>
      <c r="E1149" s="1">
        <v>2069</v>
      </c>
      <c r="F1149" s="1"/>
      <c r="G1149" s="1"/>
      <c r="H1149" s="1" t="s">
        <v>32</v>
      </c>
      <c r="I1149" s="1" t="s">
        <v>104</v>
      </c>
      <c r="J1149" s="1" t="s">
        <v>73</v>
      </c>
      <c r="K1149" s="1" t="s">
        <v>144</v>
      </c>
      <c r="L1149" s="1" t="s">
        <v>53</v>
      </c>
      <c r="M1149" s="1"/>
      <c r="N1149" s="1" t="s">
        <v>27</v>
      </c>
      <c r="O1149" s="1" t="s">
        <v>54</v>
      </c>
      <c r="P1149" s="1" t="s">
        <v>347</v>
      </c>
      <c r="Q1149" s="1" t="s">
        <v>758</v>
      </c>
      <c r="R1149" s="1">
        <v>41075</v>
      </c>
      <c r="S1149" s="2">
        <v>42339</v>
      </c>
      <c r="T1149" s="1" t="s">
        <v>164</v>
      </c>
      <c r="U1149" s="1">
        <v>3</v>
      </c>
      <c r="V1149" s="1">
        <v>88554</v>
      </c>
    </row>
    <row r="1150" spans="1:22" x14ac:dyDescent="0.35">
      <c r="A1150" s="1">
        <v>19567</v>
      </c>
      <c r="B1150" s="1" t="s">
        <v>98</v>
      </c>
      <c r="C1150" s="1">
        <v>35.99</v>
      </c>
      <c r="D1150" s="1">
        <v>0.05</v>
      </c>
      <c r="E1150" s="1">
        <v>2070</v>
      </c>
      <c r="F1150" s="1"/>
      <c r="G1150" s="1"/>
      <c r="H1150" s="1" t="s">
        <v>32</v>
      </c>
      <c r="I1150" s="1" t="s">
        <v>81</v>
      </c>
      <c r="J1150" s="1" t="s">
        <v>73</v>
      </c>
      <c r="K1150" s="1" t="s">
        <v>67</v>
      </c>
      <c r="L1150" s="1" t="s">
        <v>26</v>
      </c>
      <c r="M1150" s="1"/>
      <c r="N1150" s="1" t="s">
        <v>27</v>
      </c>
      <c r="O1150" s="1" t="s">
        <v>54</v>
      </c>
      <c r="P1150" s="1" t="s">
        <v>215</v>
      </c>
      <c r="Q1150" s="1" t="s">
        <v>759</v>
      </c>
      <c r="R1150" s="1">
        <v>48021</v>
      </c>
      <c r="S1150" s="1" t="s">
        <v>72</v>
      </c>
      <c r="T1150" s="1" t="s">
        <v>249</v>
      </c>
      <c r="U1150" s="1">
        <v>5</v>
      </c>
      <c r="V1150" s="1">
        <v>88558</v>
      </c>
    </row>
    <row r="1151" spans="1:22" x14ac:dyDescent="0.35">
      <c r="A1151" s="1">
        <v>20498</v>
      </c>
      <c r="B1151" s="1" t="s">
        <v>31</v>
      </c>
      <c r="C1151" s="1">
        <v>60.98</v>
      </c>
      <c r="D1151" s="1">
        <v>0.05</v>
      </c>
      <c r="E1151" s="1">
        <v>2071</v>
      </c>
      <c r="F1151" s="1"/>
      <c r="G1151" s="1"/>
      <c r="H1151" s="1" t="s">
        <v>32</v>
      </c>
      <c r="I1151" s="1" t="s">
        <v>81</v>
      </c>
      <c r="J1151" s="1" t="s">
        <v>73</v>
      </c>
      <c r="K1151" s="1" t="s">
        <v>144</v>
      </c>
      <c r="L1151" s="1" t="s">
        <v>44</v>
      </c>
      <c r="M1151" s="1"/>
      <c r="N1151" s="1" t="s">
        <v>27</v>
      </c>
      <c r="O1151" s="1" t="s">
        <v>54</v>
      </c>
      <c r="P1151" s="1" t="s">
        <v>215</v>
      </c>
      <c r="Q1151" s="1" t="s">
        <v>760</v>
      </c>
      <c r="R1151" s="1">
        <v>48336</v>
      </c>
      <c r="S1151" s="2">
        <v>42006</v>
      </c>
      <c r="T1151" s="2">
        <v>42006</v>
      </c>
      <c r="U1151" s="1">
        <v>23</v>
      </c>
      <c r="V1151" s="1">
        <v>88555</v>
      </c>
    </row>
    <row r="1152" spans="1:22" x14ac:dyDescent="0.35">
      <c r="A1152" s="1">
        <v>20499</v>
      </c>
      <c r="B1152" s="1" t="s">
        <v>31</v>
      </c>
      <c r="C1152" s="1">
        <v>3.08</v>
      </c>
      <c r="D1152" s="1">
        <v>0.05</v>
      </c>
      <c r="E1152" s="1">
        <v>2071</v>
      </c>
      <c r="F1152" s="1"/>
      <c r="G1152" s="1"/>
      <c r="H1152" s="1" t="s">
        <v>32</v>
      </c>
      <c r="I1152" s="1" t="s">
        <v>81</v>
      </c>
      <c r="J1152" s="1" t="s">
        <v>58</v>
      </c>
      <c r="K1152" s="1" t="s">
        <v>116</v>
      </c>
      <c r="L1152" s="1" t="s">
        <v>53</v>
      </c>
      <c r="M1152" s="1"/>
      <c r="N1152" s="1" t="s">
        <v>27</v>
      </c>
      <c r="O1152" s="1" t="s">
        <v>54</v>
      </c>
      <c r="P1152" s="1" t="s">
        <v>215</v>
      </c>
      <c r="Q1152" s="1" t="s">
        <v>760</v>
      </c>
      <c r="R1152" s="1">
        <v>48336</v>
      </c>
      <c r="S1152" s="2">
        <v>42006</v>
      </c>
      <c r="T1152" s="2">
        <v>42037</v>
      </c>
      <c r="U1152" s="1">
        <v>11</v>
      </c>
      <c r="V1152" s="1">
        <v>88555</v>
      </c>
    </row>
    <row r="1153" spans="1:22" x14ac:dyDescent="0.35">
      <c r="A1153" s="1">
        <v>19568</v>
      </c>
      <c r="B1153" s="1" t="s">
        <v>98</v>
      </c>
      <c r="C1153" s="1">
        <v>65.989999999999995</v>
      </c>
      <c r="D1153" s="1">
        <v>0.05</v>
      </c>
      <c r="E1153" s="1">
        <v>2071</v>
      </c>
      <c r="F1153" s="1"/>
      <c r="G1153" s="1"/>
      <c r="H1153" s="1" t="s">
        <v>22</v>
      </c>
      <c r="I1153" s="1" t="s">
        <v>81</v>
      </c>
      <c r="J1153" s="1" t="s">
        <v>73</v>
      </c>
      <c r="K1153" s="1" t="s">
        <v>67</v>
      </c>
      <c r="L1153" s="1" t="s">
        <v>53</v>
      </c>
      <c r="M1153" s="1"/>
      <c r="N1153" s="1" t="s">
        <v>27</v>
      </c>
      <c r="O1153" s="1" t="s">
        <v>54</v>
      </c>
      <c r="P1153" s="1" t="s">
        <v>215</v>
      </c>
      <c r="Q1153" s="1" t="s">
        <v>760</v>
      </c>
      <c r="R1153" s="1">
        <v>48336</v>
      </c>
      <c r="S1153" s="1" t="s">
        <v>72</v>
      </c>
      <c r="T1153" s="1" t="s">
        <v>78</v>
      </c>
      <c r="U1153" s="1">
        <v>20</v>
      </c>
      <c r="V1153" s="1">
        <v>88558</v>
      </c>
    </row>
    <row r="1154" spans="1:22" x14ac:dyDescent="0.35">
      <c r="A1154" s="1">
        <v>20500</v>
      </c>
      <c r="B1154" s="1" t="s">
        <v>31</v>
      </c>
      <c r="C1154" s="1">
        <v>10.31</v>
      </c>
      <c r="D1154" s="1">
        <v>0.05</v>
      </c>
      <c r="E1154" s="1">
        <v>2072</v>
      </c>
      <c r="F1154" s="1"/>
      <c r="G1154" s="1"/>
      <c r="H1154" s="1" t="s">
        <v>32</v>
      </c>
      <c r="I1154" s="1" t="s">
        <v>81</v>
      </c>
      <c r="J1154" s="1" t="s">
        <v>58</v>
      </c>
      <c r="K1154" s="1" t="s">
        <v>83</v>
      </c>
      <c r="L1154" s="1" t="s">
        <v>26</v>
      </c>
      <c r="M1154" s="1"/>
      <c r="N1154" s="1" t="s">
        <v>27</v>
      </c>
      <c r="O1154" s="1" t="s">
        <v>54</v>
      </c>
      <c r="P1154" s="1" t="s">
        <v>215</v>
      </c>
      <c r="Q1154" s="1" t="s">
        <v>761</v>
      </c>
      <c r="R1154" s="1">
        <v>48505</v>
      </c>
      <c r="S1154" s="2">
        <v>42006</v>
      </c>
      <c r="T1154" s="2">
        <v>42065</v>
      </c>
      <c r="U1154" s="1">
        <v>23</v>
      </c>
      <c r="V1154" s="1">
        <v>88555</v>
      </c>
    </row>
    <row r="1155" spans="1:22" x14ac:dyDescent="0.35">
      <c r="A1155" s="1">
        <v>20824</v>
      </c>
      <c r="B1155" s="1" t="s">
        <v>21</v>
      </c>
      <c r="C1155" s="1">
        <v>260.98</v>
      </c>
      <c r="D1155" s="1">
        <v>0.1</v>
      </c>
      <c r="E1155" s="1">
        <v>2072</v>
      </c>
      <c r="F1155" s="1"/>
      <c r="G1155" s="1"/>
      <c r="H1155" s="1" t="s">
        <v>22</v>
      </c>
      <c r="I1155" s="1" t="s">
        <v>81</v>
      </c>
      <c r="J1155" s="1" t="s">
        <v>34</v>
      </c>
      <c r="K1155" s="1" t="s">
        <v>151</v>
      </c>
      <c r="L1155" s="1" t="s">
        <v>108</v>
      </c>
      <c r="M1155" s="1"/>
      <c r="N1155" s="1" t="s">
        <v>27</v>
      </c>
      <c r="O1155" s="1" t="s">
        <v>54</v>
      </c>
      <c r="P1155" s="1" t="s">
        <v>215</v>
      </c>
      <c r="Q1155" s="1" t="s">
        <v>761</v>
      </c>
      <c r="R1155" s="1">
        <v>48505</v>
      </c>
      <c r="S1155" s="2">
        <v>42310</v>
      </c>
      <c r="T1155" s="1" t="s">
        <v>211</v>
      </c>
      <c r="U1155" s="1">
        <v>14</v>
      </c>
      <c r="V1155" s="1">
        <v>88556</v>
      </c>
    </row>
    <row r="1156" spans="1:22" x14ac:dyDescent="0.35">
      <c r="A1156" s="1">
        <v>20825</v>
      </c>
      <c r="B1156" s="1" t="s">
        <v>21</v>
      </c>
      <c r="C1156" s="1">
        <v>10.52</v>
      </c>
      <c r="D1156" s="1">
        <v>0.05</v>
      </c>
      <c r="E1156" s="1">
        <v>2072</v>
      </c>
      <c r="F1156" s="1"/>
      <c r="G1156" s="1"/>
      <c r="H1156" s="1" t="s">
        <v>32</v>
      </c>
      <c r="I1156" s="1" t="s">
        <v>81</v>
      </c>
      <c r="J1156" s="1" t="s">
        <v>34</v>
      </c>
      <c r="K1156" s="1" t="s">
        <v>52</v>
      </c>
      <c r="L1156" s="1" t="s">
        <v>44</v>
      </c>
      <c r="M1156" s="1"/>
      <c r="N1156" s="1" t="s">
        <v>27</v>
      </c>
      <c r="O1156" s="1" t="s">
        <v>54</v>
      </c>
      <c r="P1156" s="1" t="s">
        <v>215</v>
      </c>
      <c r="Q1156" s="1" t="s">
        <v>761</v>
      </c>
      <c r="R1156" s="1">
        <v>48505</v>
      </c>
      <c r="S1156" s="2">
        <v>42310</v>
      </c>
      <c r="T1156" s="1" t="s">
        <v>211</v>
      </c>
      <c r="U1156" s="1">
        <v>11</v>
      </c>
      <c r="V1156" s="1">
        <v>88556</v>
      </c>
    </row>
    <row r="1157" spans="1:22" x14ac:dyDescent="0.35">
      <c r="A1157" s="1">
        <v>20826</v>
      </c>
      <c r="B1157" s="1" t="s">
        <v>21</v>
      </c>
      <c r="C1157" s="1">
        <v>5.98</v>
      </c>
      <c r="D1157" s="1">
        <v>0.05</v>
      </c>
      <c r="E1157" s="1">
        <v>2072</v>
      </c>
      <c r="F1157" s="1"/>
      <c r="G1157" s="1"/>
      <c r="H1157" s="1" t="s">
        <v>22</v>
      </c>
      <c r="I1157" s="1" t="s">
        <v>81</v>
      </c>
      <c r="J1157" s="1" t="s">
        <v>58</v>
      </c>
      <c r="K1157" s="1" t="s">
        <v>83</v>
      </c>
      <c r="L1157" s="1" t="s">
        <v>53</v>
      </c>
      <c r="M1157" s="1"/>
      <c r="N1157" s="1" t="s">
        <v>27</v>
      </c>
      <c r="O1157" s="1" t="s">
        <v>54</v>
      </c>
      <c r="P1157" s="1" t="s">
        <v>215</v>
      </c>
      <c r="Q1157" s="1" t="s">
        <v>761</v>
      </c>
      <c r="R1157" s="1">
        <v>48505</v>
      </c>
      <c r="S1157" s="2">
        <v>42310</v>
      </c>
      <c r="T1157" s="1" t="s">
        <v>211</v>
      </c>
      <c r="U1157" s="1">
        <v>14</v>
      </c>
      <c r="V1157" s="1">
        <v>88556</v>
      </c>
    </row>
    <row r="1158" spans="1:22" x14ac:dyDescent="0.35">
      <c r="A1158" s="1">
        <v>24677</v>
      </c>
      <c r="B1158" s="1" t="s">
        <v>31</v>
      </c>
      <c r="C1158" s="1">
        <v>291.73</v>
      </c>
      <c r="D1158" s="1">
        <v>0.1</v>
      </c>
      <c r="E1158" s="1">
        <v>2073</v>
      </c>
      <c r="F1158" s="1"/>
      <c r="G1158" s="1"/>
      <c r="H1158" s="1" t="s">
        <v>22</v>
      </c>
      <c r="I1158" s="1" t="s">
        <v>104</v>
      </c>
      <c r="J1158" s="1" t="s">
        <v>34</v>
      </c>
      <c r="K1158" s="1" t="s">
        <v>35</v>
      </c>
      <c r="L1158" s="1" t="s">
        <v>36</v>
      </c>
      <c r="M1158" s="1"/>
      <c r="N1158" s="1" t="s">
        <v>27</v>
      </c>
      <c r="O1158" s="1" t="s">
        <v>45</v>
      </c>
      <c r="P1158" s="1" t="s">
        <v>215</v>
      </c>
      <c r="Q1158" s="1" t="s">
        <v>762</v>
      </c>
      <c r="R1158" s="1">
        <v>48135</v>
      </c>
      <c r="S1158" s="2">
        <v>42189</v>
      </c>
      <c r="T1158" s="2">
        <v>42251</v>
      </c>
      <c r="U1158" s="1">
        <v>6</v>
      </c>
      <c r="V1158" s="1">
        <v>88557</v>
      </c>
    </row>
    <row r="1159" spans="1:22" x14ac:dyDescent="0.35">
      <c r="A1159" s="1">
        <v>24094</v>
      </c>
      <c r="B1159" s="1" t="s">
        <v>98</v>
      </c>
      <c r="C1159" s="1">
        <v>1.48</v>
      </c>
      <c r="D1159" s="1">
        <v>0.05</v>
      </c>
      <c r="E1159" s="1">
        <v>2081</v>
      </c>
      <c r="F1159" s="1"/>
      <c r="G1159" s="1"/>
      <c r="H1159" s="1" t="s">
        <v>32</v>
      </c>
      <c r="I1159" s="1" t="s">
        <v>81</v>
      </c>
      <c r="J1159" s="1" t="s">
        <v>58</v>
      </c>
      <c r="K1159" s="1" t="s">
        <v>60</v>
      </c>
      <c r="L1159" s="1" t="s">
        <v>26</v>
      </c>
      <c r="M1159" s="1"/>
      <c r="N1159" s="1" t="s">
        <v>27</v>
      </c>
      <c r="O1159" s="1" t="s">
        <v>45</v>
      </c>
      <c r="P1159" s="1" t="s">
        <v>62</v>
      </c>
      <c r="Q1159" s="1" t="s">
        <v>763</v>
      </c>
      <c r="R1159" s="1">
        <v>14853</v>
      </c>
      <c r="S1159" s="2">
        <v>42064</v>
      </c>
      <c r="T1159" s="2">
        <v>42125</v>
      </c>
      <c r="U1159" s="1">
        <v>6</v>
      </c>
      <c r="V1159" s="1">
        <v>86092</v>
      </c>
    </row>
    <row r="1160" spans="1:22" x14ac:dyDescent="0.35">
      <c r="A1160" s="1">
        <v>21697</v>
      </c>
      <c r="B1160" s="1" t="s">
        <v>98</v>
      </c>
      <c r="C1160" s="1">
        <v>38.06</v>
      </c>
      <c r="D1160" s="1">
        <v>0.05</v>
      </c>
      <c r="E1160" s="1">
        <v>2089</v>
      </c>
      <c r="F1160" s="1"/>
      <c r="G1160" s="1"/>
      <c r="H1160" s="1" t="s">
        <v>32</v>
      </c>
      <c r="I1160" s="1" t="s">
        <v>81</v>
      </c>
      <c r="J1160" s="1" t="s">
        <v>58</v>
      </c>
      <c r="K1160" s="1" t="s">
        <v>196</v>
      </c>
      <c r="L1160" s="1" t="s">
        <v>53</v>
      </c>
      <c r="M1160" s="1"/>
      <c r="N1160" s="1" t="s">
        <v>27</v>
      </c>
      <c r="O1160" s="1" t="s">
        <v>45</v>
      </c>
      <c r="P1160" s="1" t="s">
        <v>62</v>
      </c>
      <c r="Q1160" s="1" t="s">
        <v>764</v>
      </c>
      <c r="R1160" s="1">
        <v>10956</v>
      </c>
      <c r="S1160" s="1" t="s">
        <v>416</v>
      </c>
      <c r="T1160" s="2">
        <v>42162</v>
      </c>
      <c r="U1160" s="1">
        <v>17</v>
      </c>
      <c r="V1160" s="1">
        <v>88348</v>
      </c>
    </row>
    <row r="1161" spans="1:22" x14ac:dyDescent="0.35">
      <c r="A1161" s="1">
        <v>21698</v>
      </c>
      <c r="B1161" s="1" t="s">
        <v>98</v>
      </c>
      <c r="C1161" s="1">
        <v>599.99</v>
      </c>
      <c r="D1161" s="1">
        <v>0.1</v>
      </c>
      <c r="E1161" s="1">
        <v>2089</v>
      </c>
      <c r="F1161" s="1"/>
      <c r="G1161" s="1"/>
      <c r="H1161" s="1" t="s">
        <v>32</v>
      </c>
      <c r="I1161" s="1" t="s">
        <v>81</v>
      </c>
      <c r="J1161" s="1" t="s">
        <v>73</v>
      </c>
      <c r="K1161" s="1" t="s">
        <v>340</v>
      </c>
      <c r="L1161" s="1" t="s">
        <v>178</v>
      </c>
      <c r="M1161" s="1"/>
      <c r="N1161" s="1" t="s">
        <v>27</v>
      </c>
      <c r="O1161" s="1" t="s">
        <v>45</v>
      </c>
      <c r="P1161" s="1" t="s">
        <v>62</v>
      </c>
      <c r="Q1161" s="1" t="s">
        <v>764</v>
      </c>
      <c r="R1161" s="1">
        <v>10956</v>
      </c>
      <c r="S1161" s="1" t="s">
        <v>416</v>
      </c>
      <c r="T1161" s="2">
        <v>42223</v>
      </c>
      <c r="U1161" s="1">
        <v>22</v>
      </c>
      <c r="V1161" s="1">
        <v>88348</v>
      </c>
    </row>
    <row r="1162" spans="1:22" x14ac:dyDescent="0.35">
      <c r="A1162" s="1">
        <v>21699</v>
      </c>
      <c r="B1162" s="1" t="s">
        <v>98</v>
      </c>
      <c r="C1162" s="1">
        <v>3.98</v>
      </c>
      <c r="D1162" s="1">
        <v>0.05</v>
      </c>
      <c r="E1162" s="1">
        <v>2089</v>
      </c>
      <c r="F1162" s="1"/>
      <c r="G1162" s="1"/>
      <c r="H1162" s="1" t="s">
        <v>22</v>
      </c>
      <c r="I1162" s="1" t="s">
        <v>81</v>
      </c>
      <c r="J1162" s="1" t="s">
        <v>58</v>
      </c>
      <c r="K1162" s="1" t="s">
        <v>83</v>
      </c>
      <c r="L1162" s="1" t="s">
        <v>26</v>
      </c>
      <c r="M1162" s="1"/>
      <c r="N1162" s="1" t="s">
        <v>27</v>
      </c>
      <c r="O1162" s="1" t="s">
        <v>28</v>
      </c>
      <c r="P1162" s="1" t="s">
        <v>62</v>
      </c>
      <c r="Q1162" s="1" t="s">
        <v>764</v>
      </c>
      <c r="R1162" s="1">
        <v>10956</v>
      </c>
      <c r="S1162" s="1" t="s">
        <v>416</v>
      </c>
      <c r="T1162" s="2">
        <v>42101</v>
      </c>
      <c r="U1162" s="1">
        <v>5</v>
      </c>
      <c r="V1162" s="1">
        <v>88348</v>
      </c>
    </row>
    <row r="1163" spans="1:22" x14ac:dyDescent="0.35">
      <c r="A1163" s="1">
        <v>18696</v>
      </c>
      <c r="B1163" s="1" t="s">
        <v>50</v>
      </c>
      <c r="C1163" s="1">
        <v>400.98</v>
      </c>
      <c r="D1163" s="1">
        <v>0.1</v>
      </c>
      <c r="E1163" s="1">
        <v>2094</v>
      </c>
      <c r="F1163" s="1"/>
      <c r="G1163" s="1"/>
      <c r="H1163" s="1" t="s">
        <v>22</v>
      </c>
      <c r="I1163" s="1" t="s">
        <v>81</v>
      </c>
      <c r="J1163" s="1" t="s">
        <v>34</v>
      </c>
      <c r="K1163" s="1" t="s">
        <v>123</v>
      </c>
      <c r="L1163" s="1" t="s">
        <v>108</v>
      </c>
      <c r="M1163" s="1"/>
      <c r="N1163" s="1" t="s">
        <v>27</v>
      </c>
      <c r="O1163" s="1" t="s">
        <v>114</v>
      </c>
      <c r="P1163" s="1" t="s">
        <v>37</v>
      </c>
      <c r="Q1163" s="1" t="s">
        <v>765</v>
      </c>
      <c r="R1163" s="1">
        <v>95928</v>
      </c>
      <c r="S1163" s="2">
        <v>42126</v>
      </c>
      <c r="T1163" s="2">
        <v>42157</v>
      </c>
      <c r="U1163" s="1">
        <v>20</v>
      </c>
      <c r="V1163" s="1">
        <v>86629</v>
      </c>
    </row>
    <row r="1164" spans="1:22" x14ac:dyDescent="0.35">
      <c r="A1164" s="1">
        <v>18417</v>
      </c>
      <c r="B1164" s="1" t="s">
        <v>50</v>
      </c>
      <c r="C1164" s="1">
        <v>300.97000000000003</v>
      </c>
      <c r="D1164" s="1">
        <v>0.1</v>
      </c>
      <c r="E1164" s="1">
        <v>2097</v>
      </c>
      <c r="F1164" s="1"/>
      <c r="G1164" s="1"/>
      <c r="H1164" s="1" t="s">
        <v>32</v>
      </c>
      <c r="I1164" s="1" t="s">
        <v>42</v>
      </c>
      <c r="J1164" s="1" t="s">
        <v>73</v>
      </c>
      <c r="K1164" s="1" t="s">
        <v>144</v>
      </c>
      <c r="L1164" s="1" t="s">
        <v>53</v>
      </c>
      <c r="M1164" s="1"/>
      <c r="N1164" s="1" t="s">
        <v>27</v>
      </c>
      <c r="O1164" s="1" t="s">
        <v>114</v>
      </c>
      <c r="P1164" s="1" t="s">
        <v>443</v>
      </c>
      <c r="Q1164" s="1" t="s">
        <v>444</v>
      </c>
      <c r="R1164" s="1">
        <v>29915</v>
      </c>
      <c r="S1164" s="1" t="s">
        <v>349</v>
      </c>
      <c r="T1164" s="1" t="s">
        <v>190</v>
      </c>
      <c r="U1164" s="1">
        <v>4</v>
      </c>
      <c r="V1164" s="1">
        <v>87889</v>
      </c>
    </row>
    <row r="1165" spans="1:22" x14ac:dyDescent="0.35">
      <c r="A1165" s="1">
        <v>18418</v>
      </c>
      <c r="B1165" s="1" t="s">
        <v>50</v>
      </c>
      <c r="C1165" s="1">
        <v>39.89</v>
      </c>
      <c r="D1165" s="1">
        <v>0.05</v>
      </c>
      <c r="E1165" s="1">
        <v>2098</v>
      </c>
      <c r="F1165" s="1"/>
      <c r="G1165" s="1"/>
      <c r="H1165" s="1" t="s">
        <v>32</v>
      </c>
      <c r="I1165" s="1" t="s">
        <v>42</v>
      </c>
      <c r="J1165" s="1" t="s">
        <v>34</v>
      </c>
      <c r="K1165" s="1" t="s">
        <v>52</v>
      </c>
      <c r="L1165" s="1" t="s">
        <v>26</v>
      </c>
      <c r="M1165" s="1"/>
      <c r="N1165" s="1" t="s">
        <v>27</v>
      </c>
      <c r="O1165" s="1" t="s">
        <v>114</v>
      </c>
      <c r="P1165" s="1" t="s">
        <v>443</v>
      </c>
      <c r="Q1165" s="1" t="s">
        <v>766</v>
      </c>
      <c r="R1165" s="1">
        <v>29464</v>
      </c>
      <c r="S1165" s="1" t="s">
        <v>349</v>
      </c>
      <c r="T1165" s="1" t="s">
        <v>110</v>
      </c>
      <c r="U1165" s="1">
        <v>10</v>
      </c>
      <c r="V1165" s="1">
        <v>87889</v>
      </c>
    </row>
    <row r="1166" spans="1:22" x14ac:dyDescent="0.35">
      <c r="A1166" s="1">
        <v>22234</v>
      </c>
      <c r="B1166" s="1" t="s">
        <v>31</v>
      </c>
      <c r="C1166" s="1">
        <v>14.56</v>
      </c>
      <c r="D1166" s="1">
        <v>0.05</v>
      </c>
      <c r="E1166" s="1">
        <v>2099</v>
      </c>
      <c r="F1166" s="1"/>
      <c r="G1166" s="1"/>
      <c r="H1166" s="1" t="s">
        <v>32</v>
      </c>
      <c r="I1166" s="1" t="s">
        <v>42</v>
      </c>
      <c r="J1166" s="1" t="s">
        <v>58</v>
      </c>
      <c r="K1166" s="1" t="s">
        <v>196</v>
      </c>
      <c r="L1166" s="1" t="s">
        <v>53</v>
      </c>
      <c r="M1166" s="1"/>
      <c r="N1166" s="1" t="s">
        <v>27</v>
      </c>
      <c r="O1166" s="1" t="s">
        <v>54</v>
      </c>
      <c r="P1166" s="1" t="s">
        <v>443</v>
      </c>
      <c r="Q1166" s="1" t="s">
        <v>767</v>
      </c>
      <c r="R1166" s="1">
        <v>29577</v>
      </c>
      <c r="S1166" s="2">
        <v>42217</v>
      </c>
      <c r="T1166" s="2">
        <v>42248</v>
      </c>
      <c r="U1166" s="1">
        <v>6</v>
      </c>
      <c r="V1166" s="1">
        <v>87888</v>
      </c>
    </row>
    <row r="1167" spans="1:22" x14ac:dyDescent="0.35">
      <c r="A1167" s="1">
        <v>5501</v>
      </c>
      <c r="B1167" s="1" t="s">
        <v>50</v>
      </c>
      <c r="C1167" s="1">
        <v>399.98</v>
      </c>
      <c r="D1167" s="1">
        <v>0.1</v>
      </c>
      <c r="E1167" s="1">
        <v>2107</v>
      </c>
      <c r="F1167" s="1"/>
      <c r="G1167" s="1"/>
      <c r="H1167" s="1" t="s">
        <v>22</v>
      </c>
      <c r="I1167" s="1" t="s">
        <v>81</v>
      </c>
      <c r="J1167" s="1" t="s">
        <v>73</v>
      </c>
      <c r="K1167" s="1" t="s">
        <v>74</v>
      </c>
      <c r="L1167" s="1" t="s">
        <v>108</v>
      </c>
      <c r="M1167" s="1"/>
      <c r="N1167" s="1" t="s">
        <v>27</v>
      </c>
      <c r="O1167" s="1" t="s">
        <v>54</v>
      </c>
      <c r="P1167" s="1" t="s">
        <v>142</v>
      </c>
      <c r="Q1167" s="1" t="s">
        <v>143</v>
      </c>
      <c r="R1167" s="1">
        <v>60601</v>
      </c>
      <c r="S1167" s="2">
        <v>42161</v>
      </c>
      <c r="T1167" s="2">
        <v>42161</v>
      </c>
      <c r="U1167" s="1">
        <v>24</v>
      </c>
      <c r="V1167" s="1">
        <v>39015</v>
      </c>
    </row>
    <row r="1168" spans="1:22" x14ac:dyDescent="0.35">
      <c r="A1168" s="1">
        <v>5502</v>
      </c>
      <c r="B1168" s="1" t="s">
        <v>50</v>
      </c>
      <c r="C1168" s="1">
        <v>6.48</v>
      </c>
      <c r="D1168" s="1">
        <v>0.05</v>
      </c>
      <c r="E1168" s="1">
        <v>2107</v>
      </c>
      <c r="F1168" s="1"/>
      <c r="G1168" s="1"/>
      <c r="H1168" s="1" t="s">
        <v>32</v>
      </c>
      <c r="I1168" s="1" t="s">
        <v>81</v>
      </c>
      <c r="J1168" s="1" t="s">
        <v>58</v>
      </c>
      <c r="K1168" s="1" t="s">
        <v>83</v>
      </c>
      <c r="L1168" s="1" t="s">
        <v>53</v>
      </c>
      <c r="M1168" s="1"/>
      <c r="N1168" s="1" t="s">
        <v>27</v>
      </c>
      <c r="O1168" s="1" t="s">
        <v>54</v>
      </c>
      <c r="P1168" s="1" t="s">
        <v>142</v>
      </c>
      <c r="Q1168" s="1" t="s">
        <v>143</v>
      </c>
      <c r="R1168" s="1">
        <v>60601</v>
      </c>
      <c r="S1168" s="2">
        <v>42161</v>
      </c>
      <c r="T1168" s="2">
        <v>42161</v>
      </c>
      <c r="U1168" s="1">
        <v>20</v>
      </c>
      <c r="V1168" s="1">
        <v>39015</v>
      </c>
    </row>
    <row r="1169" spans="1:22" x14ac:dyDescent="0.35">
      <c r="A1169" s="1">
        <v>23502</v>
      </c>
      <c r="B1169" s="1" t="s">
        <v>50</v>
      </c>
      <c r="C1169" s="1">
        <v>6.48</v>
      </c>
      <c r="D1169" s="1">
        <v>0.05</v>
      </c>
      <c r="E1169" s="1">
        <v>2108</v>
      </c>
      <c r="F1169" s="1"/>
      <c r="G1169" s="1"/>
      <c r="H1169" s="1" t="s">
        <v>32</v>
      </c>
      <c r="I1169" s="1" t="s">
        <v>81</v>
      </c>
      <c r="J1169" s="1" t="s">
        <v>58</v>
      </c>
      <c r="K1169" s="1" t="s">
        <v>83</v>
      </c>
      <c r="L1169" s="1" t="s">
        <v>53</v>
      </c>
      <c r="M1169" s="1"/>
      <c r="N1169" s="1" t="s">
        <v>27</v>
      </c>
      <c r="O1169" s="1" t="s">
        <v>114</v>
      </c>
      <c r="P1169" s="1" t="s">
        <v>306</v>
      </c>
      <c r="Q1169" s="1" t="s">
        <v>768</v>
      </c>
      <c r="R1169" s="1">
        <v>63129</v>
      </c>
      <c r="S1169" s="2">
        <v>42161</v>
      </c>
      <c r="T1169" s="2">
        <v>42161</v>
      </c>
      <c r="U1169" s="1">
        <v>5</v>
      </c>
      <c r="V1169" s="1">
        <v>87862</v>
      </c>
    </row>
    <row r="1170" spans="1:22" x14ac:dyDescent="0.35">
      <c r="A1170" s="1">
        <v>18540</v>
      </c>
      <c r="B1170" s="1" t="s">
        <v>41</v>
      </c>
      <c r="C1170" s="1">
        <v>6.68</v>
      </c>
      <c r="D1170" s="1">
        <v>0.05</v>
      </c>
      <c r="E1170" s="1">
        <v>2114</v>
      </c>
      <c r="F1170" s="1"/>
      <c r="G1170" s="1"/>
      <c r="H1170" s="1" t="s">
        <v>32</v>
      </c>
      <c r="I1170" s="1" t="s">
        <v>81</v>
      </c>
      <c r="J1170" s="1" t="s">
        <v>58</v>
      </c>
      <c r="K1170" s="1" t="s">
        <v>25</v>
      </c>
      <c r="L1170" s="1" t="s">
        <v>26</v>
      </c>
      <c r="M1170" s="1"/>
      <c r="N1170" s="1" t="s">
        <v>27</v>
      </c>
      <c r="O1170" s="1" t="s">
        <v>114</v>
      </c>
      <c r="P1170" s="1" t="s">
        <v>117</v>
      </c>
      <c r="Q1170" s="1" t="s">
        <v>322</v>
      </c>
      <c r="R1170" s="1">
        <v>23518</v>
      </c>
      <c r="S1170" s="1" t="s">
        <v>267</v>
      </c>
      <c r="T1170" s="1" t="s">
        <v>95</v>
      </c>
      <c r="U1170" s="1">
        <v>10</v>
      </c>
      <c r="V1170" s="1">
        <v>88403</v>
      </c>
    </row>
    <row r="1171" spans="1:22" x14ac:dyDescent="0.35">
      <c r="A1171" s="1">
        <v>18562</v>
      </c>
      <c r="B1171" s="1" t="s">
        <v>41</v>
      </c>
      <c r="C1171" s="1">
        <v>2.89</v>
      </c>
      <c r="D1171" s="1">
        <v>0.05</v>
      </c>
      <c r="E1171" s="1">
        <v>2114</v>
      </c>
      <c r="F1171" s="1"/>
      <c r="G1171" s="1"/>
      <c r="H1171" s="1" t="s">
        <v>32</v>
      </c>
      <c r="I1171" s="1" t="s">
        <v>81</v>
      </c>
      <c r="J1171" s="1" t="s">
        <v>58</v>
      </c>
      <c r="K1171" s="1" t="s">
        <v>116</v>
      </c>
      <c r="L1171" s="1" t="s">
        <v>53</v>
      </c>
      <c r="M1171" s="1"/>
      <c r="N1171" s="1" t="s">
        <v>27</v>
      </c>
      <c r="O1171" s="1" t="s">
        <v>114</v>
      </c>
      <c r="P1171" s="1" t="s">
        <v>117</v>
      </c>
      <c r="Q1171" s="1" t="s">
        <v>322</v>
      </c>
      <c r="R1171" s="1">
        <v>23518</v>
      </c>
      <c r="S1171" s="1" t="s">
        <v>182</v>
      </c>
      <c r="T1171" s="1" t="s">
        <v>182</v>
      </c>
      <c r="U1171" s="1">
        <v>1</v>
      </c>
      <c r="V1171" s="1">
        <v>88404</v>
      </c>
    </row>
    <row r="1172" spans="1:22" x14ac:dyDescent="0.35">
      <c r="A1172" s="1">
        <v>21066</v>
      </c>
      <c r="B1172" s="1" t="s">
        <v>41</v>
      </c>
      <c r="C1172" s="1">
        <v>226.67</v>
      </c>
      <c r="D1172" s="1">
        <v>0.1</v>
      </c>
      <c r="E1172" s="1">
        <v>2114</v>
      </c>
      <c r="F1172" s="1"/>
      <c r="G1172" s="1"/>
      <c r="H1172" s="1" t="s">
        <v>22</v>
      </c>
      <c r="I1172" s="1" t="s">
        <v>81</v>
      </c>
      <c r="J1172" s="1" t="s">
        <v>34</v>
      </c>
      <c r="K1172" s="1" t="s">
        <v>35</v>
      </c>
      <c r="L1172" s="1" t="s">
        <v>36</v>
      </c>
      <c r="M1172" s="1"/>
      <c r="N1172" s="1" t="s">
        <v>27</v>
      </c>
      <c r="O1172" s="1" t="s">
        <v>114</v>
      </c>
      <c r="P1172" s="1" t="s">
        <v>117</v>
      </c>
      <c r="Q1172" s="1" t="s">
        <v>322</v>
      </c>
      <c r="R1172" s="1">
        <v>23518</v>
      </c>
      <c r="S1172" s="1" t="s">
        <v>367</v>
      </c>
      <c r="T1172" s="1" t="s">
        <v>368</v>
      </c>
      <c r="U1172" s="1">
        <v>1</v>
      </c>
      <c r="V1172" s="1">
        <v>88405</v>
      </c>
    </row>
    <row r="1173" spans="1:22" x14ac:dyDescent="0.35">
      <c r="A1173" s="1">
        <v>21067</v>
      </c>
      <c r="B1173" s="1" t="s">
        <v>41</v>
      </c>
      <c r="C1173" s="1">
        <v>20.98</v>
      </c>
      <c r="D1173" s="1">
        <v>0.05</v>
      </c>
      <c r="E1173" s="1">
        <v>2114</v>
      </c>
      <c r="F1173" s="1"/>
      <c r="G1173" s="1"/>
      <c r="H1173" s="1" t="s">
        <v>22</v>
      </c>
      <c r="I1173" s="1" t="s">
        <v>81</v>
      </c>
      <c r="J1173" s="1" t="s">
        <v>58</v>
      </c>
      <c r="K1173" s="1" t="s">
        <v>119</v>
      </c>
      <c r="L1173" s="1" t="s">
        <v>36</v>
      </c>
      <c r="M1173" s="1"/>
      <c r="N1173" s="1" t="s">
        <v>27</v>
      </c>
      <c r="O1173" s="1" t="s">
        <v>114</v>
      </c>
      <c r="P1173" s="1" t="s">
        <v>117</v>
      </c>
      <c r="Q1173" s="1" t="s">
        <v>322</v>
      </c>
      <c r="R1173" s="1">
        <v>23518</v>
      </c>
      <c r="S1173" s="1" t="s">
        <v>367</v>
      </c>
      <c r="T1173" s="1" t="s">
        <v>386</v>
      </c>
      <c r="U1173" s="1">
        <v>20</v>
      </c>
      <c r="V1173" s="1">
        <v>88405</v>
      </c>
    </row>
    <row r="1174" spans="1:22" x14ac:dyDescent="0.35">
      <c r="A1174" s="1">
        <v>21153</v>
      </c>
      <c r="B1174" s="1" t="s">
        <v>50</v>
      </c>
      <c r="C1174" s="1">
        <v>95.95</v>
      </c>
      <c r="D1174" s="1">
        <v>0.05</v>
      </c>
      <c r="E1174" s="1">
        <v>2115</v>
      </c>
      <c r="F1174" s="1"/>
      <c r="G1174" s="1"/>
      <c r="H1174" s="1" t="s">
        <v>22</v>
      </c>
      <c r="I1174" s="1" t="s">
        <v>81</v>
      </c>
      <c r="J1174" s="1" t="s">
        <v>34</v>
      </c>
      <c r="K1174" s="1" t="s">
        <v>35</v>
      </c>
      <c r="L1174" s="1" t="s">
        <v>36</v>
      </c>
      <c r="M1174" s="1"/>
      <c r="N1174" s="1" t="s">
        <v>27</v>
      </c>
      <c r="O1174" s="1" t="s">
        <v>54</v>
      </c>
      <c r="P1174" s="1" t="s">
        <v>117</v>
      </c>
      <c r="Q1174" s="1" t="s">
        <v>769</v>
      </c>
      <c r="R1174" s="1">
        <v>22124</v>
      </c>
      <c r="S1174" s="1" t="s">
        <v>382</v>
      </c>
      <c r="T1174" s="2">
        <v>42009</v>
      </c>
      <c r="U1174" s="1">
        <v>14</v>
      </c>
      <c r="V1174" s="1">
        <v>88406</v>
      </c>
    </row>
    <row r="1175" spans="1:22" x14ac:dyDescent="0.35">
      <c r="A1175" s="1">
        <v>20249</v>
      </c>
      <c r="B1175" s="1" t="s">
        <v>21</v>
      </c>
      <c r="C1175" s="1">
        <v>320.98</v>
      </c>
      <c r="D1175" s="1">
        <v>0.1</v>
      </c>
      <c r="E1175" s="1">
        <v>2117</v>
      </c>
      <c r="F1175" s="1"/>
      <c r="G1175" s="1"/>
      <c r="H1175" s="1" t="s">
        <v>32</v>
      </c>
      <c r="I1175" s="1" t="s">
        <v>42</v>
      </c>
      <c r="J1175" s="1" t="s">
        <v>34</v>
      </c>
      <c r="K1175" s="1" t="s">
        <v>35</v>
      </c>
      <c r="L1175" s="1" t="s">
        <v>178</v>
      </c>
      <c r="M1175" s="1"/>
      <c r="N1175" s="1" t="s">
        <v>27</v>
      </c>
      <c r="O1175" s="1" t="s">
        <v>54</v>
      </c>
      <c r="P1175" s="1" t="s">
        <v>112</v>
      </c>
      <c r="Q1175" s="1" t="s">
        <v>630</v>
      </c>
      <c r="R1175" s="1">
        <v>75401</v>
      </c>
      <c r="S1175" s="1" t="s">
        <v>110</v>
      </c>
      <c r="T1175" s="1" t="s">
        <v>187</v>
      </c>
      <c r="U1175" s="1">
        <v>20</v>
      </c>
      <c r="V1175" s="1">
        <v>90891</v>
      </c>
    </row>
    <row r="1176" spans="1:22" x14ac:dyDescent="0.35">
      <c r="A1176" s="1">
        <v>20250</v>
      </c>
      <c r="B1176" s="1" t="s">
        <v>21</v>
      </c>
      <c r="C1176" s="1">
        <v>125.99</v>
      </c>
      <c r="D1176" s="1">
        <v>0.1</v>
      </c>
      <c r="E1176" s="1">
        <v>2117</v>
      </c>
      <c r="F1176" s="1"/>
      <c r="G1176" s="1"/>
      <c r="H1176" s="1" t="s">
        <v>32</v>
      </c>
      <c r="I1176" s="1" t="s">
        <v>42</v>
      </c>
      <c r="J1176" s="1" t="s">
        <v>73</v>
      </c>
      <c r="K1176" s="1" t="s">
        <v>67</v>
      </c>
      <c r="L1176" s="1" t="s">
        <v>53</v>
      </c>
      <c r="M1176" s="1"/>
      <c r="N1176" s="1" t="s">
        <v>27</v>
      </c>
      <c r="O1176" s="1" t="s">
        <v>114</v>
      </c>
      <c r="P1176" s="1" t="s">
        <v>112</v>
      </c>
      <c r="Q1176" s="1" t="s">
        <v>630</v>
      </c>
      <c r="R1176" s="1">
        <v>75401</v>
      </c>
      <c r="S1176" s="1" t="s">
        <v>110</v>
      </c>
      <c r="T1176" s="1" t="s">
        <v>111</v>
      </c>
      <c r="U1176" s="1">
        <v>18</v>
      </c>
      <c r="V1176" s="1">
        <v>90891</v>
      </c>
    </row>
    <row r="1177" spans="1:22" x14ac:dyDescent="0.35">
      <c r="A1177" s="1">
        <v>22231</v>
      </c>
      <c r="B1177" s="1" t="s">
        <v>41</v>
      </c>
      <c r="C1177" s="1">
        <v>80.97</v>
      </c>
      <c r="D1177" s="1">
        <v>0.05</v>
      </c>
      <c r="E1177" s="1">
        <v>2122</v>
      </c>
      <c r="F1177" s="1"/>
      <c r="G1177" s="1"/>
      <c r="H1177" s="1" t="s">
        <v>22</v>
      </c>
      <c r="I1177" s="1" t="s">
        <v>104</v>
      </c>
      <c r="J1177" s="1" t="s">
        <v>73</v>
      </c>
      <c r="K1177" s="1" t="s">
        <v>74</v>
      </c>
      <c r="L1177" s="1" t="s">
        <v>36</v>
      </c>
      <c r="M1177" s="1"/>
      <c r="N1177" s="1" t="s">
        <v>27</v>
      </c>
      <c r="O1177" s="1" t="s">
        <v>114</v>
      </c>
      <c r="P1177" s="1" t="s">
        <v>451</v>
      </c>
      <c r="Q1177" s="1" t="s">
        <v>770</v>
      </c>
      <c r="R1177" s="1">
        <v>72116</v>
      </c>
      <c r="S1177" s="2">
        <v>42006</v>
      </c>
      <c r="T1177" s="2">
        <v>42065</v>
      </c>
      <c r="U1177" s="1">
        <v>10</v>
      </c>
      <c r="V1177" s="1">
        <v>89664</v>
      </c>
    </row>
    <row r="1178" spans="1:22" x14ac:dyDescent="0.35">
      <c r="A1178" s="1">
        <v>24674</v>
      </c>
      <c r="B1178" s="1" t="s">
        <v>21</v>
      </c>
      <c r="C1178" s="1">
        <v>45.19</v>
      </c>
      <c r="D1178" s="1">
        <v>0.05</v>
      </c>
      <c r="E1178" s="1">
        <v>2124</v>
      </c>
      <c r="F1178" s="1"/>
      <c r="G1178" s="1"/>
      <c r="H1178" s="1" t="s">
        <v>32</v>
      </c>
      <c r="I1178" s="1" t="s">
        <v>104</v>
      </c>
      <c r="J1178" s="1" t="s">
        <v>73</v>
      </c>
      <c r="K1178" s="1" t="s">
        <v>144</v>
      </c>
      <c r="L1178" s="1" t="s">
        <v>44</v>
      </c>
      <c r="M1178" s="1"/>
      <c r="N1178" s="1" t="s">
        <v>27</v>
      </c>
      <c r="O1178" s="1" t="s">
        <v>114</v>
      </c>
      <c r="P1178" s="1" t="s">
        <v>451</v>
      </c>
      <c r="Q1178" s="1" t="s">
        <v>771</v>
      </c>
      <c r="R1178" s="1">
        <v>72301</v>
      </c>
      <c r="S1178" s="2">
        <v>42005</v>
      </c>
      <c r="T1178" s="2">
        <v>42036</v>
      </c>
      <c r="U1178" s="1">
        <v>13</v>
      </c>
      <c r="V1178" s="1">
        <v>89665</v>
      </c>
    </row>
    <row r="1179" spans="1:22" x14ac:dyDescent="0.35">
      <c r="A1179" s="1">
        <v>23852</v>
      </c>
      <c r="B1179" s="1" t="s">
        <v>21</v>
      </c>
      <c r="C1179" s="1">
        <v>124.49</v>
      </c>
      <c r="D1179" s="1">
        <v>0.1</v>
      </c>
      <c r="E1179" s="1">
        <v>2124</v>
      </c>
      <c r="F1179" s="1"/>
      <c r="G1179" s="1"/>
      <c r="H1179" s="1" t="s">
        <v>22</v>
      </c>
      <c r="I1179" s="1" t="s">
        <v>81</v>
      </c>
      <c r="J1179" s="1" t="s">
        <v>34</v>
      </c>
      <c r="K1179" s="1" t="s">
        <v>123</v>
      </c>
      <c r="L1179" s="1" t="s">
        <v>108</v>
      </c>
      <c r="M1179" s="1"/>
      <c r="N1179" s="1" t="s">
        <v>27</v>
      </c>
      <c r="O1179" s="1" t="s">
        <v>54</v>
      </c>
      <c r="P1179" s="1" t="s">
        <v>451</v>
      </c>
      <c r="Q1179" s="1" t="s">
        <v>771</v>
      </c>
      <c r="R1179" s="1">
        <v>72301</v>
      </c>
      <c r="S1179" s="1" t="s">
        <v>267</v>
      </c>
      <c r="T1179" s="1" t="s">
        <v>94</v>
      </c>
      <c r="U1179" s="1">
        <v>21</v>
      </c>
      <c r="V1179" s="1">
        <v>89666</v>
      </c>
    </row>
    <row r="1180" spans="1:22" x14ac:dyDescent="0.35">
      <c r="A1180" s="1">
        <v>24091</v>
      </c>
      <c r="B1180" s="1" t="s">
        <v>41</v>
      </c>
      <c r="C1180" s="1">
        <v>5.98</v>
      </c>
      <c r="D1180" s="1">
        <v>0.05</v>
      </c>
      <c r="E1180" s="1">
        <v>2127</v>
      </c>
      <c r="F1180" s="1"/>
      <c r="G1180" s="1"/>
      <c r="H1180" s="1" t="s">
        <v>32</v>
      </c>
      <c r="I1180" s="1" t="s">
        <v>42</v>
      </c>
      <c r="J1180" s="1" t="s">
        <v>58</v>
      </c>
      <c r="K1180" s="1" t="s">
        <v>83</v>
      </c>
      <c r="L1180" s="1" t="s">
        <v>53</v>
      </c>
      <c r="M1180" s="1"/>
      <c r="N1180" s="1" t="s">
        <v>27</v>
      </c>
      <c r="O1180" s="1" t="s">
        <v>54</v>
      </c>
      <c r="P1180" s="1" t="s">
        <v>215</v>
      </c>
      <c r="Q1180" s="1" t="s">
        <v>772</v>
      </c>
      <c r="R1180" s="1">
        <v>48310</v>
      </c>
      <c r="S1180" s="1" t="s">
        <v>282</v>
      </c>
      <c r="T1180" s="1" t="s">
        <v>271</v>
      </c>
      <c r="U1180" s="1">
        <v>6</v>
      </c>
      <c r="V1180" s="1">
        <v>88418</v>
      </c>
    </row>
    <row r="1181" spans="1:22" x14ac:dyDescent="0.35">
      <c r="A1181" s="1">
        <v>21902</v>
      </c>
      <c r="B1181" s="1" t="s">
        <v>21</v>
      </c>
      <c r="C1181" s="1">
        <v>150.97999999999999</v>
      </c>
      <c r="D1181" s="1">
        <v>0.1</v>
      </c>
      <c r="E1181" s="1">
        <v>2131</v>
      </c>
      <c r="F1181" s="1"/>
      <c r="G1181" s="1"/>
      <c r="H1181" s="1" t="s">
        <v>22</v>
      </c>
      <c r="I1181" s="1" t="s">
        <v>42</v>
      </c>
      <c r="J1181" s="1" t="s">
        <v>34</v>
      </c>
      <c r="K1181" s="1" t="s">
        <v>151</v>
      </c>
      <c r="L1181" s="1" t="s">
        <v>108</v>
      </c>
      <c r="M1181" s="1"/>
      <c r="N1181" s="1" t="s">
        <v>27</v>
      </c>
      <c r="O1181" s="1" t="s">
        <v>54</v>
      </c>
      <c r="P1181" s="1" t="s">
        <v>306</v>
      </c>
      <c r="Q1181" s="1" t="s">
        <v>773</v>
      </c>
      <c r="R1181" s="1">
        <v>64118</v>
      </c>
      <c r="S1181" s="2">
        <v>42064</v>
      </c>
      <c r="T1181" s="2">
        <v>42095</v>
      </c>
      <c r="U1181" s="1">
        <v>2</v>
      </c>
      <c r="V1181" s="1">
        <v>90079</v>
      </c>
    </row>
    <row r="1182" spans="1:22" x14ac:dyDescent="0.35">
      <c r="A1182" s="1">
        <v>21964</v>
      </c>
      <c r="B1182" s="1" t="s">
        <v>98</v>
      </c>
      <c r="C1182" s="1">
        <v>30.42</v>
      </c>
      <c r="D1182" s="1">
        <v>0.05</v>
      </c>
      <c r="E1182" s="1">
        <v>2132</v>
      </c>
      <c r="F1182" s="1"/>
      <c r="G1182" s="1"/>
      <c r="H1182" s="1" t="s">
        <v>22</v>
      </c>
      <c r="I1182" s="1" t="s">
        <v>42</v>
      </c>
      <c r="J1182" s="1" t="s">
        <v>73</v>
      </c>
      <c r="K1182" s="1" t="s">
        <v>144</v>
      </c>
      <c r="L1182" s="1" t="s">
        <v>53</v>
      </c>
      <c r="M1182" s="1"/>
      <c r="N1182" s="1" t="s">
        <v>27</v>
      </c>
      <c r="O1182" s="1" t="s">
        <v>28</v>
      </c>
      <c r="P1182" s="1" t="s">
        <v>306</v>
      </c>
      <c r="Q1182" s="1" t="s">
        <v>774</v>
      </c>
      <c r="R1182" s="1">
        <v>63042</v>
      </c>
      <c r="S1182" s="2">
        <v>42278</v>
      </c>
      <c r="T1182" s="1" t="s">
        <v>164</v>
      </c>
      <c r="U1182" s="1">
        <v>11</v>
      </c>
      <c r="V1182" s="1">
        <v>90078</v>
      </c>
    </row>
    <row r="1183" spans="1:22" x14ac:dyDescent="0.35">
      <c r="A1183" s="1">
        <v>24348</v>
      </c>
      <c r="B1183" s="1" t="s">
        <v>21</v>
      </c>
      <c r="C1183" s="1">
        <v>28.99</v>
      </c>
      <c r="D1183" s="1">
        <v>0.05</v>
      </c>
      <c r="E1183" s="1">
        <v>2135</v>
      </c>
      <c r="F1183" s="1"/>
      <c r="G1183" s="1"/>
      <c r="H1183" s="1" t="s">
        <v>32</v>
      </c>
      <c r="I1183" s="1" t="s">
        <v>42</v>
      </c>
      <c r="J1183" s="1" t="s">
        <v>73</v>
      </c>
      <c r="K1183" s="1" t="s">
        <v>67</v>
      </c>
      <c r="L1183" s="1" t="s">
        <v>75</v>
      </c>
      <c r="M1183" s="1"/>
      <c r="N1183" s="1" t="s">
        <v>27</v>
      </c>
      <c r="O1183" s="1" t="s">
        <v>114</v>
      </c>
      <c r="P1183" s="1" t="s">
        <v>244</v>
      </c>
      <c r="Q1183" s="1" t="s">
        <v>775</v>
      </c>
      <c r="R1183" s="1">
        <v>88101</v>
      </c>
      <c r="S1183" s="2">
        <v>42157</v>
      </c>
      <c r="T1183" s="2">
        <v>42187</v>
      </c>
      <c r="U1183" s="1">
        <v>21</v>
      </c>
      <c r="V1183" s="1">
        <v>91583</v>
      </c>
    </row>
    <row r="1184" spans="1:22" x14ac:dyDescent="0.35">
      <c r="A1184" s="1">
        <v>20138</v>
      </c>
      <c r="B1184" s="1" t="s">
        <v>31</v>
      </c>
      <c r="C1184" s="1">
        <v>6.98</v>
      </c>
      <c r="D1184" s="1">
        <v>0.05</v>
      </c>
      <c r="E1184" s="1">
        <v>2137</v>
      </c>
      <c r="F1184" s="1"/>
      <c r="G1184" s="1"/>
      <c r="H1184" s="1" t="s">
        <v>32</v>
      </c>
      <c r="I1184" s="1" t="s">
        <v>81</v>
      </c>
      <c r="J1184" s="1" t="s">
        <v>58</v>
      </c>
      <c r="K1184" s="1" t="s">
        <v>83</v>
      </c>
      <c r="L1184" s="1" t="s">
        <v>26</v>
      </c>
      <c r="M1184" s="1"/>
      <c r="N1184" s="1" t="s">
        <v>27</v>
      </c>
      <c r="O1184" s="1" t="s">
        <v>54</v>
      </c>
      <c r="P1184" s="1" t="s">
        <v>242</v>
      </c>
      <c r="Q1184" s="1" t="s">
        <v>776</v>
      </c>
      <c r="R1184" s="1">
        <v>33407</v>
      </c>
      <c r="S1184" s="1" t="s">
        <v>241</v>
      </c>
      <c r="T1184" s="2">
        <v>42037</v>
      </c>
      <c r="U1184" s="1">
        <v>9</v>
      </c>
      <c r="V1184" s="1">
        <v>86002</v>
      </c>
    </row>
    <row r="1185" spans="1:22" x14ac:dyDescent="0.35">
      <c r="A1185" s="1">
        <v>20712</v>
      </c>
      <c r="B1185" s="1" t="s">
        <v>41</v>
      </c>
      <c r="C1185" s="1">
        <v>2550.14</v>
      </c>
      <c r="D1185" s="1">
        <v>0.15</v>
      </c>
      <c r="E1185" s="1">
        <v>2139</v>
      </c>
      <c r="F1185" s="1"/>
      <c r="G1185" s="1"/>
      <c r="H1185" s="1" t="s">
        <v>22</v>
      </c>
      <c r="I1185" s="1" t="s">
        <v>81</v>
      </c>
      <c r="J1185" s="1" t="s">
        <v>73</v>
      </c>
      <c r="K1185" s="1" t="s">
        <v>74</v>
      </c>
      <c r="L1185" s="1" t="s">
        <v>36</v>
      </c>
      <c r="M1185" s="1"/>
      <c r="N1185" s="1" t="s">
        <v>27</v>
      </c>
      <c r="O1185" s="1" t="s">
        <v>28</v>
      </c>
      <c r="P1185" s="1" t="s">
        <v>718</v>
      </c>
      <c r="Q1185" s="1" t="s">
        <v>286</v>
      </c>
      <c r="R1185" s="1">
        <v>53094</v>
      </c>
      <c r="S1185" s="1" t="s">
        <v>278</v>
      </c>
      <c r="T1185" s="1" t="s">
        <v>299</v>
      </c>
      <c r="U1185" s="1">
        <v>2</v>
      </c>
      <c r="V1185" s="1">
        <v>86003</v>
      </c>
    </row>
    <row r="1186" spans="1:22" x14ac:dyDescent="0.35">
      <c r="A1186" s="1">
        <v>18409</v>
      </c>
      <c r="B1186" s="1" t="s">
        <v>21</v>
      </c>
      <c r="C1186" s="1">
        <v>5.44</v>
      </c>
      <c r="D1186" s="1">
        <v>0.05</v>
      </c>
      <c r="E1186" s="1">
        <v>2141</v>
      </c>
      <c r="F1186" s="1"/>
      <c r="G1186" s="1"/>
      <c r="H1186" s="1" t="s">
        <v>32</v>
      </c>
      <c r="I1186" s="1" t="s">
        <v>42</v>
      </c>
      <c r="J1186" s="1" t="s">
        <v>58</v>
      </c>
      <c r="K1186" s="1" t="s">
        <v>100</v>
      </c>
      <c r="L1186" s="1" t="s">
        <v>53</v>
      </c>
      <c r="M1186" s="1"/>
      <c r="N1186" s="1" t="s">
        <v>27</v>
      </c>
      <c r="O1186" s="1" t="s">
        <v>28</v>
      </c>
      <c r="P1186" s="1" t="s">
        <v>194</v>
      </c>
      <c r="Q1186" s="1" t="s">
        <v>744</v>
      </c>
      <c r="R1186" s="1">
        <v>81301</v>
      </c>
      <c r="S1186" s="1" t="s">
        <v>136</v>
      </c>
      <c r="T1186" s="1" t="s">
        <v>398</v>
      </c>
      <c r="U1186" s="1">
        <v>3</v>
      </c>
      <c r="V1186" s="1">
        <v>87570</v>
      </c>
    </row>
    <row r="1187" spans="1:22" x14ac:dyDescent="0.35">
      <c r="A1187" s="1">
        <v>18410</v>
      </c>
      <c r="B1187" s="1" t="s">
        <v>21</v>
      </c>
      <c r="C1187" s="1">
        <v>549.99</v>
      </c>
      <c r="D1187" s="1">
        <v>0.1</v>
      </c>
      <c r="E1187" s="1">
        <v>2141</v>
      </c>
      <c r="F1187" s="1"/>
      <c r="G1187" s="1"/>
      <c r="H1187" s="1" t="s">
        <v>22</v>
      </c>
      <c r="I1187" s="1" t="s">
        <v>42</v>
      </c>
      <c r="J1187" s="1" t="s">
        <v>73</v>
      </c>
      <c r="K1187" s="1" t="s">
        <v>340</v>
      </c>
      <c r="L1187" s="1" t="s">
        <v>36</v>
      </c>
      <c r="M1187" s="1"/>
      <c r="N1187" s="1" t="s">
        <v>27</v>
      </c>
      <c r="O1187" s="1" t="s">
        <v>28</v>
      </c>
      <c r="P1187" s="1" t="s">
        <v>194</v>
      </c>
      <c r="Q1187" s="1" t="s">
        <v>744</v>
      </c>
      <c r="R1187" s="1">
        <v>81301</v>
      </c>
      <c r="S1187" s="1" t="s">
        <v>136</v>
      </c>
      <c r="T1187" s="1" t="s">
        <v>137</v>
      </c>
      <c r="U1187" s="1">
        <v>18</v>
      </c>
      <c r="V1187" s="1">
        <v>87570</v>
      </c>
    </row>
    <row r="1188" spans="1:22" x14ac:dyDescent="0.35">
      <c r="A1188" s="1">
        <v>18411</v>
      </c>
      <c r="B1188" s="1" t="s">
        <v>21</v>
      </c>
      <c r="C1188" s="1">
        <v>22.01</v>
      </c>
      <c r="D1188" s="1">
        <v>0.05</v>
      </c>
      <c r="E1188" s="1">
        <v>2141</v>
      </c>
      <c r="F1188" s="1"/>
      <c r="G1188" s="1"/>
      <c r="H1188" s="1" t="s">
        <v>22</v>
      </c>
      <c r="I1188" s="1" t="s">
        <v>42</v>
      </c>
      <c r="J1188" s="1" t="s">
        <v>58</v>
      </c>
      <c r="K1188" s="1" t="s">
        <v>25</v>
      </c>
      <c r="L1188" s="1" t="s">
        <v>44</v>
      </c>
      <c r="M1188" s="1"/>
      <c r="N1188" s="1" t="s">
        <v>27</v>
      </c>
      <c r="O1188" s="1" t="s">
        <v>28</v>
      </c>
      <c r="P1188" s="1" t="s">
        <v>194</v>
      </c>
      <c r="Q1188" s="1" t="s">
        <v>744</v>
      </c>
      <c r="R1188" s="1">
        <v>81301</v>
      </c>
      <c r="S1188" s="1" t="s">
        <v>136</v>
      </c>
      <c r="T1188" s="1" t="s">
        <v>398</v>
      </c>
      <c r="U1188" s="1">
        <v>7</v>
      </c>
      <c r="V1188" s="1">
        <v>87570</v>
      </c>
    </row>
    <row r="1189" spans="1:22" x14ac:dyDescent="0.35">
      <c r="A1189" s="1">
        <v>18412</v>
      </c>
      <c r="B1189" s="1" t="s">
        <v>21</v>
      </c>
      <c r="C1189" s="1">
        <v>34.76</v>
      </c>
      <c r="D1189" s="1">
        <v>0.05</v>
      </c>
      <c r="E1189" s="1">
        <v>2141</v>
      </c>
      <c r="F1189" s="1"/>
      <c r="G1189" s="1"/>
      <c r="H1189" s="1" t="s">
        <v>32</v>
      </c>
      <c r="I1189" s="1" t="s">
        <v>42</v>
      </c>
      <c r="J1189" s="1" t="s">
        <v>58</v>
      </c>
      <c r="K1189" s="1" t="s">
        <v>119</v>
      </c>
      <c r="L1189" s="1" t="s">
        <v>53</v>
      </c>
      <c r="M1189" s="1"/>
      <c r="N1189" s="1" t="s">
        <v>27</v>
      </c>
      <c r="O1189" s="1" t="s">
        <v>114</v>
      </c>
      <c r="P1189" s="1" t="s">
        <v>194</v>
      </c>
      <c r="Q1189" s="1" t="s">
        <v>744</v>
      </c>
      <c r="R1189" s="1">
        <v>81301</v>
      </c>
      <c r="S1189" s="1" t="s">
        <v>136</v>
      </c>
      <c r="T1189" s="1" t="s">
        <v>137</v>
      </c>
      <c r="U1189" s="1">
        <v>7</v>
      </c>
      <c r="V1189" s="1">
        <v>87570</v>
      </c>
    </row>
    <row r="1190" spans="1:22" x14ac:dyDescent="0.35">
      <c r="A1190" s="1">
        <v>23249</v>
      </c>
      <c r="B1190" s="1" t="s">
        <v>21</v>
      </c>
      <c r="C1190" s="1">
        <v>17.149999999999999</v>
      </c>
      <c r="D1190" s="1">
        <v>0.05</v>
      </c>
      <c r="E1190" s="1">
        <v>2143</v>
      </c>
      <c r="F1190" s="1"/>
      <c r="G1190" s="1"/>
      <c r="H1190" s="1" t="s">
        <v>32</v>
      </c>
      <c r="I1190" s="1" t="s">
        <v>42</v>
      </c>
      <c r="J1190" s="1" t="s">
        <v>58</v>
      </c>
      <c r="K1190" s="1" t="s">
        <v>119</v>
      </c>
      <c r="L1190" s="1" t="s">
        <v>53</v>
      </c>
      <c r="M1190" s="1"/>
      <c r="N1190" s="1" t="s">
        <v>27</v>
      </c>
      <c r="O1190" s="1" t="s">
        <v>114</v>
      </c>
      <c r="P1190" s="1" t="s">
        <v>117</v>
      </c>
      <c r="Q1190" s="1" t="s">
        <v>777</v>
      </c>
      <c r="R1190" s="1">
        <v>20151</v>
      </c>
      <c r="S1190" s="1" t="s">
        <v>39</v>
      </c>
      <c r="T1190" s="1" t="s">
        <v>103</v>
      </c>
      <c r="U1190" s="1">
        <v>12</v>
      </c>
      <c r="V1190" s="1">
        <v>87569</v>
      </c>
    </row>
    <row r="1191" spans="1:22" x14ac:dyDescent="0.35">
      <c r="A1191" s="1">
        <v>24264</v>
      </c>
      <c r="B1191" s="1" t="s">
        <v>50</v>
      </c>
      <c r="C1191" s="1">
        <v>20.28</v>
      </c>
      <c r="D1191" s="1">
        <v>0.05</v>
      </c>
      <c r="E1191" s="1">
        <v>2145</v>
      </c>
      <c r="F1191" s="1"/>
      <c r="G1191" s="1"/>
      <c r="H1191" s="1" t="s">
        <v>32</v>
      </c>
      <c r="I1191" s="1" t="s">
        <v>81</v>
      </c>
      <c r="J1191" s="1" t="s">
        <v>34</v>
      </c>
      <c r="K1191" s="1" t="s">
        <v>52</v>
      </c>
      <c r="L1191" s="1" t="s">
        <v>53</v>
      </c>
      <c r="M1191" s="1"/>
      <c r="N1191" s="1" t="s">
        <v>27</v>
      </c>
      <c r="O1191" s="1" t="s">
        <v>114</v>
      </c>
      <c r="P1191" s="1" t="s">
        <v>242</v>
      </c>
      <c r="Q1191" s="1" t="s">
        <v>778</v>
      </c>
      <c r="R1191" s="1">
        <v>33311</v>
      </c>
      <c r="S1191" s="2">
        <v>42279</v>
      </c>
      <c r="T1191" s="2">
        <v>42340</v>
      </c>
      <c r="U1191" s="1">
        <v>11</v>
      </c>
      <c r="V1191" s="1">
        <v>87072</v>
      </c>
    </row>
    <row r="1192" spans="1:22" x14ac:dyDescent="0.35">
      <c r="A1192" s="1">
        <v>23795</v>
      </c>
      <c r="B1192" s="1" t="s">
        <v>98</v>
      </c>
      <c r="C1192" s="1">
        <v>20.34</v>
      </c>
      <c r="D1192" s="1">
        <v>0.05</v>
      </c>
      <c r="E1192" s="1">
        <v>2146</v>
      </c>
      <c r="F1192" s="1"/>
      <c r="G1192" s="1"/>
      <c r="H1192" s="1" t="s">
        <v>32</v>
      </c>
      <c r="I1192" s="1" t="s">
        <v>81</v>
      </c>
      <c r="J1192" s="1" t="s">
        <v>58</v>
      </c>
      <c r="K1192" s="1" t="s">
        <v>119</v>
      </c>
      <c r="L1192" s="1" t="s">
        <v>178</v>
      </c>
      <c r="M1192" s="1"/>
      <c r="N1192" s="1" t="s">
        <v>27</v>
      </c>
      <c r="O1192" s="1" t="s">
        <v>54</v>
      </c>
      <c r="P1192" s="1" t="s">
        <v>117</v>
      </c>
      <c r="Q1192" s="1" t="s">
        <v>777</v>
      </c>
      <c r="R1192" s="1">
        <v>20151</v>
      </c>
      <c r="S1192" s="2">
        <v>42156</v>
      </c>
      <c r="T1192" s="2">
        <v>42278</v>
      </c>
      <c r="U1192" s="1">
        <v>2</v>
      </c>
      <c r="V1192" s="1">
        <v>87071</v>
      </c>
    </row>
    <row r="1193" spans="1:22" x14ac:dyDescent="0.35">
      <c r="A1193" s="1">
        <v>22555</v>
      </c>
      <c r="B1193" s="1" t="s">
        <v>31</v>
      </c>
      <c r="C1193" s="1">
        <v>243.98</v>
      </c>
      <c r="D1193" s="1">
        <v>0.1</v>
      </c>
      <c r="E1193" s="1">
        <v>2151</v>
      </c>
      <c r="F1193" s="1"/>
      <c r="G1193" s="1"/>
      <c r="H1193" s="1" t="s">
        <v>22</v>
      </c>
      <c r="I1193" s="1" t="s">
        <v>81</v>
      </c>
      <c r="J1193" s="1" t="s">
        <v>34</v>
      </c>
      <c r="K1193" s="1" t="s">
        <v>35</v>
      </c>
      <c r="L1193" s="1" t="s">
        <v>36</v>
      </c>
      <c r="M1193" s="1"/>
      <c r="N1193" s="1" t="s">
        <v>27</v>
      </c>
      <c r="O1193" s="1" t="s">
        <v>54</v>
      </c>
      <c r="P1193" s="1" t="s">
        <v>228</v>
      </c>
      <c r="Q1193" s="1" t="s">
        <v>779</v>
      </c>
      <c r="R1193" s="1">
        <v>52001</v>
      </c>
      <c r="S1193" s="2">
        <v>42125</v>
      </c>
      <c r="T1193" s="2">
        <v>42156</v>
      </c>
      <c r="U1193" s="1">
        <v>1</v>
      </c>
      <c r="V1193" s="1">
        <v>90404</v>
      </c>
    </row>
    <row r="1194" spans="1:22" x14ac:dyDescent="0.35">
      <c r="A1194" s="1">
        <v>24791</v>
      </c>
      <c r="B1194" s="1" t="s">
        <v>21</v>
      </c>
      <c r="C1194" s="1">
        <v>5.74</v>
      </c>
      <c r="D1194" s="1">
        <v>0.05</v>
      </c>
      <c r="E1194" s="1">
        <v>2151</v>
      </c>
      <c r="F1194" s="1"/>
      <c r="G1194" s="1"/>
      <c r="H1194" s="1" t="s">
        <v>32</v>
      </c>
      <c r="I1194" s="1" t="s">
        <v>81</v>
      </c>
      <c r="J1194" s="1" t="s">
        <v>58</v>
      </c>
      <c r="K1194" s="1" t="s">
        <v>100</v>
      </c>
      <c r="L1194" s="1" t="s">
        <v>53</v>
      </c>
      <c r="M1194" s="1"/>
      <c r="N1194" s="1" t="s">
        <v>27</v>
      </c>
      <c r="O1194" s="1" t="s">
        <v>54</v>
      </c>
      <c r="P1194" s="1" t="s">
        <v>228</v>
      </c>
      <c r="Q1194" s="1" t="s">
        <v>779</v>
      </c>
      <c r="R1194" s="1">
        <v>52001</v>
      </c>
      <c r="S1194" s="2">
        <v>42249</v>
      </c>
      <c r="T1194" s="2">
        <v>42310</v>
      </c>
      <c r="U1194" s="1">
        <v>1</v>
      </c>
      <c r="V1194" s="1">
        <v>90405</v>
      </c>
    </row>
    <row r="1195" spans="1:22" x14ac:dyDescent="0.35">
      <c r="A1195" s="1">
        <v>21834</v>
      </c>
      <c r="B1195" s="1" t="s">
        <v>98</v>
      </c>
      <c r="C1195" s="1">
        <v>55.5</v>
      </c>
      <c r="D1195" s="1">
        <v>0.05</v>
      </c>
      <c r="E1195" s="1">
        <v>2157</v>
      </c>
      <c r="F1195" s="1"/>
      <c r="G1195" s="1"/>
      <c r="H1195" s="1" t="s">
        <v>32</v>
      </c>
      <c r="I1195" s="1" t="s">
        <v>42</v>
      </c>
      <c r="J1195" s="1" t="s">
        <v>34</v>
      </c>
      <c r="K1195" s="1" t="s">
        <v>52</v>
      </c>
      <c r="L1195" s="1" t="s">
        <v>75</v>
      </c>
      <c r="M1195" s="1"/>
      <c r="N1195" s="1" t="s">
        <v>27</v>
      </c>
      <c r="O1195" s="1" t="s">
        <v>54</v>
      </c>
      <c r="P1195" s="1" t="s">
        <v>215</v>
      </c>
      <c r="Q1195" s="1" t="s">
        <v>780</v>
      </c>
      <c r="R1195" s="1">
        <v>48093</v>
      </c>
      <c r="S1195" s="1" t="s">
        <v>179</v>
      </c>
      <c r="T1195" s="1" t="s">
        <v>179</v>
      </c>
      <c r="U1195" s="1">
        <v>4</v>
      </c>
      <c r="V1195" s="1">
        <v>90385</v>
      </c>
    </row>
    <row r="1196" spans="1:22" x14ac:dyDescent="0.35">
      <c r="A1196" s="1">
        <v>21835</v>
      </c>
      <c r="B1196" s="1" t="s">
        <v>98</v>
      </c>
      <c r="C1196" s="1">
        <v>442.14</v>
      </c>
      <c r="D1196" s="1">
        <v>0.1</v>
      </c>
      <c r="E1196" s="1">
        <v>2157</v>
      </c>
      <c r="F1196" s="1"/>
      <c r="G1196" s="1"/>
      <c r="H1196" s="1" t="s">
        <v>22</v>
      </c>
      <c r="I1196" s="1" t="s">
        <v>42</v>
      </c>
      <c r="J1196" s="1" t="s">
        <v>73</v>
      </c>
      <c r="K1196" s="1" t="s">
        <v>74</v>
      </c>
      <c r="L1196" s="1" t="s">
        <v>36</v>
      </c>
      <c r="M1196" s="1"/>
      <c r="N1196" s="1" t="s">
        <v>27</v>
      </c>
      <c r="O1196" s="1" t="s">
        <v>54</v>
      </c>
      <c r="P1196" s="1" t="s">
        <v>215</v>
      </c>
      <c r="Q1196" s="1" t="s">
        <v>780</v>
      </c>
      <c r="R1196" s="1">
        <v>48093</v>
      </c>
      <c r="S1196" s="1" t="s">
        <v>179</v>
      </c>
      <c r="T1196" s="1" t="s">
        <v>132</v>
      </c>
      <c r="U1196" s="1">
        <v>14</v>
      </c>
      <c r="V1196" s="1">
        <v>90385</v>
      </c>
    </row>
    <row r="1197" spans="1:22" x14ac:dyDescent="0.35">
      <c r="A1197" s="1">
        <v>21975</v>
      </c>
      <c r="B1197" s="1" t="s">
        <v>21</v>
      </c>
      <c r="C1197" s="1">
        <v>30.93</v>
      </c>
      <c r="D1197" s="1">
        <v>0.05</v>
      </c>
      <c r="E1197" s="1">
        <v>2157</v>
      </c>
      <c r="F1197" s="1"/>
      <c r="G1197" s="1"/>
      <c r="H1197" s="1" t="s">
        <v>32</v>
      </c>
      <c r="I1197" s="1" t="s">
        <v>42</v>
      </c>
      <c r="J1197" s="1" t="s">
        <v>34</v>
      </c>
      <c r="K1197" s="1" t="s">
        <v>52</v>
      </c>
      <c r="L1197" s="1" t="s">
        <v>44</v>
      </c>
      <c r="M1197" s="1"/>
      <c r="N1197" s="1" t="s">
        <v>27</v>
      </c>
      <c r="O1197" s="1" t="s">
        <v>54</v>
      </c>
      <c r="P1197" s="1" t="s">
        <v>215</v>
      </c>
      <c r="Q1197" s="1" t="s">
        <v>780</v>
      </c>
      <c r="R1197" s="1">
        <v>48093</v>
      </c>
      <c r="S1197" s="2">
        <v>42068</v>
      </c>
      <c r="T1197" s="2">
        <v>42099</v>
      </c>
      <c r="U1197" s="1">
        <v>19</v>
      </c>
      <c r="V1197" s="1">
        <v>90386</v>
      </c>
    </row>
    <row r="1198" spans="1:22" x14ac:dyDescent="0.35">
      <c r="A1198" s="1">
        <v>21976</v>
      </c>
      <c r="B1198" s="1" t="s">
        <v>21</v>
      </c>
      <c r="C1198" s="1">
        <v>297.48</v>
      </c>
      <c r="D1198" s="1">
        <v>0.1</v>
      </c>
      <c r="E1198" s="1">
        <v>2157</v>
      </c>
      <c r="F1198" s="1"/>
      <c r="G1198" s="1"/>
      <c r="H1198" s="1" t="s">
        <v>22</v>
      </c>
      <c r="I1198" s="1" t="s">
        <v>42</v>
      </c>
      <c r="J1198" s="1" t="s">
        <v>73</v>
      </c>
      <c r="K1198" s="1" t="s">
        <v>74</v>
      </c>
      <c r="L1198" s="1" t="s">
        <v>36</v>
      </c>
      <c r="M1198" s="1"/>
      <c r="N1198" s="1" t="s">
        <v>27</v>
      </c>
      <c r="O1198" s="1" t="s">
        <v>54</v>
      </c>
      <c r="P1198" s="1" t="s">
        <v>215</v>
      </c>
      <c r="Q1198" s="1" t="s">
        <v>780</v>
      </c>
      <c r="R1198" s="1">
        <v>48093</v>
      </c>
      <c r="S1198" s="2">
        <v>42068</v>
      </c>
      <c r="T1198" s="2">
        <v>42099</v>
      </c>
      <c r="U1198" s="1">
        <v>14</v>
      </c>
      <c r="V1198" s="1">
        <v>90386</v>
      </c>
    </row>
    <row r="1199" spans="1:22" x14ac:dyDescent="0.35">
      <c r="A1199" s="1">
        <v>21977</v>
      </c>
      <c r="B1199" s="1" t="s">
        <v>21</v>
      </c>
      <c r="C1199" s="1">
        <v>296.18</v>
      </c>
      <c r="D1199" s="1">
        <v>0.1</v>
      </c>
      <c r="E1199" s="1">
        <v>2157</v>
      </c>
      <c r="F1199" s="1"/>
      <c r="G1199" s="1"/>
      <c r="H1199" s="1" t="s">
        <v>22</v>
      </c>
      <c r="I1199" s="1" t="s">
        <v>42</v>
      </c>
      <c r="J1199" s="1" t="s">
        <v>34</v>
      </c>
      <c r="K1199" s="1" t="s">
        <v>123</v>
      </c>
      <c r="L1199" s="1" t="s">
        <v>108</v>
      </c>
      <c r="M1199" s="1"/>
      <c r="N1199" s="1" t="s">
        <v>27</v>
      </c>
      <c r="O1199" s="1" t="s">
        <v>54</v>
      </c>
      <c r="P1199" s="1" t="s">
        <v>215</v>
      </c>
      <c r="Q1199" s="1" t="s">
        <v>780</v>
      </c>
      <c r="R1199" s="1">
        <v>48093</v>
      </c>
      <c r="S1199" s="2">
        <v>42068</v>
      </c>
      <c r="T1199" s="2">
        <v>42129</v>
      </c>
      <c r="U1199" s="1">
        <v>6</v>
      </c>
      <c r="V1199" s="1">
        <v>90386</v>
      </c>
    </row>
    <row r="1200" spans="1:22" x14ac:dyDescent="0.35">
      <c r="A1200" s="1">
        <v>23775</v>
      </c>
      <c r="B1200" s="1" t="s">
        <v>50</v>
      </c>
      <c r="C1200" s="1">
        <v>30.98</v>
      </c>
      <c r="D1200" s="1">
        <v>0.05</v>
      </c>
      <c r="E1200" s="1">
        <v>2159</v>
      </c>
      <c r="F1200" s="1"/>
      <c r="G1200" s="1"/>
      <c r="H1200" s="1" t="s">
        <v>32</v>
      </c>
      <c r="I1200" s="1" t="s">
        <v>81</v>
      </c>
      <c r="J1200" s="1" t="s">
        <v>58</v>
      </c>
      <c r="K1200" s="1" t="s">
        <v>83</v>
      </c>
      <c r="L1200" s="1" t="s">
        <v>53</v>
      </c>
      <c r="M1200" s="1"/>
      <c r="N1200" s="1" t="s">
        <v>27</v>
      </c>
      <c r="O1200" s="1" t="s">
        <v>45</v>
      </c>
      <c r="P1200" s="1" t="s">
        <v>215</v>
      </c>
      <c r="Q1200" s="1" t="s">
        <v>781</v>
      </c>
      <c r="R1200" s="1">
        <v>48185</v>
      </c>
      <c r="S1200" s="1" t="s">
        <v>249</v>
      </c>
      <c r="T1200" s="1" t="s">
        <v>77</v>
      </c>
      <c r="U1200" s="1">
        <v>25</v>
      </c>
      <c r="V1200" s="1">
        <v>90387</v>
      </c>
    </row>
    <row r="1201" spans="1:22" x14ac:dyDescent="0.35">
      <c r="A1201" s="1">
        <v>23773</v>
      </c>
      <c r="B1201" s="1" t="s">
        <v>50</v>
      </c>
      <c r="C1201" s="1">
        <v>159.31</v>
      </c>
      <c r="D1201" s="1">
        <v>0.1</v>
      </c>
      <c r="E1201" s="1">
        <v>2162</v>
      </c>
      <c r="F1201" s="1"/>
      <c r="G1201" s="1"/>
      <c r="H1201" s="1" t="s">
        <v>22</v>
      </c>
      <c r="I1201" s="1" t="s">
        <v>81</v>
      </c>
      <c r="J1201" s="1" t="s">
        <v>34</v>
      </c>
      <c r="K1201" s="1" t="s">
        <v>123</v>
      </c>
      <c r="L1201" s="1" t="s">
        <v>36</v>
      </c>
      <c r="M1201" s="1"/>
      <c r="N1201" s="1" t="s">
        <v>27</v>
      </c>
      <c r="O1201" s="1" t="s">
        <v>45</v>
      </c>
      <c r="P1201" s="1" t="s">
        <v>174</v>
      </c>
      <c r="Q1201" s="1" t="s">
        <v>782</v>
      </c>
      <c r="R1201" s="1">
        <v>16146</v>
      </c>
      <c r="S1201" s="1" t="s">
        <v>249</v>
      </c>
      <c r="T1201" s="1" t="s">
        <v>80</v>
      </c>
      <c r="U1201" s="1">
        <v>41</v>
      </c>
      <c r="V1201" s="1">
        <v>90387</v>
      </c>
    </row>
    <row r="1202" spans="1:22" x14ac:dyDescent="0.35">
      <c r="A1202" s="1">
        <v>23774</v>
      </c>
      <c r="B1202" s="1" t="s">
        <v>50</v>
      </c>
      <c r="C1202" s="1">
        <v>55.99</v>
      </c>
      <c r="D1202" s="1">
        <v>0.05</v>
      </c>
      <c r="E1202" s="1">
        <v>2162</v>
      </c>
      <c r="F1202" s="1"/>
      <c r="G1202" s="1"/>
      <c r="H1202" s="1" t="s">
        <v>32</v>
      </c>
      <c r="I1202" s="1" t="s">
        <v>81</v>
      </c>
      <c r="J1202" s="1" t="s">
        <v>73</v>
      </c>
      <c r="K1202" s="1" t="s">
        <v>67</v>
      </c>
      <c r="L1202" s="1" t="s">
        <v>44</v>
      </c>
      <c r="M1202" s="1"/>
      <c r="N1202" s="1" t="s">
        <v>27</v>
      </c>
      <c r="O1202" s="1" t="s">
        <v>28</v>
      </c>
      <c r="P1202" s="1" t="s">
        <v>174</v>
      </c>
      <c r="Q1202" s="1" t="s">
        <v>782</v>
      </c>
      <c r="R1202" s="1">
        <v>16146</v>
      </c>
      <c r="S1202" s="1" t="s">
        <v>249</v>
      </c>
      <c r="T1202" s="1" t="s">
        <v>80</v>
      </c>
      <c r="U1202" s="1">
        <v>33</v>
      </c>
      <c r="V1202" s="1">
        <v>90387</v>
      </c>
    </row>
    <row r="1203" spans="1:22" x14ac:dyDescent="0.35">
      <c r="A1203" s="1">
        <v>22450</v>
      </c>
      <c r="B1203" s="1" t="s">
        <v>31</v>
      </c>
      <c r="C1203" s="1">
        <v>5.38</v>
      </c>
      <c r="D1203" s="1">
        <v>0.05</v>
      </c>
      <c r="E1203" s="1">
        <v>2164</v>
      </c>
      <c r="F1203" s="1"/>
      <c r="G1203" s="1"/>
      <c r="H1203" s="1" t="s">
        <v>32</v>
      </c>
      <c r="I1203" s="1" t="s">
        <v>51</v>
      </c>
      <c r="J1203" s="1" t="s">
        <v>58</v>
      </c>
      <c r="K1203" s="1" t="s">
        <v>100</v>
      </c>
      <c r="L1203" s="1" t="s">
        <v>53</v>
      </c>
      <c r="M1203" s="1"/>
      <c r="N1203" s="1" t="s">
        <v>27</v>
      </c>
      <c r="O1203" s="1" t="s">
        <v>28</v>
      </c>
      <c r="P1203" s="1" t="s">
        <v>37</v>
      </c>
      <c r="Q1203" s="1" t="s">
        <v>783</v>
      </c>
      <c r="R1203" s="1">
        <v>91104</v>
      </c>
      <c r="S1203" s="2">
        <v>42248</v>
      </c>
      <c r="T1203" s="2">
        <v>42278</v>
      </c>
      <c r="U1203" s="1">
        <v>3</v>
      </c>
      <c r="V1203" s="1">
        <v>88794</v>
      </c>
    </row>
    <row r="1204" spans="1:22" x14ac:dyDescent="0.35">
      <c r="A1204" s="1">
        <v>22451</v>
      </c>
      <c r="B1204" s="1" t="s">
        <v>31</v>
      </c>
      <c r="C1204" s="1">
        <v>3.28</v>
      </c>
      <c r="D1204" s="1">
        <v>0.05</v>
      </c>
      <c r="E1204" s="1">
        <v>2164</v>
      </c>
      <c r="F1204" s="1"/>
      <c r="G1204" s="1"/>
      <c r="H1204" s="1" t="s">
        <v>32</v>
      </c>
      <c r="I1204" s="1" t="s">
        <v>51</v>
      </c>
      <c r="J1204" s="1" t="s">
        <v>58</v>
      </c>
      <c r="K1204" s="1" t="s">
        <v>25</v>
      </c>
      <c r="L1204" s="1" t="s">
        <v>26</v>
      </c>
      <c r="M1204" s="1"/>
      <c r="N1204" s="1" t="s">
        <v>27</v>
      </c>
      <c r="O1204" s="1" t="s">
        <v>45</v>
      </c>
      <c r="P1204" s="1" t="s">
        <v>37</v>
      </c>
      <c r="Q1204" s="1" t="s">
        <v>783</v>
      </c>
      <c r="R1204" s="1">
        <v>91104</v>
      </c>
      <c r="S1204" s="2">
        <v>42248</v>
      </c>
      <c r="T1204" s="2">
        <v>42248</v>
      </c>
      <c r="U1204" s="1">
        <v>11</v>
      </c>
      <c r="V1204" s="1">
        <v>88794</v>
      </c>
    </row>
    <row r="1205" spans="1:22" x14ac:dyDescent="0.35">
      <c r="A1205" s="1">
        <v>22449</v>
      </c>
      <c r="B1205" s="1" t="s">
        <v>31</v>
      </c>
      <c r="C1205" s="1">
        <v>2.78</v>
      </c>
      <c r="D1205" s="1">
        <v>0.05</v>
      </c>
      <c r="E1205" s="1">
        <v>2165</v>
      </c>
      <c r="F1205" s="1"/>
      <c r="G1205" s="1"/>
      <c r="H1205" s="1" t="s">
        <v>32</v>
      </c>
      <c r="I1205" s="1" t="s">
        <v>51</v>
      </c>
      <c r="J1205" s="1" t="s">
        <v>58</v>
      </c>
      <c r="K1205" s="1" t="s">
        <v>25</v>
      </c>
      <c r="L1205" s="1" t="s">
        <v>26</v>
      </c>
      <c r="M1205" s="1"/>
      <c r="N1205" s="1" t="s">
        <v>27</v>
      </c>
      <c r="O1205" s="1" t="s">
        <v>45</v>
      </c>
      <c r="P1205" s="1" t="s">
        <v>147</v>
      </c>
      <c r="Q1205" s="1" t="s">
        <v>475</v>
      </c>
      <c r="R1205" s="1">
        <v>4330</v>
      </c>
      <c r="S1205" s="2">
        <v>42248</v>
      </c>
      <c r="T1205" s="2">
        <v>42309</v>
      </c>
      <c r="U1205" s="1">
        <v>6</v>
      </c>
      <c r="V1205" s="1">
        <v>88794</v>
      </c>
    </row>
    <row r="1206" spans="1:22" x14ac:dyDescent="0.35">
      <c r="A1206" s="1">
        <v>20980</v>
      </c>
      <c r="B1206" s="1" t="s">
        <v>50</v>
      </c>
      <c r="C1206" s="1">
        <v>2.94</v>
      </c>
      <c r="D1206" s="1">
        <v>0.05</v>
      </c>
      <c r="E1206" s="1">
        <v>2178</v>
      </c>
      <c r="F1206" s="1"/>
      <c r="G1206" s="1"/>
      <c r="H1206" s="1" t="s">
        <v>32</v>
      </c>
      <c r="I1206" s="1" t="s">
        <v>51</v>
      </c>
      <c r="J1206" s="1" t="s">
        <v>58</v>
      </c>
      <c r="K1206" s="1" t="s">
        <v>25</v>
      </c>
      <c r="L1206" s="1" t="s">
        <v>26</v>
      </c>
      <c r="M1206" s="1"/>
      <c r="N1206" s="1" t="s">
        <v>27</v>
      </c>
      <c r="O1206" s="1" t="s">
        <v>114</v>
      </c>
      <c r="P1206" s="1" t="s">
        <v>152</v>
      </c>
      <c r="Q1206" s="1" t="s">
        <v>784</v>
      </c>
      <c r="R1206" s="1">
        <v>1610</v>
      </c>
      <c r="S1206" s="1" t="s">
        <v>167</v>
      </c>
      <c r="T1206" s="1" t="s">
        <v>86</v>
      </c>
      <c r="U1206" s="1">
        <v>9</v>
      </c>
      <c r="V1206" s="1">
        <v>89465</v>
      </c>
    </row>
    <row r="1207" spans="1:22" x14ac:dyDescent="0.35">
      <c r="A1207" s="1">
        <v>26331</v>
      </c>
      <c r="B1207" s="1" t="s">
        <v>31</v>
      </c>
      <c r="C1207" s="1">
        <v>1.48</v>
      </c>
      <c r="D1207" s="1">
        <v>0.05</v>
      </c>
      <c r="E1207" s="1">
        <v>2183</v>
      </c>
      <c r="F1207" s="1"/>
      <c r="G1207" s="1"/>
      <c r="H1207" s="1" t="s">
        <v>32</v>
      </c>
      <c r="I1207" s="1" t="s">
        <v>42</v>
      </c>
      <c r="J1207" s="1" t="s">
        <v>58</v>
      </c>
      <c r="K1207" s="1" t="s">
        <v>60</v>
      </c>
      <c r="L1207" s="1" t="s">
        <v>26</v>
      </c>
      <c r="M1207" s="1"/>
      <c r="N1207" s="1" t="s">
        <v>27</v>
      </c>
      <c r="O1207" s="1" t="s">
        <v>54</v>
      </c>
      <c r="P1207" s="1" t="s">
        <v>347</v>
      </c>
      <c r="Q1207" s="1" t="s">
        <v>785</v>
      </c>
      <c r="R1207" s="1">
        <v>42301</v>
      </c>
      <c r="S1207" s="1" t="s">
        <v>40</v>
      </c>
      <c r="T1207" s="1" t="s">
        <v>102</v>
      </c>
      <c r="U1207" s="1">
        <v>12</v>
      </c>
      <c r="V1207" s="1">
        <v>91571</v>
      </c>
    </row>
    <row r="1208" spans="1:22" x14ac:dyDescent="0.35">
      <c r="A1208" s="1">
        <v>19008</v>
      </c>
      <c r="B1208" s="1" t="s">
        <v>21</v>
      </c>
      <c r="C1208" s="1">
        <v>16.98</v>
      </c>
      <c r="D1208" s="1">
        <v>0.05</v>
      </c>
      <c r="E1208" s="1">
        <v>2187</v>
      </c>
      <c r="F1208" s="1"/>
      <c r="G1208" s="1"/>
      <c r="H1208" s="1" t="s">
        <v>32</v>
      </c>
      <c r="I1208" s="1" t="s">
        <v>81</v>
      </c>
      <c r="J1208" s="1" t="s">
        <v>58</v>
      </c>
      <c r="K1208" s="1" t="s">
        <v>61</v>
      </c>
      <c r="L1208" s="1" t="s">
        <v>53</v>
      </c>
      <c r="M1208" s="1"/>
      <c r="N1208" s="1" t="s">
        <v>27</v>
      </c>
      <c r="O1208" s="1" t="s">
        <v>45</v>
      </c>
      <c r="P1208" s="1" t="s">
        <v>306</v>
      </c>
      <c r="Q1208" s="1" t="s">
        <v>786</v>
      </c>
      <c r="R1208" s="1">
        <v>64055</v>
      </c>
      <c r="S1208" s="2">
        <v>42221</v>
      </c>
      <c r="T1208" s="2">
        <v>42282</v>
      </c>
      <c r="U1208" s="1">
        <v>5</v>
      </c>
      <c r="V1208" s="1">
        <v>89440</v>
      </c>
    </row>
    <row r="1209" spans="1:22" x14ac:dyDescent="0.35">
      <c r="A1209" s="1">
        <v>1008</v>
      </c>
      <c r="B1209" s="1" t="s">
        <v>21</v>
      </c>
      <c r="C1209" s="1">
        <v>16.98</v>
      </c>
      <c r="D1209" s="1">
        <v>0.05</v>
      </c>
      <c r="E1209" s="1">
        <v>2189</v>
      </c>
      <c r="F1209" s="1"/>
      <c r="G1209" s="1"/>
      <c r="H1209" s="1" t="s">
        <v>32</v>
      </c>
      <c r="I1209" s="1" t="s">
        <v>81</v>
      </c>
      <c r="J1209" s="1" t="s">
        <v>58</v>
      </c>
      <c r="K1209" s="1" t="s">
        <v>61</v>
      </c>
      <c r="L1209" s="1" t="s">
        <v>53</v>
      </c>
      <c r="M1209" s="1"/>
      <c r="N1209" s="1" t="s">
        <v>27</v>
      </c>
      <c r="O1209" s="1" t="s">
        <v>54</v>
      </c>
      <c r="P1209" s="1" t="s">
        <v>62</v>
      </c>
      <c r="Q1209" s="1" t="s">
        <v>79</v>
      </c>
      <c r="R1209" s="1">
        <v>10177</v>
      </c>
      <c r="S1209" s="2">
        <v>42221</v>
      </c>
      <c r="T1209" s="2">
        <v>42282</v>
      </c>
      <c r="U1209" s="1">
        <v>22</v>
      </c>
      <c r="V1209" s="1">
        <v>7364</v>
      </c>
    </row>
    <row r="1210" spans="1:22" x14ac:dyDescent="0.35">
      <c r="A1210" s="1">
        <v>5870</v>
      </c>
      <c r="B1210" s="1" t="s">
        <v>41</v>
      </c>
      <c r="C1210" s="1">
        <v>16.98</v>
      </c>
      <c r="D1210" s="1">
        <v>0.05</v>
      </c>
      <c r="E1210" s="1">
        <v>2190</v>
      </c>
      <c r="F1210" s="1"/>
      <c r="G1210" s="1"/>
      <c r="H1210" s="1" t="s">
        <v>32</v>
      </c>
      <c r="I1210" s="1" t="s">
        <v>42</v>
      </c>
      <c r="J1210" s="1" t="s">
        <v>58</v>
      </c>
      <c r="K1210" s="1" t="s">
        <v>25</v>
      </c>
      <c r="L1210" s="1" t="s">
        <v>44</v>
      </c>
      <c r="M1210" s="1"/>
      <c r="N1210" s="1" t="s">
        <v>27</v>
      </c>
      <c r="O1210" s="1" t="s">
        <v>54</v>
      </c>
      <c r="P1210" s="1" t="s">
        <v>215</v>
      </c>
      <c r="Q1210" s="1" t="s">
        <v>216</v>
      </c>
      <c r="R1210" s="1">
        <v>48227</v>
      </c>
      <c r="S1210" s="1" t="s">
        <v>68</v>
      </c>
      <c r="T1210" s="1" t="s">
        <v>270</v>
      </c>
      <c r="U1210" s="1">
        <v>45</v>
      </c>
      <c r="V1210" s="1">
        <v>41636</v>
      </c>
    </row>
    <row r="1211" spans="1:22" x14ac:dyDescent="0.35">
      <c r="A1211" s="1">
        <v>5871</v>
      </c>
      <c r="B1211" s="1" t="s">
        <v>41</v>
      </c>
      <c r="C1211" s="1">
        <v>115.99</v>
      </c>
      <c r="D1211" s="1">
        <v>0.1</v>
      </c>
      <c r="E1211" s="1">
        <v>2190</v>
      </c>
      <c r="F1211" s="1"/>
      <c r="G1211" s="1"/>
      <c r="H1211" s="1" t="s">
        <v>32</v>
      </c>
      <c r="I1211" s="1" t="s">
        <v>42</v>
      </c>
      <c r="J1211" s="1" t="s">
        <v>73</v>
      </c>
      <c r="K1211" s="1" t="s">
        <v>67</v>
      </c>
      <c r="L1211" s="1" t="s">
        <v>53</v>
      </c>
      <c r="M1211" s="1"/>
      <c r="N1211" s="1" t="s">
        <v>27</v>
      </c>
      <c r="O1211" s="1" t="s">
        <v>114</v>
      </c>
      <c r="P1211" s="1" t="s">
        <v>215</v>
      </c>
      <c r="Q1211" s="1" t="s">
        <v>216</v>
      </c>
      <c r="R1211" s="1">
        <v>48227</v>
      </c>
      <c r="S1211" s="1" t="s">
        <v>68</v>
      </c>
      <c r="T1211" s="1" t="s">
        <v>270</v>
      </c>
      <c r="U1211" s="1">
        <v>49</v>
      </c>
      <c r="V1211" s="1">
        <v>41636</v>
      </c>
    </row>
    <row r="1212" spans="1:22" x14ac:dyDescent="0.35">
      <c r="A1212" s="1">
        <v>23870</v>
      </c>
      <c r="B1212" s="1" t="s">
        <v>41</v>
      </c>
      <c r="C1212" s="1">
        <v>16.98</v>
      </c>
      <c r="D1212" s="1">
        <v>0.05</v>
      </c>
      <c r="E1212" s="1">
        <v>2193</v>
      </c>
      <c r="F1212" s="1"/>
      <c r="G1212" s="1"/>
      <c r="H1212" s="1" t="s">
        <v>32</v>
      </c>
      <c r="I1212" s="1" t="s">
        <v>42</v>
      </c>
      <c r="J1212" s="1" t="s">
        <v>58</v>
      </c>
      <c r="K1212" s="1" t="s">
        <v>25</v>
      </c>
      <c r="L1212" s="1" t="s">
        <v>44</v>
      </c>
      <c r="M1212" s="1"/>
      <c r="N1212" s="1" t="s">
        <v>27</v>
      </c>
      <c r="O1212" s="1" t="s">
        <v>114</v>
      </c>
      <c r="P1212" s="1" t="s">
        <v>225</v>
      </c>
      <c r="Q1212" s="1" t="s">
        <v>787</v>
      </c>
      <c r="R1212" s="1">
        <v>28560</v>
      </c>
      <c r="S1212" s="1" t="s">
        <v>68</v>
      </c>
      <c r="T1212" s="1" t="s">
        <v>270</v>
      </c>
      <c r="U1212" s="1">
        <v>11</v>
      </c>
      <c r="V1212" s="1">
        <v>90685</v>
      </c>
    </row>
    <row r="1213" spans="1:22" x14ac:dyDescent="0.35">
      <c r="A1213" s="1">
        <v>23871</v>
      </c>
      <c r="B1213" s="1" t="s">
        <v>41</v>
      </c>
      <c r="C1213" s="1">
        <v>115.99</v>
      </c>
      <c r="D1213" s="1">
        <v>0.1</v>
      </c>
      <c r="E1213" s="1">
        <v>2193</v>
      </c>
      <c r="F1213" s="1"/>
      <c r="G1213" s="1"/>
      <c r="H1213" s="1" t="s">
        <v>32</v>
      </c>
      <c r="I1213" s="1" t="s">
        <v>42</v>
      </c>
      <c r="J1213" s="1" t="s">
        <v>73</v>
      </c>
      <c r="K1213" s="1" t="s">
        <v>67</v>
      </c>
      <c r="L1213" s="1" t="s">
        <v>53</v>
      </c>
      <c r="M1213" s="1"/>
      <c r="N1213" s="1" t="s">
        <v>27</v>
      </c>
      <c r="O1213" s="1" t="s">
        <v>45</v>
      </c>
      <c r="P1213" s="1" t="s">
        <v>225</v>
      </c>
      <c r="Q1213" s="1" t="s">
        <v>787</v>
      </c>
      <c r="R1213" s="1">
        <v>28560</v>
      </c>
      <c r="S1213" s="1" t="s">
        <v>68</v>
      </c>
      <c r="T1213" s="1" t="s">
        <v>270</v>
      </c>
      <c r="U1213" s="1">
        <v>12</v>
      </c>
      <c r="V1213" s="1">
        <v>90685</v>
      </c>
    </row>
    <row r="1214" spans="1:22" x14ac:dyDescent="0.35">
      <c r="A1214" s="1">
        <v>19112</v>
      </c>
      <c r="B1214" s="1" t="s">
        <v>50</v>
      </c>
      <c r="C1214" s="1">
        <v>27.48</v>
      </c>
      <c r="D1214" s="1">
        <v>0.05</v>
      </c>
      <c r="E1214" s="1">
        <v>2196</v>
      </c>
      <c r="F1214" s="1"/>
      <c r="G1214" s="1"/>
      <c r="H1214" s="1" t="s">
        <v>32</v>
      </c>
      <c r="I1214" s="1" t="s">
        <v>51</v>
      </c>
      <c r="J1214" s="1" t="s">
        <v>73</v>
      </c>
      <c r="K1214" s="1" t="s">
        <v>144</v>
      </c>
      <c r="L1214" s="1" t="s">
        <v>53</v>
      </c>
      <c r="M1214" s="1"/>
      <c r="N1214" s="1" t="s">
        <v>27</v>
      </c>
      <c r="O1214" s="1" t="s">
        <v>45</v>
      </c>
      <c r="P1214" s="1" t="s">
        <v>62</v>
      </c>
      <c r="Q1214" s="1" t="s">
        <v>788</v>
      </c>
      <c r="R1214" s="1">
        <v>14701</v>
      </c>
      <c r="S1214" s="2">
        <v>42189</v>
      </c>
      <c r="T1214" s="2">
        <v>42220</v>
      </c>
      <c r="U1214" s="1">
        <v>11</v>
      </c>
      <c r="V1214" s="1">
        <v>89175</v>
      </c>
    </row>
    <row r="1215" spans="1:22" x14ac:dyDescent="0.35">
      <c r="A1215" s="1">
        <v>19113</v>
      </c>
      <c r="B1215" s="1" t="s">
        <v>50</v>
      </c>
      <c r="C1215" s="1">
        <v>179.99</v>
      </c>
      <c r="D1215" s="1">
        <v>0.1</v>
      </c>
      <c r="E1215" s="1">
        <v>2196</v>
      </c>
      <c r="F1215" s="1"/>
      <c r="G1215" s="1"/>
      <c r="H1215" s="1" t="s">
        <v>32</v>
      </c>
      <c r="I1215" s="1" t="s">
        <v>51</v>
      </c>
      <c r="J1215" s="1" t="s">
        <v>73</v>
      </c>
      <c r="K1215" s="1" t="s">
        <v>144</v>
      </c>
      <c r="L1215" s="1" t="s">
        <v>53</v>
      </c>
      <c r="M1215" s="1"/>
      <c r="N1215" s="1" t="s">
        <v>27</v>
      </c>
      <c r="O1215" s="1" t="s">
        <v>45</v>
      </c>
      <c r="P1215" s="1" t="s">
        <v>62</v>
      </c>
      <c r="Q1215" s="1" t="s">
        <v>788</v>
      </c>
      <c r="R1215" s="1">
        <v>14701</v>
      </c>
      <c r="S1215" s="2">
        <v>42189</v>
      </c>
      <c r="T1215" s="2">
        <v>42220</v>
      </c>
      <c r="U1215" s="1">
        <v>14</v>
      </c>
      <c r="V1215" s="1">
        <v>89175</v>
      </c>
    </row>
    <row r="1216" spans="1:22" x14ac:dyDescent="0.35">
      <c r="A1216" s="1">
        <v>19114</v>
      </c>
      <c r="B1216" s="1" t="s">
        <v>50</v>
      </c>
      <c r="C1216" s="1">
        <v>140.85</v>
      </c>
      <c r="D1216" s="1">
        <v>0.1</v>
      </c>
      <c r="E1216" s="1">
        <v>2196</v>
      </c>
      <c r="F1216" s="1"/>
      <c r="G1216" s="1"/>
      <c r="H1216" s="1" t="s">
        <v>32</v>
      </c>
      <c r="I1216" s="1" t="s">
        <v>51</v>
      </c>
      <c r="J1216" s="1" t="s">
        <v>58</v>
      </c>
      <c r="K1216" s="1" t="s">
        <v>119</v>
      </c>
      <c r="L1216" s="1" t="s">
        <v>53</v>
      </c>
      <c r="M1216" s="1"/>
      <c r="N1216" s="1" t="s">
        <v>27</v>
      </c>
      <c r="O1216" s="1" t="s">
        <v>45</v>
      </c>
      <c r="P1216" s="1" t="s">
        <v>62</v>
      </c>
      <c r="Q1216" s="1" t="s">
        <v>788</v>
      </c>
      <c r="R1216" s="1">
        <v>14701</v>
      </c>
      <c r="S1216" s="2">
        <v>42189</v>
      </c>
      <c r="T1216" s="2">
        <v>42251</v>
      </c>
      <c r="U1216" s="1">
        <v>19</v>
      </c>
      <c r="V1216" s="1">
        <v>89175</v>
      </c>
    </row>
    <row r="1217" spans="1:22" x14ac:dyDescent="0.35">
      <c r="A1217" s="1">
        <v>23300</v>
      </c>
      <c r="B1217" s="1" t="s">
        <v>41</v>
      </c>
      <c r="C1217" s="1">
        <v>100.97</v>
      </c>
      <c r="D1217" s="1">
        <v>0.1</v>
      </c>
      <c r="E1217" s="1">
        <v>2197</v>
      </c>
      <c r="F1217" s="1"/>
      <c r="G1217" s="1"/>
      <c r="H1217" s="1" t="s">
        <v>32</v>
      </c>
      <c r="I1217" s="1" t="s">
        <v>51</v>
      </c>
      <c r="J1217" s="1" t="s">
        <v>73</v>
      </c>
      <c r="K1217" s="1" t="s">
        <v>144</v>
      </c>
      <c r="L1217" s="1" t="s">
        <v>53</v>
      </c>
      <c r="M1217" s="1"/>
      <c r="N1217" s="1" t="s">
        <v>27</v>
      </c>
      <c r="O1217" s="1" t="s">
        <v>45</v>
      </c>
      <c r="P1217" s="1" t="s">
        <v>62</v>
      </c>
      <c r="Q1217" s="1" t="s">
        <v>667</v>
      </c>
      <c r="R1217" s="1">
        <v>11756</v>
      </c>
      <c r="S1217" s="1" t="s">
        <v>421</v>
      </c>
      <c r="T1217" s="1" t="s">
        <v>320</v>
      </c>
      <c r="U1217" s="1">
        <v>7</v>
      </c>
      <c r="V1217" s="1">
        <v>89176</v>
      </c>
    </row>
    <row r="1218" spans="1:22" x14ac:dyDescent="0.35">
      <c r="A1218" s="1">
        <v>23301</v>
      </c>
      <c r="B1218" s="1" t="s">
        <v>41</v>
      </c>
      <c r="C1218" s="1">
        <v>13.4</v>
      </c>
      <c r="D1218" s="1">
        <v>0.05</v>
      </c>
      <c r="E1218" s="1">
        <v>2197</v>
      </c>
      <c r="F1218" s="1"/>
      <c r="G1218" s="1"/>
      <c r="H1218" s="1" t="s">
        <v>32</v>
      </c>
      <c r="I1218" s="1" t="s">
        <v>51</v>
      </c>
      <c r="J1218" s="1" t="s">
        <v>34</v>
      </c>
      <c r="K1218" s="1" t="s">
        <v>52</v>
      </c>
      <c r="L1218" s="1" t="s">
        <v>44</v>
      </c>
      <c r="M1218" s="1"/>
      <c r="N1218" s="1" t="s">
        <v>27</v>
      </c>
      <c r="O1218" s="1" t="s">
        <v>45</v>
      </c>
      <c r="P1218" s="1" t="s">
        <v>62</v>
      </c>
      <c r="Q1218" s="1" t="s">
        <v>667</v>
      </c>
      <c r="R1218" s="1">
        <v>11756</v>
      </c>
      <c r="S1218" s="1" t="s">
        <v>421</v>
      </c>
      <c r="T1218" s="1" t="s">
        <v>320</v>
      </c>
      <c r="U1218" s="1">
        <v>19</v>
      </c>
      <c r="V1218" s="1">
        <v>89176</v>
      </c>
    </row>
    <row r="1219" spans="1:22" x14ac:dyDescent="0.35">
      <c r="A1219" s="1">
        <v>26083</v>
      </c>
      <c r="B1219" s="1" t="s">
        <v>31</v>
      </c>
      <c r="C1219" s="1">
        <v>25.98</v>
      </c>
      <c r="D1219" s="1">
        <v>0.05</v>
      </c>
      <c r="E1219" s="1">
        <v>2198</v>
      </c>
      <c r="F1219" s="1"/>
      <c r="G1219" s="1"/>
      <c r="H1219" s="1" t="s">
        <v>32</v>
      </c>
      <c r="I1219" s="1" t="s">
        <v>51</v>
      </c>
      <c r="J1219" s="1" t="s">
        <v>58</v>
      </c>
      <c r="K1219" s="1" t="s">
        <v>25</v>
      </c>
      <c r="L1219" s="1" t="s">
        <v>44</v>
      </c>
      <c r="M1219" s="1"/>
      <c r="N1219" s="1" t="s">
        <v>27</v>
      </c>
      <c r="O1219" s="1" t="s">
        <v>45</v>
      </c>
      <c r="P1219" s="1" t="s">
        <v>62</v>
      </c>
      <c r="Q1219" s="1" t="s">
        <v>789</v>
      </c>
      <c r="R1219" s="1">
        <v>11757</v>
      </c>
      <c r="S1219" s="1" t="s">
        <v>80</v>
      </c>
      <c r="T1219" s="1" t="s">
        <v>168</v>
      </c>
      <c r="U1219" s="1">
        <v>16</v>
      </c>
      <c r="V1219" s="1">
        <v>89174</v>
      </c>
    </row>
    <row r="1220" spans="1:22" x14ac:dyDescent="0.35">
      <c r="A1220" s="1">
        <v>26084</v>
      </c>
      <c r="B1220" s="1" t="s">
        <v>31</v>
      </c>
      <c r="C1220" s="1">
        <v>20.98</v>
      </c>
      <c r="D1220" s="1">
        <v>0.05</v>
      </c>
      <c r="E1220" s="1">
        <v>2198</v>
      </c>
      <c r="F1220" s="1"/>
      <c r="G1220" s="1"/>
      <c r="H1220" s="1" t="s">
        <v>22</v>
      </c>
      <c r="I1220" s="1" t="s">
        <v>51</v>
      </c>
      <c r="J1220" s="1" t="s">
        <v>58</v>
      </c>
      <c r="K1220" s="1" t="s">
        <v>119</v>
      </c>
      <c r="L1220" s="1" t="s">
        <v>36</v>
      </c>
      <c r="M1220" s="1"/>
      <c r="N1220" s="1" t="s">
        <v>27</v>
      </c>
      <c r="O1220" s="1" t="s">
        <v>54</v>
      </c>
      <c r="P1220" s="1" t="s">
        <v>62</v>
      </c>
      <c r="Q1220" s="1" t="s">
        <v>789</v>
      </c>
      <c r="R1220" s="1">
        <v>11757</v>
      </c>
      <c r="S1220" s="1" t="s">
        <v>80</v>
      </c>
      <c r="T1220" s="1" t="s">
        <v>80</v>
      </c>
      <c r="U1220" s="1">
        <v>16</v>
      </c>
      <c r="V1220" s="1">
        <v>89174</v>
      </c>
    </row>
    <row r="1221" spans="1:22" x14ac:dyDescent="0.35">
      <c r="A1221" s="1">
        <v>20234</v>
      </c>
      <c r="B1221" s="1" t="s">
        <v>41</v>
      </c>
      <c r="C1221" s="1">
        <v>14.89</v>
      </c>
      <c r="D1221" s="1">
        <v>0.05</v>
      </c>
      <c r="E1221" s="1">
        <v>2201</v>
      </c>
      <c r="F1221" s="1"/>
      <c r="G1221" s="1"/>
      <c r="H1221" s="1" t="s">
        <v>32</v>
      </c>
      <c r="I1221" s="1" t="s">
        <v>51</v>
      </c>
      <c r="J1221" s="1" t="s">
        <v>34</v>
      </c>
      <c r="K1221" s="1" t="s">
        <v>52</v>
      </c>
      <c r="L1221" s="1" t="s">
        <v>178</v>
      </c>
      <c r="M1221" s="1"/>
      <c r="N1221" s="1" t="s">
        <v>27</v>
      </c>
      <c r="O1221" s="1" t="s">
        <v>54</v>
      </c>
      <c r="P1221" s="1" t="s">
        <v>55</v>
      </c>
      <c r="Q1221" s="1" t="s">
        <v>300</v>
      </c>
      <c r="R1221" s="1">
        <v>55420</v>
      </c>
      <c r="S1221" s="1" t="s">
        <v>132</v>
      </c>
      <c r="T1221" s="1" t="s">
        <v>94</v>
      </c>
      <c r="U1221" s="1">
        <v>1</v>
      </c>
      <c r="V1221" s="1">
        <v>86054</v>
      </c>
    </row>
    <row r="1222" spans="1:22" x14ac:dyDescent="0.35">
      <c r="A1222" s="1">
        <v>22259</v>
      </c>
      <c r="B1222" s="1" t="s">
        <v>98</v>
      </c>
      <c r="C1222" s="1">
        <v>160.97999999999999</v>
      </c>
      <c r="D1222" s="1">
        <v>0.1</v>
      </c>
      <c r="E1222" s="1">
        <v>2202</v>
      </c>
      <c r="F1222" s="1"/>
      <c r="G1222" s="1"/>
      <c r="H1222" s="1" t="s">
        <v>22</v>
      </c>
      <c r="I1222" s="1" t="s">
        <v>42</v>
      </c>
      <c r="J1222" s="1" t="s">
        <v>34</v>
      </c>
      <c r="K1222" s="1" t="s">
        <v>35</v>
      </c>
      <c r="L1222" s="1" t="s">
        <v>36</v>
      </c>
      <c r="M1222" s="1"/>
      <c r="N1222" s="1" t="s">
        <v>27</v>
      </c>
      <c r="O1222" s="1" t="s">
        <v>54</v>
      </c>
      <c r="P1222" s="1" t="s">
        <v>55</v>
      </c>
      <c r="Q1222" s="1" t="s">
        <v>790</v>
      </c>
      <c r="R1222" s="1">
        <v>55429</v>
      </c>
      <c r="S1222" s="1" t="s">
        <v>241</v>
      </c>
      <c r="T1222" s="1" t="s">
        <v>241</v>
      </c>
      <c r="U1222" s="1">
        <v>11</v>
      </c>
      <c r="V1222" s="1">
        <v>86050</v>
      </c>
    </row>
    <row r="1223" spans="1:22" x14ac:dyDescent="0.35">
      <c r="A1223" s="1">
        <v>22260</v>
      </c>
      <c r="B1223" s="1" t="s">
        <v>98</v>
      </c>
      <c r="C1223" s="1">
        <v>6.3</v>
      </c>
      <c r="D1223" s="1">
        <v>0.05</v>
      </c>
      <c r="E1223" s="1">
        <v>2202</v>
      </c>
      <c r="F1223" s="1"/>
      <c r="G1223" s="1"/>
      <c r="H1223" s="1" t="s">
        <v>32</v>
      </c>
      <c r="I1223" s="1" t="s">
        <v>42</v>
      </c>
      <c r="J1223" s="1" t="s">
        <v>58</v>
      </c>
      <c r="K1223" s="1" t="s">
        <v>116</v>
      </c>
      <c r="L1223" s="1" t="s">
        <v>53</v>
      </c>
      <c r="M1223" s="1"/>
      <c r="N1223" s="1" t="s">
        <v>27</v>
      </c>
      <c r="O1223" s="1" t="s">
        <v>54</v>
      </c>
      <c r="P1223" s="1" t="s">
        <v>55</v>
      </c>
      <c r="Q1223" s="1" t="s">
        <v>790</v>
      </c>
      <c r="R1223" s="1">
        <v>55429</v>
      </c>
      <c r="S1223" s="1" t="s">
        <v>241</v>
      </c>
      <c r="T1223" s="1" t="s">
        <v>241</v>
      </c>
      <c r="U1223" s="1">
        <v>10</v>
      </c>
      <c r="V1223" s="1">
        <v>86050</v>
      </c>
    </row>
    <row r="1224" spans="1:22" x14ac:dyDescent="0.35">
      <c r="A1224" s="1">
        <v>22261</v>
      </c>
      <c r="B1224" s="1" t="s">
        <v>98</v>
      </c>
      <c r="C1224" s="1">
        <v>4.9800000000000004</v>
      </c>
      <c r="D1224" s="1">
        <v>0.05</v>
      </c>
      <c r="E1224" s="1">
        <v>2202</v>
      </c>
      <c r="F1224" s="1"/>
      <c r="G1224" s="1"/>
      <c r="H1224" s="1" t="s">
        <v>32</v>
      </c>
      <c r="I1224" s="1" t="s">
        <v>42</v>
      </c>
      <c r="J1224" s="1" t="s">
        <v>58</v>
      </c>
      <c r="K1224" s="1" t="s">
        <v>83</v>
      </c>
      <c r="L1224" s="1" t="s">
        <v>26</v>
      </c>
      <c r="M1224" s="1"/>
      <c r="N1224" s="1" t="s">
        <v>27</v>
      </c>
      <c r="O1224" s="1" t="s">
        <v>54</v>
      </c>
      <c r="P1224" s="1" t="s">
        <v>55</v>
      </c>
      <c r="Q1224" s="1" t="s">
        <v>790</v>
      </c>
      <c r="R1224" s="1">
        <v>55429</v>
      </c>
      <c r="S1224" s="1" t="s">
        <v>241</v>
      </c>
      <c r="T1224" s="2">
        <v>42187</v>
      </c>
      <c r="U1224" s="1">
        <v>8</v>
      </c>
      <c r="V1224" s="1">
        <v>86050</v>
      </c>
    </row>
    <row r="1225" spans="1:22" x14ac:dyDescent="0.35">
      <c r="A1225" s="1">
        <v>23919</v>
      </c>
      <c r="B1225" s="1" t="s">
        <v>98</v>
      </c>
      <c r="C1225" s="1">
        <v>145.44999999999999</v>
      </c>
      <c r="D1225" s="1">
        <v>0.1</v>
      </c>
      <c r="E1225" s="1">
        <v>2203</v>
      </c>
      <c r="F1225" s="1"/>
      <c r="G1225" s="1"/>
      <c r="H1225" s="1" t="s">
        <v>22</v>
      </c>
      <c r="I1225" s="1" t="s">
        <v>42</v>
      </c>
      <c r="J1225" s="1" t="s">
        <v>73</v>
      </c>
      <c r="K1225" s="1" t="s">
        <v>74</v>
      </c>
      <c r="L1225" s="1" t="s">
        <v>36</v>
      </c>
      <c r="M1225" s="1"/>
      <c r="N1225" s="1" t="s">
        <v>27</v>
      </c>
      <c r="O1225" s="1" t="s">
        <v>54</v>
      </c>
      <c r="P1225" s="1" t="s">
        <v>55</v>
      </c>
      <c r="Q1225" s="1" t="s">
        <v>791</v>
      </c>
      <c r="R1225" s="1">
        <v>55445</v>
      </c>
      <c r="S1225" s="2">
        <v>42096</v>
      </c>
      <c r="T1225" s="2">
        <v>42096</v>
      </c>
      <c r="U1225" s="1">
        <v>8</v>
      </c>
      <c r="V1225" s="1">
        <v>86051</v>
      </c>
    </row>
    <row r="1226" spans="1:22" x14ac:dyDescent="0.35">
      <c r="A1226" s="1">
        <v>22595</v>
      </c>
      <c r="B1226" s="1" t="s">
        <v>41</v>
      </c>
      <c r="C1226" s="1">
        <v>399.98</v>
      </c>
      <c r="D1226" s="1">
        <v>0.1</v>
      </c>
      <c r="E1226" s="1">
        <v>2203</v>
      </c>
      <c r="F1226" s="1"/>
      <c r="G1226" s="1"/>
      <c r="H1226" s="1" t="s">
        <v>22</v>
      </c>
      <c r="I1226" s="1" t="s">
        <v>42</v>
      </c>
      <c r="J1226" s="1" t="s">
        <v>73</v>
      </c>
      <c r="K1226" s="1" t="s">
        <v>74</v>
      </c>
      <c r="L1226" s="1" t="s">
        <v>108</v>
      </c>
      <c r="M1226" s="1"/>
      <c r="N1226" s="1" t="s">
        <v>27</v>
      </c>
      <c r="O1226" s="1" t="s">
        <v>54</v>
      </c>
      <c r="P1226" s="1" t="s">
        <v>55</v>
      </c>
      <c r="Q1226" s="1" t="s">
        <v>791</v>
      </c>
      <c r="R1226" s="1">
        <v>55445</v>
      </c>
      <c r="S1226" s="2">
        <v>42095</v>
      </c>
      <c r="T1226" s="2">
        <v>42156</v>
      </c>
      <c r="U1226" s="1">
        <v>2</v>
      </c>
      <c r="V1226" s="1">
        <v>86052</v>
      </c>
    </row>
    <row r="1227" spans="1:22" x14ac:dyDescent="0.35">
      <c r="A1227" s="1">
        <v>23920</v>
      </c>
      <c r="B1227" s="1" t="s">
        <v>98</v>
      </c>
      <c r="C1227" s="1">
        <v>33.94</v>
      </c>
      <c r="D1227" s="1">
        <v>0.05</v>
      </c>
      <c r="E1227" s="1">
        <v>2204</v>
      </c>
      <c r="F1227" s="1"/>
      <c r="G1227" s="1"/>
      <c r="H1227" s="1" t="s">
        <v>22</v>
      </c>
      <c r="I1227" s="1" t="s">
        <v>42</v>
      </c>
      <c r="J1227" s="1" t="s">
        <v>34</v>
      </c>
      <c r="K1227" s="1" t="s">
        <v>35</v>
      </c>
      <c r="L1227" s="1" t="s">
        <v>36</v>
      </c>
      <c r="M1227" s="1"/>
      <c r="N1227" s="1" t="s">
        <v>27</v>
      </c>
      <c r="O1227" s="1" t="s">
        <v>54</v>
      </c>
      <c r="P1227" s="1" t="s">
        <v>55</v>
      </c>
      <c r="Q1227" s="1" t="s">
        <v>792</v>
      </c>
      <c r="R1227" s="1">
        <v>55337</v>
      </c>
      <c r="S1227" s="2">
        <v>42096</v>
      </c>
      <c r="T1227" s="2">
        <v>42218</v>
      </c>
      <c r="U1227" s="1">
        <v>5</v>
      </c>
      <c r="V1227" s="1">
        <v>86051</v>
      </c>
    </row>
    <row r="1228" spans="1:22" x14ac:dyDescent="0.35">
      <c r="A1228" s="1">
        <v>24434</v>
      </c>
      <c r="B1228" s="1" t="s">
        <v>41</v>
      </c>
      <c r="C1228" s="1">
        <v>296.18</v>
      </c>
      <c r="D1228" s="1">
        <v>0.1</v>
      </c>
      <c r="E1228" s="1">
        <v>2204</v>
      </c>
      <c r="F1228" s="1"/>
      <c r="G1228" s="1"/>
      <c r="H1228" s="1" t="s">
        <v>22</v>
      </c>
      <c r="I1228" s="1" t="s">
        <v>104</v>
      </c>
      <c r="J1228" s="1" t="s">
        <v>34</v>
      </c>
      <c r="K1228" s="1" t="s">
        <v>123</v>
      </c>
      <c r="L1228" s="1" t="s">
        <v>108</v>
      </c>
      <c r="M1228" s="1"/>
      <c r="N1228" s="1" t="s">
        <v>27</v>
      </c>
      <c r="O1228" s="1" t="s">
        <v>54</v>
      </c>
      <c r="P1228" s="1" t="s">
        <v>55</v>
      </c>
      <c r="Q1228" s="1" t="s">
        <v>792</v>
      </c>
      <c r="R1228" s="1">
        <v>55337</v>
      </c>
      <c r="S1228" s="2">
        <v>42279</v>
      </c>
      <c r="T1228" s="2">
        <v>42310</v>
      </c>
      <c r="U1228" s="1">
        <v>20</v>
      </c>
      <c r="V1228" s="1">
        <v>86053</v>
      </c>
    </row>
    <row r="1229" spans="1:22" x14ac:dyDescent="0.35">
      <c r="A1229" s="1">
        <v>18164</v>
      </c>
      <c r="B1229" s="1" t="s">
        <v>21</v>
      </c>
      <c r="C1229" s="1">
        <v>28.48</v>
      </c>
      <c r="D1229" s="1">
        <v>0.05</v>
      </c>
      <c r="E1229" s="1">
        <v>2206</v>
      </c>
      <c r="F1229" s="1"/>
      <c r="G1229" s="1"/>
      <c r="H1229" s="1" t="s">
        <v>32</v>
      </c>
      <c r="I1229" s="1" t="s">
        <v>104</v>
      </c>
      <c r="J1229" s="1" t="s">
        <v>73</v>
      </c>
      <c r="K1229" s="1" t="s">
        <v>144</v>
      </c>
      <c r="L1229" s="1" t="s">
        <v>44</v>
      </c>
      <c r="M1229" s="1"/>
      <c r="N1229" s="1" t="s">
        <v>27</v>
      </c>
      <c r="O1229" s="1" t="s">
        <v>54</v>
      </c>
      <c r="P1229" s="1" t="s">
        <v>228</v>
      </c>
      <c r="Q1229" s="1" t="s">
        <v>793</v>
      </c>
      <c r="R1229" s="1">
        <v>50501</v>
      </c>
      <c r="S1229" s="2">
        <v>42125</v>
      </c>
      <c r="T1229" s="2">
        <v>42156</v>
      </c>
      <c r="U1229" s="1">
        <v>2</v>
      </c>
      <c r="V1229" s="1">
        <v>86258</v>
      </c>
    </row>
    <row r="1230" spans="1:22" x14ac:dyDescent="0.35">
      <c r="A1230" s="1">
        <v>18165</v>
      </c>
      <c r="B1230" s="1" t="s">
        <v>21</v>
      </c>
      <c r="C1230" s="1">
        <v>205.99</v>
      </c>
      <c r="D1230" s="1">
        <v>0.1</v>
      </c>
      <c r="E1230" s="1">
        <v>2206</v>
      </c>
      <c r="F1230" s="1"/>
      <c r="G1230" s="1"/>
      <c r="H1230" s="1" t="s">
        <v>32</v>
      </c>
      <c r="I1230" s="1" t="s">
        <v>104</v>
      </c>
      <c r="J1230" s="1" t="s">
        <v>73</v>
      </c>
      <c r="K1230" s="1" t="s">
        <v>67</v>
      </c>
      <c r="L1230" s="1" t="s">
        <v>53</v>
      </c>
      <c r="M1230" s="1"/>
      <c r="N1230" s="1" t="s">
        <v>27</v>
      </c>
      <c r="O1230" s="1" t="s">
        <v>114</v>
      </c>
      <c r="P1230" s="1" t="s">
        <v>228</v>
      </c>
      <c r="Q1230" s="1" t="s">
        <v>793</v>
      </c>
      <c r="R1230" s="1">
        <v>50501</v>
      </c>
      <c r="S1230" s="2">
        <v>42125</v>
      </c>
      <c r="T1230" s="2">
        <v>42186</v>
      </c>
      <c r="U1230" s="1">
        <v>3</v>
      </c>
      <c r="V1230" s="1">
        <v>86258</v>
      </c>
    </row>
    <row r="1231" spans="1:22" x14ac:dyDescent="0.35">
      <c r="A1231" s="1">
        <v>23317</v>
      </c>
      <c r="B1231" s="1" t="s">
        <v>98</v>
      </c>
      <c r="C1231" s="1">
        <v>6.98</v>
      </c>
      <c r="D1231" s="1">
        <v>0.05</v>
      </c>
      <c r="E1231" s="1">
        <v>2209</v>
      </c>
      <c r="F1231" s="1"/>
      <c r="G1231" s="1"/>
      <c r="H1231" s="1" t="s">
        <v>32</v>
      </c>
      <c r="I1231" s="1" t="s">
        <v>42</v>
      </c>
      <c r="J1231" s="1" t="s">
        <v>58</v>
      </c>
      <c r="K1231" s="1" t="s">
        <v>83</v>
      </c>
      <c r="L1231" s="1" t="s">
        <v>26</v>
      </c>
      <c r="M1231" s="1"/>
      <c r="N1231" s="1" t="s">
        <v>27</v>
      </c>
      <c r="O1231" s="1" t="s">
        <v>45</v>
      </c>
      <c r="P1231" s="1" t="s">
        <v>254</v>
      </c>
      <c r="Q1231" s="1" t="s">
        <v>794</v>
      </c>
      <c r="R1231" s="1">
        <v>30337</v>
      </c>
      <c r="S1231" s="1" t="s">
        <v>97</v>
      </c>
      <c r="T1231" s="1" t="s">
        <v>86</v>
      </c>
      <c r="U1231" s="1">
        <v>12</v>
      </c>
      <c r="V1231" s="1">
        <v>88030</v>
      </c>
    </row>
    <row r="1232" spans="1:22" x14ac:dyDescent="0.35">
      <c r="A1232" s="1">
        <v>19914</v>
      </c>
      <c r="B1232" s="1" t="s">
        <v>31</v>
      </c>
      <c r="C1232" s="1">
        <v>95.99</v>
      </c>
      <c r="D1232" s="1">
        <v>0.05</v>
      </c>
      <c r="E1232" s="1">
        <v>2211</v>
      </c>
      <c r="F1232" s="1"/>
      <c r="G1232" s="1"/>
      <c r="H1232" s="1" t="s">
        <v>22</v>
      </c>
      <c r="I1232" s="1" t="s">
        <v>42</v>
      </c>
      <c r="J1232" s="1" t="s">
        <v>58</v>
      </c>
      <c r="K1232" s="1" t="s">
        <v>119</v>
      </c>
      <c r="L1232" s="1" t="s">
        <v>178</v>
      </c>
      <c r="M1232" s="1"/>
      <c r="N1232" s="1" t="s">
        <v>27</v>
      </c>
      <c r="O1232" s="1" t="s">
        <v>45</v>
      </c>
      <c r="P1232" s="1" t="s">
        <v>268</v>
      </c>
      <c r="Q1232" s="1" t="s">
        <v>795</v>
      </c>
      <c r="R1232" s="1">
        <v>20715</v>
      </c>
      <c r="S1232" s="2">
        <v>42005</v>
      </c>
      <c r="T1232" s="2">
        <v>42064</v>
      </c>
      <c r="U1232" s="1">
        <v>2</v>
      </c>
      <c r="V1232" s="1">
        <v>88028</v>
      </c>
    </row>
    <row r="1233" spans="1:22" x14ac:dyDescent="0.35">
      <c r="A1233" s="1">
        <v>24756</v>
      </c>
      <c r="B1233" s="1" t="s">
        <v>21</v>
      </c>
      <c r="C1233" s="1">
        <v>199.99</v>
      </c>
      <c r="D1233" s="1">
        <v>0.1</v>
      </c>
      <c r="E1233" s="1">
        <v>2212</v>
      </c>
      <c r="F1233" s="1"/>
      <c r="G1233" s="1"/>
      <c r="H1233" s="1" t="s">
        <v>22</v>
      </c>
      <c r="I1233" s="1" t="s">
        <v>42</v>
      </c>
      <c r="J1233" s="1" t="s">
        <v>73</v>
      </c>
      <c r="K1233" s="1" t="s">
        <v>340</v>
      </c>
      <c r="L1233" s="1" t="s">
        <v>178</v>
      </c>
      <c r="M1233" s="1"/>
      <c r="N1233" s="1" t="s">
        <v>27</v>
      </c>
      <c r="O1233" s="1" t="s">
        <v>45</v>
      </c>
      <c r="P1233" s="1" t="s">
        <v>268</v>
      </c>
      <c r="Q1233" s="1" t="s">
        <v>796</v>
      </c>
      <c r="R1233" s="1">
        <v>21228</v>
      </c>
      <c r="S1233" s="1" t="s">
        <v>190</v>
      </c>
      <c r="T1233" s="1" t="s">
        <v>111</v>
      </c>
      <c r="U1233" s="1">
        <v>5</v>
      </c>
      <c r="V1233" s="1">
        <v>88029</v>
      </c>
    </row>
    <row r="1234" spans="1:22" x14ac:dyDescent="0.35">
      <c r="A1234" s="1">
        <v>23512</v>
      </c>
      <c r="B1234" s="1" t="s">
        <v>98</v>
      </c>
      <c r="C1234" s="1">
        <v>3.28</v>
      </c>
      <c r="D1234" s="1">
        <v>0.05</v>
      </c>
      <c r="E1234" s="1">
        <v>2215</v>
      </c>
      <c r="F1234" s="1"/>
      <c r="G1234" s="1"/>
      <c r="H1234" s="1" t="s">
        <v>32</v>
      </c>
      <c r="I1234" s="1" t="s">
        <v>81</v>
      </c>
      <c r="J1234" s="1" t="s">
        <v>58</v>
      </c>
      <c r="K1234" s="1" t="s">
        <v>25</v>
      </c>
      <c r="L1234" s="1" t="s">
        <v>26</v>
      </c>
      <c r="M1234" s="1"/>
      <c r="N1234" s="1" t="s">
        <v>27</v>
      </c>
      <c r="O1234" s="1" t="s">
        <v>45</v>
      </c>
      <c r="P1234" s="1" t="s">
        <v>124</v>
      </c>
      <c r="Q1234" s="1" t="s">
        <v>797</v>
      </c>
      <c r="R1234" s="1">
        <v>44646</v>
      </c>
      <c r="S1234" s="1" t="s">
        <v>154</v>
      </c>
      <c r="T1234" s="1" t="s">
        <v>154</v>
      </c>
      <c r="U1234" s="1">
        <v>4</v>
      </c>
      <c r="V1234" s="1">
        <v>90314</v>
      </c>
    </row>
    <row r="1235" spans="1:22" x14ac:dyDescent="0.35">
      <c r="A1235" s="1">
        <v>23513</v>
      </c>
      <c r="B1235" s="1" t="s">
        <v>98</v>
      </c>
      <c r="C1235" s="1">
        <v>256.99</v>
      </c>
      <c r="D1235" s="1">
        <v>0.1</v>
      </c>
      <c r="E1235" s="1">
        <v>2216</v>
      </c>
      <c r="F1235" s="1"/>
      <c r="G1235" s="1"/>
      <c r="H1235" s="1" t="s">
        <v>32</v>
      </c>
      <c r="I1235" s="1" t="s">
        <v>81</v>
      </c>
      <c r="J1235" s="1" t="s">
        <v>73</v>
      </c>
      <c r="K1235" s="1" t="s">
        <v>144</v>
      </c>
      <c r="L1235" s="1" t="s">
        <v>53</v>
      </c>
      <c r="M1235" s="1"/>
      <c r="N1235" s="1" t="s">
        <v>27</v>
      </c>
      <c r="O1235" s="1" t="s">
        <v>45</v>
      </c>
      <c r="P1235" s="1" t="s">
        <v>124</v>
      </c>
      <c r="Q1235" s="1" t="s">
        <v>798</v>
      </c>
      <c r="R1235" s="1">
        <v>44256</v>
      </c>
      <c r="S1235" s="1" t="s">
        <v>154</v>
      </c>
      <c r="T1235" s="1" t="s">
        <v>416</v>
      </c>
      <c r="U1235" s="1">
        <v>3</v>
      </c>
      <c r="V1235" s="1">
        <v>90314</v>
      </c>
    </row>
    <row r="1236" spans="1:22" x14ac:dyDescent="0.35">
      <c r="A1236" s="1">
        <v>23514</v>
      </c>
      <c r="B1236" s="1" t="s">
        <v>98</v>
      </c>
      <c r="C1236" s="1">
        <v>6.48</v>
      </c>
      <c r="D1236" s="1">
        <v>0.05</v>
      </c>
      <c r="E1236" s="1">
        <v>2216</v>
      </c>
      <c r="F1236" s="1"/>
      <c r="G1236" s="1"/>
      <c r="H1236" s="1" t="s">
        <v>32</v>
      </c>
      <c r="I1236" s="1" t="s">
        <v>81</v>
      </c>
      <c r="J1236" s="1" t="s">
        <v>58</v>
      </c>
      <c r="K1236" s="1" t="s">
        <v>83</v>
      </c>
      <c r="L1236" s="1" t="s">
        <v>53</v>
      </c>
      <c r="M1236" s="1"/>
      <c r="N1236" s="1" t="s">
        <v>27</v>
      </c>
      <c r="O1236" s="1" t="s">
        <v>114</v>
      </c>
      <c r="P1236" s="1" t="s">
        <v>124</v>
      </c>
      <c r="Q1236" s="1" t="s">
        <v>798</v>
      </c>
      <c r="R1236" s="1">
        <v>44256</v>
      </c>
      <c r="S1236" s="1" t="s">
        <v>154</v>
      </c>
      <c r="T1236" s="1" t="s">
        <v>324</v>
      </c>
      <c r="U1236" s="1">
        <v>10</v>
      </c>
      <c r="V1236" s="1">
        <v>90314</v>
      </c>
    </row>
    <row r="1237" spans="1:22" x14ac:dyDescent="0.35">
      <c r="A1237" s="1">
        <v>22712</v>
      </c>
      <c r="B1237" s="1" t="s">
        <v>98</v>
      </c>
      <c r="C1237" s="1">
        <v>14.2</v>
      </c>
      <c r="D1237" s="1">
        <v>0.05</v>
      </c>
      <c r="E1237" s="1">
        <v>2220</v>
      </c>
      <c r="F1237" s="1"/>
      <c r="G1237" s="1"/>
      <c r="H1237" s="1" t="s">
        <v>32</v>
      </c>
      <c r="I1237" s="1" t="s">
        <v>104</v>
      </c>
      <c r="J1237" s="1" t="s">
        <v>34</v>
      </c>
      <c r="K1237" s="1" t="s">
        <v>52</v>
      </c>
      <c r="L1237" s="1" t="s">
        <v>26</v>
      </c>
      <c r="M1237" s="1"/>
      <c r="N1237" s="1" t="s">
        <v>27</v>
      </c>
      <c r="O1237" s="1" t="s">
        <v>28</v>
      </c>
      <c r="P1237" s="1" t="s">
        <v>242</v>
      </c>
      <c r="Q1237" s="1" t="s">
        <v>799</v>
      </c>
      <c r="R1237" s="1">
        <v>34787</v>
      </c>
      <c r="S1237" s="1" t="s">
        <v>386</v>
      </c>
      <c r="T1237" s="2">
        <v>42007</v>
      </c>
      <c r="U1237" s="1">
        <v>4</v>
      </c>
      <c r="V1237" s="1">
        <v>91036</v>
      </c>
    </row>
    <row r="1238" spans="1:22" x14ac:dyDescent="0.35">
      <c r="A1238" s="1">
        <v>24113</v>
      </c>
      <c r="B1238" s="1" t="s">
        <v>41</v>
      </c>
      <c r="C1238" s="1">
        <v>100.89</v>
      </c>
      <c r="D1238" s="1">
        <v>0.1</v>
      </c>
      <c r="E1238" s="1">
        <v>2225</v>
      </c>
      <c r="F1238" s="1"/>
      <c r="G1238" s="1"/>
      <c r="H1238" s="1" t="s">
        <v>22</v>
      </c>
      <c r="I1238" s="1" t="s">
        <v>51</v>
      </c>
      <c r="J1238" s="1" t="s">
        <v>34</v>
      </c>
      <c r="K1238" s="1" t="s">
        <v>35</v>
      </c>
      <c r="L1238" s="1" t="s">
        <v>36</v>
      </c>
      <c r="M1238" s="1"/>
      <c r="N1238" s="1" t="s">
        <v>27</v>
      </c>
      <c r="O1238" s="1" t="s">
        <v>114</v>
      </c>
      <c r="P1238" s="1" t="s">
        <v>244</v>
      </c>
      <c r="Q1238" s="1" t="s">
        <v>800</v>
      </c>
      <c r="R1238" s="1">
        <v>88240</v>
      </c>
      <c r="S1238" s="1" t="s">
        <v>207</v>
      </c>
      <c r="T1238" s="1" t="s">
        <v>92</v>
      </c>
      <c r="U1238" s="1">
        <v>15</v>
      </c>
      <c r="V1238" s="1">
        <v>89970</v>
      </c>
    </row>
    <row r="1239" spans="1:22" x14ac:dyDescent="0.35">
      <c r="A1239" s="1">
        <v>18820</v>
      </c>
      <c r="B1239" s="1" t="s">
        <v>98</v>
      </c>
      <c r="C1239" s="1">
        <v>13.43</v>
      </c>
      <c r="D1239" s="1">
        <v>0.05</v>
      </c>
      <c r="E1239" s="1">
        <v>2240</v>
      </c>
      <c r="F1239" s="1"/>
      <c r="G1239" s="1"/>
      <c r="H1239" s="1" t="s">
        <v>22</v>
      </c>
      <c r="I1239" s="1" t="s">
        <v>81</v>
      </c>
      <c r="J1239" s="1" t="s">
        <v>58</v>
      </c>
      <c r="K1239" s="1" t="s">
        <v>119</v>
      </c>
      <c r="L1239" s="1" t="s">
        <v>53</v>
      </c>
      <c r="M1239" s="1"/>
      <c r="N1239" s="1" t="s">
        <v>27</v>
      </c>
      <c r="O1239" s="1" t="s">
        <v>45</v>
      </c>
      <c r="P1239" s="1" t="s">
        <v>242</v>
      </c>
      <c r="Q1239" s="1" t="s">
        <v>801</v>
      </c>
      <c r="R1239" s="1">
        <v>33801</v>
      </c>
      <c r="S1239" s="2">
        <v>42159</v>
      </c>
      <c r="T1239" s="1" t="s">
        <v>204</v>
      </c>
      <c r="U1239" s="1">
        <v>7</v>
      </c>
      <c r="V1239" s="1">
        <v>89102</v>
      </c>
    </row>
    <row r="1240" spans="1:22" x14ac:dyDescent="0.35">
      <c r="A1240" s="1">
        <v>24121</v>
      </c>
      <c r="B1240" s="1" t="s">
        <v>98</v>
      </c>
      <c r="C1240" s="1">
        <v>2.08</v>
      </c>
      <c r="D1240" s="1">
        <v>0.05</v>
      </c>
      <c r="E1240" s="1">
        <v>2250</v>
      </c>
      <c r="F1240" s="1"/>
      <c r="G1240" s="1"/>
      <c r="H1240" s="1" t="s">
        <v>32</v>
      </c>
      <c r="I1240" s="1" t="s">
        <v>42</v>
      </c>
      <c r="J1240" s="1" t="s">
        <v>34</v>
      </c>
      <c r="K1240" s="1" t="s">
        <v>52</v>
      </c>
      <c r="L1240" s="1" t="s">
        <v>53</v>
      </c>
      <c r="M1240" s="1"/>
      <c r="N1240" s="1" t="s">
        <v>27</v>
      </c>
      <c r="O1240" s="1" t="s">
        <v>114</v>
      </c>
      <c r="P1240" s="1" t="s">
        <v>174</v>
      </c>
      <c r="Q1240" s="1" t="s">
        <v>802</v>
      </c>
      <c r="R1240" s="1">
        <v>16801</v>
      </c>
      <c r="S1240" s="1" t="s">
        <v>204</v>
      </c>
      <c r="T1240" s="1" t="s">
        <v>110</v>
      </c>
      <c r="U1240" s="1">
        <v>22</v>
      </c>
      <c r="V1240" s="1">
        <v>86699</v>
      </c>
    </row>
    <row r="1241" spans="1:22" x14ac:dyDescent="0.35">
      <c r="A1241" s="1">
        <v>25440</v>
      </c>
      <c r="B1241" s="1" t="s">
        <v>98</v>
      </c>
      <c r="C1241" s="1">
        <v>6.3</v>
      </c>
      <c r="D1241" s="1">
        <v>0.05</v>
      </c>
      <c r="E1241" s="1">
        <v>2254</v>
      </c>
      <c r="F1241" s="1"/>
      <c r="G1241" s="1"/>
      <c r="H1241" s="1" t="s">
        <v>32</v>
      </c>
      <c r="I1241" s="1" t="s">
        <v>81</v>
      </c>
      <c r="J1241" s="1" t="s">
        <v>58</v>
      </c>
      <c r="K1241" s="1" t="s">
        <v>116</v>
      </c>
      <c r="L1241" s="1" t="s">
        <v>53</v>
      </c>
      <c r="M1241" s="1"/>
      <c r="N1241" s="1" t="s">
        <v>27</v>
      </c>
      <c r="O1241" s="1" t="s">
        <v>114</v>
      </c>
      <c r="P1241" s="1" t="s">
        <v>347</v>
      </c>
      <c r="Q1241" s="1" t="s">
        <v>803</v>
      </c>
      <c r="R1241" s="1">
        <v>42003</v>
      </c>
      <c r="S1241" s="1" t="s">
        <v>167</v>
      </c>
      <c r="T1241" s="2">
        <v>42006</v>
      </c>
      <c r="U1241" s="1">
        <v>12</v>
      </c>
      <c r="V1241" s="1">
        <v>89278</v>
      </c>
    </row>
    <row r="1242" spans="1:22" x14ac:dyDescent="0.35">
      <c r="A1242" s="1">
        <v>20639</v>
      </c>
      <c r="B1242" s="1" t="s">
        <v>21</v>
      </c>
      <c r="C1242" s="1">
        <v>48.91</v>
      </c>
      <c r="D1242" s="1">
        <v>0.05</v>
      </c>
      <c r="E1242" s="1">
        <v>2254</v>
      </c>
      <c r="F1242" s="1"/>
      <c r="G1242" s="1"/>
      <c r="H1242" s="1" t="s">
        <v>32</v>
      </c>
      <c r="I1242" s="1" t="s">
        <v>81</v>
      </c>
      <c r="J1242" s="1" t="s">
        <v>58</v>
      </c>
      <c r="K1242" s="1" t="s">
        <v>83</v>
      </c>
      <c r="L1242" s="1" t="s">
        <v>53</v>
      </c>
      <c r="M1242" s="1"/>
      <c r="N1242" s="1" t="s">
        <v>27</v>
      </c>
      <c r="O1242" s="1" t="s">
        <v>114</v>
      </c>
      <c r="P1242" s="1" t="s">
        <v>347</v>
      </c>
      <c r="Q1242" s="1" t="s">
        <v>803</v>
      </c>
      <c r="R1242" s="1">
        <v>42003</v>
      </c>
      <c r="S1242" s="1" t="s">
        <v>220</v>
      </c>
      <c r="T1242" s="1" t="s">
        <v>230</v>
      </c>
      <c r="U1242" s="1">
        <v>14</v>
      </c>
      <c r="V1242" s="1">
        <v>89279</v>
      </c>
    </row>
    <row r="1243" spans="1:22" x14ac:dyDescent="0.35">
      <c r="A1243" s="1">
        <v>20640</v>
      </c>
      <c r="B1243" s="1" t="s">
        <v>21</v>
      </c>
      <c r="C1243" s="1">
        <v>5.98</v>
      </c>
      <c r="D1243" s="1">
        <v>0.05</v>
      </c>
      <c r="E1243" s="1">
        <v>2254</v>
      </c>
      <c r="F1243" s="1"/>
      <c r="G1243" s="1"/>
      <c r="H1243" s="1" t="s">
        <v>32</v>
      </c>
      <c r="I1243" s="1" t="s">
        <v>81</v>
      </c>
      <c r="J1243" s="1" t="s">
        <v>58</v>
      </c>
      <c r="K1243" s="1" t="s">
        <v>83</v>
      </c>
      <c r="L1243" s="1" t="s">
        <v>53</v>
      </c>
      <c r="M1243" s="1"/>
      <c r="N1243" s="1" t="s">
        <v>27</v>
      </c>
      <c r="O1243" s="1" t="s">
        <v>114</v>
      </c>
      <c r="P1243" s="1" t="s">
        <v>347</v>
      </c>
      <c r="Q1243" s="1" t="s">
        <v>803</v>
      </c>
      <c r="R1243" s="1">
        <v>42003</v>
      </c>
      <c r="S1243" s="1" t="s">
        <v>220</v>
      </c>
      <c r="T1243" s="1" t="s">
        <v>220</v>
      </c>
      <c r="U1243" s="1">
        <v>13</v>
      </c>
      <c r="V1243" s="1">
        <v>89279</v>
      </c>
    </row>
    <row r="1244" spans="1:22" x14ac:dyDescent="0.35">
      <c r="A1244" s="1">
        <v>19054</v>
      </c>
      <c r="B1244" s="1" t="s">
        <v>41</v>
      </c>
      <c r="C1244" s="1">
        <v>60.97</v>
      </c>
      <c r="D1244" s="1">
        <v>0.05</v>
      </c>
      <c r="E1244" s="1">
        <v>2256</v>
      </c>
      <c r="F1244" s="1"/>
      <c r="G1244" s="1"/>
      <c r="H1244" s="1" t="s">
        <v>22</v>
      </c>
      <c r="I1244" s="1" t="s">
        <v>81</v>
      </c>
      <c r="J1244" s="1" t="s">
        <v>58</v>
      </c>
      <c r="K1244" s="1" t="s">
        <v>196</v>
      </c>
      <c r="L1244" s="1" t="s">
        <v>53</v>
      </c>
      <c r="M1244" s="1"/>
      <c r="N1244" s="1" t="s">
        <v>27</v>
      </c>
      <c r="O1244" s="1" t="s">
        <v>114</v>
      </c>
      <c r="P1244" s="1" t="s">
        <v>225</v>
      </c>
      <c r="Q1244" s="1" t="s">
        <v>787</v>
      </c>
      <c r="R1244" s="1">
        <v>28560</v>
      </c>
      <c r="S1244" s="2">
        <v>42036</v>
      </c>
      <c r="T1244" s="2">
        <v>42095</v>
      </c>
      <c r="U1244" s="1">
        <v>6</v>
      </c>
      <c r="V1244" s="1">
        <v>87963</v>
      </c>
    </row>
    <row r="1245" spans="1:22" x14ac:dyDescent="0.35">
      <c r="A1245" s="1">
        <v>18652</v>
      </c>
      <c r="B1245" s="1" t="s">
        <v>50</v>
      </c>
      <c r="C1245" s="1">
        <v>70.98</v>
      </c>
      <c r="D1245" s="1">
        <v>0.05</v>
      </c>
      <c r="E1245" s="1">
        <v>2256</v>
      </c>
      <c r="F1245" s="1"/>
      <c r="G1245" s="1"/>
      <c r="H1245" s="1" t="s">
        <v>22</v>
      </c>
      <c r="I1245" s="1" t="s">
        <v>81</v>
      </c>
      <c r="J1245" s="1" t="s">
        <v>34</v>
      </c>
      <c r="K1245" s="1" t="s">
        <v>35</v>
      </c>
      <c r="L1245" s="1" t="s">
        <v>36</v>
      </c>
      <c r="M1245" s="1"/>
      <c r="N1245" s="1" t="s">
        <v>27</v>
      </c>
      <c r="O1245" s="1" t="s">
        <v>114</v>
      </c>
      <c r="P1245" s="1" t="s">
        <v>225</v>
      </c>
      <c r="Q1245" s="1" t="s">
        <v>787</v>
      </c>
      <c r="R1245" s="1">
        <v>28560</v>
      </c>
      <c r="S1245" s="1" t="s">
        <v>384</v>
      </c>
      <c r="T1245" s="1" t="s">
        <v>267</v>
      </c>
      <c r="U1245" s="1">
        <v>20</v>
      </c>
      <c r="V1245" s="1">
        <v>87964</v>
      </c>
    </row>
    <row r="1246" spans="1:22" x14ac:dyDescent="0.35">
      <c r="A1246" s="1">
        <v>21937</v>
      </c>
      <c r="B1246" s="1" t="s">
        <v>21</v>
      </c>
      <c r="C1246" s="1">
        <v>6.68</v>
      </c>
      <c r="D1246" s="1">
        <v>0.05</v>
      </c>
      <c r="E1246" s="1">
        <v>2257</v>
      </c>
      <c r="F1246" s="1"/>
      <c r="G1246" s="1"/>
      <c r="H1246" s="1" t="s">
        <v>32</v>
      </c>
      <c r="I1246" s="1" t="s">
        <v>81</v>
      </c>
      <c r="J1246" s="1" t="s">
        <v>58</v>
      </c>
      <c r="K1246" s="1" t="s">
        <v>83</v>
      </c>
      <c r="L1246" s="1" t="s">
        <v>53</v>
      </c>
      <c r="M1246" s="1"/>
      <c r="N1246" s="1" t="s">
        <v>27</v>
      </c>
      <c r="O1246" s="1" t="s">
        <v>114</v>
      </c>
      <c r="P1246" s="1" t="s">
        <v>225</v>
      </c>
      <c r="Q1246" s="1" t="s">
        <v>804</v>
      </c>
      <c r="R1246" s="1">
        <v>27604</v>
      </c>
      <c r="S1246" s="2">
        <v>42344</v>
      </c>
      <c r="T1246" s="1" t="s">
        <v>39</v>
      </c>
      <c r="U1246" s="1">
        <v>14</v>
      </c>
      <c r="V1246" s="1">
        <v>87965</v>
      </c>
    </row>
    <row r="1247" spans="1:22" x14ac:dyDescent="0.35">
      <c r="A1247" s="1">
        <v>26361</v>
      </c>
      <c r="B1247" s="1" t="s">
        <v>98</v>
      </c>
      <c r="C1247" s="1">
        <v>7.64</v>
      </c>
      <c r="D1247" s="1">
        <v>0.05</v>
      </c>
      <c r="E1247" s="1">
        <v>2258</v>
      </c>
      <c r="F1247" s="1"/>
      <c r="G1247" s="1"/>
      <c r="H1247" s="1" t="s">
        <v>22</v>
      </c>
      <c r="I1247" s="1" t="s">
        <v>81</v>
      </c>
      <c r="J1247" s="1" t="s">
        <v>58</v>
      </c>
      <c r="K1247" s="1" t="s">
        <v>61</v>
      </c>
      <c r="L1247" s="1" t="s">
        <v>53</v>
      </c>
      <c r="M1247" s="1"/>
      <c r="N1247" s="1" t="s">
        <v>27</v>
      </c>
      <c r="O1247" s="1" t="s">
        <v>114</v>
      </c>
      <c r="P1247" s="1" t="s">
        <v>225</v>
      </c>
      <c r="Q1247" s="1" t="s">
        <v>805</v>
      </c>
      <c r="R1247" s="1">
        <v>27801</v>
      </c>
      <c r="S1247" s="2">
        <v>42250</v>
      </c>
      <c r="T1247" s="1" t="s">
        <v>181</v>
      </c>
      <c r="U1247" s="1">
        <v>9</v>
      </c>
      <c r="V1247" s="1">
        <v>87962</v>
      </c>
    </row>
    <row r="1248" spans="1:22" x14ac:dyDescent="0.35">
      <c r="A1248" s="1">
        <v>26362</v>
      </c>
      <c r="B1248" s="1" t="s">
        <v>98</v>
      </c>
      <c r="C1248" s="1">
        <v>400.97</v>
      </c>
      <c r="D1248" s="1">
        <v>0.1</v>
      </c>
      <c r="E1248" s="1">
        <v>2258</v>
      </c>
      <c r="F1248" s="1"/>
      <c r="G1248" s="1"/>
      <c r="H1248" s="1" t="s">
        <v>22</v>
      </c>
      <c r="I1248" s="1" t="s">
        <v>81</v>
      </c>
      <c r="J1248" s="1" t="s">
        <v>73</v>
      </c>
      <c r="K1248" s="1" t="s">
        <v>74</v>
      </c>
      <c r="L1248" s="1" t="s">
        <v>108</v>
      </c>
      <c r="M1248" s="1"/>
      <c r="N1248" s="1" t="s">
        <v>27</v>
      </c>
      <c r="O1248" s="1" t="s">
        <v>114</v>
      </c>
      <c r="P1248" s="1" t="s">
        <v>225</v>
      </c>
      <c r="Q1248" s="1" t="s">
        <v>805</v>
      </c>
      <c r="R1248" s="1">
        <v>27801</v>
      </c>
      <c r="S1248" s="2">
        <v>42250</v>
      </c>
      <c r="T1248" s="1" t="s">
        <v>181</v>
      </c>
      <c r="U1248" s="1">
        <v>8</v>
      </c>
      <c r="V1248" s="1">
        <v>87962</v>
      </c>
    </row>
    <row r="1249" spans="1:22" x14ac:dyDescent="0.35">
      <c r="A1249" s="1">
        <v>20187</v>
      </c>
      <c r="B1249" s="1" t="s">
        <v>41</v>
      </c>
      <c r="C1249" s="1">
        <v>4.9800000000000004</v>
      </c>
      <c r="D1249" s="1">
        <v>0.05</v>
      </c>
      <c r="E1249" s="1">
        <v>2260</v>
      </c>
      <c r="F1249" s="1"/>
      <c r="G1249" s="1"/>
      <c r="H1249" s="1" t="s">
        <v>32</v>
      </c>
      <c r="I1249" s="1" t="s">
        <v>81</v>
      </c>
      <c r="J1249" s="1" t="s">
        <v>58</v>
      </c>
      <c r="K1249" s="1" t="s">
        <v>116</v>
      </c>
      <c r="L1249" s="1" t="s">
        <v>53</v>
      </c>
      <c r="M1249" s="1"/>
      <c r="N1249" s="1" t="s">
        <v>27</v>
      </c>
      <c r="O1249" s="1" t="s">
        <v>114</v>
      </c>
      <c r="P1249" s="1" t="s">
        <v>254</v>
      </c>
      <c r="Q1249" s="1" t="s">
        <v>806</v>
      </c>
      <c r="R1249" s="1">
        <v>30161</v>
      </c>
      <c r="S1249" s="1" t="s">
        <v>48</v>
      </c>
      <c r="T1249" s="1" t="s">
        <v>270</v>
      </c>
      <c r="U1249" s="1">
        <v>17</v>
      </c>
      <c r="V1249" s="1">
        <v>89601</v>
      </c>
    </row>
    <row r="1250" spans="1:22" x14ac:dyDescent="0.35">
      <c r="A1250" s="1">
        <v>20188</v>
      </c>
      <c r="B1250" s="1" t="s">
        <v>41</v>
      </c>
      <c r="C1250" s="1">
        <v>20.99</v>
      </c>
      <c r="D1250" s="1">
        <v>0.05</v>
      </c>
      <c r="E1250" s="1">
        <v>2260</v>
      </c>
      <c r="F1250" s="1"/>
      <c r="G1250" s="1"/>
      <c r="H1250" s="1" t="s">
        <v>32</v>
      </c>
      <c r="I1250" s="1" t="s">
        <v>81</v>
      </c>
      <c r="J1250" s="1" t="s">
        <v>73</v>
      </c>
      <c r="K1250" s="1" t="s">
        <v>67</v>
      </c>
      <c r="L1250" s="1" t="s">
        <v>44</v>
      </c>
      <c r="M1250" s="1"/>
      <c r="N1250" s="1" t="s">
        <v>27</v>
      </c>
      <c r="O1250" s="1" t="s">
        <v>114</v>
      </c>
      <c r="P1250" s="1" t="s">
        <v>254</v>
      </c>
      <c r="Q1250" s="1" t="s">
        <v>806</v>
      </c>
      <c r="R1250" s="1">
        <v>30161</v>
      </c>
      <c r="S1250" s="1" t="s">
        <v>48</v>
      </c>
      <c r="T1250" s="1" t="s">
        <v>270</v>
      </c>
      <c r="U1250" s="1">
        <v>9</v>
      </c>
      <c r="V1250" s="1">
        <v>89601</v>
      </c>
    </row>
    <row r="1251" spans="1:22" x14ac:dyDescent="0.35">
      <c r="A1251" s="1">
        <v>19569</v>
      </c>
      <c r="B1251" s="1" t="s">
        <v>21</v>
      </c>
      <c r="C1251" s="1">
        <v>4.9800000000000004</v>
      </c>
      <c r="D1251" s="1">
        <v>0.05</v>
      </c>
      <c r="E1251" s="1">
        <v>2260</v>
      </c>
      <c r="F1251" s="1"/>
      <c r="G1251" s="1"/>
      <c r="H1251" s="1" t="s">
        <v>32</v>
      </c>
      <c r="I1251" s="1" t="s">
        <v>81</v>
      </c>
      <c r="J1251" s="1" t="s">
        <v>58</v>
      </c>
      <c r="K1251" s="1" t="s">
        <v>116</v>
      </c>
      <c r="L1251" s="1" t="s">
        <v>53</v>
      </c>
      <c r="M1251" s="1"/>
      <c r="N1251" s="1" t="s">
        <v>27</v>
      </c>
      <c r="O1251" s="1" t="s">
        <v>114</v>
      </c>
      <c r="P1251" s="1" t="s">
        <v>254</v>
      </c>
      <c r="Q1251" s="1" t="s">
        <v>806</v>
      </c>
      <c r="R1251" s="1">
        <v>30161</v>
      </c>
      <c r="S1251" s="1" t="s">
        <v>111</v>
      </c>
      <c r="T1251" s="1" t="s">
        <v>187</v>
      </c>
      <c r="U1251" s="1">
        <v>1</v>
      </c>
      <c r="V1251" s="1">
        <v>89602</v>
      </c>
    </row>
    <row r="1252" spans="1:22" x14ac:dyDescent="0.35">
      <c r="A1252" s="1">
        <v>19570</v>
      </c>
      <c r="B1252" s="1" t="s">
        <v>21</v>
      </c>
      <c r="C1252" s="1">
        <v>119.99</v>
      </c>
      <c r="D1252" s="1">
        <v>0.1</v>
      </c>
      <c r="E1252" s="1">
        <v>2260</v>
      </c>
      <c r="F1252" s="1"/>
      <c r="G1252" s="1"/>
      <c r="H1252" s="1" t="s">
        <v>22</v>
      </c>
      <c r="I1252" s="1" t="s">
        <v>81</v>
      </c>
      <c r="J1252" s="1" t="s">
        <v>73</v>
      </c>
      <c r="K1252" s="1" t="s">
        <v>74</v>
      </c>
      <c r="L1252" s="1" t="s">
        <v>36</v>
      </c>
      <c r="M1252" s="1"/>
      <c r="N1252" s="1" t="s">
        <v>27</v>
      </c>
      <c r="O1252" s="1" t="s">
        <v>54</v>
      </c>
      <c r="P1252" s="1" t="s">
        <v>254</v>
      </c>
      <c r="Q1252" s="1" t="s">
        <v>806</v>
      </c>
      <c r="R1252" s="1">
        <v>30161</v>
      </c>
      <c r="S1252" s="1" t="s">
        <v>111</v>
      </c>
      <c r="T1252" s="1" t="s">
        <v>182</v>
      </c>
      <c r="U1252" s="1">
        <v>4</v>
      </c>
      <c r="V1252" s="1">
        <v>89602</v>
      </c>
    </row>
    <row r="1253" spans="1:22" x14ac:dyDescent="0.35">
      <c r="A1253" s="1">
        <v>18142</v>
      </c>
      <c r="B1253" s="1" t="s">
        <v>31</v>
      </c>
      <c r="C1253" s="1">
        <v>207.48</v>
      </c>
      <c r="D1253" s="1">
        <v>0.1</v>
      </c>
      <c r="E1253" s="1">
        <v>2264</v>
      </c>
      <c r="F1253" s="1"/>
      <c r="G1253" s="1"/>
      <c r="H1253" s="1" t="s">
        <v>32</v>
      </c>
      <c r="I1253" s="1" t="s">
        <v>81</v>
      </c>
      <c r="J1253" s="1" t="s">
        <v>58</v>
      </c>
      <c r="K1253" s="1" t="s">
        <v>196</v>
      </c>
      <c r="L1253" s="1" t="s">
        <v>53</v>
      </c>
      <c r="M1253" s="1"/>
      <c r="N1253" s="1" t="s">
        <v>27</v>
      </c>
      <c r="O1253" s="1" t="s">
        <v>54</v>
      </c>
      <c r="P1253" s="1" t="s">
        <v>306</v>
      </c>
      <c r="Q1253" s="1" t="s">
        <v>807</v>
      </c>
      <c r="R1253" s="1">
        <v>64804</v>
      </c>
      <c r="S1253" s="1" t="s">
        <v>198</v>
      </c>
      <c r="T1253" s="1" t="s">
        <v>86</v>
      </c>
      <c r="U1253" s="1">
        <v>3</v>
      </c>
      <c r="V1253" s="1">
        <v>86611</v>
      </c>
    </row>
    <row r="1254" spans="1:22" x14ac:dyDescent="0.35">
      <c r="A1254" s="1">
        <v>19171</v>
      </c>
      <c r="B1254" s="1" t="s">
        <v>41</v>
      </c>
      <c r="C1254" s="1">
        <v>7.45</v>
      </c>
      <c r="D1254" s="1">
        <v>0.05</v>
      </c>
      <c r="E1254" s="1">
        <v>2265</v>
      </c>
      <c r="F1254" s="1"/>
      <c r="G1254" s="1"/>
      <c r="H1254" s="1" t="s">
        <v>32</v>
      </c>
      <c r="I1254" s="1" t="s">
        <v>81</v>
      </c>
      <c r="J1254" s="1" t="s">
        <v>58</v>
      </c>
      <c r="K1254" s="1" t="s">
        <v>100</v>
      </c>
      <c r="L1254" s="1" t="s">
        <v>53</v>
      </c>
      <c r="M1254" s="1"/>
      <c r="N1254" s="1" t="s">
        <v>27</v>
      </c>
      <c r="O1254" s="1" t="s">
        <v>54</v>
      </c>
      <c r="P1254" s="1" t="s">
        <v>306</v>
      </c>
      <c r="Q1254" s="1" t="s">
        <v>808</v>
      </c>
      <c r="R1254" s="1">
        <v>64130</v>
      </c>
      <c r="S1254" s="1" t="s">
        <v>86</v>
      </c>
      <c r="T1254" s="2">
        <v>42006</v>
      </c>
      <c r="U1254" s="1">
        <v>8</v>
      </c>
      <c r="V1254" s="1">
        <v>86612</v>
      </c>
    </row>
    <row r="1255" spans="1:22" x14ac:dyDescent="0.35">
      <c r="A1255" s="1">
        <v>19172</v>
      </c>
      <c r="B1255" s="1" t="s">
        <v>41</v>
      </c>
      <c r="C1255" s="1">
        <v>6.48</v>
      </c>
      <c r="D1255" s="1">
        <v>0.05</v>
      </c>
      <c r="E1255" s="1">
        <v>2265</v>
      </c>
      <c r="F1255" s="1"/>
      <c r="G1255" s="1"/>
      <c r="H1255" s="1" t="s">
        <v>32</v>
      </c>
      <c r="I1255" s="1" t="s">
        <v>81</v>
      </c>
      <c r="J1255" s="1" t="s">
        <v>58</v>
      </c>
      <c r="K1255" s="1" t="s">
        <v>83</v>
      </c>
      <c r="L1255" s="1" t="s">
        <v>53</v>
      </c>
      <c r="M1255" s="1"/>
      <c r="N1255" s="1" t="s">
        <v>27</v>
      </c>
      <c r="O1255" s="1" t="s">
        <v>54</v>
      </c>
      <c r="P1255" s="1" t="s">
        <v>306</v>
      </c>
      <c r="Q1255" s="1" t="s">
        <v>808</v>
      </c>
      <c r="R1255" s="1">
        <v>64130</v>
      </c>
      <c r="S1255" s="1" t="s">
        <v>86</v>
      </c>
      <c r="T1255" s="1" t="s">
        <v>241</v>
      </c>
      <c r="U1255" s="1">
        <v>10</v>
      </c>
      <c r="V1255" s="1">
        <v>86612</v>
      </c>
    </row>
    <row r="1256" spans="1:22" x14ac:dyDescent="0.35">
      <c r="A1256" s="1">
        <v>25996</v>
      </c>
      <c r="B1256" s="1" t="s">
        <v>41</v>
      </c>
      <c r="C1256" s="1">
        <v>11.33</v>
      </c>
      <c r="D1256" s="1">
        <v>0.05</v>
      </c>
      <c r="E1256" s="1">
        <v>2266</v>
      </c>
      <c r="F1256" s="1"/>
      <c r="G1256" s="1"/>
      <c r="H1256" s="1" t="s">
        <v>32</v>
      </c>
      <c r="I1256" s="1" t="s">
        <v>81</v>
      </c>
      <c r="J1256" s="1" t="s">
        <v>58</v>
      </c>
      <c r="K1256" s="1" t="s">
        <v>196</v>
      </c>
      <c r="L1256" s="1" t="s">
        <v>75</v>
      </c>
      <c r="M1256" s="1"/>
      <c r="N1256" s="1" t="s">
        <v>27</v>
      </c>
      <c r="O1256" s="1" t="s">
        <v>54</v>
      </c>
      <c r="P1256" s="1" t="s">
        <v>306</v>
      </c>
      <c r="Q1256" s="1" t="s">
        <v>809</v>
      </c>
      <c r="R1256" s="1">
        <v>63122</v>
      </c>
      <c r="S1256" s="1" t="s">
        <v>169</v>
      </c>
      <c r="T1256" s="1" t="s">
        <v>64</v>
      </c>
      <c r="U1256" s="1">
        <v>3</v>
      </c>
      <c r="V1256" s="1">
        <v>86610</v>
      </c>
    </row>
    <row r="1257" spans="1:22" x14ac:dyDescent="0.35">
      <c r="A1257" s="1">
        <v>25997</v>
      </c>
      <c r="B1257" s="1" t="s">
        <v>41</v>
      </c>
      <c r="C1257" s="1">
        <v>15.67</v>
      </c>
      <c r="D1257" s="1">
        <v>0.05</v>
      </c>
      <c r="E1257" s="1">
        <v>2266</v>
      </c>
      <c r="F1257" s="1"/>
      <c r="G1257" s="1"/>
      <c r="H1257" s="1" t="s">
        <v>32</v>
      </c>
      <c r="I1257" s="1" t="s">
        <v>81</v>
      </c>
      <c r="J1257" s="1" t="s">
        <v>58</v>
      </c>
      <c r="K1257" s="1" t="s">
        <v>61</v>
      </c>
      <c r="L1257" s="1" t="s">
        <v>53</v>
      </c>
      <c r="M1257" s="1"/>
      <c r="N1257" s="1" t="s">
        <v>27</v>
      </c>
      <c r="O1257" s="1" t="s">
        <v>114</v>
      </c>
      <c r="P1257" s="1" t="s">
        <v>306</v>
      </c>
      <c r="Q1257" s="1" t="s">
        <v>809</v>
      </c>
      <c r="R1257" s="1">
        <v>63122</v>
      </c>
      <c r="S1257" s="1" t="s">
        <v>169</v>
      </c>
      <c r="T1257" s="1" t="s">
        <v>295</v>
      </c>
      <c r="U1257" s="1">
        <v>16</v>
      </c>
      <c r="V1257" s="1">
        <v>86610</v>
      </c>
    </row>
    <row r="1258" spans="1:22" x14ac:dyDescent="0.35">
      <c r="A1258" s="1">
        <v>19072</v>
      </c>
      <c r="B1258" s="1" t="s">
        <v>98</v>
      </c>
      <c r="C1258" s="1">
        <v>259.70999999999998</v>
      </c>
      <c r="D1258" s="1">
        <v>0.1</v>
      </c>
      <c r="E1258" s="1">
        <v>2268</v>
      </c>
      <c r="F1258" s="1"/>
      <c r="G1258" s="1"/>
      <c r="H1258" s="1" t="s">
        <v>22</v>
      </c>
      <c r="I1258" s="1" t="s">
        <v>51</v>
      </c>
      <c r="J1258" s="1" t="s">
        <v>34</v>
      </c>
      <c r="K1258" s="1" t="s">
        <v>123</v>
      </c>
      <c r="L1258" s="1" t="s">
        <v>108</v>
      </c>
      <c r="M1258" s="1"/>
      <c r="N1258" s="1" t="s">
        <v>27</v>
      </c>
      <c r="O1258" s="1" t="s">
        <v>114</v>
      </c>
      <c r="P1258" s="1" t="s">
        <v>242</v>
      </c>
      <c r="Q1258" s="1" t="s">
        <v>810</v>
      </c>
      <c r="R1258" s="1">
        <v>34639</v>
      </c>
      <c r="S1258" s="2">
        <v>42069</v>
      </c>
      <c r="T1258" s="2">
        <v>42191</v>
      </c>
      <c r="U1258" s="1">
        <v>17</v>
      </c>
      <c r="V1258" s="1">
        <v>89571</v>
      </c>
    </row>
    <row r="1259" spans="1:22" x14ac:dyDescent="0.35">
      <c r="A1259" s="1">
        <v>23963</v>
      </c>
      <c r="B1259" s="1" t="s">
        <v>98</v>
      </c>
      <c r="C1259" s="1">
        <v>20.48</v>
      </c>
      <c r="D1259" s="1">
        <v>0.05</v>
      </c>
      <c r="E1259" s="1">
        <v>2270</v>
      </c>
      <c r="F1259" s="1"/>
      <c r="G1259" s="1"/>
      <c r="H1259" s="1" t="s">
        <v>32</v>
      </c>
      <c r="I1259" s="1" t="s">
        <v>51</v>
      </c>
      <c r="J1259" s="1" t="s">
        <v>58</v>
      </c>
      <c r="K1259" s="1" t="s">
        <v>196</v>
      </c>
      <c r="L1259" s="1" t="s">
        <v>53</v>
      </c>
      <c r="M1259" s="1"/>
      <c r="N1259" s="1" t="s">
        <v>27</v>
      </c>
      <c r="O1259" s="1" t="s">
        <v>114</v>
      </c>
      <c r="P1259" s="1" t="s">
        <v>443</v>
      </c>
      <c r="Q1259" s="1" t="s">
        <v>811</v>
      </c>
      <c r="R1259" s="1">
        <v>29662</v>
      </c>
      <c r="S1259" s="2">
        <v>42157</v>
      </c>
      <c r="T1259" s="2">
        <v>42218</v>
      </c>
      <c r="U1259" s="1">
        <v>18</v>
      </c>
      <c r="V1259" s="1">
        <v>89572</v>
      </c>
    </row>
    <row r="1260" spans="1:22" x14ac:dyDescent="0.35">
      <c r="A1260" s="1">
        <v>23964</v>
      </c>
      <c r="B1260" s="1" t="s">
        <v>98</v>
      </c>
      <c r="C1260" s="1">
        <v>1.86</v>
      </c>
      <c r="D1260" s="1">
        <v>0.05</v>
      </c>
      <c r="E1260" s="1">
        <v>2270</v>
      </c>
      <c r="F1260" s="1"/>
      <c r="G1260" s="1"/>
      <c r="H1260" s="1" t="s">
        <v>32</v>
      </c>
      <c r="I1260" s="1" t="s">
        <v>51</v>
      </c>
      <c r="J1260" s="1" t="s">
        <v>58</v>
      </c>
      <c r="K1260" s="1" t="s">
        <v>60</v>
      </c>
      <c r="L1260" s="1" t="s">
        <v>26</v>
      </c>
      <c r="M1260" s="1"/>
      <c r="N1260" s="1" t="s">
        <v>27</v>
      </c>
      <c r="O1260" s="1" t="s">
        <v>114</v>
      </c>
      <c r="P1260" s="1" t="s">
        <v>443</v>
      </c>
      <c r="Q1260" s="1" t="s">
        <v>811</v>
      </c>
      <c r="R1260" s="1">
        <v>29662</v>
      </c>
      <c r="S1260" s="2">
        <v>42157</v>
      </c>
      <c r="T1260" s="2">
        <v>42310</v>
      </c>
      <c r="U1260" s="1">
        <v>12</v>
      </c>
      <c r="V1260" s="1">
        <v>89572</v>
      </c>
    </row>
    <row r="1261" spans="1:22" x14ac:dyDescent="0.35">
      <c r="A1261" s="1">
        <v>23965</v>
      </c>
      <c r="B1261" s="1" t="s">
        <v>98</v>
      </c>
      <c r="C1261" s="1">
        <v>205.99</v>
      </c>
      <c r="D1261" s="1">
        <v>0.1</v>
      </c>
      <c r="E1261" s="1">
        <v>2270</v>
      </c>
      <c r="F1261" s="1"/>
      <c r="G1261" s="1"/>
      <c r="H1261" s="1" t="s">
        <v>32</v>
      </c>
      <c r="I1261" s="1" t="s">
        <v>51</v>
      </c>
      <c r="J1261" s="1" t="s">
        <v>73</v>
      </c>
      <c r="K1261" s="1" t="s">
        <v>67</v>
      </c>
      <c r="L1261" s="1" t="s">
        <v>53</v>
      </c>
      <c r="M1261" s="1"/>
      <c r="N1261" s="1" t="s">
        <v>27</v>
      </c>
      <c r="O1261" s="1" t="s">
        <v>54</v>
      </c>
      <c r="P1261" s="1" t="s">
        <v>443</v>
      </c>
      <c r="Q1261" s="1" t="s">
        <v>811</v>
      </c>
      <c r="R1261" s="1">
        <v>29662</v>
      </c>
      <c r="S1261" s="2">
        <v>42157</v>
      </c>
      <c r="T1261" s="2">
        <v>42310</v>
      </c>
      <c r="U1261" s="1">
        <v>17</v>
      </c>
      <c r="V1261" s="1">
        <v>89572</v>
      </c>
    </row>
    <row r="1262" spans="1:22" x14ac:dyDescent="0.35">
      <c r="A1262" s="1">
        <v>19438</v>
      </c>
      <c r="B1262" s="1" t="s">
        <v>21</v>
      </c>
      <c r="C1262" s="1">
        <v>15.73</v>
      </c>
      <c r="D1262" s="1">
        <v>0.05</v>
      </c>
      <c r="E1262" s="1">
        <v>2272</v>
      </c>
      <c r="F1262" s="1"/>
      <c r="G1262" s="1"/>
      <c r="H1262" s="1" t="s">
        <v>22</v>
      </c>
      <c r="I1262" s="1" t="s">
        <v>81</v>
      </c>
      <c r="J1262" s="1" t="s">
        <v>58</v>
      </c>
      <c r="K1262" s="1" t="s">
        <v>141</v>
      </c>
      <c r="L1262" s="1" t="s">
        <v>44</v>
      </c>
      <c r="M1262" s="1"/>
      <c r="N1262" s="1" t="s">
        <v>27</v>
      </c>
      <c r="O1262" s="1" t="s">
        <v>54</v>
      </c>
      <c r="P1262" s="1" t="s">
        <v>112</v>
      </c>
      <c r="Q1262" s="1" t="s">
        <v>812</v>
      </c>
      <c r="R1262" s="1">
        <v>76543</v>
      </c>
      <c r="S1262" s="1" t="s">
        <v>179</v>
      </c>
      <c r="T1262" s="1" t="s">
        <v>282</v>
      </c>
      <c r="U1262" s="1">
        <v>5</v>
      </c>
      <c r="V1262" s="1">
        <v>90110</v>
      </c>
    </row>
    <row r="1263" spans="1:22" x14ac:dyDescent="0.35">
      <c r="A1263" s="1">
        <v>23416</v>
      </c>
      <c r="B1263" s="1" t="s">
        <v>98</v>
      </c>
      <c r="C1263" s="1">
        <v>120.98</v>
      </c>
      <c r="D1263" s="1">
        <v>0.1</v>
      </c>
      <c r="E1263" s="1">
        <v>2273</v>
      </c>
      <c r="F1263" s="1"/>
      <c r="G1263" s="1"/>
      <c r="H1263" s="1" t="s">
        <v>32</v>
      </c>
      <c r="I1263" s="1" t="s">
        <v>81</v>
      </c>
      <c r="J1263" s="1" t="s">
        <v>58</v>
      </c>
      <c r="K1263" s="1" t="s">
        <v>196</v>
      </c>
      <c r="L1263" s="1" t="s">
        <v>53</v>
      </c>
      <c r="M1263" s="1"/>
      <c r="N1263" s="1" t="s">
        <v>27</v>
      </c>
      <c r="O1263" s="1" t="s">
        <v>54</v>
      </c>
      <c r="P1263" s="1" t="s">
        <v>112</v>
      </c>
      <c r="Q1263" s="1" t="s">
        <v>813</v>
      </c>
      <c r="R1263" s="1">
        <v>78550</v>
      </c>
      <c r="S1263" s="2">
        <v>42129</v>
      </c>
      <c r="T1263" s="2">
        <v>42129</v>
      </c>
      <c r="U1263" s="1">
        <v>17</v>
      </c>
      <c r="V1263" s="1">
        <v>90109</v>
      </c>
    </row>
    <row r="1264" spans="1:22" x14ac:dyDescent="0.35">
      <c r="A1264" s="1">
        <v>23417</v>
      </c>
      <c r="B1264" s="1" t="s">
        <v>98</v>
      </c>
      <c r="C1264" s="1">
        <v>55.99</v>
      </c>
      <c r="D1264" s="1">
        <v>0.05</v>
      </c>
      <c r="E1264" s="1">
        <v>2273</v>
      </c>
      <c r="F1264" s="1"/>
      <c r="G1264" s="1"/>
      <c r="H1264" s="1" t="s">
        <v>32</v>
      </c>
      <c r="I1264" s="1" t="s">
        <v>81</v>
      </c>
      <c r="J1264" s="1" t="s">
        <v>73</v>
      </c>
      <c r="K1264" s="1" t="s">
        <v>67</v>
      </c>
      <c r="L1264" s="1" t="s">
        <v>44</v>
      </c>
      <c r="M1264" s="1"/>
      <c r="N1264" s="1" t="s">
        <v>27</v>
      </c>
      <c r="O1264" s="1" t="s">
        <v>54</v>
      </c>
      <c r="P1264" s="1" t="s">
        <v>112</v>
      </c>
      <c r="Q1264" s="1" t="s">
        <v>813</v>
      </c>
      <c r="R1264" s="1">
        <v>78550</v>
      </c>
      <c r="S1264" s="2">
        <v>42129</v>
      </c>
      <c r="T1264" s="2">
        <v>42129</v>
      </c>
      <c r="U1264" s="1">
        <v>4</v>
      </c>
      <c r="V1264" s="1">
        <v>90109</v>
      </c>
    </row>
    <row r="1265" spans="1:22" x14ac:dyDescent="0.35">
      <c r="A1265" s="1">
        <v>23418</v>
      </c>
      <c r="B1265" s="1" t="s">
        <v>98</v>
      </c>
      <c r="C1265" s="1">
        <v>23.99</v>
      </c>
      <c r="D1265" s="1">
        <v>0.05</v>
      </c>
      <c r="E1265" s="1">
        <v>2274</v>
      </c>
      <c r="F1265" s="1"/>
      <c r="G1265" s="1"/>
      <c r="H1265" s="1" t="s">
        <v>22</v>
      </c>
      <c r="I1265" s="1" t="s">
        <v>81</v>
      </c>
      <c r="J1265" s="1" t="s">
        <v>34</v>
      </c>
      <c r="K1265" s="1" t="s">
        <v>52</v>
      </c>
      <c r="L1265" s="1" t="s">
        <v>36</v>
      </c>
      <c r="M1265" s="1"/>
      <c r="N1265" s="1" t="s">
        <v>27</v>
      </c>
      <c r="O1265" s="1" t="s">
        <v>45</v>
      </c>
      <c r="P1265" s="1" t="s">
        <v>112</v>
      </c>
      <c r="Q1265" s="1" t="s">
        <v>814</v>
      </c>
      <c r="R1265" s="1">
        <v>77036</v>
      </c>
      <c r="S1265" s="2">
        <v>42129</v>
      </c>
      <c r="T1265" s="2">
        <v>42252</v>
      </c>
      <c r="U1265" s="1">
        <v>12</v>
      </c>
      <c r="V1265" s="1">
        <v>90109</v>
      </c>
    </row>
    <row r="1266" spans="1:22" x14ac:dyDescent="0.35">
      <c r="A1266" s="1">
        <v>24552</v>
      </c>
      <c r="B1266" s="1" t="s">
        <v>31</v>
      </c>
      <c r="C1266" s="1">
        <v>195.99</v>
      </c>
      <c r="D1266" s="1">
        <v>0.1</v>
      </c>
      <c r="E1266" s="1">
        <v>2276</v>
      </c>
      <c r="F1266" s="1"/>
      <c r="G1266" s="1"/>
      <c r="H1266" s="1" t="s">
        <v>32</v>
      </c>
      <c r="I1266" s="1" t="s">
        <v>104</v>
      </c>
      <c r="J1266" s="1" t="s">
        <v>73</v>
      </c>
      <c r="K1266" s="1" t="s">
        <v>67</v>
      </c>
      <c r="L1266" s="1" t="s">
        <v>53</v>
      </c>
      <c r="M1266" s="1"/>
      <c r="N1266" s="1" t="s">
        <v>27</v>
      </c>
      <c r="O1266" s="1" t="s">
        <v>45</v>
      </c>
      <c r="P1266" s="1" t="s">
        <v>62</v>
      </c>
      <c r="Q1266" s="1" t="s">
        <v>815</v>
      </c>
      <c r="R1266" s="1">
        <v>14304</v>
      </c>
      <c r="S1266" s="1" t="s">
        <v>416</v>
      </c>
      <c r="T1266" s="1" t="s">
        <v>416</v>
      </c>
      <c r="U1266" s="1">
        <v>22</v>
      </c>
      <c r="V1266" s="1">
        <v>91502</v>
      </c>
    </row>
    <row r="1267" spans="1:22" x14ac:dyDescent="0.35">
      <c r="A1267" s="1">
        <v>23572</v>
      </c>
      <c r="B1267" s="1" t="s">
        <v>98</v>
      </c>
      <c r="C1267" s="1">
        <v>4.4800000000000004</v>
      </c>
      <c r="D1267" s="1">
        <v>0.05</v>
      </c>
      <c r="E1267" s="1">
        <v>2279</v>
      </c>
      <c r="F1267" s="1"/>
      <c r="G1267" s="1"/>
      <c r="H1267" s="1" t="s">
        <v>22</v>
      </c>
      <c r="I1267" s="1" t="s">
        <v>42</v>
      </c>
      <c r="J1267" s="1" t="s">
        <v>58</v>
      </c>
      <c r="K1267" s="1" t="s">
        <v>61</v>
      </c>
      <c r="L1267" s="1" t="s">
        <v>53</v>
      </c>
      <c r="M1267" s="1"/>
      <c r="N1267" s="1" t="s">
        <v>27</v>
      </c>
      <c r="O1267" s="1" t="s">
        <v>54</v>
      </c>
      <c r="P1267" s="1" t="s">
        <v>174</v>
      </c>
      <c r="Q1267" s="1" t="s">
        <v>816</v>
      </c>
      <c r="R1267" s="1">
        <v>15601</v>
      </c>
      <c r="S1267" s="1" t="s">
        <v>149</v>
      </c>
      <c r="T1267" s="1" t="s">
        <v>421</v>
      </c>
      <c r="U1267" s="1">
        <v>7</v>
      </c>
      <c r="V1267" s="1">
        <v>85949</v>
      </c>
    </row>
    <row r="1268" spans="1:22" x14ac:dyDescent="0.35">
      <c r="A1268" s="1">
        <v>19615</v>
      </c>
      <c r="B1268" s="1" t="s">
        <v>31</v>
      </c>
      <c r="C1268" s="1">
        <v>205.99</v>
      </c>
      <c r="D1268" s="1">
        <v>0.1</v>
      </c>
      <c r="E1268" s="1">
        <v>2281</v>
      </c>
      <c r="F1268" s="1"/>
      <c r="G1268" s="1"/>
      <c r="H1268" s="1" t="s">
        <v>32</v>
      </c>
      <c r="I1268" s="1" t="s">
        <v>42</v>
      </c>
      <c r="J1268" s="1" t="s">
        <v>73</v>
      </c>
      <c r="K1268" s="1" t="s">
        <v>67</v>
      </c>
      <c r="L1268" s="1" t="s">
        <v>53</v>
      </c>
      <c r="M1268" s="1"/>
      <c r="N1268" s="1" t="s">
        <v>27</v>
      </c>
      <c r="O1268" s="1" t="s">
        <v>54</v>
      </c>
      <c r="P1268" s="1" t="s">
        <v>718</v>
      </c>
      <c r="Q1268" s="1" t="s">
        <v>817</v>
      </c>
      <c r="R1268" s="1">
        <v>54703</v>
      </c>
      <c r="S1268" s="1" t="s">
        <v>167</v>
      </c>
      <c r="T1268" s="1" t="s">
        <v>85</v>
      </c>
      <c r="U1268" s="1">
        <v>10</v>
      </c>
      <c r="V1268" s="1">
        <v>85948</v>
      </c>
    </row>
    <row r="1269" spans="1:22" x14ac:dyDescent="0.35">
      <c r="A1269" s="1">
        <v>21260</v>
      </c>
      <c r="B1269" s="1" t="s">
        <v>50</v>
      </c>
      <c r="C1269" s="1">
        <v>5.98</v>
      </c>
      <c r="D1269" s="1">
        <v>0.05</v>
      </c>
      <c r="E1269" s="1">
        <v>2282</v>
      </c>
      <c r="F1269" s="1"/>
      <c r="G1269" s="1"/>
      <c r="H1269" s="1" t="s">
        <v>32</v>
      </c>
      <c r="I1269" s="1" t="s">
        <v>42</v>
      </c>
      <c r="J1269" s="1" t="s">
        <v>58</v>
      </c>
      <c r="K1269" s="1" t="s">
        <v>83</v>
      </c>
      <c r="L1269" s="1" t="s">
        <v>53</v>
      </c>
      <c r="M1269" s="1"/>
      <c r="N1269" s="1" t="s">
        <v>27</v>
      </c>
      <c r="O1269" s="1" t="s">
        <v>54</v>
      </c>
      <c r="P1269" s="1" t="s">
        <v>718</v>
      </c>
      <c r="Q1269" s="1" t="s">
        <v>818</v>
      </c>
      <c r="R1269" s="1">
        <v>53713</v>
      </c>
      <c r="S1269" s="2">
        <v>42126</v>
      </c>
      <c r="T1269" s="2">
        <v>42187</v>
      </c>
      <c r="U1269" s="1">
        <v>14</v>
      </c>
      <c r="V1269" s="1">
        <v>85950</v>
      </c>
    </row>
    <row r="1270" spans="1:22" x14ac:dyDescent="0.35">
      <c r="A1270" s="1">
        <v>26148</v>
      </c>
      <c r="B1270" s="1" t="s">
        <v>50</v>
      </c>
      <c r="C1270" s="1">
        <v>11.7</v>
      </c>
      <c r="D1270" s="1">
        <v>0.05</v>
      </c>
      <c r="E1270" s="1">
        <v>2283</v>
      </c>
      <c r="F1270" s="1"/>
      <c r="G1270" s="1"/>
      <c r="H1270" s="1" t="s">
        <v>32</v>
      </c>
      <c r="I1270" s="1" t="s">
        <v>42</v>
      </c>
      <c r="J1270" s="1" t="s">
        <v>58</v>
      </c>
      <c r="K1270" s="1" t="s">
        <v>196</v>
      </c>
      <c r="L1270" s="1" t="s">
        <v>75</v>
      </c>
      <c r="M1270" s="1"/>
      <c r="N1270" s="1" t="s">
        <v>27</v>
      </c>
      <c r="O1270" s="1" t="s">
        <v>114</v>
      </c>
      <c r="P1270" s="1" t="s">
        <v>718</v>
      </c>
      <c r="Q1270" s="1" t="s">
        <v>819</v>
      </c>
      <c r="R1270" s="1">
        <v>53132</v>
      </c>
      <c r="S1270" s="1" t="s">
        <v>259</v>
      </c>
      <c r="T1270" s="1" t="s">
        <v>198</v>
      </c>
      <c r="U1270" s="1">
        <v>6</v>
      </c>
      <c r="V1270" s="1">
        <v>85947</v>
      </c>
    </row>
    <row r="1271" spans="1:22" x14ac:dyDescent="0.35">
      <c r="A1271" s="1">
        <v>19460</v>
      </c>
      <c r="B1271" s="1" t="s">
        <v>50</v>
      </c>
      <c r="C1271" s="1">
        <v>17.7</v>
      </c>
      <c r="D1271" s="1">
        <v>0.05</v>
      </c>
      <c r="E1271" s="1">
        <v>2285</v>
      </c>
      <c r="F1271" s="1"/>
      <c r="G1271" s="1"/>
      <c r="H1271" s="1" t="s">
        <v>22</v>
      </c>
      <c r="I1271" s="1" t="s">
        <v>81</v>
      </c>
      <c r="J1271" s="1" t="s">
        <v>58</v>
      </c>
      <c r="K1271" s="1" t="s">
        <v>119</v>
      </c>
      <c r="L1271" s="1" t="s">
        <v>53</v>
      </c>
      <c r="M1271" s="1"/>
      <c r="N1271" s="1" t="s">
        <v>27</v>
      </c>
      <c r="O1271" s="1" t="s">
        <v>114</v>
      </c>
      <c r="P1271" s="1" t="s">
        <v>443</v>
      </c>
      <c r="Q1271" s="1" t="s">
        <v>820</v>
      </c>
      <c r="R1271" s="1">
        <v>29730</v>
      </c>
      <c r="S1271" s="1" t="s">
        <v>181</v>
      </c>
      <c r="T1271" s="1" t="s">
        <v>126</v>
      </c>
      <c r="U1271" s="1">
        <v>21</v>
      </c>
      <c r="V1271" s="1">
        <v>90148</v>
      </c>
    </row>
    <row r="1272" spans="1:22" x14ac:dyDescent="0.35">
      <c r="A1272" s="1">
        <v>21529</v>
      </c>
      <c r="B1272" s="1" t="s">
        <v>50</v>
      </c>
      <c r="C1272" s="1">
        <v>4.91</v>
      </c>
      <c r="D1272" s="1">
        <v>0.05</v>
      </c>
      <c r="E1272" s="1">
        <v>2286</v>
      </c>
      <c r="F1272" s="1"/>
      <c r="G1272" s="1"/>
      <c r="H1272" s="1" t="s">
        <v>32</v>
      </c>
      <c r="I1272" s="1" t="s">
        <v>81</v>
      </c>
      <c r="J1272" s="1" t="s">
        <v>58</v>
      </c>
      <c r="K1272" s="1" t="s">
        <v>116</v>
      </c>
      <c r="L1272" s="1" t="s">
        <v>53</v>
      </c>
      <c r="M1272" s="1"/>
      <c r="N1272" s="1" t="s">
        <v>27</v>
      </c>
      <c r="O1272" s="1" t="s">
        <v>114</v>
      </c>
      <c r="P1272" s="1" t="s">
        <v>443</v>
      </c>
      <c r="Q1272" s="1" t="s">
        <v>821</v>
      </c>
      <c r="R1272" s="1">
        <v>29301</v>
      </c>
      <c r="S1272" s="2">
        <v>42096</v>
      </c>
      <c r="T1272" s="2">
        <v>42157</v>
      </c>
      <c r="U1272" s="1">
        <v>12</v>
      </c>
      <c r="V1272" s="1">
        <v>90145</v>
      </c>
    </row>
    <row r="1273" spans="1:22" x14ac:dyDescent="0.35">
      <c r="A1273" s="1">
        <v>21530</v>
      </c>
      <c r="B1273" s="1" t="s">
        <v>50</v>
      </c>
      <c r="C1273" s="1">
        <v>7.28</v>
      </c>
      <c r="D1273" s="1">
        <v>0.05</v>
      </c>
      <c r="E1273" s="1">
        <v>2286</v>
      </c>
      <c r="F1273" s="1"/>
      <c r="G1273" s="1"/>
      <c r="H1273" s="1" t="s">
        <v>32</v>
      </c>
      <c r="I1273" s="1" t="s">
        <v>81</v>
      </c>
      <c r="J1273" s="1" t="s">
        <v>58</v>
      </c>
      <c r="K1273" s="1" t="s">
        <v>83</v>
      </c>
      <c r="L1273" s="1" t="s">
        <v>53</v>
      </c>
      <c r="M1273" s="1"/>
      <c r="N1273" s="1" t="s">
        <v>27</v>
      </c>
      <c r="O1273" s="1" t="s">
        <v>114</v>
      </c>
      <c r="P1273" s="1" t="s">
        <v>443</v>
      </c>
      <c r="Q1273" s="1" t="s">
        <v>821</v>
      </c>
      <c r="R1273" s="1">
        <v>29301</v>
      </c>
      <c r="S1273" s="2">
        <v>42096</v>
      </c>
      <c r="T1273" s="2">
        <v>42126</v>
      </c>
      <c r="U1273" s="1">
        <v>6</v>
      </c>
      <c r="V1273" s="1">
        <v>90145</v>
      </c>
    </row>
    <row r="1274" spans="1:22" x14ac:dyDescent="0.35">
      <c r="A1274" s="1">
        <v>21531</v>
      </c>
      <c r="B1274" s="1" t="s">
        <v>50</v>
      </c>
      <c r="C1274" s="1">
        <v>6.68</v>
      </c>
      <c r="D1274" s="1">
        <v>0.05</v>
      </c>
      <c r="E1274" s="1">
        <v>2286</v>
      </c>
      <c r="F1274" s="1"/>
      <c r="G1274" s="1"/>
      <c r="H1274" s="1" t="s">
        <v>32</v>
      </c>
      <c r="I1274" s="1" t="s">
        <v>81</v>
      </c>
      <c r="J1274" s="1" t="s">
        <v>58</v>
      </c>
      <c r="K1274" s="1" t="s">
        <v>83</v>
      </c>
      <c r="L1274" s="1" t="s">
        <v>53</v>
      </c>
      <c r="M1274" s="1"/>
      <c r="N1274" s="1" t="s">
        <v>27</v>
      </c>
      <c r="O1274" s="1" t="s">
        <v>114</v>
      </c>
      <c r="P1274" s="1" t="s">
        <v>443</v>
      </c>
      <c r="Q1274" s="1" t="s">
        <v>821</v>
      </c>
      <c r="R1274" s="1">
        <v>29301</v>
      </c>
      <c r="S1274" s="2">
        <v>42096</v>
      </c>
      <c r="T1274" s="2">
        <v>42187</v>
      </c>
      <c r="U1274" s="1">
        <v>3</v>
      </c>
      <c r="V1274" s="1">
        <v>90145</v>
      </c>
    </row>
    <row r="1275" spans="1:22" x14ac:dyDescent="0.35">
      <c r="A1275" s="1">
        <v>25183</v>
      </c>
      <c r="B1275" s="1" t="s">
        <v>31</v>
      </c>
      <c r="C1275" s="1">
        <v>18.97</v>
      </c>
      <c r="D1275" s="1">
        <v>0.05</v>
      </c>
      <c r="E1275" s="1">
        <v>2287</v>
      </c>
      <c r="F1275" s="1"/>
      <c r="G1275" s="1"/>
      <c r="H1275" s="1" t="s">
        <v>32</v>
      </c>
      <c r="I1275" s="1" t="s">
        <v>81</v>
      </c>
      <c r="J1275" s="1" t="s">
        <v>58</v>
      </c>
      <c r="K1275" s="1" t="s">
        <v>83</v>
      </c>
      <c r="L1275" s="1" t="s">
        <v>53</v>
      </c>
      <c r="M1275" s="1"/>
      <c r="N1275" s="1" t="s">
        <v>27</v>
      </c>
      <c r="O1275" s="1" t="s">
        <v>114</v>
      </c>
      <c r="P1275" s="1" t="s">
        <v>443</v>
      </c>
      <c r="Q1275" s="1" t="s">
        <v>822</v>
      </c>
      <c r="R1275" s="1">
        <v>29483</v>
      </c>
      <c r="S1275" s="1" t="s">
        <v>132</v>
      </c>
      <c r="T1275" s="1" t="s">
        <v>132</v>
      </c>
      <c r="U1275" s="1">
        <v>8</v>
      </c>
      <c r="V1275" s="1">
        <v>90146</v>
      </c>
    </row>
    <row r="1276" spans="1:22" x14ac:dyDescent="0.35">
      <c r="A1276" s="1">
        <v>25184</v>
      </c>
      <c r="B1276" s="1" t="s">
        <v>31</v>
      </c>
      <c r="C1276" s="1">
        <v>12.28</v>
      </c>
      <c r="D1276" s="1">
        <v>0.05</v>
      </c>
      <c r="E1276" s="1">
        <v>2287</v>
      </c>
      <c r="F1276" s="1"/>
      <c r="G1276" s="1"/>
      <c r="H1276" s="1" t="s">
        <v>32</v>
      </c>
      <c r="I1276" s="1" t="s">
        <v>81</v>
      </c>
      <c r="J1276" s="1" t="s">
        <v>58</v>
      </c>
      <c r="K1276" s="1" t="s">
        <v>83</v>
      </c>
      <c r="L1276" s="1" t="s">
        <v>53</v>
      </c>
      <c r="M1276" s="1"/>
      <c r="N1276" s="1" t="s">
        <v>27</v>
      </c>
      <c r="O1276" s="1" t="s">
        <v>114</v>
      </c>
      <c r="P1276" s="1" t="s">
        <v>443</v>
      </c>
      <c r="Q1276" s="1" t="s">
        <v>822</v>
      </c>
      <c r="R1276" s="1">
        <v>29483</v>
      </c>
      <c r="S1276" s="1" t="s">
        <v>132</v>
      </c>
      <c r="T1276" s="1" t="s">
        <v>267</v>
      </c>
      <c r="U1276" s="1">
        <v>6</v>
      </c>
      <c r="V1276" s="1">
        <v>90146</v>
      </c>
    </row>
    <row r="1277" spans="1:22" x14ac:dyDescent="0.35">
      <c r="A1277" s="1">
        <v>25185</v>
      </c>
      <c r="B1277" s="1" t="s">
        <v>31</v>
      </c>
      <c r="C1277" s="1">
        <v>34.99</v>
      </c>
      <c r="D1277" s="1">
        <v>0.05</v>
      </c>
      <c r="E1277" s="1">
        <v>2287</v>
      </c>
      <c r="F1277" s="1"/>
      <c r="G1277" s="1"/>
      <c r="H1277" s="1" t="s">
        <v>22</v>
      </c>
      <c r="I1277" s="1" t="s">
        <v>81</v>
      </c>
      <c r="J1277" s="1" t="s">
        <v>58</v>
      </c>
      <c r="K1277" s="1" t="s">
        <v>25</v>
      </c>
      <c r="L1277" s="1" t="s">
        <v>53</v>
      </c>
      <c r="M1277" s="1"/>
      <c r="N1277" s="1" t="s">
        <v>27</v>
      </c>
      <c r="O1277" s="1" t="s">
        <v>114</v>
      </c>
      <c r="P1277" s="1" t="s">
        <v>443</v>
      </c>
      <c r="Q1277" s="1" t="s">
        <v>822</v>
      </c>
      <c r="R1277" s="1">
        <v>29483</v>
      </c>
      <c r="S1277" s="1" t="s">
        <v>132</v>
      </c>
      <c r="T1277" s="1" t="s">
        <v>94</v>
      </c>
      <c r="U1277" s="1">
        <v>12</v>
      </c>
      <c r="V1277" s="1">
        <v>90146</v>
      </c>
    </row>
    <row r="1278" spans="1:22" x14ac:dyDescent="0.35">
      <c r="A1278" s="1">
        <v>24396</v>
      </c>
      <c r="B1278" s="1" t="s">
        <v>98</v>
      </c>
      <c r="C1278" s="1">
        <v>54.1</v>
      </c>
      <c r="D1278" s="1">
        <v>0.05</v>
      </c>
      <c r="E1278" s="1">
        <v>2287</v>
      </c>
      <c r="F1278" s="1"/>
      <c r="G1278" s="1"/>
      <c r="H1278" s="1" t="s">
        <v>32</v>
      </c>
      <c r="I1278" s="1" t="s">
        <v>81</v>
      </c>
      <c r="J1278" s="1" t="s">
        <v>58</v>
      </c>
      <c r="K1278" s="1" t="s">
        <v>119</v>
      </c>
      <c r="L1278" s="1" t="s">
        <v>53</v>
      </c>
      <c r="M1278" s="1"/>
      <c r="N1278" s="1" t="s">
        <v>27</v>
      </c>
      <c r="O1278" s="1" t="s">
        <v>54</v>
      </c>
      <c r="P1278" s="1" t="s">
        <v>443</v>
      </c>
      <c r="Q1278" s="1" t="s">
        <v>822</v>
      </c>
      <c r="R1278" s="1">
        <v>29483</v>
      </c>
      <c r="S1278" s="1" t="s">
        <v>398</v>
      </c>
      <c r="T1278" s="1" t="s">
        <v>235</v>
      </c>
      <c r="U1278" s="1">
        <v>9</v>
      </c>
      <c r="V1278" s="1">
        <v>90147</v>
      </c>
    </row>
    <row r="1279" spans="1:22" x14ac:dyDescent="0.35">
      <c r="A1279" s="1">
        <v>19243</v>
      </c>
      <c r="B1279" s="1" t="s">
        <v>41</v>
      </c>
      <c r="C1279" s="1">
        <v>7.59</v>
      </c>
      <c r="D1279" s="1">
        <v>0.05</v>
      </c>
      <c r="E1279" s="1">
        <v>2289</v>
      </c>
      <c r="F1279" s="1"/>
      <c r="G1279" s="1"/>
      <c r="H1279" s="1" t="s">
        <v>32</v>
      </c>
      <c r="I1279" s="1" t="s">
        <v>42</v>
      </c>
      <c r="J1279" s="1" t="s">
        <v>34</v>
      </c>
      <c r="K1279" s="1" t="s">
        <v>52</v>
      </c>
      <c r="L1279" s="1" t="s">
        <v>26</v>
      </c>
      <c r="M1279" s="1"/>
      <c r="N1279" s="1" t="s">
        <v>27</v>
      </c>
      <c r="O1279" s="1" t="s">
        <v>54</v>
      </c>
      <c r="P1279" s="1" t="s">
        <v>55</v>
      </c>
      <c r="Q1279" s="1" t="s">
        <v>792</v>
      </c>
      <c r="R1279" s="1">
        <v>55337</v>
      </c>
      <c r="S1279" s="2">
        <v>42099</v>
      </c>
      <c r="T1279" s="2">
        <v>42099</v>
      </c>
      <c r="U1279" s="1">
        <v>17</v>
      </c>
      <c r="V1279" s="1">
        <v>88165</v>
      </c>
    </row>
    <row r="1280" spans="1:22" x14ac:dyDescent="0.35">
      <c r="A1280" s="1">
        <v>21334</v>
      </c>
      <c r="B1280" s="1" t="s">
        <v>31</v>
      </c>
      <c r="C1280" s="1">
        <v>42.98</v>
      </c>
      <c r="D1280" s="1">
        <v>0.05</v>
      </c>
      <c r="E1280" s="1">
        <v>2290</v>
      </c>
      <c r="F1280" s="1"/>
      <c r="G1280" s="1"/>
      <c r="H1280" s="1" t="s">
        <v>32</v>
      </c>
      <c r="I1280" s="1" t="s">
        <v>42</v>
      </c>
      <c r="J1280" s="1" t="s">
        <v>58</v>
      </c>
      <c r="K1280" s="1" t="s">
        <v>196</v>
      </c>
      <c r="L1280" s="1" t="s">
        <v>53</v>
      </c>
      <c r="M1280" s="1"/>
      <c r="N1280" s="1" t="s">
        <v>27</v>
      </c>
      <c r="O1280" s="1" t="s">
        <v>54</v>
      </c>
      <c r="P1280" s="1" t="s">
        <v>55</v>
      </c>
      <c r="Q1280" s="1" t="s">
        <v>823</v>
      </c>
      <c r="R1280" s="1">
        <v>55433</v>
      </c>
      <c r="S1280" s="2">
        <v>42156</v>
      </c>
      <c r="T1280" s="2">
        <v>42217</v>
      </c>
      <c r="U1280" s="1">
        <v>12</v>
      </c>
      <c r="V1280" s="1">
        <v>88163</v>
      </c>
    </row>
    <row r="1281" spans="1:22" x14ac:dyDescent="0.35">
      <c r="A1281" s="1">
        <v>21335</v>
      </c>
      <c r="B1281" s="1" t="s">
        <v>31</v>
      </c>
      <c r="C1281" s="1">
        <v>21.78</v>
      </c>
      <c r="D1281" s="1">
        <v>0.05</v>
      </c>
      <c r="E1281" s="1">
        <v>2290</v>
      </c>
      <c r="F1281" s="1"/>
      <c r="G1281" s="1"/>
      <c r="H1281" s="1" t="s">
        <v>32</v>
      </c>
      <c r="I1281" s="1" t="s">
        <v>42</v>
      </c>
      <c r="J1281" s="1" t="s">
        <v>58</v>
      </c>
      <c r="K1281" s="1" t="s">
        <v>196</v>
      </c>
      <c r="L1281" s="1" t="s">
        <v>75</v>
      </c>
      <c r="M1281" s="1"/>
      <c r="N1281" s="1" t="s">
        <v>27</v>
      </c>
      <c r="O1281" s="1" t="s">
        <v>54</v>
      </c>
      <c r="P1281" s="1" t="s">
        <v>55</v>
      </c>
      <c r="Q1281" s="1" t="s">
        <v>823</v>
      </c>
      <c r="R1281" s="1">
        <v>55433</v>
      </c>
      <c r="S1281" s="2">
        <v>42156</v>
      </c>
      <c r="T1281" s="2">
        <v>42217</v>
      </c>
      <c r="U1281" s="1">
        <v>13</v>
      </c>
      <c r="V1281" s="1">
        <v>88163</v>
      </c>
    </row>
    <row r="1282" spans="1:22" x14ac:dyDescent="0.35">
      <c r="A1282" s="1">
        <v>19723</v>
      </c>
      <c r="B1282" s="1" t="s">
        <v>50</v>
      </c>
      <c r="C1282" s="1">
        <v>80.98</v>
      </c>
      <c r="D1282" s="1">
        <v>0.05</v>
      </c>
      <c r="E1282" s="1">
        <v>2290</v>
      </c>
      <c r="F1282" s="1"/>
      <c r="G1282" s="1"/>
      <c r="H1282" s="1" t="s">
        <v>32</v>
      </c>
      <c r="I1282" s="1" t="s">
        <v>81</v>
      </c>
      <c r="J1282" s="1" t="s">
        <v>73</v>
      </c>
      <c r="K1282" s="1" t="s">
        <v>144</v>
      </c>
      <c r="L1282" s="1" t="s">
        <v>53</v>
      </c>
      <c r="M1282" s="1"/>
      <c r="N1282" s="1" t="s">
        <v>27</v>
      </c>
      <c r="O1282" s="1" t="s">
        <v>114</v>
      </c>
      <c r="P1282" s="1" t="s">
        <v>55</v>
      </c>
      <c r="Q1282" s="1" t="s">
        <v>823</v>
      </c>
      <c r="R1282" s="1">
        <v>55433</v>
      </c>
      <c r="S1282" s="2">
        <v>42096</v>
      </c>
      <c r="T1282" s="2">
        <v>42157</v>
      </c>
      <c r="U1282" s="1">
        <v>15</v>
      </c>
      <c r="V1282" s="1">
        <v>88164</v>
      </c>
    </row>
    <row r="1283" spans="1:22" x14ac:dyDescent="0.35">
      <c r="A1283" s="1">
        <v>24673</v>
      </c>
      <c r="B1283" s="1" t="s">
        <v>41</v>
      </c>
      <c r="C1283" s="1">
        <v>270.98</v>
      </c>
      <c r="D1283" s="1">
        <v>0.1</v>
      </c>
      <c r="E1283" s="1">
        <v>2302</v>
      </c>
      <c r="F1283" s="1"/>
      <c r="G1283" s="1"/>
      <c r="H1283" s="1" t="s">
        <v>22</v>
      </c>
      <c r="I1283" s="1" t="s">
        <v>81</v>
      </c>
      <c r="J1283" s="1" t="s">
        <v>34</v>
      </c>
      <c r="K1283" s="1" t="s">
        <v>35</v>
      </c>
      <c r="L1283" s="1" t="s">
        <v>36</v>
      </c>
      <c r="M1283" s="1"/>
      <c r="N1283" s="1" t="s">
        <v>27</v>
      </c>
      <c r="O1283" s="1" t="s">
        <v>114</v>
      </c>
      <c r="P1283" s="1" t="s">
        <v>242</v>
      </c>
      <c r="Q1283" s="1" t="s">
        <v>824</v>
      </c>
      <c r="R1283" s="1">
        <v>32404</v>
      </c>
      <c r="S1283" s="2">
        <v>42310</v>
      </c>
      <c r="T1283" s="1" t="s">
        <v>211</v>
      </c>
      <c r="U1283" s="1">
        <v>9</v>
      </c>
      <c r="V1283" s="1">
        <v>87695</v>
      </c>
    </row>
    <row r="1284" spans="1:22" x14ac:dyDescent="0.35">
      <c r="A1284" s="1">
        <v>23344</v>
      </c>
      <c r="B1284" s="1" t="s">
        <v>21</v>
      </c>
      <c r="C1284" s="1">
        <v>12.53</v>
      </c>
      <c r="D1284" s="1">
        <v>0.05</v>
      </c>
      <c r="E1284" s="1">
        <v>2302</v>
      </c>
      <c r="F1284" s="1"/>
      <c r="G1284" s="1"/>
      <c r="H1284" s="1" t="s">
        <v>32</v>
      </c>
      <c r="I1284" s="1" t="s">
        <v>81</v>
      </c>
      <c r="J1284" s="1" t="s">
        <v>58</v>
      </c>
      <c r="K1284" s="1" t="s">
        <v>116</v>
      </c>
      <c r="L1284" s="1" t="s">
        <v>53</v>
      </c>
      <c r="M1284" s="1"/>
      <c r="N1284" s="1" t="s">
        <v>27</v>
      </c>
      <c r="O1284" s="1" t="s">
        <v>114</v>
      </c>
      <c r="P1284" s="1" t="s">
        <v>242</v>
      </c>
      <c r="Q1284" s="1" t="s">
        <v>824</v>
      </c>
      <c r="R1284" s="1">
        <v>32404</v>
      </c>
      <c r="S1284" s="2">
        <v>42064</v>
      </c>
      <c r="T1284" s="2">
        <v>42095</v>
      </c>
      <c r="U1284" s="1">
        <v>8</v>
      </c>
      <c r="V1284" s="1">
        <v>87696</v>
      </c>
    </row>
    <row r="1285" spans="1:22" x14ac:dyDescent="0.35">
      <c r="A1285" s="1">
        <v>23345</v>
      </c>
      <c r="B1285" s="1" t="s">
        <v>21</v>
      </c>
      <c r="C1285" s="1">
        <v>146.34</v>
      </c>
      <c r="D1285" s="1">
        <v>0.1</v>
      </c>
      <c r="E1285" s="1">
        <v>2302</v>
      </c>
      <c r="F1285" s="1"/>
      <c r="G1285" s="1"/>
      <c r="H1285" s="1" t="s">
        <v>22</v>
      </c>
      <c r="I1285" s="1" t="s">
        <v>81</v>
      </c>
      <c r="J1285" s="1" t="s">
        <v>34</v>
      </c>
      <c r="K1285" s="1" t="s">
        <v>123</v>
      </c>
      <c r="L1285" s="1" t="s">
        <v>108</v>
      </c>
      <c r="M1285" s="1"/>
      <c r="N1285" s="1" t="s">
        <v>27</v>
      </c>
      <c r="O1285" s="1" t="s">
        <v>45</v>
      </c>
      <c r="P1285" s="1" t="s">
        <v>242</v>
      </c>
      <c r="Q1285" s="1" t="s">
        <v>824</v>
      </c>
      <c r="R1285" s="1">
        <v>32404</v>
      </c>
      <c r="S1285" s="2">
        <v>42064</v>
      </c>
      <c r="T1285" s="2">
        <v>42095</v>
      </c>
      <c r="U1285" s="1">
        <v>2</v>
      </c>
      <c r="V1285" s="1">
        <v>87696</v>
      </c>
    </row>
    <row r="1286" spans="1:22" x14ac:dyDescent="0.35">
      <c r="A1286" s="1">
        <v>6673</v>
      </c>
      <c r="B1286" s="1" t="s">
        <v>41</v>
      </c>
      <c r="C1286" s="1">
        <v>270.98</v>
      </c>
      <c r="D1286" s="1">
        <v>0.1</v>
      </c>
      <c r="E1286" s="1">
        <v>2303</v>
      </c>
      <c r="F1286" s="1"/>
      <c r="G1286" s="1"/>
      <c r="H1286" s="1" t="s">
        <v>22</v>
      </c>
      <c r="I1286" s="1" t="s">
        <v>81</v>
      </c>
      <c r="J1286" s="1" t="s">
        <v>34</v>
      </c>
      <c r="K1286" s="1" t="s">
        <v>35</v>
      </c>
      <c r="L1286" s="1" t="s">
        <v>36</v>
      </c>
      <c r="M1286" s="1"/>
      <c r="N1286" s="1" t="s">
        <v>27</v>
      </c>
      <c r="O1286" s="1" t="s">
        <v>45</v>
      </c>
      <c r="P1286" s="1" t="s">
        <v>62</v>
      </c>
      <c r="Q1286" s="1" t="s">
        <v>79</v>
      </c>
      <c r="R1286" s="1">
        <v>10011</v>
      </c>
      <c r="S1286" s="2">
        <v>42310</v>
      </c>
      <c r="T1286" s="1" t="s">
        <v>211</v>
      </c>
      <c r="U1286" s="1">
        <v>36</v>
      </c>
      <c r="V1286" s="1">
        <v>47493</v>
      </c>
    </row>
    <row r="1287" spans="1:22" x14ac:dyDescent="0.35">
      <c r="A1287" s="1">
        <v>5345</v>
      </c>
      <c r="B1287" s="1" t="s">
        <v>21</v>
      </c>
      <c r="C1287" s="1">
        <v>146.34</v>
      </c>
      <c r="D1287" s="1">
        <v>0.1</v>
      </c>
      <c r="E1287" s="1">
        <v>2303</v>
      </c>
      <c r="F1287" s="1"/>
      <c r="G1287" s="1"/>
      <c r="H1287" s="1" t="s">
        <v>22</v>
      </c>
      <c r="I1287" s="1" t="s">
        <v>81</v>
      </c>
      <c r="J1287" s="1" t="s">
        <v>34</v>
      </c>
      <c r="K1287" s="1" t="s">
        <v>123</v>
      </c>
      <c r="L1287" s="1" t="s">
        <v>108</v>
      </c>
      <c r="M1287" s="1"/>
      <c r="N1287" s="1" t="s">
        <v>27</v>
      </c>
      <c r="O1287" s="1" t="s">
        <v>54</v>
      </c>
      <c r="P1287" s="1" t="s">
        <v>62</v>
      </c>
      <c r="Q1287" s="1" t="s">
        <v>79</v>
      </c>
      <c r="R1287" s="1">
        <v>10011</v>
      </c>
      <c r="S1287" s="2">
        <v>42064</v>
      </c>
      <c r="T1287" s="2">
        <v>42095</v>
      </c>
      <c r="U1287" s="1">
        <v>6</v>
      </c>
      <c r="V1287" s="1">
        <v>37987</v>
      </c>
    </row>
    <row r="1288" spans="1:22" x14ac:dyDescent="0.35">
      <c r="A1288" s="1">
        <v>19934</v>
      </c>
      <c r="B1288" s="1" t="s">
        <v>21</v>
      </c>
      <c r="C1288" s="1">
        <v>90.48</v>
      </c>
      <c r="D1288" s="1">
        <v>0.05</v>
      </c>
      <c r="E1288" s="1">
        <v>2305</v>
      </c>
      <c r="F1288" s="1"/>
      <c r="G1288" s="1"/>
      <c r="H1288" s="1" t="s">
        <v>32</v>
      </c>
      <c r="I1288" s="1" t="s">
        <v>51</v>
      </c>
      <c r="J1288" s="1" t="s">
        <v>58</v>
      </c>
      <c r="K1288" s="1" t="s">
        <v>61</v>
      </c>
      <c r="L1288" s="1" t="s">
        <v>53</v>
      </c>
      <c r="M1288" s="1"/>
      <c r="N1288" s="1" t="s">
        <v>27</v>
      </c>
      <c r="O1288" s="1" t="s">
        <v>114</v>
      </c>
      <c r="P1288" s="1" t="s">
        <v>825</v>
      </c>
      <c r="Q1288" s="1" t="s">
        <v>286</v>
      </c>
      <c r="R1288" s="1">
        <v>57201</v>
      </c>
      <c r="S1288" s="1" t="s">
        <v>264</v>
      </c>
      <c r="T1288" s="1" t="s">
        <v>150</v>
      </c>
      <c r="U1288" s="1">
        <v>12</v>
      </c>
      <c r="V1288" s="1">
        <v>89869</v>
      </c>
    </row>
    <row r="1289" spans="1:22" x14ac:dyDescent="0.35">
      <c r="A1289" s="1">
        <v>23313</v>
      </c>
      <c r="B1289" s="1" t="s">
        <v>98</v>
      </c>
      <c r="C1289" s="1">
        <v>9.48</v>
      </c>
      <c r="D1289" s="1">
        <v>0.05</v>
      </c>
      <c r="E1289" s="1">
        <v>2308</v>
      </c>
      <c r="F1289" s="1"/>
      <c r="G1289" s="1"/>
      <c r="H1289" s="1" t="s">
        <v>32</v>
      </c>
      <c r="I1289" s="1" t="s">
        <v>51</v>
      </c>
      <c r="J1289" s="1" t="s">
        <v>34</v>
      </c>
      <c r="K1289" s="1" t="s">
        <v>52</v>
      </c>
      <c r="L1289" s="1" t="s">
        <v>44</v>
      </c>
      <c r="M1289" s="1"/>
      <c r="N1289" s="1" t="s">
        <v>27</v>
      </c>
      <c r="O1289" s="1" t="s">
        <v>114</v>
      </c>
      <c r="P1289" s="1" t="s">
        <v>242</v>
      </c>
      <c r="Q1289" s="1" t="s">
        <v>826</v>
      </c>
      <c r="R1289" s="1">
        <v>33971</v>
      </c>
      <c r="S1289" s="1" t="s">
        <v>384</v>
      </c>
      <c r="T1289" s="1" t="s">
        <v>267</v>
      </c>
      <c r="U1289" s="1">
        <v>2</v>
      </c>
      <c r="V1289" s="1">
        <v>90557</v>
      </c>
    </row>
    <row r="1290" spans="1:22" x14ac:dyDescent="0.35">
      <c r="A1290" s="1">
        <v>23314</v>
      </c>
      <c r="B1290" s="1" t="s">
        <v>98</v>
      </c>
      <c r="C1290" s="1">
        <v>193.17</v>
      </c>
      <c r="D1290" s="1">
        <v>0.1</v>
      </c>
      <c r="E1290" s="1">
        <v>2308</v>
      </c>
      <c r="F1290" s="1"/>
      <c r="G1290" s="1"/>
      <c r="H1290" s="1" t="s">
        <v>32</v>
      </c>
      <c r="I1290" s="1" t="s">
        <v>51</v>
      </c>
      <c r="J1290" s="1" t="s">
        <v>58</v>
      </c>
      <c r="K1290" s="1" t="s">
        <v>119</v>
      </c>
      <c r="L1290" s="1" t="s">
        <v>53</v>
      </c>
      <c r="M1290" s="1"/>
      <c r="N1290" s="1" t="s">
        <v>27</v>
      </c>
      <c r="O1290" s="1" t="s">
        <v>28</v>
      </c>
      <c r="P1290" s="1" t="s">
        <v>242</v>
      </c>
      <c r="Q1290" s="1" t="s">
        <v>826</v>
      </c>
      <c r="R1290" s="1">
        <v>33971</v>
      </c>
      <c r="S1290" s="1" t="s">
        <v>384</v>
      </c>
      <c r="T1290" s="1" t="s">
        <v>95</v>
      </c>
      <c r="U1290" s="1">
        <v>8</v>
      </c>
      <c r="V1290" s="1">
        <v>90557</v>
      </c>
    </row>
    <row r="1291" spans="1:22" x14ac:dyDescent="0.35">
      <c r="A1291" s="1">
        <v>26048</v>
      </c>
      <c r="B1291" s="1" t="s">
        <v>21</v>
      </c>
      <c r="C1291" s="1">
        <v>68.81</v>
      </c>
      <c r="D1291" s="1">
        <v>0.05</v>
      </c>
      <c r="E1291" s="1">
        <v>2323</v>
      </c>
      <c r="F1291" s="1"/>
      <c r="G1291" s="1"/>
      <c r="H1291" s="1" t="s">
        <v>22</v>
      </c>
      <c r="I1291" s="1" t="s">
        <v>51</v>
      </c>
      <c r="J1291" s="1" t="s">
        <v>58</v>
      </c>
      <c r="K1291" s="1" t="s">
        <v>196</v>
      </c>
      <c r="L1291" s="1" t="s">
        <v>36</v>
      </c>
      <c r="M1291" s="1"/>
      <c r="N1291" s="1" t="s">
        <v>27</v>
      </c>
      <c r="O1291" s="1" t="s">
        <v>28</v>
      </c>
      <c r="P1291" s="1" t="s">
        <v>37</v>
      </c>
      <c r="Q1291" s="1" t="s">
        <v>827</v>
      </c>
      <c r="R1291" s="1">
        <v>92236</v>
      </c>
      <c r="S1291" s="1" t="s">
        <v>179</v>
      </c>
      <c r="T1291" s="1" t="s">
        <v>281</v>
      </c>
      <c r="U1291" s="1">
        <v>5</v>
      </c>
      <c r="V1291" s="1">
        <v>88721</v>
      </c>
    </row>
    <row r="1292" spans="1:22" x14ac:dyDescent="0.35">
      <c r="A1292" s="1">
        <v>26049</v>
      </c>
      <c r="B1292" s="1" t="s">
        <v>21</v>
      </c>
      <c r="C1292" s="1">
        <v>21.38</v>
      </c>
      <c r="D1292" s="1">
        <v>0.05</v>
      </c>
      <c r="E1292" s="1">
        <v>2323</v>
      </c>
      <c r="F1292" s="1"/>
      <c r="G1292" s="1"/>
      <c r="H1292" s="1" t="s">
        <v>32</v>
      </c>
      <c r="I1292" s="1" t="s">
        <v>51</v>
      </c>
      <c r="J1292" s="1" t="s">
        <v>58</v>
      </c>
      <c r="K1292" s="1" t="s">
        <v>25</v>
      </c>
      <c r="L1292" s="1" t="s">
        <v>44</v>
      </c>
      <c r="M1292" s="1"/>
      <c r="N1292" s="1" t="s">
        <v>27</v>
      </c>
      <c r="O1292" s="1" t="s">
        <v>28</v>
      </c>
      <c r="P1292" s="1" t="s">
        <v>37</v>
      </c>
      <c r="Q1292" s="1" t="s">
        <v>827</v>
      </c>
      <c r="R1292" s="1">
        <v>92236</v>
      </c>
      <c r="S1292" s="1" t="s">
        <v>179</v>
      </c>
      <c r="T1292" s="1" t="s">
        <v>282</v>
      </c>
      <c r="U1292" s="1">
        <v>4</v>
      </c>
      <c r="V1292" s="1">
        <v>88721</v>
      </c>
    </row>
    <row r="1293" spans="1:22" x14ac:dyDescent="0.35">
      <c r="A1293" s="1">
        <v>23053</v>
      </c>
      <c r="B1293" s="1" t="s">
        <v>31</v>
      </c>
      <c r="C1293" s="1">
        <v>4.9800000000000004</v>
      </c>
      <c r="D1293" s="1">
        <v>0.05</v>
      </c>
      <c r="E1293" s="1">
        <v>2323</v>
      </c>
      <c r="F1293" s="1"/>
      <c r="G1293" s="1"/>
      <c r="H1293" s="1" t="s">
        <v>22</v>
      </c>
      <c r="I1293" s="1" t="s">
        <v>51</v>
      </c>
      <c r="J1293" s="1" t="s">
        <v>73</v>
      </c>
      <c r="K1293" s="1" t="s">
        <v>144</v>
      </c>
      <c r="L1293" s="1" t="s">
        <v>44</v>
      </c>
      <c r="M1293" s="1"/>
      <c r="N1293" s="1" t="s">
        <v>27</v>
      </c>
      <c r="O1293" s="1" t="s">
        <v>54</v>
      </c>
      <c r="P1293" s="1" t="s">
        <v>37</v>
      </c>
      <c r="Q1293" s="1" t="s">
        <v>827</v>
      </c>
      <c r="R1293" s="1">
        <v>92236</v>
      </c>
      <c r="S1293" s="1" t="s">
        <v>310</v>
      </c>
      <c r="T1293" s="1" t="s">
        <v>310</v>
      </c>
      <c r="U1293" s="1">
        <v>7</v>
      </c>
      <c r="V1293" s="1">
        <v>88722</v>
      </c>
    </row>
    <row r="1294" spans="1:22" x14ac:dyDescent="0.35">
      <c r="A1294" s="1">
        <v>25456</v>
      </c>
      <c r="B1294" s="1" t="s">
        <v>50</v>
      </c>
      <c r="C1294" s="1">
        <v>28.53</v>
      </c>
      <c r="D1294" s="1">
        <v>0.05</v>
      </c>
      <c r="E1294" s="1">
        <v>2330</v>
      </c>
      <c r="F1294" s="1"/>
      <c r="G1294" s="1"/>
      <c r="H1294" s="1" t="s">
        <v>32</v>
      </c>
      <c r="I1294" s="1" t="s">
        <v>42</v>
      </c>
      <c r="J1294" s="1" t="s">
        <v>58</v>
      </c>
      <c r="K1294" s="1" t="s">
        <v>100</v>
      </c>
      <c r="L1294" s="1" t="s">
        <v>53</v>
      </c>
      <c r="M1294" s="1"/>
      <c r="N1294" s="1" t="s">
        <v>27</v>
      </c>
      <c r="O1294" s="1" t="s">
        <v>54</v>
      </c>
      <c r="P1294" s="1" t="s">
        <v>228</v>
      </c>
      <c r="Q1294" s="1" t="s">
        <v>828</v>
      </c>
      <c r="R1294" s="1">
        <v>52302</v>
      </c>
      <c r="S1294" s="1" t="s">
        <v>384</v>
      </c>
      <c r="T1294" s="1" t="s">
        <v>94</v>
      </c>
      <c r="U1294" s="1">
        <v>5</v>
      </c>
      <c r="V1294" s="1">
        <v>90964</v>
      </c>
    </row>
    <row r="1295" spans="1:22" x14ac:dyDescent="0.35">
      <c r="A1295" s="1">
        <v>19441</v>
      </c>
      <c r="B1295" s="1" t="s">
        <v>21</v>
      </c>
      <c r="C1295" s="1">
        <v>180.98</v>
      </c>
      <c r="D1295" s="1">
        <v>0.1</v>
      </c>
      <c r="E1295" s="1">
        <v>2333</v>
      </c>
      <c r="F1295" s="1"/>
      <c r="G1295" s="1"/>
      <c r="H1295" s="1" t="s">
        <v>22</v>
      </c>
      <c r="I1295" s="1" t="s">
        <v>51</v>
      </c>
      <c r="J1295" s="1" t="s">
        <v>34</v>
      </c>
      <c r="K1295" s="1" t="s">
        <v>35</v>
      </c>
      <c r="L1295" s="1" t="s">
        <v>36</v>
      </c>
      <c r="M1295" s="1"/>
      <c r="N1295" s="1" t="s">
        <v>27</v>
      </c>
      <c r="O1295" s="1" t="s">
        <v>54</v>
      </c>
      <c r="P1295" s="1" t="s">
        <v>718</v>
      </c>
      <c r="Q1295" s="1" t="s">
        <v>829</v>
      </c>
      <c r="R1295" s="1">
        <v>54302</v>
      </c>
      <c r="S1295" s="1" t="s">
        <v>154</v>
      </c>
      <c r="T1295" s="1" t="s">
        <v>150</v>
      </c>
      <c r="U1295" s="1">
        <v>1</v>
      </c>
      <c r="V1295" s="1">
        <v>89611</v>
      </c>
    </row>
    <row r="1296" spans="1:22" x14ac:dyDescent="0.35">
      <c r="A1296" s="1">
        <v>23721</v>
      </c>
      <c r="B1296" s="1" t="s">
        <v>98</v>
      </c>
      <c r="C1296" s="1">
        <v>60.65</v>
      </c>
      <c r="D1296" s="1">
        <v>0.05</v>
      </c>
      <c r="E1296" s="1">
        <v>2334</v>
      </c>
      <c r="F1296" s="1"/>
      <c r="G1296" s="1"/>
      <c r="H1296" s="1" t="s">
        <v>32</v>
      </c>
      <c r="I1296" s="1" t="s">
        <v>104</v>
      </c>
      <c r="J1296" s="1" t="s">
        <v>34</v>
      </c>
      <c r="K1296" s="1" t="s">
        <v>52</v>
      </c>
      <c r="L1296" s="1" t="s">
        <v>75</v>
      </c>
      <c r="M1296" s="1"/>
      <c r="N1296" s="1" t="s">
        <v>27</v>
      </c>
      <c r="O1296" s="1" t="s">
        <v>54</v>
      </c>
      <c r="P1296" s="1" t="s">
        <v>718</v>
      </c>
      <c r="Q1296" s="1" t="s">
        <v>830</v>
      </c>
      <c r="R1296" s="1">
        <v>53220</v>
      </c>
      <c r="S1296" s="2">
        <v>42159</v>
      </c>
      <c r="T1296" s="2">
        <v>42220</v>
      </c>
      <c r="U1296" s="1">
        <v>10</v>
      </c>
      <c r="V1296" s="1">
        <v>89608</v>
      </c>
    </row>
    <row r="1297" spans="1:22" x14ac:dyDescent="0.35">
      <c r="A1297" s="1">
        <v>23693</v>
      </c>
      <c r="B1297" s="1" t="s">
        <v>31</v>
      </c>
      <c r="C1297" s="1">
        <v>14.81</v>
      </c>
      <c r="D1297" s="1">
        <v>0.05</v>
      </c>
      <c r="E1297" s="1">
        <v>2334</v>
      </c>
      <c r="F1297" s="1"/>
      <c r="G1297" s="1"/>
      <c r="H1297" s="1" t="s">
        <v>32</v>
      </c>
      <c r="I1297" s="1" t="s">
        <v>51</v>
      </c>
      <c r="J1297" s="1" t="s">
        <v>58</v>
      </c>
      <c r="K1297" s="1" t="s">
        <v>196</v>
      </c>
      <c r="L1297" s="1" t="s">
        <v>53</v>
      </c>
      <c r="M1297" s="1"/>
      <c r="N1297" s="1" t="s">
        <v>27</v>
      </c>
      <c r="O1297" s="1" t="s">
        <v>54</v>
      </c>
      <c r="P1297" s="1" t="s">
        <v>718</v>
      </c>
      <c r="Q1297" s="1" t="s">
        <v>830</v>
      </c>
      <c r="R1297" s="1">
        <v>53220</v>
      </c>
      <c r="S1297" s="2">
        <v>42251</v>
      </c>
      <c r="T1297" s="2">
        <v>42312</v>
      </c>
      <c r="U1297" s="1">
        <v>8</v>
      </c>
      <c r="V1297" s="1">
        <v>89609</v>
      </c>
    </row>
    <row r="1298" spans="1:22" x14ac:dyDescent="0.35">
      <c r="A1298" s="1">
        <v>23694</v>
      </c>
      <c r="B1298" s="1" t="s">
        <v>31</v>
      </c>
      <c r="C1298" s="1">
        <v>2.78</v>
      </c>
      <c r="D1298" s="1">
        <v>0.05</v>
      </c>
      <c r="E1298" s="1">
        <v>2334</v>
      </c>
      <c r="F1298" s="1"/>
      <c r="G1298" s="1"/>
      <c r="H1298" s="1" t="s">
        <v>32</v>
      </c>
      <c r="I1298" s="1" t="s">
        <v>51</v>
      </c>
      <c r="J1298" s="1" t="s">
        <v>58</v>
      </c>
      <c r="K1298" s="1" t="s">
        <v>25</v>
      </c>
      <c r="L1298" s="1" t="s">
        <v>26</v>
      </c>
      <c r="M1298" s="1"/>
      <c r="N1298" s="1" t="s">
        <v>27</v>
      </c>
      <c r="O1298" s="1" t="s">
        <v>54</v>
      </c>
      <c r="P1298" s="1" t="s">
        <v>718</v>
      </c>
      <c r="Q1298" s="1" t="s">
        <v>830</v>
      </c>
      <c r="R1298" s="1">
        <v>53220</v>
      </c>
      <c r="S1298" s="2">
        <v>42251</v>
      </c>
      <c r="T1298" s="2">
        <v>42281</v>
      </c>
      <c r="U1298" s="1">
        <v>7</v>
      </c>
      <c r="V1298" s="1">
        <v>89609</v>
      </c>
    </row>
    <row r="1299" spans="1:22" x14ac:dyDescent="0.35">
      <c r="A1299" s="1">
        <v>24952</v>
      </c>
      <c r="B1299" s="1" t="s">
        <v>98</v>
      </c>
      <c r="C1299" s="1">
        <v>3.74</v>
      </c>
      <c r="D1299" s="1">
        <v>0.05</v>
      </c>
      <c r="E1299" s="1">
        <v>2334</v>
      </c>
      <c r="F1299" s="1"/>
      <c r="G1299" s="1"/>
      <c r="H1299" s="1" t="s">
        <v>32</v>
      </c>
      <c r="I1299" s="1" t="s">
        <v>42</v>
      </c>
      <c r="J1299" s="1" t="s">
        <v>58</v>
      </c>
      <c r="K1299" s="1" t="s">
        <v>60</v>
      </c>
      <c r="L1299" s="1" t="s">
        <v>26</v>
      </c>
      <c r="M1299" s="1"/>
      <c r="N1299" s="1" t="s">
        <v>27</v>
      </c>
      <c r="O1299" s="1" t="s">
        <v>45</v>
      </c>
      <c r="P1299" s="1" t="s">
        <v>718</v>
      </c>
      <c r="Q1299" s="1" t="s">
        <v>830</v>
      </c>
      <c r="R1299" s="1">
        <v>53220</v>
      </c>
      <c r="S1299" s="2">
        <v>42041</v>
      </c>
      <c r="T1299" s="2">
        <v>42253</v>
      </c>
      <c r="U1299" s="1">
        <v>12</v>
      </c>
      <c r="V1299" s="1">
        <v>89610</v>
      </c>
    </row>
    <row r="1300" spans="1:22" x14ac:dyDescent="0.35">
      <c r="A1300" s="1">
        <v>25241</v>
      </c>
      <c r="B1300" s="1" t="s">
        <v>41</v>
      </c>
      <c r="C1300" s="1">
        <v>2.08</v>
      </c>
      <c r="D1300" s="1">
        <v>0.05</v>
      </c>
      <c r="E1300" s="1">
        <v>2338</v>
      </c>
      <c r="F1300" s="1"/>
      <c r="G1300" s="1"/>
      <c r="H1300" s="1" t="s">
        <v>32</v>
      </c>
      <c r="I1300" s="1" t="s">
        <v>42</v>
      </c>
      <c r="J1300" s="1" t="s">
        <v>34</v>
      </c>
      <c r="K1300" s="1" t="s">
        <v>52</v>
      </c>
      <c r="L1300" s="1" t="s">
        <v>53</v>
      </c>
      <c r="M1300" s="1"/>
      <c r="N1300" s="1" t="s">
        <v>27</v>
      </c>
      <c r="O1300" s="1" t="s">
        <v>45</v>
      </c>
      <c r="P1300" s="1" t="s">
        <v>268</v>
      </c>
      <c r="Q1300" s="1" t="s">
        <v>794</v>
      </c>
      <c r="R1300" s="1">
        <v>20740</v>
      </c>
      <c r="S1300" s="1" t="s">
        <v>163</v>
      </c>
      <c r="T1300" s="1" t="s">
        <v>163</v>
      </c>
      <c r="U1300" s="1">
        <v>4</v>
      </c>
      <c r="V1300" s="1">
        <v>91480</v>
      </c>
    </row>
    <row r="1301" spans="1:22" x14ac:dyDescent="0.35">
      <c r="A1301" s="1">
        <v>26137</v>
      </c>
      <c r="B1301" s="1" t="s">
        <v>21</v>
      </c>
      <c r="C1301" s="1">
        <v>6.75</v>
      </c>
      <c r="D1301" s="1">
        <v>0.05</v>
      </c>
      <c r="E1301" s="1">
        <v>2338</v>
      </c>
      <c r="F1301" s="1"/>
      <c r="G1301" s="1"/>
      <c r="H1301" s="1" t="s">
        <v>32</v>
      </c>
      <c r="I1301" s="1" t="s">
        <v>42</v>
      </c>
      <c r="J1301" s="1" t="s">
        <v>58</v>
      </c>
      <c r="K1301" s="1" t="s">
        <v>100</v>
      </c>
      <c r="L1301" s="1" t="s">
        <v>53</v>
      </c>
      <c r="M1301" s="1"/>
      <c r="N1301" s="1" t="s">
        <v>27</v>
      </c>
      <c r="O1301" s="1" t="s">
        <v>54</v>
      </c>
      <c r="P1301" s="1" t="s">
        <v>268</v>
      </c>
      <c r="Q1301" s="1" t="s">
        <v>794</v>
      </c>
      <c r="R1301" s="1">
        <v>20740</v>
      </c>
      <c r="S1301" s="1" t="s">
        <v>192</v>
      </c>
      <c r="T1301" s="1" t="s">
        <v>192</v>
      </c>
      <c r="U1301" s="1">
        <v>15</v>
      </c>
      <c r="V1301" s="1">
        <v>91481</v>
      </c>
    </row>
    <row r="1302" spans="1:22" x14ac:dyDescent="0.35">
      <c r="A1302" s="1">
        <v>22526</v>
      </c>
      <c r="B1302" s="1" t="s">
        <v>50</v>
      </c>
      <c r="C1302" s="1">
        <v>11.58</v>
      </c>
      <c r="D1302" s="1">
        <v>0.05</v>
      </c>
      <c r="E1302" s="1">
        <v>2339</v>
      </c>
      <c r="F1302" s="1"/>
      <c r="G1302" s="1"/>
      <c r="H1302" s="1" t="s">
        <v>32</v>
      </c>
      <c r="I1302" s="1" t="s">
        <v>42</v>
      </c>
      <c r="J1302" s="1" t="s">
        <v>58</v>
      </c>
      <c r="K1302" s="1" t="s">
        <v>61</v>
      </c>
      <c r="L1302" s="1" t="s">
        <v>53</v>
      </c>
      <c r="M1302" s="1"/>
      <c r="N1302" s="1" t="s">
        <v>27</v>
      </c>
      <c r="O1302" s="1" t="s">
        <v>114</v>
      </c>
      <c r="P1302" s="1" t="s">
        <v>112</v>
      </c>
      <c r="Q1302" s="1" t="s">
        <v>831</v>
      </c>
      <c r="R1302" s="1">
        <v>77015</v>
      </c>
      <c r="S1302" s="1" t="s">
        <v>168</v>
      </c>
      <c r="T1302" s="1" t="s">
        <v>64</v>
      </c>
      <c r="U1302" s="1">
        <v>6</v>
      </c>
      <c r="V1302" s="1">
        <v>91482</v>
      </c>
    </row>
    <row r="1303" spans="1:22" x14ac:dyDescent="0.35">
      <c r="A1303" s="1">
        <v>19052</v>
      </c>
      <c r="B1303" s="1" t="s">
        <v>50</v>
      </c>
      <c r="C1303" s="1">
        <v>200.98</v>
      </c>
      <c r="D1303" s="1">
        <v>0.1</v>
      </c>
      <c r="E1303" s="1">
        <v>2345</v>
      </c>
      <c r="F1303" s="1"/>
      <c r="G1303" s="1"/>
      <c r="H1303" s="1" t="s">
        <v>22</v>
      </c>
      <c r="I1303" s="1" t="s">
        <v>81</v>
      </c>
      <c r="J1303" s="1" t="s">
        <v>34</v>
      </c>
      <c r="K1303" s="1" t="s">
        <v>35</v>
      </c>
      <c r="L1303" s="1" t="s">
        <v>36</v>
      </c>
      <c r="M1303" s="1"/>
      <c r="N1303" s="1" t="s">
        <v>27</v>
      </c>
      <c r="O1303" s="1" t="s">
        <v>114</v>
      </c>
      <c r="P1303" s="1" t="s">
        <v>347</v>
      </c>
      <c r="Q1303" s="1" t="s">
        <v>803</v>
      </c>
      <c r="R1303" s="1">
        <v>42003</v>
      </c>
      <c r="S1303" s="1" t="s">
        <v>297</v>
      </c>
      <c r="T1303" s="1" t="s">
        <v>126</v>
      </c>
      <c r="U1303" s="1">
        <v>9</v>
      </c>
      <c r="V1303" s="1">
        <v>89504</v>
      </c>
    </row>
    <row r="1304" spans="1:22" x14ac:dyDescent="0.35">
      <c r="A1304" s="1">
        <v>19053</v>
      </c>
      <c r="B1304" s="1" t="s">
        <v>50</v>
      </c>
      <c r="C1304" s="1">
        <v>179.29</v>
      </c>
      <c r="D1304" s="1">
        <v>0.1</v>
      </c>
      <c r="E1304" s="1">
        <v>2345</v>
      </c>
      <c r="F1304" s="1"/>
      <c r="G1304" s="1"/>
      <c r="H1304" s="1" t="s">
        <v>22</v>
      </c>
      <c r="I1304" s="1" t="s">
        <v>81</v>
      </c>
      <c r="J1304" s="1" t="s">
        <v>34</v>
      </c>
      <c r="K1304" s="1" t="s">
        <v>123</v>
      </c>
      <c r="L1304" s="1" t="s">
        <v>108</v>
      </c>
      <c r="M1304" s="1"/>
      <c r="N1304" s="1" t="s">
        <v>27</v>
      </c>
      <c r="O1304" s="1" t="s">
        <v>114</v>
      </c>
      <c r="P1304" s="1" t="s">
        <v>347</v>
      </c>
      <c r="Q1304" s="1" t="s">
        <v>803</v>
      </c>
      <c r="R1304" s="1">
        <v>42003</v>
      </c>
      <c r="S1304" s="1" t="s">
        <v>297</v>
      </c>
      <c r="T1304" s="1" t="s">
        <v>297</v>
      </c>
      <c r="U1304" s="1">
        <v>2</v>
      </c>
      <c r="V1304" s="1">
        <v>89504</v>
      </c>
    </row>
    <row r="1305" spans="1:22" x14ac:dyDescent="0.35">
      <c r="A1305" s="1">
        <v>20776</v>
      </c>
      <c r="B1305" s="1" t="s">
        <v>98</v>
      </c>
      <c r="C1305" s="1">
        <v>297.64</v>
      </c>
      <c r="D1305" s="1">
        <v>0.1</v>
      </c>
      <c r="E1305" s="1">
        <v>2346</v>
      </c>
      <c r="F1305" s="1"/>
      <c r="G1305" s="1"/>
      <c r="H1305" s="1" t="s">
        <v>22</v>
      </c>
      <c r="I1305" s="1" t="s">
        <v>81</v>
      </c>
      <c r="J1305" s="1" t="s">
        <v>73</v>
      </c>
      <c r="K1305" s="1" t="s">
        <v>74</v>
      </c>
      <c r="L1305" s="1" t="s">
        <v>36</v>
      </c>
      <c r="M1305" s="1"/>
      <c r="N1305" s="1" t="s">
        <v>27</v>
      </c>
      <c r="O1305" s="1" t="s">
        <v>114</v>
      </c>
      <c r="P1305" s="1" t="s">
        <v>347</v>
      </c>
      <c r="Q1305" s="1" t="s">
        <v>832</v>
      </c>
      <c r="R1305" s="1">
        <v>40258</v>
      </c>
      <c r="S1305" s="2">
        <v>42278</v>
      </c>
      <c r="T1305" s="1" t="s">
        <v>176</v>
      </c>
      <c r="U1305" s="1">
        <v>12</v>
      </c>
      <c r="V1305" s="1">
        <v>89503</v>
      </c>
    </row>
    <row r="1306" spans="1:22" x14ac:dyDescent="0.35">
      <c r="A1306" s="1">
        <v>21627</v>
      </c>
      <c r="B1306" s="1" t="s">
        <v>21</v>
      </c>
      <c r="C1306" s="1">
        <v>218.75</v>
      </c>
      <c r="D1306" s="1">
        <v>0.1</v>
      </c>
      <c r="E1306" s="1">
        <v>2346</v>
      </c>
      <c r="F1306" s="1"/>
      <c r="G1306" s="1"/>
      <c r="H1306" s="1" t="s">
        <v>22</v>
      </c>
      <c r="I1306" s="1" t="s">
        <v>81</v>
      </c>
      <c r="J1306" s="1" t="s">
        <v>34</v>
      </c>
      <c r="K1306" s="1" t="s">
        <v>123</v>
      </c>
      <c r="L1306" s="1" t="s">
        <v>108</v>
      </c>
      <c r="M1306" s="1"/>
      <c r="N1306" s="1" t="s">
        <v>27</v>
      </c>
      <c r="O1306" s="1" t="s">
        <v>45</v>
      </c>
      <c r="P1306" s="1" t="s">
        <v>347</v>
      </c>
      <c r="Q1306" s="1" t="s">
        <v>832</v>
      </c>
      <c r="R1306" s="1">
        <v>40258</v>
      </c>
      <c r="S1306" s="1" t="s">
        <v>249</v>
      </c>
      <c r="T1306" s="1" t="s">
        <v>77</v>
      </c>
      <c r="U1306" s="1">
        <v>17</v>
      </c>
      <c r="V1306" s="1">
        <v>89505</v>
      </c>
    </row>
    <row r="1307" spans="1:22" x14ac:dyDescent="0.35">
      <c r="A1307" s="1">
        <v>18675</v>
      </c>
      <c r="B1307" s="1" t="s">
        <v>41</v>
      </c>
      <c r="C1307" s="1">
        <v>6.48</v>
      </c>
      <c r="D1307" s="1">
        <v>0.05</v>
      </c>
      <c r="E1307" s="1">
        <v>2351</v>
      </c>
      <c r="F1307" s="1"/>
      <c r="G1307" s="1"/>
      <c r="H1307" s="1" t="s">
        <v>32</v>
      </c>
      <c r="I1307" s="1" t="s">
        <v>81</v>
      </c>
      <c r="J1307" s="1" t="s">
        <v>58</v>
      </c>
      <c r="K1307" s="1" t="s">
        <v>83</v>
      </c>
      <c r="L1307" s="1" t="s">
        <v>53</v>
      </c>
      <c r="M1307" s="1"/>
      <c r="N1307" s="1" t="s">
        <v>27</v>
      </c>
      <c r="O1307" s="1" t="s">
        <v>45</v>
      </c>
      <c r="P1307" s="1" t="s">
        <v>268</v>
      </c>
      <c r="Q1307" s="1" t="s">
        <v>833</v>
      </c>
      <c r="R1307" s="1">
        <v>21114</v>
      </c>
      <c r="S1307" s="1" t="s">
        <v>128</v>
      </c>
      <c r="T1307" s="2">
        <v>42039</v>
      </c>
      <c r="U1307" s="1">
        <v>13</v>
      </c>
      <c r="V1307" s="1">
        <v>86163</v>
      </c>
    </row>
    <row r="1308" spans="1:22" x14ac:dyDescent="0.35">
      <c r="A1308" s="1">
        <v>20904</v>
      </c>
      <c r="B1308" s="1" t="s">
        <v>41</v>
      </c>
      <c r="C1308" s="1">
        <v>59.76</v>
      </c>
      <c r="D1308" s="1">
        <v>0.05</v>
      </c>
      <c r="E1308" s="1">
        <v>2352</v>
      </c>
      <c r="F1308" s="1"/>
      <c r="G1308" s="1"/>
      <c r="H1308" s="1" t="s">
        <v>32</v>
      </c>
      <c r="I1308" s="1" t="s">
        <v>104</v>
      </c>
      <c r="J1308" s="1" t="s">
        <v>58</v>
      </c>
      <c r="K1308" s="1" t="s">
        <v>119</v>
      </c>
      <c r="L1308" s="1" t="s">
        <v>53</v>
      </c>
      <c r="M1308" s="1"/>
      <c r="N1308" s="1" t="s">
        <v>27</v>
      </c>
      <c r="O1308" s="1" t="s">
        <v>45</v>
      </c>
      <c r="P1308" s="1" t="s">
        <v>268</v>
      </c>
      <c r="Q1308" s="1" t="s">
        <v>834</v>
      </c>
      <c r="R1308" s="1">
        <v>21501</v>
      </c>
      <c r="S1308" s="1" t="s">
        <v>311</v>
      </c>
      <c r="T1308" s="1" t="s">
        <v>154</v>
      </c>
      <c r="U1308" s="1">
        <v>18</v>
      </c>
      <c r="V1308" s="1">
        <v>86165</v>
      </c>
    </row>
    <row r="1309" spans="1:22" x14ac:dyDescent="0.35">
      <c r="A1309" s="1">
        <v>20905</v>
      </c>
      <c r="B1309" s="1" t="s">
        <v>41</v>
      </c>
      <c r="C1309" s="1">
        <v>195.99</v>
      </c>
      <c r="D1309" s="1">
        <v>0.1</v>
      </c>
      <c r="E1309" s="1">
        <v>2352</v>
      </c>
      <c r="F1309" s="1"/>
      <c r="G1309" s="1"/>
      <c r="H1309" s="1" t="s">
        <v>32</v>
      </c>
      <c r="I1309" s="1" t="s">
        <v>104</v>
      </c>
      <c r="J1309" s="1" t="s">
        <v>73</v>
      </c>
      <c r="K1309" s="1" t="s">
        <v>67</v>
      </c>
      <c r="L1309" s="1" t="s">
        <v>53</v>
      </c>
      <c r="M1309" s="1"/>
      <c r="N1309" s="1" t="s">
        <v>27</v>
      </c>
      <c r="O1309" s="1" t="s">
        <v>45</v>
      </c>
      <c r="P1309" s="1" t="s">
        <v>268</v>
      </c>
      <c r="Q1309" s="1" t="s">
        <v>834</v>
      </c>
      <c r="R1309" s="1">
        <v>21501</v>
      </c>
      <c r="S1309" s="1" t="s">
        <v>311</v>
      </c>
      <c r="T1309" s="1" t="s">
        <v>154</v>
      </c>
      <c r="U1309" s="1">
        <v>4</v>
      </c>
      <c r="V1309" s="1">
        <v>86165</v>
      </c>
    </row>
    <row r="1310" spans="1:22" x14ac:dyDescent="0.35">
      <c r="A1310" s="1">
        <v>19270</v>
      </c>
      <c r="B1310" s="1" t="s">
        <v>31</v>
      </c>
      <c r="C1310" s="1">
        <v>71.37</v>
      </c>
      <c r="D1310" s="1">
        <v>0.05</v>
      </c>
      <c r="E1310" s="1">
        <v>2352</v>
      </c>
      <c r="F1310" s="1"/>
      <c r="G1310" s="1"/>
      <c r="H1310" s="1" t="s">
        <v>32</v>
      </c>
      <c r="I1310" s="1" t="s">
        <v>42</v>
      </c>
      <c r="J1310" s="1" t="s">
        <v>34</v>
      </c>
      <c r="K1310" s="1" t="s">
        <v>123</v>
      </c>
      <c r="L1310" s="1" t="s">
        <v>178</v>
      </c>
      <c r="M1310" s="1"/>
      <c r="N1310" s="1" t="s">
        <v>27</v>
      </c>
      <c r="O1310" s="1" t="s">
        <v>45</v>
      </c>
      <c r="P1310" s="1" t="s">
        <v>268</v>
      </c>
      <c r="Q1310" s="1" t="s">
        <v>834</v>
      </c>
      <c r="R1310" s="1">
        <v>21501</v>
      </c>
      <c r="S1310" s="1" t="s">
        <v>154</v>
      </c>
      <c r="T1310" s="1" t="s">
        <v>150</v>
      </c>
      <c r="U1310" s="1">
        <v>19</v>
      </c>
      <c r="V1310" s="1">
        <v>86166</v>
      </c>
    </row>
    <row r="1311" spans="1:22" x14ac:dyDescent="0.35">
      <c r="A1311" s="1">
        <v>25338</v>
      </c>
      <c r="B1311" s="1" t="s">
        <v>41</v>
      </c>
      <c r="C1311" s="1">
        <v>5.98</v>
      </c>
      <c r="D1311" s="1">
        <v>0.05</v>
      </c>
      <c r="E1311" s="1">
        <v>2353</v>
      </c>
      <c r="F1311" s="1"/>
      <c r="G1311" s="1"/>
      <c r="H1311" s="1" t="s">
        <v>32</v>
      </c>
      <c r="I1311" s="1" t="s">
        <v>81</v>
      </c>
      <c r="J1311" s="1" t="s">
        <v>58</v>
      </c>
      <c r="K1311" s="1" t="s">
        <v>25</v>
      </c>
      <c r="L1311" s="1" t="s">
        <v>26</v>
      </c>
      <c r="M1311" s="1"/>
      <c r="N1311" s="1" t="s">
        <v>27</v>
      </c>
      <c r="O1311" s="1" t="s">
        <v>45</v>
      </c>
      <c r="P1311" s="1" t="s">
        <v>268</v>
      </c>
      <c r="Q1311" s="1" t="s">
        <v>835</v>
      </c>
      <c r="R1311" s="1">
        <v>21040</v>
      </c>
      <c r="S1311" s="1" t="s">
        <v>382</v>
      </c>
      <c r="T1311" s="1" t="s">
        <v>230</v>
      </c>
      <c r="U1311" s="1">
        <v>22</v>
      </c>
      <c r="V1311" s="1">
        <v>86164</v>
      </c>
    </row>
    <row r="1312" spans="1:22" x14ac:dyDescent="0.35">
      <c r="A1312" s="1">
        <v>25339</v>
      </c>
      <c r="B1312" s="1" t="s">
        <v>41</v>
      </c>
      <c r="C1312" s="1">
        <v>20.99</v>
      </c>
      <c r="D1312" s="1">
        <v>0.05</v>
      </c>
      <c r="E1312" s="1">
        <v>2353</v>
      </c>
      <c r="F1312" s="1"/>
      <c r="G1312" s="1"/>
      <c r="H1312" s="1" t="s">
        <v>32</v>
      </c>
      <c r="I1312" s="1" t="s">
        <v>81</v>
      </c>
      <c r="J1312" s="1" t="s">
        <v>73</v>
      </c>
      <c r="K1312" s="1" t="s">
        <v>67</v>
      </c>
      <c r="L1312" s="1" t="s">
        <v>26</v>
      </c>
      <c r="M1312" s="1"/>
      <c r="N1312" s="1" t="s">
        <v>27</v>
      </c>
      <c r="O1312" s="1" t="s">
        <v>28</v>
      </c>
      <c r="P1312" s="1" t="s">
        <v>268</v>
      </c>
      <c r="Q1312" s="1" t="s">
        <v>835</v>
      </c>
      <c r="R1312" s="1">
        <v>21040</v>
      </c>
      <c r="S1312" s="1" t="s">
        <v>382</v>
      </c>
      <c r="T1312" s="1" t="s">
        <v>230</v>
      </c>
      <c r="U1312" s="1">
        <v>2</v>
      </c>
      <c r="V1312" s="1">
        <v>86164</v>
      </c>
    </row>
    <row r="1313" spans="1:22" x14ac:dyDescent="0.35">
      <c r="A1313" s="1">
        <v>22649</v>
      </c>
      <c r="B1313" s="1" t="s">
        <v>31</v>
      </c>
      <c r="C1313" s="1">
        <v>78.69</v>
      </c>
      <c r="D1313" s="1">
        <v>0.05</v>
      </c>
      <c r="E1313" s="1">
        <v>2355</v>
      </c>
      <c r="F1313" s="1"/>
      <c r="G1313" s="1"/>
      <c r="H1313" s="1" t="s">
        <v>32</v>
      </c>
      <c r="I1313" s="1" t="s">
        <v>104</v>
      </c>
      <c r="J1313" s="1" t="s">
        <v>34</v>
      </c>
      <c r="K1313" s="1" t="s">
        <v>52</v>
      </c>
      <c r="L1313" s="1" t="s">
        <v>53</v>
      </c>
      <c r="M1313" s="1"/>
      <c r="N1313" s="1" t="s">
        <v>27</v>
      </c>
      <c r="O1313" s="1" t="s">
        <v>28</v>
      </c>
      <c r="P1313" s="1" t="s">
        <v>37</v>
      </c>
      <c r="Q1313" s="1" t="s">
        <v>827</v>
      </c>
      <c r="R1313" s="1">
        <v>92236</v>
      </c>
      <c r="S1313" s="1" t="s">
        <v>48</v>
      </c>
      <c r="T1313" s="1" t="s">
        <v>270</v>
      </c>
      <c r="U1313" s="1">
        <v>9</v>
      </c>
      <c r="V1313" s="1">
        <v>91304</v>
      </c>
    </row>
    <row r="1314" spans="1:22" x14ac:dyDescent="0.35">
      <c r="A1314" s="1">
        <v>21511</v>
      </c>
      <c r="B1314" s="1" t="s">
        <v>50</v>
      </c>
      <c r="C1314" s="1">
        <v>146.34</v>
      </c>
      <c r="D1314" s="1">
        <v>0.1</v>
      </c>
      <c r="E1314" s="1">
        <v>2355</v>
      </c>
      <c r="F1314" s="1"/>
      <c r="G1314" s="1"/>
      <c r="H1314" s="1" t="s">
        <v>22</v>
      </c>
      <c r="I1314" s="1" t="s">
        <v>104</v>
      </c>
      <c r="J1314" s="1" t="s">
        <v>34</v>
      </c>
      <c r="K1314" s="1" t="s">
        <v>123</v>
      </c>
      <c r="L1314" s="1" t="s">
        <v>108</v>
      </c>
      <c r="M1314" s="1"/>
      <c r="N1314" s="1" t="s">
        <v>27</v>
      </c>
      <c r="O1314" s="1" t="s">
        <v>28</v>
      </c>
      <c r="P1314" s="1" t="s">
        <v>37</v>
      </c>
      <c r="Q1314" s="1" t="s">
        <v>827</v>
      </c>
      <c r="R1314" s="1">
        <v>92236</v>
      </c>
      <c r="S1314" s="1" t="s">
        <v>103</v>
      </c>
      <c r="T1314" s="1" t="s">
        <v>193</v>
      </c>
      <c r="U1314" s="1">
        <v>12</v>
      </c>
      <c r="V1314" s="1">
        <v>91306</v>
      </c>
    </row>
    <row r="1315" spans="1:22" x14ac:dyDescent="0.35">
      <c r="A1315" s="1">
        <v>24526</v>
      </c>
      <c r="B1315" s="1" t="s">
        <v>50</v>
      </c>
      <c r="C1315" s="1">
        <v>29.34</v>
      </c>
      <c r="D1315" s="1">
        <v>0.05</v>
      </c>
      <c r="E1315" s="1">
        <v>2356</v>
      </c>
      <c r="F1315" s="1"/>
      <c r="G1315" s="1"/>
      <c r="H1315" s="1" t="s">
        <v>32</v>
      </c>
      <c r="I1315" s="1" t="s">
        <v>104</v>
      </c>
      <c r="J1315" s="1" t="s">
        <v>34</v>
      </c>
      <c r="K1315" s="1" t="s">
        <v>52</v>
      </c>
      <c r="L1315" s="1" t="s">
        <v>53</v>
      </c>
      <c r="M1315" s="1"/>
      <c r="N1315" s="1" t="s">
        <v>27</v>
      </c>
      <c r="O1315" s="1" t="s">
        <v>114</v>
      </c>
      <c r="P1315" s="1" t="s">
        <v>836</v>
      </c>
      <c r="Q1315" s="1" t="s">
        <v>837</v>
      </c>
      <c r="R1315" s="1">
        <v>82901</v>
      </c>
      <c r="S1315" s="1" t="s">
        <v>126</v>
      </c>
      <c r="T1315" s="1" t="s">
        <v>281</v>
      </c>
      <c r="U1315" s="1">
        <v>22</v>
      </c>
      <c r="V1315" s="1">
        <v>91305</v>
      </c>
    </row>
    <row r="1316" spans="1:22" x14ac:dyDescent="0.35">
      <c r="A1316" s="1">
        <v>20798</v>
      </c>
      <c r="B1316" s="1" t="s">
        <v>98</v>
      </c>
      <c r="C1316" s="1">
        <v>205.99</v>
      </c>
      <c r="D1316" s="1">
        <v>0.1</v>
      </c>
      <c r="E1316" s="1">
        <v>2358</v>
      </c>
      <c r="F1316" s="1"/>
      <c r="G1316" s="1"/>
      <c r="H1316" s="1" t="s">
        <v>32</v>
      </c>
      <c r="I1316" s="1" t="s">
        <v>81</v>
      </c>
      <c r="J1316" s="1" t="s">
        <v>73</v>
      </c>
      <c r="K1316" s="1" t="s">
        <v>67</v>
      </c>
      <c r="L1316" s="1" t="s">
        <v>53</v>
      </c>
      <c r="M1316" s="1"/>
      <c r="N1316" s="1" t="s">
        <v>27</v>
      </c>
      <c r="O1316" s="1" t="s">
        <v>114</v>
      </c>
      <c r="P1316" s="1" t="s">
        <v>242</v>
      </c>
      <c r="Q1316" s="1" t="s">
        <v>778</v>
      </c>
      <c r="R1316" s="1">
        <v>33311</v>
      </c>
      <c r="S1316" s="2">
        <v>42097</v>
      </c>
      <c r="T1316" s="2">
        <v>42219</v>
      </c>
      <c r="U1316" s="1">
        <v>2</v>
      </c>
      <c r="V1316" s="1">
        <v>88267</v>
      </c>
    </row>
    <row r="1317" spans="1:22" x14ac:dyDescent="0.35">
      <c r="A1317" s="1">
        <v>18892</v>
      </c>
      <c r="B1317" s="1" t="s">
        <v>41</v>
      </c>
      <c r="C1317" s="1">
        <v>2.08</v>
      </c>
      <c r="D1317" s="1">
        <v>0.05</v>
      </c>
      <c r="E1317" s="1">
        <v>2358</v>
      </c>
      <c r="F1317" s="1"/>
      <c r="G1317" s="1"/>
      <c r="H1317" s="1" t="s">
        <v>32</v>
      </c>
      <c r="I1317" s="1" t="s">
        <v>42</v>
      </c>
      <c r="J1317" s="1" t="s">
        <v>58</v>
      </c>
      <c r="K1317" s="1" t="s">
        <v>141</v>
      </c>
      <c r="L1317" s="1" t="s">
        <v>44</v>
      </c>
      <c r="M1317" s="1"/>
      <c r="N1317" s="1" t="s">
        <v>27</v>
      </c>
      <c r="O1317" s="1" t="s">
        <v>114</v>
      </c>
      <c r="P1317" s="1" t="s">
        <v>242</v>
      </c>
      <c r="Q1317" s="1" t="s">
        <v>778</v>
      </c>
      <c r="R1317" s="1">
        <v>33311</v>
      </c>
      <c r="S1317" s="1" t="s">
        <v>68</v>
      </c>
      <c r="T1317" s="1" t="s">
        <v>270</v>
      </c>
      <c r="U1317" s="1">
        <v>19</v>
      </c>
      <c r="V1317" s="1">
        <v>88268</v>
      </c>
    </row>
    <row r="1318" spans="1:22" x14ac:dyDescent="0.35">
      <c r="A1318" s="1">
        <v>21772</v>
      </c>
      <c r="B1318" s="1" t="s">
        <v>41</v>
      </c>
      <c r="C1318" s="1">
        <v>7.28</v>
      </c>
      <c r="D1318" s="1">
        <v>0.05</v>
      </c>
      <c r="E1318" s="1">
        <v>2359</v>
      </c>
      <c r="F1318" s="1"/>
      <c r="G1318" s="1"/>
      <c r="H1318" s="1" t="s">
        <v>32</v>
      </c>
      <c r="I1318" s="1" t="s">
        <v>42</v>
      </c>
      <c r="J1318" s="1" t="s">
        <v>58</v>
      </c>
      <c r="K1318" s="1" t="s">
        <v>83</v>
      </c>
      <c r="L1318" s="1" t="s">
        <v>26</v>
      </c>
      <c r="M1318" s="1"/>
      <c r="N1318" s="1" t="s">
        <v>27</v>
      </c>
      <c r="O1318" s="1" t="s">
        <v>114</v>
      </c>
      <c r="P1318" s="1" t="s">
        <v>242</v>
      </c>
      <c r="Q1318" s="1" t="s">
        <v>838</v>
      </c>
      <c r="R1318" s="1">
        <v>33917</v>
      </c>
      <c r="S1318" s="2">
        <v>42126</v>
      </c>
      <c r="T1318" s="2">
        <v>42126</v>
      </c>
      <c r="U1318" s="1">
        <v>7</v>
      </c>
      <c r="V1318" s="1">
        <v>88265</v>
      </c>
    </row>
    <row r="1319" spans="1:22" x14ac:dyDescent="0.35">
      <c r="A1319" s="1">
        <v>24890</v>
      </c>
      <c r="B1319" s="1" t="s">
        <v>21</v>
      </c>
      <c r="C1319" s="1">
        <v>8.33</v>
      </c>
      <c r="D1319" s="1">
        <v>0.05</v>
      </c>
      <c r="E1319" s="1">
        <v>2361</v>
      </c>
      <c r="F1319" s="1"/>
      <c r="G1319" s="1"/>
      <c r="H1319" s="1" t="s">
        <v>32</v>
      </c>
      <c r="I1319" s="1" t="s">
        <v>81</v>
      </c>
      <c r="J1319" s="1" t="s">
        <v>73</v>
      </c>
      <c r="K1319" s="1" t="s">
        <v>144</v>
      </c>
      <c r="L1319" s="1" t="s">
        <v>44</v>
      </c>
      <c r="M1319" s="1"/>
      <c r="N1319" s="1" t="s">
        <v>27</v>
      </c>
      <c r="O1319" s="1" t="s">
        <v>45</v>
      </c>
      <c r="P1319" s="1" t="s">
        <v>242</v>
      </c>
      <c r="Q1319" s="1" t="s">
        <v>839</v>
      </c>
      <c r="R1319" s="1">
        <v>32259</v>
      </c>
      <c r="S1319" s="1" t="s">
        <v>457</v>
      </c>
      <c r="T1319" s="1" t="s">
        <v>367</v>
      </c>
      <c r="U1319" s="1">
        <v>1</v>
      </c>
      <c r="V1319" s="1">
        <v>88266</v>
      </c>
    </row>
    <row r="1320" spans="1:22" x14ac:dyDescent="0.35">
      <c r="A1320" s="1">
        <v>19369</v>
      </c>
      <c r="B1320" s="1" t="s">
        <v>21</v>
      </c>
      <c r="C1320" s="1">
        <v>5.77</v>
      </c>
      <c r="D1320" s="1">
        <v>0.05</v>
      </c>
      <c r="E1320" s="1">
        <v>2363</v>
      </c>
      <c r="F1320" s="1"/>
      <c r="G1320" s="1"/>
      <c r="H1320" s="1" t="s">
        <v>32</v>
      </c>
      <c r="I1320" s="1" t="s">
        <v>42</v>
      </c>
      <c r="J1320" s="1" t="s">
        <v>34</v>
      </c>
      <c r="K1320" s="1" t="s">
        <v>52</v>
      </c>
      <c r="L1320" s="1" t="s">
        <v>75</v>
      </c>
      <c r="M1320" s="1"/>
      <c r="N1320" s="1" t="s">
        <v>27</v>
      </c>
      <c r="O1320" s="1" t="s">
        <v>114</v>
      </c>
      <c r="P1320" s="1" t="s">
        <v>124</v>
      </c>
      <c r="Q1320" s="1" t="s">
        <v>798</v>
      </c>
      <c r="R1320" s="1">
        <v>44256</v>
      </c>
      <c r="S1320" s="2">
        <v>42312</v>
      </c>
      <c r="T1320" s="1" t="s">
        <v>204</v>
      </c>
      <c r="U1320" s="1">
        <v>11</v>
      </c>
      <c r="V1320" s="1">
        <v>90040</v>
      </c>
    </row>
    <row r="1321" spans="1:22" x14ac:dyDescent="0.35">
      <c r="A1321" s="1">
        <v>21582</v>
      </c>
      <c r="B1321" s="1" t="s">
        <v>98</v>
      </c>
      <c r="C1321" s="1">
        <v>5.98</v>
      </c>
      <c r="D1321" s="1">
        <v>0.05</v>
      </c>
      <c r="E1321" s="1">
        <v>2369</v>
      </c>
      <c r="F1321" s="1"/>
      <c r="G1321" s="1"/>
      <c r="H1321" s="1" t="s">
        <v>32</v>
      </c>
      <c r="I1321" s="1" t="s">
        <v>104</v>
      </c>
      <c r="J1321" s="1" t="s">
        <v>58</v>
      </c>
      <c r="K1321" s="1" t="s">
        <v>83</v>
      </c>
      <c r="L1321" s="1" t="s">
        <v>53</v>
      </c>
      <c r="M1321" s="1"/>
      <c r="N1321" s="1" t="s">
        <v>27</v>
      </c>
      <c r="O1321" s="1" t="s">
        <v>54</v>
      </c>
      <c r="P1321" s="1" t="s">
        <v>242</v>
      </c>
      <c r="Q1321" s="1" t="s">
        <v>840</v>
      </c>
      <c r="R1321" s="1">
        <v>33024</v>
      </c>
      <c r="S1321" s="1" t="s">
        <v>163</v>
      </c>
      <c r="T1321" s="1" t="s">
        <v>176</v>
      </c>
      <c r="U1321" s="1">
        <v>13</v>
      </c>
      <c r="V1321" s="1">
        <v>90408</v>
      </c>
    </row>
    <row r="1322" spans="1:22" x14ac:dyDescent="0.35">
      <c r="A1322" s="1">
        <v>21988</v>
      </c>
      <c r="B1322" s="1" t="s">
        <v>50</v>
      </c>
      <c r="C1322" s="1">
        <v>1.76</v>
      </c>
      <c r="D1322" s="1">
        <v>0.05</v>
      </c>
      <c r="E1322" s="1">
        <v>2372</v>
      </c>
      <c r="F1322" s="1"/>
      <c r="G1322" s="1"/>
      <c r="H1322" s="1" t="s">
        <v>32</v>
      </c>
      <c r="I1322" s="1" t="s">
        <v>81</v>
      </c>
      <c r="J1322" s="1" t="s">
        <v>58</v>
      </c>
      <c r="K1322" s="1" t="s">
        <v>25</v>
      </c>
      <c r="L1322" s="1" t="s">
        <v>26</v>
      </c>
      <c r="M1322" s="1"/>
      <c r="N1322" s="1" t="s">
        <v>27</v>
      </c>
      <c r="O1322" s="1" t="s">
        <v>28</v>
      </c>
      <c r="P1322" s="1" t="s">
        <v>55</v>
      </c>
      <c r="Q1322" s="1" t="s">
        <v>841</v>
      </c>
      <c r="R1322" s="1">
        <v>55803</v>
      </c>
      <c r="S1322" s="1" t="s">
        <v>126</v>
      </c>
      <c r="T1322" s="1" t="s">
        <v>179</v>
      </c>
      <c r="U1322" s="1">
        <v>4</v>
      </c>
      <c r="V1322" s="1">
        <v>90714</v>
      </c>
    </row>
    <row r="1323" spans="1:22" x14ac:dyDescent="0.35">
      <c r="A1323" s="1">
        <v>22827</v>
      </c>
      <c r="B1323" s="1" t="s">
        <v>21</v>
      </c>
      <c r="C1323" s="1">
        <v>3.28</v>
      </c>
      <c r="D1323" s="1">
        <v>0.05</v>
      </c>
      <c r="E1323" s="1">
        <v>2376</v>
      </c>
      <c r="F1323" s="1"/>
      <c r="G1323" s="1"/>
      <c r="H1323" s="1" t="s">
        <v>32</v>
      </c>
      <c r="I1323" s="1" t="s">
        <v>81</v>
      </c>
      <c r="J1323" s="1" t="s">
        <v>58</v>
      </c>
      <c r="K1323" s="1" t="s">
        <v>25</v>
      </c>
      <c r="L1323" s="1" t="s">
        <v>26</v>
      </c>
      <c r="M1323" s="1"/>
      <c r="N1323" s="1" t="s">
        <v>27</v>
      </c>
      <c r="O1323" s="1" t="s">
        <v>28</v>
      </c>
      <c r="P1323" s="1" t="s">
        <v>682</v>
      </c>
      <c r="Q1323" s="1" t="s">
        <v>683</v>
      </c>
      <c r="R1323" s="1">
        <v>83843</v>
      </c>
      <c r="S1323" s="2">
        <v>42127</v>
      </c>
      <c r="T1323" s="2">
        <v>42158</v>
      </c>
      <c r="U1323" s="1">
        <v>18</v>
      </c>
      <c r="V1323" s="1">
        <v>91321</v>
      </c>
    </row>
    <row r="1324" spans="1:22" x14ac:dyDescent="0.35">
      <c r="A1324" s="1">
        <v>22828</v>
      </c>
      <c r="B1324" s="1" t="s">
        <v>21</v>
      </c>
      <c r="C1324" s="1">
        <v>6.98</v>
      </c>
      <c r="D1324" s="1">
        <v>0.05</v>
      </c>
      <c r="E1324" s="1">
        <v>2376</v>
      </c>
      <c r="F1324" s="1"/>
      <c r="G1324" s="1"/>
      <c r="H1324" s="1" t="s">
        <v>32</v>
      </c>
      <c r="I1324" s="1" t="s">
        <v>81</v>
      </c>
      <c r="J1324" s="1" t="s">
        <v>58</v>
      </c>
      <c r="K1324" s="1" t="s">
        <v>119</v>
      </c>
      <c r="L1324" s="1" t="s">
        <v>53</v>
      </c>
      <c r="M1324" s="1"/>
      <c r="N1324" s="1" t="s">
        <v>27</v>
      </c>
      <c r="O1324" s="1" t="s">
        <v>54</v>
      </c>
      <c r="P1324" s="1" t="s">
        <v>682</v>
      </c>
      <c r="Q1324" s="1" t="s">
        <v>683</v>
      </c>
      <c r="R1324" s="1">
        <v>83843</v>
      </c>
      <c r="S1324" s="2">
        <v>42127</v>
      </c>
      <c r="T1324" s="2">
        <v>42188</v>
      </c>
      <c r="U1324" s="1">
        <v>15</v>
      </c>
      <c r="V1324" s="1">
        <v>91321</v>
      </c>
    </row>
    <row r="1325" spans="1:22" x14ac:dyDescent="0.35">
      <c r="A1325" s="1">
        <v>18151</v>
      </c>
      <c r="B1325" s="1" t="s">
        <v>98</v>
      </c>
      <c r="C1325" s="1">
        <v>122.99</v>
      </c>
      <c r="D1325" s="1">
        <v>0.1</v>
      </c>
      <c r="E1325" s="1">
        <v>2379</v>
      </c>
      <c r="F1325" s="1"/>
      <c r="G1325" s="1"/>
      <c r="H1325" s="1" t="s">
        <v>32</v>
      </c>
      <c r="I1325" s="1" t="s">
        <v>51</v>
      </c>
      <c r="J1325" s="1" t="s">
        <v>58</v>
      </c>
      <c r="K1325" s="1" t="s">
        <v>100</v>
      </c>
      <c r="L1325" s="1" t="s">
        <v>53</v>
      </c>
      <c r="M1325" s="1"/>
      <c r="N1325" s="1" t="s">
        <v>27</v>
      </c>
      <c r="O1325" s="1" t="s">
        <v>54</v>
      </c>
      <c r="P1325" s="1" t="s">
        <v>215</v>
      </c>
      <c r="Q1325" s="1" t="s">
        <v>762</v>
      </c>
      <c r="R1325" s="1">
        <v>48135</v>
      </c>
      <c r="S1325" s="2">
        <v>42129</v>
      </c>
      <c r="T1325" s="2">
        <v>42190</v>
      </c>
      <c r="U1325" s="1">
        <v>12</v>
      </c>
      <c r="V1325" s="1">
        <v>86655</v>
      </c>
    </row>
    <row r="1326" spans="1:22" x14ac:dyDescent="0.35">
      <c r="A1326" s="1">
        <v>19898</v>
      </c>
      <c r="B1326" s="1" t="s">
        <v>31</v>
      </c>
      <c r="C1326" s="1">
        <v>3.38</v>
      </c>
      <c r="D1326" s="1">
        <v>0.05</v>
      </c>
      <c r="E1326" s="1">
        <v>2380</v>
      </c>
      <c r="F1326" s="1"/>
      <c r="G1326" s="1"/>
      <c r="H1326" s="1" t="s">
        <v>32</v>
      </c>
      <c r="I1326" s="1" t="s">
        <v>51</v>
      </c>
      <c r="J1326" s="1" t="s">
        <v>58</v>
      </c>
      <c r="K1326" s="1" t="s">
        <v>25</v>
      </c>
      <c r="L1326" s="1" t="s">
        <v>26</v>
      </c>
      <c r="M1326" s="1"/>
      <c r="N1326" s="1" t="s">
        <v>27</v>
      </c>
      <c r="O1326" s="1" t="s">
        <v>54</v>
      </c>
      <c r="P1326" s="1" t="s">
        <v>215</v>
      </c>
      <c r="Q1326" s="1" t="s">
        <v>842</v>
      </c>
      <c r="R1326" s="1">
        <v>49505</v>
      </c>
      <c r="S1326" s="1" t="s">
        <v>191</v>
      </c>
      <c r="T1326" s="1" t="s">
        <v>220</v>
      </c>
      <c r="U1326" s="1">
        <v>9</v>
      </c>
      <c r="V1326" s="1">
        <v>86654</v>
      </c>
    </row>
    <row r="1327" spans="1:22" x14ac:dyDescent="0.35">
      <c r="A1327" s="1">
        <v>18152</v>
      </c>
      <c r="B1327" s="1" t="s">
        <v>98</v>
      </c>
      <c r="C1327" s="1">
        <v>68.81</v>
      </c>
      <c r="D1327" s="1">
        <v>0.05</v>
      </c>
      <c r="E1327" s="1">
        <v>2380</v>
      </c>
      <c r="F1327" s="1"/>
      <c r="G1327" s="1"/>
      <c r="H1327" s="1" t="s">
        <v>22</v>
      </c>
      <c r="I1327" s="1" t="s">
        <v>51</v>
      </c>
      <c r="J1327" s="1" t="s">
        <v>58</v>
      </c>
      <c r="K1327" s="1" t="s">
        <v>196</v>
      </c>
      <c r="L1327" s="1" t="s">
        <v>36</v>
      </c>
      <c r="M1327" s="1"/>
      <c r="N1327" s="1" t="s">
        <v>27</v>
      </c>
      <c r="O1327" s="1" t="s">
        <v>45</v>
      </c>
      <c r="P1327" s="1" t="s">
        <v>215</v>
      </c>
      <c r="Q1327" s="1" t="s">
        <v>842</v>
      </c>
      <c r="R1327" s="1">
        <v>49505</v>
      </c>
      <c r="S1327" s="2">
        <v>42129</v>
      </c>
      <c r="T1327" s="2">
        <v>42190</v>
      </c>
      <c r="U1327" s="1">
        <v>17</v>
      </c>
      <c r="V1327" s="1">
        <v>86655</v>
      </c>
    </row>
    <row r="1328" spans="1:22" x14ac:dyDescent="0.35">
      <c r="A1328" s="1">
        <v>1898</v>
      </c>
      <c r="B1328" s="1" t="s">
        <v>31</v>
      </c>
      <c r="C1328" s="1">
        <v>3.38</v>
      </c>
      <c r="D1328" s="1">
        <v>0.05</v>
      </c>
      <c r="E1328" s="1">
        <v>2382</v>
      </c>
      <c r="F1328" s="1"/>
      <c r="G1328" s="1"/>
      <c r="H1328" s="1" t="s">
        <v>32</v>
      </c>
      <c r="I1328" s="1" t="s">
        <v>51</v>
      </c>
      <c r="J1328" s="1" t="s">
        <v>58</v>
      </c>
      <c r="K1328" s="1" t="s">
        <v>25</v>
      </c>
      <c r="L1328" s="1" t="s">
        <v>26</v>
      </c>
      <c r="M1328" s="1"/>
      <c r="N1328" s="1" t="s">
        <v>27</v>
      </c>
      <c r="O1328" s="1" t="s">
        <v>45</v>
      </c>
      <c r="P1328" s="1" t="s">
        <v>62</v>
      </c>
      <c r="Q1328" s="1" t="s">
        <v>79</v>
      </c>
      <c r="R1328" s="1">
        <v>10024</v>
      </c>
      <c r="S1328" s="1" t="s">
        <v>191</v>
      </c>
      <c r="T1328" s="1" t="s">
        <v>220</v>
      </c>
      <c r="U1328" s="1">
        <v>34</v>
      </c>
      <c r="V1328" s="1">
        <v>13606</v>
      </c>
    </row>
    <row r="1329" spans="1:22" x14ac:dyDescent="0.35">
      <c r="A1329" s="1">
        <v>151</v>
      </c>
      <c r="B1329" s="1" t="s">
        <v>98</v>
      </c>
      <c r="C1329" s="1">
        <v>122.99</v>
      </c>
      <c r="D1329" s="1">
        <v>0.1</v>
      </c>
      <c r="E1329" s="1">
        <v>2382</v>
      </c>
      <c r="F1329" s="1"/>
      <c r="G1329" s="1"/>
      <c r="H1329" s="1" t="s">
        <v>32</v>
      </c>
      <c r="I1329" s="1" t="s">
        <v>51</v>
      </c>
      <c r="J1329" s="1" t="s">
        <v>58</v>
      </c>
      <c r="K1329" s="1" t="s">
        <v>100</v>
      </c>
      <c r="L1329" s="1" t="s">
        <v>53</v>
      </c>
      <c r="M1329" s="1"/>
      <c r="N1329" s="1" t="s">
        <v>27</v>
      </c>
      <c r="O1329" s="1" t="s">
        <v>45</v>
      </c>
      <c r="P1329" s="1" t="s">
        <v>62</v>
      </c>
      <c r="Q1329" s="1" t="s">
        <v>79</v>
      </c>
      <c r="R1329" s="1">
        <v>10024</v>
      </c>
      <c r="S1329" s="2">
        <v>42129</v>
      </c>
      <c r="T1329" s="2">
        <v>42190</v>
      </c>
      <c r="U1329" s="1">
        <v>48</v>
      </c>
      <c r="V1329" s="1">
        <v>962</v>
      </c>
    </row>
    <row r="1330" spans="1:22" x14ac:dyDescent="0.35">
      <c r="A1330" s="1">
        <v>152</v>
      </c>
      <c r="B1330" s="1" t="s">
        <v>98</v>
      </c>
      <c r="C1330" s="1">
        <v>68.81</v>
      </c>
      <c r="D1330" s="1">
        <v>0.05</v>
      </c>
      <c r="E1330" s="1">
        <v>2382</v>
      </c>
      <c r="F1330" s="1"/>
      <c r="G1330" s="1"/>
      <c r="H1330" s="1" t="s">
        <v>22</v>
      </c>
      <c r="I1330" s="1" t="s">
        <v>51</v>
      </c>
      <c r="J1330" s="1" t="s">
        <v>58</v>
      </c>
      <c r="K1330" s="1" t="s">
        <v>196</v>
      </c>
      <c r="L1330" s="1" t="s">
        <v>36</v>
      </c>
      <c r="M1330" s="1"/>
      <c r="N1330" s="1" t="s">
        <v>27</v>
      </c>
      <c r="O1330" s="1" t="s">
        <v>28</v>
      </c>
      <c r="P1330" s="1" t="s">
        <v>62</v>
      </c>
      <c r="Q1330" s="1" t="s">
        <v>79</v>
      </c>
      <c r="R1330" s="1">
        <v>10024</v>
      </c>
      <c r="S1330" s="2">
        <v>42129</v>
      </c>
      <c r="T1330" s="2">
        <v>42190</v>
      </c>
      <c r="U1330" s="1">
        <v>68</v>
      </c>
      <c r="V1330" s="1">
        <v>962</v>
      </c>
    </row>
    <row r="1331" spans="1:22" x14ac:dyDescent="0.35">
      <c r="A1331" s="1">
        <v>21171</v>
      </c>
      <c r="B1331" s="1" t="s">
        <v>41</v>
      </c>
      <c r="C1331" s="1">
        <v>130.97999999999999</v>
      </c>
      <c r="D1331" s="1">
        <v>0.1</v>
      </c>
      <c r="E1331" s="1">
        <v>2385</v>
      </c>
      <c r="F1331" s="1"/>
      <c r="G1331" s="1"/>
      <c r="H1331" s="1" t="s">
        <v>22</v>
      </c>
      <c r="I1331" s="1" t="s">
        <v>51</v>
      </c>
      <c r="J1331" s="1" t="s">
        <v>34</v>
      </c>
      <c r="K1331" s="1" t="s">
        <v>35</v>
      </c>
      <c r="L1331" s="1" t="s">
        <v>36</v>
      </c>
      <c r="M1331" s="1"/>
      <c r="N1331" s="1" t="s">
        <v>27</v>
      </c>
      <c r="O1331" s="1" t="s">
        <v>45</v>
      </c>
      <c r="P1331" s="1" t="s">
        <v>244</v>
      </c>
      <c r="Q1331" s="1" t="s">
        <v>843</v>
      </c>
      <c r="R1331" s="1">
        <v>88001</v>
      </c>
      <c r="S1331" s="1" t="s">
        <v>80</v>
      </c>
      <c r="T1331" s="1" t="s">
        <v>289</v>
      </c>
      <c r="U1331" s="1">
        <v>18</v>
      </c>
      <c r="V1331" s="1">
        <v>89184</v>
      </c>
    </row>
    <row r="1332" spans="1:22" x14ac:dyDescent="0.35">
      <c r="A1332" s="1">
        <v>23557</v>
      </c>
      <c r="B1332" s="1" t="s">
        <v>31</v>
      </c>
      <c r="C1332" s="1">
        <v>4.7699999999999996</v>
      </c>
      <c r="D1332" s="1">
        <v>0.05</v>
      </c>
      <c r="E1332" s="1">
        <v>2391</v>
      </c>
      <c r="F1332" s="1"/>
      <c r="G1332" s="1"/>
      <c r="H1332" s="1" t="s">
        <v>32</v>
      </c>
      <c r="I1332" s="1" t="s">
        <v>81</v>
      </c>
      <c r="J1332" s="1" t="s">
        <v>73</v>
      </c>
      <c r="K1332" s="1" t="s">
        <v>144</v>
      </c>
      <c r="L1332" s="1" t="s">
        <v>44</v>
      </c>
      <c r="M1332" s="1"/>
      <c r="N1332" s="1" t="s">
        <v>27</v>
      </c>
      <c r="O1332" s="1" t="s">
        <v>45</v>
      </c>
      <c r="P1332" s="1" t="s">
        <v>62</v>
      </c>
      <c r="Q1332" s="1" t="s">
        <v>844</v>
      </c>
      <c r="R1332" s="1">
        <v>11572</v>
      </c>
      <c r="S1332" s="1" t="s">
        <v>168</v>
      </c>
      <c r="T1332" s="1" t="s">
        <v>169</v>
      </c>
      <c r="U1332" s="1">
        <v>9</v>
      </c>
      <c r="V1332" s="1">
        <v>91122</v>
      </c>
    </row>
    <row r="1333" spans="1:22" x14ac:dyDescent="0.35">
      <c r="A1333" s="1">
        <v>23558</v>
      </c>
      <c r="B1333" s="1" t="s">
        <v>31</v>
      </c>
      <c r="C1333" s="1">
        <v>27.18</v>
      </c>
      <c r="D1333" s="1">
        <v>0.05</v>
      </c>
      <c r="E1333" s="1">
        <v>2391</v>
      </c>
      <c r="F1333" s="1"/>
      <c r="G1333" s="1"/>
      <c r="H1333" s="1" t="s">
        <v>32</v>
      </c>
      <c r="I1333" s="1" t="s">
        <v>81</v>
      </c>
      <c r="J1333" s="1" t="s">
        <v>58</v>
      </c>
      <c r="K1333" s="1" t="s">
        <v>61</v>
      </c>
      <c r="L1333" s="1" t="s">
        <v>53</v>
      </c>
      <c r="M1333" s="1"/>
      <c r="N1333" s="1" t="s">
        <v>27</v>
      </c>
      <c r="O1333" s="1" t="s">
        <v>45</v>
      </c>
      <c r="P1333" s="1" t="s">
        <v>62</v>
      </c>
      <c r="Q1333" s="1" t="s">
        <v>844</v>
      </c>
      <c r="R1333" s="1">
        <v>11572</v>
      </c>
      <c r="S1333" s="1" t="s">
        <v>168</v>
      </c>
      <c r="T1333" s="1" t="s">
        <v>295</v>
      </c>
      <c r="U1333" s="1">
        <v>12</v>
      </c>
      <c r="V1333" s="1">
        <v>91122</v>
      </c>
    </row>
    <row r="1334" spans="1:22" x14ac:dyDescent="0.35">
      <c r="A1334" s="1">
        <v>21462</v>
      </c>
      <c r="B1334" s="1" t="s">
        <v>31</v>
      </c>
      <c r="C1334" s="1">
        <v>999.99</v>
      </c>
      <c r="D1334" s="1">
        <v>0.1</v>
      </c>
      <c r="E1334" s="1">
        <v>2391</v>
      </c>
      <c r="F1334" s="1"/>
      <c r="G1334" s="1"/>
      <c r="H1334" s="1" t="s">
        <v>32</v>
      </c>
      <c r="I1334" s="1" t="s">
        <v>81</v>
      </c>
      <c r="J1334" s="1" t="s">
        <v>73</v>
      </c>
      <c r="K1334" s="1" t="s">
        <v>74</v>
      </c>
      <c r="L1334" s="1" t="s">
        <v>75</v>
      </c>
      <c r="M1334" s="1"/>
      <c r="N1334" s="1" t="s">
        <v>27</v>
      </c>
      <c r="O1334" s="1" t="s">
        <v>45</v>
      </c>
      <c r="P1334" s="1" t="s">
        <v>62</v>
      </c>
      <c r="Q1334" s="1" t="s">
        <v>844</v>
      </c>
      <c r="R1334" s="1">
        <v>11572</v>
      </c>
      <c r="S1334" s="2">
        <v>42100</v>
      </c>
      <c r="T1334" s="2">
        <v>42161</v>
      </c>
      <c r="U1334" s="1">
        <v>1</v>
      </c>
      <c r="V1334" s="1">
        <v>91123</v>
      </c>
    </row>
    <row r="1335" spans="1:22" x14ac:dyDescent="0.35">
      <c r="A1335" s="1">
        <v>21463</v>
      </c>
      <c r="B1335" s="1" t="s">
        <v>31</v>
      </c>
      <c r="C1335" s="1">
        <v>6.48</v>
      </c>
      <c r="D1335" s="1">
        <v>0.05</v>
      </c>
      <c r="E1335" s="1">
        <v>2391</v>
      </c>
      <c r="F1335" s="1"/>
      <c r="G1335" s="1"/>
      <c r="H1335" s="1" t="s">
        <v>22</v>
      </c>
      <c r="I1335" s="1" t="s">
        <v>81</v>
      </c>
      <c r="J1335" s="1" t="s">
        <v>58</v>
      </c>
      <c r="K1335" s="1" t="s">
        <v>83</v>
      </c>
      <c r="L1335" s="1" t="s">
        <v>53</v>
      </c>
      <c r="M1335" s="1"/>
      <c r="N1335" s="1" t="s">
        <v>27</v>
      </c>
      <c r="O1335" s="1" t="s">
        <v>114</v>
      </c>
      <c r="P1335" s="1" t="s">
        <v>62</v>
      </c>
      <c r="Q1335" s="1" t="s">
        <v>844</v>
      </c>
      <c r="R1335" s="1">
        <v>11572</v>
      </c>
      <c r="S1335" s="2">
        <v>42100</v>
      </c>
      <c r="T1335" s="2">
        <v>42130</v>
      </c>
      <c r="U1335" s="1">
        <v>13</v>
      </c>
      <c r="V1335" s="1">
        <v>91123</v>
      </c>
    </row>
    <row r="1336" spans="1:22" x14ac:dyDescent="0.35">
      <c r="A1336" s="1">
        <v>18277</v>
      </c>
      <c r="B1336" s="1" t="s">
        <v>50</v>
      </c>
      <c r="C1336" s="1">
        <v>6.48</v>
      </c>
      <c r="D1336" s="1">
        <v>0.05</v>
      </c>
      <c r="E1336" s="1">
        <v>2393</v>
      </c>
      <c r="F1336" s="1"/>
      <c r="G1336" s="1"/>
      <c r="H1336" s="1" t="s">
        <v>32</v>
      </c>
      <c r="I1336" s="1" t="s">
        <v>81</v>
      </c>
      <c r="J1336" s="1" t="s">
        <v>58</v>
      </c>
      <c r="K1336" s="1" t="s">
        <v>83</v>
      </c>
      <c r="L1336" s="1" t="s">
        <v>53</v>
      </c>
      <c r="M1336" s="1"/>
      <c r="N1336" s="1" t="s">
        <v>27</v>
      </c>
      <c r="O1336" s="1" t="s">
        <v>114</v>
      </c>
      <c r="P1336" s="1" t="s">
        <v>254</v>
      </c>
      <c r="Q1336" s="1" t="s">
        <v>358</v>
      </c>
      <c r="R1336" s="1">
        <v>30076</v>
      </c>
      <c r="S1336" s="1" t="s">
        <v>238</v>
      </c>
      <c r="T1336" s="1" t="s">
        <v>674</v>
      </c>
      <c r="U1336" s="1">
        <v>2</v>
      </c>
      <c r="V1336" s="1">
        <v>86950</v>
      </c>
    </row>
    <row r="1337" spans="1:22" x14ac:dyDescent="0.35">
      <c r="A1337" s="1">
        <v>18197</v>
      </c>
      <c r="B1337" s="1" t="s">
        <v>21</v>
      </c>
      <c r="C1337" s="1">
        <v>105.29</v>
      </c>
      <c r="D1337" s="1">
        <v>0.1</v>
      </c>
      <c r="E1337" s="1">
        <v>2393</v>
      </c>
      <c r="F1337" s="1"/>
      <c r="G1337" s="1"/>
      <c r="H1337" s="1" t="s">
        <v>32</v>
      </c>
      <c r="I1337" s="1" t="s">
        <v>81</v>
      </c>
      <c r="J1337" s="1" t="s">
        <v>34</v>
      </c>
      <c r="K1337" s="1" t="s">
        <v>52</v>
      </c>
      <c r="L1337" s="1" t="s">
        <v>178</v>
      </c>
      <c r="M1337" s="1"/>
      <c r="N1337" s="1" t="s">
        <v>27</v>
      </c>
      <c r="O1337" s="1" t="s">
        <v>114</v>
      </c>
      <c r="P1337" s="1" t="s">
        <v>254</v>
      </c>
      <c r="Q1337" s="1" t="s">
        <v>358</v>
      </c>
      <c r="R1337" s="1">
        <v>30076</v>
      </c>
      <c r="S1337" s="2">
        <v>42095</v>
      </c>
      <c r="T1337" s="2">
        <v>42156</v>
      </c>
      <c r="U1337" s="1">
        <v>12</v>
      </c>
      <c r="V1337" s="1">
        <v>86951</v>
      </c>
    </row>
    <row r="1338" spans="1:22" x14ac:dyDescent="0.35">
      <c r="A1338" s="1">
        <v>20197</v>
      </c>
      <c r="B1338" s="1" t="s">
        <v>41</v>
      </c>
      <c r="C1338" s="1">
        <v>11.7</v>
      </c>
      <c r="D1338" s="1">
        <v>0.05</v>
      </c>
      <c r="E1338" s="1">
        <v>2394</v>
      </c>
      <c r="F1338" s="1"/>
      <c r="G1338" s="1"/>
      <c r="H1338" s="1" t="s">
        <v>32</v>
      </c>
      <c r="I1338" s="1" t="s">
        <v>81</v>
      </c>
      <c r="J1338" s="1" t="s">
        <v>58</v>
      </c>
      <c r="K1338" s="1" t="s">
        <v>100</v>
      </c>
      <c r="L1338" s="1" t="s">
        <v>53</v>
      </c>
      <c r="M1338" s="1"/>
      <c r="N1338" s="1" t="s">
        <v>27</v>
      </c>
      <c r="O1338" s="1" t="s">
        <v>114</v>
      </c>
      <c r="P1338" s="1" t="s">
        <v>254</v>
      </c>
      <c r="Q1338" s="1" t="s">
        <v>845</v>
      </c>
      <c r="R1338" s="1">
        <v>30328</v>
      </c>
      <c r="S1338" s="2">
        <v>42009</v>
      </c>
      <c r="T1338" s="2">
        <v>42068</v>
      </c>
      <c r="U1338" s="1">
        <v>16</v>
      </c>
      <c r="V1338" s="1">
        <v>86949</v>
      </c>
    </row>
    <row r="1339" spans="1:22" x14ac:dyDescent="0.35">
      <c r="A1339" s="1">
        <v>20198</v>
      </c>
      <c r="B1339" s="1" t="s">
        <v>41</v>
      </c>
      <c r="C1339" s="1">
        <v>4.55</v>
      </c>
      <c r="D1339" s="1">
        <v>0.05</v>
      </c>
      <c r="E1339" s="1">
        <v>2394</v>
      </c>
      <c r="F1339" s="1"/>
      <c r="G1339" s="1"/>
      <c r="H1339" s="1" t="s">
        <v>32</v>
      </c>
      <c r="I1339" s="1" t="s">
        <v>81</v>
      </c>
      <c r="J1339" s="1" t="s">
        <v>58</v>
      </c>
      <c r="K1339" s="1" t="s">
        <v>100</v>
      </c>
      <c r="L1339" s="1" t="s">
        <v>53</v>
      </c>
      <c r="M1339" s="1"/>
      <c r="N1339" s="1" t="s">
        <v>27</v>
      </c>
      <c r="O1339" s="1" t="s">
        <v>114</v>
      </c>
      <c r="P1339" s="1" t="s">
        <v>254</v>
      </c>
      <c r="Q1339" s="1" t="s">
        <v>845</v>
      </c>
      <c r="R1339" s="1">
        <v>30328</v>
      </c>
      <c r="S1339" s="2">
        <v>42009</v>
      </c>
      <c r="T1339" s="2">
        <v>42009</v>
      </c>
      <c r="U1339" s="1">
        <v>9</v>
      </c>
      <c r="V1339" s="1">
        <v>86949</v>
      </c>
    </row>
    <row r="1340" spans="1:22" x14ac:dyDescent="0.35">
      <c r="A1340" s="1">
        <v>24954</v>
      </c>
      <c r="B1340" s="1" t="s">
        <v>31</v>
      </c>
      <c r="C1340" s="1">
        <v>60.97</v>
      </c>
      <c r="D1340" s="1">
        <v>0.05</v>
      </c>
      <c r="E1340" s="1">
        <v>2395</v>
      </c>
      <c r="F1340" s="1"/>
      <c r="G1340" s="1"/>
      <c r="H1340" s="1" t="s">
        <v>32</v>
      </c>
      <c r="I1340" s="1" t="s">
        <v>81</v>
      </c>
      <c r="J1340" s="1" t="s">
        <v>58</v>
      </c>
      <c r="K1340" s="1" t="s">
        <v>196</v>
      </c>
      <c r="L1340" s="1" t="s">
        <v>53</v>
      </c>
      <c r="M1340" s="1"/>
      <c r="N1340" s="1" t="s">
        <v>27</v>
      </c>
      <c r="O1340" s="1" t="s">
        <v>54</v>
      </c>
      <c r="P1340" s="1" t="s">
        <v>254</v>
      </c>
      <c r="Q1340" s="1" t="s">
        <v>846</v>
      </c>
      <c r="R1340" s="1">
        <v>31401</v>
      </c>
      <c r="S1340" s="1" t="s">
        <v>131</v>
      </c>
      <c r="T1340" s="1" t="s">
        <v>384</v>
      </c>
      <c r="U1340" s="1">
        <v>15</v>
      </c>
      <c r="V1340" s="1">
        <v>86952</v>
      </c>
    </row>
    <row r="1341" spans="1:22" x14ac:dyDescent="0.35">
      <c r="A1341" s="1">
        <v>22369</v>
      </c>
      <c r="B1341" s="1" t="s">
        <v>31</v>
      </c>
      <c r="C1341" s="1">
        <v>7.64</v>
      </c>
      <c r="D1341" s="1">
        <v>0.05</v>
      </c>
      <c r="E1341" s="1">
        <v>2398</v>
      </c>
      <c r="F1341" s="1"/>
      <c r="G1341" s="1"/>
      <c r="H1341" s="1" t="s">
        <v>32</v>
      </c>
      <c r="I1341" s="1" t="s">
        <v>81</v>
      </c>
      <c r="J1341" s="1" t="s">
        <v>58</v>
      </c>
      <c r="K1341" s="1" t="s">
        <v>83</v>
      </c>
      <c r="L1341" s="1" t="s">
        <v>26</v>
      </c>
      <c r="M1341" s="1"/>
      <c r="N1341" s="1" t="s">
        <v>27</v>
      </c>
      <c r="O1341" s="1" t="s">
        <v>114</v>
      </c>
      <c r="P1341" s="1" t="s">
        <v>142</v>
      </c>
      <c r="Q1341" s="1" t="s">
        <v>847</v>
      </c>
      <c r="R1341" s="1">
        <v>60103</v>
      </c>
      <c r="S1341" s="1" t="s">
        <v>235</v>
      </c>
      <c r="T1341" s="1" t="s">
        <v>367</v>
      </c>
      <c r="U1341" s="1">
        <v>12</v>
      </c>
      <c r="V1341" s="1">
        <v>86373</v>
      </c>
    </row>
    <row r="1342" spans="1:22" x14ac:dyDescent="0.35">
      <c r="A1342" s="1">
        <v>19001</v>
      </c>
      <c r="B1342" s="1" t="s">
        <v>50</v>
      </c>
      <c r="C1342" s="1">
        <v>65.989999999999995</v>
      </c>
      <c r="D1342" s="1">
        <v>0.05</v>
      </c>
      <c r="E1342" s="1">
        <v>2417</v>
      </c>
      <c r="F1342" s="1"/>
      <c r="G1342" s="1"/>
      <c r="H1342" s="1" t="s">
        <v>32</v>
      </c>
      <c r="I1342" s="1" t="s">
        <v>104</v>
      </c>
      <c r="J1342" s="1" t="s">
        <v>73</v>
      </c>
      <c r="K1342" s="1" t="s">
        <v>67</v>
      </c>
      <c r="L1342" s="1" t="s">
        <v>53</v>
      </c>
      <c r="M1342" s="1"/>
      <c r="N1342" s="1" t="s">
        <v>27</v>
      </c>
      <c r="O1342" s="1" t="s">
        <v>114</v>
      </c>
      <c r="P1342" s="1" t="s">
        <v>117</v>
      </c>
      <c r="Q1342" s="1" t="s">
        <v>769</v>
      </c>
      <c r="R1342" s="1">
        <v>22124</v>
      </c>
      <c r="S1342" s="1" t="s">
        <v>297</v>
      </c>
      <c r="T1342" s="1" t="s">
        <v>126</v>
      </c>
      <c r="U1342" s="1">
        <v>13</v>
      </c>
      <c r="V1342" s="1">
        <v>86754</v>
      </c>
    </row>
    <row r="1343" spans="1:22" x14ac:dyDescent="0.35">
      <c r="A1343" s="1">
        <v>20325</v>
      </c>
      <c r="B1343" s="1" t="s">
        <v>41</v>
      </c>
      <c r="C1343" s="1">
        <v>2.1</v>
      </c>
      <c r="D1343" s="1">
        <v>0.05</v>
      </c>
      <c r="E1343" s="1">
        <v>2418</v>
      </c>
      <c r="F1343" s="1"/>
      <c r="G1343" s="1"/>
      <c r="H1343" s="1" t="s">
        <v>32</v>
      </c>
      <c r="I1343" s="1" t="s">
        <v>104</v>
      </c>
      <c r="J1343" s="1" t="s">
        <v>58</v>
      </c>
      <c r="K1343" s="1" t="s">
        <v>25</v>
      </c>
      <c r="L1343" s="1" t="s">
        <v>26</v>
      </c>
      <c r="M1343" s="1"/>
      <c r="N1343" s="1" t="s">
        <v>27</v>
      </c>
      <c r="O1343" s="1" t="s">
        <v>114</v>
      </c>
      <c r="P1343" s="1" t="s">
        <v>117</v>
      </c>
      <c r="Q1343" s="1" t="s">
        <v>848</v>
      </c>
      <c r="R1343" s="1">
        <v>23805</v>
      </c>
      <c r="S1343" s="2">
        <v>42156</v>
      </c>
      <c r="T1343" s="2">
        <v>42186</v>
      </c>
      <c r="U1343" s="1">
        <v>4</v>
      </c>
      <c r="V1343" s="1">
        <v>86750</v>
      </c>
    </row>
    <row r="1344" spans="1:22" x14ac:dyDescent="0.35">
      <c r="A1344" s="1">
        <v>21724</v>
      </c>
      <c r="B1344" s="1" t="s">
        <v>21</v>
      </c>
      <c r="C1344" s="1">
        <v>599.99</v>
      </c>
      <c r="D1344" s="1">
        <v>0.1</v>
      </c>
      <c r="E1344" s="1">
        <v>2418</v>
      </c>
      <c r="F1344" s="1"/>
      <c r="G1344" s="1"/>
      <c r="H1344" s="1" t="s">
        <v>32</v>
      </c>
      <c r="I1344" s="1" t="s">
        <v>104</v>
      </c>
      <c r="J1344" s="1" t="s">
        <v>73</v>
      </c>
      <c r="K1344" s="1" t="s">
        <v>340</v>
      </c>
      <c r="L1344" s="1" t="s">
        <v>178</v>
      </c>
      <c r="M1344" s="1"/>
      <c r="N1344" s="1" t="s">
        <v>27</v>
      </c>
      <c r="O1344" s="1" t="s">
        <v>114</v>
      </c>
      <c r="P1344" s="1" t="s">
        <v>117</v>
      </c>
      <c r="Q1344" s="1" t="s">
        <v>848</v>
      </c>
      <c r="R1344" s="1">
        <v>23805</v>
      </c>
      <c r="S1344" s="2">
        <v>42278</v>
      </c>
      <c r="T1344" s="2">
        <v>42309</v>
      </c>
      <c r="U1344" s="1">
        <v>11</v>
      </c>
      <c r="V1344" s="1">
        <v>86753</v>
      </c>
    </row>
    <row r="1345" spans="1:22" x14ac:dyDescent="0.35">
      <c r="A1345" s="1">
        <v>21725</v>
      </c>
      <c r="B1345" s="1" t="s">
        <v>21</v>
      </c>
      <c r="C1345" s="1">
        <v>2.78</v>
      </c>
      <c r="D1345" s="1">
        <v>0.05</v>
      </c>
      <c r="E1345" s="1">
        <v>2418</v>
      </c>
      <c r="F1345" s="1"/>
      <c r="G1345" s="1"/>
      <c r="H1345" s="1" t="s">
        <v>32</v>
      </c>
      <c r="I1345" s="1" t="s">
        <v>104</v>
      </c>
      <c r="J1345" s="1" t="s">
        <v>58</v>
      </c>
      <c r="K1345" s="1" t="s">
        <v>25</v>
      </c>
      <c r="L1345" s="1" t="s">
        <v>26</v>
      </c>
      <c r="M1345" s="1"/>
      <c r="N1345" s="1" t="s">
        <v>27</v>
      </c>
      <c r="O1345" s="1" t="s">
        <v>114</v>
      </c>
      <c r="P1345" s="1" t="s">
        <v>117</v>
      </c>
      <c r="Q1345" s="1" t="s">
        <v>848</v>
      </c>
      <c r="R1345" s="1">
        <v>23805</v>
      </c>
      <c r="S1345" s="2">
        <v>42278</v>
      </c>
      <c r="T1345" s="2">
        <v>42339</v>
      </c>
      <c r="U1345" s="1">
        <v>10</v>
      </c>
      <c r="V1345" s="1">
        <v>86753</v>
      </c>
    </row>
    <row r="1346" spans="1:22" x14ac:dyDescent="0.35">
      <c r="A1346" s="1">
        <v>22376</v>
      </c>
      <c r="B1346" s="1" t="s">
        <v>31</v>
      </c>
      <c r="C1346" s="1">
        <v>225.04</v>
      </c>
      <c r="D1346" s="1">
        <v>0.1</v>
      </c>
      <c r="E1346" s="1">
        <v>2419</v>
      </c>
      <c r="F1346" s="1"/>
      <c r="G1346" s="1"/>
      <c r="H1346" s="1" t="s">
        <v>32</v>
      </c>
      <c r="I1346" s="1" t="s">
        <v>104</v>
      </c>
      <c r="J1346" s="1" t="s">
        <v>58</v>
      </c>
      <c r="K1346" s="1" t="s">
        <v>196</v>
      </c>
      <c r="L1346" s="1" t="s">
        <v>75</v>
      </c>
      <c r="M1346" s="1"/>
      <c r="N1346" s="1" t="s">
        <v>27</v>
      </c>
      <c r="O1346" s="1" t="s">
        <v>114</v>
      </c>
      <c r="P1346" s="1" t="s">
        <v>117</v>
      </c>
      <c r="Q1346" s="1" t="s">
        <v>591</v>
      </c>
      <c r="R1346" s="1">
        <v>23701</v>
      </c>
      <c r="S1346" s="1" t="s">
        <v>267</v>
      </c>
      <c r="T1346" s="1" t="s">
        <v>267</v>
      </c>
      <c r="U1346" s="1">
        <v>5</v>
      </c>
      <c r="V1346" s="1">
        <v>86751</v>
      </c>
    </row>
    <row r="1347" spans="1:22" x14ac:dyDescent="0.35">
      <c r="A1347" s="1">
        <v>22377</v>
      </c>
      <c r="B1347" s="1" t="s">
        <v>31</v>
      </c>
      <c r="C1347" s="1">
        <v>7.84</v>
      </c>
      <c r="D1347" s="1">
        <v>0.05</v>
      </c>
      <c r="E1347" s="1">
        <v>2419</v>
      </c>
      <c r="F1347" s="1"/>
      <c r="G1347" s="1"/>
      <c r="H1347" s="1" t="s">
        <v>32</v>
      </c>
      <c r="I1347" s="1" t="s">
        <v>104</v>
      </c>
      <c r="J1347" s="1" t="s">
        <v>58</v>
      </c>
      <c r="K1347" s="1" t="s">
        <v>100</v>
      </c>
      <c r="L1347" s="1" t="s">
        <v>53</v>
      </c>
      <c r="M1347" s="1"/>
      <c r="N1347" s="1" t="s">
        <v>27</v>
      </c>
      <c r="O1347" s="1" t="s">
        <v>114</v>
      </c>
      <c r="P1347" s="1" t="s">
        <v>117</v>
      </c>
      <c r="Q1347" s="1" t="s">
        <v>591</v>
      </c>
      <c r="R1347" s="1">
        <v>23701</v>
      </c>
      <c r="S1347" s="1" t="s">
        <v>267</v>
      </c>
      <c r="T1347" s="1" t="s">
        <v>192</v>
      </c>
      <c r="U1347" s="1">
        <v>7</v>
      </c>
      <c r="V1347" s="1">
        <v>86751</v>
      </c>
    </row>
    <row r="1348" spans="1:22" x14ac:dyDescent="0.35">
      <c r="A1348" s="1">
        <v>25271</v>
      </c>
      <c r="B1348" s="1" t="s">
        <v>21</v>
      </c>
      <c r="C1348" s="1">
        <v>9.11</v>
      </c>
      <c r="D1348" s="1">
        <v>0.05</v>
      </c>
      <c r="E1348" s="1">
        <v>2420</v>
      </c>
      <c r="F1348" s="1"/>
      <c r="G1348" s="1"/>
      <c r="H1348" s="1" t="s">
        <v>32</v>
      </c>
      <c r="I1348" s="1" t="s">
        <v>104</v>
      </c>
      <c r="J1348" s="1" t="s">
        <v>58</v>
      </c>
      <c r="K1348" s="1" t="s">
        <v>83</v>
      </c>
      <c r="L1348" s="1" t="s">
        <v>26</v>
      </c>
      <c r="M1348" s="1"/>
      <c r="N1348" s="1" t="s">
        <v>27</v>
      </c>
      <c r="O1348" s="1" t="s">
        <v>54</v>
      </c>
      <c r="P1348" s="1" t="s">
        <v>117</v>
      </c>
      <c r="Q1348" s="1" t="s">
        <v>627</v>
      </c>
      <c r="R1348" s="1">
        <v>23223</v>
      </c>
      <c r="S1348" s="2">
        <v>42160</v>
      </c>
      <c r="T1348" s="2">
        <v>42160</v>
      </c>
      <c r="U1348" s="1">
        <v>11</v>
      </c>
      <c r="V1348" s="1">
        <v>86752</v>
      </c>
    </row>
    <row r="1349" spans="1:22" x14ac:dyDescent="0.35">
      <c r="A1349" s="1">
        <v>18802</v>
      </c>
      <c r="B1349" s="1" t="s">
        <v>31</v>
      </c>
      <c r="C1349" s="1">
        <v>150.97999999999999</v>
      </c>
      <c r="D1349" s="1">
        <v>0.1</v>
      </c>
      <c r="E1349" s="1">
        <v>2422</v>
      </c>
      <c r="F1349" s="1"/>
      <c r="G1349" s="1"/>
      <c r="H1349" s="1" t="s">
        <v>22</v>
      </c>
      <c r="I1349" s="1" t="s">
        <v>42</v>
      </c>
      <c r="J1349" s="1" t="s">
        <v>34</v>
      </c>
      <c r="K1349" s="1" t="s">
        <v>35</v>
      </c>
      <c r="L1349" s="1" t="s">
        <v>36</v>
      </c>
      <c r="M1349" s="1"/>
      <c r="N1349" s="1" t="s">
        <v>27</v>
      </c>
      <c r="O1349" s="1" t="s">
        <v>54</v>
      </c>
      <c r="P1349" s="1" t="s">
        <v>112</v>
      </c>
      <c r="Q1349" s="1" t="s">
        <v>849</v>
      </c>
      <c r="R1349" s="1">
        <v>77340</v>
      </c>
      <c r="S1349" s="1" t="s">
        <v>289</v>
      </c>
      <c r="T1349" s="1" t="s">
        <v>168</v>
      </c>
      <c r="U1349" s="1">
        <v>12</v>
      </c>
      <c r="V1349" s="1">
        <v>89053</v>
      </c>
    </row>
    <row r="1350" spans="1:22" x14ac:dyDescent="0.35">
      <c r="A1350" s="1">
        <v>19817</v>
      </c>
      <c r="B1350" s="1" t="s">
        <v>50</v>
      </c>
      <c r="C1350" s="1">
        <v>3.89</v>
      </c>
      <c r="D1350" s="1">
        <v>0.05</v>
      </c>
      <c r="E1350" s="1">
        <v>2422</v>
      </c>
      <c r="F1350" s="1"/>
      <c r="G1350" s="1"/>
      <c r="H1350" s="1" t="s">
        <v>22</v>
      </c>
      <c r="I1350" s="1" t="s">
        <v>42</v>
      </c>
      <c r="J1350" s="1" t="s">
        <v>58</v>
      </c>
      <c r="K1350" s="1" t="s">
        <v>100</v>
      </c>
      <c r="L1350" s="1" t="s">
        <v>53</v>
      </c>
      <c r="M1350" s="1"/>
      <c r="N1350" s="1" t="s">
        <v>27</v>
      </c>
      <c r="O1350" s="1" t="s">
        <v>54</v>
      </c>
      <c r="P1350" s="1" t="s">
        <v>112</v>
      </c>
      <c r="Q1350" s="1" t="s">
        <v>849</v>
      </c>
      <c r="R1350" s="1">
        <v>77340</v>
      </c>
      <c r="S1350" s="1" t="s">
        <v>97</v>
      </c>
      <c r="T1350" s="1" t="s">
        <v>259</v>
      </c>
      <c r="U1350" s="1">
        <v>10</v>
      </c>
      <c r="V1350" s="1">
        <v>89055</v>
      </c>
    </row>
    <row r="1351" spans="1:22" x14ac:dyDescent="0.35">
      <c r="A1351" s="1">
        <v>25126</v>
      </c>
      <c r="B1351" s="1" t="s">
        <v>98</v>
      </c>
      <c r="C1351" s="1">
        <v>100.98</v>
      </c>
      <c r="D1351" s="1">
        <v>0.1</v>
      </c>
      <c r="E1351" s="1">
        <v>2423</v>
      </c>
      <c r="F1351" s="1"/>
      <c r="G1351" s="1"/>
      <c r="H1351" s="1" t="s">
        <v>32</v>
      </c>
      <c r="I1351" s="1" t="s">
        <v>42</v>
      </c>
      <c r="J1351" s="1" t="s">
        <v>73</v>
      </c>
      <c r="K1351" s="1" t="s">
        <v>144</v>
      </c>
      <c r="L1351" s="1" t="s">
        <v>53</v>
      </c>
      <c r="M1351" s="1"/>
      <c r="N1351" s="1" t="s">
        <v>27</v>
      </c>
      <c r="O1351" s="1" t="s">
        <v>54</v>
      </c>
      <c r="P1351" s="1" t="s">
        <v>112</v>
      </c>
      <c r="Q1351" s="1" t="s">
        <v>850</v>
      </c>
      <c r="R1351" s="1">
        <v>76053</v>
      </c>
      <c r="S1351" s="1" t="s">
        <v>222</v>
      </c>
      <c r="T1351" s="1" t="s">
        <v>198</v>
      </c>
      <c r="U1351" s="1">
        <v>4</v>
      </c>
      <c r="V1351" s="1">
        <v>89054</v>
      </c>
    </row>
    <row r="1352" spans="1:22" x14ac:dyDescent="0.35">
      <c r="A1352" s="1">
        <v>21761</v>
      </c>
      <c r="B1352" s="1" t="s">
        <v>21</v>
      </c>
      <c r="C1352" s="1">
        <v>30.93</v>
      </c>
      <c r="D1352" s="1">
        <v>0.05</v>
      </c>
      <c r="E1352" s="1">
        <v>2426</v>
      </c>
      <c r="F1352" s="1"/>
      <c r="G1352" s="1"/>
      <c r="H1352" s="1" t="s">
        <v>32</v>
      </c>
      <c r="I1352" s="1" t="s">
        <v>51</v>
      </c>
      <c r="J1352" s="1" t="s">
        <v>34</v>
      </c>
      <c r="K1352" s="1" t="s">
        <v>52</v>
      </c>
      <c r="L1352" s="1" t="s">
        <v>44</v>
      </c>
      <c r="M1352" s="1"/>
      <c r="N1352" s="1" t="s">
        <v>27</v>
      </c>
      <c r="O1352" s="1" t="s">
        <v>54</v>
      </c>
      <c r="P1352" s="1" t="s">
        <v>112</v>
      </c>
      <c r="Q1352" s="1" t="s">
        <v>851</v>
      </c>
      <c r="R1352" s="1">
        <v>75061</v>
      </c>
      <c r="S1352" s="1" t="s">
        <v>126</v>
      </c>
      <c r="T1352" s="1" t="s">
        <v>179</v>
      </c>
      <c r="U1352" s="1">
        <v>3</v>
      </c>
      <c r="V1352" s="1">
        <v>90859</v>
      </c>
    </row>
    <row r="1353" spans="1:22" x14ac:dyDescent="0.35">
      <c r="A1353" s="1">
        <v>20496</v>
      </c>
      <c r="B1353" s="1" t="s">
        <v>98</v>
      </c>
      <c r="C1353" s="1">
        <v>4.4800000000000004</v>
      </c>
      <c r="D1353" s="1">
        <v>0.05</v>
      </c>
      <c r="E1353" s="1">
        <v>2426</v>
      </c>
      <c r="F1353" s="1"/>
      <c r="G1353" s="1"/>
      <c r="H1353" s="1" t="s">
        <v>32</v>
      </c>
      <c r="I1353" s="1" t="s">
        <v>51</v>
      </c>
      <c r="J1353" s="1" t="s">
        <v>58</v>
      </c>
      <c r="K1353" s="1" t="s">
        <v>196</v>
      </c>
      <c r="L1353" s="1" t="s">
        <v>178</v>
      </c>
      <c r="M1353" s="1"/>
      <c r="N1353" s="1" t="s">
        <v>27</v>
      </c>
      <c r="O1353" s="1" t="s">
        <v>54</v>
      </c>
      <c r="P1353" s="1" t="s">
        <v>112</v>
      </c>
      <c r="Q1353" s="1" t="s">
        <v>851</v>
      </c>
      <c r="R1353" s="1">
        <v>75061</v>
      </c>
      <c r="S1353" s="2">
        <v>42040</v>
      </c>
      <c r="T1353" s="2">
        <v>42040</v>
      </c>
      <c r="U1353" s="1">
        <v>37</v>
      </c>
      <c r="V1353" s="1">
        <v>90861</v>
      </c>
    </row>
    <row r="1354" spans="1:22" x14ac:dyDescent="0.35">
      <c r="A1354" s="1">
        <v>20497</v>
      </c>
      <c r="B1354" s="1" t="s">
        <v>98</v>
      </c>
      <c r="C1354" s="1">
        <v>17.670000000000002</v>
      </c>
      <c r="D1354" s="1">
        <v>0.05</v>
      </c>
      <c r="E1354" s="1">
        <v>2426</v>
      </c>
      <c r="F1354" s="1"/>
      <c r="G1354" s="1"/>
      <c r="H1354" s="1" t="s">
        <v>32</v>
      </c>
      <c r="I1354" s="1" t="s">
        <v>51</v>
      </c>
      <c r="J1354" s="1" t="s">
        <v>34</v>
      </c>
      <c r="K1354" s="1" t="s">
        <v>52</v>
      </c>
      <c r="L1354" s="1" t="s">
        <v>44</v>
      </c>
      <c r="M1354" s="1"/>
      <c r="N1354" s="1" t="s">
        <v>27</v>
      </c>
      <c r="O1354" s="1" t="s">
        <v>54</v>
      </c>
      <c r="P1354" s="1" t="s">
        <v>112</v>
      </c>
      <c r="Q1354" s="1" t="s">
        <v>851</v>
      </c>
      <c r="R1354" s="1">
        <v>75061</v>
      </c>
      <c r="S1354" s="2">
        <v>42040</v>
      </c>
      <c r="T1354" s="2">
        <v>42252</v>
      </c>
      <c r="U1354" s="1">
        <v>9</v>
      </c>
      <c r="V1354" s="1">
        <v>90861</v>
      </c>
    </row>
    <row r="1355" spans="1:22" x14ac:dyDescent="0.35">
      <c r="A1355" s="1">
        <v>23729</v>
      </c>
      <c r="B1355" s="1" t="s">
        <v>21</v>
      </c>
      <c r="C1355" s="1">
        <v>40.99</v>
      </c>
      <c r="D1355" s="1">
        <v>0.05</v>
      </c>
      <c r="E1355" s="1">
        <v>2427</v>
      </c>
      <c r="F1355" s="1"/>
      <c r="G1355" s="1"/>
      <c r="H1355" s="1" t="s">
        <v>32</v>
      </c>
      <c r="I1355" s="1" t="s">
        <v>81</v>
      </c>
      <c r="J1355" s="1" t="s">
        <v>58</v>
      </c>
      <c r="K1355" s="1" t="s">
        <v>83</v>
      </c>
      <c r="L1355" s="1" t="s">
        <v>53</v>
      </c>
      <c r="M1355" s="1"/>
      <c r="N1355" s="1" t="s">
        <v>27</v>
      </c>
      <c r="O1355" s="1" t="s">
        <v>54</v>
      </c>
      <c r="P1355" s="1" t="s">
        <v>112</v>
      </c>
      <c r="Q1355" s="1" t="s">
        <v>852</v>
      </c>
      <c r="R1355" s="1">
        <v>76248</v>
      </c>
      <c r="S1355" s="1" t="s">
        <v>49</v>
      </c>
      <c r="T1355" s="1" t="s">
        <v>136</v>
      </c>
      <c r="U1355" s="1">
        <v>21</v>
      </c>
      <c r="V1355" s="1">
        <v>90860</v>
      </c>
    </row>
    <row r="1356" spans="1:22" x14ac:dyDescent="0.35">
      <c r="A1356" s="1">
        <v>22562</v>
      </c>
      <c r="B1356" s="1" t="s">
        <v>31</v>
      </c>
      <c r="C1356" s="1">
        <v>14.28</v>
      </c>
      <c r="D1356" s="1">
        <v>0.05</v>
      </c>
      <c r="E1356" s="1">
        <v>2430</v>
      </c>
      <c r="F1356" s="1"/>
      <c r="G1356" s="1"/>
      <c r="H1356" s="1" t="s">
        <v>32</v>
      </c>
      <c r="I1356" s="1" t="s">
        <v>42</v>
      </c>
      <c r="J1356" s="1" t="s">
        <v>58</v>
      </c>
      <c r="K1356" s="1" t="s">
        <v>100</v>
      </c>
      <c r="L1356" s="1" t="s">
        <v>53</v>
      </c>
      <c r="M1356" s="1"/>
      <c r="N1356" s="1" t="s">
        <v>27</v>
      </c>
      <c r="O1356" s="1" t="s">
        <v>54</v>
      </c>
      <c r="P1356" s="1" t="s">
        <v>112</v>
      </c>
      <c r="Q1356" s="1" t="s">
        <v>853</v>
      </c>
      <c r="R1356" s="1">
        <v>76541</v>
      </c>
      <c r="S1356" s="1" t="s">
        <v>384</v>
      </c>
      <c r="T1356" s="1" t="s">
        <v>132</v>
      </c>
      <c r="U1356" s="1">
        <v>11</v>
      </c>
      <c r="V1356" s="1">
        <v>91108</v>
      </c>
    </row>
    <row r="1357" spans="1:22" x14ac:dyDescent="0.35">
      <c r="A1357" s="1">
        <v>22105</v>
      </c>
      <c r="B1357" s="1" t="s">
        <v>31</v>
      </c>
      <c r="C1357" s="1">
        <v>7.08</v>
      </c>
      <c r="D1357" s="1">
        <v>0.05</v>
      </c>
      <c r="E1357" s="1">
        <v>2430</v>
      </c>
      <c r="F1357" s="1"/>
      <c r="G1357" s="1"/>
      <c r="H1357" s="1" t="s">
        <v>32</v>
      </c>
      <c r="I1357" s="1" t="s">
        <v>42</v>
      </c>
      <c r="J1357" s="1" t="s">
        <v>58</v>
      </c>
      <c r="K1357" s="1" t="s">
        <v>25</v>
      </c>
      <c r="L1357" s="1" t="s">
        <v>26</v>
      </c>
      <c r="M1357" s="1"/>
      <c r="N1357" s="1" t="s">
        <v>27</v>
      </c>
      <c r="O1357" s="1" t="s">
        <v>54</v>
      </c>
      <c r="P1357" s="1" t="s">
        <v>112</v>
      </c>
      <c r="Q1357" s="1" t="s">
        <v>853</v>
      </c>
      <c r="R1357" s="1">
        <v>76541</v>
      </c>
      <c r="S1357" s="2">
        <v>42281</v>
      </c>
      <c r="T1357" s="2">
        <v>42312</v>
      </c>
      <c r="U1357" s="1">
        <v>7</v>
      </c>
      <c r="V1357" s="1">
        <v>91109</v>
      </c>
    </row>
    <row r="1358" spans="1:22" x14ac:dyDescent="0.35">
      <c r="A1358" s="1">
        <v>20731</v>
      </c>
      <c r="B1358" s="1" t="s">
        <v>98</v>
      </c>
      <c r="C1358" s="1">
        <v>140.99</v>
      </c>
      <c r="D1358" s="1">
        <v>0.1</v>
      </c>
      <c r="E1358" s="1">
        <v>2430</v>
      </c>
      <c r="F1358" s="1"/>
      <c r="G1358" s="1"/>
      <c r="H1358" s="1" t="s">
        <v>32</v>
      </c>
      <c r="I1358" s="1" t="s">
        <v>42</v>
      </c>
      <c r="J1358" s="1" t="s">
        <v>73</v>
      </c>
      <c r="K1358" s="1" t="s">
        <v>67</v>
      </c>
      <c r="L1358" s="1" t="s">
        <v>53</v>
      </c>
      <c r="M1358" s="1"/>
      <c r="N1358" s="1" t="s">
        <v>27</v>
      </c>
      <c r="O1358" s="1" t="s">
        <v>28</v>
      </c>
      <c r="P1358" s="1" t="s">
        <v>112</v>
      </c>
      <c r="Q1358" s="1" t="s">
        <v>853</v>
      </c>
      <c r="R1358" s="1">
        <v>76541</v>
      </c>
      <c r="S1358" s="1" t="s">
        <v>192</v>
      </c>
      <c r="T1358" s="2">
        <v>42159</v>
      </c>
      <c r="U1358" s="1">
        <v>2</v>
      </c>
      <c r="V1358" s="1">
        <v>91110</v>
      </c>
    </row>
    <row r="1359" spans="1:22" x14ac:dyDescent="0.35">
      <c r="A1359" s="1">
        <v>3490</v>
      </c>
      <c r="B1359" s="1" t="s">
        <v>31</v>
      </c>
      <c r="C1359" s="1">
        <v>8.85</v>
      </c>
      <c r="D1359" s="1">
        <v>0.05</v>
      </c>
      <c r="E1359" s="1">
        <v>2431</v>
      </c>
      <c r="F1359" s="1"/>
      <c r="G1359" s="1"/>
      <c r="H1359" s="1" t="s">
        <v>32</v>
      </c>
      <c r="I1359" s="1" t="s">
        <v>104</v>
      </c>
      <c r="J1359" s="1" t="s">
        <v>58</v>
      </c>
      <c r="K1359" s="1" t="s">
        <v>100</v>
      </c>
      <c r="L1359" s="1" t="s">
        <v>53</v>
      </c>
      <c r="M1359" s="1"/>
      <c r="N1359" s="1" t="s">
        <v>27</v>
      </c>
      <c r="O1359" s="1" t="s">
        <v>28</v>
      </c>
      <c r="P1359" s="1" t="s">
        <v>37</v>
      </c>
      <c r="Q1359" s="1" t="s">
        <v>361</v>
      </c>
      <c r="R1359" s="1">
        <v>90004</v>
      </c>
      <c r="S1359" s="2">
        <v>42283</v>
      </c>
      <c r="T1359" s="2">
        <v>42314</v>
      </c>
      <c r="U1359" s="1">
        <v>21</v>
      </c>
      <c r="V1359" s="1">
        <v>24869</v>
      </c>
    </row>
    <row r="1360" spans="1:22" x14ac:dyDescent="0.35">
      <c r="A1360" s="1">
        <v>819</v>
      </c>
      <c r="B1360" s="1" t="s">
        <v>21</v>
      </c>
      <c r="C1360" s="1">
        <v>155.06</v>
      </c>
      <c r="D1360" s="1">
        <v>0.1</v>
      </c>
      <c r="E1360" s="1">
        <v>2431</v>
      </c>
      <c r="F1360" s="1"/>
      <c r="G1360" s="1"/>
      <c r="H1360" s="1" t="s">
        <v>32</v>
      </c>
      <c r="I1360" s="1" t="s">
        <v>104</v>
      </c>
      <c r="J1360" s="1" t="s">
        <v>58</v>
      </c>
      <c r="K1360" s="1" t="s">
        <v>119</v>
      </c>
      <c r="L1360" s="1" t="s">
        <v>53</v>
      </c>
      <c r="M1360" s="1"/>
      <c r="N1360" s="1" t="s">
        <v>27</v>
      </c>
      <c r="O1360" s="1" t="s">
        <v>54</v>
      </c>
      <c r="P1360" s="1" t="s">
        <v>37</v>
      </c>
      <c r="Q1360" s="1" t="s">
        <v>361</v>
      </c>
      <c r="R1360" s="1">
        <v>90004</v>
      </c>
      <c r="S1360" s="1" t="s">
        <v>140</v>
      </c>
      <c r="T1360" s="1" t="s">
        <v>140</v>
      </c>
      <c r="U1360" s="1">
        <v>14</v>
      </c>
      <c r="V1360" s="1">
        <v>5920</v>
      </c>
    </row>
    <row r="1361" spans="1:22" x14ac:dyDescent="0.35">
      <c r="A1361" s="1">
        <v>18819</v>
      </c>
      <c r="B1361" s="1" t="s">
        <v>21</v>
      </c>
      <c r="C1361" s="1">
        <v>155.06</v>
      </c>
      <c r="D1361" s="1">
        <v>0.1</v>
      </c>
      <c r="E1361" s="1">
        <v>2432</v>
      </c>
      <c r="F1361" s="1"/>
      <c r="G1361" s="1"/>
      <c r="H1361" s="1" t="s">
        <v>32</v>
      </c>
      <c r="I1361" s="1" t="s">
        <v>104</v>
      </c>
      <c r="J1361" s="1" t="s">
        <v>58</v>
      </c>
      <c r="K1361" s="1" t="s">
        <v>119</v>
      </c>
      <c r="L1361" s="1" t="s">
        <v>53</v>
      </c>
      <c r="M1361" s="1"/>
      <c r="N1361" s="1" t="s">
        <v>27</v>
      </c>
      <c r="O1361" s="1" t="s">
        <v>54</v>
      </c>
      <c r="P1361" s="1" t="s">
        <v>217</v>
      </c>
      <c r="Q1361" s="1" t="s">
        <v>854</v>
      </c>
      <c r="R1361" s="1">
        <v>73110</v>
      </c>
      <c r="S1361" s="1" t="s">
        <v>140</v>
      </c>
      <c r="T1361" s="1" t="s">
        <v>140</v>
      </c>
      <c r="U1361" s="1">
        <v>3</v>
      </c>
      <c r="V1361" s="1">
        <v>89096</v>
      </c>
    </row>
    <row r="1362" spans="1:22" x14ac:dyDescent="0.35">
      <c r="A1362" s="1">
        <v>20286</v>
      </c>
      <c r="B1362" s="1" t="s">
        <v>31</v>
      </c>
      <c r="C1362" s="1">
        <v>5.4</v>
      </c>
      <c r="D1362" s="1">
        <v>0.05</v>
      </c>
      <c r="E1362" s="1">
        <v>2432</v>
      </c>
      <c r="F1362" s="1"/>
      <c r="G1362" s="1"/>
      <c r="H1362" s="1" t="s">
        <v>22</v>
      </c>
      <c r="I1362" s="1" t="s">
        <v>104</v>
      </c>
      <c r="J1362" s="1" t="s">
        <v>58</v>
      </c>
      <c r="K1362" s="1" t="s">
        <v>100</v>
      </c>
      <c r="L1362" s="1" t="s">
        <v>53</v>
      </c>
      <c r="M1362" s="1"/>
      <c r="N1362" s="1" t="s">
        <v>27</v>
      </c>
      <c r="O1362" s="1" t="s">
        <v>54</v>
      </c>
      <c r="P1362" s="1" t="s">
        <v>217</v>
      </c>
      <c r="Q1362" s="1" t="s">
        <v>854</v>
      </c>
      <c r="R1362" s="1">
        <v>73110</v>
      </c>
      <c r="S1362" s="2">
        <v>42161</v>
      </c>
      <c r="T1362" s="2">
        <v>42222</v>
      </c>
      <c r="U1362" s="1">
        <v>6</v>
      </c>
      <c r="V1362" s="1">
        <v>89097</v>
      </c>
    </row>
    <row r="1363" spans="1:22" x14ac:dyDescent="0.35">
      <c r="A1363" s="1">
        <v>21490</v>
      </c>
      <c r="B1363" s="1" t="s">
        <v>31</v>
      </c>
      <c r="C1363" s="1">
        <v>8.85</v>
      </c>
      <c r="D1363" s="1">
        <v>0.05</v>
      </c>
      <c r="E1363" s="1">
        <v>2433</v>
      </c>
      <c r="F1363" s="1"/>
      <c r="G1363" s="1"/>
      <c r="H1363" s="1" t="s">
        <v>32</v>
      </c>
      <c r="I1363" s="1" t="s">
        <v>104</v>
      </c>
      <c r="J1363" s="1" t="s">
        <v>58</v>
      </c>
      <c r="K1363" s="1" t="s">
        <v>100</v>
      </c>
      <c r="L1363" s="1" t="s">
        <v>53</v>
      </c>
      <c r="M1363" s="1"/>
      <c r="N1363" s="1" t="s">
        <v>27</v>
      </c>
      <c r="O1363" s="1" t="s">
        <v>54</v>
      </c>
      <c r="P1363" s="1" t="s">
        <v>217</v>
      </c>
      <c r="Q1363" s="1" t="s">
        <v>855</v>
      </c>
      <c r="R1363" s="1">
        <v>73160</v>
      </c>
      <c r="S1363" s="2">
        <v>42283</v>
      </c>
      <c r="T1363" s="2">
        <v>42314</v>
      </c>
      <c r="U1363" s="1">
        <v>5</v>
      </c>
      <c r="V1363" s="1">
        <v>89095</v>
      </c>
    </row>
    <row r="1364" spans="1:22" x14ac:dyDescent="0.35">
      <c r="A1364" s="1">
        <v>19566</v>
      </c>
      <c r="B1364" s="1" t="s">
        <v>98</v>
      </c>
      <c r="C1364" s="1">
        <v>90.97</v>
      </c>
      <c r="D1364" s="1">
        <v>0.05</v>
      </c>
      <c r="E1364" s="1">
        <v>2437</v>
      </c>
      <c r="F1364" s="1"/>
      <c r="G1364" s="1"/>
      <c r="H1364" s="1" t="s">
        <v>22</v>
      </c>
      <c r="I1364" s="1" t="s">
        <v>42</v>
      </c>
      <c r="J1364" s="1" t="s">
        <v>73</v>
      </c>
      <c r="K1364" s="1" t="s">
        <v>74</v>
      </c>
      <c r="L1364" s="1" t="s">
        <v>36</v>
      </c>
      <c r="M1364" s="1"/>
      <c r="N1364" s="1" t="s">
        <v>27</v>
      </c>
      <c r="O1364" s="1" t="s">
        <v>114</v>
      </c>
      <c r="P1364" s="1" t="s">
        <v>718</v>
      </c>
      <c r="Q1364" s="1" t="s">
        <v>856</v>
      </c>
      <c r="R1364" s="1">
        <v>53150</v>
      </c>
      <c r="S1364" s="2">
        <v>42007</v>
      </c>
      <c r="T1364" s="2">
        <v>42066</v>
      </c>
      <c r="U1364" s="1">
        <v>3</v>
      </c>
      <c r="V1364" s="1">
        <v>90301</v>
      </c>
    </row>
    <row r="1365" spans="1:22" x14ac:dyDescent="0.35">
      <c r="A1365" s="1">
        <v>20157</v>
      </c>
      <c r="B1365" s="1" t="s">
        <v>50</v>
      </c>
      <c r="C1365" s="1">
        <v>63.94</v>
      </c>
      <c r="D1365" s="1">
        <v>0.05</v>
      </c>
      <c r="E1365" s="1">
        <v>2441</v>
      </c>
      <c r="F1365" s="1"/>
      <c r="G1365" s="1"/>
      <c r="H1365" s="1" t="s">
        <v>32</v>
      </c>
      <c r="I1365" s="1" t="s">
        <v>104</v>
      </c>
      <c r="J1365" s="1" t="s">
        <v>34</v>
      </c>
      <c r="K1365" s="1" t="s">
        <v>52</v>
      </c>
      <c r="L1365" s="1" t="s">
        <v>53</v>
      </c>
      <c r="M1365" s="1"/>
      <c r="N1365" s="1" t="s">
        <v>27</v>
      </c>
      <c r="O1365" s="1" t="s">
        <v>114</v>
      </c>
      <c r="P1365" s="1" t="s">
        <v>242</v>
      </c>
      <c r="Q1365" s="1" t="s">
        <v>857</v>
      </c>
      <c r="R1365" s="1">
        <v>32935</v>
      </c>
      <c r="S1365" s="2">
        <v>42098</v>
      </c>
      <c r="T1365" s="2">
        <v>42098</v>
      </c>
      <c r="U1365" s="1">
        <v>11</v>
      </c>
      <c r="V1365" s="1">
        <v>89300</v>
      </c>
    </row>
    <row r="1366" spans="1:22" x14ac:dyDescent="0.35">
      <c r="A1366" s="1">
        <v>20158</v>
      </c>
      <c r="B1366" s="1" t="s">
        <v>50</v>
      </c>
      <c r="C1366" s="1">
        <v>5.0199999999999996</v>
      </c>
      <c r="D1366" s="1">
        <v>0.05</v>
      </c>
      <c r="E1366" s="1">
        <v>2442</v>
      </c>
      <c r="F1366" s="1"/>
      <c r="G1366" s="1"/>
      <c r="H1366" s="1" t="s">
        <v>32</v>
      </c>
      <c r="I1366" s="1" t="s">
        <v>104</v>
      </c>
      <c r="J1366" s="1" t="s">
        <v>73</v>
      </c>
      <c r="K1366" s="1" t="s">
        <v>144</v>
      </c>
      <c r="L1366" s="1" t="s">
        <v>44</v>
      </c>
      <c r="M1366" s="1"/>
      <c r="N1366" s="1" t="s">
        <v>27</v>
      </c>
      <c r="O1366" s="1" t="s">
        <v>114</v>
      </c>
      <c r="P1366" s="1" t="s">
        <v>242</v>
      </c>
      <c r="Q1366" s="1" t="s">
        <v>858</v>
      </c>
      <c r="R1366" s="1">
        <v>32953</v>
      </c>
      <c r="S1366" s="2">
        <v>42098</v>
      </c>
      <c r="T1366" s="2">
        <v>42159</v>
      </c>
      <c r="U1366" s="1">
        <v>5</v>
      </c>
      <c r="V1366" s="1">
        <v>89300</v>
      </c>
    </row>
    <row r="1367" spans="1:22" x14ac:dyDescent="0.35">
      <c r="A1367" s="1">
        <v>21084</v>
      </c>
      <c r="B1367" s="1" t="s">
        <v>21</v>
      </c>
      <c r="C1367" s="1">
        <v>58.1</v>
      </c>
      <c r="D1367" s="1">
        <v>0.05</v>
      </c>
      <c r="E1367" s="1">
        <v>2443</v>
      </c>
      <c r="F1367" s="1"/>
      <c r="G1367" s="1"/>
      <c r="H1367" s="1" t="s">
        <v>32</v>
      </c>
      <c r="I1367" s="1" t="s">
        <v>81</v>
      </c>
      <c r="J1367" s="1" t="s">
        <v>58</v>
      </c>
      <c r="K1367" s="1" t="s">
        <v>100</v>
      </c>
      <c r="L1367" s="1" t="s">
        <v>53</v>
      </c>
      <c r="M1367" s="1"/>
      <c r="N1367" s="1" t="s">
        <v>27</v>
      </c>
      <c r="O1367" s="1" t="s">
        <v>114</v>
      </c>
      <c r="P1367" s="1" t="s">
        <v>242</v>
      </c>
      <c r="Q1367" s="1" t="s">
        <v>283</v>
      </c>
      <c r="R1367" s="1">
        <v>33142</v>
      </c>
      <c r="S1367" s="1" t="s">
        <v>201</v>
      </c>
      <c r="T1367" s="1" t="s">
        <v>201</v>
      </c>
      <c r="U1367" s="1">
        <v>13</v>
      </c>
      <c r="V1367" s="1">
        <v>89299</v>
      </c>
    </row>
    <row r="1368" spans="1:22" x14ac:dyDescent="0.35">
      <c r="A1368" s="1">
        <v>25304</v>
      </c>
      <c r="B1368" s="1" t="s">
        <v>31</v>
      </c>
      <c r="C1368" s="1">
        <v>2.2799999999999998</v>
      </c>
      <c r="D1368" s="1">
        <v>0.05</v>
      </c>
      <c r="E1368" s="1">
        <v>2443</v>
      </c>
      <c r="F1368" s="1"/>
      <c r="G1368" s="1"/>
      <c r="H1368" s="1" t="s">
        <v>32</v>
      </c>
      <c r="I1368" s="1" t="s">
        <v>81</v>
      </c>
      <c r="J1368" s="1" t="s">
        <v>58</v>
      </c>
      <c r="K1368" s="1" t="s">
        <v>25</v>
      </c>
      <c r="L1368" s="1" t="s">
        <v>26</v>
      </c>
      <c r="M1368" s="1"/>
      <c r="N1368" s="1" t="s">
        <v>27</v>
      </c>
      <c r="O1368" s="1" t="s">
        <v>54</v>
      </c>
      <c r="P1368" s="1" t="s">
        <v>242</v>
      </c>
      <c r="Q1368" s="1" t="s">
        <v>283</v>
      </c>
      <c r="R1368" s="1">
        <v>33142</v>
      </c>
      <c r="S1368" s="2">
        <v>42010</v>
      </c>
      <c r="T1368" s="2">
        <v>42069</v>
      </c>
      <c r="U1368" s="1">
        <v>13</v>
      </c>
      <c r="V1368" s="1">
        <v>89301</v>
      </c>
    </row>
    <row r="1369" spans="1:22" x14ac:dyDescent="0.35">
      <c r="A1369" s="1">
        <v>25742</v>
      </c>
      <c r="B1369" s="1" t="s">
        <v>21</v>
      </c>
      <c r="C1369" s="1">
        <v>6.48</v>
      </c>
      <c r="D1369" s="1">
        <v>0.05</v>
      </c>
      <c r="E1369" s="1">
        <v>2448</v>
      </c>
      <c r="F1369" s="1"/>
      <c r="G1369" s="1"/>
      <c r="H1369" s="1" t="s">
        <v>32</v>
      </c>
      <c r="I1369" s="1" t="s">
        <v>104</v>
      </c>
      <c r="J1369" s="1" t="s">
        <v>58</v>
      </c>
      <c r="K1369" s="1" t="s">
        <v>83</v>
      </c>
      <c r="L1369" s="1" t="s">
        <v>53</v>
      </c>
      <c r="M1369" s="1"/>
      <c r="N1369" s="1" t="s">
        <v>27</v>
      </c>
      <c r="O1369" s="1" t="s">
        <v>54</v>
      </c>
      <c r="P1369" s="1" t="s">
        <v>55</v>
      </c>
      <c r="Q1369" s="1" t="s">
        <v>859</v>
      </c>
      <c r="R1369" s="1">
        <v>55410</v>
      </c>
      <c r="S1369" s="1" t="s">
        <v>521</v>
      </c>
      <c r="T1369" s="2">
        <v>42011</v>
      </c>
      <c r="U1369" s="1">
        <v>16</v>
      </c>
      <c r="V1369" s="1">
        <v>87790</v>
      </c>
    </row>
    <row r="1370" spans="1:22" x14ac:dyDescent="0.35">
      <c r="A1370" s="1">
        <v>20687</v>
      </c>
      <c r="B1370" s="1" t="s">
        <v>31</v>
      </c>
      <c r="C1370" s="1">
        <v>4.13</v>
      </c>
      <c r="D1370" s="1">
        <v>0.05</v>
      </c>
      <c r="E1370" s="1">
        <v>2450</v>
      </c>
      <c r="F1370" s="1"/>
      <c r="G1370" s="1"/>
      <c r="H1370" s="1" t="s">
        <v>32</v>
      </c>
      <c r="I1370" s="1" t="s">
        <v>42</v>
      </c>
      <c r="J1370" s="1" t="s">
        <v>58</v>
      </c>
      <c r="K1370" s="1" t="s">
        <v>25</v>
      </c>
      <c r="L1370" s="1" t="s">
        <v>26</v>
      </c>
      <c r="M1370" s="1"/>
      <c r="N1370" s="1" t="s">
        <v>27</v>
      </c>
      <c r="O1370" s="1" t="s">
        <v>114</v>
      </c>
      <c r="P1370" s="1" t="s">
        <v>718</v>
      </c>
      <c r="Q1370" s="1" t="s">
        <v>860</v>
      </c>
      <c r="R1370" s="1">
        <v>53545</v>
      </c>
      <c r="S1370" s="1" t="s">
        <v>78</v>
      </c>
      <c r="T1370" s="1" t="s">
        <v>168</v>
      </c>
      <c r="U1370" s="1">
        <v>1</v>
      </c>
      <c r="V1370" s="1">
        <v>90322</v>
      </c>
    </row>
    <row r="1371" spans="1:22" x14ac:dyDescent="0.35">
      <c r="A1371" s="1">
        <v>21198</v>
      </c>
      <c r="B1371" s="1" t="s">
        <v>50</v>
      </c>
      <c r="C1371" s="1">
        <v>3499.99</v>
      </c>
      <c r="D1371" s="1">
        <v>0.15</v>
      </c>
      <c r="E1371" s="1">
        <v>2454</v>
      </c>
      <c r="F1371" s="1"/>
      <c r="G1371" s="1"/>
      <c r="H1371" s="1" t="s">
        <v>22</v>
      </c>
      <c r="I1371" s="1" t="s">
        <v>81</v>
      </c>
      <c r="J1371" s="1" t="s">
        <v>73</v>
      </c>
      <c r="K1371" s="1" t="s">
        <v>340</v>
      </c>
      <c r="L1371" s="1" t="s">
        <v>178</v>
      </c>
      <c r="M1371" s="1"/>
      <c r="N1371" s="1" t="s">
        <v>27</v>
      </c>
      <c r="O1371" s="1" t="s">
        <v>114</v>
      </c>
      <c r="P1371" s="1" t="s">
        <v>542</v>
      </c>
      <c r="Q1371" s="1" t="s">
        <v>861</v>
      </c>
      <c r="R1371" s="1">
        <v>35244</v>
      </c>
      <c r="S1371" s="2">
        <v>42007</v>
      </c>
      <c r="T1371" s="2">
        <v>42097</v>
      </c>
      <c r="U1371" s="1">
        <v>1</v>
      </c>
      <c r="V1371" s="1">
        <v>89219</v>
      </c>
    </row>
    <row r="1372" spans="1:22" x14ac:dyDescent="0.35">
      <c r="A1372" s="1">
        <v>25536</v>
      </c>
      <c r="B1372" s="1" t="s">
        <v>21</v>
      </c>
      <c r="C1372" s="1">
        <v>179.99</v>
      </c>
      <c r="D1372" s="1">
        <v>0.1</v>
      </c>
      <c r="E1372" s="1">
        <v>2456</v>
      </c>
      <c r="F1372" s="1"/>
      <c r="G1372" s="1"/>
      <c r="H1372" s="1" t="s">
        <v>32</v>
      </c>
      <c r="I1372" s="1" t="s">
        <v>42</v>
      </c>
      <c r="J1372" s="1" t="s">
        <v>73</v>
      </c>
      <c r="K1372" s="1" t="s">
        <v>144</v>
      </c>
      <c r="L1372" s="1" t="s">
        <v>53</v>
      </c>
      <c r="M1372" s="1"/>
      <c r="N1372" s="1" t="s">
        <v>27</v>
      </c>
      <c r="O1372" s="1" t="s">
        <v>114</v>
      </c>
      <c r="P1372" s="1" t="s">
        <v>542</v>
      </c>
      <c r="Q1372" s="1" t="s">
        <v>862</v>
      </c>
      <c r="R1372" s="1">
        <v>36608</v>
      </c>
      <c r="S1372" s="1" t="s">
        <v>97</v>
      </c>
      <c r="T1372" s="1" t="s">
        <v>186</v>
      </c>
      <c r="U1372" s="1">
        <v>7</v>
      </c>
      <c r="V1372" s="1">
        <v>89218</v>
      </c>
    </row>
    <row r="1373" spans="1:22" x14ac:dyDescent="0.35">
      <c r="A1373" s="1">
        <v>25537</v>
      </c>
      <c r="B1373" s="1" t="s">
        <v>21</v>
      </c>
      <c r="C1373" s="1">
        <v>92.23</v>
      </c>
      <c r="D1373" s="1">
        <v>0.05</v>
      </c>
      <c r="E1373" s="1">
        <v>2456</v>
      </c>
      <c r="F1373" s="1"/>
      <c r="G1373" s="1"/>
      <c r="H1373" s="1" t="s">
        <v>22</v>
      </c>
      <c r="I1373" s="1" t="s">
        <v>42</v>
      </c>
      <c r="J1373" s="1" t="s">
        <v>34</v>
      </c>
      <c r="K1373" s="1" t="s">
        <v>52</v>
      </c>
      <c r="L1373" s="1" t="s">
        <v>75</v>
      </c>
      <c r="M1373" s="1"/>
      <c r="N1373" s="1" t="s">
        <v>27</v>
      </c>
      <c r="O1373" s="1" t="s">
        <v>54</v>
      </c>
      <c r="P1373" s="1" t="s">
        <v>542</v>
      </c>
      <c r="Q1373" s="1" t="s">
        <v>862</v>
      </c>
      <c r="R1373" s="1">
        <v>36608</v>
      </c>
      <c r="S1373" s="1" t="s">
        <v>97</v>
      </c>
      <c r="T1373" s="1" t="s">
        <v>186</v>
      </c>
      <c r="U1373" s="1">
        <v>11</v>
      </c>
      <c r="V1373" s="1">
        <v>89218</v>
      </c>
    </row>
    <row r="1374" spans="1:22" x14ac:dyDescent="0.35">
      <c r="A1374" s="1">
        <v>25535</v>
      </c>
      <c r="B1374" s="1" t="s">
        <v>21</v>
      </c>
      <c r="C1374" s="1">
        <v>15.22</v>
      </c>
      <c r="D1374" s="1">
        <v>0.05</v>
      </c>
      <c r="E1374" s="1">
        <v>2457</v>
      </c>
      <c r="F1374" s="1"/>
      <c r="G1374" s="1"/>
      <c r="H1374" s="1" t="s">
        <v>32</v>
      </c>
      <c r="I1374" s="1" t="s">
        <v>42</v>
      </c>
      <c r="J1374" s="1" t="s">
        <v>58</v>
      </c>
      <c r="K1374" s="1" t="s">
        <v>100</v>
      </c>
      <c r="L1374" s="1" t="s">
        <v>53</v>
      </c>
      <c r="M1374" s="1"/>
      <c r="N1374" s="1" t="s">
        <v>27</v>
      </c>
      <c r="O1374" s="1" t="s">
        <v>54</v>
      </c>
      <c r="P1374" s="1" t="s">
        <v>55</v>
      </c>
      <c r="Q1374" s="1" t="s">
        <v>863</v>
      </c>
      <c r="R1374" s="1">
        <v>55014</v>
      </c>
      <c r="S1374" s="1" t="s">
        <v>97</v>
      </c>
      <c r="T1374" s="1" t="s">
        <v>97</v>
      </c>
      <c r="U1374" s="1">
        <v>9</v>
      </c>
      <c r="V1374" s="1">
        <v>89218</v>
      </c>
    </row>
    <row r="1375" spans="1:22" x14ac:dyDescent="0.35">
      <c r="A1375" s="1">
        <v>22321</v>
      </c>
      <c r="B1375" s="1" t="s">
        <v>21</v>
      </c>
      <c r="C1375" s="1">
        <v>6.48</v>
      </c>
      <c r="D1375" s="1">
        <v>0.05</v>
      </c>
      <c r="E1375" s="1">
        <v>2458</v>
      </c>
      <c r="F1375" s="1"/>
      <c r="G1375" s="1"/>
      <c r="H1375" s="1" t="s">
        <v>32</v>
      </c>
      <c r="I1375" s="1" t="s">
        <v>42</v>
      </c>
      <c r="J1375" s="1" t="s">
        <v>58</v>
      </c>
      <c r="K1375" s="1" t="s">
        <v>83</v>
      </c>
      <c r="L1375" s="1" t="s">
        <v>53</v>
      </c>
      <c r="M1375" s="1"/>
      <c r="N1375" s="1" t="s">
        <v>27</v>
      </c>
      <c r="O1375" s="1" t="s">
        <v>54</v>
      </c>
      <c r="P1375" s="1" t="s">
        <v>55</v>
      </c>
      <c r="Q1375" s="1" t="s">
        <v>859</v>
      </c>
      <c r="R1375" s="1">
        <v>55410</v>
      </c>
      <c r="S1375" s="2">
        <v>42064</v>
      </c>
      <c r="T1375" s="2">
        <v>42125</v>
      </c>
      <c r="U1375" s="1">
        <v>2</v>
      </c>
      <c r="V1375" s="1">
        <v>91285</v>
      </c>
    </row>
    <row r="1376" spans="1:22" x14ac:dyDescent="0.35">
      <c r="A1376" s="1">
        <v>21190</v>
      </c>
      <c r="B1376" s="1" t="s">
        <v>50</v>
      </c>
      <c r="C1376" s="1">
        <v>12.88</v>
      </c>
      <c r="D1376" s="1">
        <v>0.05</v>
      </c>
      <c r="E1376" s="1">
        <v>2458</v>
      </c>
      <c r="F1376" s="1"/>
      <c r="G1376" s="1"/>
      <c r="H1376" s="1" t="s">
        <v>32</v>
      </c>
      <c r="I1376" s="1" t="s">
        <v>42</v>
      </c>
      <c r="J1376" s="1" t="s">
        <v>58</v>
      </c>
      <c r="K1376" s="1" t="s">
        <v>141</v>
      </c>
      <c r="L1376" s="1" t="s">
        <v>26</v>
      </c>
      <c r="M1376" s="1"/>
      <c r="N1376" s="1" t="s">
        <v>27</v>
      </c>
      <c r="O1376" s="1" t="s">
        <v>45</v>
      </c>
      <c r="P1376" s="1" t="s">
        <v>55</v>
      </c>
      <c r="Q1376" s="1" t="s">
        <v>859</v>
      </c>
      <c r="R1376" s="1">
        <v>55410</v>
      </c>
      <c r="S1376" s="1" t="s">
        <v>78</v>
      </c>
      <c r="T1376" s="1" t="s">
        <v>168</v>
      </c>
      <c r="U1376" s="1">
        <v>3</v>
      </c>
      <c r="V1376" s="1">
        <v>91286</v>
      </c>
    </row>
    <row r="1377" spans="1:22" x14ac:dyDescent="0.35">
      <c r="A1377" s="1">
        <v>4321</v>
      </c>
      <c r="B1377" s="1" t="s">
        <v>21</v>
      </c>
      <c r="C1377" s="1">
        <v>6.48</v>
      </c>
      <c r="D1377" s="1">
        <v>0.05</v>
      </c>
      <c r="E1377" s="1">
        <v>2460</v>
      </c>
      <c r="F1377" s="1"/>
      <c r="G1377" s="1"/>
      <c r="H1377" s="1" t="s">
        <v>32</v>
      </c>
      <c r="I1377" s="1" t="s">
        <v>42</v>
      </c>
      <c r="J1377" s="1" t="s">
        <v>58</v>
      </c>
      <c r="K1377" s="1" t="s">
        <v>83</v>
      </c>
      <c r="L1377" s="1" t="s">
        <v>53</v>
      </c>
      <c r="M1377" s="1"/>
      <c r="N1377" s="1" t="s">
        <v>27</v>
      </c>
      <c r="O1377" s="1" t="s">
        <v>45</v>
      </c>
      <c r="P1377" s="1" t="s">
        <v>62</v>
      </c>
      <c r="Q1377" s="1" t="s">
        <v>79</v>
      </c>
      <c r="R1377" s="1">
        <v>10035</v>
      </c>
      <c r="S1377" s="2">
        <v>42064</v>
      </c>
      <c r="T1377" s="2">
        <v>42125</v>
      </c>
      <c r="U1377" s="1">
        <v>8</v>
      </c>
      <c r="V1377" s="1">
        <v>30785</v>
      </c>
    </row>
    <row r="1378" spans="1:22" x14ac:dyDescent="0.35">
      <c r="A1378" s="1">
        <v>4322</v>
      </c>
      <c r="B1378" s="1" t="s">
        <v>21</v>
      </c>
      <c r="C1378" s="1">
        <v>9.93</v>
      </c>
      <c r="D1378" s="1">
        <v>0.05</v>
      </c>
      <c r="E1378" s="1">
        <v>2460</v>
      </c>
      <c r="F1378" s="1"/>
      <c r="G1378" s="1"/>
      <c r="H1378" s="1" t="s">
        <v>32</v>
      </c>
      <c r="I1378" s="1" t="s">
        <v>42</v>
      </c>
      <c r="J1378" s="1" t="s">
        <v>58</v>
      </c>
      <c r="K1378" s="1" t="s">
        <v>25</v>
      </c>
      <c r="L1378" s="1" t="s">
        <v>26</v>
      </c>
      <c r="M1378" s="1"/>
      <c r="N1378" s="1" t="s">
        <v>27</v>
      </c>
      <c r="O1378" s="1" t="s">
        <v>114</v>
      </c>
      <c r="P1378" s="1" t="s">
        <v>62</v>
      </c>
      <c r="Q1378" s="1" t="s">
        <v>79</v>
      </c>
      <c r="R1378" s="1">
        <v>10035</v>
      </c>
      <c r="S1378" s="2">
        <v>42064</v>
      </c>
      <c r="T1378" s="2">
        <v>42156</v>
      </c>
      <c r="U1378" s="1">
        <v>46</v>
      </c>
      <c r="V1378" s="1">
        <v>30785</v>
      </c>
    </row>
    <row r="1379" spans="1:22" x14ac:dyDescent="0.35">
      <c r="A1379" s="1">
        <v>25859</v>
      </c>
      <c r="B1379" s="1" t="s">
        <v>21</v>
      </c>
      <c r="C1379" s="1">
        <v>1.74</v>
      </c>
      <c r="D1379" s="1">
        <v>0.05</v>
      </c>
      <c r="E1379" s="1">
        <v>2464</v>
      </c>
      <c r="F1379" s="1"/>
      <c r="G1379" s="1"/>
      <c r="H1379" s="1" t="s">
        <v>22</v>
      </c>
      <c r="I1379" s="1" t="s">
        <v>104</v>
      </c>
      <c r="J1379" s="1" t="s">
        <v>34</v>
      </c>
      <c r="K1379" s="1" t="s">
        <v>52</v>
      </c>
      <c r="L1379" s="1" t="s">
        <v>44</v>
      </c>
      <c r="M1379" s="1"/>
      <c r="N1379" s="1" t="s">
        <v>27</v>
      </c>
      <c r="O1379" s="1" t="s">
        <v>114</v>
      </c>
      <c r="P1379" s="1" t="s">
        <v>138</v>
      </c>
      <c r="Q1379" s="1" t="s">
        <v>864</v>
      </c>
      <c r="R1379" s="1">
        <v>71111</v>
      </c>
      <c r="S1379" s="2">
        <v>42313</v>
      </c>
      <c r="T1379" s="1" t="s">
        <v>59</v>
      </c>
      <c r="U1379" s="1">
        <v>4</v>
      </c>
      <c r="V1379" s="1">
        <v>88713</v>
      </c>
    </row>
    <row r="1380" spans="1:22" x14ac:dyDescent="0.35">
      <c r="A1380" s="1">
        <v>25860</v>
      </c>
      <c r="B1380" s="1" t="s">
        <v>21</v>
      </c>
      <c r="C1380" s="1">
        <v>227.55</v>
      </c>
      <c r="D1380" s="1">
        <v>0.1</v>
      </c>
      <c r="E1380" s="1">
        <v>2464</v>
      </c>
      <c r="F1380" s="1"/>
      <c r="G1380" s="1"/>
      <c r="H1380" s="1" t="s">
        <v>22</v>
      </c>
      <c r="I1380" s="1" t="s">
        <v>104</v>
      </c>
      <c r="J1380" s="1" t="s">
        <v>34</v>
      </c>
      <c r="K1380" s="1" t="s">
        <v>123</v>
      </c>
      <c r="L1380" s="1" t="s">
        <v>108</v>
      </c>
      <c r="M1380" s="1"/>
      <c r="N1380" s="1" t="s">
        <v>27</v>
      </c>
      <c r="O1380" s="1" t="s">
        <v>114</v>
      </c>
      <c r="P1380" s="1" t="s">
        <v>138</v>
      </c>
      <c r="Q1380" s="1" t="s">
        <v>864</v>
      </c>
      <c r="R1380" s="1">
        <v>71111</v>
      </c>
      <c r="S1380" s="2">
        <v>42313</v>
      </c>
      <c r="T1380" s="2">
        <v>42313</v>
      </c>
      <c r="U1380" s="1">
        <v>16</v>
      </c>
      <c r="V1380" s="1">
        <v>88713</v>
      </c>
    </row>
    <row r="1381" spans="1:22" x14ac:dyDescent="0.35">
      <c r="A1381" s="1">
        <v>25807</v>
      </c>
      <c r="B1381" s="1" t="s">
        <v>31</v>
      </c>
      <c r="C1381" s="1">
        <v>6.28</v>
      </c>
      <c r="D1381" s="1">
        <v>0.05</v>
      </c>
      <c r="E1381" s="1">
        <v>2464</v>
      </c>
      <c r="F1381" s="1"/>
      <c r="G1381" s="1"/>
      <c r="H1381" s="1" t="s">
        <v>32</v>
      </c>
      <c r="I1381" s="1" t="s">
        <v>104</v>
      </c>
      <c r="J1381" s="1" t="s">
        <v>58</v>
      </c>
      <c r="K1381" s="1" t="s">
        <v>100</v>
      </c>
      <c r="L1381" s="1" t="s">
        <v>53</v>
      </c>
      <c r="M1381" s="1"/>
      <c r="N1381" s="1" t="s">
        <v>27</v>
      </c>
      <c r="O1381" s="1" t="s">
        <v>114</v>
      </c>
      <c r="P1381" s="1" t="s">
        <v>138</v>
      </c>
      <c r="Q1381" s="1" t="s">
        <v>864</v>
      </c>
      <c r="R1381" s="1">
        <v>71111</v>
      </c>
      <c r="S1381" s="1" t="s">
        <v>96</v>
      </c>
      <c r="T1381" s="1" t="s">
        <v>186</v>
      </c>
      <c r="U1381" s="1">
        <v>6</v>
      </c>
      <c r="V1381" s="1">
        <v>88714</v>
      </c>
    </row>
    <row r="1382" spans="1:22" x14ac:dyDescent="0.35">
      <c r="A1382" s="1">
        <v>25808</v>
      </c>
      <c r="B1382" s="1" t="s">
        <v>31</v>
      </c>
      <c r="C1382" s="1">
        <v>3.08</v>
      </c>
      <c r="D1382" s="1">
        <v>0.05</v>
      </c>
      <c r="E1382" s="1">
        <v>2464</v>
      </c>
      <c r="F1382" s="1"/>
      <c r="G1382" s="1"/>
      <c r="H1382" s="1" t="s">
        <v>32</v>
      </c>
      <c r="I1382" s="1" t="s">
        <v>104</v>
      </c>
      <c r="J1382" s="1" t="s">
        <v>58</v>
      </c>
      <c r="K1382" s="1" t="s">
        <v>116</v>
      </c>
      <c r="L1382" s="1" t="s">
        <v>53</v>
      </c>
      <c r="M1382" s="1"/>
      <c r="N1382" s="1" t="s">
        <v>27</v>
      </c>
      <c r="O1382" s="1" t="s">
        <v>54</v>
      </c>
      <c r="P1382" s="1" t="s">
        <v>138</v>
      </c>
      <c r="Q1382" s="1" t="s">
        <v>864</v>
      </c>
      <c r="R1382" s="1">
        <v>71111</v>
      </c>
      <c r="S1382" s="1" t="s">
        <v>96</v>
      </c>
      <c r="T1382" s="1" t="s">
        <v>222</v>
      </c>
      <c r="U1382" s="1">
        <v>14</v>
      </c>
      <c r="V1382" s="1">
        <v>88714</v>
      </c>
    </row>
    <row r="1383" spans="1:22" x14ac:dyDescent="0.35">
      <c r="A1383" s="1">
        <v>22580</v>
      </c>
      <c r="B1383" s="1" t="s">
        <v>50</v>
      </c>
      <c r="C1383" s="1">
        <v>2.08</v>
      </c>
      <c r="D1383" s="1">
        <v>0.05</v>
      </c>
      <c r="E1383" s="1">
        <v>2466</v>
      </c>
      <c r="F1383" s="1"/>
      <c r="G1383" s="1"/>
      <c r="H1383" s="1" t="s">
        <v>32</v>
      </c>
      <c r="I1383" s="1" t="s">
        <v>81</v>
      </c>
      <c r="J1383" s="1" t="s">
        <v>58</v>
      </c>
      <c r="K1383" s="1" t="s">
        <v>100</v>
      </c>
      <c r="L1383" s="1" t="s">
        <v>53</v>
      </c>
      <c r="M1383" s="1"/>
      <c r="N1383" s="1" t="s">
        <v>27</v>
      </c>
      <c r="O1383" s="1" t="s">
        <v>54</v>
      </c>
      <c r="P1383" s="1" t="s">
        <v>215</v>
      </c>
      <c r="Q1383" s="1" t="s">
        <v>865</v>
      </c>
      <c r="R1383" s="1">
        <v>49783</v>
      </c>
      <c r="S1383" s="1" t="s">
        <v>368</v>
      </c>
      <c r="T1383" s="1" t="s">
        <v>386</v>
      </c>
      <c r="U1383" s="1">
        <v>7</v>
      </c>
      <c r="V1383" s="1">
        <v>88136</v>
      </c>
    </row>
    <row r="1384" spans="1:22" x14ac:dyDescent="0.35">
      <c r="A1384" s="1">
        <v>22582</v>
      </c>
      <c r="B1384" s="1" t="s">
        <v>50</v>
      </c>
      <c r="C1384" s="1">
        <v>53.98</v>
      </c>
      <c r="D1384" s="1">
        <v>0.05</v>
      </c>
      <c r="E1384" s="1">
        <v>2466</v>
      </c>
      <c r="F1384" s="1"/>
      <c r="G1384" s="1"/>
      <c r="H1384" s="1" t="s">
        <v>22</v>
      </c>
      <c r="I1384" s="1" t="s">
        <v>81</v>
      </c>
      <c r="J1384" s="1" t="s">
        <v>73</v>
      </c>
      <c r="K1384" s="1" t="s">
        <v>144</v>
      </c>
      <c r="L1384" s="1" t="s">
        <v>53</v>
      </c>
      <c r="M1384" s="1"/>
      <c r="N1384" s="1" t="s">
        <v>27</v>
      </c>
      <c r="O1384" s="1" t="s">
        <v>54</v>
      </c>
      <c r="P1384" s="1" t="s">
        <v>215</v>
      </c>
      <c r="Q1384" s="1" t="s">
        <v>865</v>
      </c>
      <c r="R1384" s="1">
        <v>49783</v>
      </c>
      <c r="S1384" s="1" t="s">
        <v>368</v>
      </c>
      <c r="T1384" s="1" t="s">
        <v>386</v>
      </c>
      <c r="U1384" s="1">
        <v>8</v>
      </c>
      <c r="V1384" s="1">
        <v>88136</v>
      </c>
    </row>
    <row r="1385" spans="1:22" x14ac:dyDescent="0.35">
      <c r="A1385" s="1">
        <v>22583</v>
      </c>
      <c r="B1385" s="1" t="s">
        <v>50</v>
      </c>
      <c r="C1385" s="1">
        <v>4.9800000000000004</v>
      </c>
      <c r="D1385" s="1">
        <v>0.05</v>
      </c>
      <c r="E1385" s="1">
        <v>2466</v>
      </c>
      <c r="F1385" s="1"/>
      <c r="G1385" s="1"/>
      <c r="H1385" s="1" t="s">
        <v>32</v>
      </c>
      <c r="I1385" s="1" t="s">
        <v>81</v>
      </c>
      <c r="J1385" s="1" t="s">
        <v>58</v>
      </c>
      <c r="K1385" s="1" t="s">
        <v>83</v>
      </c>
      <c r="L1385" s="1" t="s">
        <v>53</v>
      </c>
      <c r="M1385" s="1"/>
      <c r="N1385" s="1" t="s">
        <v>27</v>
      </c>
      <c r="O1385" s="1" t="s">
        <v>114</v>
      </c>
      <c r="P1385" s="1" t="s">
        <v>215</v>
      </c>
      <c r="Q1385" s="1" t="s">
        <v>865</v>
      </c>
      <c r="R1385" s="1">
        <v>49783</v>
      </c>
      <c r="S1385" s="1" t="s">
        <v>368</v>
      </c>
      <c r="T1385" s="1" t="s">
        <v>368</v>
      </c>
      <c r="U1385" s="1">
        <v>7</v>
      </c>
      <c r="V1385" s="1">
        <v>88136</v>
      </c>
    </row>
    <row r="1386" spans="1:22" x14ac:dyDescent="0.35">
      <c r="A1386" s="1">
        <v>19766</v>
      </c>
      <c r="B1386" s="1" t="s">
        <v>41</v>
      </c>
      <c r="C1386" s="1">
        <v>58.1</v>
      </c>
      <c r="D1386" s="1">
        <v>0.05</v>
      </c>
      <c r="E1386" s="1">
        <v>2468</v>
      </c>
      <c r="F1386" s="1"/>
      <c r="G1386" s="1"/>
      <c r="H1386" s="1" t="s">
        <v>22</v>
      </c>
      <c r="I1386" s="1" t="s">
        <v>42</v>
      </c>
      <c r="J1386" s="1" t="s">
        <v>58</v>
      </c>
      <c r="K1386" s="1" t="s">
        <v>100</v>
      </c>
      <c r="L1386" s="1" t="s">
        <v>53</v>
      </c>
      <c r="M1386" s="1"/>
      <c r="N1386" s="1" t="s">
        <v>27</v>
      </c>
      <c r="O1386" s="1" t="s">
        <v>114</v>
      </c>
      <c r="P1386" s="1" t="s">
        <v>225</v>
      </c>
      <c r="Q1386" s="1" t="s">
        <v>866</v>
      </c>
      <c r="R1386" s="1">
        <v>28144</v>
      </c>
      <c r="S1386" s="1" t="s">
        <v>219</v>
      </c>
      <c r="T1386" s="1" t="s">
        <v>382</v>
      </c>
      <c r="U1386" s="1">
        <v>3</v>
      </c>
      <c r="V1386" s="1">
        <v>88135</v>
      </c>
    </row>
    <row r="1387" spans="1:22" x14ac:dyDescent="0.35">
      <c r="A1387" s="1">
        <v>18684</v>
      </c>
      <c r="B1387" s="1" t="s">
        <v>41</v>
      </c>
      <c r="C1387" s="1">
        <v>65.989999999999995</v>
      </c>
      <c r="D1387" s="1">
        <v>0.05</v>
      </c>
      <c r="E1387" s="1">
        <v>2468</v>
      </c>
      <c r="F1387" s="1"/>
      <c r="G1387" s="1"/>
      <c r="H1387" s="1" t="s">
        <v>32</v>
      </c>
      <c r="I1387" s="1" t="s">
        <v>81</v>
      </c>
      <c r="J1387" s="1" t="s">
        <v>73</v>
      </c>
      <c r="K1387" s="1" t="s">
        <v>67</v>
      </c>
      <c r="L1387" s="1" t="s">
        <v>53</v>
      </c>
      <c r="M1387" s="1"/>
      <c r="N1387" s="1" t="s">
        <v>27</v>
      </c>
      <c r="O1387" s="1" t="s">
        <v>54</v>
      </c>
      <c r="P1387" s="1" t="s">
        <v>225</v>
      </c>
      <c r="Q1387" s="1" t="s">
        <v>866</v>
      </c>
      <c r="R1387" s="1">
        <v>28144</v>
      </c>
      <c r="S1387" s="1" t="s">
        <v>181</v>
      </c>
      <c r="T1387" s="1" t="s">
        <v>297</v>
      </c>
      <c r="U1387" s="1">
        <v>13</v>
      </c>
      <c r="V1387" s="1">
        <v>88137</v>
      </c>
    </row>
    <row r="1388" spans="1:22" x14ac:dyDescent="0.35">
      <c r="A1388" s="1">
        <v>26057</v>
      </c>
      <c r="B1388" s="1" t="s">
        <v>98</v>
      </c>
      <c r="C1388" s="1">
        <v>4.91</v>
      </c>
      <c r="D1388" s="1">
        <v>0.05</v>
      </c>
      <c r="E1388" s="1">
        <v>2472</v>
      </c>
      <c r="F1388" s="1"/>
      <c r="G1388" s="1"/>
      <c r="H1388" s="1" t="s">
        <v>22</v>
      </c>
      <c r="I1388" s="1" t="s">
        <v>42</v>
      </c>
      <c r="J1388" s="1" t="s">
        <v>58</v>
      </c>
      <c r="K1388" s="1" t="s">
        <v>116</v>
      </c>
      <c r="L1388" s="1" t="s">
        <v>53</v>
      </c>
      <c r="M1388" s="1"/>
      <c r="N1388" s="1" t="s">
        <v>27</v>
      </c>
      <c r="O1388" s="1" t="s">
        <v>114</v>
      </c>
      <c r="P1388" s="1" t="s">
        <v>142</v>
      </c>
      <c r="Q1388" s="1" t="s">
        <v>867</v>
      </c>
      <c r="R1388" s="1">
        <v>60432</v>
      </c>
      <c r="S1388" s="1" t="s">
        <v>207</v>
      </c>
      <c r="T1388" s="1" t="s">
        <v>207</v>
      </c>
      <c r="U1388" s="1">
        <v>10</v>
      </c>
      <c r="V1388" s="1">
        <v>86514</v>
      </c>
    </row>
    <row r="1389" spans="1:22" x14ac:dyDescent="0.35">
      <c r="A1389" s="1">
        <v>24584</v>
      </c>
      <c r="B1389" s="1" t="s">
        <v>41</v>
      </c>
      <c r="C1389" s="1">
        <v>5.18</v>
      </c>
      <c r="D1389" s="1">
        <v>0.05</v>
      </c>
      <c r="E1389" s="1">
        <v>2481</v>
      </c>
      <c r="F1389" s="1"/>
      <c r="G1389" s="1"/>
      <c r="H1389" s="1" t="s">
        <v>22</v>
      </c>
      <c r="I1389" s="1" t="s">
        <v>81</v>
      </c>
      <c r="J1389" s="1" t="s">
        <v>58</v>
      </c>
      <c r="K1389" s="1" t="s">
        <v>100</v>
      </c>
      <c r="L1389" s="1" t="s">
        <v>53</v>
      </c>
      <c r="M1389" s="1"/>
      <c r="N1389" s="1" t="s">
        <v>27</v>
      </c>
      <c r="O1389" s="1" t="s">
        <v>114</v>
      </c>
      <c r="P1389" s="1" t="s">
        <v>138</v>
      </c>
      <c r="Q1389" s="1" t="s">
        <v>600</v>
      </c>
      <c r="R1389" s="1">
        <v>70506</v>
      </c>
      <c r="S1389" s="2">
        <v>42159</v>
      </c>
      <c r="T1389" s="2">
        <v>42220</v>
      </c>
      <c r="U1389" s="1">
        <v>14</v>
      </c>
      <c r="V1389" s="1">
        <v>91000</v>
      </c>
    </row>
    <row r="1390" spans="1:22" x14ac:dyDescent="0.35">
      <c r="A1390" s="1">
        <v>24568</v>
      </c>
      <c r="B1390" s="1" t="s">
        <v>50</v>
      </c>
      <c r="C1390" s="1">
        <v>6.48</v>
      </c>
      <c r="D1390" s="1">
        <v>0.05</v>
      </c>
      <c r="E1390" s="1">
        <v>2484</v>
      </c>
      <c r="F1390" s="1"/>
      <c r="G1390" s="1"/>
      <c r="H1390" s="1" t="s">
        <v>32</v>
      </c>
      <c r="I1390" s="1" t="s">
        <v>81</v>
      </c>
      <c r="J1390" s="1" t="s">
        <v>58</v>
      </c>
      <c r="K1390" s="1" t="s">
        <v>83</v>
      </c>
      <c r="L1390" s="1" t="s">
        <v>53</v>
      </c>
      <c r="M1390" s="1"/>
      <c r="N1390" s="1" t="s">
        <v>27</v>
      </c>
      <c r="O1390" s="1" t="s">
        <v>114</v>
      </c>
      <c r="P1390" s="1" t="s">
        <v>242</v>
      </c>
      <c r="Q1390" s="1" t="s">
        <v>868</v>
      </c>
      <c r="R1390" s="1">
        <v>33881</v>
      </c>
      <c r="S1390" s="1" t="s">
        <v>181</v>
      </c>
      <c r="T1390" s="1" t="s">
        <v>297</v>
      </c>
      <c r="U1390" s="1">
        <v>16</v>
      </c>
      <c r="V1390" s="1">
        <v>88998</v>
      </c>
    </row>
    <row r="1391" spans="1:22" x14ac:dyDescent="0.35">
      <c r="A1391" s="1">
        <v>24569</v>
      </c>
      <c r="B1391" s="1" t="s">
        <v>50</v>
      </c>
      <c r="C1391" s="1">
        <v>111.03</v>
      </c>
      <c r="D1391" s="1">
        <v>0.1</v>
      </c>
      <c r="E1391" s="1">
        <v>2484</v>
      </c>
      <c r="F1391" s="1"/>
      <c r="G1391" s="1"/>
      <c r="H1391" s="1" t="s">
        <v>32</v>
      </c>
      <c r="I1391" s="1" t="s">
        <v>81</v>
      </c>
      <c r="J1391" s="1" t="s">
        <v>58</v>
      </c>
      <c r="K1391" s="1" t="s">
        <v>119</v>
      </c>
      <c r="L1391" s="1" t="s">
        <v>53</v>
      </c>
      <c r="M1391" s="1"/>
      <c r="N1391" s="1" t="s">
        <v>27</v>
      </c>
      <c r="O1391" s="1" t="s">
        <v>114</v>
      </c>
      <c r="P1391" s="1" t="s">
        <v>242</v>
      </c>
      <c r="Q1391" s="1" t="s">
        <v>868</v>
      </c>
      <c r="R1391" s="1">
        <v>33881</v>
      </c>
      <c r="S1391" s="1" t="s">
        <v>181</v>
      </c>
      <c r="T1391" s="1" t="s">
        <v>297</v>
      </c>
      <c r="U1391" s="1">
        <v>8</v>
      </c>
      <c r="V1391" s="1">
        <v>88998</v>
      </c>
    </row>
    <row r="1392" spans="1:22" x14ac:dyDescent="0.35">
      <c r="A1392" s="1">
        <v>22028</v>
      </c>
      <c r="B1392" s="1" t="s">
        <v>21</v>
      </c>
      <c r="C1392" s="1">
        <v>71.37</v>
      </c>
      <c r="D1392" s="1">
        <v>0.05</v>
      </c>
      <c r="E1392" s="1">
        <v>2486</v>
      </c>
      <c r="F1392" s="1"/>
      <c r="G1392" s="1"/>
      <c r="H1392" s="1" t="s">
        <v>32</v>
      </c>
      <c r="I1392" s="1" t="s">
        <v>51</v>
      </c>
      <c r="J1392" s="1" t="s">
        <v>34</v>
      </c>
      <c r="K1392" s="1" t="s">
        <v>123</v>
      </c>
      <c r="L1392" s="1" t="s">
        <v>178</v>
      </c>
      <c r="M1392" s="1"/>
      <c r="N1392" s="1" t="s">
        <v>27</v>
      </c>
      <c r="O1392" s="1" t="s">
        <v>114</v>
      </c>
      <c r="P1392" s="1" t="s">
        <v>254</v>
      </c>
      <c r="Q1392" s="1" t="s">
        <v>869</v>
      </c>
      <c r="R1392" s="1">
        <v>30458</v>
      </c>
      <c r="S1392" s="2">
        <v>42157</v>
      </c>
      <c r="T1392" s="2">
        <v>42187</v>
      </c>
      <c r="U1392" s="1">
        <v>4</v>
      </c>
      <c r="V1392" s="1">
        <v>91414</v>
      </c>
    </row>
    <row r="1393" spans="1:22" x14ac:dyDescent="0.35">
      <c r="A1393" s="1">
        <v>22029</v>
      </c>
      <c r="B1393" s="1" t="s">
        <v>21</v>
      </c>
      <c r="C1393" s="1">
        <v>205.99</v>
      </c>
      <c r="D1393" s="1">
        <v>0.1</v>
      </c>
      <c r="E1393" s="1">
        <v>2486</v>
      </c>
      <c r="F1393" s="1"/>
      <c r="G1393" s="1"/>
      <c r="H1393" s="1" t="s">
        <v>22</v>
      </c>
      <c r="I1393" s="1" t="s">
        <v>51</v>
      </c>
      <c r="J1393" s="1" t="s">
        <v>73</v>
      </c>
      <c r="K1393" s="1" t="s">
        <v>67</v>
      </c>
      <c r="L1393" s="1" t="s">
        <v>53</v>
      </c>
      <c r="M1393" s="1"/>
      <c r="N1393" s="1" t="s">
        <v>27</v>
      </c>
      <c r="O1393" s="1" t="s">
        <v>114</v>
      </c>
      <c r="P1393" s="1" t="s">
        <v>254</v>
      </c>
      <c r="Q1393" s="1" t="s">
        <v>869</v>
      </c>
      <c r="R1393" s="1">
        <v>30458</v>
      </c>
      <c r="S1393" s="2">
        <v>42157</v>
      </c>
      <c r="T1393" s="2">
        <v>42218</v>
      </c>
      <c r="U1393" s="1">
        <v>1</v>
      </c>
      <c r="V1393" s="1">
        <v>91414</v>
      </c>
    </row>
    <row r="1394" spans="1:22" x14ac:dyDescent="0.35">
      <c r="A1394" s="1">
        <v>23495</v>
      </c>
      <c r="B1394" s="1" t="s">
        <v>98</v>
      </c>
      <c r="C1394" s="1">
        <v>180.98</v>
      </c>
      <c r="D1394" s="1">
        <v>0.1</v>
      </c>
      <c r="E1394" s="1">
        <v>2486</v>
      </c>
      <c r="F1394" s="1"/>
      <c r="G1394" s="1"/>
      <c r="H1394" s="1" t="s">
        <v>22</v>
      </c>
      <c r="I1394" s="1" t="s">
        <v>51</v>
      </c>
      <c r="J1394" s="1" t="s">
        <v>34</v>
      </c>
      <c r="K1394" s="1" t="s">
        <v>35</v>
      </c>
      <c r="L1394" s="1" t="s">
        <v>36</v>
      </c>
      <c r="M1394" s="1"/>
      <c r="N1394" s="1" t="s">
        <v>27</v>
      </c>
      <c r="O1394" s="1" t="s">
        <v>114</v>
      </c>
      <c r="P1394" s="1" t="s">
        <v>254</v>
      </c>
      <c r="Q1394" s="1" t="s">
        <v>869</v>
      </c>
      <c r="R1394" s="1">
        <v>30458</v>
      </c>
      <c r="S1394" s="2">
        <v>42065</v>
      </c>
      <c r="T1394" s="2">
        <v>42126</v>
      </c>
      <c r="U1394" s="1">
        <v>11</v>
      </c>
      <c r="V1394" s="1">
        <v>91416</v>
      </c>
    </row>
    <row r="1395" spans="1:22" x14ac:dyDescent="0.35">
      <c r="A1395" s="1">
        <v>23983</v>
      </c>
      <c r="B1395" s="1" t="s">
        <v>31</v>
      </c>
      <c r="C1395" s="1">
        <v>3.08</v>
      </c>
      <c r="D1395" s="1">
        <v>0.05</v>
      </c>
      <c r="E1395" s="1">
        <v>2487</v>
      </c>
      <c r="F1395" s="1"/>
      <c r="G1395" s="1"/>
      <c r="H1395" s="1" t="s">
        <v>32</v>
      </c>
      <c r="I1395" s="1" t="s">
        <v>51</v>
      </c>
      <c r="J1395" s="1" t="s">
        <v>58</v>
      </c>
      <c r="K1395" s="1" t="s">
        <v>116</v>
      </c>
      <c r="L1395" s="1" t="s">
        <v>53</v>
      </c>
      <c r="M1395" s="1"/>
      <c r="N1395" s="1" t="s">
        <v>27</v>
      </c>
      <c r="O1395" s="1" t="s">
        <v>114</v>
      </c>
      <c r="P1395" s="1" t="s">
        <v>254</v>
      </c>
      <c r="Q1395" s="1" t="s">
        <v>870</v>
      </c>
      <c r="R1395" s="1">
        <v>30084</v>
      </c>
      <c r="S1395" s="1" t="s">
        <v>311</v>
      </c>
      <c r="T1395" s="1" t="s">
        <v>264</v>
      </c>
      <c r="U1395" s="1">
        <v>14</v>
      </c>
      <c r="V1395" s="1">
        <v>91415</v>
      </c>
    </row>
    <row r="1396" spans="1:22" x14ac:dyDescent="0.35">
      <c r="A1396" s="1">
        <v>23984</v>
      </c>
      <c r="B1396" s="1" t="s">
        <v>31</v>
      </c>
      <c r="C1396" s="1">
        <v>2.78</v>
      </c>
      <c r="D1396" s="1">
        <v>0.05</v>
      </c>
      <c r="E1396" s="1">
        <v>2487</v>
      </c>
      <c r="F1396" s="1"/>
      <c r="G1396" s="1"/>
      <c r="H1396" s="1" t="s">
        <v>32</v>
      </c>
      <c r="I1396" s="1" t="s">
        <v>51</v>
      </c>
      <c r="J1396" s="1" t="s">
        <v>58</v>
      </c>
      <c r="K1396" s="1" t="s">
        <v>25</v>
      </c>
      <c r="L1396" s="1" t="s">
        <v>26</v>
      </c>
      <c r="M1396" s="1"/>
      <c r="N1396" s="1" t="s">
        <v>27</v>
      </c>
      <c r="O1396" s="1" t="s">
        <v>114</v>
      </c>
      <c r="P1396" s="1" t="s">
        <v>254</v>
      </c>
      <c r="Q1396" s="1" t="s">
        <v>870</v>
      </c>
      <c r="R1396" s="1">
        <v>30084</v>
      </c>
      <c r="S1396" s="1" t="s">
        <v>311</v>
      </c>
      <c r="T1396" s="1" t="s">
        <v>264</v>
      </c>
      <c r="U1396" s="1">
        <v>18</v>
      </c>
      <c r="V1396" s="1">
        <v>91415</v>
      </c>
    </row>
    <row r="1397" spans="1:22" x14ac:dyDescent="0.35">
      <c r="A1397" s="1">
        <v>24476</v>
      </c>
      <c r="B1397" s="1" t="s">
        <v>31</v>
      </c>
      <c r="C1397" s="1">
        <v>136.97999999999999</v>
      </c>
      <c r="D1397" s="1">
        <v>0.1</v>
      </c>
      <c r="E1397" s="1">
        <v>2487</v>
      </c>
      <c r="F1397" s="1"/>
      <c r="G1397" s="1"/>
      <c r="H1397" s="1" t="s">
        <v>22</v>
      </c>
      <c r="I1397" s="1" t="s">
        <v>51</v>
      </c>
      <c r="J1397" s="1" t="s">
        <v>34</v>
      </c>
      <c r="K1397" s="1" t="s">
        <v>52</v>
      </c>
      <c r="L1397" s="1" t="s">
        <v>178</v>
      </c>
      <c r="M1397" s="1"/>
      <c r="N1397" s="1" t="s">
        <v>27</v>
      </c>
      <c r="O1397" s="1" t="s">
        <v>114</v>
      </c>
      <c r="P1397" s="1" t="s">
        <v>254</v>
      </c>
      <c r="Q1397" s="1" t="s">
        <v>870</v>
      </c>
      <c r="R1397" s="1">
        <v>30084</v>
      </c>
      <c r="S1397" s="2">
        <v>42041</v>
      </c>
      <c r="T1397" s="2">
        <v>42069</v>
      </c>
      <c r="U1397" s="1">
        <v>8</v>
      </c>
      <c r="V1397" s="1">
        <v>91417</v>
      </c>
    </row>
    <row r="1398" spans="1:22" x14ac:dyDescent="0.35">
      <c r="A1398" s="1">
        <v>20065</v>
      </c>
      <c r="B1398" s="1" t="s">
        <v>21</v>
      </c>
      <c r="C1398" s="1">
        <v>4.91</v>
      </c>
      <c r="D1398" s="1">
        <v>0.05</v>
      </c>
      <c r="E1398" s="1">
        <v>2488</v>
      </c>
      <c r="F1398" s="1"/>
      <c r="G1398" s="1"/>
      <c r="H1398" s="1" t="s">
        <v>32</v>
      </c>
      <c r="I1398" s="1" t="s">
        <v>104</v>
      </c>
      <c r="J1398" s="1" t="s">
        <v>58</v>
      </c>
      <c r="K1398" s="1" t="s">
        <v>116</v>
      </c>
      <c r="L1398" s="1" t="s">
        <v>53</v>
      </c>
      <c r="M1398" s="1"/>
      <c r="N1398" s="1" t="s">
        <v>27</v>
      </c>
      <c r="O1398" s="1" t="s">
        <v>114</v>
      </c>
      <c r="P1398" s="1" t="s">
        <v>451</v>
      </c>
      <c r="Q1398" s="1" t="s">
        <v>871</v>
      </c>
      <c r="R1398" s="1">
        <v>72023</v>
      </c>
      <c r="S1398" s="2">
        <v>42251</v>
      </c>
      <c r="T1398" s="2">
        <v>42251</v>
      </c>
      <c r="U1398" s="1">
        <v>9</v>
      </c>
      <c r="V1398" s="1">
        <v>86887</v>
      </c>
    </row>
    <row r="1399" spans="1:22" x14ac:dyDescent="0.35">
      <c r="A1399" s="1">
        <v>20066</v>
      </c>
      <c r="B1399" s="1" t="s">
        <v>21</v>
      </c>
      <c r="C1399" s="1">
        <v>28.15</v>
      </c>
      <c r="D1399" s="1">
        <v>0.05</v>
      </c>
      <c r="E1399" s="1">
        <v>2488</v>
      </c>
      <c r="F1399" s="1"/>
      <c r="G1399" s="1"/>
      <c r="H1399" s="1" t="s">
        <v>32</v>
      </c>
      <c r="I1399" s="1" t="s">
        <v>104</v>
      </c>
      <c r="J1399" s="1" t="s">
        <v>58</v>
      </c>
      <c r="K1399" s="1" t="s">
        <v>25</v>
      </c>
      <c r="L1399" s="1" t="s">
        <v>44</v>
      </c>
      <c r="M1399" s="1"/>
      <c r="N1399" s="1" t="s">
        <v>27</v>
      </c>
      <c r="O1399" s="1" t="s">
        <v>28</v>
      </c>
      <c r="P1399" s="1" t="s">
        <v>451</v>
      </c>
      <c r="Q1399" s="1" t="s">
        <v>871</v>
      </c>
      <c r="R1399" s="1">
        <v>72023</v>
      </c>
      <c r="S1399" s="2">
        <v>42251</v>
      </c>
      <c r="T1399" s="2">
        <v>42281</v>
      </c>
      <c r="U1399" s="1">
        <v>11</v>
      </c>
      <c r="V1399" s="1">
        <v>86887</v>
      </c>
    </row>
    <row r="1400" spans="1:22" x14ac:dyDescent="0.35">
      <c r="A1400" s="1">
        <v>20602</v>
      </c>
      <c r="B1400" s="1" t="s">
        <v>21</v>
      </c>
      <c r="C1400" s="1">
        <v>2036.48</v>
      </c>
      <c r="D1400" s="1">
        <v>0.15</v>
      </c>
      <c r="E1400" s="1">
        <v>2489</v>
      </c>
      <c r="F1400" s="1"/>
      <c r="G1400" s="1"/>
      <c r="H1400" s="1" t="s">
        <v>22</v>
      </c>
      <c r="I1400" s="1" t="s">
        <v>104</v>
      </c>
      <c r="J1400" s="1" t="s">
        <v>73</v>
      </c>
      <c r="K1400" s="1" t="s">
        <v>74</v>
      </c>
      <c r="L1400" s="1" t="s">
        <v>36</v>
      </c>
      <c r="M1400" s="1"/>
      <c r="N1400" s="1" t="s">
        <v>27</v>
      </c>
      <c r="O1400" s="1" t="s">
        <v>28</v>
      </c>
      <c r="P1400" s="1" t="s">
        <v>37</v>
      </c>
      <c r="Q1400" s="1" t="s">
        <v>373</v>
      </c>
      <c r="R1400" s="1">
        <v>94521</v>
      </c>
      <c r="S1400" s="2">
        <v>42310</v>
      </c>
      <c r="T1400" s="1" t="s">
        <v>211</v>
      </c>
      <c r="U1400" s="1">
        <v>2</v>
      </c>
      <c r="V1400" s="1">
        <v>86883</v>
      </c>
    </row>
    <row r="1401" spans="1:22" x14ac:dyDescent="0.35">
      <c r="A1401" s="1">
        <v>21212</v>
      </c>
      <c r="B1401" s="1" t="s">
        <v>50</v>
      </c>
      <c r="C1401" s="1">
        <v>419.19</v>
      </c>
      <c r="D1401" s="1">
        <v>0.1</v>
      </c>
      <c r="E1401" s="1">
        <v>2489</v>
      </c>
      <c r="F1401" s="1"/>
      <c r="G1401" s="1"/>
      <c r="H1401" s="1" t="s">
        <v>32</v>
      </c>
      <c r="I1401" s="1" t="s">
        <v>42</v>
      </c>
      <c r="J1401" s="1" t="s">
        <v>58</v>
      </c>
      <c r="K1401" s="1" t="s">
        <v>119</v>
      </c>
      <c r="L1401" s="1" t="s">
        <v>53</v>
      </c>
      <c r="M1401" s="1"/>
      <c r="N1401" s="1" t="s">
        <v>27</v>
      </c>
      <c r="O1401" s="1" t="s">
        <v>28</v>
      </c>
      <c r="P1401" s="1" t="s">
        <v>37</v>
      </c>
      <c r="Q1401" s="1" t="s">
        <v>373</v>
      </c>
      <c r="R1401" s="1">
        <v>94521</v>
      </c>
      <c r="S1401" s="1" t="s">
        <v>191</v>
      </c>
      <c r="T1401" s="1" t="s">
        <v>219</v>
      </c>
      <c r="U1401" s="1">
        <v>5</v>
      </c>
      <c r="V1401" s="1">
        <v>86885</v>
      </c>
    </row>
    <row r="1402" spans="1:22" x14ac:dyDescent="0.35">
      <c r="A1402" s="1">
        <v>21338</v>
      </c>
      <c r="B1402" s="1" t="s">
        <v>31</v>
      </c>
      <c r="C1402" s="1">
        <v>65.989999999999995</v>
      </c>
      <c r="D1402" s="1">
        <v>0.05</v>
      </c>
      <c r="E1402" s="1">
        <v>2489</v>
      </c>
      <c r="F1402" s="1"/>
      <c r="G1402" s="1"/>
      <c r="H1402" s="1" t="s">
        <v>32</v>
      </c>
      <c r="I1402" s="1" t="s">
        <v>42</v>
      </c>
      <c r="J1402" s="1" t="s">
        <v>73</v>
      </c>
      <c r="K1402" s="1" t="s">
        <v>67</v>
      </c>
      <c r="L1402" s="1" t="s">
        <v>53</v>
      </c>
      <c r="M1402" s="1"/>
      <c r="N1402" s="1" t="s">
        <v>27</v>
      </c>
      <c r="O1402" s="1" t="s">
        <v>28</v>
      </c>
      <c r="P1402" s="1" t="s">
        <v>37</v>
      </c>
      <c r="Q1402" s="1" t="s">
        <v>373</v>
      </c>
      <c r="R1402" s="1">
        <v>94521</v>
      </c>
      <c r="S1402" s="2">
        <v>42339</v>
      </c>
      <c r="T1402" s="2">
        <v>42339</v>
      </c>
      <c r="U1402" s="1">
        <v>9</v>
      </c>
      <c r="V1402" s="1">
        <v>86886</v>
      </c>
    </row>
    <row r="1403" spans="1:22" x14ac:dyDescent="0.35">
      <c r="A1403" s="1">
        <v>24856</v>
      </c>
      <c r="B1403" s="1" t="s">
        <v>41</v>
      </c>
      <c r="C1403" s="1">
        <v>348.21</v>
      </c>
      <c r="D1403" s="1">
        <v>0.1</v>
      </c>
      <c r="E1403" s="1">
        <v>2490</v>
      </c>
      <c r="F1403" s="1"/>
      <c r="G1403" s="1"/>
      <c r="H1403" s="1" t="s">
        <v>22</v>
      </c>
      <c r="I1403" s="1" t="s">
        <v>42</v>
      </c>
      <c r="J1403" s="1" t="s">
        <v>34</v>
      </c>
      <c r="K1403" s="1" t="s">
        <v>123</v>
      </c>
      <c r="L1403" s="1" t="s">
        <v>108</v>
      </c>
      <c r="M1403" s="1"/>
      <c r="N1403" s="1" t="s">
        <v>27</v>
      </c>
      <c r="O1403" s="1" t="s">
        <v>28</v>
      </c>
      <c r="P1403" s="1" t="s">
        <v>37</v>
      </c>
      <c r="Q1403" s="1" t="s">
        <v>872</v>
      </c>
      <c r="R1403" s="1">
        <v>92627</v>
      </c>
      <c r="S1403" s="1" t="s">
        <v>68</v>
      </c>
      <c r="T1403" s="1" t="s">
        <v>270</v>
      </c>
      <c r="U1403" s="1">
        <v>2</v>
      </c>
      <c r="V1403" s="1">
        <v>86884</v>
      </c>
    </row>
    <row r="1404" spans="1:22" x14ac:dyDescent="0.35">
      <c r="A1404" s="1">
        <v>21339</v>
      </c>
      <c r="B1404" s="1" t="s">
        <v>31</v>
      </c>
      <c r="C1404" s="1">
        <v>10.01</v>
      </c>
      <c r="D1404" s="1">
        <v>0.05</v>
      </c>
      <c r="E1404" s="1">
        <v>2490</v>
      </c>
      <c r="F1404" s="1"/>
      <c r="G1404" s="1"/>
      <c r="H1404" s="1" t="s">
        <v>22</v>
      </c>
      <c r="I1404" s="1" t="s">
        <v>42</v>
      </c>
      <c r="J1404" s="1" t="s">
        <v>73</v>
      </c>
      <c r="K1404" s="1" t="s">
        <v>144</v>
      </c>
      <c r="L1404" s="1" t="s">
        <v>44</v>
      </c>
      <c r="M1404" s="1"/>
      <c r="N1404" s="1" t="s">
        <v>27</v>
      </c>
      <c r="O1404" s="1" t="s">
        <v>28</v>
      </c>
      <c r="P1404" s="1" t="s">
        <v>37</v>
      </c>
      <c r="Q1404" s="1" t="s">
        <v>872</v>
      </c>
      <c r="R1404" s="1">
        <v>92627</v>
      </c>
      <c r="S1404" s="2">
        <v>42339</v>
      </c>
      <c r="T1404" s="1" t="s">
        <v>164</v>
      </c>
      <c r="U1404" s="1">
        <v>11</v>
      </c>
      <c r="V1404" s="1">
        <v>86886</v>
      </c>
    </row>
    <row r="1405" spans="1:22" x14ac:dyDescent="0.35">
      <c r="A1405" s="1">
        <v>6856</v>
      </c>
      <c r="B1405" s="1" t="s">
        <v>41</v>
      </c>
      <c r="C1405" s="1">
        <v>348.21</v>
      </c>
      <c r="D1405" s="1">
        <v>0.1</v>
      </c>
      <c r="E1405" s="1">
        <v>2491</v>
      </c>
      <c r="F1405" s="1"/>
      <c r="G1405" s="1"/>
      <c r="H1405" s="1" t="s">
        <v>22</v>
      </c>
      <c r="I1405" s="1" t="s">
        <v>42</v>
      </c>
      <c r="J1405" s="1" t="s">
        <v>34</v>
      </c>
      <c r="K1405" s="1" t="s">
        <v>123</v>
      </c>
      <c r="L1405" s="1" t="s">
        <v>108</v>
      </c>
      <c r="M1405" s="1"/>
      <c r="N1405" s="1" t="s">
        <v>27</v>
      </c>
      <c r="O1405" s="1" t="s">
        <v>28</v>
      </c>
      <c r="P1405" s="1" t="s">
        <v>37</v>
      </c>
      <c r="Q1405" s="1" t="s">
        <v>361</v>
      </c>
      <c r="R1405" s="1">
        <v>90045</v>
      </c>
      <c r="S1405" s="1" t="s">
        <v>68</v>
      </c>
      <c r="T1405" s="1" t="s">
        <v>270</v>
      </c>
      <c r="U1405" s="1">
        <v>8</v>
      </c>
      <c r="V1405" s="1">
        <v>48836</v>
      </c>
    </row>
    <row r="1406" spans="1:22" x14ac:dyDescent="0.35">
      <c r="A1406" s="1">
        <v>1617</v>
      </c>
      <c r="B1406" s="1" t="s">
        <v>98</v>
      </c>
      <c r="C1406" s="1">
        <v>4.28</v>
      </c>
      <c r="D1406" s="1">
        <v>0.05</v>
      </c>
      <c r="E1406" s="1">
        <v>2491</v>
      </c>
      <c r="F1406" s="1"/>
      <c r="G1406" s="1"/>
      <c r="H1406" s="1" t="s">
        <v>32</v>
      </c>
      <c r="I1406" s="1" t="s">
        <v>104</v>
      </c>
      <c r="J1406" s="1" t="s">
        <v>58</v>
      </c>
      <c r="K1406" s="1" t="s">
        <v>25</v>
      </c>
      <c r="L1406" s="1" t="s">
        <v>26</v>
      </c>
      <c r="M1406" s="1"/>
      <c r="N1406" s="1" t="s">
        <v>27</v>
      </c>
      <c r="O1406" s="1" t="s">
        <v>28</v>
      </c>
      <c r="P1406" s="1" t="s">
        <v>37</v>
      </c>
      <c r="Q1406" s="1" t="s">
        <v>361</v>
      </c>
      <c r="R1406" s="1">
        <v>90045</v>
      </c>
      <c r="S1406" s="1" t="s">
        <v>191</v>
      </c>
      <c r="T1406" s="1" t="s">
        <v>220</v>
      </c>
      <c r="U1406" s="1">
        <v>9</v>
      </c>
      <c r="V1406" s="1">
        <v>11712</v>
      </c>
    </row>
    <row r="1407" spans="1:22" x14ac:dyDescent="0.35">
      <c r="A1407" s="1">
        <v>3212</v>
      </c>
      <c r="B1407" s="1" t="s">
        <v>50</v>
      </c>
      <c r="C1407" s="1">
        <v>419.19</v>
      </c>
      <c r="D1407" s="1">
        <v>0.1</v>
      </c>
      <c r="E1407" s="1">
        <v>2491</v>
      </c>
      <c r="F1407" s="1"/>
      <c r="G1407" s="1"/>
      <c r="H1407" s="1" t="s">
        <v>32</v>
      </c>
      <c r="I1407" s="1" t="s">
        <v>42</v>
      </c>
      <c r="J1407" s="1" t="s">
        <v>58</v>
      </c>
      <c r="K1407" s="1" t="s">
        <v>119</v>
      </c>
      <c r="L1407" s="1" t="s">
        <v>53</v>
      </c>
      <c r="M1407" s="1"/>
      <c r="N1407" s="1" t="s">
        <v>27</v>
      </c>
      <c r="O1407" s="1" t="s">
        <v>28</v>
      </c>
      <c r="P1407" s="1" t="s">
        <v>37</v>
      </c>
      <c r="Q1407" s="1" t="s">
        <v>361</v>
      </c>
      <c r="R1407" s="1">
        <v>90045</v>
      </c>
      <c r="S1407" s="1" t="s">
        <v>191</v>
      </c>
      <c r="T1407" s="1" t="s">
        <v>219</v>
      </c>
      <c r="U1407" s="1">
        <v>20</v>
      </c>
      <c r="V1407" s="1">
        <v>23042</v>
      </c>
    </row>
    <row r="1408" spans="1:22" x14ac:dyDescent="0.35">
      <c r="A1408" s="1">
        <v>3338</v>
      </c>
      <c r="B1408" s="1" t="s">
        <v>31</v>
      </c>
      <c r="C1408" s="1">
        <v>65.989999999999995</v>
      </c>
      <c r="D1408" s="1">
        <v>0.05</v>
      </c>
      <c r="E1408" s="1">
        <v>2491</v>
      </c>
      <c r="F1408" s="1"/>
      <c r="G1408" s="1"/>
      <c r="H1408" s="1" t="s">
        <v>32</v>
      </c>
      <c r="I1408" s="1" t="s">
        <v>42</v>
      </c>
      <c r="J1408" s="1" t="s">
        <v>73</v>
      </c>
      <c r="K1408" s="1" t="s">
        <v>67</v>
      </c>
      <c r="L1408" s="1" t="s">
        <v>53</v>
      </c>
      <c r="M1408" s="1"/>
      <c r="N1408" s="1" t="s">
        <v>27</v>
      </c>
      <c r="O1408" s="1" t="s">
        <v>28</v>
      </c>
      <c r="P1408" s="1" t="s">
        <v>37</v>
      </c>
      <c r="Q1408" s="1" t="s">
        <v>361</v>
      </c>
      <c r="R1408" s="1">
        <v>90045</v>
      </c>
      <c r="S1408" s="2">
        <v>42339</v>
      </c>
      <c r="T1408" s="2">
        <v>42339</v>
      </c>
      <c r="U1408" s="1">
        <v>37</v>
      </c>
      <c r="V1408" s="1">
        <v>23877</v>
      </c>
    </row>
    <row r="1409" spans="1:22" x14ac:dyDescent="0.35">
      <c r="A1409" s="1">
        <v>3339</v>
      </c>
      <c r="B1409" s="1" t="s">
        <v>31</v>
      </c>
      <c r="C1409" s="1">
        <v>10.01</v>
      </c>
      <c r="D1409" s="1">
        <v>0.05</v>
      </c>
      <c r="E1409" s="1">
        <v>2491</v>
      </c>
      <c r="F1409" s="1"/>
      <c r="G1409" s="1"/>
      <c r="H1409" s="1" t="s">
        <v>22</v>
      </c>
      <c r="I1409" s="1" t="s">
        <v>42</v>
      </c>
      <c r="J1409" s="1" t="s">
        <v>73</v>
      </c>
      <c r="K1409" s="1" t="s">
        <v>144</v>
      </c>
      <c r="L1409" s="1" t="s">
        <v>44</v>
      </c>
      <c r="M1409" s="1"/>
      <c r="N1409" s="1" t="s">
        <v>27</v>
      </c>
      <c r="O1409" s="1" t="s">
        <v>28</v>
      </c>
      <c r="P1409" s="1" t="s">
        <v>37</v>
      </c>
      <c r="Q1409" s="1" t="s">
        <v>361</v>
      </c>
      <c r="R1409" s="1">
        <v>90045</v>
      </c>
      <c r="S1409" s="2">
        <v>42339</v>
      </c>
      <c r="T1409" s="1" t="s">
        <v>164</v>
      </c>
      <c r="U1409" s="1">
        <v>42</v>
      </c>
      <c r="V1409" s="1">
        <v>23877</v>
      </c>
    </row>
    <row r="1410" spans="1:22" x14ac:dyDescent="0.35">
      <c r="A1410" s="1">
        <v>2065</v>
      </c>
      <c r="B1410" s="1" t="s">
        <v>21</v>
      </c>
      <c r="C1410" s="1">
        <v>4.91</v>
      </c>
      <c r="D1410" s="1">
        <v>0.05</v>
      </c>
      <c r="E1410" s="1">
        <v>2491</v>
      </c>
      <c r="F1410" s="1"/>
      <c r="G1410" s="1"/>
      <c r="H1410" s="1" t="s">
        <v>32</v>
      </c>
      <c r="I1410" s="1" t="s">
        <v>104</v>
      </c>
      <c r="J1410" s="1" t="s">
        <v>58</v>
      </c>
      <c r="K1410" s="1" t="s">
        <v>116</v>
      </c>
      <c r="L1410" s="1" t="s">
        <v>53</v>
      </c>
      <c r="M1410" s="1"/>
      <c r="N1410" s="1" t="s">
        <v>27</v>
      </c>
      <c r="O1410" s="1" t="s">
        <v>28</v>
      </c>
      <c r="P1410" s="1" t="s">
        <v>37</v>
      </c>
      <c r="Q1410" s="1" t="s">
        <v>361</v>
      </c>
      <c r="R1410" s="1">
        <v>90045</v>
      </c>
      <c r="S1410" s="2">
        <v>42251</v>
      </c>
      <c r="T1410" s="2">
        <v>42251</v>
      </c>
      <c r="U1410" s="1">
        <v>36</v>
      </c>
      <c r="V1410" s="1">
        <v>14785</v>
      </c>
    </row>
    <row r="1411" spans="1:22" x14ac:dyDescent="0.35">
      <c r="A1411" s="1">
        <v>2066</v>
      </c>
      <c r="B1411" s="1" t="s">
        <v>21</v>
      </c>
      <c r="C1411" s="1">
        <v>28.15</v>
      </c>
      <c r="D1411" s="1">
        <v>0.05</v>
      </c>
      <c r="E1411" s="1">
        <v>2491</v>
      </c>
      <c r="F1411" s="1"/>
      <c r="G1411" s="1"/>
      <c r="H1411" s="1" t="s">
        <v>32</v>
      </c>
      <c r="I1411" s="1" t="s">
        <v>104</v>
      </c>
      <c r="J1411" s="1" t="s">
        <v>58</v>
      </c>
      <c r="K1411" s="1" t="s">
        <v>25</v>
      </c>
      <c r="L1411" s="1" t="s">
        <v>44</v>
      </c>
      <c r="M1411" s="1"/>
      <c r="N1411" s="1" t="s">
        <v>27</v>
      </c>
      <c r="O1411" s="1" t="s">
        <v>28</v>
      </c>
      <c r="P1411" s="1" t="s">
        <v>37</v>
      </c>
      <c r="Q1411" s="1" t="s">
        <v>361</v>
      </c>
      <c r="R1411" s="1">
        <v>90045</v>
      </c>
      <c r="S1411" s="2">
        <v>42251</v>
      </c>
      <c r="T1411" s="2">
        <v>42281</v>
      </c>
      <c r="U1411" s="1">
        <v>45</v>
      </c>
      <c r="V1411" s="1">
        <v>14785</v>
      </c>
    </row>
    <row r="1412" spans="1:22" x14ac:dyDescent="0.35">
      <c r="A1412" s="1">
        <v>19617</v>
      </c>
      <c r="B1412" s="1" t="s">
        <v>98</v>
      </c>
      <c r="C1412" s="1">
        <v>4.28</v>
      </c>
      <c r="D1412" s="1">
        <v>0.05</v>
      </c>
      <c r="E1412" s="1">
        <v>2495</v>
      </c>
      <c r="F1412" s="1"/>
      <c r="G1412" s="1"/>
      <c r="H1412" s="1" t="s">
        <v>32</v>
      </c>
      <c r="I1412" s="1" t="s">
        <v>104</v>
      </c>
      <c r="J1412" s="1" t="s">
        <v>58</v>
      </c>
      <c r="K1412" s="1" t="s">
        <v>25</v>
      </c>
      <c r="L1412" s="1" t="s">
        <v>26</v>
      </c>
      <c r="M1412" s="1"/>
      <c r="N1412" s="1" t="s">
        <v>27</v>
      </c>
      <c r="O1412" s="1" t="s">
        <v>28</v>
      </c>
      <c r="P1412" s="1" t="s">
        <v>836</v>
      </c>
      <c r="Q1412" s="1" t="s">
        <v>837</v>
      </c>
      <c r="R1412" s="1">
        <v>82901</v>
      </c>
      <c r="S1412" s="1" t="s">
        <v>191</v>
      </c>
      <c r="T1412" s="1" t="s">
        <v>220</v>
      </c>
      <c r="U1412" s="1">
        <v>2</v>
      </c>
      <c r="V1412" s="1">
        <v>86885</v>
      </c>
    </row>
    <row r="1413" spans="1:22" x14ac:dyDescent="0.35">
      <c r="A1413" s="1">
        <v>2296</v>
      </c>
      <c r="B1413" s="1" t="s">
        <v>31</v>
      </c>
      <c r="C1413" s="1">
        <v>355.98</v>
      </c>
      <c r="D1413" s="1">
        <v>0.1</v>
      </c>
      <c r="E1413" s="1">
        <v>2498</v>
      </c>
      <c r="F1413" s="1"/>
      <c r="G1413" s="1"/>
      <c r="H1413" s="1" t="s">
        <v>22</v>
      </c>
      <c r="I1413" s="1" t="s">
        <v>81</v>
      </c>
      <c r="J1413" s="1" t="s">
        <v>34</v>
      </c>
      <c r="K1413" s="1" t="s">
        <v>35</v>
      </c>
      <c r="L1413" s="1" t="s">
        <v>36</v>
      </c>
      <c r="M1413" s="1"/>
      <c r="N1413" s="1" t="s">
        <v>27</v>
      </c>
      <c r="O1413" s="1" t="s">
        <v>28</v>
      </c>
      <c r="P1413" s="1" t="s">
        <v>37</v>
      </c>
      <c r="Q1413" s="1" t="s">
        <v>678</v>
      </c>
      <c r="R1413" s="1">
        <v>92024</v>
      </c>
      <c r="S1413" s="1" t="s">
        <v>136</v>
      </c>
      <c r="T1413" s="1" t="s">
        <v>137</v>
      </c>
      <c r="U1413" s="1">
        <v>30</v>
      </c>
      <c r="V1413" s="1">
        <v>16547</v>
      </c>
    </row>
    <row r="1414" spans="1:22" x14ac:dyDescent="0.35">
      <c r="A1414" s="1">
        <v>2297</v>
      </c>
      <c r="B1414" s="1" t="s">
        <v>31</v>
      </c>
      <c r="C1414" s="1">
        <v>218.75</v>
      </c>
      <c r="D1414" s="1">
        <v>0.1</v>
      </c>
      <c r="E1414" s="1">
        <v>2498</v>
      </c>
      <c r="F1414" s="1"/>
      <c r="G1414" s="1"/>
      <c r="H1414" s="1" t="s">
        <v>22</v>
      </c>
      <c r="I1414" s="1" t="s">
        <v>81</v>
      </c>
      <c r="J1414" s="1" t="s">
        <v>34</v>
      </c>
      <c r="K1414" s="1" t="s">
        <v>123</v>
      </c>
      <c r="L1414" s="1" t="s">
        <v>108</v>
      </c>
      <c r="M1414" s="1"/>
      <c r="N1414" s="1" t="s">
        <v>27</v>
      </c>
      <c r="O1414" s="1" t="s">
        <v>28</v>
      </c>
      <c r="P1414" s="1" t="s">
        <v>37</v>
      </c>
      <c r="Q1414" s="1" t="s">
        <v>678</v>
      </c>
      <c r="R1414" s="1">
        <v>92024</v>
      </c>
      <c r="S1414" s="1" t="s">
        <v>136</v>
      </c>
      <c r="T1414" s="1" t="s">
        <v>136</v>
      </c>
      <c r="U1414" s="1">
        <v>8</v>
      </c>
      <c r="V1414" s="1">
        <v>16547</v>
      </c>
    </row>
    <row r="1415" spans="1:22" x14ac:dyDescent="0.35">
      <c r="A1415" s="1">
        <v>7628</v>
      </c>
      <c r="B1415" s="1" t="s">
        <v>50</v>
      </c>
      <c r="C1415" s="1">
        <v>6.28</v>
      </c>
      <c r="D1415" s="1">
        <v>0.05</v>
      </c>
      <c r="E1415" s="1">
        <v>2498</v>
      </c>
      <c r="F1415" s="1"/>
      <c r="G1415" s="1"/>
      <c r="H1415" s="1" t="s">
        <v>32</v>
      </c>
      <c r="I1415" s="1" t="s">
        <v>51</v>
      </c>
      <c r="J1415" s="1" t="s">
        <v>34</v>
      </c>
      <c r="K1415" s="1" t="s">
        <v>52</v>
      </c>
      <c r="L1415" s="1" t="s">
        <v>53</v>
      </c>
      <c r="M1415" s="1"/>
      <c r="N1415" s="1" t="s">
        <v>27</v>
      </c>
      <c r="O1415" s="1" t="s">
        <v>28</v>
      </c>
      <c r="P1415" s="1" t="s">
        <v>37</v>
      </c>
      <c r="Q1415" s="1" t="s">
        <v>678</v>
      </c>
      <c r="R1415" s="1">
        <v>92024</v>
      </c>
      <c r="S1415" s="2">
        <v>42037</v>
      </c>
      <c r="T1415" s="2">
        <v>42096</v>
      </c>
      <c r="U1415" s="1">
        <v>56</v>
      </c>
      <c r="V1415" s="1">
        <v>54567</v>
      </c>
    </row>
    <row r="1416" spans="1:22" x14ac:dyDescent="0.35">
      <c r="A1416" s="1">
        <v>2768</v>
      </c>
      <c r="B1416" s="1" t="s">
        <v>31</v>
      </c>
      <c r="C1416" s="1">
        <v>1.68</v>
      </c>
      <c r="D1416" s="1">
        <v>0.05</v>
      </c>
      <c r="E1416" s="1">
        <v>2498</v>
      </c>
      <c r="F1416" s="1"/>
      <c r="G1416" s="1"/>
      <c r="H1416" s="1" t="s">
        <v>32</v>
      </c>
      <c r="I1416" s="1" t="s">
        <v>51</v>
      </c>
      <c r="J1416" s="1" t="s">
        <v>58</v>
      </c>
      <c r="K1416" s="1" t="s">
        <v>25</v>
      </c>
      <c r="L1416" s="1" t="s">
        <v>26</v>
      </c>
      <c r="M1416" s="1"/>
      <c r="N1416" s="1" t="s">
        <v>27</v>
      </c>
      <c r="O1416" s="1" t="s">
        <v>54</v>
      </c>
      <c r="P1416" s="1" t="s">
        <v>37</v>
      </c>
      <c r="Q1416" s="1" t="s">
        <v>678</v>
      </c>
      <c r="R1416" s="1">
        <v>92024</v>
      </c>
      <c r="S1416" s="2">
        <v>42126</v>
      </c>
      <c r="T1416" s="2">
        <v>42157</v>
      </c>
      <c r="U1416" s="1">
        <v>88</v>
      </c>
      <c r="V1416" s="1">
        <v>20007</v>
      </c>
    </row>
    <row r="1417" spans="1:22" x14ac:dyDescent="0.35">
      <c r="A1417" s="1">
        <v>20296</v>
      </c>
      <c r="B1417" s="1" t="s">
        <v>31</v>
      </c>
      <c r="C1417" s="1">
        <v>355.98</v>
      </c>
      <c r="D1417" s="1">
        <v>0.1</v>
      </c>
      <c r="E1417" s="1">
        <v>2499</v>
      </c>
      <c r="F1417" s="1"/>
      <c r="G1417" s="1"/>
      <c r="H1417" s="1" t="s">
        <v>22</v>
      </c>
      <c r="I1417" s="1" t="s">
        <v>81</v>
      </c>
      <c r="J1417" s="1" t="s">
        <v>34</v>
      </c>
      <c r="K1417" s="1" t="s">
        <v>35</v>
      </c>
      <c r="L1417" s="1" t="s">
        <v>36</v>
      </c>
      <c r="M1417" s="1"/>
      <c r="N1417" s="1" t="s">
        <v>27</v>
      </c>
      <c r="O1417" s="1" t="s">
        <v>54</v>
      </c>
      <c r="P1417" s="1" t="s">
        <v>142</v>
      </c>
      <c r="Q1417" s="1" t="s">
        <v>873</v>
      </c>
      <c r="R1417" s="1">
        <v>60901</v>
      </c>
      <c r="S1417" s="1" t="s">
        <v>136</v>
      </c>
      <c r="T1417" s="1" t="s">
        <v>137</v>
      </c>
      <c r="U1417" s="1">
        <v>8</v>
      </c>
      <c r="V1417" s="1">
        <v>88319</v>
      </c>
    </row>
    <row r="1418" spans="1:22" x14ac:dyDescent="0.35">
      <c r="A1418" s="1">
        <v>25628</v>
      </c>
      <c r="B1418" s="1" t="s">
        <v>50</v>
      </c>
      <c r="C1418" s="1">
        <v>6.28</v>
      </c>
      <c r="D1418" s="1">
        <v>0.05</v>
      </c>
      <c r="E1418" s="1">
        <v>2500</v>
      </c>
      <c r="F1418" s="1"/>
      <c r="G1418" s="1"/>
      <c r="H1418" s="1" t="s">
        <v>32</v>
      </c>
      <c r="I1418" s="1" t="s">
        <v>51</v>
      </c>
      <c r="J1418" s="1" t="s">
        <v>34</v>
      </c>
      <c r="K1418" s="1" t="s">
        <v>52</v>
      </c>
      <c r="L1418" s="1" t="s">
        <v>53</v>
      </c>
      <c r="M1418" s="1"/>
      <c r="N1418" s="1" t="s">
        <v>27</v>
      </c>
      <c r="O1418" s="1" t="s">
        <v>54</v>
      </c>
      <c r="P1418" s="1" t="s">
        <v>142</v>
      </c>
      <c r="Q1418" s="1" t="s">
        <v>874</v>
      </c>
      <c r="R1418" s="1">
        <v>60102</v>
      </c>
      <c r="S1418" s="2">
        <v>42037</v>
      </c>
      <c r="T1418" s="2">
        <v>42096</v>
      </c>
      <c r="U1418" s="1">
        <v>14</v>
      </c>
      <c r="V1418" s="1">
        <v>88320</v>
      </c>
    </row>
    <row r="1419" spans="1:22" x14ac:dyDescent="0.35">
      <c r="A1419" s="1">
        <v>24899</v>
      </c>
      <c r="B1419" s="1" t="s">
        <v>21</v>
      </c>
      <c r="C1419" s="1">
        <v>24.92</v>
      </c>
      <c r="D1419" s="1">
        <v>0.05</v>
      </c>
      <c r="E1419" s="1">
        <v>2502</v>
      </c>
      <c r="F1419" s="1"/>
      <c r="G1419" s="1"/>
      <c r="H1419" s="1" t="s">
        <v>32</v>
      </c>
      <c r="I1419" s="1" t="s">
        <v>42</v>
      </c>
      <c r="J1419" s="1" t="s">
        <v>58</v>
      </c>
      <c r="K1419" s="1" t="s">
        <v>100</v>
      </c>
      <c r="L1419" s="1" t="s">
        <v>53</v>
      </c>
      <c r="M1419" s="1"/>
      <c r="N1419" s="1" t="s">
        <v>27</v>
      </c>
      <c r="O1419" s="1" t="s">
        <v>54</v>
      </c>
      <c r="P1419" s="1" t="s">
        <v>376</v>
      </c>
      <c r="Q1419" s="1" t="s">
        <v>875</v>
      </c>
      <c r="R1419" s="1">
        <v>46321</v>
      </c>
      <c r="S1419" s="1" t="s">
        <v>99</v>
      </c>
      <c r="T1419" s="1" t="s">
        <v>99</v>
      </c>
      <c r="U1419" s="1">
        <v>3</v>
      </c>
      <c r="V1419" s="1">
        <v>91310</v>
      </c>
    </row>
    <row r="1420" spans="1:22" x14ac:dyDescent="0.35">
      <c r="A1420" s="1">
        <v>24901</v>
      </c>
      <c r="B1420" s="1" t="s">
        <v>21</v>
      </c>
      <c r="C1420" s="1">
        <v>12.28</v>
      </c>
      <c r="D1420" s="1">
        <v>0.05</v>
      </c>
      <c r="E1420" s="1">
        <v>2502</v>
      </c>
      <c r="F1420" s="1"/>
      <c r="G1420" s="1"/>
      <c r="H1420" s="1" t="s">
        <v>22</v>
      </c>
      <c r="I1420" s="1" t="s">
        <v>42</v>
      </c>
      <c r="J1420" s="1" t="s">
        <v>58</v>
      </c>
      <c r="K1420" s="1" t="s">
        <v>83</v>
      </c>
      <c r="L1420" s="1" t="s">
        <v>53</v>
      </c>
      <c r="M1420" s="1"/>
      <c r="N1420" s="1" t="s">
        <v>27</v>
      </c>
      <c r="O1420" s="1" t="s">
        <v>45</v>
      </c>
      <c r="P1420" s="1" t="s">
        <v>376</v>
      </c>
      <c r="Q1420" s="1" t="s">
        <v>875</v>
      </c>
      <c r="R1420" s="1">
        <v>46321</v>
      </c>
      <c r="S1420" s="1" t="s">
        <v>99</v>
      </c>
      <c r="T1420" s="1" t="s">
        <v>271</v>
      </c>
      <c r="U1420" s="1">
        <v>7</v>
      </c>
      <c r="V1420" s="1">
        <v>91310</v>
      </c>
    </row>
    <row r="1421" spans="1:22" x14ac:dyDescent="0.35">
      <c r="A1421" s="1">
        <v>18219</v>
      </c>
      <c r="B1421" s="1" t="s">
        <v>50</v>
      </c>
      <c r="C1421" s="1">
        <v>6.48</v>
      </c>
      <c r="D1421" s="1">
        <v>0.05</v>
      </c>
      <c r="E1421" s="1">
        <v>2506</v>
      </c>
      <c r="F1421" s="1"/>
      <c r="G1421" s="1"/>
      <c r="H1421" s="1" t="s">
        <v>32</v>
      </c>
      <c r="I1421" s="1" t="s">
        <v>42</v>
      </c>
      <c r="J1421" s="1" t="s">
        <v>58</v>
      </c>
      <c r="K1421" s="1" t="s">
        <v>83</v>
      </c>
      <c r="L1421" s="1" t="s">
        <v>53</v>
      </c>
      <c r="M1421" s="1"/>
      <c r="N1421" s="1" t="s">
        <v>27</v>
      </c>
      <c r="O1421" s="1" t="s">
        <v>45</v>
      </c>
      <c r="P1421" s="1" t="s">
        <v>171</v>
      </c>
      <c r="Q1421" s="1" t="s">
        <v>876</v>
      </c>
      <c r="R1421" s="1">
        <v>6408</v>
      </c>
      <c r="S1421" s="2">
        <v>42130</v>
      </c>
      <c r="T1421" s="2">
        <v>42191</v>
      </c>
      <c r="U1421" s="1">
        <v>1</v>
      </c>
      <c r="V1421" s="1">
        <v>87033</v>
      </c>
    </row>
    <row r="1422" spans="1:22" x14ac:dyDescent="0.35">
      <c r="A1422" s="1">
        <v>18217</v>
      </c>
      <c r="B1422" s="1" t="s">
        <v>50</v>
      </c>
      <c r="C1422" s="1">
        <v>699.99</v>
      </c>
      <c r="D1422" s="1">
        <v>0.1</v>
      </c>
      <c r="E1422" s="1">
        <v>2507</v>
      </c>
      <c r="F1422" s="1"/>
      <c r="G1422" s="1"/>
      <c r="H1422" s="1" t="s">
        <v>22</v>
      </c>
      <c r="I1422" s="1" t="s">
        <v>42</v>
      </c>
      <c r="J1422" s="1" t="s">
        <v>73</v>
      </c>
      <c r="K1422" s="1" t="s">
        <v>340</v>
      </c>
      <c r="L1422" s="1" t="s">
        <v>178</v>
      </c>
      <c r="M1422" s="1"/>
      <c r="N1422" s="1" t="s">
        <v>27</v>
      </c>
      <c r="O1422" s="1" t="s">
        <v>45</v>
      </c>
      <c r="P1422" s="1" t="s">
        <v>147</v>
      </c>
      <c r="Q1422" s="1" t="s">
        <v>284</v>
      </c>
      <c r="R1422" s="1">
        <v>4401</v>
      </c>
      <c r="S1422" s="2">
        <v>42130</v>
      </c>
      <c r="T1422" s="2">
        <v>42191</v>
      </c>
      <c r="U1422" s="1">
        <v>15</v>
      </c>
      <c r="V1422" s="1">
        <v>87033</v>
      </c>
    </row>
    <row r="1423" spans="1:22" x14ac:dyDescent="0.35">
      <c r="A1423" s="1">
        <v>23265</v>
      </c>
      <c r="B1423" s="1" t="s">
        <v>98</v>
      </c>
      <c r="C1423" s="1">
        <v>5.81</v>
      </c>
      <c r="D1423" s="1">
        <v>0.05</v>
      </c>
      <c r="E1423" s="1">
        <v>2508</v>
      </c>
      <c r="F1423" s="1"/>
      <c r="G1423" s="1"/>
      <c r="H1423" s="1" t="s">
        <v>32</v>
      </c>
      <c r="I1423" s="1" t="s">
        <v>42</v>
      </c>
      <c r="J1423" s="1" t="s">
        <v>58</v>
      </c>
      <c r="K1423" s="1" t="s">
        <v>100</v>
      </c>
      <c r="L1423" s="1" t="s">
        <v>53</v>
      </c>
      <c r="M1423" s="1"/>
      <c r="N1423" s="1" t="s">
        <v>27</v>
      </c>
      <c r="O1423" s="1" t="s">
        <v>45</v>
      </c>
      <c r="P1423" s="1" t="s">
        <v>147</v>
      </c>
      <c r="Q1423" s="1" t="s">
        <v>276</v>
      </c>
      <c r="R1423" s="1">
        <v>4073</v>
      </c>
      <c r="S1423" s="2">
        <v>42217</v>
      </c>
      <c r="T1423" s="2">
        <v>42339</v>
      </c>
      <c r="U1423" s="1">
        <v>7</v>
      </c>
      <c r="V1423" s="1">
        <v>87031</v>
      </c>
    </row>
    <row r="1424" spans="1:22" x14ac:dyDescent="0.35">
      <c r="A1424" s="1">
        <v>21918</v>
      </c>
      <c r="B1424" s="1" t="s">
        <v>50</v>
      </c>
      <c r="C1424" s="1">
        <v>30.98</v>
      </c>
      <c r="D1424" s="1">
        <v>0.05</v>
      </c>
      <c r="E1424" s="1">
        <v>2509</v>
      </c>
      <c r="F1424" s="1"/>
      <c r="G1424" s="1"/>
      <c r="H1424" s="1" t="s">
        <v>32</v>
      </c>
      <c r="I1424" s="1" t="s">
        <v>42</v>
      </c>
      <c r="J1424" s="1" t="s">
        <v>58</v>
      </c>
      <c r="K1424" s="1" t="s">
        <v>83</v>
      </c>
      <c r="L1424" s="1" t="s">
        <v>53</v>
      </c>
      <c r="M1424" s="1"/>
      <c r="N1424" s="1" t="s">
        <v>27</v>
      </c>
      <c r="O1424" s="1" t="s">
        <v>45</v>
      </c>
      <c r="P1424" s="1" t="s">
        <v>147</v>
      </c>
      <c r="Q1424" s="1" t="s">
        <v>343</v>
      </c>
      <c r="R1424" s="1">
        <v>4106</v>
      </c>
      <c r="S1424" s="2">
        <v>42129</v>
      </c>
      <c r="T1424" s="2">
        <v>42129</v>
      </c>
      <c r="U1424" s="1">
        <v>15</v>
      </c>
      <c r="V1424" s="1">
        <v>87029</v>
      </c>
    </row>
    <row r="1425" spans="1:22" x14ac:dyDescent="0.35">
      <c r="A1425" s="1">
        <v>21102</v>
      </c>
      <c r="B1425" s="1" t="s">
        <v>31</v>
      </c>
      <c r="C1425" s="1">
        <v>6.48</v>
      </c>
      <c r="D1425" s="1">
        <v>0.05</v>
      </c>
      <c r="E1425" s="1">
        <v>2512</v>
      </c>
      <c r="F1425" s="1"/>
      <c r="G1425" s="1"/>
      <c r="H1425" s="1" t="s">
        <v>32</v>
      </c>
      <c r="I1425" s="1" t="s">
        <v>42</v>
      </c>
      <c r="J1425" s="1" t="s">
        <v>58</v>
      </c>
      <c r="K1425" s="1" t="s">
        <v>83</v>
      </c>
      <c r="L1425" s="1" t="s">
        <v>53</v>
      </c>
      <c r="M1425" s="1"/>
      <c r="N1425" s="1" t="s">
        <v>27</v>
      </c>
      <c r="O1425" s="1" t="s">
        <v>45</v>
      </c>
      <c r="P1425" s="1" t="s">
        <v>152</v>
      </c>
      <c r="Q1425" s="1" t="s">
        <v>877</v>
      </c>
      <c r="R1425" s="1">
        <v>2138</v>
      </c>
      <c r="S1425" s="1" t="s">
        <v>40</v>
      </c>
      <c r="T1425" s="1" t="s">
        <v>102</v>
      </c>
      <c r="U1425" s="1">
        <v>19</v>
      </c>
      <c r="V1425" s="1">
        <v>87030</v>
      </c>
    </row>
    <row r="1426" spans="1:22" x14ac:dyDescent="0.35">
      <c r="A1426" s="1">
        <v>18220</v>
      </c>
      <c r="B1426" s="1" t="s">
        <v>50</v>
      </c>
      <c r="C1426" s="1">
        <v>17.149999999999999</v>
      </c>
      <c r="D1426" s="1">
        <v>0.05</v>
      </c>
      <c r="E1426" s="1">
        <v>2516</v>
      </c>
      <c r="F1426" s="1"/>
      <c r="G1426" s="1"/>
      <c r="H1426" s="1" t="s">
        <v>32</v>
      </c>
      <c r="I1426" s="1" t="s">
        <v>42</v>
      </c>
      <c r="J1426" s="1" t="s">
        <v>58</v>
      </c>
      <c r="K1426" s="1" t="s">
        <v>119</v>
      </c>
      <c r="L1426" s="1" t="s">
        <v>53</v>
      </c>
      <c r="M1426" s="1"/>
      <c r="N1426" s="1" t="s">
        <v>27</v>
      </c>
      <c r="O1426" s="1" t="s">
        <v>45</v>
      </c>
      <c r="P1426" s="1" t="s">
        <v>46</v>
      </c>
      <c r="Q1426" s="1" t="s">
        <v>601</v>
      </c>
      <c r="R1426" s="1">
        <v>7631</v>
      </c>
      <c r="S1426" s="2">
        <v>42130</v>
      </c>
      <c r="T1426" s="2">
        <v>42191</v>
      </c>
      <c r="U1426" s="1">
        <v>11</v>
      </c>
      <c r="V1426" s="1">
        <v>87033</v>
      </c>
    </row>
    <row r="1427" spans="1:22" x14ac:dyDescent="0.35">
      <c r="A1427" s="1">
        <v>18221</v>
      </c>
      <c r="B1427" s="1" t="s">
        <v>50</v>
      </c>
      <c r="C1427" s="1">
        <v>30.98</v>
      </c>
      <c r="D1427" s="1">
        <v>0.05</v>
      </c>
      <c r="E1427" s="1">
        <v>2520</v>
      </c>
      <c r="F1427" s="1"/>
      <c r="G1427" s="1"/>
      <c r="H1427" s="1" t="s">
        <v>32</v>
      </c>
      <c r="I1427" s="1" t="s">
        <v>42</v>
      </c>
      <c r="J1427" s="1" t="s">
        <v>58</v>
      </c>
      <c r="K1427" s="1" t="s">
        <v>83</v>
      </c>
      <c r="L1427" s="1" t="s">
        <v>53</v>
      </c>
      <c r="M1427" s="1"/>
      <c r="N1427" s="1" t="s">
        <v>27</v>
      </c>
      <c r="O1427" s="1" t="s">
        <v>54</v>
      </c>
      <c r="P1427" s="1" t="s">
        <v>291</v>
      </c>
      <c r="Q1427" s="1" t="s">
        <v>878</v>
      </c>
      <c r="R1427" s="1">
        <v>2908</v>
      </c>
      <c r="S1427" s="2">
        <v>42130</v>
      </c>
      <c r="T1427" s="2">
        <v>42161</v>
      </c>
      <c r="U1427" s="1">
        <v>12</v>
      </c>
      <c r="V1427" s="1">
        <v>87033</v>
      </c>
    </row>
    <row r="1428" spans="1:22" x14ac:dyDescent="0.35">
      <c r="A1428" s="1">
        <v>25463</v>
      </c>
      <c r="B1428" s="1" t="s">
        <v>50</v>
      </c>
      <c r="C1428" s="1">
        <v>175.99</v>
      </c>
      <c r="D1428" s="1">
        <v>0.1</v>
      </c>
      <c r="E1428" s="1">
        <v>2521</v>
      </c>
      <c r="F1428" s="1"/>
      <c r="G1428" s="1"/>
      <c r="H1428" s="1" t="s">
        <v>32</v>
      </c>
      <c r="I1428" s="1" t="s">
        <v>42</v>
      </c>
      <c r="J1428" s="1" t="s">
        <v>73</v>
      </c>
      <c r="K1428" s="1" t="s">
        <v>67</v>
      </c>
      <c r="L1428" s="1" t="s">
        <v>53</v>
      </c>
      <c r="M1428" s="1"/>
      <c r="N1428" s="1" t="s">
        <v>27</v>
      </c>
      <c r="O1428" s="1" t="s">
        <v>45</v>
      </c>
      <c r="P1428" s="1" t="s">
        <v>112</v>
      </c>
      <c r="Q1428" s="1" t="s">
        <v>879</v>
      </c>
      <c r="R1428" s="1">
        <v>75109</v>
      </c>
      <c r="S1428" s="1" t="s">
        <v>136</v>
      </c>
      <c r="T1428" s="1" t="s">
        <v>207</v>
      </c>
      <c r="U1428" s="1">
        <v>15</v>
      </c>
      <c r="V1428" s="1">
        <v>87032</v>
      </c>
    </row>
    <row r="1429" spans="1:22" x14ac:dyDescent="0.35">
      <c r="A1429" s="1">
        <v>18218</v>
      </c>
      <c r="B1429" s="1" t="s">
        <v>50</v>
      </c>
      <c r="C1429" s="1">
        <v>1360.14</v>
      </c>
      <c r="D1429" s="1">
        <v>0.15</v>
      </c>
      <c r="E1429" s="1">
        <v>2522</v>
      </c>
      <c r="F1429" s="1"/>
      <c r="G1429" s="1"/>
      <c r="H1429" s="1" t="s">
        <v>22</v>
      </c>
      <c r="I1429" s="1" t="s">
        <v>42</v>
      </c>
      <c r="J1429" s="1" t="s">
        <v>73</v>
      </c>
      <c r="K1429" s="1" t="s">
        <v>74</v>
      </c>
      <c r="L1429" s="1" t="s">
        <v>36</v>
      </c>
      <c r="M1429" s="1"/>
      <c r="N1429" s="1" t="s">
        <v>27</v>
      </c>
      <c r="O1429" s="1" t="s">
        <v>114</v>
      </c>
      <c r="P1429" s="1" t="s">
        <v>121</v>
      </c>
      <c r="Q1429" s="1" t="s">
        <v>122</v>
      </c>
      <c r="R1429" s="1">
        <v>5401</v>
      </c>
      <c r="S1429" s="2">
        <v>42130</v>
      </c>
      <c r="T1429" s="2">
        <v>42222</v>
      </c>
      <c r="U1429" s="1">
        <v>6</v>
      </c>
      <c r="V1429" s="1">
        <v>87033</v>
      </c>
    </row>
    <row r="1430" spans="1:22" x14ac:dyDescent="0.35">
      <c r="A1430" s="1">
        <v>18866</v>
      </c>
      <c r="B1430" s="1" t="s">
        <v>41</v>
      </c>
      <c r="C1430" s="1">
        <v>2.16</v>
      </c>
      <c r="D1430" s="1">
        <v>0.05</v>
      </c>
      <c r="E1430" s="1">
        <v>2526</v>
      </c>
      <c r="F1430" s="1"/>
      <c r="G1430" s="1"/>
      <c r="H1430" s="1" t="s">
        <v>32</v>
      </c>
      <c r="I1430" s="1" t="s">
        <v>81</v>
      </c>
      <c r="J1430" s="1" t="s">
        <v>58</v>
      </c>
      <c r="K1430" s="1" t="s">
        <v>100</v>
      </c>
      <c r="L1430" s="1" t="s">
        <v>53</v>
      </c>
      <c r="M1430" s="1"/>
      <c r="N1430" s="1" t="s">
        <v>27</v>
      </c>
      <c r="O1430" s="1" t="s">
        <v>114</v>
      </c>
      <c r="P1430" s="1" t="s">
        <v>138</v>
      </c>
      <c r="Q1430" s="1" t="s">
        <v>600</v>
      </c>
      <c r="R1430" s="1">
        <v>70506</v>
      </c>
      <c r="S1430" s="1" t="s">
        <v>78</v>
      </c>
      <c r="T1430" s="1" t="s">
        <v>168</v>
      </c>
      <c r="U1430" s="1">
        <v>24</v>
      </c>
      <c r="V1430" s="1">
        <v>87208</v>
      </c>
    </row>
    <row r="1431" spans="1:22" x14ac:dyDescent="0.35">
      <c r="A1431" s="1">
        <v>18867</v>
      </c>
      <c r="B1431" s="1" t="s">
        <v>41</v>
      </c>
      <c r="C1431" s="1">
        <v>21.38</v>
      </c>
      <c r="D1431" s="1">
        <v>0.05</v>
      </c>
      <c r="E1431" s="1">
        <v>2527</v>
      </c>
      <c r="F1431" s="1"/>
      <c r="G1431" s="1"/>
      <c r="H1431" s="1" t="s">
        <v>32</v>
      </c>
      <c r="I1431" s="1" t="s">
        <v>81</v>
      </c>
      <c r="J1431" s="1" t="s">
        <v>58</v>
      </c>
      <c r="K1431" s="1" t="s">
        <v>25</v>
      </c>
      <c r="L1431" s="1" t="s">
        <v>44</v>
      </c>
      <c r="M1431" s="1"/>
      <c r="N1431" s="1" t="s">
        <v>27</v>
      </c>
      <c r="O1431" s="1" t="s">
        <v>28</v>
      </c>
      <c r="P1431" s="1" t="s">
        <v>138</v>
      </c>
      <c r="Q1431" s="1" t="s">
        <v>880</v>
      </c>
      <c r="R1431" s="1">
        <v>70601</v>
      </c>
      <c r="S1431" s="1" t="s">
        <v>78</v>
      </c>
      <c r="T1431" s="1" t="s">
        <v>168</v>
      </c>
      <c r="U1431" s="1">
        <v>3</v>
      </c>
      <c r="V1431" s="1">
        <v>87208</v>
      </c>
    </row>
    <row r="1432" spans="1:22" x14ac:dyDescent="0.35">
      <c r="A1432" s="1">
        <v>20254</v>
      </c>
      <c r="B1432" s="1" t="s">
        <v>21</v>
      </c>
      <c r="C1432" s="1">
        <v>40.98</v>
      </c>
      <c r="D1432" s="1">
        <v>0.05</v>
      </c>
      <c r="E1432" s="1">
        <v>2530</v>
      </c>
      <c r="F1432" s="1"/>
      <c r="G1432" s="1"/>
      <c r="H1432" s="1" t="s">
        <v>32</v>
      </c>
      <c r="I1432" s="1" t="s">
        <v>51</v>
      </c>
      <c r="J1432" s="1" t="s">
        <v>73</v>
      </c>
      <c r="K1432" s="1" t="s">
        <v>144</v>
      </c>
      <c r="L1432" s="1" t="s">
        <v>53</v>
      </c>
      <c r="M1432" s="1"/>
      <c r="N1432" s="1" t="s">
        <v>27</v>
      </c>
      <c r="O1432" s="1" t="s">
        <v>28</v>
      </c>
      <c r="P1432" s="1" t="s">
        <v>37</v>
      </c>
      <c r="Q1432" s="1" t="s">
        <v>881</v>
      </c>
      <c r="R1432" s="1">
        <v>92307</v>
      </c>
      <c r="S1432" s="1" t="s">
        <v>192</v>
      </c>
      <c r="T1432" s="1" t="s">
        <v>128</v>
      </c>
      <c r="U1432" s="1">
        <v>7</v>
      </c>
      <c r="V1432" s="1">
        <v>87451</v>
      </c>
    </row>
    <row r="1433" spans="1:22" x14ac:dyDescent="0.35">
      <c r="A1433" s="1">
        <v>23782</v>
      </c>
      <c r="B1433" s="1" t="s">
        <v>50</v>
      </c>
      <c r="C1433" s="1">
        <v>4</v>
      </c>
      <c r="D1433" s="1">
        <v>0.05</v>
      </c>
      <c r="E1433" s="1">
        <v>2531</v>
      </c>
      <c r="F1433" s="1"/>
      <c r="G1433" s="1"/>
      <c r="H1433" s="1" t="s">
        <v>32</v>
      </c>
      <c r="I1433" s="1" t="s">
        <v>51</v>
      </c>
      <c r="J1433" s="1" t="s">
        <v>58</v>
      </c>
      <c r="K1433" s="1" t="s">
        <v>83</v>
      </c>
      <c r="L1433" s="1" t="s">
        <v>26</v>
      </c>
      <c r="M1433" s="1"/>
      <c r="N1433" s="1" t="s">
        <v>27</v>
      </c>
      <c r="O1433" s="1" t="s">
        <v>45</v>
      </c>
      <c r="P1433" s="1" t="s">
        <v>37</v>
      </c>
      <c r="Q1433" s="1" t="s">
        <v>882</v>
      </c>
      <c r="R1433" s="1">
        <v>93422</v>
      </c>
      <c r="S1433" s="2">
        <v>42040</v>
      </c>
      <c r="T1433" s="2">
        <v>42099</v>
      </c>
      <c r="U1433" s="1">
        <v>14</v>
      </c>
      <c r="V1433" s="1">
        <v>87452</v>
      </c>
    </row>
    <row r="1434" spans="1:22" x14ac:dyDescent="0.35">
      <c r="A1434" s="1">
        <v>20255</v>
      </c>
      <c r="B1434" s="1" t="s">
        <v>21</v>
      </c>
      <c r="C1434" s="1">
        <v>35.99</v>
      </c>
      <c r="D1434" s="1">
        <v>0.05</v>
      </c>
      <c r="E1434" s="1">
        <v>2534</v>
      </c>
      <c r="F1434" s="1"/>
      <c r="G1434" s="1"/>
      <c r="H1434" s="1" t="s">
        <v>32</v>
      </c>
      <c r="I1434" s="1" t="s">
        <v>51</v>
      </c>
      <c r="J1434" s="1" t="s">
        <v>73</v>
      </c>
      <c r="K1434" s="1" t="s">
        <v>67</v>
      </c>
      <c r="L1434" s="1" t="s">
        <v>44</v>
      </c>
      <c r="M1434" s="1"/>
      <c r="N1434" s="1" t="s">
        <v>27</v>
      </c>
      <c r="O1434" s="1" t="s">
        <v>114</v>
      </c>
      <c r="P1434" s="1" t="s">
        <v>147</v>
      </c>
      <c r="Q1434" s="1" t="s">
        <v>284</v>
      </c>
      <c r="R1434" s="1">
        <v>4401</v>
      </c>
      <c r="S1434" s="1" t="s">
        <v>192</v>
      </c>
      <c r="T1434" s="1" t="s">
        <v>256</v>
      </c>
      <c r="U1434" s="1">
        <v>5</v>
      </c>
      <c r="V1434" s="1">
        <v>87451</v>
      </c>
    </row>
    <row r="1435" spans="1:22" x14ac:dyDescent="0.35">
      <c r="A1435" s="1">
        <v>22839</v>
      </c>
      <c r="B1435" s="1" t="s">
        <v>31</v>
      </c>
      <c r="C1435" s="1">
        <v>12.53</v>
      </c>
      <c r="D1435" s="1">
        <v>0.05</v>
      </c>
      <c r="E1435" s="1">
        <v>2539</v>
      </c>
      <c r="F1435" s="1"/>
      <c r="G1435" s="1"/>
      <c r="H1435" s="1" t="s">
        <v>32</v>
      </c>
      <c r="I1435" s="1" t="s">
        <v>42</v>
      </c>
      <c r="J1435" s="1" t="s">
        <v>58</v>
      </c>
      <c r="K1435" s="1" t="s">
        <v>116</v>
      </c>
      <c r="L1435" s="1" t="s">
        <v>53</v>
      </c>
      <c r="M1435" s="1"/>
      <c r="N1435" s="1" t="s">
        <v>27</v>
      </c>
      <c r="O1435" s="1" t="s">
        <v>114</v>
      </c>
      <c r="P1435" s="1" t="s">
        <v>242</v>
      </c>
      <c r="Q1435" s="1" t="s">
        <v>883</v>
      </c>
      <c r="R1435" s="1">
        <v>32789</v>
      </c>
      <c r="S1435" s="2">
        <v>42189</v>
      </c>
      <c r="T1435" s="2">
        <v>42220</v>
      </c>
      <c r="U1435" s="1">
        <v>5</v>
      </c>
      <c r="V1435" s="1">
        <v>91017</v>
      </c>
    </row>
    <row r="1436" spans="1:22" x14ac:dyDescent="0.35">
      <c r="A1436" s="1">
        <v>22840</v>
      </c>
      <c r="B1436" s="1" t="s">
        <v>31</v>
      </c>
      <c r="C1436" s="1">
        <v>178.47</v>
      </c>
      <c r="D1436" s="1">
        <v>0.1</v>
      </c>
      <c r="E1436" s="1">
        <v>2540</v>
      </c>
      <c r="F1436" s="1"/>
      <c r="G1436" s="1"/>
      <c r="H1436" s="1" t="s">
        <v>32</v>
      </c>
      <c r="I1436" s="1" t="s">
        <v>42</v>
      </c>
      <c r="J1436" s="1" t="s">
        <v>58</v>
      </c>
      <c r="K1436" s="1" t="s">
        <v>119</v>
      </c>
      <c r="L1436" s="1" t="s">
        <v>53</v>
      </c>
      <c r="M1436" s="1"/>
      <c r="N1436" s="1" t="s">
        <v>27</v>
      </c>
      <c r="O1436" s="1" t="s">
        <v>114</v>
      </c>
      <c r="P1436" s="1" t="s">
        <v>242</v>
      </c>
      <c r="Q1436" s="1" t="s">
        <v>884</v>
      </c>
      <c r="R1436" s="1">
        <v>32708</v>
      </c>
      <c r="S1436" s="2">
        <v>42189</v>
      </c>
      <c r="T1436" s="2">
        <v>42220</v>
      </c>
      <c r="U1436" s="1">
        <v>1</v>
      </c>
      <c r="V1436" s="1">
        <v>91017</v>
      </c>
    </row>
    <row r="1437" spans="1:22" x14ac:dyDescent="0.35">
      <c r="A1437" s="1">
        <v>19031</v>
      </c>
      <c r="B1437" s="1" t="s">
        <v>50</v>
      </c>
      <c r="C1437" s="1">
        <v>15.68</v>
      </c>
      <c r="D1437" s="1">
        <v>0.05</v>
      </c>
      <c r="E1437" s="1">
        <v>2543</v>
      </c>
      <c r="F1437" s="1"/>
      <c r="G1437" s="1"/>
      <c r="H1437" s="1" t="s">
        <v>32</v>
      </c>
      <c r="I1437" s="1" t="s">
        <v>51</v>
      </c>
      <c r="J1437" s="1" t="s">
        <v>34</v>
      </c>
      <c r="K1437" s="1" t="s">
        <v>52</v>
      </c>
      <c r="L1437" s="1" t="s">
        <v>44</v>
      </c>
      <c r="M1437" s="1"/>
      <c r="N1437" s="1" t="s">
        <v>27</v>
      </c>
      <c r="O1437" s="1" t="s">
        <v>114</v>
      </c>
      <c r="P1437" s="1" t="s">
        <v>117</v>
      </c>
      <c r="Q1437" s="1" t="s">
        <v>627</v>
      </c>
      <c r="R1437" s="1">
        <v>23223</v>
      </c>
      <c r="S1437" s="2">
        <v>42314</v>
      </c>
      <c r="T1437" s="2">
        <v>42344</v>
      </c>
      <c r="U1437" s="1">
        <v>17</v>
      </c>
      <c r="V1437" s="1">
        <v>87917</v>
      </c>
    </row>
    <row r="1438" spans="1:22" x14ac:dyDescent="0.35">
      <c r="A1438" s="1">
        <v>19032</v>
      </c>
      <c r="B1438" s="1" t="s">
        <v>50</v>
      </c>
      <c r="C1438" s="1">
        <v>195.99</v>
      </c>
      <c r="D1438" s="1">
        <v>0.1</v>
      </c>
      <c r="E1438" s="1">
        <v>2543</v>
      </c>
      <c r="F1438" s="1"/>
      <c r="G1438" s="1"/>
      <c r="H1438" s="1" t="s">
        <v>32</v>
      </c>
      <c r="I1438" s="1" t="s">
        <v>51</v>
      </c>
      <c r="J1438" s="1" t="s">
        <v>73</v>
      </c>
      <c r="K1438" s="1" t="s">
        <v>67</v>
      </c>
      <c r="L1438" s="1" t="s">
        <v>53</v>
      </c>
      <c r="M1438" s="1"/>
      <c r="N1438" s="1" t="s">
        <v>27</v>
      </c>
      <c r="O1438" s="1" t="s">
        <v>114</v>
      </c>
      <c r="P1438" s="1" t="s">
        <v>117</v>
      </c>
      <c r="Q1438" s="1" t="s">
        <v>627</v>
      </c>
      <c r="R1438" s="1">
        <v>23223</v>
      </c>
      <c r="S1438" s="2">
        <v>42314</v>
      </c>
      <c r="T1438" s="2">
        <v>42344</v>
      </c>
      <c r="U1438" s="1">
        <v>19</v>
      </c>
      <c r="V1438" s="1">
        <v>87917</v>
      </c>
    </row>
    <row r="1439" spans="1:22" x14ac:dyDescent="0.35">
      <c r="A1439" s="1">
        <v>19902</v>
      </c>
      <c r="B1439" s="1" t="s">
        <v>50</v>
      </c>
      <c r="C1439" s="1">
        <v>99.99</v>
      </c>
      <c r="D1439" s="1">
        <v>0.05</v>
      </c>
      <c r="E1439" s="1">
        <v>2545</v>
      </c>
      <c r="F1439" s="1"/>
      <c r="G1439" s="1"/>
      <c r="H1439" s="1" t="s">
        <v>22</v>
      </c>
      <c r="I1439" s="1" t="s">
        <v>42</v>
      </c>
      <c r="J1439" s="1" t="s">
        <v>73</v>
      </c>
      <c r="K1439" s="1" t="s">
        <v>74</v>
      </c>
      <c r="L1439" s="1" t="s">
        <v>53</v>
      </c>
      <c r="M1439" s="1"/>
      <c r="N1439" s="1" t="s">
        <v>27</v>
      </c>
      <c r="O1439" s="1" t="s">
        <v>114</v>
      </c>
      <c r="P1439" s="1" t="s">
        <v>117</v>
      </c>
      <c r="Q1439" s="1" t="s">
        <v>514</v>
      </c>
      <c r="R1439" s="1">
        <v>22153</v>
      </c>
      <c r="S1439" s="2">
        <v>42280</v>
      </c>
      <c r="T1439" s="2">
        <v>42341</v>
      </c>
      <c r="U1439" s="1">
        <v>2</v>
      </c>
      <c r="V1439" s="1">
        <v>87915</v>
      </c>
    </row>
    <row r="1440" spans="1:22" x14ac:dyDescent="0.35">
      <c r="A1440" s="1">
        <v>25460</v>
      </c>
      <c r="B1440" s="1" t="s">
        <v>98</v>
      </c>
      <c r="C1440" s="1">
        <v>6.48</v>
      </c>
      <c r="D1440" s="1">
        <v>0.05</v>
      </c>
      <c r="E1440" s="1">
        <v>2547</v>
      </c>
      <c r="F1440" s="1"/>
      <c r="G1440" s="1"/>
      <c r="H1440" s="1" t="s">
        <v>32</v>
      </c>
      <c r="I1440" s="1" t="s">
        <v>51</v>
      </c>
      <c r="J1440" s="1" t="s">
        <v>58</v>
      </c>
      <c r="K1440" s="1" t="s">
        <v>83</v>
      </c>
      <c r="L1440" s="1" t="s">
        <v>53</v>
      </c>
      <c r="M1440" s="1"/>
      <c r="N1440" s="1" t="s">
        <v>27</v>
      </c>
      <c r="O1440" s="1" t="s">
        <v>28</v>
      </c>
      <c r="P1440" s="1" t="s">
        <v>117</v>
      </c>
      <c r="Q1440" s="1" t="s">
        <v>885</v>
      </c>
      <c r="R1440" s="1">
        <v>23464</v>
      </c>
      <c r="S1440" s="1" t="s">
        <v>190</v>
      </c>
      <c r="T1440" s="1" t="s">
        <v>190</v>
      </c>
      <c r="U1440" s="1">
        <v>1</v>
      </c>
      <c r="V1440" s="1">
        <v>87916</v>
      </c>
    </row>
    <row r="1441" spans="1:22" x14ac:dyDescent="0.35">
      <c r="A1441" s="1">
        <v>6525</v>
      </c>
      <c r="B1441" s="1" t="s">
        <v>98</v>
      </c>
      <c r="C1441" s="1">
        <v>35.99</v>
      </c>
      <c r="D1441" s="1">
        <v>0.05</v>
      </c>
      <c r="E1441" s="1">
        <v>2548</v>
      </c>
      <c r="F1441" s="1"/>
      <c r="G1441" s="1"/>
      <c r="H1441" s="1" t="s">
        <v>32</v>
      </c>
      <c r="I1441" s="1" t="s">
        <v>51</v>
      </c>
      <c r="J1441" s="1" t="s">
        <v>73</v>
      </c>
      <c r="K1441" s="1" t="s">
        <v>67</v>
      </c>
      <c r="L1441" s="1" t="s">
        <v>44</v>
      </c>
      <c r="M1441" s="1"/>
      <c r="N1441" s="1" t="s">
        <v>27</v>
      </c>
      <c r="O1441" s="1" t="s">
        <v>28</v>
      </c>
      <c r="P1441" s="1" t="s">
        <v>37</v>
      </c>
      <c r="Q1441" s="1" t="s">
        <v>361</v>
      </c>
      <c r="R1441" s="1">
        <v>90068</v>
      </c>
      <c r="S1441" s="2">
        <v>42098</v>
      </c>
      <c r="T1441" s="2">
        <v>42312</v>
      </c>
      <c r="U1441" s="1">
        <v>46</v>
      </c>
      <c r="V1441" s="1">
        <v>46436</v>
      </c>
    </row>
    <row r="1442" spans="1:22" x14ac:dyDescent="0.35">
      <c r="A1442" s="1">
        <v>5777</v>
      </c>
      <c r="B1442" s="1" t="s">
        <v>98</v>
      </c>
      <c r="C1442" s="1">
        <v>30.98</v>
      </c>
      <c r="D1442" s="1">
        <v>0.05</v>
      </c>
      <c r="E1442" s="1">
        <v>2548</v>
      </c>
      <c r="F1442" s="1"/>
      <c r="G1442" s="1"/>
      <c r="H1442" s="1" t="s">
        <v>22</v>
      </c>
      <c r="I1442" s="1" t="s">
        <v>51</v>
      </c>
      <c r="J1442" s="1" t="s">
        <v>58</v>
      </c>
      <c r="K1442" s="1" t="s">
        <v>83</v>
      </c>
      <c r="L1442" s="1" t="s">
        <v>53</v>
      </c>
      <c r="M1442" s="1"/>
      <c r="N1442" s="1" t="s">
        <v>27</v>
      </c>
      <c r="O1442" s="1" t="s">
        <v>28</v>
      </c>
      <c r="P1442" s="1" t="s">
        <v>37</v>
      </c>
      <c r="Q1442" s="1" t="s">
        <v>361</v>
      </c>
      <c r="R1442" s="1">
        <v>90068</v>
      </c>
      <c r="S1442" s="1" t="s">
        <v>111</v>
      </c>
      <c r="T1442" s="1" t="s">
        <v>111</v>
      </c>
      <c r="U1442" s="1">
        <v>12</v>
      </c>
      <c r="V1442" s="1">
        <v>40997</v>
      </c>
    </row>
    <row r="1443" spans="1:22" x14ac:dyDescent="0.35">
      <c r="A1443" s="1">
        <v>5778</v>
      </c>
      <c r="B1443" s="1" t="s">
        <v>98</v>
      </c>
      <c r="C1443" s="1">
        <v>22.99</v>
      </c>
      <c r="D1443" s="1">
        <v>0.05</v>
      </c>
      <c r="E1443" s="1">
        <v>2548</v>
      </c>
      <c r="F1443" s="1"/>
      <c r="G1443" s="1"/>
      <c r="H1443" s="1" t="s">
        <v>32</v>
      </c>
      <c r="I1443" s="1" t="s">
        <v>51</v>
      </c>
      <c r="J1443" s="1" t="s">
        <v>58</v>
      </c>
      <c r="K1443" s="1" t="s">
        <v>25</v>
      </c>
      <c r="L1443" s="1" t="s">
        <v>44</v>
      </c>
      <c r="M1443" s="1"/>
      <c r="N1443" s="1" t="s">
        <v>27</v>
      </c>
      <c r="O1443" s="1" t="s">
        <v>28</v>
      </c>
      <c r="P1443" s="1" t="s">
        <v>37</v>
      </c>
      <c r="Q1443" s="1" t="s">
        <v>361</v>
      </c>
      <c r="R1443" s="1">
        <v>90068</v>
      </c>
      <c r="S1443" s="1" t="s">
        <v>111</v>
      </c>
      <c r="T1443" s="1" t="s">
        <v>220</v>
      </c>
      <c r="U1443" s="1">
        <v>37</v>
      </c>
      <c r="V1443" s="1">
        <v>40997</v>
      </c>
    </row>
    <row r="1444" spans="1:22" x14ac:dyDescent="0.35">
      <c r="A1444" s="1">
        <v>5780</v>
      </c>
      <c r="B1444" s="1" t="s">
        <v>98</v>
      </c>
      <c r="C1444" s="1">
        <v>212.6</v>
      </c>
      <c r="D1444" s="1">
        <v>0.1</v>
      </c>
      <c r="E1444" s="1">
        <v>2548</v>
      </c>
      <c r="F1444" s="1"/>
      <c r="G1444" s="1"/>
      <c r="H1444" s="1" t="s">
        <v>22</v>
      </c>
      <c r="I1444" s="1" t="s">
        <v>51</v>
      </c>
      <c r="J1444" s="1" t="s">
        <v>34</v>
      </c>
      <c r="K1444" s="1" t="s">
        <v>123</v>
      </c>
      <c r="L1444" s="1" t="s">
        <v>108</v>
      </c>
      <c r="M1444" s="1"/>
      <c r="N1444" s="1" t="s">
        <v>27</v>
      </c>
      <c r="O1444" s="1" t="s">
        <v>28</v>
      </c>
      <c r="P1444" s="1" t="s">
        <v>37</v>
      </c>
      <c r="Q1444" s="1" t="s">
        <v>361</v>
      </c>
      <c r="R1444" s="1">
        <v>90068</v>
      </c>
      <c r="S1444" s="1" t="s">
        <v>111</v>
      </c>
      <c r="T1444" s="1" t="s">
        <v>341</v>
      </c>
      <c r="U1444" s="1">
        <v>33</v>
      </c>
      <c r="V1444" s="1">
        <v>40997</v>
      </c>
    </row>
    <row r="1445" spans="1:22" x14ac:dyDescent="0.35">
      <c r="A1445" s="1">
        <v>4204</v>
      </c>
      <c r="B1445" s="1" t="s">
        <v>31</v>
      </c>
      <c r="C1445" s="1">
        <v>5.98</v>
      </c>
      <c r="D1445" s="1">
        <v>0.05</v>
      </c>
      <c r="E1445" s="1">
        <v>2548</v>
      </c>
      <c r="F1445" s="1"/>
      <c r="G1445" s="1"/>
      <c r="H1445" s="1" t="s">
        <v>32</v>
      </c>
      <c r="I1445" s="1" t="s">
        <v>51</v>
      </c>
      <c r="J1445" s="1" t="s">
        <v>58</v>
      </c>
      <c r="K1445" s="1" t="s">
        <v>25</v>
      </c>
      <c r="L1445" s="1" t="s">
        <v>26</v>
      </c>
      <c r="M1445" s="1"/>
      <c r="N1445" s="1" t="s">
        <v>27</v>
      </c>
      <c r="O1445" s="1" t="s">
        <v>45</v>
      </c>
      <c r="P1445" s="1" t="s">
        <v>37</v>
      </c>
      <c r="Q1445" s="1" t="s">
        <v>361</v>
      </c>
      <c r="R1445" s="1">
        <v>90068</v>
      </c>
      <c r="S1445" s="2">
        <v>42100</v>
      </c>
      <c r="T1445" s="2">
        <v>42191</v>
      </c>
      <c r="U1445" s="1">
        <v>81</v>
      </c>
      <c r="V1445" s="1">
        <v>29889</v>
      </c>
    </row>
    <row r="1446" spans="1:22" x14ac:dyDescent="0.35">
      <c r="A1446" s="1">
        <v>23777</v>
      </c>
      <c r="B1446" s="1" t="s">
        <v>98</v>
      </c>
      <c r="C1446" s="1">
        <v>30.98</v>
      </c>
      <c r="D1446" s="1">
        <v>0.05</v>
      </c>
      <c r="E1446" s="1">
        <v>2549</v>
      </c>
      <c r="F1446" s="1"/>
      <c r="G1446" s="1"/>
      <c r="H1446" s="1" t="s">
        <v>22</v>
      </c>
      <c r="I1446" s="1" t="s">
        <v>51</v>
      </c>
      <c r="J1446" s="1" t="s">
        <v>58</v>
      </c>
      <c r="K1446" s="1" t="s">
        <v>83</v>
      </c>
      <c r="L1446" s="1" t="s">
        <v>53</v>
      </c>
      <c r="M1446" s="1"/>
      <c r="N1446" s="1" t="s">
        <v>27</v>
      </c>
      <c r="O1446" s="1" t="s">
        <v>45</v>
      </c>
      <c r="P1446" s="1" t="s">
        <v>124</v>
      </c>
      <c r="Q1446" s="1" t="s">
        <v>886</v>
      </c>
      <c r="R1446" s="1">
        <v>43213</v>
      </c>
      <c r="S1446" s="1" t="s">
        <v>111</v>
      </c>
      <c r="T1446" s="1" t="s">
        <v>111</v>
      </c>
      <c r="U1446" s="1">
        <v>3</v>
      </c>
      <c r="V1446" s="1">
        <v>88657</v>
      </c>
    </row>
    <row r="1447" spans="1:22" x14ac:dyDescent="0.35">
      <c r="A1447" s="1">
        <v>23778</v>
      </c>
      <c r="B1447" s="1" t="s">
        <v>98</v>
      </c>
      <c r="C1447" s="1">
        <v>22.99</v>
      </c>
      <c r="D1447" s="1">
        <v>0.05</v>
      </c>
      <c r="E1447" s="1">
        <v>2549</v>
      </c>
      <c r="F1447" s="1"/>
      <c r="G1447" s="1"/>
      <c r="H1447" s="1" t="s">
        <v>32</v>
      </c>
      <c r="I1447" s="1" t="s">
        <v>51</v>
      </c>
      <c r="J1447" s="1" t="s">
        <v>58</v>
      </c>
      <c r="K1447" s="1" t="s">
        <v>25</v>
      </c>
      <c r="L1447" s="1" t="s">
        <v>44</v>
      </c>
      <c r="M1447" s="1"/>
      <c r="N1447" s="1" t="s">
        <v>27</v>
      </c>
      <c r="O1447" s="1" t="s">
        <v>45</v>
      </c>
      <c r="P1447" s="1" t="s">
        <v>124</v>
      </c>
      <c r="Q1447" s="1" t="s">
        <v>886</v>
      </c>
      <c r="R1447" s="1">
        <v>43213</v>
      </c>
      <c r="S1447" s="1" t="s">
        <v>111</v>
      </c>
      <c r="T1447" s="1" t="s">
        <v>220</v>
      </c>
      <c r="U1447" s="1">
        <v>9</v>
      </c>
      <c r="V1447" s="1">
        <v>88657</v>
      </c>
    </row>
    <row r="1448" spans="1:22" x14ac:dyDescent="0.35">
      <c r="A1448" s="1">
        <v>23780</v>
      </c>
      <c r="B1448" s="1" t="s">
        <v>98</v>
      </c>
      <c r="C1448" s="1">
        <v>212.6</v>
      </c>
      <c r="D1448" s="1">
        <v>0.1</v>
      </c>
      <c r="E1448" s="1">
        <v>2549</v>
      </c>
      <c r="F1448" s="1"/>
      <c r="G1448" s="1"/>
      <c r="H1448" s="1" t="s">
        <v>22</v>
      </c>
      <c r="I1448" s="1" t="s">
        <v>51</v>
      </c>
      <c r="J1448" s="1" t="s">
        <v>34</v>
      </c>
      <c r="K1448" s="1" t="s">
        <v>123</v>
      </c>
      <c r="L1448" s="1" t="s">
        <v>108</v>
      </c>
      <c r="M1448" s="1"/>
      <c r="N1448" s="1" t="s">
        <v>27</v>
      </c>
      <c r="O1448" s="1" t="s">
        <v>45</v>
      </c>
      <c r="P1448" s="1" t="s">
        <v>124</v>
      </c>
      <c r="Q1448" s="1" t="s">
        <v>886</v>
      </c>
      <c r="R1448" s="1">
        <v>43213</v>
      </c>
      <c r="S1448" s="1" t="s">
        <v>111</v>
      </c>
      <c r="T1448" s="1" t="s">
        <v>341</v>
      </c>
      <c r="U1448" s="1">
        <v>8</v>
      </c>
      <c r="V1448" s="1">
        <v>88657</v>
      </c>
    </row>
    <row r="1449" spans="1:22" x14ac:dyDescent="0.35">
      <c r="A1449" s="1">
        <v>22204</v>
      </c>
      <c r="B1449" s="1" t="s">
        <v>31</v>
      </c>
      <c r="C1449" s="1">
        <v>5.98</v>
      </c>
      <c r="D1449" s="1">
        <v>0.05</v>
      </c>
      <c r="E1449" s="1">
        <v>2549</v>
      </c>
      <c r="F1449" s="1"/>
      <c r="G1449" s="1"/>
      <c r="H1449" s="1" t="s">
        <v>32</v>
      </c>
      <c r="I1449" s="1" t="s">
        <v>51</v>
      </c>
      <c r="J1449" s="1" t="s">
        <v>58</v>
      </c>
      <c r="K1449" s="1" t="s">
        <v>25</v>
      </c>
      <c r="L1449" s="1" t="s">
        <v>26</v>
      </c>
      <c r="M1449" s="1"/>
      <c r="N1449" s="1" t="s">
        <v>27</v>
      </c>
      <c r="O1449" s="1" t="s">
        <v>45</v>
      </c>
      <c r="P1449" s="1" t="s">
        <v>124</v>
      </c>
      <c r="Q1449" s="1" t="s">
        <v>886</v>
      </c>
      <c r="R1449" s="1">
        <v>43213</v>
      </c>
      <c r="S1449" s="2">
        <v>42100</v>
      </c>
      <c r="T1449" s="2">
        <v>42191</v>
      </c>
      <c r="U1449" s="1">
        <v>20</v>
      </c>
      <c r="V1449" s="1">
        <v>88658</v>
      </c>
    </row>
    <row r="1450" spans="1:22" x14ac:dyDescent="0.35">
      <c r="A1450" s="1">
        <v>24525</v>
      </c>
      <c r="B1450" s="1" t="s">
        <v>98</v>
      </c>
      <c r="C1450" s="1">
        <v>35.99</v>
      </c>
      <c r="D1450" s="1">
        <v>0.05</v>
      </c>
      <c r="E1450" s="1">
        <v>2551</v>
      </c>
      <c r="F1450" s="1"/>
      <c r="G1450" s="1"/>
      <c r="H1450" s="1" t="s">
        <v>32</v>
      </c>
      <c r="I1450" s="1" t="s">
        <v>51</v>
      </c>
      <c r="J1450" s="1" t="s">
        <v>73</v>
      </c>
      <c r="K1450" s="1" t="s">
        <v>67</v>
      </c>
      <c r="L1450" s="1" t="s">
        <v>44</v>
      </c>
      <c r="M1450" s="1"/>
      <c r="N1450" s="1" t="s">
        <v>27</v>
      </c>
      <c r="O1450" s="1" t="s">
        <v>54</v>
      </c>
      <c r="P1450" s="1" t="s">
        <v>174</v>
      </c>
      <c r="Q1450" s="1" t="s">
        <v>887</v>
      </c>
      <c r="R1450" s="1">
        <v>17403</v>
      </c>
      <c r="S1450" s="2">
        <v>42098</v>
      </c>
      <c r="T1450" s="2">
        <v>42312</v>
      </c>
      <c r="U1450" s="1">
        <v>12</v>
      </c>
      <c r="V1450" s="1">
        <v>88656</v>
      </c>
    </row>
    <row r="1451" spans="1:22" x14ac:dyDescent="0.35">
      <c r="A1451" s="1">
        <v>18130</v>
      </c>
      <c r="B1451" s="1" t="s">
        <v>50</v>
      </c>
      <c r="C1451" s="1">
        <v>12.53</v>
      </c>
      <c r="D1451" s="1">
        <v>0.05</v>
      </c>
      <c r="E1451" s="1">
        <v>2553</v>
      </c>
      <c r="F1451" s="1"/>
      <c r="G1451" s="1"/>
      <c r="H1451" s="1" t="s">
        <v>32</v>
      </c>
      <c r="I1451" s="1" t="s">
        <v>42</v>
      </c>
      <c r="J1451" s="1" t="s">
        <v>58</v>
      </c>
      <c r="K1451" s="1" t="s">
        <v>100</v>
      </c>
      <c r="L1451" s="1" t="s">
        <v>53</v>
      </c>
      <c r="M1451" s="1"/>
      <c r="N1451" s="1" t="s">
        <v>27</v>
      </c>
      <c r="O1451" s="1" t="s">
        <v>54</v>
      </c>
      <c r="P1451" s="1" t="s">
        <v>718</v>
      </c>
      <c r="Q1451" s="1" t="s">
        <v>888</v>
      </c>
      <c r="R1451" s="1">
        <v>53142</v>
      </c>
      <c r="S1451" s="2">
        <v>42340</v>
      </c>
      <c r="T1451" s="1" t="s">
        <v>211</v>
      </c>
      <c r="U1451" s="1">
        <v>1</v>
      </c>
      <c r="V1451" s="1">
        <v>86528</v>
      </c>
    </row>
    <row r="1452" spans="1:22" x14ac:dyDescent="0.35">
      <c r="A1452" s="1">
        <v>23666</v>
      </c>
      <c r="B1452" s="1" t="s">
        <v>98</v>
      </c>
      <c r="C1452" s="1">
        <v>2.6</v>
      </c>
      <c r="D1452" s="1">
        <v>0.05</v>
      </c>
      <c r="E1452" s="1">
        <v>2555</v>
      </c>
      <c r="F1452" s="1"/>
      <c r="G1452" s="1"/>
      <c r="H1452" s="1" t="s">
        <v>32</v>
      </c>
      <c r="I1452" s="1" t="s">
        <v>42</v>
      </c>
      <c r="J1452" s="1" t="s">
        <v>58</v>
      </c>
      <c r="K1452" s="1" t="s">
        <v>25</v>
      </c>
      <c r="L1452" s="1" t="s">
        <v>26</v>
      </c>
      <c r="M1452" s="1"/>
      <c r="N1452" s="1" t="s">
        <v>27</v>
      </c>
      <c r="O1452" s="1" t="s">
        <v>54</v>
      </c>
      <c r="P1452" s="1" t="s">
        <v>718</v>
      </c>
      <c r="Q1452" s="1" t="s">
        <v>543</v>
      </c>
      <c r="R1452" s="1">
        <v>53711</v>
      </c>
      <c r="S1452" s="2">
        <v>42248</v>
      </c>
      <c r="T1452" s="1" t="s">
        <v>164</v>
      </c>
      <c r="U1452" s="1">
        <v>12</v>
      </c>
      <c r="V1452" s="1">
        <v>86527</v>
      </c>
    </row>
    <row r="1453" spans="1:22" x14ac:dyDescent="0.35">
      <c r="A1453" s="1">
        <v>23583</v>
      </c>
      <c r="B1453" s="1" t="s">
        <v>41</v>
      </c>
      <c r="C1453" s="1">
        <v>12.97</v>
      </c>
      <c r="D1453" s="1">
        <v>0.05</v>
      </c>
      <c r="E1453" s="1">
        <v>2555</v>
      </c>
      <c r="F1453" s="1"/>
      <c r="G1453" s="1"/>
      <c r="H1453" s="1" t="s">
        <v>32</v>
      </c>
      <c r="I1453" s="1" t="s">
        <v>42</v>
      </c>
      <c r="J1453" s="1" t="s">
        <v>58</v>
      </c>
      <c r="K1453" s="1" t="s">
        <v>100</v>
      </c>
      <c r="L1453" s="1" t="s">
        <v>53</v>
      </c>
      <c r="M1453" s="1"/>
      <c r="N1453" s="1" t="s">
        <v>27</v>
      </c>
      <c r="O1453" s="1" t="s">
        <v>54</v>
      </c>
      <c r="P1453" s="1" t="s">
        <v>718</v>
      </c>
      <c r="Q1453" s="1" t="s">
        <v>543</v>
      </c>
      <c r="R1453" s="1">
        <v>53711</v>
      </c>
      <c r="S1453" s="2">
        <v>42037</v>
      </c>
      <c r="T1453" s="2">
        <v>42065</v>
      </c>
      <c r="U1453" s="1">
        <v>19</v>
      </c>
      <c r="V1453" s="1">
        <v>86529</v>
      </c>
    </row>
    <row r="1454" spans="1:22" x14ac:dyDescent="0.35">
      <c r="A1454" s="1">
        <v>23584</v>
      </c>
      <c r="B1454" s="1" t="s">
        <v>41</v>
      </c>
      <c r="C1454" s="1">
        <v>4.91</v>
      </c>
      <c r="D1454" s="1">
        <v>0.05</v>
      </c>
      <c r="E1454" s="1">
        <v>2555</v>
      </c>
      <c r="F1454" s="1"/>
      <c r="G1454" s="1"/>
      <c r="H1454" s="1" t="s">
        <v>32</v>
      </c>
      <c r="I1454" s="1" t="s">
        <v>42</v>
      </c>
      <c r="J1454" s="1" t="s">
        <v>58</v>
      </c>
      <c r="K1454" s="1" t="s">
        <v>116</v>
      </c>
      <c r="L1454" s="1" t="s">
        <v>53</v>
      </c>
      <c r="M1454" s="1"/>
      <c r="N1454" s="1" t="s">
        <v>27</v>
      </c>
      <c r="O1454" s="1" t="s">
        <v>45</v>
      </c>
      <c r="P1454" s="1" t="s">
        <v>718</v>
      </c>
      <c r="Q1454" s="1" t="s">
        <v>543</v>
      </c>
      <c r="R1454" s="1">
        <v>53711</v>
      </c>
      <c r="S1454" s="2">
        <v>42037</v>
      </c>
      <c r="T1454" s="2">
        <v>42037</v>
      </c>
      <c r="U1454" s="1">
        <v>9</v>
      </c>
      <c r="V1454" s="1">
        <v>86529</v>
      </c>
    </row>
    <row r="1455" spans="1:22" x14ac:dyDescent="0.35">
      <c r="A1455" s="1">
        <v>19840</v>
      </c>
      <c r="B1455" s="1" t="s">
        <v>31</v>
      </c>
      <c r="C1455" s="1">
        <v>160.97999999999999</v>
      </c>
      <c r="D1455" s="1">
        <v>0.1</v>
      </c>
      <c r="E1455" s="1">
        <v>2561</v>
      </c>
      <c r="F1455" s="1"/>
      <c r="G1455" s="1"/>
      <c r="H1455" s="1" t="s">
        <v>22</v>
      </c>
      <c r="I1455" s="1" t="s">
        <v>104</v>
      </c>
      <c r="J1455" s="1" t="s">
        <v>34</v>
      </c>
      <c r="K1455" s="1" t="s">
        <v>35</v>
      </c>
      <c r="L1455" s="1" t="s">
        <v>36</v>
      </c>
      <c r="M1455" s="1"/>
      <c r="N1455" s="1" t="s">
        <v>27</v>
      </c>
      <c r="O1455" s="1" t="s">
        <v>45</v>
      </c>
      <c r="P1455" s="1" t="s">
        <v>62</v>
      </c>
      <c r="Q1455" s="1" t="s">
        <v>889</v>
      </c>
      <c r="R1455" s="1">
        <v>10562</v>
      </c>
      <c r="S1455" s="1" t="s">
        <v>130</v>
      </c>
      <c r="T1455" s="1" t="s">
        <v>132</v>
      </c>
      <c r="U1455" s="1">
        <v>11</v>
      </c>
      <c r="V1455" s="1">
        <v>86465</v>
      </c>
    </row>
    <row r="1456" spans="1:22" x14ac:dyDescent="0.35">
      <c r="A1456" s="1">
        <v>23161</v>
      </c>
      <c r="B1456" s="1" t="s">
        <v>31</v>
      </c>
      <c r="C1456" s="1">
        <v>3.98</v>
      </c>
      <c r="D1456" s="1">
        <v>0.05</v>
      </c>
      <c r="E1456" s="1">
        <v>2561</v>
      </c>
      <c r="F1456" s="1"/>
      <c r="G1456" s="1"/>
      <c r="H1456" s="1" t="s">
        <v>32</v>
      </c>
      <c r="I1456" s="1" t="s">
        <v>104</v>
      </c>
      <c r="J1456" s="1" t="s">
        <v>58</v>
      </c>
      <c r="K1456" s="1" t="s">
        <v>100</v>
      </c>
      <c r="L1456" s="1" t="s">
        <v>53</v>
      </c>
      <c r="M1456" s="1"/>
      <c r="N1456" s="1" t="s">
        <v>27</v>
      </c>
      <c r="O1456" s="1" t="s">
        <v>45</v>
      </c>
      <c r="P1456" s="1" t="s">
        <v>62</v>
      </c>
      <c r="Q1456" s="1" t="s">
        <v>889</v>
      </c>
      <c r="R1456" s="1">
        <v>10562</v>
      </c>
      <c r="S1456" s="2">
        <v>42220</v>
      </c>
      <c r="T1456" s="2">
        <v>42281</v>
      </c>
      <c r="U1456" s="1">
        <v>7</v>
      </c>
      <c r="V1456" s="1">
        <v>86466</v>
      </c>
    </row>
    <row r="1457" spans="1:22" x14ac:dyDescent="0.35">
      <c r="A1457" s="1">
        <v>23162</v>
      </c>
      <c r="B1457" s="1" t="s">
        <v>31</v>
      </c>
      <c r="C1457" s="1">
        <v>12.22</v>
      </c>
      <c r="D1457" s="1">
        <v>0.05</v>
      </c>
      <c r="E1457" s="1">
        <v>2561</v>
      </c>
      <c r="F1457" s="1"/>
      <c r="G1457" s="1"/>
      <c r="H1457" s="1" t="s">
        <v>32</v>
      </c>
      <c r="I1457" s="1" t="s">
        <v>104</v>
      </c>
      <c r="J1457" s="1" t="s">
        <v>34</v>
      </c>
      <c r="K1457" s="1" t="s">
        <v>52</v>
      </c>
      <c r="L1457" s="1" t="s">
        <v>44</v>
      </c>
      <c r="M1457" s="1"/>
      <c r="N1457" s="1" t="s">
        <v>27</v>
      </c>
      <c r="O1457" s="1" t="s">
        <v>54</v>
      </c>
      <c r="P1457" s="1" t="s">
        <v>62</v>
      </c>
      <c r="Q1457" s="1" t="s">
        <v>889</v>
      </c>
      <c r="R1457" s="1">
        <v>10562</v>
      </c>
      <c r="S1457" s="2">
        <v>42220</v>
      </c>
      <c r="T1457" s="2">
        <v>42220</v>
      </c>
      <c r="U1457" s="1">
        <v>12</v>
      </c>
      <c r="V1457" s="1">
        <v>86466</v>
      </c>
    </row>
    <row r="1458" spans="1:22" x14ac:dyDescent="0.35">
      <c r="A1458" s="1">
        <v>22374</v>
      </c>
      <c r="B1458" s="1" t="s">
        <v>31</v>
      </c>
      <c r="C1458" s="1">
        <v>4.55</v>
      </c>
      <c r="D1458" s="1">
        <v>0.05</v>
      </c>
      <c r="E1458" s="1">
        <v>2563</v>
      </c>
      <c r="F1458" s="1"/>
      <c r="G1458" s="1"/>
      <c r="H1458" s="1" t="s">
        <v>32</v>
      </c>
      <c r="I1458" s="1" t="s">
        <v>42</v>
      </c>
      <c r="J1458" s="1" t="s">
        <v>58</v>
      </c>
      <c r="K1458" s="1" t="s">
        <v>100</v>
      </c>
      <c r="L1458" s="1" t="s">
        <v>53</v>
      </c>
      <c r="M1458" s="1"/>
      <c r="N1458" s="1" t="s">
        <v>27</v>
      </c>
      <c r="O1458" s="1" t="s">
        <v>28</v>
      </c>
      <c r="P1458" s="1" t="s">
        <v>55</v>
      </c>
      <c r="Q1458" s="1" t="s">
        <v>890</v>
      </c>
      <c r="R1458" s="1">
        <v>55432</v>
      </c>
      <c r="S1458" s="2">
        <v>42220</v>
      </c>
      <c r="T1458" s="2">
        <v>42251</v>
      </c>
      <c r="U1458" s="1">
        <v>9</v>
      </c>
      <c r="V1458" s="1">
        <v>91447</v>
      </c>
    </row>
    <row r="1459" spans="1:22" x14ac:dyDescent="0.35">
      <c r="A1459" s="1">
        <v>25095</v>
      </c>
      <c r="B1459" s="1" t="s">
        <v>41</v>
      </c>
      <c r="C1459" s="1">
        <v>4.37</v>
      </c>
      <c r="D1459" s="1">
        <v>0.05</v>
      </c>
      <c r="E1459" s="1">
        <v>2570</v>
      </c>
      <c r="F1459" s="1"/>
      <c r="G1459" s="1"/>
      <c r="H1459" s="1" t="s">
        <v>32</v>
      </c>
      <c r="I1459" s="1" t="s">
        <v>104</v>
      </c>
      <c r="J1459" s="1" t="s">
        <v>58</v>
      </c>
      <c r="K1459" s="1" t="s">
        <v>196</v>
      </c>
      <c r="L1459" s="1" t="s">
        <v>53</v>
      </c>
      <c r="M1459" s="1"/>
      <c r="N1459" s="1" t="s">
        <v>27</v>
      </c>
      <c r="O1459" s="1" t="s">
        <v>28</v>
      </c>
      <c r="P1459" s="1" t="s">
        <v>37</v>
      </c>
      <c r="Q1459" s="1" t="s">
        <v>891</v>
      </c>
      <c r="R1459" s="1">
        <v>95616</v>
      </c>
      <c r="S1459" s="1" t="s">
        <v>341</v>
      </c>
      <c r="T1459" s="1" t="s">
        <v>219</v>
      </c>
      <c r="U1459" s="1">
        <v>19</v>
      </c>
      <c r="V1459" s="1">
        <v>90327</v>
      </c>
    </row>
    <row r="1460" spans="1:22" x14ac:dyDescent="0.35">
      <c r="A1460" s="1">
        <v>25096</v>
      </c>
      <c r="B1460" s="1" t="s">
        <v>41</v>
      </c>
      <c r="C1460" s="1">
        <v>500.98</v>
      </c>
      <c r="D1460" s="1">
        <v>0.1</v>
      </c>
      <c r="E1460" s="1">
        <v>2570</v>
      </c>
      <c r="F1460" s="1"/>
      <c r="G1460" s="1"/>
      <c r="H1460" s="1" t="s">
        <v>22</v>
      </c>
      <c r="I1460" s="1" t="s">
        <v>104</v>
      </c>
      <c r="J1460" s="1" t="s">
        <v>34</v>
      </c>
      <c r="K1460" s="1" t="s">
        <v>35</v>
      </c>
      <c r="L1460" s="1" t="s">
        <v>36</v>
      </c>
      <c r="M1460" s="1"/>
      <c r="N1460" s="1" t="s">
        <v>27</v>
      </c>
      <c r="O1460" s="1" t="s">
        <v>28</v>
      </c>
      <c r="P1460" s="1" t="s">
        <v>37</v>
      </c>
      <c r="Q1460" s="1" t="s">
        <v>891</v>
      </c>
      <c r="R1460" s="1">
        <v>95616</v>
      </c>
      <c r="S1460" s="1" t="s">
        <v>341</v>
      </c>
      <c r="T1460" s="1" t="s">
        <v>191</v>
      </c>
      <c r="U1460" s="1">
        <v>14</v>
      </c>
      <c r="V1460" s="1">
        <v>90327</v>
      </c>
    </row>
    <row r="1461" spans="1:22" x14ac:dyDescent="0.35">
      <c r="A1461" s="1">
        <v>25097</v>
      </c>
      <c r="B1461" s="1" t="s">
        <v>41</v>
      </c>
      <c r="C1461" s="1">
        <v>12.58</v>
      </c>
      <c r="D1461" s="1">
        <v>0.05</v>
      </c>
      <c r="E1461" s="1">
        <v>2570</v>
      </c>
      <c r="F1461" s="1"/>
      <c r="G1461" s="1"/>
      <c r="H1461" s="1" t="s">
        <v>32</v>
      </c>
      <c r="I1461" s="1" t="s">
        <v>104</v>
      </c>
      <c r="J1461" s="1" t="s">
        <v>34</v>
      </c>
      <c r="K1461" s="1" t="s">
        <v>52</v>
      </c>
      <c r="L1461" s="1" t="s">
        <v>53</v>
      </c>
      <c r="M1461" s="1"/>
      <c r="N1461" s="1" t="s">
        <v>27</v>
      </c>
      <c r="O1461" s="1" t="s">
        <v>28</v>
      </c>
      <c r="P1461" s="1" t="s">
        <v>37</v>
      </c>
      <c r="Q1461" s="1" t="s">
        <v>891</v>
      </c>
      <c r="R1461" s="1">
        <v>95616</v>
      </c>
      <c r="S1461" s="1" t="s">
        <v>341</v>
      </c>
      <c r="T1461" s="1" t="s">
        <v>341</v>
      </c>
      <c r="U1461" s="1">
        <v>18</v>
      </c>
      <c r="V1461" s="1">
        <v>90327</v>
      </c>
    </row>
    <row r="1462" spans="1:22" x14ac:dyDescent="0.35">
      <c r="A1462" s="1">
        <v>25098</v>
      </c>
      <c r="B1462" s="1" t="s">
        <v>41</v>
      </c>
      <c r="C1462" s="1">
        <v>7.7</v>
      </c>
      <c r="D1462" s="1">
        <v>0.05</v>
      </c>
      <c r="E1462" s="1">
        <v>2570</v>
      </c>
      <c r="F1462" s="1"/>
      <c r="G1462" s="1"/>
      <c r="H1462" s="1" t="s">
        <v>32</v>
      </c>
      <c r="I1462" s="1" t="s">
        <v>104</v>
      </c>
      <c r="J1462" s="1" t="s">
        <v>34</v>
      </c>
      <c r="K1462" s="1" t="s">
        <v>52</v>
      </c>
      <c r="L1462" s="1" t="s">
        <v>26</v>
      </c>
      <c r="M1462" s="1"/>
      <c r="N1462" s="1" t="s">
        <v>27</v>
      </c>
      <c r="O1462" s="1" t="s">
        <v>45</v>
      </c>
      <c r="P1462" s="1" t="s">
        <v>37</v>
      </c>
      <c r="Q1462" s="1" t="s">
        <v>891</v>
      </c>
      <c r="R1462" s="1">
        <v>95616</v>
      </c>
      <c r="S1462" s="1" t="s">
        <v>341</v>
      </c>
      <c r="T1462" s="1" t="s">
        <v>191</v>
      </c>
      <c r="U1462" s="1">
        <v>7</v>
      </c>
      <c r="V1462" s="1">
        <v>90327</v>
      </c>
    </row>
    <row r="1463" spans="1:22" x14ac:dyDescent="0.35">
      <c r="A1463" s="1">
        <v>7096</v>
      </c>
      <c r="B1463" s="1" t="s">
        <v>41</v>
      </c>
      <c r="C1463" s="1">
        <v>500.98</v>
      </c>
      <c r="D1463" s="1">
        <v>0.1</v>
      </c>
      <c r="E1463" s="1">
        <v>2571</v>
      </c>
      <c r="F1463" s="1"/>
      <c r="G1463" s="1"/>
      <c r="H1463" s="1" t="s">
        <v>22</v>
      </c>
      <c r="I1463" s="1" t="s">
        <v>104</v>
      </c>
      <c r="J1463" s="1" t="s">
        <v>34</v>
      </c>
      <c r="K1463" s="1" t="s">
        <v>35</v>
      </c>
      <c r="L1463" s="1" t="s">
        <v>36</v>
      </c>
      <c r="M1463" s="1"/>
      <c r="N1463" s="1" t="s">
        <v>27</v>
      </c>
      <c r="O1463" s="1" t="s">
        <v>45</v>
      </c>
      <c r="P1463" s="1" t="s">
        <v>62</v>
      </c>
      <c r="Q1463" s="1" t="s">
        <v>79</v>
      </c>
      <c r="R1463" s="1">
        <v>10165</v>
      </c>
      <c r="S1463" s="1" t="s">
        <v>341</v>
      </c>
      <c r="T1463" s="1" t="s">
        <v>191</v>
      </c>
      <c r="U1463" s="1">
        <v>56</v>
      </c>
      <c r="V1463" s="1">
        <v>50656</v>
      </c>
    </row>
    <row r="1464" spans="1:22" x14ac:dyDescent="0.35">
      <c r="A1464" s="1">
        <v>7098</v>
      </c>
      <c r="B1464" s="1" t="s">
        <v>41</v>
      </c>
      <c r="C1464" s="1">
        <v>7.7</v>
      </c>
      <c r="D1464" s="1">
        <v>0.05</v>
      </c>
      <c r="E1464" s="1">
        <v>2571</v>
      </c>
      <c r="F1464" s="1"/>
      <c r="G1464" s="1"/>
      <c r="H1464" s="1" t="s">
        <v>32</v>
      </c>
      <c r="I1464" s="1" t="s">
        <v>104</v>
      </c>
      <c r="J1464" s="1" t="s">
        <v>34</v>
      </c>
      <c r="K1464" s="1" t="s">
        <v>52</v>
      </c>
      <c r="L1464" s="1" t="s">
        <v>26</v>
      </c>
      <c r="M1464" s="1"/>
      <c r="N1464" s="1" t="s">
        <v>27</v>
      </c>
      <c r="O1464" s="1" t="s">
        <v>114</v>
      </c>
      <c r="P1464" s="1" t="s">
        <v>62</v>
      </c>
      <c r="Q1464" s="1" t="s">
        <v>79</v>
      </c>
      <c r="R1464" s="1">
        <v>10165</v>
      </c>
      <c r="S1464" s="1" t="s">
        <v>341</v>
      </c>
      <c r="T1464" s="1" t="s">
        <v>191</v>
      </c>
      <c r="U1464" s="1">
        <v>27</v>
      </c>
      <c r="V1464" s="1">
        <v>50656</v>
      </c>
    </row>
    <row r="1465" spans="1:22" x14ac:dyDescent="0.35">
      <c r="A1465" s="1">
        <v>20938</v>
      </c>
      <c r="B1465" s="1" t="s">
        <v>98</v>
      </c>
      <c r="C1465" s="1">
        <v>8.6</v>
      </c>
      <c r="D1465" s="1">
        <v>0.05</v>
      </c>
      <c r="E1465" s="1">
        <v>2578</v>
      </c>
      <c r="F1465" s="1"/>
      <c r="G1465" s="1"/>
      <c r="H1465" s="1" t="s">
        <v>32</v>
      </c>
      <c r="I1465" s="1" t="s">
        <v>42</v>
      </c>
      <c r="J1465" s="1" t="s">
        <v>58</v>
      </c>
      <c r="K1465" s="1" t="s">
        <v>100</v>
      </c>
      <c r="L1465" s="1" t="s">
        <v>53</v>
      </c>
      <c r="M1465" s="1"/>
      <c r="N1465" s="1" t="s">
        <v>27</v>
      </c>
      <c r="O1465" s="1" t="s">
        <v>114</v>
      </c>
      <c r="P1465" s="1" t="s">
        <v>542</v>
      </c>
      <c r="Q1465" s="1" t="s">
        <v>892</v>
      </c>
      <c r="R1465" s="1">
        <v>36801</v>
      </c>
      <c r="S1465" s="2">
        <v>42040</v>
      </c>
      <c r="T1465" s="2">
        <v>42099</v>
      </c>
      <c r="U1465" s="1">
        <v>5</v>
      </c>
      <c r="V1465" s="1">
        <v>88298</v>
      </c>
    </row>
    <row r="1466" spans="1:22" x14ac:dyDescent="0.35">
      <c r="A1466" s="1">
        <v>20939</v>
      </c>
      <c r="B1466" s="1" t="s">
        <v>98</v>
      </c>
      <c r="C1466" s="1">
        <v>3.58</v>
      </c>
      <c r="D1466" s="1">
        <v>0.05</v>
      </c>
      <c r="E1466" s="1">
        <v>2578</v>
      </c>
      <c r="F1466" s="1"/>
      <c r="G1466" s="1"/>
      <c r="H1466" s="1" t="s">
        <v>32</v>
      </c>
      <c r="I1466" s="1" t="s">
        <v>42</v>
      </c>
      <c r="J1466" s="1" t="s">
        <v>58</v>
      </c>
      <c r="K1466" s="1" t="s">
        <v>60</v>
      </c>
      <c r="L1466" s="1" t="s">
        <v>26</v>
      </c>
      <c r="M1466" s="1"/>
      <c r="N1466" s="1" t="s">
        <v>27</v>
      </c>
      <c r="O1466" s="1" t="s">
        <v>114</v>
      </c>
      <c r="P1466" s="1" t="s">
        <v>542</v>
      </c>
      <c r="Q1466" s="1" t="s">
        <v>892</v>
      </c>
      <c r="R1466" s="1">
        <v>36801</v>
      </c>
      <c r="S1466" s="2">
        <v>42040</v>
      </c>
      <c r="T1466" s="2">
        <v>42160</v>
      </c>
      <c r="U1466" s="1">
        <v>26</v>
      </c>
      <c r="V1466" s="1">
        <v>88298</v>
      </c>
    </row>
    <row r="1467" spans="1:22" x14ac:dyDescent="0.35">
      <c r="A1467" s="1">
        <v>20940</v>
      </c>
      <c r="B1467" s="1" t="s">
        <v>98</v>
      </c>
      <c r="C1467" s="1">
        <v>105.49</v>
      </c>
      <c r="D1467" s="1">
        <v>0.1</v>
      </c>
      <c r="E1467" s="1">
        <v>2578</v>
      </c>
      <c r="F1467" s="1"/>
      <c r="G1467" s="1"/>
      <c r="H1467" s="1" t="s">
        <v>22</v>
      </c>
      <c r="I1467" s="1" t="s">
        <v>42</v>
      </c>
      <c r="J1467" s="1" t="s">
        <v>34</v>
      </c>
      <c r="K1467" s="1" t="s">
        <v>123</v>
      </c>
      <c r="L1467" s="1" t="s">
        <v>108</v>
      </c>
      <c r="M1467" s="1"/>
      <c r="N1467" s="1" t="s">
        <v>27</v>
      </c>
      <c r="O1467" s="1" t="s">
        <v>114</v>
      </c>
      <c r="P1467" s="1" t="s">
        <v>542</v>
      </c>
      <c r="Q1467" s="1" t="s">
        <v>892</v>
      </c>
      <c r="R1467" s="1">
        <v>36801</v>
      </c>
      <c r="S1467" s="2">
        <v>42040</v>
      </c>
      <c r="T1467" s="2">
        <v>42252</v>
      </c>
      <c r="U1467" s="1">
        <v>34</v>
      </c>
      <c r="V1467" s="1">
        <v>88298</v>
      </c>
    </row>
    <row r="1468" spans="1:22" x14ac:dyDescent="0.35">
      <c r="A1468" s="1">
        <v>23705</v>
      </c>
      <c r="B1468" s="1" t="s">
        <v>21</v>
      </c>
      <c r="C1468" s="1">
        <v>212.6</v>
      </c>
      <c r="D1468" s="1">
        <v>0.1</v>
      </c>
      <c r="E1468" s="1">
        <v>2579</v>
      </c>
      <c r="F1468" s="1"/>
      <c r="G1468" s="1"/>
      <c r="H1468" s="1" t="s">
        <v>22</v>
      </c>
      <c r="I1468" s="1" t="s">
        <v>42</v>
      </c>
      <c r="J1468" s="1" t="s">
        <v>34</v>
      </c>
      <c r="K1468" s="1" t="s">
        <v>123</v>
      </c>
      <c r="L1468" s="1" t="s">
        <v>108</v>
      </c>
      <c r="M1468" s="1"/>
      <c r="N1468" s="1" t="s">
        <v>27</v>
      </c>
      <c r="O1468" s="1" t="s">
        <v>114</v>
      </c>
      <c r="P1468" s="1" t="s">
        <v>542</v>
      </c>
      <c r="Q1468" s="1" t="s">
        <v>893</v>
      </c>
      <c r="R1468" s="1">
        <v>36869</v>
      </c>
      <c r="S1468" s="2">
        <v>42064</v>
      </c>
      <c r="T1468" s="2">
        <v>42095</v>
      </c>
      <c r="U1468" s="1">
        <v>1</v>
      </c>
      <c r="V1468" s="1">
        <v>88296</v>
      </c>
    </row>
    <row r="1469" spans="1:22" x14ac:dyDescent="0.35">
      <c r="A1469" s="1">
        <v>22508</v>
      </c>
      <c r="B1469" s="1" t="s">
        <v>50</v>
      </c>
      <c r="C1469" s="1">
        <v>1.76</v>
      </c>
      <c r="D1469" s="1">
        <v>0.05</v>
      </c>
      <c r="E1469" s="1">
        <v>2579</v>
      </c>
      <c r="F1469" s="1"/>
      <c r="G1469" s="1"/>
      <c r="H1469" s="1" t="s">
        <v>32</v>
      </c>
      <c r="I1469" s="1" t="s">
        <v>42</v>
      </c>
      <c r="J1469" s="1" t="s">
        <v>34</v>
      </c>
      <c r="K1469" s="1" t="s">
        <v>52</v>
      </c>
      <c r="L1469" s="1" t="s">
        <v>53</v>
      </c>
      <c r="M1469" s="1"/>
      <c r="N1469" s="1" t="s">
        <v>27</v>
      </c>
      <c r="O1469" s="1" t="s">
        <v>54</v>
      </c>
      <c r="P1469" s="1" t="s">
        <v>542</v>
      </c>
      <c r="Q1469" s="1" t="s">
        <v>893</v>
      </c>
      <c r="R1469" s="1">
        <v>36869</v>
      </c>
      <c r="S1469" s="1" t="s">
        <v>177</v>
      </c>
      <c r="T1469" s="1" t="s">
        <v>177</v>
      </c>
      <c r="U1469" s="1">
        <v>15</v>
      </c>
      <c r="V1469" s="1">
        <v>88297</v>
      </c>
    </row>
    <row r="1470" spans="1:22" x14ac:dyDescent="0.35">
      <c r="A1470" s="1">
        <v>19123</v>
      </c>
      <c r="B1470" s="1" t="s">
        <v>50</v>
      </c>
      <c r="C1470" s="1">
        <v>510.14</v>
      </c>
      <c r="D1470" s="1">
        <v>0.1</v>
      </c>
      <c r="E1470" s="1">
        <v>2583</v>
      </c>
      <c r="F1470" s="1"/>
      <c r="G1470" s="1"/>
      <c r="H1470" s="1" t="s">
        <v>22</v>
      </c>
      <c r="I1470" s="1" t="s">
        <v>42</v>
      </c>
      <c r="J1470" s="1" t="s">
        <v>73</v>
      </c>
      <c r="K1470" s="1" t="s">
        <v>74</v>
      </c>
      <c r="L1470" s="1" t="s">
        <v>36</v>
      </c>
      <c r="M1470" s="1"/>
      <c r="N1470" s="1" t="s">
        <v>27</v>
      </c>
      <c r="O1470" s="1" t="s">
        <v>54</v>
      </c>
      <c r="P1470" s="1" t="s">
        <v>215</v>
      </c>
      <c r="Q1470" s="1" t="s">
        <v>894</v>
      </c>
      <c r="R1470" s="1">
        <v>49423</v>
      </c>
      <c r="S1470" s="2">
        <v>42191</v>
      </c>
      <c r="T1470" s="2">
        <v>42253</v>
      </c>
      <c r="U1470" s="1">
        <v>3</v>
      </c>
      <c r="V1470" s="1">
        <v>89657</v>
      </c>
    </row>
    <row r="1471" spans="1:22" x14ac:dyDescent="0.35">
      <c r="A1471" s="1">
        <v>19124</v>
      </c>
      <c r="B1471" s="1" t="s">
        <v>50</v>
      </c>
      <c r="C1471" s="1">
        <v>4.76</v>
      </c>
      <c r="D1471" s="1">
        <v>0.05</v>
      </c>
      <c r="E1471" s="1">
        <v>2583</v>
      </c>
      <c r="F1471" s="1"/>
      <c r="G1471" s="1"/>
      <c r="H1471" s="1" t="s">
        <v>32</v>
      </c>
      <c r="I1471" s="1" t="s">
        <v>42</v>
      </c>
      <c r="J1471" s="1" t="s">
        <v>58</v>
      </c>
      <c r="K1471" s="1" t="s">
        <v>83</v>
      </c>
      <c r="L1471" s="1" t="s">
        <v>26</v>
      </c>
      <c r="M1471" s="1"/>
      <c r="N1471" s="1" t="s">
        <v>27</v>
      </c>
      <c r="O1471" s="1" t="s">
        <v>54</v>
      </c>
      <c r="P1471" s="1" t="s">
        <v>215</v>
      </c>
      <c r="Q1471" s="1" t="s">
        <v>894</v>
      </c>
      <c r="R1471" s="1">
        <v>49423</v>
      </c>
      <c r="S1471" s="2">
        <v>42191</v>
      </c>
      <c r="T1471" s="2">
        <v>42253</v>
      </c>
      <c r="U1471" s="1">
        <v>23</v>
      </c>
      <c r="V1471" s="1">
        <v>89657</v>
      </c>
    </row>
    <row r="1472" spans="1:22" x14ac:dyDescent="0.35">
      <c r="A1472" s="1">
        <v>19134</v>
      </c>
      <c r="B1472" s="1" t="s">
        <v>41</v>
      </c>
      <c r="C1472" s="1">
        <v>6.3</v>
      </c>
      <c r="D1472" s="1">
        <v>0.05</v>
      </c>
      <c r="E1472" s="1">
        <v>2584</v>
      </c>
      <c r="F1472" s="1"/>
      <c r="G1472" s="1"/>
      <c r="H1472" s="1" t="s">
        <v>32</v>
      </c>
      <c r="I1472" s="1" t="s">
        <v>42</v>
      </c>
      <c r="J1472" s="1" t="s">
        <v>58</v>
      </c>
      <c r="K1472" s="1" t="s">
        <v>116</v>
      </c>
      <c r="L1472" s="1" t="s">
        <v>53</v>
      </c>
      <c r="M1472" s="1"/>
      <c r="N1472" s="1" t="s">
        <v>27</v>
      </c>
      <c r="O1472" s="1" t="s">
        <v>54</v>
      </c>
      <c r="P1472" s="1" t="s">
        <v>215</v>
      </c>
      <c r="Q1472" s="1" t="s">
        <v>895</v>
      </c>
      <c r="R1472" s="1">
        <v>48141</v>
      </c>
      <c r="S1472" s="2">
        <v>42253</v>
      </c>
      <c r="T1472" s="2">
        <v>42314</v>
      </c>
      <c r="U1472" s="1">
        <v>15</v>
      </c>
      <c r="V1472" s="1">
        <v>89658</v>
      </c>
    </row>
    <row r="1473" spans="1:22" x14ac:dyDescent="0.35">
      <c r="A1473" s="1">
        <v>20976</v>
      </c>
      <c r="B1473" s="1" t="s">
        <v>50</v>
      </c>
      <c r="C1473" s="1">
        <v>6.48</v>
      </c>
      <c r="D1473" s="1">
        <v>0.05</v>
      </c>
      <c r="E1473" s="1">
        <v>2587</v>
      </c>
      <c r="F1473" s="1"/>
      <c r="G1473" s="1"/>
      <c r="H1473" s="1" t="s">
        <v>22</v>
      </c>
      <c r="I1473" s="1" t="s">
        <v>42</v>
      </c>
      <c r="J1473" s="1" t="s">
        <v>58</v>
      </c>
      <c r="K1473" s="1" t="s">
        <v>83</v>
      </c>
      <c r="L1473" s="1" t="s">
        <v>53</v>
      </c>
      <c r="M1473" s="1"/>
      <c r="N1473" s="1" t="s">
        <v>27</v>
      </c>
      <c r="O1473" s="1" t="s">
        <v>54</v>
      </c>
      <c r="P1473" s="1" t="s">
        <v>718</v>
      </c>
      <c r="Q1473" s="1" t="s">
        <v>896</v>
      </c>
      <c r="R1473" s="1">
        <v>54220</v>
      </c>
      <c r="S1473" s="1" t="s">
        <v>386</v>
      </c>
      <c r="T1473" s="1" t="s">
        <v>386</v>
      </c>
      <c r="U1473" s="1">
        <v>18</v>
      </c>
      <c r="V1473" s="1">
        <v>91166</v>
      </c>
    </row>
    <row r="1474" spans="1:22" x14ac:dyDescent="0.35">
      <c r="A1474" s="1">
        <v>20810</v>
      </c>
      <c r="B1474" s="1" t="s">
        <v>31</v>
      </c>
      <c r="C1474" s="1">
        <v>22.72</v>
      </c>
      <c r="D1474" s="1">
        <v>0.05</v>
      </c>
      <c r="E1474" s="1">
        <v>2587</v>
      </c>
      <c r="F1474" s="1"/>
      <c r="G1474" s="1"/>
      <c r="H1474" s="1" t="s">
        <v>32</v>
      </c>
      <c r="I1474" s="1" t="s">
        <v>42</v>
      </c>
      <c r="J1474" s="1" t="s">
        <v>34</v>
      </c>
      <c r="K1474" s="1" t="s">
        <v>52</v>
      </c>
      <c r="L1474" s="1" t="s">
        <v>44</v>
      </c>
      <c r="M1474" s="1"/>
      <c r="N1474" s="1" t="s">
        <v>27</v>
      </c>
      <c r="O1474" s="1" t="s">
        <v>114</v>
      </c>
      <c r="P1474" s="1" t="s">
        <v>718</v>
      </c>
      <c r="Q1474" s="1" t="s">
        <v>896</v>
      </c>
      <c r="R1474" s="1">
        <v>54220</v>
      </c>
      <c r="S1474" s="1" t="s">
        <v>421</v>
      </c>
      <c r="T1474" s="1" t="s">
        <v>421</v>
      </c>
      <c r="U1474" s="1">
        <v>12</v>
      </c>
      <c r="V1474" s="1">
        <v>91167</v>
      </c>
    </row>
    <row r="1475" spans="1:22" x14ac:dyDescent="0.35">
      <c r="A1475" s="1">
        <v>22275</v>
      </c>
      <c r="B1475" s="1" t="s">
        <v>98</v>
      </c>
      <c r="C1475" s="1">
        <v>419.19</v>
      </c>
      <c r="D1475" s="1">
        <v>0.1</v>
      </c>
      <c r="E1475" s="1">
        <v>2593</v>
      </c>
      <c r="F1475" s="1"/>
      <c r="G1475" s="1"/>
      <c r="H1475" s="1" t="s">
        <v>32</v>
      </c>
      <c r="I1475" s="1" t="s">
        <v>81</v>
      </c>
      <c r="J1475" s="1" t="s">
        <v>58</v>
      </c>
      <c r="K1475" s="1" t="s">
        <v>119</v>
      </c>
      <c r="L1475" s="1" t="s">
        <v>53</v>
      </c>
      <c r="M1475" s="1"/>
      <c r="N1475" s="1" t="s">
        <v>27</v>
      </c>
      <c r="O1475" s="1" t="s">
        <v>114</v>
      </c>
      <c r="P1475" s="1" t="s">
        <v>254</v>
      </c>
      <c r="Q1475" s="1" t="s">
        <v>897</v>
      </c>
      <c r="R1475" s="1">
        <v>30605</v>
      </c>
      <c r="S1475" s="1" t="s">
        <v>299</v>
      </c>
      <c r="T1475" s="1" t="s">
        <v>299</v>
      </c>
      <c r="U1475" s="1">
        <v>10</v>
      </c>
      <c r="V1475" s="1">
        <v>87772</v>
      </c>
    </row>
    <row r="1476" spans="1:22" x14ac:dyDescent="0.35">
      <c r="A1476" s="1">
        <v>23765</v>
      </c>
      <c r="B1476" s="1" t="s">
        <v>98</v>
      </c>
      <c r="C1476" s="1">
        <v>85.99</v>
      </c>
      <c r="D1476" s="1">
        <v>0.05</v>
      </c>
      <c r="E1476" s="1">
        <v>2593</v>
      </c>
      <c r="F1476" s="1"/>
      <c r="G1476" s="1"/>
      <c r="H1476" s="1" t="s">
        <v>32</v>
      </c>
      <c r="I1476" s="1" t="s">
        <v>81</v>
      </c>
      <c r="J1476" s="1" t="s">
        <v>73</v>
      </c>
      <c r="K1476" s="1" t="s">
        <v>67</v>
      </c>
      <c r="L1476" s="1" t="s">
        <v>26</v>
      </c>
      <c r="M1476" s="1"/>
      <c r="N1476" s="1" t="s">
        <v>27</v>
      </c>
      <c r="O1476" s="1" t="s">
        <v>45</v>
      </c>
      <c r="P1476" s="1" t="s">
        <v>254</v>
      </c>
      <c r="Q1476" s="1" t="s">
        <v>897</v>
      </c>
      <c r="R1476" s="1">
        <v>30605</v>
      </c>
      <c r="S1476" s="2">
        <v>42341</v>
      </c>
      <c r="T1476" s="1" t="s">
        <v>281</v>
      </c>
      <c r="U1476" s="1">
        <v>2</v>
      </c>
      <c r="V1476" s="1">
        <v>87773</v>
      </c>
    </row>
    <row r="1477" spans="1:22" x14ac:dyDescent="0.35">
      <c r="A1477" s="1">
        <v>19859</v>
      </c>
      <c r="B1477" s="1" t="s">
        <v>98</v>
      </c>
      <c r="C1477" s="1">
        <v>5.74</v>
      </c>
      <c r="D1477" s="1">
        <v>0.05</v>
      </c>
      <c r="E1477" s="1">
        <v>2601</v>
      </c>
      <c r="F1477" s="1"/>
      <c r="G1477" s="1"/>
      <c r="H1477" s="1" t="s">
        <v>32</v>
      </c>
      <c r="I1477" s="1" t="s">
        <v>81</v>
      </c>
      <c r="J1477" s="1" t="s">
        <v>58</v>
      </c>
      <c r="K1477" s="1" t="s">
        <v>141</v>
      </c>
      <c r="L1477" s="1" t="s">
        <v>44</v>
      </c>
      <c r="M1477" s="1"/>
      <c r="N1477" s="1" t="s">
        <v>27</v>
      </c>
      <c r="O1477" s="1" t="s">
        <v>45</v>
      </c>
      <c r="P1477" s="1" t="s">
        <v>155</v>
      </c>
      <c r="Q1477" s="1" t="s">
        <v>898</v>
      </c>
      <c r="R1477" s="1">
        <v>3054</v>
      </c>
      <c r="S1477" s="1" t="s">
        <v>236</v>
      </c>
      <c r="T1477" s="1" t="s">
        <v>267</v>
      </c>
      <c r="U1477" s="1">
        <v>7</v>
      </c>
      <c r="V1477" s="1">
        <v>87382</v>
      </c>
    </row>
    <row r="1478" spans="1:22" x14ac:dyDescent="0.35">
      <c r="A1478" s="1">
        <v>20849</v>
      </c>
      <c r="B1478" s="1" t="s">
        <v>41</v>
      </c>
      <c r="C1478" s="1">
        <v>200.99</v>
      </c>
      <c r="D1478" s="1">
        <v>0.1</v>
      </c>
      <c r="E1478" s="1">
        <v>2603</v>
      </c>
      <c r="F1478" s="1"/>
      <c r="G1478" s="1"/>
      <c r="H1478" s="1" t="s">
        <v>32</v>
      </c>
      <c r="I1478" s="1" t="s">
        <v>81</v>
      </c>
      <c r="J1478" s="1" t="s">
        <v>73</v>
      </c>
      <c r="K1478" s="1" t="s">
        <v>67</v>
      </c>
      <c r="L1478" s="1" t="s">
        <v>53</v>
      </c>
      <c r="M1478" s="1"/>
      <c r="N1478" s="1" t="s">
        <v>27</v>
      </c>
      <c r="O1478" s="1" t="s">
        <v>45</v>
      </c>
      <c r="P1478" s="1" t="s">
        <v>46</v>
      </c>
      <c r="Q1478" s="1" t="s">
        <v>899</v>
      </c>
      <c r="R1478" s="1">
        <v>7601</v>
      </c>
      <c r="S1478" s="2">
        <v>42128</v>
      </c>
      <c r="T1478" s="2">
        <v>42159</v>
      </c>
      <c r="U1478" s="1">
        <v>22</v>
      </c>
      <c r="V1478" s="1">
        <v>87383</v>
      </c>
    </row>
    <row r="1479" spans="1:22" x14ac:dyDescent="0.35">
      <c r="A1479" s="1">
        <v>20850</v>
      </c>
      <c r="B1479" s="1" t="s">
        <v>41</v>
      </c>
      <c r="C1479" s="1">
        <v>297.48</v>
      </c>
      <c r="D1479" s="1">
        <v>0.1</v>
      </c>
      <c r="E1479" s="1">
        <v>2604</v>
      </c>
      <c r="F1479" s="1"/>
      <c r="G1479" s="1"/>
      <c r="H1479" s="1" t="s">
        <v>22</v>
      </c>
      <c r="I1479" s="1" t="s">
        <v>81</v>
      </c>
      <c r="J1479" s="1" t="s">
        <v>73</v>
      </c>
      <c r="K1479" s="1" t="s">
        <v>74</v>
      </c>
      <c r="L1479" s="1" t="s">
        <v>36</v>
      </c>
      <c r="M1479" s="1"/>
      <c r="N1479" s="1" t="s">
        <v>27</v>
      </c>
      <c r="O1479" s="1" t="s">
        <v>28</v>
      </c>
      <c r="P1479" s="1" t="s">
        <v>46</v>
      </c>
      <c r="Q1479" s="1" t="s">
        <v>900</v>
      </c>
      <c r="R1479" s="1">
        <v>8830</v>
      </c>
      <c r="S1479" s="2">
        <v>42128</v>
      </c>
      <c r="T1479" s="2">
        <v>42159</v>
      </c>
      <c r="U1479" s="1">
        <v>3</v>
      </c>
      <c r="V1479" s="1">
        <v>87383</v>
      </c>
    </row>
    <row r="1480" spans="1:22" x14ac:dyDescent="0.35">
      <c r="A1480" s="1">
        <v>18046</v>
      </c>
      <c r="B1480" s="1" t="s">
        <v>21</v>
      </c>
      <c r="C1480" s="1">
        <v>5.4</v>
      </c>
      <c r="D1480" s="1">
        <v>0.05</v>
      </c>
      <c r="E1480" s="1">
        <v>2610</v>
      </c>
      <c r="F1480" s="1"/>
      <c r="G1480" s="1"/>
      <c r="H1480" s="1" t="s">
        <v>32</v>
      </c>
      <c r="I1480" s="1" t="s">
        <v>81</v>
      </c>
      <c r="J1480" s="1" t="s">
        <v>58</v>
      </c>
      <c r="K1480" s="1" t="s">
        <v>100</v>
      </c>
      <c r="L1480" s="1" t="s">
        <v>53</v>
      </c>
      <c r="M1480" s="1"/>
      <c r="N1480" s="1" t="s">
        <v>27</v>
      </c>
      <c r="O1480" s="1" t="s">
        <v>45</v>
      </c>
      <c r="P1480" s="1" t="s">
        <v>37</v>
      </c>
      <c r="Q1480" s="1" t="s">
        <v>891</v>
      </c>
      <c r="R1480" s="1">
        <v>95616</v>
      </c>
      <c r="S1480" s="1" t="s">
        <v>72</v>
      </c>
      <c r="T1480" s="1" t="s">
        <v>134</v>
      </c>
      <c r="U1480" s="1">
        <v>9</v>
      </c>
      <c r="V1480" s="1">
        <v>86118</v>
      </c>
    </row>
    <row r="1481" spans="1:22" x14ac:dyDescent="0.35">
      <c r="A1481" s="1">
        <v>19971</v>
      </c>
      <c r="B1481" s="1" t="s">
        <v>98</v>
      </c>
      <c r="C1481" s="1">
        <v>50.98</v>
      </c>
      <c r="D1481" s="1">
        <v>0.05</v>
      </c>
      <c r="E1481" s="1">
        <v>2613</v>
      </c>
      <c r="F1481" s="1"/>
      <c r="G1481" s="1"/>
      <c r="H1481" s="1" t="s">
        <v>22</v>
      </c>
      <c r="I1481" s="1" t="s">
        <v>81</v>
      </c>
      <c r="J1481" s="1" t="s">
        <v>58</v>
      </c>
      <c r="K1481" s="1" t="s">
        <v>196</v>
      </c>
      <c r="L1481" s="1" t="s">
        <v>53</v>
      </c>
      <c r="M1481" s="1"/>
      <c r="N1481" s="1" t="s">
        <v>27</v>
      </c>
      <c r="O1481" s="1" t="s">
        <v>54</v>
      </c>
      <c r="P1481" s="1" t="s">
        <v>46</v>
      </c>
      <c r="Q1481" s="1" t="s">
        <v>901</v>
      </c>
      <c r="R1481" s="1">
        <v>8863</v>
      </c>
      <c r="S1481" s="1" t="s">
        <v>259</v>
      </c>
      <c r="T1481" s="1" t="s">
        <v>259</v>
      </c>
      <c r="U1481" s="1">
        <v>1</v>
      </c>
      <c r="V1481" s="1">
        <v>86119</v>
      </c>
    </row>
    <row r="1482" spans="1:22" x14ac:dyDescent="0.35">
      <c r="A1482" s="1">
        <v>25962</v>
      </c>
      <c r="B1482" s="1" t="s">
        <v>41</v>
      </c>
      <c r="C1482" s="1">
        <v>2.6</v>
      </c>
      <c r="D1482" s="1">
        <v>0.05</v>
      </c>
      <c r="E1482" s="1">
        <v>2616</v>
      </c>
      <c r="F1482" s="1"/>
      <c r="G1482" s="1"/>
      <c r="H1482" s="1" t="s">
        <v>32</v>
      </c>
      <c r="I1482" s="1" t="s">
        <v>81</v>
      </c>
      <c r="J1482" s="1" t="s">
        <v>58</v>
      </c>
      <c r="K1482" s="1" t="s">
        <v>25</v>
      </c>
      <c r="L1482" s="1" t="s">
        <v>26</v>
      </c>
      <c r="M1482" s="1"/>
      <c r="N1482" s="1" t="s">
        <v>27</v>
      </c>
      <c r="O1482" s="1" t="s">
        <v>54</v>
      </c>
      <c r="P1482" s="1" t="s">
        <v>215</v>
      </c>
      <c r="Q1482" s="1" t="s">
        <v>902</v>
      </c>
      <c r="R1482" s="1">
        <v>49002</v>
      </c>
      <c r="S1482" s="2">
        <v>42311</v>
      </c>
      <c r="T1482" s="1" t="s">
        <v>181</v>
      </c>
      <c r="U1482" s="1">
        <v>16</v>
      </c>
      <c r="V1482" s="1">
        <v>91495</v>
      </c>
    </row>
    <row r="1483" spans="1:22" x14ac:dyDescent="0.35">
      <c r="A1483" s="1">
        <v>25478</v>
      </c>
      <c r="B1483" s="1" t="s">
        <v>31</v>
      </c>
      <c r="C1483" s="1">
        <v>3.25</v>
      </c>
      <c r="D1483" s="1">
        <v>0.05</v>
      </c>
      <c r="E1483" s="1">
        <v>2617</v>
      </c>
      <c r="F1483" s="1"/>
      <c r="G1483" s="1"/>
      <c r="H1483" s="1" t="s">
        <v>32</v>
      </c>
      <c r="I1483" s="1" t="s">
        <v>81</v>
      </c>
      <c r="J1483" s="1" t="s">
        <v>58</v>
      </c>
      <c r="K1483" s="1" t="s">
        <v>196</v>
      </c>
      <c r="L1483" s="1" t="s">
        <v>178</v>
      </c>
      <c r="M1483" s="1"/>
      <c r="N1483" s="1" t="s">
        <v>27</v>
      </c>
      <c r="O1483" s="1" t="s">
        <v>45</v>
      </c>
      <c r="P1483" s="1" t="s">
        <v>825</v>
      </c>
      <c r="Q1483" s="1" t="s">
        <v>903</v>
      </c>
      <c r="R1483" s="1">
        <v>57401</v>
      </c>
      <c r="S1483" s="1" t="s">
        <v>320</v>
      </c>
      <c r="T1483" s="1" t="s">
        <v>325</v>
      </c>
      <c r="U1483" s="1">
        <v>6</v>
      </c>
      <c r="V1483" s="1">
        <v>91496</v>
      </c>
    </row>
    <row r="1484" spans="1:22" x14ac:dyDescent="0.35">
      <c r="A1484" s="1">
        <v>6585</v>
      </c>
      <c r="B1484" s="1" t="s">
        <v>50</v>
      </c>
      <c r="C1484" s="1">
        <v>7.64</v>
      </c>
      <c r="D1484" s="1">
        <v>0.05</v>
      </c>
      <c r="E1484" s="1">
        <v>2618</v>
      </c>
      <c r="F1484" s="1"/>
      <c r="G1484" s="1"/>
      <c r="H1484" s="1" t="s">
        <v>32</v>
      </c>
      <c r="I1484" s="1" t="s">
        <v>81</v>
      </c>
      <c r="J1484" s="1" t="s">
        <v>58</v>
      </c>
      <c r="K1484" s="1" t="s">
        <v>61</v>
      </c>
      <c r="L1484" s="1" t="s">
        <v>53</v>
      </c>
      <c r="M1484" s="1"/>
      <c r="N1484" s="1" t="s">
        <v>27</v>
      </c>
      <c r="O1484" s="1" t="s">
        <v>45</v>
      </c>
      <c r="P1484" s="1" t="s">
        <v>62</v>
      </c>
      <c r="Q1484" s="1" t="s">
        <v>79</v>
      </c>
      <c r="R1484" s="1">
        <v>10004</v>
      </c>
      <c r="S1484" s="1" t="s">
        <v>177</v>
      </c>
      <c r="T1484" s="1" t="s">
        <v>246</v>
      </c>
      <c r="U1484" s="1">
        <v>18</v>
      </c>
      <c r="V1484" s="1">
        <v>46884</v>
      </c>
    </row>
    <row r="1485" spans="1:22" x14ac:dyDescent="0.35">
      <c r="A1485" s="1">
        <v>6586</v>
      </c>
      <c r="B1485" s="1" t="s">
        <v>50</v>
      </c>
      <c r="C1485" s="1">
        <v>125.99</v>
      </c>
      <c r="D1485" s="1">
        <v>0.1</v>
      </c>
      <c r="E1485" s="1">
        <v>2618</v>
      </c>
      <c r="F1485" s="1"/>
      <c r="G1485" s="1"/>
      <c r="H1485" s="1" t="s">
        <v>32</v>
      </c>
      <c r="I1485" s="1" t="s">
        <v>81</v>
      </c>
      <c r="J1485" s="1" t="s">
        <v>73</v>
      </c>
      <c r="K1485" s="1" t="s">
        <v>67</v>
      </c>
      <c r="L1485" s="1" t="s">
        <v>53</v>
      </c>
      <c r="M1485" s="1"/>
      <c r="N1485" s="1" t="s">
        <v>27</v>
      </c>
      <c r="O1485" s="1" t="s">
        <v>45</v>
      </c>
      <c r="P1485" s="1" t="s">
        <v>62</v>
      </c>
      <c r="Q1485" s="1" t="s">
        <v>79</v>
      </c>
      <c r="R1485" s="1">
        <v>10004</v>
      </c>
      <c r="S1485" s="1" t="s">
        <v>177</v>
      </c>
      <c r="T1485" s="1" t="s">
        <v>246</v>
      </c>
      <c r="U1485" s="1">
        <v>3</v>
      </c>
      <c r="V1485" s="1">
        <v>46884</v>
      </c>
    </row>
    <row r="1486" spans="1:22" x14ac:dyDescent="0.35">
      <c r="A1486" s="1">
        <v>6587</v>
      </c>
      <c r="B1486" s="1" t="s">
        <v>50</v>
      </c>
      <c r="C1486" s="1">
        <v>11.55</v>
      </c>
      <c r="D1486" s="1">
        <v>0.05</v>
      </c>
      <c r="E1486" s="1">
        <v>2618</v>
      </c>
      <c r="F1486" s="1"/>
      <c r="G1486" s="1"/>
      <c r="H1486" s="1" t="s">
        <v>32</v>
      </c>
      <c r="I1486" s="1" t="s">
        <v>81</v>
      </c>
      <c r="J1486" s="1" t="s">
        <v>58</v>
      </c>
      <c r="K1486" s="1" t="s">
        <v>25</v>
      </c>
      <c r="L1486" s="1" t="s">
        <v>26</v>
      </c>
      <c r="M1486" s="1"/>
      <c r="N1486" s="1" t="s">
        <v>27</v>
      </c>
      <c r="O1486" s="1" t="s">
        <v>45</v>
      </c>
      <c r="P1486" s="1" t="s">
        <v>62</v>
      </c>
      <c r="Q1486" s="1" t="s">
        <v>79</v>
      </c>
      <c r="R1486" s="1">
        <v>10004</v>
      </c>
      <c r="S1486" s="1" t="s">
        <v>177</v>
      </c>
      <c r="T1486" s="1" t="s">
        <v>201</v>
      </c>
      <c r="U1486" s="1">
        <v>25</v>
      </c>
      <c r="V1486" s="1">
        <v>46884</v>
      </c>
    </row>
    <row r="1487" spans="1:22" x14ac:dyDescent="0.35">
      <c r="A1487" s="1">
        <v>4788</v>
      </c>
      <c r="B1487" s="1" t="s">
        <v>21</v>
      </c>
      <c r="C1487" s="1">
        <v>4.84</v>
      </c>
      <c r="D1487" s="1">
        <v>0.05</v>
      </c>
      <c r="E1487" s="1">
        <v>2618</v>
      </c>
      <c r="F1487" s="1"/>
      <c r="G1487" s="1"/>
      <c r="H1487" s="1" t="s">
        <v>22</v>
      </c>
      <c r="I1487" s="1" t="s">
        <v>81</v>
      </c>
      <c r="J1487" s="1" t="s">
        <v>58</v>
      </c>
      <c r="K1487" s="1" t="s">
        <v>25</v>
      </c>
      <c r="L1487" s="1" t="s">
        <v>26</v>
      </c>
      <c r="M1487" s="1"/>
      <c r="N1487" s="1" t="s">
        <v>27</v>
      </c>
      <c r="O1487" s="1" t="s">
        <v>45</v>
      </c>
      <c r="P1487" s="1" t="s">
        <v>62</v>
      </c>
      <c r="Q1487" s="1" t="s">
        <v>79</v>
      </c>
      <c r="R1487" s="1">
        <v>10004</v>
      </c>
      <c r="S1487" s="1" t="s">
        <v>131</v>
      </c>
      <c r="T1487" s="1" t="s">
        <v>131</v>
      </c>
      <c r="U1487" s="1">
        <v>20</v>
      </c>
      <c r="V1487" s="1">
        <v>34017</v>
      </c>
    </row>
    <row r="1488" spans="1:22" x14ac:dyDescent="0.35">
      <c r="A1488" s="1">
        <v>4789</v>
      </c>
      <c r="B1488" s="1" t="s">
        <v>21</v>
      </c>
      <c r="C1488" s="1">
        <v>14.98</v>
      </c>
      <c r="D1488" s="1">
        <v>0.05</v>
      </c>
      <c r="E1488" s="1">
        <v>2618</v>
      </c>
      <c r="F1488" s="1"/>
      <c r="G1488" s="1"/>
      <c r="H1488" s="1" t="s">
        <v>32</v>
      </c>
      <c r="I1488" s="1" t="s">
        <v>81</v>
      </c>
      <c r="J1488" s="1" t="s">
        <v>58</v>
      </c>
      <c r="K1488" s="1" t="s">
        <v>119</v>
      </c>
      <c r="L1488" s="1" t="s">
        <v>53</v>
      </c>
      <c r="M1488" s="1"/>
      <c r="N1488" s="1" t="s">
        <v>27</v>
      </c>
      <c r="O1488" s="1" t="s">
        <v>45</v>
      </c>
      <c r="P1488" s="1" t="s">
        <v>62</v>
      </c>
      <c r="Q1488" s="1" t="s">
        <v>79</v>
      </c>
      <c r="R1488" s="1">
        <v>10004</v>
      </c>
      <c r="S1488" s="1" t="s">
        <v>131</v>
      </c>
      <c r="T1488" s="1" t="s">
        <v>132</v>
      </c>
      <c r="U1488" s="1">
        <v>28</v>
      </c>
      <c r="V1488" s="1">
        <v>34017</v>
      </c>
    </row>
    <row r="1489" spans="1:22" x14ac:dyDescent="0.35">
      <c r="A1489" s="1">
        <v>7452</v>
      </c>
      <c r="B1489" s="1" t="s">
        <v>41</v>
      </c>
      <c r="C1489" s="1">
        <v>20.27</v>
      </c>
      <c r="D1489" s="1">
        <v>0.05</v>
      </c>
      <c r="E1489" s="1">
        <v>2618</v>
      </c>
      <c r="F1489" s="1"/>
      <c r="G1489" s="1"/>
      <c r="H1489" s="1" t="s">
        <v>32</v>
      </c>
      <c r="I1489" s="1" t="s">
        <v>81</v>
      </c>
      <c r="J1489" s="1" t="s">
        <v>58</v>
      </c>
      <c r="K1489" s="1" t="s">
        <v>196</v>
      </c>
      <c r="L1489" s="1" t="s">
        <v>53</v>
      </c>
      <c r="M1489" s="1"/>
      <c r="N1489" s="1" t="s">
        <v>27</v>
      </c>
      <c r="O1489" s="1" t="s">
        <v>54</v>
      </c>
      <c r="P1489" s="1" t="s">
        <v>62</v>
      </c>
      <c r="Q1489" s="1" t="s">
        <v>79</v>
      </c>
      <c r="R1489" s="1">
        <v>10004</v>
      </c>
      <c r="S1489" s="1" t="s">
        <v>131</v>
      </c>
      <c r="T1489" s="1" t="s">
        <v>384</v>
      </c>
      <c r="U1489" s="1">
        <v>53</v>
      </c>
      <c r="V1489" s="1">
        <v>53153</v>
      </c>
    </row>
    <row r="1490" spans="1:22" x14ac:dyDescent="0.35">
      <c r="A1490" s="1">
        <v>22788</v>
      </c>
      <c r="B1490" s="1" t="s">
        <v>21</v>
      </c>
      <c r="C1490" s="1">
        <v>4.84</v>
      </c>
      <c r="D1490" s="1">
        <v>0.05</v>
      </c>
      <c r="E1490" s="1">
        <v>2619</v>
      </c>
      <c r="F1490" s="1"/>
      <c r="G1490" s="1"/>
      <c r="H1490" s="1" t="s">
        <v>22</v>
      </c>
      <c r="I1490" s="1" t="s">
        <v>81</v>
      </c>
      <c r="J1490" s="1" t="s">
        <v>58</v>
      </c>
      <c r="K1490" s="1" t="s">
        <v>25</v>
      </c>
      <c r="L1490" s="1" t="s">
        <v>26</v>
      </c>
      <c r="M1490" s="1"/>
      <c r="N1490" s="1" t="s">
        <v>27</v>
      </c>
      <c r="O1490" s="1" t="s">
        <v>54</v>
      </c>
      <c r="P1490" s="1" t="s">
        <v>825</v>
      </c>
      <c r="Q1490" s="1" t="s">
        <v>904</v>
      </c>
      <c r="R1490" s="1">
        <v>57103</v>
      </c>
      <c r="S1490" s="1" t="s">
        <v>131</v>
      </c>
      <c r="T1490" s="1" t="s">
        <v>131</v>
      </c>
      <c r="U1490" s="1">
        <v>5</v>
      </c>
      <c r="V1490" s="1">
        <v>88014</v>
      </c>
    </row>
    <row r="1491" spans="1:22" x14ac:dyDescent="0.35">
      <c r="A1491" s="1">
        <v>18461</v>
      </c>
      <c r="B1491" s="1" t="s">
        <v>31</v>
      </c>
      <c r="C1491" s="1">
        <v>30.98</v>
      </c>
      <c r="D1491" s="1">
        <v>0.05</v>
      </c>
      <c r="E1491" s="1">
        <v>2619</v>
      </c>
      <c r="F1491" s="1"/>
      <c r="G1491" s="1"/>
      <c r="H1491" s="1" t="s">
        <v>32</v>
      </c>
      <c r="I1491" s="1" t="s">
        <v>81</v>
      </c>
      <c r="J1491" s="1" t="s">
        <v>58</v>
      </c>
      <c r="K1491" s="1" t="s">
        <v>25</v>
      </c>
      <c r="L1491" s="1" t="s">
        <v>44</v>
      </c>
      <c r="M1491" s="1"/>
      <c r="N1491" s="1" t="s">
        <v>27</v>
      </c>
      <c r="O1491" s="1" t="s">
        <v>114</v>
      </c>
      <c r="P1491" s="1" t="s">
        <v>825</v>
      </c>
      <c r="Q1491" s="1" t="s">
        <v>904</v>
      </c>
      <c r="R1491" s="1">
        <v>57103</v>
      </c>
      <c r="S1491" s="2">
        <v>42249</v>
      </c>
      <c r="T1491" s="2">
        <v>42310</v>
      </c>
      <c r="U1491" s="1">
        <v>4</v>
      </c>
      <c r="V1491" s="1">
        <v>88015</v>
      </c>
    </row>
    <row r="1492" spans="1:22" x14ac:dyDescent="0.35">
      <c r="A1492" s="1">
        <v>25452</v>
      </c>
      <c r="B1492" s="1" t="s">
        <v>41</v>
      </c>
      <c r="C1492" s="1">
        <v>20.27</v>
      </c>
      <c r="D1492" s="1">
        <v>0.05</v>
      </c>
      <c r="E1492" s="1">
        <v>2620</v>
      </c>
      <c r="F1492" s="1"/>
      <c r="G1492" s="1"/>
      <c r="H1492" s="1" t="s">
        <v>32</v>
      </c>
      <c r="I1492" s="1" t="s">
        <v>81</v>
      </c>
      <c r="J1492" s="1" t="s">
        <v>58</v>
      </c>
      <c r="K1492" s="1" t="s">
        <v>196</v>
      </c>
      <c r="L1492" s="1" t="s">
        <v>53</v>
      </c>
      <c r="M1492" s="1"/>
      <c r="N1492" s="1" t="s">
        <v>27</v>
      </c>
      <c r="O1492" s="1" t="s">
        <v>114</v>
      </c>
      <c r="P1492" s="1" t="s">
        <v>184</v>
      </c>
      <c r="Q1492" s="1" t="s">
        <v>905</v>
      </c>
      <c r="R1492" s="1">
        <v>38134</v>
      </c>
      <c r="S1492" s="1" t="s">
        <v>131</v>
      </c>
      <c r="T1492" s="1" t="s">
        <v>384</v>
      </c>
      <c r="U1492" s="1">
        <v>13</v>
      </c>
      <c r="V1492" s="1">
        <v>88017</v>
      </c>
    </row>
    <row r="1493" spans="1:22" x14ac:dyDescent="0.35">
      <c r="A1493" s="1">
        <v>26296</v>
      </c>
      <c r="B1493" s="1" t="s">
        <v>21</v>
      </c>
      <c r="C1493" s="1">
        <v>40.97</v>
      </c>
      <c r="D1493" s="1">
        <v>0.05</v>
      </c>
      <c r="E1493" s="1">
        <v>2621</v>
      </c>
      <c r="F1493" s="1"/>
      <c r="G1493" s="1"/>
      <c r="H1493" s="1" t="s">
        <v>22</v>
      </c>
      <c r="I1493" s="1" t="s">
        <v>81</v>
      </c>
      <c r="J1493" s="1" t="s">
        <v>58</v>
      </c>
      <c r="K1493" s="1" t="s">
        <v>25</v>
      </c>
      <c r="L1493" s="1" t="s">
        <v>44</v>
      </c>
      <c r="M1493" s="1"/>
      <c r="N1493" s="1" t="s">
        <v>27</v>
      </c>
      <c r="O1493" s="1" t="s">
        <v>28</v>
      </c>
      <c r="P1493" s="1" t="s">
        <v>184</v>
      </c>
      <c r="Q1493" s="1" t="s">
        <v>906</v>
      </c>
      <c r="R1493" s="1">
        <v>37027</v>
      </c>
      <c r="S1493" s="1" t="s">
        <v>99</v>
      </c>
      <c r="T1493" s="1" t="s">
        <v>271</v>
      </c>
      <c r="U1493" s="1">
        <v>5</v>
      </c>
      <c r="V1493" s="1">
        <v>88016</v>
      </c>
    </row>
    <row r="1494" spans="1:22" x14ac:dyDescent="0.35">
      <c r="A1494" s="1">
        <v>26032</v>
      </c>
      <c r="B1494" s="1" t="s">
        <v>21</v>
      </c>
      <c r="C1494" s="1">
        <v>41.94</v>
      </c>
      <c r="D1494" s="1">
        <v>0.05</v>
      </c>
      <c r="E1494" s="1">
        <v>2626</v>
      </c>
      <c r="F1494" s="1"/>
      <c r="G1494" s="1"/>
      <c r="H1494" s="1" t="s">
        <v>32</v>
      </c>
      <c r="I1494" s="1" t="s">
        <v>104</v>
      </c>
      <c r="J1494" s="1" t="s">
        <v>58</v>
      </c>
      <c r="K1494" s="1" t="s">
        <v>100</v>
      </c>
      <c r="L1494" s="1" t="s">
        <v>53</v>
      </c>
      <c r="M1494" s="1"/>
      <c r="N1494" s="1" t="s">
        <v>27</v>
      </c>
      <c r="O1494" s="1" t="s">
        <v>54</v>
      </c>
      <c r="P1494" s="1" t="s">
        <v>37</v>
      </c>
      <c r="Q1494" s="1" t="s">
        <v>593</v>
      </c>
      <c r="R1494" s="1">
        <v>94025</v>
      </c>
      <c r="S1494" s="2">
        <v>42187</v>
      </c>
      <c r="T1494" s="2">
        <v>42218</v>
      </c>
      <c r="U1494" s="1">
        <v>6</v>
      </c>
      <c r="V1494" s="1">
        <v>90927</v>
      </c>
    </row>
    <row r="1495" spans="1:22" x14ac:dyDescent="0.35">
      <c r="A1495" s="1">
        <v>18623</v>
      </c>
      <c r="B1495" s="1" t="s">
        <v>50</v>
      </c>
      <c r="C1495" s="1">
        <v>30.53</v>
      </c>
      <c r="D1495" s="1">
        <v>0.05</v>
      </c>
      <c r="E1495" s="1">
        <v>2628</v>
      </c>
      <c r="F1495" s="1"/>
      <c r="G1495" s="1"/>
      <c r="H1495" s="1" t="s">
        <v>22</v>
      </c>
      <c r="I1495" s="1" t="s">
        <v>81</v>
      </c>
      <c r="J1495" s="1" t="s">
        <v>58</v>
      </c>
      <c r="K1495" s="1" t="s">
        <v>116</v>
      </c>
      <c r="L1495" s="1" t="s">
        <v>53</v>
      </c>
      <c r="M1495" s="1"/>
      <c r="N1495" s="1" t="s">
        <v>27</v>
      </c>
      <c r="O1495" s="1" t="s">
        <v>54</v>
      </c>
      <c r="P1495" s="1" t="s">
        <v>217</v>
      </c>
      <c r="Q1495" s="1" t="s">
        <v>855</v>
      </c>
      <c r="R1495" s="1">
        <v>73160</v>
      </c>
      <c r="S1495" s="1" t="s">
        <v>177</v>
      </c>
      <c r="T1495" s="1" t="s">
        <v>246</v>
      </c>
      <c r="U1495" s="1">
        <v>14</v>
      </c>
      <c r="V1495" s="1">
        <v>85916</v>
      </c>
    </row>
    <row r="1496" spans="1:22" x14ac:dyDescent="0.35">
      <c r="A1496" s="1">
        <v>21981</v>
      </c>
      <c r="B1496" s="1" t="s">
        <v>41</v>
      </c>
      <c r="C1496" s="1">
        <v>194.3</v>
      </c>
      <c r="D1496" s="1">
        <v>0.1</v>
      </c>
      <c r="E1496" s="1">
        <v>2630</v>
      </c>
      <c r="F1496" s="1"/>
      <c r="G1496" s="1"/>
      <c r="H1496" s="1" t="s">
        <v>32</v>
      </c>
      <c r="I1496" s="1" t="s">
        <v>51</v>
      </c>
      <c r="J1496" s="1" t="s">
        <v>34</v>
      </c>
      <c r="K1496" s="1" t="s">
        <v>52</v>
      </c>
      <c r="L1496" s="1" t="s">
        <v>178</v>
      </c>
      <c r="M1496" s="1"/>
      <c r="N1496" s="1" t="s">
        <v>27</v>
      </c>
      <c r="O1496" s="1" t="s">
        <v>54</v>
      </c>
      <c r="P1496" s="1" t="s">
        <v>217</v>
      </c>
      <c r="Q1496" s="1" t="s">
        <v>907</v>
      </c>
      <c r="R1496" s="1">
        <v>73071</v>
      </c>
      <c r="S1496" s="2">
        <v>42125</v>
      </c>
      <c r="T1496" s="2">
        <v>42186</v>
      </c>
      <c r="U1496" s="1">
        <v>5</v>
      </c>
      <c r="V1496" s="1">
        <v>85914</v>
      </c>
    </row>
    <row r="1497" spans="1:22" x14ac:dyDescent="0.35">
      <c r="A1497" s="1">
        <v>21982</v>
      </c>
      <c r="B1497" s="1" t="s">
        <v>41</v>
      </c>
      <c r="C1497" s="1">
        <v>209.84</v>
      </c>
      <c r="D1497" s="1">
        <v>0.1</v>
      </c>
      <c r="E1497" s="1">
        <v>2630</v>
      </c>
      <c r="F1497" s="1"/>
      <c r="G1497" s="1"/>
      <c r="H1497" s="1" t="s">
        <v>32</v>
      </c>
      <c r="I1497" s="1" t="s">
        <v>51</v>
      </c>
      <c r="J1497" s="1" t="s">
        <v>34</v>
      </c>
      <c r="K1497" s="1" t="s">
        <v>52</v>
      </c>
      <c r="L1497" s="1" t="s">
        <v>178</v>
      </c>
      <c r="M1497" s="1"/>
      <c r="N1497" s="1" t="s">
        <v>27</v>
      </c>
      <c r="O1497" s="1" t="s">
        <v>54</v>
      </c>
      <c r="P1497" s="1" t="s">
        <v>217</v>
      </c>
      <c r="Q1497" s="1" t="s">
        <v>907</v>
      </c>
      <c r="R1497" s="1">
        <v>73071</v>
      </c>
      <c r="S1497" s="2">
        <v>42125</v>
      </c>
      <c r="T1497" s="2">
        <v>42156</v>
      </c>
      <c r="U1497" s="1">
        <v>10</v>
      </c>
      <c r="V1497" s="1">
        <v>85914</v>
      </c>
    </row>
    <row r="1498" spans="1:22" x14ac:dyDescent="0.35">
      <c r="A1498" s="1">
        <v>21983</v>
      </c>
      <c r="B1498" s="1" t="s">
        <v>41</v>
      </c>
      <c r="C1498" s="1">
        <v>145.44999999999999</v>
      </c>
      <c r="D1498" s="1">
        <v>0.1</v>
      </c>
      <c r="E1498" s="1">
        <v>2630</v>
      </c>
      <c r="F1498" s="1"/>
      <c r="G1498" s="1"/>
      <c r="H1498" s="1" t="s">
        <v>22</v>
      </c>
      <c r="I1498" s="1" t="s">
        <v>51</v>
      </c>
      <c r="J1498" s="1" t="s">
        <v>73</v>
      </c>
      <c r="K1498" s="1" t="s">
        <v>74</v>
      </c>
      <c r="L1498" s="1" t="s">
        <v>36</v>
      </c>
      <c r="M1498" s="1"/>
      <c r="N1498" s="1" t="s">
        <v>27</v>
      </c>
      <c r="O1498" s="1" t="s">
        <v>54</v>
      </c>
      <c r="P1498" s="1" t="s">
        <v>217</v>
      </c>
      <c r="Q1498" s="1" t="s">
        <v>907</v>
      </c>
      <c r="R1498" s="1">
        <v>73071</v>
      </c>
      <c r="S1498" s="2">
        <v>42125</v>
      </c>
      <c r="T1498" s="2">
        <v>42186</v>
      </c>
      <c r="U1498" s="1">
        <v>8</v>
      </c>
      <c r="V1498" s="1">
        <v>85914</v>
      </c>
    </row>
    <row r="1499" spans="1:22" x14ac:dyDescent="0.35">
      <c r="A1499" s="1">
        <v>22540</v>
      </c>
      <c r="B1499" s="1" t="s">
        <v>21</v>
      </c>
      <c r="C1499" s="1">
        <v>65.989999999999995</v>
      </c>
      <c r="D1499" s="1">
        <v>0.05</v>
      </c>
      <c r="E1499" s="1">
        <v>2630</v>
      </c>
      <c r="F1499" s="1"/>
      <c r="G1499" s="1"/>
      <c r="H1499" s="1" t="s">
        <v>32</v>
      </c>
      <c r="I1499" s="1" t="s">
        <v>51</v>
      </c>
      <c r="J1499" s="1" t="s">
        <v>73</v>
      </c>
      <c r="K1499" s="1" t="s">
        <v>67</v>
      </c>
      <c r="L1499" s="1" t="s">
        <v>53</v>
      </c>
      <c r="M1499" s="1"/>
      <c r="N1499" s="1" t="s">
        <v>27</v>
      </c>
      <c r="O1499" s="1" t="s">
        <v>28</v>
      </c>
      <c r="P1499" s="1" t="s">
        <v>217</v>
      </c>
      <c r="Q1499" s="1" t="s">
        <v>907</v>
      </c>
      <c r="R1499" s="1">
        <v>73071</v>
      </c>
      <c r="S1499" s="2">
        <v>42186</v>
      </c>
      <c r="T1499" s="2">
        <v>42217</v>
      </c>
      <c r="U1499" s="1">
        <v>3</v>
      </c>
      <c r="V1499" s="1">
        <v>85915</v>
      </c>
    </row>
    <row r="1500" spans="1:22" x14ac:dyDescent="0.35">
      <c r="A1500" s="1">
        <v>25594</v>
      </c>
      <c r="B1500" s="1" t="s">
        <v>98</v>
      </c>
      <c r="C1500" s="1">
        <v>100.97</v>
      </c>
      <c r="D1500" s="1">
        <v>0.1</v>
      </c>
      <c r="E1500" s="1">
        <v>2638</v>
      </c>
      <c r="F1500" s="1"/>
      <c r="G1500" s="1"/>
      <c r="H1500" s="1" t="s">
        <v>22</v>
      </c>
      <c r="I1500" s="1" t="s">
        <v>104</v>
      </c>
      <c r="J1500" s="1" t="s">
        <v>73</v>
      </c>
      <c r="K1500" s="1" t="s">
        <v>144</v>
      </c>
      <c r="L1500" s="1" t="s">
        <v>53</v>
      </c>
      <c r="M1500" s="1"/>
      <c r="N1500" s="1" t="s">
        <v>27</v>
      </c>
      <c r="O1500" s="1" t="s">
        <v>28</v>
      </c>
      <c r="P1500" s="1" t="s">
        <v>682</v>
      </c>
      <c r="Q1500" s="1" t="s">
        <v>908</v>
      </c>
      <c r="R1500" s="1">
        <v>83704</v>
      </c>
      <c r="S1500" s="2">
        <v>42222</v>
      </c>
      <c r="T1500" s="2">
        <v>42222</v>
      </c>
      <c r="U1500" s="1">
        <v>13</v>
      </c>
      <c r="V1500" s="1">
        <v>90951</v>
      </c>
    </row>
    <row r="1501" spans="1:22" x14ac:dyDescent="0.35">
      <c r="A1501" s="1">
        <v>21041</v>
      </c>
      <c r="B1501" s="1" t="s">
        <v>31</v>
      </c>
      <c r="C1501" s="1">
        <v>4.9800000000000004</v>
      </c>
      <c r="D1501" s="1">
        <v>0.05</v>
      </c>
      <c r="E1501" s="1">
        <v>2639</v>
      </c>
      <c r="F1501" s="1"/>
      <c r="G1501" s="1"/>
      <c r="H1501" s="1" t="s">
        <v>32</v>
      </c>
      <c r="I1501" s="1" t="s">
        <v>104</v>
      </c>
      <c r="J1501" s="1" t="s">
        <v>58</v>
      </c>
      <c r="K1501" s="1" t="s">
        <v>116</v>
      </c>
      <c r="L1501" s="1" t="s">
        <v>53</v>
      </c>
      <c r="M1501" s="1"/>
      <c r="N1501" s="1" t="s">
        <v>27</v>
      </c>
      <c r="O1501" s="1" t="s">
        <v>28</v>
      </c>
      <c r="P1501" s="1" t="s">
        <v>244</v>
      </c>
      <c r="Q1501" s="1" t="s">
        <v>358</v>
      </c>
      <c r="R1501" s="1">
        <v>88201</v>
      </c>
      <c r="S1501" s="1" t="s">
        <v>99</v>
      </c>
      <c r="T1501" s="1" t="s">
        <v>99</v>
      </c>
      <c r="U1501" s="1">
        <v>3</v>
      </c>
      <c r="V1501" s="1">
        <v>90952</v>
      </c>
    </row>
    <row r="1502" spans="1:22" x14ac:dyDescent="0.35">
      <c r="A1502" s="1">
        <v>22438</v>
      </c>
      <c r="B1502" s="1" t="s">
        <v>98</v>
      </c>
      <c r="C1502" s="1">
        <v>10.98</v>
      </c>
      <c r="D1502" s="1">
        <v>0.05</v>
      </c>
      <c r="E1502" s="1">
        <v>2647</v>
      </c>
      <c r="F1502" s="1"/>
      <c r="G1502" s="1"/>
      <c r="H1502" s="1" t="s">
        <v>32</v>
      </c>
      <c r="I1502" s="1" t="s">
        <v>81</v>
      </c>
      <c r="J1502" s="1" t="s">
        <v>58</v>
      </c>
      <c r="K1502" s="1" t="s">
        <v>196</v>
      </c>
      <c r="L1502" s="1" t="s">
        <v>53</v>
      </c>
      <c r="M1502" s="1"/>
      <c r="N1502" s="1" t="s">
        <v>27</v>
      </c>
      <c r="O1502" s="1" t="s">
        <v>28</v>
      </c>
      <c r="P1502" s="1" t="s">
        <v>37</v>
      </c>
      <c r="Q1502" s="1" t="s">
        <v>909</v>
      </c>
      <c r="R1502" s="1">
        <v>93309</v>
      </c>
      <c r="S1502" s="1" t="s">
        <v>281</v>
      </c>
      <c r="T1502" s="1" t="s">
        <v>384</v>
      </c>
      <c r="U1502" s="1">
        <v>5</v>
      </c>
      <c r="V1502" s="1">
        <v>91386</v>
      </c>
    </row>
    <row r="1503" spans="1:22" x14ac:dyDescent="0.35">
      <c r="A1503" s="1">
        <v>22439</v>
      </c>
      <c r="B1503" s="1" t="s">
        <v>98</v>
      </c>
      <c r="C1503" s="1">
        <v>39.979999999999997</v>
      </c>
      <c r="D1503" s="1">
        <v>0.05</v>
      </c>
      <c r="E1503" s="1">
        <v>2647</v>
      </c>
      <c r="F1503" s="1"/>
      <c r="G1503" s="1"/>
      <c r="H1503" s="1" t="s">
        <v>32</v>
      </c>
      <c r="I1503" s="1" t="s">
        <v>81</v>
      </c>
      <c r="J1503" s="1" t="s">
        <v>34</v>
      </c>
      <c r="K1503" s="1" t="s">
        <v>52</v>
      </c>
      <c r="L1503" s="1" t="s">
        <v>26</v>
      </c>
      <c r="M1503" s="1"/>
      <c r="N1503" s="1" t="s">
        <v>27</v>
      </c>
      <c r="O1503" s="1" t="s">
        <v>45</v>
      </c>
      <c r="P1503" s="1" t="s">
        <v>37</v>
      </c>
      <c r="Q1503" s="1" t="s">
        <v>909</v>
      </c>
      <c r="R1503" s="1">
        <v>93309</v>
      </c>
      <c r="S1503" s="1" t="s">
        <v>281</v>
      </c>
      <c r="T1503" s="1" t="s">
        <v>99</v>
      </c>
      <c r="U1503" s="1">
        <v>4</v>
      </c>
      <c r="V1503" s="1">
        <v>91386</v>
      </c>
    </row>
    <row r="1504" spans="1:22" x14ac:dyDescent="0.35">
      <c r="A1504" s="1">
        <v>18720</v>
      </c>
      <c r="B1504" s="1" t="s">
        <v>21</v>
      </c>
      <c r="C1504" s="1">
        <v>39.979999999999997</v>
      </c>
      <c r="D1504" s="1">
        <v>0.05</v>
      </c>
      <c r="E1504" s="1">
        <v>2649</v>
      </c>
      <c r="F1504" s="1"/>
      <c r="G1504" s="1"/>
      <c r="H1504" s="1" t="s">
        <v>32</v>
      </c>
      <c r="I1504" s="1" t="s">
        <v>81</v>
      </c>
      <c r="J1504" s="1" t="s">
        <v>73</v>
      </c>
      <c r="K1504" s="1" t="s">
        <v>144</v>
      </c>
      <c r="L1504" s="1" t="s">
        <v>53</v>
      </c>
      <c r="M1504" s="1"/>
      <c r="N1504" s="1" t="s">
        <v>27</v>
      </c>
      <c r="O1504" s="1" t="s">
        <v>45</v>
      </c>
      <c r="P1504" s="1" t="s">
        <v>268</v>
      </c>
      <c r="Q1504" s="1" t="s">
        <v>835</v>
      </c>
      <c r="R1504" s="1">
        <v>21040</v>
      </c>
      <c r="S1504" s="2">
        <v>42314</v>
      </c>
      <c r="T1504" s="2">
        <v>42344</v>
      </c>
      <c r="U1504" s="1">
        <v>5</v>
      </c>
      <c r="V1504" s="1">
        <v>88814</v>
      </c>
    </row>
    <row r="1505" spans="1:22" x14ac:dyDescent="0.35">
      <c r="A1505" s="1">
        <v>22904</v>
      </c>
      <c r="B1505" s="1" t="s">
        <v>41</v>
      </c>
      <c r="C1505" s="1">
        <v>35.99</v>
      </c>
      <c r="D1505" s="1">
        <v>0.05</v>
      </c>
      <c r="E1505" s="1">
        <v>2650</v>
      </c>
      <c r="F1505" s="1"/>
      <c r="G1505" s="1"/>
      <c r="H1505" s="1" t="s">
        <v>32</v>
      </c>
      <c r="I1505" s="1" t="s">
        <v>81</v>
      </c>
      <c r="J1505" s="1" t="s">
        <v>73</v>
      </c>
      <c r="K1505" s="1" t="s">
        <v>67</v>
      </c>
      <c r="L1505" s="1" t="s">
        <v>26</v>
      </c>
      <c r="M1505" s="1"/>
      <c r="N1505" s="1" t="s">
        <v>27</v>
      </c>
      <c r="O1505" s="1" t="s">
        <v>28</v>
      </c>
      <c r="P1505" s="1" t="s">
        <v>174</v>
      </c>
      <c r="Q1505" s="1" t="s">
        <v>910</v>
      </c>
      <c r="R1505" s="1">
        <v>15234</v>
      </c>
      <c r="S1505" s="2">
        <v>42099</v>
      </c>
      <c r="T1505" s="2">
        <v>42129</v>
      </c>
      <c r="U1505" s="1">
        <v>26</v>
      </c>
      <c r="V1505" s="1">
        <v>88815</v>
      </c>
    </row>
    <row r="1506" spans="1:22" x14ac:dyDescent="0.35">
      <c r="A1506" s="1">
        <v>18949</v>
      </c>
      <c r="B1506" s="1" t="s">
        <v>50</v>
      </c>
      <c r="C1506" s="1">
        <v>47.9</v>
      </c>
      <c r="D1506" s="1">
        <v>0.05</v>
      </c>
      <c r="E1506" s="1">
        <v>2652</v>
      </c>
      <c r="F1506" s="1"/>
      <c r="G1506" s="1"/>
      <c r="H1506" s="1" t="s">
        <v>32</v>
      </c>
      <c r="I1506" s="1" t="s">
        <v>104</v>
      </c>
      <c r="J1506" s="1" t="s">
        <v>58</v>
      </c>
      <c r="K1506" s="1" t="s">
        <v>83</v>
      </c>
      <c r="L1506" s="1" t="s">
        <v>53</v>
      </c>
      <c r="M1506" s="1"/>
      <c r="N1506" s="1" t="s">
        <v>27</v>
      </c>
      <c r="O1506" s="1" t="s">
        <v>54</v>
      </c>
      <c r="P1506" s="1" t="s">
        <v>37</v>
      </c>
      <c r="Q1506" s="1" t="s">
        <v>909</v>
      </c>
      <c r="R1506" s="1">
        <v>93309</v>
      </c>
      <c r="S1506" s="1" t="s">
        <v>168</v>
      </c>
      <c r="T1506" s="1" t="s">
        <v>295</v>
      </c>
      <c r="U1506" s="1">
        <v>2</v>
      </c>
      <c r="V1506" s="1">
        <v>89361</v>
      </c>
    </row>
    <row r="1507" spans="1:22" x14ac:dyDescent="0.35">
      <c r="A1507" s="1">
        <v>25662</v>
      </c>
      <c r="B1507" s="1" t="s">
        <v>31</v>
      </c>
      <c r="C1507" s="1">
        <v>4.9800000000000004</v>
      </c>
      <c r="D1507" s="1">
        <v>0.05</v>
      </c>
      <c r="E1507" s="1">
        <v>2653</v>
      </c>
      <c r="F1507" s="1"/>
      <c r="G1507" s="1"/>
      <c r="H1507" s="1" t="s">
        <v>32</v>
      </c>
      <c r="I1507" s="1" t="s">
        <v>104</v>
      </c>
      <c r="J1507" s="1" t="s">
        <v>73</v>
      </c>
      <c r="K1507" s="1" t="s">
        <v>144</v>
      </c>
      <c r="L1507" s="1" t="s">
        <v>44</v>
      </c>
      <c r="M1507" s="1"/>
      <c r="N1507" s="1" t="s">
        <v>27</v>
      </c>
      <c r="O1507" s="1" t="s">
        <v>54</v>
      </c>
      <c r="P1507" s="1" t="s">
        <v>145</v>
      </c>
      <c r="Q1507" s="1" t="s">
        <v>911</v>
      </c>
      <c r="R1507" s="1">
        <v>67037</v>
      </c>
      <c r="S1507" s="1" t="s">
        <v>92</v>
      </c>
      <c r="T1507" s="1" t="s">
        <v>93</v>
      </c>
      <c r="U1507" s="1">
        <v>7</v>
      </c>
      <c r="V1507" s="1">
        <v>89360</v>
      </c>
    </row>
    <row r="1508" spans="1:22" x14ac:dyDescent="0.35">
      <c r="A1508" s="1">
        <v>25663</v>
      </c>
      <c r="B1508" s="1" t="s">
        <v>31</v>
      </c>
      <c r="C1508" s="1">
        <v>34.229999999999997</v>
      </c>
      <c r="D1508" s="1">
        <v>0.05</v>
      </c>
      <c r="E1508" s="1">
        <v>2653</v>
      </c>
      <c r="F1508" s="1"/>
      <c r="G1508" s="1"/>
      <c r="H1508" s="1" t="s">
        <v>32</v>
      </c>
      <c r="I1508" s="1" t="s">
        <v>104</v>
      </c>
      <c r="J1508" s="1" t="s">
        <v>34</v>
      </c>
      <c r="K1508" s="1" t="s">
        <v>52</v>
      </c>
      <c r="L1508" s="1" t="s">
        <v>53</v>
      </c>
      <c r="M1508" s="1"/>
      <c r="N1508" s="1" t="s">
        <v>27</v>
      </c>
      <c r="O1508" s="1" t="s">
        <v>114</v>
      </c>
      <c r="P1508" s="1" t="s">
        <v>145</v>
      </c>
      <c r="Q1508" s="1" t="s">
        <v>911</v>
      </c>
      <c r="R1508" s="1">
        <v>67037</v>
      </c>
      <c r="S1508" s="1" t="s">
        <v>92</v>
      </c>
      <c r="T1508" s="1" t="s">
        <v>235</v>
      </c>
      <c r="U1508" s="1">
        <v>11</v>
      </c>
      <c r="V1508" s="1">
        <v>89360</v>
      </c>
    </row>
    <row r="1509" spans="1:22" x14ac:dyDescent="0.35">
      <c r="A1509" s="1">
        <v>19131</v>
      </c>
      <c r="B1509" s="1" t="s">
        <v>50</v>
      </c>
      <c r="C1509" s="1">
        <v>89.99</v>
      </c>
      <c r="D1509" s="1">
        <v>0.05</v>
      </c>
      <c r="E1509" s="1">
        <v>2655</v>
      </c>
      <c r="F1509" s="1"/>
      <c r="G1509" s="1"/>
      <c r="H1509" s="1" t="s">
        <v>22</v>
      </c>
      <c r="I1509" s="1" t="s">
        <v>104</v>
      </c>
      <c r="J1509" s="1" t="s">
        <v>34</v>
      </c>
      <c r="K1509" s="1" t="s">
        <v>35</v>
      </c>
      <c r="L1509" s="1" t="s">
        <v>36</v>
      </c>
      <c r="M1509" s="1"/>
      <c r="N1509" s="1" t="s">
        <v>27</v>
      </c>
      <c r="O1509" s="1" t="s">
        <v>114</v>
      </c>
      <c r="P1509" s="1" t="s">
        <v>254</v>
      </c>
      <c r="Q1509" s="1" t="s">
        <v>337</v>
      </c>
      <c r="R1509" s="1">
        <v>30318</v>
      </c>
      <c r="S1509" s="1" t="s">
        <v>349</v>
      </c>
      <c r="T1509" s="1" t="s">
        <v>349</v>
      </c>
      <c r="U1509" s="1">
        <v>6</v>
      </c>
      <c r="V1509" s="1">
        <v>86063</v>
      </c>
    </row>
    <row r="1510" spans="1:22" x14ac:dyDescent="0.35">
      <c r="A1510" s="1">
        <v>22938</v>
      </c>
      <c r="B1510" s="1" t="s">
        <v>41</v>
      </c>
      <c r="C1510" s="1">
        <v>2.94</v>
      </c>
      <c r="D1510" s="1">
        <v>0.05</v>
      </c>
      <c r="E1510" s="1">
        <v>2655</v>
      </c>
      <c r="F1510" s="1"/>
      <c r="G1510" s="1"/>
      <c r="H1510" s="1" t="s">
        <v>32</v>
      </c>
      <c r="I1510" s="1" t="s">
        <v>81</v>
      </c>
      <c r="J1510" s="1" t="s">
        <v>58</v>
      </c>
      <c r="K1510" s="1" t="s">
        <v>25</v>
      </c>
      <c r="L1510" s="1" t="s">
        <v>26</v>
      </c>
      <c r="M1510" s="1"/>
      <c r="N1510" s="1" t="s">
        <v>27</v>
      </c>
      <c r="O1510" s="1" t="s">
        <v>45</v>
      </c>
      <c r="P1510" s="1" t="s">
        <v>254</v>
      </c>
      <c r="Q1510" s="1" t="s">
        <v>337</v>
      </c>
      <c r="R1510" s="1">
        <v>30318</v>
      </c>
      <c r="S1510" s="2">
        <v>42220</v>
      </c>
      <c r="T1510" s="2">
        <v>42251</v>
      </c>
      <c r="U1510" s="1">
        <v>10</v>
      </c>
      <c r="V1510" s="1">
        <v>86064</v>
      </c>
    </row>
    <row r="1511" spans="1:22" x14ac:dyDescent="0.35">
      <c r="A1511" s="1">
        <v>19525</v>
      </c>
      <c r="B1511" s="1" t="s">
        <v>41</v>
      </c>
      <c r="C1511" s="1">
        <v>138.13999999999999</v>
      </c>
      <c r="D1511" s="1">
        <v>0.1</v>
      </c>
      <c r="E1511" s="1">
        <v>2660</v>
      </c>
      <c r="F1511" s="1"/>
      <c r="G1511" s="1"/>
      <c r="H1511" s="1" t="s">
        <v>32</v>
      </c>
      <c r="I1511" s="1" t="s">
        <v>51</v>
      </c>
      <c r="J1511" s="1" t="s">
        <v>58</v>
      </c>
      <c r="K1511" s="1" t="s">
        <v>119</v>
      </c>
      <c r="L1511" s="1" t="s">
        <v>178</v>
      </c>
      <c r="M1511" s="1"/>
      <c r="N1511" s="1" t="s">
        <v>27</v>
      </c>
      <c r="O1511" s="1" t="s">
        <v>45</v>
      </c>
      <c r="P1511" s="1" t="s">
        <v>147</v>
      </c>
      <c r="Q1511" s="1" t="s">
        <v>490</v>
      </c>
      <c r="R1511" s="1">
        <v>4038</v>
      </c>
      <c r="S1511" s="1" t="s">
        <v>235</v>
      </c>
      <c r="T1511" s="1" t="s">
        <v>367</v>
      </c>
      <c r="U1511" s="1">
        <v>4</v>
      </c>
      <c r="V1511" s="1">
        <v>86486</v>
      </c>
    </row>
    <row r="1512" spans="1:22" x14ac:dyDescent="0.35">
      <c r="A1512" s="1">
        <v>18400</v>
      </c>
      <c r="B1512" s="1" t="s">
        <v>21</v>
      </c>
      <c r="C1512" s="1">
        <v>90.24</v>
      </c>
      <c r="D1512" s="1">
        <v>0.05</v>
      </c>
      <c r="E1512" s="1">
        <v>2667</v>
      </c>
      <c r="F1512" s="1"/>
      <c r="G1512" s="1"/>
      <c r="H1512" s="1" t="s">
        <v>32</v>
      </c>
      <c r="I1512" s="1" t="s">
        <v>42</v>
      </c>
      <c r="J1512" s="1" t="s">
        <v>58</v>
      </c>
      <c r="K1512" s="1" t="s">
        <v>196</v>
      </c>
      <c r="L1512" s="1" t="s">
        <v>53</v>
      </c>
      <c r="M1512" s="1"/>
      <c r="N1512" s="1" t="s">
        <v>27</v>
      </c>
      <c r="O1512" s="1" t="s">
        <v>45</v>
      </c>
      <c r="P1512" s="1" t="s">
        <v>124</v>
      </c>
      <c r="Q1512" s="1" t="s">
        <v>88</v>
      </c>
      <c r="R1512" s="1">
        <v>44107</v>
      </c>
      <c r="S1512" s="2">
        <v>42039</v>
      </c>
      <c r="T1512" s="2">
        <v>42098</v>
      </c>
      <c r="U1512" s="1">
        <v>4</v>
      </c>
      <c r="V1512" s="1">
        <v>87831</v>
      </c>
    </row>
    <row r="1513" spans="1:22" x14ac:dyDescent="0.35">
      <c r="A1513" s="1">
        <v>18401</v>
      </c>
      <c r="B1513" s="1" t="s">
        <v>21</v>
      </c>
      <c r="C1513" s="1">
        <v>47.9</v>
      </c>
      <c r="D1513" s="1">
        <v>0.05</v>
      </c>
      <c r="E1513" s="1">
        <v>2667</v>
      </c>
      <c r="F1513" s="1"/>
      <c r="G1513" s="1"/>
      <c r="H1513" s="1" t="s">
        <v>22</v>
      </c>
      <c r="I1513" s="1" t="s">
        <v>42</v>
      </c>
      <c r="J1513" s="1" t="s">
        <v>58</v>
      </c>
      <c r="K1513" s="1" t="s">
        <v>83</v>
      </c>
      <c r="L1513" s="1" t="s">
        <v>53</v>
      </c>
      <c r="M1513" s="1"/>
      <c r="N1513" s="1" t="s">
        <v>27</v>
      </c>
      <c r="O1513" s="1" t="s">
        <v>54</v>
      </c>
      <c r="P1513" s="1" t="s">
        <v>124</v>
      </c>
      <c r="Q1513" s="1" t="s">
        <v>88</v>
      </c>
      <c r="R1513" s="1">
        <v>44107</v>
      </c>
      <c r="S1513" s="2">
        <v>42039</v>
      </c>
      <c r="T1513" s="2">
        <v>42098</v>
      </c>
      <c r="U1513" s="1">
        <v>3</v>
      </c>
      <c r="V1513" s="1">
        <v>87831</v>
      </c>
    </row>
    <row r="1514" spans="1:22" x14ac:dyDescent="0.35">
      <c r="A1514" s="1">
        <v>19294</v>
      </c>
      <c r="B1514" s="1" t="s">
        <v>21</v>
      </c>
      <c r="C1514" s="1">
        <v>10.4</v>
      </c>
      <c r="D1514" s="1">
        <v>0.05</v>
      </c>
      <c r="E1514" s="1">
        <v>2668</v>
      </c>
      <c r="F1514" s="1"/>
      <c r="G1514" s="1"/>
      <c r="H1514" s="1" t="s">
        <v>32</v>
      </c>
      <c r="I1514" s="1" t="s">
        <v>81</v>
      </c>
      <c r="J1514" s="1" t="s">
        <v>34</v>
      </c>
      <c r="K1514" s="1" t="s">
        <v>52</v>
      </c>
      <c r="L1514" s="1" t="s">
        <v>44</v>
      </c>
      <c r="M1514" s="1"/>
      <c r="N1514" s="1" t="s">
        <v>27</v>
      </c>
      <c r="O1514" s="1" t="s">
        <v>54</v>
      </c>
      <c r="P1514" s="1" t="s">
        <v>825</v>
      </c>
      <c r="Q1514" s="1" t="s">
        <v>912</v>
      </c>
      <c r="R1514" s="1">
        <v>57701</v>
      </c>
      <c r="S1514" s="1" t="s">
        <v>95</v>
      </c>
      <c r="T1514" s="1" t="s">
        <v>192</v>
      </c>
      <c r="U1514" s="1">
        <v>12</v>
      </c>
      <c r="V1514" s="1">
        <v>87830</v>
      </c>
    </row>
    <row r="1515" spans="1:22" x14ac:dyDescent="0.35">
      <c r="A1515" s="1">
        <v>19295</v>
      </c>
      <c r="B1515" s="1" t="s">
        <v>21</v>
      </c>
      <c r="C1515" s="1">
        <v>4.28</v>
      </c>
      <c r="D1515" s="1">
        <v>0.05</v>
      </c>
      <c r="E1515" s="1">
        <v>2668</v>
      </c>
      <c r="F1515" s="1"/>
      <c r="G1515" s="1"/>
      <c r="H1515" s="1" t="s">
        <v>32</v>
      </c>
      <c r="I1515" s="1" t="s">
        <v>81</v>
      </c>
      <c r="J1515" s="1" t="s">
        <v>58</v>
      </c>
      <c r="K1515" s="1" t="s">
        <v>83</v>
      </c>
      <c r="L1515" s="1" t="s">
        <v>53</v>
      </c>
      <c r="M1515" s="1"/>
      <c r="N1515" s="1" t="s">
        <v>27</v>
      </c>
      <c r="O1515" s="1" t="s">
        <v>54</v>
      </c>
      <c r="P1515" s="1" t="s">
        <v>825</v>
      </c>
      <c r="Q1515" s="1" t="s">
        <v>912</v>
      </c>
      <c r="R1515" s="1">
        <v>57701</v>
      </c>
      <c r="S1515" s="1" t="s">
        <v>95</v>
      </c>
      <c r="T1515" s="1" t="s">
        <v>128</v>
      </c>
      <c r="U1515" s="1">
        <v>12</v>
      </c>
      <c r="V1515" s="1">
        <v>87830</v>
      </c>
    </row>
    <row r="1516" spans="1:22" x14ac:dyDescent="0.35">
      <c r="A1516" s="1">
        <v>18870</v>
      </c>
      <c r="B1516" s="1" t="s">
        <v>31</v>
      </c>
      <c r="C1516" s="1">
        <v>3.93</v>
      </c>
      <c r="D1516" s="1">
        <v>0.05</v>
      </c>
      <c r="E1516" s="1">
        <v>2668</v>
      </c>
      <c r="F1516" s="1"/>
      <c r="G1516" s="1"/>
      <c r="H1516" s="1" t="s">
        <v>32</v>
      </c>
      <c r="I1516" s="1" t="s">
        <v>42</v>
      </c>
      <c r="J1516" s="1" t="s">
        <v>58</v>
      </c>
      <c r="K1516" s="1" t="s">
        <v>60</v>
      </c>
      <c r="L1516" s="1" t="s">
        <v>26</v>
      </c>
      <c r="M1516" s="1"/>
      <c r="N1516" s="1" t="s">
        <v>27</v>
      </c>
      <c r="O1516" s="1" t="s">
        <v>28</v>
      </c>
      <c r="P1516" s="1" t="s">
        <v>825</v>
      </c>
      <c r="Q1516" s="1" t="s">
        <v>912</v>
      </c>
      <c r="R1516" s="1">
        <v>57701</v>
      </c>
      <c r="S1516" s="1" t="s">
        <v>111</v>
      </c>
      <c r="T1516" s="1" t="s">
        <v>182</v>
      </c>
      <c r="U1516" s="1">
        <v>6</v>
      </c>
      <c r="V1516" s="1">
        <v>87832</v>
      </c>
    </row>
    <row r="1517" spans="1:22" x14ac:dyDescent="0.35">
      <c r="A1517" s="1">
        <v>5338</v>
      </c>
      <c r="B1517" s="1" t="s">
        <v>21</v>
      </c>
      <c r="C1517" s="1">
        <v>165.2</v>
      </c>
      <c r="D1517" s="1">
        <v>0.1</v>
      </c>
      <c r="E1517" s="1">
        <v>2670</v>
      </c>
      <c r="F1517" s="1"/>
      <c r="G1517" s="1"/>
      <c r="H1517" s="1" t="s">
        <v>32</v>
      </c>
      <c r="I1517" s="1" t="s">
        <v>42</v>
      </c>
      <c r="J1517" s="1" t="s">
        <v>58</v>
      </c>
      <c r="K1517" s="1" t="s">
        <v>119</v>
      </c>
      <c r="L1517" s="1" t="s">
        <v>53</v>
      </c>
      <c r="M1517" s="1"/>
      <c r="N1517" s="1" t="s">
        <v>27</v>
      </c>
      <c r="O1517" s="1" t="s">
        <v>28</v>
      </c>
      <c r="P1517" s="1" t="s">
        <v>37</v>
      </c>
      <c r="Q1517" s="1" t="s">
        <v>361</v>
      </c>
      <c r="R1517" s="1">
        <v>90049</v>
      </c>
      <c r="S1517" s="1" t="s">
        <v>238</v>
      </c>
      <c r="T1517" s="1" t="s">
        <v>238</v>
      </c>
      <c r="U1517" s="1">
        <v>167</v>
      </c>
      <c r="V1517" s="1">
        <v>37924</v>
      </c>
    </row>
    <row r="1518" spans="1:22" x14ac:dyDescent="0.35">
      <c r="A1518" s="1">
        <v>5339</v>
      </c>
      <c r="B1518" s="1" t="s">
        <v>21</v>
      </c>
      <c r="C1518" s="1">
        <v>17.989999999999998</v>
      </c>
      <c r="D1518" s="1">
        <v>0.05</v>
      </c>
      <c r="E1518" s="1">
        <v>2670</v>
      </c>
      <c r="F1518" s="1"/>
      <c r="G1518" s="1"/>
      <c r="H1518" s="1" t="s">
        <v>32</v>
      </c>
      <c r="I1518" s="1" t="s">
        <v>42</v>
      </c>
      <c r="J1518" s="1" t="s">
        <v>58</v>
      </c>
      <c r="K1518" s="1" t="s">
        <v>25</v>
      </c>
      <c r="L1518" s="1" t="s">
        <v>53</v>
      </c>
      <c r="M1518" s="1"/>
      <c r="N1518" s="1" t="s">
        <v>27</v>
      </c>
      <c r="O1518" s="1" t="s">
        <v>114</v>
      </c>
      <c r="P1518" s="1" t="s">
        <v>37</v>
      </c>
      <c r="Q1518" s="1" t="s">
        <v>361</v>
      </c>
      <c r="R1518" s="1">
        <v>90049</v>
      </c>
      <c r="S1518" s="1" t="s">
        <v>238</v>
      </c>
      <c r="T1518" s="1" t="s">
        <v>238</v>
      </c>
      <c r="U1518" s="1">
        <v>71</v>
      </c>
      <c r="V1518" s="1">
        <v>37924</v>
      </c>
    </row>
    <row r="1519" spans="1:22" x14ac:dyDescent="0.35">
      <c r="A1519" s="1">
        <v>23338</v>
      </c>
      <c r="B1519" s="1" t="s">
        <v>21</v>
      </c>
      <c r="C1519" s="1">
        <v>165.2</v>
      </c>
      <c r="D1519" s="1">
        <v>0.1</v>
      </c>
      <c r="E1519" s="1">
        <v>2671</v>
      </c>
      <c r="F1519" s="1"/>
      <c r="G1519" s="1"/>
      <c r="H1519" s="1" t="s">
        <v>32</v>
      </c>
      <c r="I1519" s="1" t="s">
        <v>42</v>
      </c>
      <c r="J1519" s="1" t="s">
        <v>58</v>
      </c>
      <c r="K1519" s="1" t="s">
        <v>119</v>
      </c>
      <c r="L1519" s="1" t="s">
        <v>53</v>
      </c>
      <c r="M1519" s="1"/>
      <c r="N1519" s="1" t="s">
        <v>27</v>
      </c>
      <c r="O1519" s="1" t="s">
        <v>114</v>
      </c>
      <c r="P1519" s="1" t="s">
        <v>184</v>
      </c>
      <c r="Q1519" s="1" t="s">
        <v>906</v>
      </c>
      <c r="R1519" s="1">
        <v>37027</v>
      </c>
      <c r="S1519" s="1" t="s">
        <v>238</v>
      </c>
      <c r="T1519" s="1" t="s">
        <v>238</v>
      </c>
      <c r="U1519" s="1">
        <v>42</v>
      </c>
      <c r="V1519" s="1">
        <v>90551</v>
      </c>
    </row>
    <row r="1520" spans="1:22" x14ac:dyDescent="0.35">
      <c r="A1520" s="1">
        <v>18147</v>
      </c>
      <c r="B1520" s="1" t="s">
        <v>41</v>
      </c>
      <c r="C1520" s="1">
        <v>41.32</v>
      </c>
      <c r="D1520" s="1">
        <v>0.05</v>
      </c>
      <c r="E1520" s="1">
        <v>2677</v>
      </c>
      <c r="F1520" s="1"/>
      <c r="G1520" s="1"/>
      <c r="H1520" s="1" t="s">
        <v>22</v>
      </c>
      <c r="I1520" s="1" t="s">
        <v>51</v>
      </c>
      <c r="J1520" s="1" t="s">
        <v>34</v>
      </c>
      <c r="K1520" s="1" t="s">
        <v>52</v>
      </c>
      <c r="L1520" s="1" t="s">
        <v>75</v>
      </c>
      <c r="M1520" s="1"/>
      <c r="N1520" s="1" t="s">
        <v>27</v>
      </c>
      <c r="O1520" s="1" t="s">
        <v>114</v>
      </c>
      <c r="P1520" s="1" t="s">
        <v>117</v>
      </c>
      <c r="Q1520" s="1" t="s">
        <v>913</v>
      </c>
      <c r="R1520" s="1">
        <v>22601</v>
      </c>
      <c r="S1520" s="1" t="s">
        <v>103</v>
      </c>
      <c r="T1520" s="1" t="s">
        <v>102</v>
      </c>
      <c r="U1520" s="1">
        <v>10</v>
      </c>
      <c r="V1520" s="1">
        <v>86633</v>
      </c>
    </row>
    <row r="1521" spans="1:22" x14ac:dyDescent="0.35">
      <c r="A1521" s="1">
        <v>18148</v>
      </c>
      <c r="B1521" s="1" t="s">
        <v>41</v>
      </c>
      <c r="C1521" s="1">
        <v>6.88</v>
      </c>
      <c r="D1521" s="1">
        <v>0.05</v>
      </c>
      <c r="E1521" s="1">
        <v>2677</v>
      </c>
      <c r="F1521" s="1"/>
      <c r="G1521" s="1"/>
      <c r="H1521" s="1" t="s">
        <v>32</v>
      </c>
      <c r="I1521" s="1" t="s">
        <v>51</v>
      </c>
      <c r="J1521" s="1" t="s">
        <v>58</v>
      </c>
      <c r="K1521" s="1" t="s">
        <v>83</v>
      </c>
      <c r="L1521" s="1" t="s">
        <v>26</v>
      </c>
      <c r="M1521" s="1"/>
      <c r="N1521" s="1" t="s">
        <v>27</v>
      </c>
      <c r="O1521" s="1" t="s">
        <v>114</v>
      </c>
      <c r="P1521" s="1" t="s">
        <v>117</v>
      </c>
      <c r="Q1521" s="1" t="s">
        <v>913</v>
      </c>
      <c r="R1521" s="1">
        <v>22601</v>
      </c>
      <c r="S1521" s="1" t="s">
        <v>103</v>
      </c>
      <c r="T1521" s="1" t="s">
        <v>103</v>
      </c>
      <c r="U1521" s="1">
        <v>5</v>
      </c>
      <c r="V1521" s="1">
        <v>86633</v>
      </c>
    </row>
    <row r="1522" spans="1:22" x14ac:dyDescent="0.35">
      <c r="A1522" s="1">
        <v>22848</v>
      </c>
      <c r="B1522" s="1" t="s">
        <v>98</v>
      </c>
      <c r="C1522" s="1">
        <v>8.74</v>
      </c>
      <c r="D1522" s="1">
        <v>0.05</v>
      </c>
      <c r="E1522" s="1">
        <v>2684</v>
      </c>
      <c r="F1522" s="1"/>
      <c r="G1522" s="1"/>
      <c r="H1522" s="1" t="s">
        <v>22</v>
      </c>
      <c r="I1522" s="1" t="s">
        <v>51</v>
      </c>
      <c r="J1522" s="1" t="s">
        <v>58</v>
      </c>
      <c r="K1522" s="1" t="s">
        <v>61</v>
      </c>
      <c r="L1522" s="1" t="s">
        <v>53</v>
      </c>
      <c r="M1522" s="1"/>
      <c r="N1522" s="1" t="s">
        <v>27</v>
      </c>
      <c r="O1522" s="1" t="s">
        <v>114</v>
      </c>
      <c r="P1522" s="1" t="s">
        <v>242</v>
      </c>
      <c r="Q1522" s="1" t="s">
        <v>914</v>
      </c>
      <c r="R1522" s="1">
        <v>33952</v>
      </c>
      <c r="S1522" s="1" t="s">
        <v>48</v>
      </c>
      <c r="T1522" s="1" t="s">
        <v>137</v>
      </c>
      <c r="U1522" s="1">
        <v>1</v>
      </c>
      <c r="V1522" s="1">
        <v>89146</v>
      </c>
    </row>
    <row r="1523" spans="1:22" x14ac:dyDescent="0.35">
      <c r="A1523" s="1">
        <v>22849</v>
      </c>
      <c r="B1523" s="1" t="s">
        <v>98</v>
      </c>
      <c r="C1523" s="1">
        <v>18.97</v>
      </c>
      <c r="D1523" s="1">
        <v>0.05</v>
      </c>
      <c r="E1523" s="1">
        <v>2684</v>
      </c>
      <c r="F1523" s="1"/>
      <c r="G1523" s="1"/>
      <c r="H1523" s="1" t="s">
        <v>32</v>
      </c>
      <c r="I1523" s="1" t="s">
        <v>51</v>
      </c>
      <c r="J1523" s="1" t="s">
        <v>58</v>
      </c>
      <c r="K1523" s="1" t="s">
        <v>83</v>
      </c>
      <c r="L1523" s="1" t="s">
        <v>53</v>
      </c>
      <c r="M1523" s="1"/>
      <c r="N1523" s="1" t="s">
        <v>27</v>
      </c>
      <c r="O1523" s="1" t="s">
        <v>114</v>
      </c>
      <c r="P1523" s="1" t="s">
        <v>242</v>
      </c>
      <c r="Q1523" s="1" t="s">
        <v>914</v>
      </c>
      <c r="R1523" s="1">
        <v>33952</v>
      </c>
      <c r="S1523" s="1" t="s">
        <v>48</v>
      </c>
      <c r="T1523" s="1" t="s">
        <v>137</v>
      </c>
      <c r="U1523" s="1">
        <v>1</v>
      </c>
      <c r="V1523" s="1">
        <v>89146</v>
      </c>
    </row>
    <row r="1524" spans="1:22" x14ac:dyDescent="0.35">
      <c r="A1524" s="1">
        <v>25649</v>
      </c>
      <c r="B1524" s="1" t="s">
        <v>98</v>
      </c>
      <c r="C1524" s="1">
        <v>4.97</v>
      </c>
      <c r="D1524" s="1">
        <v>0.05</v>
      </c>
      <c r="E1524" s="1">
        <v>2684</v>
      </c>
      <c r="F1524" s="1"/>
      <c r="G1524" s="1"/>
      <c r="H1524" s="1" t="s">
        <v>32</v>
      </c>
      <c r="I1524" s="1" t="s">
        <v>51</v>
      </c>
      <c r="J1524" s="1" t="s">
        <v>34</v>
      </c>
      <c r="K1524" s="1" t="s">
        <v>52</v>
      </c>
      <c r="L1524" s="1" t="s">
        <v>75</v>
      </c>
      <c r="M1524" s="1"/>
      <c r="N1524" s="1" t="s">
        <v>27</v>
      </c>
      <c r="O1524" s="1" t="s">
        <v>114</v>
      </c>
      <c r="P1524" s="1" t="s">
        <v>242</v>
      </c>
      <c r="Q1524" s="1" t="s">
        <v>914</v>
      </c>
      <c r="R1524" s="1">
        <v>33952</v>
      </c>
      <c r="S1524" s="2">
        <v>42281</v>
      </c>
      <c r="T1524" s="1" t="s">
        <v>205</v>
      </c>
      <c r="U1524" s="1">
        <v>5</v>
      </c>
      <c r="V1524" s="1">
        <v>89148</v>
      </c>
    </row>
    <row r="1525" spans="1:22" x14ac:dyDescent="0.35">
      <c r="A1525" s="1">
        <v>25650</v>
      </c>
      <c r="B1525" s="1" t="s">
        <v>98</v>
      </c>
      <c r="C1525" s="1">
        <v>2.62</v>
      </c>
      <c r="D1525" s="1">
        <v>0.05</v>
      </c>
      <c r="E1525" s="1">
        <v>2684</v>
      </c>
      <c r="F1525" s="1"/>
      <c r="G1525" s="1"/>
      <c r="H1525" s="1" t="s">
        <v>32</v>
      </c>
      <c r="I1525" s="1" t="s">
        <v>51</v>
      </c>
      <c r="J1525" s="1" t="s">
        <v>58</v>
      </c>
      <c r="K1525" s="1" t="s">
        <v>60</v>
      </c>
      <c r="L1525" s="1" t="s">
        <v>26</v>
      </c>
      <c r="M1525" s="1"/>
      <c r="N1525" s="1" t="s">
        <v>27</v>
      </c>
      <c r="O1525" s="1" t="s">
        <v>114</v>
      </c>
      <c r="P1525" s="1" t="s">
        <v>242</v>
      </c>
      <c r="Q1525" s="1" t="s">
        <v>914</v>
      </c>
      <c r="R1525" s="1">
        <v>33952</v>
      </c>
      <c r="S1525" s="2">
        <v>42281</v>
      </c>
      <c r="T1525" s="2">
        <v>42342</v>
      </c>
      <c r="U1525" s="1">
        <v>12</v>
      </c>
      <c r="V1525" s="1">
        <v>89148</v>
      </c>
    </row>
    <row r="1526" spans="1:22" x14ac:dyDescent="0.35">
      <c r="A1526" s="1">
        <v>25651</v>
      </c>
      <c r="B1526" s="1" t="s">
        <v>98</v>
      </c>
      <c r="C1526" s="1">
        <v>65.989999999999995</v>
      </c>
      <c r="D1526" s="1">
        <v>0.05</v>
      </c>
      <c r="E1526" s="1">
        <v>2684</v>
      </c>
      <c r="F1526" s="1"/>
      <c r="G1526" s="1"/>
      <c r="H1526" s="1" t="s">
        <v>32</v>
      </c>
      <c r="I1526" s="1" t="s">
        <v>51</v>
      </c>
      <c r="J1526" s="1" t="s">
        <v>73</v>
      </c>
      <c r="K1526" s="1" t="s">
        <v>67</v>
      </c>
      <c r="L1526" s="1" t="s">
        <v>53</v>
      </c>
      <c r="M1526" s="1"/>
      <c r="N1526" s="1" t="s">
        <v>27</v>
      </c>
      <c r="O1526" s="1" t="s">
        <v>45</v>
      </c>
      <c r="P1526" s="1" t="s">
        <v>242</v>
      </c>
      <c r="Q1526" s="1" t="s">
        <v>914</v>
      </c>
      <c r="R1526" s="1">
        <v>33952</v>
      </c>
      <c r="S1526" s="2">
        <v>42281</v>
      </c>
      <c r="T1526" s="2">
        <v>42281</v>
      </c>
      <c r="U1526" s="1">
        <v>21</v>
      </c>
      <c r="V1526" s="1">
        <v>89148</v>
      </c>
    </row>
    <row r="1527" spans="1:22" x14ac:dyDescent="0.35">
      <c r="A1527" s="1">
        <v>21114</v>
      </c>
      <c r="B1527" s="1" t="s">
        <v>21</v>
      </c>
      <c r="C1527" s="1">
        <v>7.38</v>
      </c>
      <c r="D1527" s="1">
        <v>0.05</v>
      </c>
      <c r="E1527" s="1">
        <v>2685</v>
      </c>
      <c r="F1527" s="1"/>
      <c r="G1527" s="1"/>
      <c r="H1527" s="1" t="s">
        <v>32</v>
      </c>
      <c r="I1527" s="1" t="s">
        <v>51</v>
      </c>
      <c r="J1527" s="1" t="s">
        <v>58</v>
      </c>
      <c r="K1527" s="1" t="s">
        <v>100</v>
      </c>
      <c r="L1527" s="1" t="s">
        <v>53</v>
      </c>
      <c r="M1527" s="1"/>
      <c r="N1527" s="1" t="s">
        <v>27</v>
      </c>
      <c r="O1527" s="1" t="s">
        <v>45</v>
      </c>
      <c r="P1527" s="1" t="s">
        <v>62</v>
      </c>
      <c r="Q1527" s="1" t="s">
        <v>915</v>
      </c>
      <c r="R1527" s="1">
        <v>11803</v>
      </c>
      <c r="S1527" s="2">
        <v>42098</v>
      </c>
      <c r="T1527" s="2">
        <v>42128</v>
      </c>
      <c r="U1527" s="1">
        <v>2</v>
      </c>
      <c r="V1527" s="1">
        <v>89147</v>
      </c>
    </row>
    <row r="1528" spans="1:22" x14ac:dyDescent="0.35">
      <c r="A1528" s="1">
        <v>23299</v>
      </c>
      <c r="B1528" s="1" t="s">
        <v>41</v>
      </c>
      <c r="C1528" s="1">
        <v>3.75</v>
      </c>
      <c r="D1528" s="1">
        <v>0.05</v>
      </c>
      <c r="E1528" s="1">
        <v>2689</v>
      </c>
      <c r="F1528" s="1"/>
      <c r="G1528" s="1"/>
      <c r="H1528" s="1" t="s">
        <v>32</v>
      </c>
      <c r="I1528" s="1" t="s">
        <v>42</v>
      </c>
      <c r="J1528" s="1" t="s">
        <v>58</v>
      </c>
      <c r="K1528" s="1" t="s">
        <v>116</v>
      </c>
      <c r="L1528" s="1" t="s">
        <v>53</v>
      </c>
      <c r="M1528" s="1"/>
      <c r="N1528" s="1" t="s">
        <v>27</v>
      </c>
      <c r="O1528" s="1" t="s">
        <v>45</v>
      </c>
      <c r="P1528" s="1" t="s">
        <v>46</v>
      </c>
      <c r="Q1528" s="1" t="s">
        <v>916</v>
      </c>
      <c r="R1528" s="1">
        <v>7011</v>
      </c>
      <c r="S1528" s="2">
        <v>42099</v>
      </c>
      <c r="T1528" s="2">
        <v>42160</v>
      </c>
      <c r="U1528" s="1">
        <v>21</v>
      </c>
      <c r="V1528" s="1">
        <v>90624</v>
      </c>
    </row>
    <row r="1529" spans="1:22" x14ac:dyDescent="0.35">
      <c r="A1529" s="1">
        <v>23298</v>
      </c>
      <c r="B1529" s="1" t="s">
        <v>41</v>
      </c>
      <c r="C1529" s="1">
        <v>30.98</v>
      </c>
      <c r="D1529" s="1">
        <v>0.05</v>
      </c>
      <c r="E1529" s="1">
        <v>2693</v>
      </c>
      <c r="F1529" s="1"/>
      <c r="G1529" s="1"/>
      <c r="H1529" s="1" t="s">
        <v>32</v>
      </c>
      <c r="I1529" s="1" t="s">
        <v>42</v>
      </c>
      <c r="J1529" s="1" t="s">
        <v>58</v>
      </c>
      <c r="K1529" s="1" t="s">
        <v>83</v>
      </c>
      <c r="L1529" s="1" t="s">
        <v>53</v>
      </c>
      <c r="M1529" s="1"/>
      <c r="N1529" s="1" t="s">
        <v>27</v>
      </c>
      <c r="O1529" s="1" t="s">
        <v>114</v>
      </c>
      <c r="P1529" s="1" t="s">
        <v>121</v>
      </c>
      <c r="Q1529" s="1" t="s">
        <v>489</v>
      </c>
      <c r="R1529" s="1">
        <v>5201</v>
      </c>
      <c r="S1529" s="2">
        <v>42099</v>
      </c>
      <c r="T1529" s="2">
        <v>42099</v>
      </c>
      <c r="U1529" s="1">
        <v>20</v>
      </c>
      <c r="V1529" s="1">
        <v>90624</v>
      </c>
    </row>
    <row r="1530" spans="1:22" x14ac:dyDescent="0.35">
      <c r="A1530" s="1">
        <v>18354</v>
      </c>
      <c r="B1530" s="1" t="s">
        <v>41</v>
      </c>
      <c r="C1530" s="1">
        <v>107.53</v>
      </c>
      <c r="D1530" s="1">
        <v>0.1</v>
      </c>
      <c r="E1530" s="1">
        <v>2696</v>
      </c>
      <c r="F1530" s="1"/>
      <c r="G1530" s="1"/>
      <c r="H1530" s="1" t="s">
        <v>32</v>
      </c>
      <c r="I1530" s="1" t="s">
        <v>42</v>
      </c>
      <c r="J1530" s="1" t="s">
        <v>34</v>
      </c>
      <c r="K1530" s="1" t="s">
        <v>52</v>
      </c>
      <c r="L1530" s="1" t="s">
        <v>75</v>
      </c>
      <c r="M1530" s="1"/>
      <c r="N1530" s="1" t="s">
        <v>27</v>
      </c>
      <c r="O1530" s="1" t="s">
        <v>114</v>
      </c>
      <c r="P1530" s="1" t="s">
        <v>542</v>
      </c>
      <c r="Q1530" s="1" t="s">
        <v>917</v>
      </c>
      <c r="R1530" s="1">
        <v>35401</v>
      </c>
      <c r="S1530" s="2">
        <v>42127</v>
      </c>
      <c r="T1530" s="2">
        <v>42158</v>
      </c>
      <c r="U1530" s="1">
        <v>6</v>
      </c>
      <c r="V1530" s="1">
        <v>87676</v>
      </c>
    </row>
    <row r="1531" spans="1:22" x14ac:dyDescent="0.35">
      <c r="A1531" s="1">
        <v>19506</v>
      </c>
      <c r="B1531" s="1" t="s">
        <v>41</v>
      </c>
      <c r="C1531" s="1">
        <v>1.74</v>
      </c>
      <c r="D1531" s="1">
        <v>0.05</v>
      </c>
      <c r="E1531" s="1">
        <v>2697</v>
      </c>
      <c r="F1531" s="1"/>
      <c r="G1531" s="1"/>
      <c r="H1531" s="1" t="s">
        <v>32</v>
      </c>
      <c r="I1531" s="1" t="s">
        <v>81</v>
      </c>
      <c r="J1531" s="1" t="s">
        <v>34</v>
      </c>
      <c r="K1531" s="1" t="s">
        <v>52</v>
      </c>
      <c r="L1531" s="1" t="s">
        <v>44</v>
      </c>
      <c r="M1531" s="1"/>
      <c r="N1531" s="1" t="s">
        <v>27</v>
      </c>
      <c r="O1531" s="1" t="s">
        <v>114</v>
      </c>
      <c r="P1531" s="1" t="s">
        <v>542</v>
      </c>
      <c r="Q1531" s="1" t="s">
        <v>918</v>
      </c>
      <c r="R1531" s="1">
        <v>35216</v>
      </c>
      <c r="S1531" s="1" t="s">
        <v>93</v>
      </c>
      <c r="T1531" s="1" t="s">
        <v>457</v>
      </c>
      <c r="U1531" s="1">
        <v>16</v>
      </c>
      <c r="V1531" s="1">
        <v>87678</v>
      </c>
    </row>
    <row r="1532" spans="1:22" x14ac:dyDescent="0.35">
      <c r="A1532" s="1">
        <v>19507</v>
      </c>
      <c r="B1532" s="1" t="s">
        <v>41</v>
      </c>
      <c r="C1532" s="1">
        <v>119.99</v>
      </c>
      <c r="D1532" s="1">
        <v>0.1</v>
      </c>
      <c r="E1532" s="1">
        <v>2697</v>
      </c>
      <c r="F1532" s="1"/>
      <c r="G1532" s="1"/>
      <c r="H1532" s="1" t="s">
        <v>22</v>
      </c>
      <c r="I1532" s="1" t="s">
        <v>81</v>
      </c>
      <c r="J1532" s="1" t="s">
        <v>73</v>
      </c>
      <c r="K1532" s="1" t="s">
        <v>74</v>
      </c>
      <c r="L1532" s="1" t="s">
        <v>108</v>
      </c>
      <c r="M1532" s="1"/>
      <c r="N1532" s="1" t="s">
        <v>27</v>
      </c>
      <c r="O1532" s="1" t="s">
        <v>28</v>
      </c>
      <c r="P1532" s="1" t="s">
        <v>542</v>
      </c>
      <c r="Q1532" s="1" t="s">
        <v>918</v>
      </c>
      <c r="R1532" s="1">
        <v>35216</v>
      </c>
      <c r="S1532" s="1" t="s">
        <v>93</v>
      </c>
      <c r="T1532" s="1" t="s">
        <v>235</v>
      </c>
      <c r="U1532" s="1">
        <v>21</v>
      </c>
      <c r="V1532" s="1">
        <v>87678</v>
      </c>
    </row>
    <row r="1533" spans="1:22" x14ac:dyDescent="0.35">
      <c r="A1533" s="1">
        <v>21580</v>
      </c>
      <c r="B1533" s="1" t="s">
        <v>41</v>
      </c>
      <c r="C1533" s="1">
        <v>4.9800000000000004</v>
      </c>
      <c r="D1533" s="1">
        <v>0.05</v>
      </c>
      <c r="E1533" s="1">
        <v>2699</v>
      </c>
      <c r="F1533" s="1"/>
      <c r="G1533" s="1"/>
      <c r="H1533" s="1" t="s">
        <v>32</v>
      </c>
      <c r="I1533" s="1" t="s">
        <v>81</v>
      </c>
      <c r="J1533" s="1" t="s">
        <v>58</v>
      </c>
      <c r="K1533" s="1" t="s">
        <v>100</v>
      </c>
      <c r="L1533" s="1" t="s">
        <v>53</v>
      </c>
      <c r="M1533" s="1"/>
      <c r="N1533" s="1" t="s">
        <v>27</v>
      </c>
      <c r="O1533" s="1" t="s">
        <v>28</v>
      </c>
      <c r="P1533" s="1" t="s">
        <v>250</v>
      </c>
      <c r="Q1533" s="1" t="s">
        <v>919</v>
      </c>
      <c r="R1533" s="1">
        <v>86442</v>
      </c>
      <c r="S1533" s="1" t="s">
        <v>80</v>
      </c>
      <c r="T1533" s="1" t="s">
        <v>289</v>
      </c>
      <c r="U1533" s="1">
        <v>16</v>
      </c>
      <c r="V1533" s="1">
        <v>87677</v>
      </c>
    </row>
    <row r="1534" spans="1:22" x14ac:dyDescent="0.35">
      <c r="A1534" s="1">
        <v>20983</v>
      </c>
      <c r="B1534" s="1" t="s">
        <v>31</v>
      </c>
      <c r="C1534" s="1">
        <v>70.98</v>
      </c>
      <c r="D1534" s="1">
        <v>0.05</v>
      </c>
      <c r="E1534" s="1">
        <v>2699</v>
      </c>
      <c r="F1534" s="1"/>
      <c r="G1534" s="1"/>
      <c r="H1534" s="1" t="s">
        <v>22</v>
      </c>
      <c r="I1534" s="1" t="s">
        <v>81</v>
      </c>
      <c r="J1534" s="1" t="s">
        <v>34</v>
      </c>
      <c r="K1534" s="1" t="s">
        <v>151</v>
      </c>
      <c r="L1534" s="1" t="s">
        <v>108</v>
      </c>
      <c r="M1534" s="1"/>
      <c r="N1534" s="1" t="s">
        <v>27</v>
      </c>
      <c r="O1534" s="1" t="s">
        <v>114</v>
      </c>
      <c r="P1534" s="1" t="s">
        <v>250</v>
      </c>
      <c r="Q1534" s="1" t="s">
        <v>919</v>
      </c>
      <c r="R1534" s="1">
        <v>86442</v>
      </c>
      <c r="S1534" s="2">
        <v>42220</v>
      </c>
      <c r="T1534" s="2">
        <v>42281</v>
      </c>
      <c r="U1534" s="1">
        <v>19</v>
      </c>
      <c r="V1534" s="1">
        <v>87679</v>
      </c>
    </row>
    <row r="1535" spans="1:22" x14ac:dyDescent="0.35">
      <c r="A1535" s="1">
        <v>24151</v>
      </c>
      <c r="B1535" s="1" t="s">
        <v>41</v>
      </c>
      <c r="C1535" s="1">
        <v>3.6</v>
      </c>
      <c r="D1535" s="1">
        <v>0.05</v>
      </c>
      <c r="E1535" s="1">
        <v>2704</v>
      </c>
      <c r="F1535" s="1"/>
      <c r="G1535" s="1"/>
      <c r="H1535" s="1" t="s">
        <v>32</v>
      </c>
      <c r="I1535" s="1" t="s">
        <v>104</v>
      </c>
      <c r="J1535" s="1" t="s">
        <v>58</v>
      </c>
      <c r="K1535" s="1" t="s">
        <v>83</v>
      </c>
      <c r="L1535" s="1" t="s">
        <v>26</v>
      </c>
      <c r="M1535" s="1"/>
      <c r="N1535" s="1" t="s">
        <v>27</v>
      </c>
      <c r="O1535" s="1" t="s">
        <v>114</v>
      </c>
      <c r="P1535" s="1" t="s">
        <v>242</v>
      </c>
      <c r="Q1535" s="1" t="s">
        <v>920</v>
      </c>
      <c r="R1535" s="1">
        <v>32503</v>
      </c>
      <c r="S1535" s="1" t="s">
        <v>230</v>
      </c>
      <c r="T1535" s="2">
        <v>42040</v>
      </c>
      <c r="U1535" s="1">
        <v>4</v>
      </c>
      <c r="V1535" s="1">
        <v>91407</v>
      </c>
    </row>
    <row r="1536" spans="1:22" x14ac:dyDescent="0.35">
      <c r="A1536" s="1">
        <v>21979</v>
      </c>
      <c r="B1536" s="1" t="s">
        <v>98</v>
      </c>
      <c r="C1536" s="1">
        <v>13.48</v>
      </c>
      <c r="D1536" s="1">
        <v>0.05</v>
      </c>
      <c r="E1536" s="1">
        <v>2704</v>
      </c>
      <c r="F1536" s="1"/>
      <c r="G1536" s="1"/>
      <c r="H1536" s="1" t="s">
        <v>22</v>
      </c>
      <c r="I1536" s="1" t="s">
        <v>104</v>
      </c>
      <c r="J1536" s="1" t="s">
        <v>58</v>
      </c>
      <c r="K1536" s="1" t="s">
        <v>119</v>
      </c>
      <c r="L1536" s="1" t="s">
        <v>53</v>
      </c>
      <c r="M1536" s="1"/>
      <c r="N1536" s="1" t="s">
        <v>27</v>
      </c>
      <c r="O1536" s="1" t="s">
        <v>45</v>
      </c>
      <c r="P1536" s="1" t="s">
        <v>242</v>
      </c>
      <c r="Q1536" s="1" t="s">
        <v>920</v>
      </c>
      <c r="R1536" s="1">
        <v>32503</v>
      </c>
      <c r="S1536" s="1" t="s">
        <v>230</v>
      </c>
      <c r="T1536" s="2">
        <v>42099</v>
      </c>
      <c r="U1536" s="1">
        <v>4</v>
      </c>
      <c r="V1536" s="1">
        <v>91408</v>
      </c>
    </row>
    <row r="1537" spans="1:22" x14ac:dyDescent="0.35">
      <c r="A1537" s="1">
        <v>18898</v>
      </c>
      <c r="B1537" s="1" t="s">
        <v>50</v>
      </c>
      <c r="C1537" s="1">
        <v>60.97</v>
      </c>
      <c r="D1537" s="1">
        <v>0.05</v>
      </c>
      <c r="E1537" s="1">
        <v>2709</v>
      </c>
      <c r="F1537" s="1"/>
      <c r="G1537" s="1"/>
      <c r="H1537" s="1" t="s">
        <v>32</v>
      </c>
      <c r="I1537" s="1" t="s">
        <v>104</v>
      </c>
      <c r="J1537" s="1" t="s">
        <v>58</v>
      </c>
      <c r="K1537" s="1" t="s">
        <v>196</v>
      </c>
      <c r="L1537" s="1" t="s">
        <v>53</v>
      </c>
      <c r="M1537" s="1"/>
      <c r="N1537" s="1" t="s">
        <v>27</v>
      </c>
      <c r="O1537" s="1" t="s">
        <v>45</v>
      </c>
      <c r="P1537" s="1" t="s">
        <v>268</v>
      </c>
      <c r="Q1537" s="1" t="s">
        <v>921</v>
      </c>
      <c r="R1537" s="1">
        <v>21042</v>
      </c>
      <c r="S1537" s="1" t="s">
        <v>64</v>
      </c>
      <c r="T1537" s="1" t="s">
        <v>330</v>
      </c>
      <c r="U1537" s="1">
        <v>1</v>
      </c>
      <c r="V1537" s="1">
        <v>89240</v>
      </c>
    </row>
    <row r="1538" spans="1:22" x14ac:dyDescent="0.35">
      <c r="A1538" s="1">
        <v>18899</v>
      </c>
      <c r="B1538" s="1" t="s">
        <v>50</v>
      </c>
      <c r="C1538" s="1">
        <v>90.98</v>
      </c>
      <c r="D1538" s="1">
        <v>0.05</v>
      </c>
      <c r="E1538" s="1">
        <v>2709</v>
      </c>
      <c r="F1538" s="1"/>
      <c r="G1538" s="1"/>
      <c r="H1538" s="1" t="s">
        <v>32</v>
      </c>
      <c r="I1538" s="1" t="s">
        <v>104</v>
      </c>
      <c r="J1538" s="1" t="s">
        <v>34</v>
      </c>
      <c r="K1538" s="1" t="s">
        <v>52</v>
      </c>
      <c r="L1538" s="1" t="s">
        <v>75</v>
      </c>
      <c r="M1538" s="1"/>
      <c r="N1538" s="1" t="s">
        <v>27</v>
      </c>
      <c r="O1538" s="1" t="s">
        <v>54</v>
      </c>
      <c r="P1538" s="1" t="s">
        <v>268</v>
      </c>
      <c r="Q1538" s="1" t="s">
        <v>921</v>
      </c>
      <c r="R1538" s="1">
        <v>21042</v>
      </c>
      <c r="S1538" s="1" t="s">
        <v>64</v>
      </c>
      <c r="T1538" s="1" t="s">
        <v>330</v>
      </c>
      <c r="U1538" s="1">
        <v>15</v>
      </c>
      <c r="V1538" s="1">
        <v>89240</v>
      </c>
    </row>
    <row r="1539" spans="1:22" x14ac:dyDescent="0.35">
      <c r="A1539" s="1">
        <v>18855</v>
      </c>
      <c r="B1539" s="1" t="s">
        <v>41</v>
      </c>
      <c r="C1539" s="1">
        <v>2.88</v>
      </c>
      <c r="D1539" s="1">
        <v>0.05</v>
      </c>
      <c r="E1539" s="1">
        <v>2713</v>
      </c>
      <c r="F1539" s="1"/>
      <c r="G1539" s="1"/>
      <c r="H1539" s="1" t="s">
        <v>32</v>
      </c>
      <c r="I1539" s="1" t="s">
        <v>81</v>
      </c>
      <c r="J1539" s="1" t="s">
        <v>58</v>
      </c>
      <c r="K1539" s="1" t="s">
        <v>116</v>
      </c>
      <c r="L1539" s="1" t="s">
        <v>53</v>
      </c>
      <c r="M1539" s="1"/>
      <c r="N1539" s="1" t="s">
        <v>27</v>
      </c>
      <c r="O1539" s="1" t="s">
        <v>54</v>
      </c>
      <c r="P1539" s="1" t="s">
        <v>215</v>
      </c>
      <c r="Q1539" s="1" t="s">
        <v>922</v>
      </c>
      <c r="R1539" s="1">
        <v>49001</v>
      </c>
      <c r="S1539" s="1" t="s">
        <v>264</v>
      </c>
      <c r="T1539" s="1" t="s">
        <v>150</v>
      </c>
      <c r="U1539" s="1">
        <v>9</v>
      </c>
      <c r="V1539" s="1">
        <v>88701</v>
      </c>
    </row>
    <row r="1540" spans="1:22" x14ac:dyDescent="0.35">
      <c r="A1540" s="1">
        <v>18856</v>
      </c>
      <c r="B1540" s="1" t="s">
        <v>41</v>
      </c>
      <c r="C1540" s="1">
        <v>348.21</v>
      </c>
      <c r="D1540" s="1">
        <v>0.1</v>
      </c>
      <c r="E1540" s="1">
        <v>2713</v>
      </c>
      <c r="F1540" s="1"/>
      <c r="G1540" s="1"/>
      <c r="H1540" s="1" t="s">
        <v>22</v>
      </c>
      <c r="I1540" s="1" t="s">
        <v>81</v>
      </c>
      <c r="J1540" s="1" t="s">
        <v>34</v>
      </c>
      <c r="K1540" s="1" t="s">
        <v>123</v>
      </c>
      <c r="L1540" s="1" t="s">
        <v>108</v>
      </c>
      <c r="M1540" s="1"/>
      <c r="N1540" s="1" t="s">
        <v>27</v>
      </c>
      <c r="O1540" s="1" t="s">
        <v>54</v>
      </c>
      <c r="P1540" s="1" t="s">
        <v>215</v>
      </c>
      <c r="Q1540" s="1" t="s">
        <v>922</v>
      </c>
      <c r="R1540" s="1">
        <v>49001</v>
      </c>
      <c r="S1540" s="1" t="s">
        <v>264</v>
      </c>
      <c r="T1540" s="1" t="s">
        <v>149</v>
      </c>
      <c r="U1540" s="1">
        <v>2</v>
      </c>
      <c r="V1540" s="1">
        <v>88701</v>
      </c>
    </row>
    <row r="1541" spans="1:22" x14ac:dyDescent="0.35">
      <c r="A1541" s="1">
        <v>21690</v>
      </c>
      <c r="B1541" s="1" t="s">
        <v>98</v>
      </c>
      <c r="C1541" s="1">
        <v>29.89</v>
      </c>
      <c r="D1541" s="1">
        <v>0.05</v>
      </c>
      <c r="E1541" s="1">
        <v>2715</v>
      </c>
      <c r="F1541" s="1"/>
      <c r="G1541" s="1"/>
      <c r="H1541" s="1" t="s">
        <v>32</v>
      </c>
      <c r="I1541" s="1" t="s">
        <v>81</v>
      </c>
      <c r="J1541" s="1" t="s">
        <v>73</v>
      </c>
      <c r="K1541" s="1" t="s">
        <v>144</v>
      </c>
      <c r="L1541" s="1" t="s">
        <v>44</v>
      </c>
      <c r="M1541" s="1"/>
      <c r="N1541" s="1" t="s">
        <v>27</v>
      </c>
      <c r="O1541" s="1" t="s">
        <v>54</v>
      </c>
      <c r="P1541" s="1" t="s">
        <v>215</v>
      </c>
      <c r="Q1541" s="1" t="s">
        <v>923</v>
      </c>
      <c r="R1541" s="1">
        <v>48911</v>
      </c>
      <c r="S1541" s="2">
        <v>42339</v>
      </c>
      <c r="T1541" s="1" t="s">
        <v>189</v>
      </c>
      <c r="U1541" s="1">
        <v>1</v>
      </c>
      <c r="V1541" s="1">
        <v>88702</v>
      </c>
    </row>
    <row r="1542" spans="1:22" x14ac:dyDescent="0.35">
      <c r="A1542" s="1">
        <v>21863</v>
      </c>
      <c r="B1542" s="1" t="s">
        <v>41</v>
      </c>
      <c r="C1542" s="1">
        <v>6.74</v>
      </c>
      <c r="D1542" s="1">
        <v>0.05</v>
      </c>
      <c r="E1542" s="1">
        <v>2718</v>
      </c>
      <c r="F1542" s="1"/>
      <c r="G1542" s="1"/>
      <c r="H1542" s="1" t="s">
        <v>32</v>
      </c>
      <c r="I1542" s="1" t="s">
        <v>104</v>
      </c>
      <c r="J1542" s="1" t="s">
        <v>58</v>
      </c>
      <c r="K1542" s="1" t="s">
        <v>83</v>
      </c>
      <c r="L1542" s="1" t="s">
        <v>26</v>
      </c>
      <c r="M1542" s="1"/>
      <c r="N1542" s="1" t="s">
        <v>27</v>
      </c>
      <c r="O1542" s="1" t="s">
        <v>114</v>
      </c>
      <c r="P1542" s="1" t="s">
        <v>142</v>
      </c>
      <c r="Q1542" s="1" t="s">
        <v>923</v>
      </c>
      <c r="R1542" s="1">
        <v>60438</v>
      </c>
      <c r="S1542" s="2">
        <v>42007</v>
      </c>
      <c r="T1542" s="2">
        <v>42066</v>
      </c>
      <c r="U1542" s="1">
        <v>15</v>
      </c>
      <c r="V1542" s="1">
        <v>89394</v>
      </c>
    </row>
    <row r="1543" spans="1:22" x14ac:dyDescent="0.35">
      <c r="A1543" s="1">
        <v>21399</v>
      </c>
      <c r="B1543" s="1" t="s">
        <v>41</v>
      </c>
      <c r="C1543" s="1">
        <v>40.479999999999997</v>
      </c>
      <c r="D1543" s="1">
        <v>0.05</v>
      </c>
      <c r="E1543" s="1">
        <v>2720</v>
      </c>
      <c r="F1543" s="1"/>
      <c r="G1543" s="1"/>
      <c r="H1543" s="1" t="s">
        <v>32</v>
      </c>
      <c r="I1543" s="1" t="s">
        <v>51</v>
      </c>
      <c r="J1543" s="1" t="s">
        <v>73</v>
      </c>
      <c r="K1543" s="1" t="s">
        <v>144</v>
      </c>
      <c r="L1543" s="1" t="s">
        <v>53</v>
      </c>
      <c r="M1543" s="1"/>
      <c r="N1543" s="1" t="s">
        <v>27</v>
      </c>
      <c r="O1543" s="1" t="s">
        <v>114</v>
      </c>
      <c r="P1543" s="1" t="s">
        <v>254</v>
      </c>
      <c r="Q1543" s="1" t="s">
        <v>924</v>
      </c>
      <c r="R1543" s="1">
        <v>30721</v>
      </c>
      <c r="S1543" s="1" t="s">
        <v>103</v>
      </c>
      <c r="T1543" s="1" t="s">
        <v>102</v>
      </c>
      <c r="U1543" s="1">
        <v>6</v>
      </c>
      <c r="V1543" s="1">
        <v>88766</v>
      </c>
    </row>
    <row r="1544" spans="1:22" x14ac:dyDescent="0.35">
      <c r="A1544" s="1">
        <v>19907</v>
      </c>
      <c r="B1544" s="1" t="s">
        <v>41</v>
      </c>
      <c r="C1544" s="1">
        <v>4.9800000000000004</v>
      </c>
      <c r="D1544" s="1">
        <v>0.05</v>
      </c>
      <c r="E1544" s="1">
        <v>2724</v>
      </c>
      <c r="F1544" s="1"/>
      <c r="G1544" s="1"/>
      <c r="H1544" s="1" t="s">
        <v>32</v>
      </c>
      <c r="I1544" s="1" t="s">
        <v>42</v>
      </c>
      <c r="J1544" s="1" t="s">
        <v>58</v>
      </c>
      <c r="K1544" s="1" t="s">
        <v>83</v>
      </c>
      <c r="L1544" s="1" t="s">
        <v>53</v>
      </c>
      <c r="M1544" s="1"/>
      <c r="N1544" s="1" t="s">
        <v>27</v>
      </c>
      <c r="O1544" s="1" t="s">
        <v>114</v>
      </c>
      <c r="P1544" s="1" t="s">
        <v>184</v>
      </c>
      <c r="Q1544" s="1" t="s">
        <v>925</v>
      </c>
      <c r="R1544" s="1">
        <v>37421</v>
      </c>
      <c r="S1544" s="2">
        <v>42009</v>
      </c>
      <c r="T1544" s="2">
        <v>42040</v>
      </c>
      <c r="U1544" s="1">
        <v>10</v>
      </c>
      <c r="V1544" s="1">
        <v>88959</v>
      </c>
    </row>
    <row r="1545" spans="1:22" x14ac:dyDescent="0.35">
      <c r="A1545" s="1">
        <v>19908</v>
      </c>
      <c r="B1545" s="1" t="s">
        <v>41</v>
      </c>
      <c r="C1545" s="1">
        <v>6.48</v>
      </c>
      <c r="D1545" s="1">
        <v>0.05</v>
      </c>
      <c r="E1545" s="1">
        <v>2724</v>
      </c>
      <c r="F1545" s="1"/>
      <c r="G1545" s="1"/>
      <c r="H1545" s="1" t="s">
        <v>32</v>
      </c>
      <c r="I1545" s="1" t="s">
        <v>42</v>
      </c>
      <c r="J1545" s="1" t="s">
        <v>58</v>
      </c>
      <c r="K1545" s="1" t="s">
        <v>83</v>
      </c>
      <c r="L1545" s="1" t="s">
        <v>53</v>
      </c>
      <c r="M1545" s="1"/>
      <c r="N1545" s="1" t="s">
        <v>27</v>
      </c>
      <c r="O1545" s="1" t="s">
        <v>114</v>
      </c>
      <c r="P1545" s="1" t="s">
        <v>184</v>
      </c>
      <c r="Q1545" s="1" t="s">
        <v>925</v>
      </c>
      <c r="R1545" s="1">
        <v>37421</v>
      </c>
      <c r="S1545" s="2">
        <v>42009</v>
      </c>
      <c r="T1545" s="2">
        <v>42068</v>
      </c>
      <c r="U1545" s="1">
        <v>18</v>
      </c>
      <c r="V1545" s="1">
        <v>88959</v>
      </c>
    </row>
    <row r="1546" spans="1:22" x14ac:dyDescent="0.35">
      <c r="A1546" s="1">
        <v>22612</v>
      </c>
      <c r="B1546" s="1" t="s">
        <v>31</v>
      </c>
      <c r="C1546" s="1">
        <v>28.15</v>
      </c>
      <c r="D1546" s="1">
        <v>0.05</v>
      </c>
      <c r="E1546" s="1">
        <v>2725</v>
      </c>
      <c r="F1546" s="1"/>
      <c r="G1546" s="1"/>
      <c r="H1546" s="1" t="s">
        <v>32</v>
      </c>
      <c r="I1546" s="1" t="s">
        <v>42</v>
      </c>
      <c r="J1546" s="1" t="s">
        <v>58</v>
      </c>
      <c r="K1546" s="1" t="s">
        <v>25</v>
      </c>
      <c r="L1546" s="1" t="s">
        <v>44</v>
      </c>
      <c r="M1546" s="1"/>
      <c r="N1546" s="1" t="s">
        <v>27</v>
      </c>
      <c r="O1546" s="1" t="s">
        <v>28</v>
      </c>
      <c r="P1546" s="1" t="s">
        <v>184</v>
      </c>
      <c r="Q1546" s="1" t="s">
        <v>926</v>
      </c>
      <c r="R1546" s="1">
        <v>37042</v>
      </c>
      <c r="S1546" s="1" t="s">
        <v>177</v>
      </c>
      <c r="T1546" s="1" t="s">
        <v>201</v>
      </c>
      <c r="U1546" s="1">
        <v>10</v>
      </c>
      <c r="V1546" s="1">
        <v>88958</v>
      </c>
    </row>
    <row r="1547" spans="1:22" x14ac:dyDescent="0.35">
      <c r="A1547" s="1">
        <v>21422</v>
      </c>
      <c r="B1547" s="1" t="s">
        <v>98</v>
      </c>
      <c r="C1547" s="1">
        <v>230.98</v>
      </c>
      <c r="D1547" s="1">
        <v>0.1</v>
      </c>
      <c r="E1547" s="1">
        <v>2729</v>
      </c>
      <c r="F1547" s="1"/>
      <c r="G1547" s="1"/>
      <c r="H1547" s="1" t="s">
        <v>22</v>
      </c>
      <c r="I1547" s="1" t="s">
        <v>104</v>
      </c>
      <c r="J1547" s="1" t="s">
        <v>34</v>
      </c>
      <c r="K1547" s="1" t="s">
        <v>123</v>
      </c>
      <c r="L1547" s="1" t="s">
        <v>108</v>
      </c>
      <c r="M1547" s="1"/>
      <c r="N1547" s="1" t="s">
        <v>27</v>
      </c>
      <c r="O1547" s="1" t="s">
        <v>45</v>
      </c>
      <c r="P1547" s="1" t="s">
        <v>29</v>
      </c>
      <c r="Q1547" s="1" t="s">
        <v>332</v>
      </c>
      <c r="R1547" s="1">
        <v>98226</v>
      </c>
      <c r="S1547" s="2">
        <v>42158</v>
      </c>
      <c r="T1547" s="2">
        <v>42280</v>
      </c>
      <c r="U1547" s="1">
        <v>4</v>
      </c>
      <c r="V1547" s="1">
        <v>88114</v>
      </c>
    </row>
    <row r="1548" spans="1:22" x14ac:dyDescent="0.35">
      <c r="A1548" s="1">
        <v>19819</v>
      </c>
      <c r="B1548" s="1" t="s">
        <v>31</v>
      </c>
      <c r="C1548" s="1">
        <v>100.98</v>
      </c>
      <c r="D1548" s="1">
        <v>0.1</v>
      </c>
      <c r="E1548" s="1">
        <v>2737</v>
      </c>
      <c r="F1548" s="1"/>
      <c r="G1548" s="1"/>
      <c r="H1548" s="1" t="s">
        <v>32</v>
      </c>
      <c r="I1548" s="1" t="s">
        <v>51</v>
      </c>
      <c r="J1548" s="1" t="s">
        <v>73</v>
      </c>
      <c r="K1548" s="1" t="s">
        <v>144</v>
      </c>
      <c r="L1548" s="1" t="s">
        <v>53</v>
      </c>
      <c r="M1548" s="1"/>
      <c r="N1548" s="1" t="s">
        <v>27</v>
      </c>
      <c r="O1548" s="1" t="s">
        <v>45</v>
      </c>
      <c r="P1548" s="1" t="s">
        <v>121</v>
      </c>
      <c r="Q1548" s="1" t="s">
        <v>388</v>
      </c>
      <c r="R1548" s="1">
        <v>5701</v>
      </c>
      <c r="S1548" s="1" t="s">
        <v>187</v>
      </c>
      <c r="T1548" s="1" t="s">
        <v>183</v>
      </c>
      <c r="U1548" s="1">
        <v>8</v>
      </c>
      <c r="V1548" s="1">
        <v>89018</v>
      </c>
    </row>
    <row r="1549" spans="1:22" x14ac:dyDescent="0.35">
      <c r="A1549" s="1">
        <v>18790</v>
      </c>
      <c r="B1549" s="1" t="s">
        <v>50</v>
      </c>
      <c r="C1549" s="1">
        <v>15.31</v>
      </c>
      <c r="D1549" s="1">
        <v>0.05</v>
      </c>
      <c r="E1549" s="1">
        <v>2737</v>
      </c>
      <c r="F1549" s="1"/>
      <c r="G1549" s="1"/>
      <c r="H1549" s="1" t="s">
        <v>32</v>
      </c>
      <c r="I1549" s="1" t="s">
        <v>51</v>
      </c>
      <c r="J1549" s="1" t="s">
        <v>58</v>
      </c>
      <c r="K1549" s="1" t="s">
        <v>119</v>
      </c>
      <c r="L1549" s="1" t="s">
        <v>53</v>
      </c>
      <c r="M1549" s="1"/>
      <c r="N1549" s="1" t="s">
        <v>27</v>
      </c>
      <c r="O1549" s="1" t="s">
        <v>45</v>
      </c>
      <c r="P1549" s="1" t="s">
        <v>121</v>
      </c>
      <c r="Q1549" s="1" t="s">
        <v>388</v>
      </c>
      <c r="R1549" s="1">
        <v>5701</v>
      </c>
      <c r="S1549" s="2">
        <v>42010</v>
      </c>
      <c r="T1549" s="2">
        <v>42041</v>
      </c>
      <c r="U1549" s="1">
        <v>12</v>
      </c>
      <c r="V1549" s="1">
        <v>89019</v>
      </c>
    </row>
    <row r="1550" spans="1:22" x14ac:dyDescent="0.35">
      <c r="A1550" s="1">
        <v>24278</v>
      </c>
      <c r="B1550" s="1" t="s">
        <v>41</v>
      </c>
      <c r="C1550" s="1">
        <v>33.979999999999997</v>
      </c>
      <c r="D1550" s="1">
        <v>0.05</v>
      </c>
      <c r="E1550" s="1">
        <v>2738</v>
      </c>
      <c r="F1550" s="1"/>
      <c r="G1550" s="1"/>
      <c r="H1550" s="1" t="s">
        <v>32</v>
      </c>
      <c r="I1550" s="1" t="s">
        <v>51</v>
      </c>
      <c r="J1550" s="1" t="s">
        <v>73</v>
      </c>
      <c r="K1550" s="1" t="s">
        <v>144</v>
      </c>
      <c r="L1550" s="1" t="s">
        <v>44</v>
      </c>
      <c r="M1550" s="1"/>
      <c r="N1550" s="1" t="s">
        <v>27</v>
      </c>
      <c r="O1550" s="1" t="s">
        <v>28</v>
      </c>
      <c r="P1550" s="1" t="s">
        <v>121</v>
      </c>
      <c r="Q1550" s="1" t="s">
        <v>401</v>
      </c>
      <c r="R1550" s="1">
        <v>5403</v>
      </c>
      <c r="S1550" s="1" t="s">
        <v>204</v>
      </c>
      <c r="T1550" s="1" t="s">
        <v>205</v>
      </c>
      <c r="U1550" s="1">
        <v>7</v>
      </c>
      <c r="V1550" s="1">
        <v>89017</v>
      </c>
    </row>
    <row r="1551" spans="1:22" x14ac:dyDescent="0.35">
      <c r="A1551" s="1">
        <v>19987</v>
      </c>
      <c r="B1551" s="1" t="s">
        <v>98</v>
      </c>
      <c r="C1551" s="1">
        <v>35.99</v>
      </c>
      <c r="D1551" s="1">
        <v>0.05</v>
      </c>
      <c r="E1551" s="1">
        <v>2741</v>
      </c>
      <c r="F1551" s="1"/>
      <c r="G1551" s="1"/>
      <c r="H1551" s="1" t="s">
        <v>32</v>
      </c>
      <c r="I1551" s="1" t="s">
        <v>51</v>
      </c>
      <c r="J1551" s="1" t="s">
        <v>73</v>
      </c>
      <c r="K1551" s="1" t="s">
        <v>67</v>
      </c>
      <c r="L1551" s="1" t="s">
        <v>26</v>
      </c>
      <c r="M1551" s="1"/>
      <c r="N1551" s="1" t="s">
        <v>27</v>
      </c>
      <c r="O1551" s="1" t="s">
        <v>28</v>
      </c>
      <c r="P1551" s="1" t="s">
        <v>682</v>
      </c>
      <c r="Q1551" s="1" t="s">
        <v>927</v>
      </c>
      <c r="R1551" s="1">
        <v>83605</v>
      </c>
      <c r="S1551" s="2">
        <v>42341</v>
      </c>
      <c r="T1551" s="1" t="s">
        <v>99</v>
      </c>
      <c r="U1551" s="1">
        <v>10</v>
      </c>
      <c r="V1551" s="1">
        <v>89481</v>
      </c>
    </row>
    <row r="1552" spans="1:22" x14ac:dyDescent="0.35">
      <c r="A1552" s="1">
        <v>21323</v>
      </c>
      <c r="B1552" s="1" t="s">
        <v>50</v>
      </c>
      <c r="C1552" s="1">
        <v>220.98</v>
      </c>
      <c r="D1552" s="1">
        <v>0.1</v>
      </c>
      <c r="E1552" s="1">
        <v>2745</v>
      </c>
      <c r="F1552" s="1"/>
      <c r="G1552" s="1"/>
      <c r="H1552" s="1" t="s">
        <v>22</v>
      </c>
      <c r="I1552" s="1" t="s">
        <v>81</v>
      </c>
      <c r="J1552" s="1" t="s">
        <v>34</v>
      </c>
      <c r="K1552" s="1" t="s">
        <v>151</v>
      </c>
      <c r="L1552" s="1" t="s">
        <v>108</v>
      </c>
      <c r="M1552" s="1"/>
      <c r="N1552" s="1" t="s">
        <v>27</v>
      </c>
      <c r="O1552" s="1" t="s">
        <v>45</v>
      </c>
      <c r="P1552" s="1" t="s">
        <v>250</v>
      </c>
      <c r="Q1552" s="1" t="s">
        <v>928</v>
      </c>
      <c r="R1552" s="1">
        <v>85224</v>
      </c>
      <c r="S1552" s="1" t="s">
        <v>282</v>
      </c>
      <c r="T1552" s="1" t="s">
        <v>99</v>
      </c>
      <c r="U1552" s="1">
        <v>11</v>
      </c>
      <c r="V1552" s="1">
        <v>86184</v>
      </c>
    </row>
    <row r="1553" spans="1:22" x14ac:dyDescent="0.35">
      <c r="A1553" s="1">
        <v>4949</v>
      </c>
      <c r="B1553" s="1" t="s">
        <v>50</v>
      </c>
      <c r="C1553" s="1">
        <v>9.98</v>
      </c>
      <c r="D1553" s="1">
        <v>0.05</v>
      </c>
      <c r="E1553" s="1">
        <v>2747</v>
      </c>
      <c r="F1553" s="1"/>
      <c r="G1553" s="1"/>
      <c r="H1553" s="1" t="s">
        <v>32</v>
      </c>
      <c r="I1553" s="1" t="s">
        <v>81</v>
      </c>
      <c r="J1553" s="1" t="s">
        <v>34</v>
      </c>
      <c r="K1553" s="1" t="s">
        <v>52</v>
      </c>
      <c r="L1553" s="1" t="s">
        <v>53</v>
      </c>
      <c r="M1553" s="1"/>
      <c r="N1553" s="1" t="s">
        <v>27</v>
      </c>
      <c r="O1553" s="1" t="s">
        <v>45</v>
      </c>
      <c r="P1553" s="1" t="s">
        <v>62</v>
      </c>
      <c r="Q1553" s="1" t="s">
        <v>79</v>
      </c>
      <c r="R1553" s="1">
        <v>10115</v>
      </c>
      <c r="S1553" s="2">
        <v>42126</v>
      </c>
      <c r="T1553" s="2">
        <v>42187</v>
      </c>
      <c r="U1553" s="1">
        <v>15</v>
      </c>
      <c r="V1553" s="1">
        <v>35200</v>
      </c>
    </row>
    <row r="1554" spans="1:22" x14ac:dyDescent="0.35">
      <c r="A1554" s="1">
        <v>3323</v>
      </c>
      <c r="B1554" s="1" t="s">
        <v>50</v>
      </c>
      <c r="C1554" s="1">
        <v>220.98</v>
      </c>
      <c r="D1554" s="1">
        <v>0.1</v>
      </c>
      <c r="E1554" s="1">
        <v>2747</v>
      </c>
      <c r="F1554" s="1"/>
      <c r="G1554" s="1"/>
      <c r="H1554" s="1" t="s">
        <v>22</v>
      </c>
      <c r="I1554" s="1" t="s">
        <v>81</v>
      </c>
      <c r="J1554" s="1" t="s">
        <v>34</v>
      </c>
      <c r="K1554" s="1" t="s">
        <v>151</v>
      </c>
      <c r="L1554" s="1" t="s">
        <v>108</v>
      </c>
      <c r="M1554" s="1"/>
      <c r="N1554" s="1" t="s">
        <v>27</v>
      </c>
      <c r="O1554" s="1" t="s">
        <v>114</v>
      </c>
      <c r="P1554" s="1" t="s">
        <v>62</v>
      </c>
      <c r="Q1554" s="1" t="s">
        <v>79</v>
      </c>
      <c r="R1554" s="1">
        <v>10115</v>
      </c>
      <c r="S1554" s="1" t="s">
        <v>282</v>
      </c>
      <c r="T1554" s="1" t="s">
        <v>99</v>
      </c>
      <c r="U1554" s="1">
        <v>44</v>
      </c>
      <c r="V1554" s="1">
        <v>23751</v>
      </c>
    </row>
    <row r="1555" spans="1:22" x14ac:dyDescent="0.35">
      <c r="A1555" s="1">
        <v>23271</v>
      </c>
      <c r="B1555" s="1" t="s">
        <v>41</v>
      </c>
      <c r="C1555" s="1">
        <v>161.55000000000001</v>
      </c>
      <c r="D1555" s="1">
        <v>0.1</v>
      </c>
      <c r="E1555" s="1">
        <v>2750</v>
      </c>
      <c r="F1555" s="1"/>
      <c r="G1555" s="1"/>
      <c r="H1555" s="1" t="s">
        <v>32</v>
      </c>
      <c r="I1555" s="1" t="s">
        <v>51</v>
      </c>
      <c r="J1555" s="1" t="s">
        <v>58</v>
      </c>
      <c r="K1555" s="1" t="s">
        <v>119</v>
      </c>
      <c r="L1555" s="1" t="s">
        <v>53</v>
      </c>
      <c r="M1555" s="1"/>
      <c r="N1555" s="1" t="s">
        <v>27</v>
      </c>
      <c r="O1555" s="1" t="s">
        <v>45</v>
      </c>
      <c r="P1555" s="1" t="s">
        <v>117</v>
      </c>
      <c r="Q1555" s="1" t="s">
        <v>929</v>
      </c>
      <c r="R1555" s="1">
        <v>22980</v>
      </c>
      <c r="S1555" s="2">
        <v>42219</v>
      </c>
      <c r="T1555" s="2">
        <v>42219</v>
      </c>
      <c r="U1555" s="1">
        <v>4</v>
      </c>
      <c r="V1555" s="1">
        <v>91424</v>
      </c>
    </row>
    <row r="1556" spans="1:22" x14ac:dyDescent="0.35">
      <c r="A1556" s="1">
        <v>21630</v>
      </c>
      <c r="B1556" s="1" t="s">
        <v>50</v>
      </c>
      <c r="C1556" s="1">
        <v>22.01</v>
      </c>
      <c r="D1556" s="1">
        <v>0.05</v>
      </c>
      <c r="E1556" s="1">
        <v>2760</v>
      </c>
      <c r="F1556" s="1"/>
      <c r="G1556" s="1"/>
      <c r="H1556" s="1" t="s">
        <v>32</v>
      </c>
      <c r="I1556" s="1" t="s">
        <v>81</v>
      </c>
      <c r="J1556" s="1" t="s">
        <v>58</v>
      </c>
      <c r="K1556" s="1" t="s">
        <v>25</v>
      </c>
      <c r="L1556" s="1" t="s">
        <v>44</v>
      </c>
      <c r="M1556" s="1"/>
      <c r="N1556" s="1" t="s">
        <v>27</v>
      </c>
      <c r="O1556" s="1" t="s">
        <v>45</v>
      </c>
      <c r="P1556" s="1" t="s">
        <v>171</v>
      </c>
      <c r="Q1556" s="1" t="s">
        <v>930</v>
      </c>
      <c r="R1556" s="1">
        <v>6708</v>
      </c>
      <c r="S1556" s="1" t="s">
        <v>187</v>
      </c>
      <c r="T1556" s="1" t="s">
        <v>183</v>
      </c>
      <c r="U1556" s="1">
        <v>11</v>
      </c>
      <c r="V1556" s="1">
        <v>90724</v>
      </c>
    </row>
    <row r="1557" spans="1:22" x14ac:dyDescent="0.35">
      <c r="A1557" s="1">
        <v>21629</v>
      </c>
      <c r="B1557" s="1" t="s">
        <v>50</v>
      </c>
      <c r="C1557" s="1">
        <v>29.74</v>
      </c>
      <c r="D1557" s="1">
        <v>0.05</v>
      </c>
      <c r="E1557" s="1">
        <v>2764</v>
      </c>
      <c r="F1557" s="1"/>
      <c r="G1557" s="1"/>
      <c r="H1557" s="1" t="s">
        <v>32</v>
      </c>
      <c r="I1557" s="1" t="s">
        <v>81</v>
      </c>
      <c r="J1557" s="1" t="s">
        <v>58</v>
      </c>
      <c r="K1557" s="1" t="s">
        <v>119</v>
      </c>
      <c r="L1557" s="1" t="s">
        <v>53</v>
      </c>
      <c r="M1557" s="1"/>
      <c r="N1557" s="1" t="s">
        <v>27</v>
      </c>
      <c r="O1557" s="1" t="s">
        <v>45</v>
      </c>
      <c r="P1557" s="1" t="s">
        <v>46</v>
      </c>
      <c r="Q1557" s="1" t="s">
        <v>899</v>
      </c>
      <c r="R1557" s="1">
        <v>7601</v>
      </c>
      <c r="S1557" s="1" t="s">
        <v>187</v>
      </c>
      <c r="T1557" s="1" t="s">
        <v>187</v>
      </c>
      <c r="U1557" s="1">
        <v>4</v>
      </c>
      <c r="V1557" s="1">
        <v>90724</v>
      </c>
    </row>
    <row r="1558" spans="1:22" x14ac:dyDescent="0.35">
      <c r="A1558" s="1">
        <v>26156</v>
      </c>
      <c r="B1558" s="1" t="s">
        <v>98</v>
      </c>
      <c r="C1558" s="1">
        <v>5.85</v>
      </c>
      <c r="D1558" s="1">
        <v>0.05</v>
      </c>
      <c r="E1558" s="1">
        <v>2765</v>
      </c>
      <c r="F1558" s="1"/>
      <c r="G1558" s="1"/>
      <c r="H1558" s="1" t="s">
        <v>32</v>
      </c>
      <c r="I1558" s="1" t="s">
        <v>81</v>
      </c>
      <c r="J1558" s="1" t="s">
        <v>58</v>
      </c>
      <c r="K1558" s="1" t="s">
        <v>25</v>
      </c>
      <c r="L1558" s="1" t="s">
        <v>26</v>
      </c>
      <c r="M1558" s="1"/>
      <c r="N1558" s="1" t="s">
        <v>27</v>
      </c>
      <c r="O1558" s="1" t="s">
        <v>114</v>
      </c>
      <c r="P1558" s="1" t="s">
        <v>46</v>
      </c>
      <c r="Q1558" s="1" t="s">
        <v>931</v>
      </c>
      <c r="R1558" s="1">
        <v>8021</v>
      </c>
      <c r="S1558" s="1" t="s">
        <v>64</v>
      </c>
      <c r="T1558" s="1" t="s">
        <v>330</v>
      </c>
      <c r="U1558" s="1">
        <v>7</v>
      </c>
      <c r="V1558" s="1">
        <v>90725</v>
      </c>
    </row>
    <row r="1559" spans="1:22" x14ac:dyDescent="0.35">
      <c r="A1559" s="1">
        <v>23342</v>
      </c>
      <c r="B1559" s="1" t="s">
        <v>41</v>
      </c>
      <c r="C1559" s="1">
        <v>11.55</v>
      </c>
      <c r="D1559" s="1">
        <v>0.05</v>
      </c>
      <c r="E1559" s="1">
        <v>2770</v>
      </c>
      <c r="F1559" s="1"/>
      <c r="G1559" s="1"/>
      <c r="H1559" s="1" t="s">
        <v>32</v>
      </c>
      <c r="I1559" s="1" t="s">
        <v>81</v>
      </c>
      <c r="J1559" s="1" t="s">
        <v>58</v>
      </c>
      <c r="K1559" s="1" t="s">
        <v>25</v>
      </c>
      <c r="L1559" s="1" t="s">
        <v>26</v>
      </c>
      <c r="M1559" s="1"/>
      <c r="N1559" s="1" t="s">
        <v>27</v>
      </c>
      <c r="O1559" s="1" t="s">
        <v>114</v>
      </c>
      <c r="P1559" s="1" t="s">
        <v>254</v>
      </c>
      <c r="Q1559" s="1" t="s">
        <v>932</v>
      </c>
      <c r="R1559" s="1">
        <v>30338</v>
      </c>
      <c r="S1559" s="2">
        <v>42219</v>
      </c>
      <c r="T1559" s="2">
        <v>42280</v>
      </c>
      <c r="U1559" s="1">
        <v>14</v>
      </c>
      <c r="V1559" s="1">
        <v>88975</v>
      </c>
    </row>
    <row r="1560" spans="1:22" x14ac:dyDescent="0.35">
      <c r="A1560" s="1">
        <v>26157</v>
      </c>
      <c r="B1560" s="1" t="s">
        <v>21</v>
      </c>
      <c r="C1560" s="1">
        <v>177.98</v>
      </c>
      <c r="D1560" s="1">
        <v>0.1</v>
      </c>
      <c r="E1560" s="1">
        <v>2771</v>
      </c>
      <c r="F1560" s="1"/>
      <c r="G1560" s="1"/>
      <c r="H1560" s="1" t="s">
        <v>32</v>
      </c>
      <c r="I1560" s="1" t="s">
        <v>81</v>
      </c>
      <c r="J1560" s="1" t="s">
        <v>58</v>
      </c>
      <c r="K1560" s="1" t="s">
        <v>196</v>
      </c>
      <c r="L1560" s="1" t="s">
        <v>53</v>
      </c>
      <c r="M1560" s="1"/>
      <c r="N1560" s="1" t="s">
        <v>27</v>
      </c>
      <c r="O1560" s="1" t="s">
        <v>28</v>
      </c>
      <c r="P1560" s="1" t="s">
        <v>254</v>
      </c>
      <c r="Q1560" s="1" t="s">
        <v>933</v>
      </c>
      <c r="R1560" s="1">
        <v>30344</v>
      </c>
      <c r="S1560" s="1" t="s">
        <v>39</v>
      </c>
      <c r="T1560" s="1" t="s">
        <v>39</v>
      </c>
      <c r="U1560" s="1">
        <v>3</v>
      </c>
      <c r="V1560" s="1">
        <v>88974</v>
      </c>
    </row>
    <row r="1561" spans="1:22" x14ac:dyDescent="0.35">
      <c r="A1561" s="1">
        <v>24523</v>
      </c>
      <c r="B1561" s="1" t="s">
        <v>31</v>
      </c>
      <c r="C1561" s="1">
        <v>5.18</v>
      </c>
      <c r="D1561" s="1">
        <v>0.05</v>
      </c>
      <c r="E1561" s="1">
        <v>2773</v>
      </c>
      <c r="F1561" s="1"/>
      <c r="G1561" s="1"/>
      <c r="H1561" s="1" t="s">
        <v>32</v>
      </c>
      <c r="I1561" s="1" t="s">
        <v>81</v>
      </c>
      <c r="J1561" s="1" t="s">
        <v>58</v>
      </c>
      <c r="K1561" s="1" t="s">
        <v>100</v>
      </c>
      <c r="L1561" s="1" t="s">
        <v>53</v>
      </c>
      <c r="M1561" s="1"/>
      <c r="N1561" s="1" t="s">
        <v>27</v>
      </c>
      <c r="O1561" s="1" t="s">
        <v>54</v>
      </c>
      <c r="P1561" s="1" t="s">
        <v>37</v>
      </c>
      <c r="Q1561" s="1" t="s">
        <v>502</v>
      </c>
      <c r="R1561" s="1">
        <v>94568</v>
      </c>
      <c r="S1561" s="1" t="s">
        <v>267</v>
      </c>
      <c r="T1561" s="1" t="s">
        <v>95</v>
      </c>
      <c r="U1561" s="1">
        <v>2</v>
      </c>
      <c r="V1561" s="1">
        <v>91584</v>
      </c>
    </row>
    <row r="1562" spans="1:22" x14ac:dyDescent="0.35">
      <c r="A1562" s="1">
        <v>20956</v>
      </c>
      <c r="B1562" s="1" t="s">
        <v>98</v>
      </c>
      <c r="C1562" s="1">
        <v>574.74</v>
      </c>
      <c r="D1562" s="1">
        <v>0.1</v>
      </c>
      <c r="E1562" s="1">
        <v>2775</v>
      </c>
      <c r="F1562" s="1"/>
      <c r="G1562" s="1"/>
      <c r="H1562" s="1" t="s">
        <v>32</v>
      </c>
      <c r="I1562" s="1" t="s">
        <v>104</v>
      </c>
      <c r="J1562" s="1" t="s">
        <v>73</v>
      </c>
      <c r="K1562" s="1" t="s">
        <v>74</v>
      </c>
      <c r="L1562" s="1" t="s">
        <v>178</v>
      </c>
      <c r="M1562" s="1"/>
      <c r="N1562" s="1" t="s">
        <v>27</v>
      </c>
      <c r="O1562" s="1" t="s">
        <v>45</v>
      </c>
      <c r="P1562" s="1" t="s">
        <v>142</v>
      </c>
      <c r="Q1562" s="1" t="s">
        <v>934</v>
      </c>
      <c r="R1562" s="1">
        <v>60131</v>
      </c>
      <c r="S1562" s="1" t="s">
        <v>87</v>
      </c>
      <c r="T1562" s="2">
        <v>42096</v>
      </c>
      <c r="U1562" s="1">
        <v>8</v>
      </c>
      <c r="V1562" s="1">
        <v>91229</v>
      </c>
    </row>
    <row r="1563" spans="1:22" x14ac:dyDescent="0.35">
      <c r="A1563" s="1">
        <v>24122</v>
      </c>
      <c r="B1563" s="1" t="s">
        <v>41</v>
      </c>
      <c r="C1563" s="1">
        <v>350.98</v>
      </c>
      <c r="D1563" s="1">
        <v>0.1</v>
      </c>
      <c r="E1563" s="1">
        <v>2776</v>
      </c>
      <c r="F1563" s="1"/>
      <c r="G1563" s="1"/>
      <c r="H1563" s="1" t="s">
        <v>22</v>
      </c>
      <c r="I1563" s="1" t="s">
        <v>104</v>
      </c>
      <c r="J1563" s="1" t="s">
        <v>34</v>
      </c>
      <c r="K1563" s="1" t="s">
        <v>35</v>
      </c>
      <c r="L1563" s="1" t="s">
        <v>36</v>
      </c>
      <c r="M1563" s="1"/>
      <c r="N1563" s="1" t="s">
        <v>27</v>
      </c>
      <c r="O1563" s="1" t="s">
        <v>45</v>
      </c>
      <c r="P1563" s="1" t="s">
        <v>268</v>
      </c>
      <c r="Q1563" s="1" t="s">
        <v>935</v>
      </c>
      <c r="R1563" s="1">
        <v>20877</v>
      </c>
      <c r="S1563" s="2">
        <v>42339</v>
      </c>
      <c r="T1563" s="1" t="s">
        <v>176</v>
      </c>
      <c r="U1563" s="1">
        <v>11</v>
      </c>
      <c r="V1563" s="1">
        <v>91228</v>
      </c>
    </row>
    <row r="1564" spans="1:22" x14ac:dyDescent="0.35">
      <c r="A1564" s="1">
        <v>24123</v>
      </c>
      <c r="B1564" s="1" t="s">
        <v>41</v>
      </c>
      <c r="C1564" s="1">
        <v>1.68</v>
      </c>
      <c r="D1564" s="1">
        <v>0.05</v>
      </c>
      <c r="E1564" s="1">
        <v>2776</v>
      </c>
      <c r="F1564" s="1"/>
      <c r="G1564" s="1"/>
      <c r="H1564" s="1" t="s">
        <v>32</v>
      </c>
      <c r="I1564" s="1" t="s">
        <v>104</v>
      </c>
      <c r="J1564" s="1" t="s">
        <v>58</v>
      </c>
      <c r="K1564" s="1" t="s">
        <v>25</v>
      </c>
      <c r="L1564" s="1" t="s">
        <v>26</v>
      </c>
      <c r="M1564" s="1"/>
      <c r="N1564" s="1" t="s">
        <v>27</v>
      </c>
      <c r="O1564" s="1" t="s">
        <v>114</v>
      </c>
      <c r="P1564" s="1" t="s">
        <v>268</v>
      </c>
      <c r="Q1564" s="1" t="s">
        <v>935</v>
      </c>
      <c r="R1564" s="1">
        <v>20877</v>
      </c>
      <c r="S1564" s="2">
        <v>42339</v>
      </c>
      <c r="T1564" s="1" t="s">
        <v>164</v>
      </c>
      <c r="U1564" s="1">
        <v>8</v>
      </c>
      <c r="V1564" s="1">
        <v>91228</v>
      </c>
    </row>
    <row r="1565" spans="1:22" x14ac:dyDescent="0.35">
      <c r="A1565" s="1">
        <v>20097</v>
      </c>
      <c r="B1565" s="1" t="s">
        <v>21</v>
      </c>
      <c r="C1565" s="1">
        <v>205.99</v>
      </c>
      <c r="D1565" s="1">
        <v>0.1</v>
      </c>
      <c r="E1565" s="1">
        <v>2778</v>
      </c>
      <c r="F1565" s="1"/>
      <c r="G1565" s="1"/>
      <c r="H1565" s="1" t="s">
        <v>22</v>
      </c>
      <c r="I1565" s="1" t="s">
        <v>104</v>
      </c>
      <c r="J1565" s="1" t="s">
        <v>73</v>
      </c>
      <c r="K1565" s="1" t="s">
        <v>67</v>
      </c>
      <c r="L1565" s="1" t="s">
        <v>53</v>
      </c>
      <c r="M1565" s="1"/>
      <c r="N1565" s="1" t="s">
        <v>27</v>
      </c>
      <c r="O1565" s="1" t="s">
        <v>114</v>
      </c>
      <c r="P1565" s="1" t="s">
        <v>225</v>
      </c>
      <c r="Q1565" s="1" t="s">
        <v>469</v>
      </c>
      <c r="R1565" s="1">
        <v>28403</v>
      </c>
      <c r="S1565" s="2">
        <v>42310</v>
      </c>
      <c r="T1565" s="2">
        <v>42340</v>
      </c>
      <c r="U1565" s="1">
        <v>12</v>
      </c>
      <c r="V1565" s="1">
        <v>87160</v>
      </c>
    </row>
    <row r="1566" spans="1:22" x14ac:dyDescent="0.35">
      <c r="A1566" s="1">
        <v>20098</v>
      </c>
      <c r="B1566" s="1" t="s">
        <v>21</v>
      </c>
      <c r="C1566" s="1">
        <v>205.99</v>
      </c>
      <c r="D1566" s="1">
        <v>0.1</v>
      </c>
      <c r="E1566" s="1">
        <v>2778</v>
      </c>
      <c r="F1566" s="1"/>
      <c r="G1566" s="1"/>
      <c r="H1566" s="1" t="s">
        <v>32</v>
      </c>
      <c r="I1566" s="1" t="s">
        <v>104</v>
      </c>
      <c r="J1566" s="1" t="s">
        <v>73</v>
      </c>
      <c r="K1566" s="1" t="s">
        <v>67</v>
      </c>
      <c r="L1566" s="1" t="s">
        <v>53</v>
      </c>
      <c r="M1566" s="1"/>
      <c r="N1566" s="1" t="s">
        <v>27</v>
      </c>
      <c r="O1566" s="1" t="s">
        <v>114</v>
      </c>
      <c r="P1566" s="1" t="s">
        <v>225</v>
      </c>
      <c r="Q1566" s="1" t="s">
        <v>469</v>
      </c>
      <c r="R1566" s="1">
        <v>28403</v>
      </c>
      <c r="S1566" s="2">
        <v>42310</v>
      </c>
      <c r="T1566" s="2">
        <v>42340</v>
      </c>
      <c r="U1566" s="1">
        <v>5</v>
      </c>
      <c r="V1566" s="1">
        <v>87160</v>
      </c>
    </row>
    <row r="1567" spans="1:22" x14ac:dyDescent="0.35">
      <c r="A1567" s="1">
        <v>21707</v>
      </c>
      <c r="B1567" s="1" t="s">
        <v>41</v>
      </c>
      <c r="C1567" s="1">
        <v>35.99</v>
      </c>
      <c r="D1567" s="1">
        <v>0.05</v>
      </c>
      <c r="E1567" s="1">
        <v>2779</v>
      </c>
      <c r="F1567" s="1"/>
      <c r="G1567" s="1"/>
      <c r="H1567" s="1" t="s">
        <v>32</v>
      </c>
      <c r="I1567" s="1" t="s">
        <v>81</v>
      </c>
      <c r="J1567" s="1" t="s">
        <v>73</v>
      </c>
      <c r="K1567" s="1" t="s">
        <v>67</v>
      </c>
      <c r="L1567" s="1" t="s">
        <v>26</v>
      </c>
      <c r="M1567" s="1"/>
      <c r="N1567" s="1" t="s">
        <v>27</v>
      </c>
      <c r="O1567" s="1" t="s">
        <v>28</v>
      </c>
      <c r="P1567" s="1" t="s">
        <v>225</v>
      </c>
      <c r="Q1567" s="1" t="s">
        <v>936</v>
      </c>
      <c r="R1567" s="1">
        <v>27893</v>
      </c>
      <c r="S1567" s="2">
        <v>42314</v>
      </c>
      <c r="T1567" s="2">
        <v>42344</v>
      </c>
      <c r="U1567" s="1">
        <v>11</v>
      </c>
      <c r="V1567" s="1">
        <v>87161</v>
      </c>
    </row>
    <row r="1568" spans="1:22" x14ac:dyDescent="0.35">
      <c r="A1568" s="1">
        <v>22095</v>
      </c>
      <c r="B1568" s="1" t="s">
        <v>98</v>
      </c>
      <c r="C1568" s="1">
        <v>2.16</v>
      </c>
      <c r="D1568" s="1">
        <v>0.05</v>
      </c>
      <c r="E1568" s="1">
        <v>2781</v>
      </c>
      <c r="F1568" s="1"/>
      <c r="G1568" s="1"/>
      <c r="H1568" s="1" t="s">
        <v>32</v>
      </c>
      <c r="I1568" s="1" t="s">
        <v>104</v>
      </c>
      <c r="J1568" s="1" t="s">
        <v>58</v>
      </c>
      <c r="K1568" s="1" t="s">
        <v>100</v>
      </c>
      <c r="L1568" s="1" t="s">
        <v>53</v>
      </c>
      <c r="M1568" s="1"/>
      <c r="N1568" s="1" t="s">
        <v>27</v>
      </c>
      <c r="O1568" s="1" t="s">
        <v>28</v>
      </c>
      <c r="P1568" s="1" t="s">
        <v>90</v>
      </c>
      <c r="Q1568" s="1" t="s">
        <v>937</v>
      </c>
      <c r="R1568" s="1">
        <v>97071</v>
      </c>
      <c r="S1568" s="1" t="s">
        <v>241</v>
      </c>
      <c r="T1568" s="2">
        <v>42096</v>
      </c>
      <c r="U1568" s="1">
        <v>2</v>
      </c>
      <c r="V1568" s="1">
        <v>87162</v>
      </c>
    </row>
    <row r="1569" spans="1:22" x14ac:dyDescent="0.35">
      <c r="A1569" s="1">
        <v>22096</v>
      </c>
      <c r="B1569" s="1" t="s">
        <v>98</v>
      </c>
      <c r="C1569" s="1">
        <v>808.49</v>
      </c>
      <c r="D1569" s="1">
        <v>0.1</v>
      </c>
      <c r="E1569" s="1">
        <v>2781</v>
      </c>
      <c r="F1569" s="1"/>
      <c r="G1569" s="1"/>
      <c r="H1569" s="1" t="s">
        <v>22</v>
      </c>
      <c r="I1569" s="1" t="s">
        <v>104</v>
      </c>
      <c r="J1569" s="1" t="s">
        <v>73</v>
      </c>
      <c r="K1569" s="1" t="s">
        <v>74</v>
      </c>
      <c r="L1569" s="1" t="s">
        <v>36</v>
      </c>
      <c r="M1569" s="1"/>
      <c r="N1569" s="1" t="s">
        <v>27</v>
      </c>
      <c r="O1569" s="1" t="s">
        <v>28</v>
      </c>
      <c r="P1569" s="1" t="s">
        <v>90</v>
      </c>
      <c r="Q1569" s="1" t="s">
        <v>937</v>
      </c>
      <c r="R1569" s="1">
        <v>97071</v>
      </c>
      <c r="S1569" s="1" t="s">
        <v>241</v>
      </c>
      <c r="T1569" s="2">
        <v>42187</v>
      </c>
      <c r="U1569" s="1">
        <v>11</v>
      </c>
      <c r="V1569" s="1">
        <v>87162</v>
      </c>
    </row>
    <row r="1570" spans="1:22" x14ac:dyDescent="0.35">
      <c r="A1570" s="1">
        <v>22097</v>
      </c>
      <c r="B1570" s="1" t="s">
        <v>98</v>
      </c>
      <c r="C1570" s="1">
        <v>6.48</v>
      </c>
      <c r="D1570" s="1">
        <v>0.05</v>
      </c>
      <c r="E1570" s="1">
        <v>2781</v>
      </c>
      <c r="F1570" s="1"/>
      <c r="G1570" s="1"/>
      <c r="H1570" s="1" t="s">
        <v>32</v>
      </c>
      <c r="I1570" s="1" t="s">
        <v>104</v>
      </c>
      <c r="J1570" s="1" t="s">
        <v>58</v>
      </c>
      <c r="K1570" s="1" t="s">
        <v>83</v>
      </c>
      <c r="L1570" s="1" t="s">
        <v>53</v>
      </c>
      <c r="M1570" s="1"/>
      <c r="N1570" s="1" t="s">
        <v>27</v>
      </c>
      <c r="O1570" s="1" t="s">
        <v>114</v>
      </c>
      <c r="P1570" s="1" t="s">
        <v>90</v>
      </c>
      <c r="Q1570" s="1" t="s">
        <v>937</v>
      </c>
      <c r="R1570" s="1">
        <v>97071</v>
      </c>
      <c r="S1570" s="1" t="s">
        <v>241</v>
      </c>
      <c r="T1570" s="2">
        <v>42187</v>
      </c>
      <c r="U1570" s="1">
        <v>3</v>
      </c>
      <c r="V1570" s="1">
        <v>87162</v>
      </c>
    </row>
    <row r="1571" spans="1:22" x14ac:dyDescent="0.35">
      <c r="A1571" s="1">
        <v>21587</v>
      </c>
      <c r="B1571" s="1" t="s">
        <v>31</v>
      </c>
      <c r="C1571" s="1">
        <v>47.98</v>
      </c>
      <c r="D1571" s="1">
        <v>0.05</v>
      </c>
      <c r="E1571" s="1">
        <v>2787</v>
      </c>
      <c r="F1571" s="1"/>
      <c r="G1571" s="1"/>
      <c r="H1571" s="1" t="s">
        <v>22</v>
      </c>
      <c r="I1571" s="1" t="s">
        <v>104</v>
      </c>
      <c r="J1571" s="1" t="s">
        <v>73</v>
      </c>
      <c r="K1571" s="1" t="s">
        <v>144</v>
      </c>
      <c r="L1571" s="1" t="s">
        <v>44</v>
      </c>
      <c r="M1571" s="1"/>
      <c r="N1571" s="1" t="s">
        <v>27</v>
      </c>
      <c r="O1571" s="1" t="s">
        <v>54</v>
      </c>
      <c r="P1571" s="1" t="s">
        <v>138</v>
      </c>
      <c r="Q1571" s="1" t="s">
        <v>938</v>
      </c>
      <c r="R1571" s="1">
        <v>70003</v>
      </c>
      <c r="S1571" s="2">
        <v>42341</v>
      </c>
      <c r="T1571" s="1" t="s">
        <v>181</v>
      </c>
      <c r="U1571" s="1">
        <v>8</v>
      </c>
      <c r="V1571" s="1">
        <v>91316</v>
      </c>
    </row>
    <row r="1572" spans="1:22" x14ac:dyDescent="0.35">
      <c r="A1572" s="1">
        <v>19860</v>
      </c>
      <c r="B1572" s="1" t="s">
        <v>41</v>
      </c>
      <c r="C1572" s="1">
        <v>2.88</v>
      </c>
      <c r="D1572" s="1">
        <v>0.05</v>
      </c>
      <c r="E1572" s="1">
        <v>2791</v>
      </c>
      <c r="F1572" s="1"/>
      <c r="G1572" s="1"/>
      <c r="H1572" s="1" t="s">
        <v>32</v>
      </c>
      <c r="I1572" s="1" t="s">
        <v>81</v>
      </c>
      <c r="J1572" s="1" t="s">
        <v>58</v>
      </c>
      <c r="K1572" s="1" t="s">
        <v>25</v>
      </c>
      <c r="L1572" s="1" t="s">
        <v>26</v>
      </c>
      <c r="M1572" s="1"/>
      <c r="N1572" s="1" t="s">
        <v>27</v>
      </c>
      <c r="O1572" s="1" t="s">
        <v>54</v>
      </c>
      <c r="P1572" s="1" t="s">
        <v>215</v>
      </c>
      <c r="Q1572" s="1" t="s">
        <v>939</v>
      </c>
      <c r="R1572" s="1">
        <v>48071</v>
      </c>
      <c r="S1572" s="1" t="s">
        <v>176</v>
      </c>
      <c r="T1572" s="1" t="s">
        <v>176</v>
      </c>
      <c r="U1572" s="1">
        <v>7</v>
      </c>
      <c r="V1572" s="1">
        <v>88758</v>
      </c>
    </row>
    <row r="1573" spans="1:22" x14ac:dyDescent="0.35">
      <c r="A1573" s="1">
        <v>18361</v>
      </c>
      <c r="B1573" s="1" t="s">
        <v>50</v>
      </c>
      <c r="C1573" s="1">
        <v>2.61</v>
      </c>
      <c r="D1573" s="1">
        <v>0.05</v>
      </c>
      <c r="E1573" s="1">
        <v>2794</v>
      </c>
      <c r="F1573" s="1"/>
      <c r="G1573" s="1"/>
      <c r="H1573" s="1" t="s">
        <v>32</v>
      </c>
      <c r="I1573" s="1" t="s">
        <v>81</v>
      </c>
      <c r="J1573" s="1" t="s">
        <v>58</v>
      </c>
      <c r="K1573" s="1" t="s">
        <v>116</v>
      </c>
      <c r="L1573" s="1" t="s">
        <v>53</v>
      </c>
      <c r="M1573" s="1"/>
      <c r="N1573" s="1" t="s">
        <v>27</v>
      </c>
      <c r="O1573" s="1" t="s">
        <v>54</v>
      </c>
      <c r="P1573" s="1" t="s">
        <v>228</v>
      </c>
      <c r="Q1573" s="1" t="s">
        <v>940</v>
      </c>
      <c r="R1573" s="1">
        <v>50158</v>
      </c>
      <c r="S1573" s="1" t="s">
        <v>271</v>
      </c>
      <c r="T1573" s="1" t="s">
        <v>130</v>
      </c>
      <c r="U1573" s="1">
        <v>2</v>
      </c>
      <c r="V1573" s="1">
        <v>87554</v>
      </c>
    </row>
    <row r="1574" spans="1:22" x14ac:dyDescent="0.35">
      <c r="A1574" s="1">
        <v>18895</v>
      </c>
      <c r="B1574" s="1" t="s">
        <v>21</v>
      </c>
      <c r="C1574" s="1">
        <v>4.76</v>
      </c>
      <c r="D1574" s="1">
        <v>0.05</v>
      </c>
      <c r="E1574" s="1">
        <v>2794</v>
      </c>
      <c r="F1574" s="1"/>
      <c r="G1574" s="1"/>
      <c r="H1574" s="1" t="s">
        <v>32</v>
      </c>
      <c r="I1574" s="1" t="s">
        <v>81</v>
      </c>
      <c r="J1574" s="1" t="s">
        <v>58</v>
      </c>
      <c r="K1574" s="1" t="s">
        <v>83</v>
      </c>
      <c r="L1574" s="1" t="s">
        <v>26</v>
      </c>
      <c r="M1574" s="1"/>
      <c r="N1574" s="1" t="s">
        <v>27</v>
      </c>
      <c r="O1574" s="1" t="s">
        <v>54</v>
      </c>
      <c r="P1574" s="1" t="s">
        <v>228</v>
      </c>
      <c r="Q1574" s="1" t="s">
        <v>940</v>
      </c>
      <c r="R1574" s="1">
        <v>50158</v>
      </c>
      <c r="S1574" s="2">
        <v>42191</v>
      </c>
      <c r="T1574" s="2">
        <v>42191</v>
      </c>
      <c r="U1574" s="1">
        <v>5</v>
      </c>
      <c r="V1574" s="1">
        <v>87555</v>
      </c>
    </row>
    <row r="1575" spans="1:22" x14ac:dyDescent="0.35">
      <c r="A1575" s="1">
        <v>19486</v>
      </c>
      <c r="B1575" s="1" t="s">
        <v>98</v>
      </c>
      <c r="C1575" s="1">
        <v>3.57</v>
      </c>
      <c r="D1575" s="1">
        <v>0.05</v>
      </c>
      <c r="E1575" s="1">
        <v>2795</v>
      </c>
      <c r="F1575" s="1"/>
      <c r="G1575" s="1"/>
      <c r="H1575" s="1" t="s">
        <v>32</v>
      </c>
      <c r="I1575" s="1" t="s">
        <v>81</v>
      </c>
      <c r="J1575" s="1" t="s">
        <v>58</v>
      </c>
      <c r="K1575" s="1" t="s">
        <v>25</v>
      </c>
      <c r="L1575" s="1" t="s">
        <v>44</v>
      </c>
      <c r="M1575" s="1"/>
      <c r="N1575" s="1" t="s">
        <v>27</v>
      </c>
      <c r="O1575" s="1" t="s">
        <v>54</v>
      </c>
      <c r="P1575" s="1" t="s">
        <v>228</v>
      </c>
      <c r="Q1575" s="1" t="s">
        <v>941</v>
      </c>
      <c r="R1575" s="1">
        <v>50401</v>
      </c>
      <c r="S1575" s="1" t="s">
        <v>198</v>
      </c>
      <c r="T1575" s="1" t="s">
        <v>85</v>
      </c>
      <c r="U1575" s="1">
        <v>8</v>
      </c>
      <c r="V1575" s="1">
        <v>87556</v>
      </c>
    </row>
    <row r="1576" spans="1:22" x14ac:dyDescent="0.35">
      <c r="A1576" s="1">
        <v>19487</v>
      </c>
      <c r="B1576" s="1" t="s">
        <v>98</v>
      </c>
      <c r="C1576" s="1">
        <v>200.99</v>
      </c>
      <c r="D1576" s="1">
        <v>0.1</v>
      </c>
      <c r="E1576" s="1">
        <v>2795</v>
      </c>
      <c r="F1576" s="1"/>
      <c r="G1576" s="1"/>
      <c r="H1576" s="1" t="s">
        <v>32</v>
      </c>
      <c r="I1576" s="1" t="s">
        <v>81</v>
      </c>
      <c r="J1576" s="1" t="s">
        <v>73</v>
      </c>
      <c r="K1576" s="1" t="s">
        <v>67</v>
      </c>
      <c r="L1576" s="1" t="s">
        <v>53</v>
      </c>
      <c r="M1576" s="1"/>
      <c r="N1576" s="1" t="s">
        <v>27</v>
      </c>
      <c r="O1576" s="1" t="s">
        <v>54</v>
      </c>
      <c r="P1576" s="1" t="s">
        <v>228</v>
      </c>
      <c r="Q1576" s="1" t="s">
        <v>941</v>
      </c>
      <c r="R1576" s="1">
        <v>50401</v>
      </c>
      <c r="S1576" s="1" t="s">
        <v>198</v>
      </c>
      <c r="T1576" s="1" t="s">
        <v>87</v>
      </c>
      <c r="U1576" s="1">
        <v>14</v>
      </c>
      <c r="V1576" s="1">
        <v>87556</v>
      </c>
    </row>
    <row r="1577" spans="1:22" x14ac:dyDescent="0.35">
      <c r="A1577" s="1">
        <v>19488</v>
      </c>
      <c r="B1577" s="1" t="s">
        <v>98</v>
      </c>
      <c r="C1577" s="1">
        <v>195.99</v>
      </c>
      <c r="D1577" s="1">
        <v>0.1</v>
      </c>
      <c r="E1577" s="1">
        <v>2795</v>
      </c>
      <c r="F1577" s="1"/>
      <c r="G1577" s="1"/>
      <c r="H1577" s="1" t="s">
        <v>32</v>
      </c>
      <c r="I1577" s="1" t="s">
        <v>81</v>
      </c>
      <c r="J1577" s="1" t="s">
        <v>73</v>
      </c>
      <c r="K1577" s="1" t="s">
        <v>67</v>
      </c>
      <c r="L1577" s="1" t="s">
        <v>53</v>
      </c>
      <c r="M1577" s="1"/>
      <c r="N1577" s="1" t="s">
        <v>27</v>
      </c>
      <c r="O1577" s="1" t="s">
        <v>54</v>
      </c>
      <c r="P1577" s="1" t="s">
        <v>228</v>
      </c>
      <c r="Q1577" s="1" t="s">
        <v>941</v>
      </c>
      <c r="R1577" s="1">
        <v>50401</v>
      </c>
      <c r="S1577" s="1" t="s">
        <v>198</v>
      </c>
      <c r="T1577" s="1" t="s">
        <v>198</v>
      </c>
      <c r="U1577" s="1">
        <v>2</v>
      </c>
      <c r="V1577" s="1">
        <v>87556</v>
      </c>
    </row>
    <row r="1578" spans="1:22" x14ac:dyDescent="0.35">
      <c r="A1578" s="1">
        <v>23351</v>
      </c>
      <c r="B1578" s="1" t="s">
        <v>50</v>
      </c>
      <c r="C1578" s="1">
        <v>30.44</v>
      </c>
      <c r="D1578" s="1">
        <v>0.05</v>
      </c>
      <c r="E1578" s="1">
        <v>2796</v>
      </c>
      <c r="F1578" s="1"/>
      <c r="G1578" s="1"/>
      <c r="H1578" s="1" t="s">
        <v>32</v>
      </c>
      <c r="I1578" s="1" t="s">
        <v>81</v>
      </c>
      <c r="J1578" s="1" t="s">
        <v>58</v>
      </c>
      <c r="K1578" s="1" t="s">
        <v>100</v>
      </c>
      <c r="L1578" s="1" t="s">
        <v>53</v>
      </c>
      <c r="M1578" s="1"/>
      <c r="N1578" s="1" t="s">
        <v>27</v>
      </c>
      <c r="O1578" s="1" t="s">
        <v>45</v>
      </c>
      <c r="P1578" s="1" t="s">
        <v>228</v>
      </c>
      <c r="Q1578" s="1" t="s">
        <v>942</v>
      </c>
      <c r="R1578" s="1">
        <v>51106</v>
      </c>
      <c r="S1578" s="1" t="s">
        <v>222</v>
      </c>
      <c r="T1578" s="1" t="s">
        <v>186</v>
      </c>
      <c r="U1578" s="1">
        <v>12</v>
      </c>
      <c r="V1578" s="1">
        <v>87553</v>
      </c>
    </row>
    <row r="1579" spans="1:22" x14ac:dyDescent="0.35">
      <c r="A1579" s="1">
        <v>22787</v>
      </c>
      <c r="B1579" s="1" t="s">
        <v>50</v>
      </c>
      <c r="C1579" s="1">
        <v>5.0199999999999996</v>
      </c>
      <c r="D1579" s="1">
        <v>0.05</v>
      </c>
      <c r="E1579" s="1">
        <v>2797</v>
      </c>
      <c r="F1579" s="1"/>
      <c r="G1579" s="1"/>
      <c r="H1579" s="1" t="s">
        <v>32</v>
      </c>
      <c r="I1579" s="1" t="s">
        <v>104</v>
      </c>
      <c r="J1579" s="1" t="s">
        <v>73</v>
      </c>
      <c r="K1579" s="1" t="s">
        <v>144</v>
      </c>
      <c r="L1579" s="1" t="s">
        <v>44</v>
      </c>
      <c r="M1579" s="1"/>
      <c r="N1579" s="1" t="s">
        <v>27</v>
      </c>
      <c r="O1579" s="1" t="s">
        <v>45</v>
      </c>
      <c r="P1579" s="1" t="s">
        <v>174</v>
      </c>
      <c r="Q1579" s="1" t="s">
        <v>943</v>
      </c>
      <c r="R1579" s="1">
        <v>15122</v>
      </c>
      <c r="S1579" s="2">
        <v>42278</v>
      </c>
      <c r="T1579" s="2">
        <v>42309</v>
      </c>
      <c r="U1579" s="1">
        <v>8</v>
      </c>
      <c r="V1579" s="1">
        <v>87552</v>
      </c>
    </row>
    <row r="1580" spans="1:22" x14ac:dyDescent="0.35">
      <c r="A1580" s="1">
        <v>23350</v>
      </c>
      <c r="B1580" s="1" t="s">
        <v>50</v>
      </c>
      <c r="C1580" s="1">
        <v>4.91</v>
      </c>
      <c r="D1580" s="1">
        <v>0.05</v>
      </c>
      <c r="E1580" s="1">
        <v>2797</v>
      </c>
      <c r="F1580" s="1"/>
      <c r="G1580" s="1"/>
      <c r="H1580" s="1" t="s">
        <v>32</v>
      </c>
      <c r="I1580" s="1" t="s">
        <v>81</v>
      </c>
      <c r="J1580" s="1" t="s">
        <v>58</v>
      </c>
      <c r="K1580" s="1" t="s">
        <v>116</v>
      </c>
      <c r="L1580" s="1" t="s">
        <v>53</v>
      </c>
      <c r="M1580" s="1"/>
      <c r="N1580" s="1" t="s">
        <v>27</v>
      </c>
      <c r="O1580" s="1" t="s">
        <v>28</v>
      </c>
      <c r="P1580" s="1" t="s">
        <v>174</v>
      </c>
      <c r="Q1580" s="1" t="s">
        <v>943</v>
      </c>
      <c r="R1580" s="1">
        <v>15122</v>
      </c>
      <c r="S1580" s="1" t="s">
        <v>222</v>
      </c>
      <c r="T1580" s="1" t="s">
        <v>97</v>
      </c>
      <c r="U1580" s="1">
        <v>9</v>
      </c>
      <c r="V1580" s="1">
        <v>87553</v>
      </c>
    </row>
    <row r="1581" spans="1:22" x14ac:dyDescent="0.35">
      <c r="A1581" s="1">
        <v>20618</v>
      </c>
      <c r="B1581" s="1" t="s">
        <v>98</v>
      </c>
      <c r="C1581" s="1">
        <v>17.52</v>
      </c>
      <c r="D1581" s="1">
        <v>0.05</v>
      </c>
      <c r="E1581" s="1">
        <v>2801</v>
      </c>
      <c r="F1581" s="1"/>
      <c r="G1581" s="1"/>
      <c r="H1581" s="1" t="s">
        <v>32</v>
      </c>
      <c r="I1581" s="1" t="s">
        <v>42</v>
      </c>
      <c r="J1581" s="1" t="s">
        <v>58</v>
      </c>
      <c r="K1581" s="1" t="s">
        <v>196</v>
      </c>
      <c r="L1581" s="1" t="s">
        <v>75</v>
      </c>
      <c r="M1581" s="1"/>
      <c r="N1581" s="1" t="s">
        <v>27</v>
      </c>
      <c r="O1581" s="1" t="s">
        <v>28</v>
      </c>
      <c r="P1581" s="1" t="s">
        <v>250</v>
      </c>
      <c r="Q1581" s="1" t="s">
        <v>928</v>
      </c>
      <c r="R1581" s="1">
        <v>85224</v>
      </c>
      <c r="S1581" s="1" t="s">
        <v>325</v>
      </c>
      <c r="T1581" s="2">
        <v>42070</v>
      </c>
      <c r="U1581" s="1">
        <v>15</v>
      </c>
      <c r="V1581" s="1">
        <v>91049</v>
      </c>
    </row>
    <row r="1582" spans="1:22" x14ac:dyDescent="0.35">
      <c r="A1582" s="1">
        <v>18070</v>
      </c>
      <c r="B1582" s="1" t="s">
        <v>50</v>
      </c>
      <c r="C1582" s="1">
        <v>500.98</v>
      </c>
      <c r="D1582" s="1">
        <v>0.1</v>
      </c>
      <c r="E1582" s="1">
        <v>2803</v>
      </c>
      <c r="F1582" s="1"/>
      <c r="G1582" s="1"/>
      <c r="H1582" s="1" t="s">
        <v>22</v>
      </c>
      <c r="I1582" s="1" t="s">
        <v>51</v>
      </c>
      <c r="J1582" s="1" t="s">
        <v>73</v>
      </c>
      <c r="K1582" s="1" t="s">
        <v>74</v>
      </c>
      <c r="L1582" s="1" t="s">
        <v>36</v>
      </c>
      <c r="M1582" s="1"/>
      <c r="N1582" s="1" t="s">
        <v>27</v>
      </c>
      <c r="O1582" s="1" t="s">
        <v>28</v>
      </c>
      <c r="P1582" s="1" t="s">
        <v>37</v>
      </c>
      <c r="Q1582" s="1" t="s">
        <v>944</v>
      </c>
      <c r="R1582" s="1">
        <v>90022</v>
      </c>
      <c r="S1582" s="2">
        <v>42126</v>
      </c>
      <c r="T1582" s="2">
        <v>42157</v>
      </c>
      <c r="U1582" s="1">
        <v>10</v>
      </c>
      <c r="V1582" s="1">
        <v>86227</v>
      </c>
    </row>
    <row r="1583" spans="1:22" x14ac:dyDescent="0.35">
      <c r="A1583" s="1">
        <v>18071</v>
      </c>
      <c r="B1583" s="1" t="s">
        <v>50</v>
      </c>
      <c r="C1583" s="1">
        <v>178.47</v>
      </c>
      <c r="D1583" s="1">
        <v>0.1</v>
      </c>
      <c r="E1583" s="1">
        <v>2803</v>
      </c>
      <c r="F1583" s="1"/>
      <c r="G1583" s="1"/>
      <c r="H1583" s="1" t="s">
        <v>32</v>
      </c>
      <c r="I1583" s="1" t="s">
        <v>51</v>
      </c>
      <c r="J1583" s="1" t="s">
        <v>58</v>
      </c>
      <c r="K1583" s="1" t="s">
        <v>119</v>
      </c>
      <c r="L1583" s="1" t="s">
        <v>53</v>
      </c>
      <c r="M1583" s="1"/>
      <c r="N1583" s="1" t="s">
        <v>27</v>
      </c>
      <c r="O1583" s="1" t="s">
        <v>114</v>
      </c>
      <c r="P1583" s="1" t="s">
        <v>37</v>
      </c>
      <c r="Q1583" s="1" t="s">
        <v>944</v>
      </c>
      <c r="R1583" s="1">
        <v>90022</v>
      </c>
      <c r="S1583" s="2">
        <v>42126</v>
      </c>
      <c r="T1583" s="2">
        <v>42187</v>
      </c>
      <c r="U1583" s="1">
        <v>1</v>
      </c>
      <c r="V1583" s="1">
        <v>86227</v>
      </c>
    </row>
    <row r="1584" spans="1:22" x14ac:dyDescent="0.35">
      <c r="A1584" s="1">
        <v>24604</v>
      </c>
      <c r="B1584" s="1" t="s">
        <v>50</v>
      </c>
      <c r="C1584" s="1">
        <v>30.56</v>
      </c>
      <c r="D1584" s="1">
        <v>0.05</v>
      </c>
      <c r="E1584" s="1">
        <v>2813</v>
      </c>
      <c r="F1584" s="1"/>
      <c r="G1584" s="1"/>
      <c r="H1584" s="1" t="s">
        <v>32</v>
      </c>
      <c r="I1584" s="1" t="s">
        <v>81</v>
      </c>
      <c r="J1584" s="1" t="s">
        <v>58</v>
      </c>
      <c r="K1584" s="1" t="s">
        <v>100</v>
      </c>
      <c r="L1584" s="1" t="s">
        <v>53</v>
      </c>
      <c r="M1584" s="1"/>
      <c r="N1584" s="1" t="s">
        <v>27</v>
      </c>
      <c r="O1584" s="1" t="s">
        <v>45</v>
      </c>
      <c r="P1584" s="1" t="s">
        <v>184</v>
      </c>
      <c r="Q1584" s="1" t="s">
        <v>945</v>
      </c>
      <c r="R1584" s="1">
        <v>37311</v>
      </c>
      <c r="S1584" s="2">
        <v>42187</v>
      </c>
      <c r="T1584" s="2">
        <v>42187</v>
      </c>
      <c r="U1584" s="1">
        <v>12</v>
      </c>
      <c r="V1584" s="1">
        <v>88819</v>
      </c>
    </row>
    <row r="1585" spans="1:22" x14ac:dyDescent="0.35">
      <c r="A1585" s="1">
        <v>24044</v>
      </c>
      <c r="B1585" s="1" t="s">
        <v>21</v>
      </c>
      <c r="C1585" s="1">
        <v>4.71</v>
      </c>
      <c r="D1585" s="1">
        <v>0.05</v>
      </c>
      <c r="E1585" s="1">
        <v>2817</v>
      </c>
      <c r="F1585" s="1"/>
      <c r="G1585" s="1"/>
      <c r="H1585" s="1" t="s">
        <v>22</v>
      </c>
      <c r="I1585" s="1" t="s">
        <v>81</v>
      </c>
      <c r="J1585" s="1" t="s">
        <v>58</v>
      </c>
      <c r="K1585" s="1" t="s">
        <v>60</v>
      </c>
      <c r="L1585" s="1" t="s">
        <v>26</v>
      </c>
      <c r="M1585" s="1"/>
      <c r="N1585" s="1" t="s">
        <v>27</v>
      </c>
      <c r="O1585" s="1" t="s">
        <v>45</v>
      </c>
      <c r="P1585" s="1" t="s">
        <v>124</v>
      </c>
      <c r="Q1585" s="1" t="s">
        <v>262</v>
      </c>
      <c r="R1585" s="1">
        <v>43055</v>
      </c>
      <c r="S1585" s="2">
        <v>42010</v>
      </c>
      <c r="T1585" s="2">
        <v>42041</v>
      </c>
      <c r="U1585" s="1">
        <v>2</v>
      </c>
      <c r="V1585" s="1">
        <v>89743</v>
      </c>
    </row>
    <row r="1586" spans="1:22" x14ac:dyDescent="0.35">
      <c r="A1586" s="1">
        <v>24045</v>
      </c>
      <c r="B1586" s="1" t="s">
        <v>21</v>
      </c>
      <c r="C1586" s="1">
        <v>55.99</v>
      </c>
      <c r="D1586" s="1">
        <v>0.05</v>
      </c>
      <c r="E1586" s="1">
        <v>2817</v>
      </c>
      <c r="F1586" s="1"/>
      <c r="G1586" s="1"/>
      <c r="H1586" s="1" t="s">
        <v>22</v>
      </c>
      <c r="I1586" s="1" t="s">
        <v>81</v>
      </c>
      <c r="J1586" s="1" t="s">
        <v>73</v>
      </c>
      <c r="K1586" s="1" t="s">
        <v>67</v>
      </c>
      <c r="L1586" s="1" t="s">
        <v>44</v>
      </c>
      <c r="M1586" s="1"/>
      <c r="N1586" s="1" t="s">
        <v>27</v>
      </c>
      <c r="O1586" s="1" t="s">
        <v>54</v>
      </c>
      <c r="P1586" s="1" t="s">
        <v>124</v>
      </c>
      <c r="Q1586" s="1" t="s">
        <v>262</v>
      </c>
      <c r="R1586" s="1">
        <v>43055</v>
      </c>
      <c r="S1586" s="2">
        <v>42010</v>
      </c>
      <c r="T1586" s="2">
        <v>42041</v>
      </c>
      <c r="U1586" s="1">
        <v>3</v>
      </c>
      <c r="V1586" s="1">
        <v>89743</v>
      </c>
    </row>
    <row r="1587" spans="1:22" x14ac:dyDescent="0.35">
      <c r="A1587" s="1">
        <v>24373</v>
      </c>
      <c r="B1587" s="1" t="s">
        <v>98</v>
      </c>
      <c r="C1587" s="1">
        <v>6.48</v>
      </c>
      <c r="D1587" s="1">
        <v>0.05</v>
      </c>
      <c r="E1587" s="1">
        <v>2820</v>
      </c>
      <c r="F1587" s="1"/>
      <c r="G1587" s="1"/>
      <c r="H1587" s="1" t="s">
        <v>32</v>
      </c>
      <c r="I1587" s="1" t="s">
        <v>42</v>
      </c>
      <c r="J1587" s="1" t="s">
        <v>73</v>
      </c>
      <c r="K1587" s="1" t="s">
        <v>144</v>
      </c>
      <c r="L1587" s="1" t="s">
        <v>44</v>
      </c>
      <c r="M1587" s="1"/>
      <c r="N1587" s="1" t="s">
        <v>27</v>
      </c>
      <c r="O1587" s="1" t="s">
        <v>54</v>
      </c>
      <c r="P1587" s="1" t="s">
        <v>306</v>
      </c>
      <c r="Q1587" s="1" t="s">
        <v>946</v>
      </c>
      <c r="R1587" s="1">
        <v>63129</v>
      </c>
      <c r="S1587" s="2">
        <v>42282</v>
      </c>
      <c r="T1587" s="2">
        <v>42343</v>
      </c>
      <c r="U1587" s="1">
        <v>18</v>
      </c>
      <c r="V1587" s="1">
        <v>87899</v>
      </c>
    </row>
    <row r="1588" spans="1:22" x14ac:dyDescent="0.35">
      <c r="A1588" s="1">
        <v>24746</v>
      </c>
      <c r="B1588" s="1" t="s">
        <v>31</v>
      </c>
      <c r="C1588" s="1">
        <v>22.01</v>
      </c>
      <c r="D1588" s="1">
        <v>0.05</v>
      </c>
      <c r="E1588" s="1">
        <v>2820</v>
      </c>
      <c r="F1588" s="1"/>
      <c r="G1588" s="1"/>
      <c r="H1588" s="1" t="s">
        <v>32</v>
      </c>
      <c r="I1588" s="1" t="s">
        <v>42</v>
      </c>
      <c r="J1588" s="1" t="s">
        <v>58</v>
      </c>
      <c r="K1588" s="1" t="s">
        <v>25</v>
      </c>
      <c r="L1588" s="1" t="s">
        <v>44</v>
      </c>
      <c r="M1588" s="1"/>
      <c r="N1588" s="1" t="s">
        <v>27</v>
      </c>
      <c r="O1588" s="1" t="s">
        <v>28</v>
      </c>
      <c r="P1588" s="1" t="s">
        <v>306</v>
      </c>
      <c r="Q1588" s="1" t="s">
        <v>946</v>
      </c>
      <c r="R1588" s="1">
        <v>63129</v>
      </c>
      <c r="S1588" s="1" t="s">
        <v>164</v>
      </c>
      <c r="T1588" s="1" t="s">
        <v>176</v>
      </c>
      <c r="U1588" s="1">
        <v>14</v>
      </c>
      <c r="V1588" s="1">
        <v>87900</v>
      </c>
    </row>
    <row r="1589" spans="1:22" x14ac:dyDescent="0.35">
      <c r="A1589" s="1">
        <v>23803</v>
      </c>
      <c r="B1589" s="1" t="s">
        <v>98</v>
      </c>
      <c r="C1589" s="1">
        <v>21.98</v>
      </c>
      <c r="D1589" s="1">
        <v>0.05</v>
      </c>
      <c r="E1589" s="1">
        <v>2823</v>
      </c>
      <c r="F1589" s="1"/>
      <c r="G1589" s="1"/>
      <c r="H1589" s="1" t="s">
        <v>32</v>
      </c>
      <c r="I1589" s="1" t="s">
        <v>81</v>
      </c>
      <c r="J1589" s="1" t="s">
        <v>58</v>
      </c>
      <c r="K1589" s="1" t="s">
        <v>25</v>
      </c>
      <c r="L1589" s="1" t="s">
        <v>44</v>
      </c>
      <c r="M1589" s="1"/>
      <c r="N1589" s="1" t="s">
        <v>27</v>
      </c>
      <c r="O1589" s="1" t="s">
        <v>28</v>
      </c>
      <c r="P1589" s="1" t="s">
        <v>317</v>
      </c>
      <c r="Q1589" s="1" t="s">
        <v>947</v>
      </c>
      <c r="R1589" s="1">
        <v>89031</v>
      </c>
      <c r="S1589" s="1" t="s">
        <v>230</v>
      </c>
      <c r="T1589" s="2">
        <v>42040</v>
      </c>
      <c r="U1589" s="1">
        <v>11</v>
      </c>
      <c r="V1589" s="1">
        <v>87240</v>
      </c>
    </row>
    <row r="1590" spans="1:22" x14ac:dyDescent="0.35">
      <c r="A1590" s="1">
        <v>22660</v>
      </c>
      <c r="B1590" s="1" t="s">
        <v>98</v>
      </c>
      <c r="C1590" s="1">
        <v>27.48</v>
      </c>
      <c r="D1590" s="1">
        <v>0.05</v>
      </c>
      <c r="E1590" s="1">
        <v>2825</v>
      </c>
      <c r="F1590" s="1"/>
      <c r="G1590" s="1"/>
      <c r="H1590" s="1" t="s">
        <v>32</v>
      </c>
      <c r="I1590" s="1" t="s">
        <v>104</v>
      </c>
      <c r="J1590" s="1" t="s">
        <v>73</v>
      </c>
      <c r="K1590" s="1" t="s">
        <v>144</v>
      </c>
      <c r="L1590" s="1" t="s">
        <v>53</v>
      </c>
      <c r="M1590" s="1"/>
      <c r="N1590" s="1" t="s">
        <v>27</v>
      </c>
      <c r="O1590" s="1" t="s">
        <v>28</v>
      </c>
      <c r="P1590" s="1" t="s">
        <v>682</v>
      </c>
      <c r="Q1590" s="1" t="s">
        <v>908</v>
      </c>
      <c r="R1590" s="1">
        <v>83701</v>
      </c>
      <c r="S1590" s="1" t="s">
        <v>249</v>
      </c>
      <c r="T1590" s="1" t="s">
        <v>295</v>
      </c>
      <c r="U1590" s="1">
        <v>3</v>
      </c>
      <c r="V1590" s="1">
        <v>89497</v>
      </c>
    </row>
    <row r="1591" spans="1:22" x14ac:dyDescent="0.35">
      <c r="A1591" s="1">
        <v>22661</v>
      </c>
      <c r="B1591" s="1" t="s">
        <v>98</v>
      </c>
      <c r="C1591" s="1">
        <v>10.06</v>
      </c>
      <c r="D1591" s="1">
        <v>0.05</v>
      </c>
      <c r="E1591" s="1">
        <v>2825</v>
      </c>
      <c r="F1591" s="1"/>
      <c r="G1591" s="1"/>
      <c r="H1591" s="1" t="s">
        <v>32</v>
      </c>
      <c r="I1591" s="1" t="s">
        <v>104</v>
      </c>
      <c r="J1591" s="1" t="s">
        <v>58</v>
      </c>
      <c r="K1591" s="1" t="s">
        <v>83</v>
      </c>
      <c r="L1591" s="1" t="s">
        <v>26</v>
      </c>
      <c r="M1591" s="1"/>
      <c r="N1591" s="1" t="s">
        <v>27</v>
      </c>
      <c r="O1591" s="1" t="s">
        <v>28</v>
      </c>
      <c r="P1591" s="1" t="s">
        <v>682</v>
      </c>
      <c r="Q1591" s="1" t="s">
        <v>908</v>
      </c>
      <c r="R1591" s="1">
        <v>83701</v>
      </c>
      <c r="S1591" s="1" t="s">
        <v>249</v>
      </c>
      <c r="T1591" s="1" t="s">
        <v>289</v>
      </c>
      <c r="U1591" s="1">
        <v>4</v>
      </c>
      <c r="V1591" s="1">
        <v>89497</v>
      </c>
    </row>
    <row r="1592" spans="1:22" x14ac:dyDescent="0.35">
      <c r="A1592" s="1">
        <v>24607</v>
      </c>
      <c r="B1592" s="1" t="s">
        <v>21</v>
      </c>
      <c r="C1592" s="1">
        <v>11.29</v>
      </c>
      <c r="D1592" s="1">
        <v>0.05</v>
      </c>
      <c r="E1592" s="1">
        <v>2828</v>
      </c>
      <c r="F1592" s="1"/>
      <c r="G1592" s="1"/>
      <c r="H1592" s="1" t="s">
        <v>32</v>
      </c>
      <c r="I1592" s="1" t="s">
        <v>81</v>
      </c>
      <c r="J1592" s="1" t="s">
        <v>58</v>
      </c>
      <c r="K1592" s="1" t="s">
        <v>119</v>
      </c>
      <c r="L1592" s="1" t="s">
        <v>53</v>
      </c>
      <c r="M1592" s="1"/>
      <c r="N1592" s="1" t="s">
        <v>27</v>
      </c>
      <c r="O1592" s="1" t="s">
        <v>28</v>
      </c>
      <c r="P1592" s="1" t="s">
        <v>37</v>
      </c>
      <c r="Q1592" s="1" t="s">
        <v>948</v>
      </c>
      <c r="R1592" s="1">
        <v>92243</v>
      </c>
      <c r="S1592" s="1" t="s">
        <v>398</v>
      </c>
      <c r="T1592" s="1" t="s">
        <v>207</v>
      </c>
      <c r="U1592" s="1">
        <v>8</v>
      </c>
      <c r="V1592" s="1">
        <v>87720</v>
      </c>
    </row>
    <row r="1593" spans="1:22" x14ac:dyDescent="0.35">
      <c r="A1593" s="1">
        <v>23431</v>
      </c>
      <c r="B1593" s="1" t="s">
        <v>50</v>
      </c>
      <c r="C1593" s="1">
        <v>39.479999999999997</v>
      </c>
      <c r="D1593" s="1">
        <v>0.05</v>
      </c>
      <c r="E1593" s="1">
        <v>2828</v>
      </c>
      <c r="F1593" s="1"/>
      <c r="G1593" s="1"/>
      <c r="H1593" s="1" t="s">
        <v>32</v>
      </c>
      <c r="I1593" s="1" t="s">
        <v>81</v>
      </c>
      <c r="J1593" s="1" t="s">
        <v>73</v>
      </c>
      <c r="K1593" s="1" t="s">
        <v>144</v>
      </c>
      <c r="L1593" s="1" t="s">
        <v>44</v>
      </c>
      <c r="M1593" s="1"/>
      <c r="N1593" s="1" t="s">
        <v>27</v>
      </c>
      <c r="O1593" s="1" t="s">
        <v>54</v>
      </c>
      <c r="P1593" s="1" t="s">
        <v>37</v>
      </c>
      <c r="Q1593" s="1" t="s">
        <v>948</v>
      </c>
      <c r="R1593" s="1">
        <v>92243</v>
      </c>
      <c r="S1593" s="2">
        <v>42010</v>
      </c>
      <c r="T1593" s="2">
        <v>42041</v>
      </c>
      <c r="U1593" s="1">
        <v>12</v>
      </c>
      <c r="V1593" s="1">
        <v>87721</v>
      </c>
    </row>
    <row r="1594" spans="1:22" x14ac:dyDescent="0.35">
      <c r="A1594" s="1">
        <v>20594</v>
      </c>
      <c r="B1594" s="1" t="s">
        <v>31</v>
      </c>
      <c r="C1594" s="1">
        <v>140.97999999999999</v>
      </c>
      <c r="D1594" s="1">
        <v>0.1</v>
      </c>
      <c r="E1594" s="1">
        <v>2833</v>
      </c>
      <c r="F1594" s="1"/>
      <c r="G1594" s="1"/>
      <c r="H1594" s="1" t="s">
        <v>22</v>
      </c>
      <c r="I1594" s="1" t="s">
        <v>51</v>
      </c>
      <c r="J1594" s="1" t="s">
        <v>34</v>
      </c>
      <c r="K1594" s="1" t="s">
        <v>151</v>
      </c>
      <c r="L1594" s="1" t="s">
        <v>108</v>
      </c>
      <c r="M1594" s="1"/>
      <c r="N1594" s="1" t="s">
        <v>27</v>
      </c>
      <c r="O1594" s="1" t="s">
        <v>54</v>
      </c>
      <c r="P1594" s="1" t="s">
        <v>55</v>
      </c>
      <c r="Q1594" s="1" t="s">
        <v>949</v>
      </c>
      <c r="R1594" s="1">
        <v>55076</v>
      </c>
      <c r="S1594" s="1" t="s">
        <v>132</v>
      </c>
      <c r="T1594" s="1" t="s">
        <v>94</v>
      </c>
      <c r="U1594" s="1">
        <v>4</v>
      </c>
      <c r="V1594" s="1">
        <v>91030</v>
      </c>
    </row>
    <row r="1595" spans="1:22" x14ac:dyDescent="0.35">
      <c r="A1595" s="1">
        <v>20595</v>
      </c>
      <c r="B1595" s="1" t="s">
        <v>31</v>
      </c>
      <c r="C1595" s="1">
        <v>65.989999999999995</v>
      </c>
      <c r="D1595" s="1">
        <v>0.05</v>
      </c>
      <c r="E1595" s="1">
        <v>2833</v>
      </c>
      <c r="F1595" s="1"/>
      <c r="G1595" s="1"/>
      <c r="H1595" s="1" t="s">
        <v>32</v>
      </c>
      <c r="I1595" s="1" t="s">
        <v>51</v>
      </c>
      <c r="J1595" s="1" t="s">
        <v>73</v>
      </c>
      <c r="K1595" s="1" t="s">
        <v>67</v>
      </c>
      <c r="L1595" s="1" t="s">
        <v>53</v>
      </c>
      <c r="M1595" s="1"/>
      <c r="N1595" s="1" t="s">
        <v>27</v>
      </c>
      <c r="O1595" s="1" t="s">
        <v>54</v>
      </c>
      <c r="P1595" s="1" t="s">
        <v>55</v>
      </c>
      <c r="Q1595" s="1" t="s">
        <v>949</v>
      </c>
      <c r="R1595" s="1">
        <v>55076</v>
      </c>
      <c r="S1595" s="1" t="s">
        <v>132</v>
      </c>
      <c r="T1595" s="1" t="s">
        <v>267</v>
      </c>
      <c r="U1595" s="1">
        <v>15</v>
      </c>
      <c r="V1595" s="1">
        <v>91030</v>
      </c>
    </row>
    <row r="1596" spans="1:22" x14ac:dyDescent="0.35">
      <c r="A1596" s="1">
        <v>19191</v>
      </c>
      <c r="B1596" s="1" t="s">
        <v>21</v>
      </c>
      <c r="C1596" s="1">
        <v>51.98</v>
      </c>
      <c r="D1596" s="1">
        <v>0.05</v>
      </c>
      <c r="E1596" s="1">
        <v>2837</v>
      </c>
      <c r="F1596" s="1"/>
      <c r="G1596" s="1"/>
      <c r="H1596" s="1" t="s">
        <v>32</v>
      </c>
      <c r="I1596" s="1" t="s">
        <v>42</v>
      </c>
      <c r="J1596" s="1" t="s">
        <v>73</v>
      </c>
      <c r="K1596" s="1" t="s">
        <v>74</v>
      </c>
      <c r="L1596" s="1" t="s">
        <v>75</v>
      </c>
      <c r="M1596" s="1"/>
      <c r="N1596" s="1" t="s">
        <v>27</v>
      </c>
      <c r="O1596" s="1" t="s">
        <v>54</v>
      </c>
      <c r="P1596" s="1" t="s">
        <v>217</v>
      </c>
      <c r="Q1596" s="1" t="s">
        <v>950</v>
      </c>
      <c r="R1596" s="1">
        <v>74133</v>
      </c>
      <c r="S1596" s="2">
        <v>42219</v>
      </c>
      <c r="T1596" s="2">
        <v>42280</v>
      </c>
      <c r="U1596" s="1">
        <v>13</v>
      </c>
      <c r="V1596" s="1">
        <v>89801</v>
      </c>
    </row>
    <row r="1597" spans="1:22" x14ac:dyDescent="0.35">
      <c r="A1597" s="1">
        <v>19192</v>
      </c>
      <c r="B1597" s="1" t="s">
        <v>21</v>
      </c>
      <c r="C1597" s="1">
        <v>80.97</v>
      </c>
      <c r="D1597" s="1">
        <v>0.05</v>
      </c>
      <c r="E1597" s="1">
        <v>2837</v>
      </c>
      <c r="F1597" s="1"/>
      <c r="G1597" s="1"/>
      <c r="H1597" s="1" t="s">
        <v>22</v>
      </c>
      <c r="I1597" s="1" t="s">
        <v>42</v>
      </c>
      <c r="J1597" s="1" t="s">
        <v>73</v>
      </c>
      <c r="K1597" s="1" t="s">
        <v>74</v>
      </c>
      <c r="L1597" s="1" t="s">
        <v>36</v>
      </c>
      <c r="M1597" s="1"/>
      <c r="N1597" s="1" t="s">
        <v>27</v>
      </c>
      <c r="O1597" s="1" t="s">
        <v>114</v>
      </c>
      <c r="P1597" s="1" t="s">
        <v>217</v>
      </c>
      <c r="Q1597" s="1" t="s">
        <v>950</v>
      </c>
      <c r="R1597" s="1">
        <v>74133</v>
      </c>
      <c r="S1597" s="2">
        <v>42219</v>
      </c>
      <c r="T1597" s="2">
        <v>42311</v>
      </c>
      <c r="U1597" s="1">
        <v>3</v>
      </c>
      <c r="V1597" s="1">
        <v>89801</v>
      </c>
    </row>
    <row r="1598" spans="1:22" x14ac:dyDescent="0.35">
      <c r="A1598" s="1">
        <v>18416</v>
      </c>
      <c r="B1598" s="1" t="s">
        <v>21</v>
      </c>
      <c r="C1598" s="1">
        <v>21.98</v>
      </c>
      <c r="D1598" s="1">
        <v>0.05</v>
      </c>
      <c r="E1598" s="1">
        <v>2840</v>
      </c>
      <c r="F1598" s="1"/>
      <c r="G1598" s="1"/>
      <c r="H1598" s="1" t="s">
        <v>32</v>
      </c>
      <c r="I1598" s="1" t="s">
        <v>81</v>
      </c>
      <c r="J1598" s="1" t="s">
        <v>58</v>
      </c>
      <c r="K1598" s="1" t="s">
        <v>25</v>
      </c>
      <c r="L1598" s="1" t="s">
        <v>44</v>
      </c>
      <c r="M1598" s="1"/>
      <c r="N1598" s="1" t="s">
        <v>27</v>
      </c>
      <c r="O1598" s="1" t="s">
        <v>114</v>
      </c>
      <c r="P1598" s="1" t="s">
        <v>242</v>
      </c>
      <c r="Q1598" s="1" t="s">
        <v>951</v>
      </c>
      <c r="R1598" s="1">
        <v>33161</v>
      </c>
      <c r="S1598" s="1" t="s">
        <v>99</v>
      </c>
      <c r="T1598" s="1" t="s">
        <v>271</v>
      </c>
      <c r="U1598" s="1">
        <v>16</v>
      </c>
      <c r="V1598" s="1">
        <v>87884</v>
      </c>
    </row>
    <row r="1599" spans="1:22" x14ac:dyDescent="0.35">
      <c r="A1599" s="1">
        <v>18419</v>
      </c>
      <c r="B1599" s="1" t="s">
        <v>50</v>
      </c>
      <c r="C1599" s="1">
        <v>15.68</v>
      </c>
      <c r="D1599" s="1">
        <v>0.05</v>
      </c>
      <c r="E1599" s="1">
        <v>2840</v>
      </c>
      <c r="F1599" s="1"/>
      <c r="G1599" s="1"/>
      <c r="H1599" s="1" t="s">
        <v>32</v>
      </c>
      <c r="I1599" s="1" t="s">
        <v>81</v>
      </c>
      <c r="J1599" s="1" t="s">
        <v>34</v>
      </c>
      <c r="K1599" s="1" t="s">
        <v>52</v>
      </c>
      <c r="L1599" s="1" t="s">
        <v>44</v>
      </c>
      <c r="M1599" s="1"/>
      <c r="N1599" s="1" t="s">
        <v>27</v>
      </c>
      <c r="O1599" s="1" t="s">
        <v>114</v>
      </c>
      <c r="P1599" s="1" t="s">
        <v>242</v>
      </c>
      <c r="Q1599" s="1" t="s">
        <v>951</v>
      </c>
      <c r="R1599" s="1">
        <v>33161</v>
      </c>
      <c r="S1599" s="2">
        <v>42314</v>
      </c>
      <c r="T1599" s="1" t="s">
        <v>39</v>
      </c>
      <c r="U1599" s="1">
        <v>17</v>
      </c>
      <c r="V1599" s="1">
        <v>87885</v>
      </c>
    </row>
    <row r="1600" spans="1:22" x14ac:dyDescent="0.35">
      <c r="A1600" s="1">
        <v>18420</v>
      </c>
      <c r="B1600" s="1" t="s">
        <v>50</v>
      </c>
      <c r="C1600" s="1">
        <v>14.98</v>
      </c>
      <c r="D1600" s="1">
        <v>0.05</v>
      </c>
      <c r="E1600" s="1">
        <v>2840</v>
      </c>
      <c r="F1600" s="1"/>
      <c r="G1600" s="1"/>
      <c r="H1600" s="1" t="s">
        <v>32</v>
      </c>
      <c r="I1600" s="1" t="s">
        <v>81</v>
      </c>
      <c r="J1600" s="1" t="s">
        <v>34</v>
      </c>
      <c r="K1600" s="1" t="s">
        <v>52</v>
      </c>
      <c r="L1600" s="1" t="s">
        <v>44</v>
      </c>
      <c r="M1600" s="1"/>
      <c r="N1600" s="1" t="s">
        <v>27</v>
      </c>
      <c r="O1600" s="1" t="s">
        <v>114</v>
      </c>
      <c r="P1600" s="1" t="s">
        <v>242</v>
      </c>
      <c r="Q1600" s="1" t="s">
        <v>951</v>
      </c>
      <c r="R1600" s="1">
        <v>33161</v>
      </c>
      <c r="S1600" s="2">
        <v>42314</v>
      </c>
      <c r="T1600" s="2">
        <v>42344</v>
      </c>
      <c r="U1600" s="1">
        <v>18</v>
      </c>
      <c r="V1600" s="1">
        <v>87885</v>
      </c>
    </row>
    <row r="1601" spans="1:22" x14ac:dyDescent="0.35">
      <c r="A1601" s="1">
        <v>18421</v>
      </c>
      <c r="B1601" s="1" t="s">
        <v>50</v>
      </c>
      <c r="C1601" s="1">
        <v>38.76</v>
      </c>
      <c r="D1601" s="1">
        <v>0.05</v>
      </c>
      <c r="E1601" s="1">
        <v>2840</v>
      </c>
      <c r="F1601" s="1"/>
      <c r="G1601" s="1"/>
      <c r="H1601" s="1" t="s">
        <v>32</v>
      </c>
      <c r="I1601" s="1" t="s">
        <v>81</v>
      </c>
      <c r="J1601" s="1" t="s">
        <v>58</v>
      </c>
      <c r="K1601" s="1" t="s">
        <v>83</v>
      </c>
      <c r="L1601" s="1" t="s">
        <v>53</v>
      </c>
      <c r="M1601" s="1"/>
      <c r="N1601" s="1" t="s">
        <v>27</v>
      </c>
      <c r="O1601" s="1" t="s">
        <v>114</v>
      </c>
      <c r="P1601" s="1" t="s">
        <v>242</v>
      </c>
      <c r="Q1601" s="1" t="s">
        <v>951</v>
      </c>
      <c r="R1601" s="1">
        <v>33161</v>
      </c>
      <c r="S1601" s="2">
        <v>42314</v>
      </c>
      <c r="T1601" s="2">
        <v>42344</v>
      </c>
      <c r="U1601" s="1">
        <v>1</v>
      </c>
      <c r="V1601" s="1">
        <v>87885</v>
      </c>
    </row>
    <row r="1602" spans="1:22" x14ac:dyDescent="0.35">
      <c r="A1602" s="1">
        <v>21855</v>
      </c>
      <c r="B1602" s="1" t="s">
        <v>31</v>
      </c>
      <c r="C1602" s="1">
        <v>90.48</v>
      </c>
      <c r="D1602" s="1">
        <v>0.05</v>
      </c>
      <c r="E1602" s="1">
        <v>2847</v>
      </c>
      <c r="F1602" s="1"/>
      <c r="G1602" s="1"/>
      <c r="H1602" s="1" t="s">
        <v>32</v>
      </c>
      <c r="I1602" s="1" t="s">
        <v>81</v>
      </c>
      <c r="J1602" s="1" t="s">
        <v>58</v>
      </c>
      <c r="K1602" s="1" t="s">
        <v>61</v>
      </c>
      <c r="L1602" s="1" t="s">
        <v>53</v>
      </c>
      <c r="M1602" s="1"/>
      <c r="N1602" s="1" t="s">
        <v>27</v>
      </c>
      <c r="O1602" s="1" t="s">
        <v>114</v>
      </c>
      <c r="P1602" s="1" t="s">
        <v>184</v>
      </c>
      <c r="Q1602" s="1" t="s">
        <v>952</v>
      </c>
      <c r="R1602" s="1">
        <v>38017</v>
      </c>
      <c r="S1602" s="2">
        <v>42251</v>
      </c>
      <c r="T1602" s="2">
        <v>42312</v>
      </c>
      <c r="U1602" s="1">
        <v>3</v>
      </c>
      <c r="V1602" s="1">
        <v>85928</v>
      </c>
    </row>
    <row r="1603" spans="1:22" x14ac:dyDescent="0.35">
      <c r="A1603" s="1">
        <v>21856</v>
      </c>
      <c r="B1603" s="1" t="s">
        <v>31</v>
      </c>
      <c r="C1603" s="1">
        <v>9.77</v>
      </c>
      <c r="D1603" s="1">
        <v>0.05</v>
      </c>
      <c r="E1603" s="1">
        <v>2847</v>
      </c>
      <c r="F1603" s="1"/>
      <c r="G1603" s="1"/>
      <c r="H1603" s="1" t="s">
        <v>32</v>
      </c>
      <c r="I1603" s="1" t="s">
        <v>81</v>
      </c>
      <c r="J1603" s="1" t="s">
        <v>34</v>
      </c>
      <c r="K1603" s="1" t="s">
        <v>52</v>
      </c>
      <c r="L1603" s="1" t="s">
        <v>75</v>
      </c>
      <c r="M1603" s="1"/>
      <c r="N1603" s="1" t="s">
        <v>27</v>
      </c>
      <c r="O1603" s="1" t="s">
        <v>114</v>
      </c>
      <c r="P1603" s="1" t="s">
        <v>184</v>
      </c>
      <c r="Q1603" s="1" t="s">
        <v>952</v>
      </c>
      <c r="R1603" s="1">
        <v>38017</v>
      </c>
      <c r="S1603" s="2">
        <v>42251</v>
      </c>
      <c r="T1603" s="2">
        <v>42281</v>
      </c>
      <c r="U1603" s="1">
        <v>9</v>
      </c>
      <c r="V1603" s="1">
        <v>85928</v>
      </c>
    </row>
    <row r="1604" spans="1:22" x14ac:dyDescent="0.35">
      <c r="A1604" s="1">
        <v>21857</v>
      </c>
      <c r="B1604" s="1" t="s">
        <v>31</v>
      </c>
      <c r="C1604" s="1">
        <v>34.99</v>
      </c>
      <c r="D1604" s="1">
        <v>0.05</v>
      </c>
      <c r="E1604" s="1">
        <v>2847</v>
      </c>
      <c r="F1604" s="1"/>
      <c r="G1604" s="1"/>
      <c r="H1604" s="1" t="s">
        <v>32</v>
      </c>
      <c r="I1604" s="1" t="s">
        <v>81</v>
      </c>
      <c r="J1604" s="1" t="s">
        <v>58</v>
      </c>
      <c r="K1604" s="1" t="s">
        <v>25</v>
      </c>
      <c r="L1604" s="1" t="s">
        <v>53</v>
      </c>
      <c r="M1604" s="1"/>
      <c r="N1604" s="1" t="s">
        <v>27</v>
      </c>
      <c r="O1604" s="1" t="s">
        <v>114</v>
      </c>
      <c r="P1604" s="1" t="s">
        <v>184</v>
      </c>
      <c r="Q1604" s="1" t="s">
        <v>952</v>
      </c>
      <c r="R1604" s="1">
        <v>38017</v>
      </c>
      <c r="S1604" s="2">
        <v>42251</v>
      </c>
      <c r="T1604" s="2">
        <v>42312</v>
      </c>
      <c r="U1604" s="1">
        <v>1</v>
      </c>
      <c r="V1604" s="1">
        <v>85928</v>
      </c>
    </row>
    <row r="1605" spans="1:22" x14ac:dyDescent="0.35">
      <c r="A1605" s="1">
        <v>24455</v>
      </c>
      <c r="B1605" s="1" t="s">
        <v>50</v>
      </c>
      <c r="C1605" s="1">
        <v>49.99</v>
      </c>
      <c r="D1605" s="1">
        <v>0.05</v>
      </c>
      <c r="E1605" s="1">
        <v>2848</v>
      </c>
      <c r="F1605" s="1"/>
      <c r="G1605" s="1"/>
      <c r="H1605" s="1" t="s">
        <v>32</v>
      </c>
      <c r="I1605" s="1" t="s">
        <v>81</v>
      </c>
      <c r="J1605" s="1" t="s">
        <v>73</v>
      </c>
      <c r="K1605" s="1" t="s">
        <v>144</v>
      </c>
      <c r="L1605" s="1" t="s">
        <v>53</v>
      </c>
      <c r="M1605" s="1"/>
      <c r="N1605" s="1" t="s">
        <v>27</v>
      </c>
      <c r="O1605" s="1" t="s">
        <v>54</v>
      </c>
      <c r="P1605" s="1" t="s">
        <v>184</v>
      </c>
      <c r="Q1605" s="1" t="s">
        <v>953</v>
      </c>
      <c r="R1605" s="1">
        <v>38401</v>
      </c>
      <c r="S1605" s="2">
        <v>42161</v>
      </c>
      <c r="T1605" s="2">
        <v>42222</v>
      </c>
      <c r="U1605" s="1">
        <v>16</v>
      </c>
      <c r="V1605" s="1">
        <v>85929</v>
      </c>
    </row>
    <row r="1606" spans="1:22" x14ac:dyDescent="0.35">
      <c r="A1606" s="1">
        <v>23622</v>
      </c>
      <c r="B1606" s="1" t="s">
        <v>98</v>
      </c>
      <c r="C1606" s="1">
        <v>115.99</v>
      </c>
      <c r="D1606" s="1">
        <v>0.1</v>
      </c>
      <c r="E1606" s="1">
        <v>2851</v>
      </c>
      <c r="F1606" s="1"/>
      <c r="G1606" s="1"/>
      <c r="H1606" s="1" t="s">
        <v>32</v>
      </c>
      <c r="I1606" s="1" t="s">
        <v>104</v>
      </c>
      <c r="J1606" s="1" t="s">
        <v>73</v>
      </c>
      <c r="K1606" s="1" t="s">
        <v>67</v>
      </c>
      <c r="L1606" s="1" t="s">
        <v>53</v>
      </c>
      <c r="M1606" s="1"/>
      <c r="N1606" s="1" t="s">
        <v>27</v>
      </c>
      <c r="O1606" s="1" t="s">
        <v>28</v>
      </c>
      <c r="P1606" s="1" t="s">
        <v>112</v>
      </c>
      <c r="Q1606" s="1" t="s">
        <v>954</v>
      </c>
      <c r="R1606" s="1">
        <v>79762</v>
      </c>
      <c r="S1606" s="2">
        <v>42251</v>
      </c>
      <c r="T1606" s="1" t="s">
        <v>204</v>
      </c>
      <c r="U1606" s="1">
        <v>11</v>
      </c>
      <c r="V1606" s="1">
        <v>86454</v>
      </c>
    </row>
    <row r="1607" spans="1:22" x14ac:dyDescent="0.35">
      <c r="A1607" s="1">
        <v>23042</v>
      </c>
      <c r="B1607" s="1" t="s">
        <v>50</v>
      </c>
      <c r="C1607" s="1">
        <v>7.84</v>
      </c>
      <c r="D1607" s="1">
        <v>0.05</v>
      </c>
      <c r="E1607" s="1">
        <v>2855</v>
      </c>
      <c r="F1607" s="1"/>
      <c r="G1607" s="1"/>
      <c r="H1607" s="1" t="s">
        <v>32</v>
      </c>
      <c r="I1607" s="1" t="s">
        <v>81</v>
      </c>
      <c r="J1607" s="1" t="s">
        <v>58</v>
      </c>
      <c r="K1607" s="1" t="s">
        <v>100</v>
      </c>
      <c r="L1607" s="1" t="s">
        <v>53</v>
      </c>
      <c r="M1607" s="1"/>
      <c r="N1607" s="1" t="s">
        <v>27</v>
      </c>
      <c r="O1607" s="1" t="s">
        <v>28</v>
      </c>
      <c r="P1607" s="1" t="s">
        <v>29</v>
      </c>
      <c r="Q1607" s="1" t="s">
        <v>955</v>
      </c>
      <c r="R1607" s="1">
        <v>98198</v>
      </c>
      <c r="S1607" s="1" t="s">
        <v>222</v>
      </c>
      <c r="T1607" s="1" t="s">
        <v>97</v>
      </c>
      <c r="U1607" s="1">
        <v>10</v>
      </c>
      <c r="V1607" s="1">
        <v>87316</v>
      </c>
    </row>
    <row r="1608" spans="1:22" x14ac:dyDescent="0.35">
      <c r="A1608" s="1">
        <v>23043</v>
      </c>
      <c r="B1608" s="1" t="s">
        <v>50</v>
      </c>
      <c r="C1608" s="1">
        <v>105.34</v>
      </c>
      <c r="D1608" s="1">
        <v>0.1</v>
      </c>
      <c r="E1608" s="1">
        <v>2855</v>
      </c>
      <c r="F1608" s="1"/>
      <c r="G1608" s="1"/>
      <c r="H1608" s="1" t="s">
        <v>32</v>
      </c>
      <c r="I1608" s="1" t="s">
        <v>81</v>
      </c>
      <c r="J1608" s="1" t="s">
        <v>34</v>
      </c>
      <c r="K1608" s="1" t="s">
        <v>52</v>
      </c>
      <c r="L1608" s="1" t="s">
        <v>178</v>
      </c>
      <c r="M1608" s="1"/>
      <c r="N1608" s="1" t="s">
        <v>27</v>
      </c>
      <c r="O1608" s="1" t="s">
        <v>28</v>
      </c>
      <c r="P1608" s="1" t="s">
        <v>29</v>
      </c>
      <c r="Q1608" s="1" t="s">
        <v>955</v>
      </c>
      <c r="R1608" s="1">
        <v>98198</v>
      </c>
      <c r="S1608" s="1" t="s">
        <v>222</v>
      </c>
      <c r="T1608" s="1" t="s">
        <v>97</v>
      </c>
      <c r="U1608" s="1">
        <v>10</v>
      </c>
      <c r="V1608" s="1">
        <v>87316</v>
      </c>
    </row>
    <row r="1609" spans="1:22" x14ac:dyDescent="0.35">
      <c r="A1609" s="1">
        <v>23213</v>
      </c>
      <c r="B1609" s="1" t="s">
        <v>98</v>
      </c>
      <c r="C1609" s="1">
        <v>6783.02</v>
      </c>
      <c r="D1609" s="1">
        <v>0.15</v>
      </c>
      <c r="E1609" s="1">
        <v>2855</v>
      </c>
      <c r="F1609" s="1"/>
      <c r="G1609" s="1"/>
      <c r="H1609" s="1" t="s">
        <v>32</v>
      </c>
      <c r="I1609" s="1" t="s">
        <v>104</v>
      </c>
      <c r="J1609" s="1" t="s">
        <v>73</v>
      </c>
      <c r="K1609" s="1" t="s">
        <v>74</v>
      </c>
      <c r="L1609" s="1" t="s">
        <v>178</v>
      </c>
      <c r="M1609" s="1"/>
      <c r="N1609" s="1" t="s">
        <v>27</v>
      </c>
      <c r="O1609" s="1" t="s">
        <v>114</v>
      </c>
      <c r="P1609" s="1" t="s">
        <v>29</v>
      </c>
      <c r="Q1609" s="1" t="s">
        <v>955</v>
      </c>
      <c r="R1609" s="1">
        <v>98198</v>
      </c>
      <c r="S1609" s="2">
        <v>42280</v>
      </c>
      <c r="T1609" s="1" t="s">
        <v>297</v>
      </c>
      <c r="U1609" s="1">
        <v>1</v>
      </c>
      <c r="V1609" s="1">
        <v>87317</v>
      </c>
    </row>
    <row r="1610" spans="1:22" x14ac:dyDescent="0.35">
      <c r="A1610" s="1">
        <v>18516</v>
      </c>
      <c r="B1610" s="1" t="s">
        <v>50</v>
      </c>
      <c r="C1610" s="1">
        <v>2.94</v>
      </c>
      <c r="D1610" s="1">
        <v>0.05</v>
      </c>
      <c r="E1610" s="1">
        <v>2858</v>
      </c>
      <c r="F1610" s="1"/>
      <c r="G1610" s="1"/>
      <c r="H1610" s="1" t="s">
        <v>32</v>
      </c>
      <c r="I1610" s="1" t="s">
        <v>81</v>
      </c>
      <c r="J1610" s="1" t="s">
        <v>58</v>
      </c>
      <c r="K1610" s="1" t="s">
        <v>25</v>
      </c>
      <c r="L1610" s="1" t="s">
        <v>26</v>
      </c>
      <c r="M1610" s="1"/>
      <c r="N1610" s="1" t="s">
        <v>27</v>
      </c>
      <c r="O1610" s="1" t="s">
        <v>114</v>
      </c>
      <c r="P1610" s="1" t="s">
        <v>242</v>
      </c>
      <c r="Q1610" s="1" t="s">
        <v>839</v>
      </c>
      <c r="R1610" s="1">
        <v>32259</v>
      </c>
      <c r="S1610" s="1" t="s">
        <v>134</v>
      </c>
      <c r="T1610" s="1" t="s">
        <v>135</v>
      </c>
      <c r="U1610" s="1">
        <v>3</v>
      </c>
      <c r="V1610" s="1">
        <v>88279</v>
      </c>
    </row>
    <row r="1611" spans="1:22" x14ac:dyDescent="0.35">
      <c r="A1611" s="1">
        <v>18506</v>
      </c>
      <c r="B1611" s="1" t="s">
        <v>98</v>
      </c>
      <c r="C1611" s="1">
        <v>67.28</v>
      </c>
      <c r="D1611" s="1">
        <v>0.05</v>
      </c>
      <c r="E1611" s="1">
        <v>2858</v>
      </c>
      <c r="F1611" s="1"/>
      <c r="G1611" s="1"/>
      <c r="H1611" s="1" t="s">
        <v>32</v>
      </c>
      <c r="I1611" s="1" t="s">
        <v>81</v>
      </c>
      <c r="J1611" s="1" t="s">
        <v>58</v>
      </c>
      <c r="K1611" s="1" t="s">
        <v>100</v>
      </c>
      <c r="L1611" s="1" t="s">
        <v>53</v>
      </c>
      <c r="M1611" s="1"/>
      <c r="N1611" s="1" t="s">
        <v>27</v>
      </c>
      <c r="O1611" s="1" t="s">
        <v>114</v>
      </c>
      <c r="P1611" s="1" t="s">
        <v>242</v>
      </c>
      <c r="Q1611" s="1" t="s">
        <v>839</v>
      </c>
      <c r="R1611" s="1">
        <v>32259</v>
      </c>
      <c r="S1611" s="1" t="s">
        <v>78</v>
      </c>
      <c r="T1611" s="1" t="s">
        <v>64</v>
      </c>
      <c r="U1611" s="1">
        <v>30</v>
      </c>
      <c r="V1611" s="1">
        <v>88282</v>
      </c>
    </row>
    <row r="1612" spans="1:22" x14ac:dyDescent="0.35">
      <c r="A1612" s="1">
        <v>18507</v>
      </c>
      <c r="B1612" s="1" t="s">
        <v>98</v>
      </c>
      <c r="C1612" s="1">
        <v>130.97999999999999</v>
      </c>
      <c r="D1612" s="1">
        <v>0.1</v>
      </c>
      <c r="E1612" s="1">
        <v>2858</v>
      </c>
      <c r="F1612" s="1"/>
      <c r="G1612" s="1"/>
      <c r="H1612" s="1" t="s">
        <v>22</v>
      </c>
      <c r="I1612" s="1" t="s">
        <v>81</v>
      </c>
      <c r="J1612" s="1" t="s">
        <v>34</v>
      </c>
      <c r="K1612" s="1" t="s">
        <v>151</v>
      </c>
      <c r="L1612" s="1" t="s">
        <v>108</v>
      </c>
      <c r="M1612" s="1"/>
      <c r="N1612" s="1" t="s">
        <v>27</v>
      </c>
      <c r="O1612" s="1" t="s">
        <v>114</v>
      </c>
      <c r="P1612" s="1" t="s">
        <v>242</v>
      </c>
      <c r="Q1612" s="1" t="s">
        <v>839</v>
      </c>
      <c r="R1612" s="1">
        <v>32259</v>
      </c>
      <c r="S1612" s="1" t="s">
        <v>78</v>
      </c>
      <c r="T1612" s="1" t="s">
        <v>78</v>
      </c>
      <c r="U1612" s="1">
        <v>42</v>
      </c>
      <c r="V1612" s="1">
        <v>88282</v>
      </c>
    </row>
    <row r="1613" spans="1:22" x14ac:dyDescent="0.35">
      <c r="A1613" s="1">
        <v>18508</v>
      </c>
      <c r="B1613" s="1" t="s">
        <v>98</v>
      </c>
      <c r="C1613" s="1">
        <v>2.78</v>
      </c>
      <c r="D1613" s="1">
        <v>0.05</v>
      </c>
      <c r="E1613" s="1">
        <v>2858</v>
      </c>
      <c r="F1613" s="1"/>
      <c r="G1613" s="1"/>
      <c r="H1613" s="1" t="s">
        <v>32</v>
      </c>
      <c r="I1613" s="1" t="s">
        <v>81</v>
      </c>
      <c r="J1613" s="1" t="s">
        <v>58</v>
      </c>
      <c r="K1613" s="1" t="s">
        <v>25</v>
      </c>
      <c r="L1613" s="1" t="s">
        <v>26</v>
      </c>
      <c r="M1613" s="1"/>
      <c r="N1613" s="1" t="s">
        <v>27</v>
      </c>
      <c r="O1613" s="1" t="s">
        <v>114</v>
      </c>
      <c r="P1613" s="1" t="s">
        <v>242</v>
      </c>
      <c r="Q1613" s="1" t="s">
        <v>839</v>
      </c>
      <c r="R1613" s="1">
        <v>32259</v>
      </c>
      <c r="S1613" s="1" t="s">
        <v>78</v>
      </c>
      <c r="T1613" s="1" t="s">
        <v>78</v>
      </c>
      <c r="U1613" s="1">
        <v>28</v>
      </c>
      <c r="V1613" s="1">
        <v>88282</v>
      </c>
    </row>
    <row r="1614" spans="1:22" x14ac:dyDescent="0.35">
      <c r="A1614" s="1">
        <v>20270</v>
      </c>
      <c r="B1614" s="1" t="s">
        <v>31</v>
      </c>
      <c r="C1614" s="1">
        <v>142.86000000000001</v>
      </c>
      <c r="D1614" s="1">
        <v>0.1</v>
      </c>
      <c r="E1614" s="1">
        <v>2859</v>
      </c>
      <c r="F1614" s="1"/>
      <c r="G1614" s="1"/>
      <c r="H1614" s="1" t="s">
        <v>32</v>
      </c>
      <c r="I1614" s="1" t="s">
        <v>81</v>
      </c>
      <c r="J1614" s="1" t="s">
        <v>58</v>
      </c>
      <c r="K1614" s="1" t="s">
        <v>119</v>
      </c>
      <c r="L1614" s="1" t="s">
        <v>53</v>
      </c>
      <c r="M1614" s="1"/>
      <c r="N1614" s="1" t="s">
        <v>27</v>
      </c>
      <c r="O1614" s="1" t="s">
        <v>54</v>
      </c>
      <c r="P1614" s="1" t="s">
        <v>242</v>
      </c>
      <c r="Q1614" s="1" t="s">
        <v>209</v>
      </c>
      <c r="R1614" s="1">
        <v>32601</v>
      </c>
      <c r="S1614" s="2">
        <v>42008</v>
      </c>
      <c r="T1614" s="2">
        <v>42067</v>
      </c>
      <c r="U1614" s="1">
        <v>23</v>
      </c>
      <c r="V1614" s="1">
        <v>88281</v>
      </c>
    </row>
    <row r="1615" spans="1:22" x14ac:dyDescent="0.35">
      <c r="A1615" s="1">
        <v>23238</v>
      </c>
      <c r="B1615" s="1" t="s">
        <v>50</v>
      </c>
      <c r="C1615" s="1">
        <v>20.99</v>
      </c>
      <c r="D1615" s="1">
        <v>0.05</v>
      </c>
      <c r="E1615" s="1">
        <v>2861</v>
      </c>
      <c r="F1615" s="1"/>
      <c r="G1615" s="1"/>
      <c r="H1615" s="1" t="s">
        <v>32</v>
      </c>
      <c r="I1615" s="1" t="s">
        <v>81</v>
      </c>
      <c r="J1615" s="1" t="s">
        <v>73</v>
      </c>
      <c r="K1615" s="1" t="s">
        <v>67</v>
      </c>
      <c r="L1615" s="1" t="s">
        <v>75</v>
      </c>
      <c r="M1615" s="1"/>
      <c r="N1615" s="1" t="s">
        <v>27</v>
      </c>
      <c r="O1615" s="1" t="s">
        <v>54</v>
      </c>
      <c r="P1615" s="1" t="s">
        <v>145</v>
      </c>
      <c r="Q1615" s="1" t="s">
        <v>956</v>
      </c>
      <c r="R1615" s="1">
        <v>67601</v>
      </c>
      <c r="S1615" s="1" t="s">
        <v>386</v>
      </c>
      <c r="T1615" s="1" t="s">
        <v>386</v>
      </c>
      <c r="U1615" s="1">
        <v>11</v>
      </c>
      <c r="V1615" s="1">
        <v>88280</v>
      </c>
    </row>
    <row r="1616" spans="1:22" x14ac:dyDescent="0.35">
      <c r="A1616" s="1">
        <v>25932</v>
      </c>
      <c r="B1616" s="1" t="s">
        <v>21</v>
      </c>
      <c r="C1616" s="1">
        <v>12.22</v>
      </c>
      <c r="D1616" s="1">
        <v>0.05</v>
      </c>
      <c r="E1616" s="1">
        <v>2862</v>
      </c>
      <c r="F1616" s="1"/>
      <c r="G1616" s="1"/>
      <c r="H1616" s="1" t="s">
        <v>32</v>
      </c>
      <c r="I1616" s="1" t="s">
        <v>81</v>
      </c>
      <c r="J1616" s="1" t="s">
        <v>34</v>
      </c>
      <c r="K1616" s="1" t="s">
        <v>52</v>
      </c>
      <c r="L1616" s="1" t="s">
        <v>44</v>
      </c>
      <c r="M1616" s="1"/>
      <c r="N1616" s="1" t="s">
        <v>27</v>
      </c>
      <c r="O1616" s="1" t="s">
        <v>54</v>
      </c>
      <c r="P1616" s="1" t="s">
        <v>302</v>
      </c>
      <c r="Q1616" s="1" t="s">
        <v>957</v>
      </c>
      <c r="R1616" s="1">
        <v>68128</v>
      </c>
      <c r="S1616" s="2">
        <v>42312</v>
      </c>
      <c r="T1616" s="2">
        <v>42342</v>
      </c>
      <c r="U1616" s="1">
        <v>9</v>
      </c>
      <c r="V1616" s="1">
        <v>88278</v>
      </c>
    </row>
    <row r="1617" spans="1:22" x14ac:dyDescent="0.35">
      <c r="A1617" s="1">
        <v>23136</v>
      </c>
      <c r="B1617" s="1" t="s">
        <v>41</v>
      </c>
      <c r="C1617" s="1">
        <v>13.79</v>
      </c>
      <c r="D1617" s="1">
        <v>0.05</v>
      </c>
      <c r="E1617" s="1">
        <v>2865</v>
      </c>
      <c r="F1617" s="1"/>
      <c r="G1617" s="1"/>
      <c r="H1617" s="1" t="s">
        <v>32</v>
      </c>
      <c r="I1617" s="1" t="s">
        <v>81</v>
      </c>
      <c r="J1617" s="1" t="s">
        <v>34</v>
      </c>
      <c r="K1617" s="1" t="s">
        <v>52</v>
      </c>
      <c r="L1617" s="1" t="s">
        <v>53</v>
      </c>
      <c r="M1617" s="1"/>
      <c r="N1617" s="1" t="s">
        <v>27</v>
      </c>
      <c r="O1617" s="1" t="s">
        <v>54</v>
      </c>
      <c r="P1617" s="1" t="s">
        <v>112</v>
      </c>
      <c r="Q1617" s="1" t="s">
        <v>958</v>
      </c>
      <c r="R1617" s="1">
        <v>75460</v>
      </c>
      <c r="S1617" s="1" t="s">
        <v>93</v>
      </c>
      <c r="T1617" s="1" t="s">
        <v>457</v>
      </c>
      <c r="U1617" s="1">
        <v>4</v>
      </c>
      <c r="V1617" s="1">
        <v>90871</v>
      </c>
    </row>
    <row r="1618" spans="1:22" x14ac:dyDescent="0.35">
      <c r="A1618" s="1">
        <v>23137</v>
      </c>
      <c r="B1618" s="1" t="s">
        <v>41</v>
      </c>
      <c r="C1618" s="1">
        <v>33.29</v>
      </c>
      <c r="D1618" s="1">
        <v>0.05</v>
      </c>
      <c r="E1618" s="1">
        <v>2865</v>
      </c>
      <c r="F1618" s="1"/>
      <c r="G1618" s="1"/>
      <c r="H1618" s="1" t="s">
        <v>32</v>
      </c>
      <c r="I1618" s="1" t="s">
        <v>81</v>
      </c>
      <c r="J1618" s="1" t="s">
        <v>58</v>
      </c>
      <c r="K1618" s="1" t="s">
        <v>119</v>
      </c>
      <c r="L1618" s="1" t="s">
        <v>53</v>
      </c>
      <c r="M1618" s="1"/>
      <c r="N1618" s="1" t="s">
        <v>27</v>
      </c>
      <c r="O1618" s="1" t="s">
        <v>45</v>
      </c>
      <c r="P1618" s="1" t="s">
        <v>112</v>
      </c>
      <c r="Q1618" s="1" t="s">
        <v>958</v>
      </c>
      <c r="R1618" s="1">
        <v>75460</v>
      </c>
      <c r="S1618" s="1" t="s">
        <v>93</v>
      </c>
      <c r="T1618" s="1" t="s">
        <v>235</v>
      </c>
      <c r="U1618" s="1">
        <v>8</v>
      </c>
      <c r="V1618" s="1">
        <v>90871</v>
      </c>
    </row>
    <row r="1619" spans="1:22" x14ac:dyDescent="0.35">
      <c r="A1619" s="1">
        <v>1529</v>
      </c>
      <c r="B1619" s="1" t="s">
        <v>21</v>
      </c>
      <c r="C1619" s="1">
        <v>125.99</v>
      </c>
      <c r="D1619" s="1">
        <v>0.1</v>
      </c>
      <c r="E1619" s="1">
        <v>2867</v>
      </c>
      <c r="F1619" s="1"/>
      <c r="G1619" s="1"/>
      <c r="H1619" s="1" t="s">
        <v>32</v>
      </c>
      <c r="I1619" s="1" t="s">
        <v>81</v>
      </c>
      <c r="J1619" s="1" t="s">
        <v>73</v>
      </c>
      <c r="K1619" s="1" t="s">
        <v>67</v>
      </c>
      <c r="L1619" s="1" t="s">
        <v>53</v>
      </c>
      <c r="M1619" s="1"/>
      <c r="N1619" s="1" t="s">
        <v>27</v>
      </c>
      <c r="O1619" s="1" t="s">
        <v>28</v>
      </c>
      <c r="P1619" s="1" t="s">
        <v>466</v>
      </c>
      <c r="Q1619" s="1" t="s">
        <v>29</v>
      </c>
      <c r="R1619" s="1">
        <v>20016</v>
      </c>
      <c r="S1619" s="1" t="s">
        <v>299</v>
      </c>
      <c r="T1619" s="1" t="s">
        <v>349</v>
      </c>
      <c r="U1619" s="1">
        <v>2</v>
      </c>
      <c r="V1619" s="1">
        <v>11013</v>
      </c>
    </row>
    <row r="1620" spans="1:22" x14ac:dyDescent="0.35">
      <c r="A1620" s="1">
        <v>18998</v>
      </c>
      <c r="B1620" s="1" t="s">
        <v>21</v>
      </c>
      <c r="C1620" s="1">
        <v>896.99</v>
      </c>
      <c r="D1620" s="1">
        <v>0.1</v>
      </c>
      <c r="E1620" s="1">
        <v>2868</v>
      </c>
      <c r="F1620" s="1"/>
      <c r="G1620" s="1"/>
      <c r="H1620" s="1" t="s">
        <v>32</v>
      </c>
      <c r="I1620" s="1" t="s">
        <v>81</v>
      </c>
      <c r="J1620" s="1" t="s">
        <v>58</v>
      </c>
      <c r="K1620" s="1" t="s">
        <v>100</v>
      </c>
      <c r="L1620" s="1" t="s">
        <v>53</v>
      </c>
      <c r="M1620" s="1"/>
      <c r="N1620" s="1" t="s">
        <v>27</v>
      </c>
      <c r="O1620" s="1" t="s">
        <v>28</v>
      </c>
      <c r="P1620" s="1" t="s">
        <v>29</v>
      </c>
      <c r="Q1620" s="1" t="s">
        <v>959</v>
      </c>
      <c r="R1620" s="1">
        <v>98026</v>
      </c>
      <c r="S1620" s="2">
        <v>42217</v>
      </c>
      <c r="T1620" s="2">
        <v>42278</v>
      </c>
      <c r="U1620" s="1">
        <v>6</v>
      </c>
      <c r="V1620" s="1">
        <v>85826</v>
      </c>
    </row>
    <row r="1621" spans="1:22" x14ac:dyDescent="0.35">
      <c r="A1621" s="1">
        <v>19529</v>
      </c>
      <c r="B1621" s="1" t="s">
        <v>21</v>
      </c>
      <c r="C1621" s="1">
        <v>125.99</v>
      </c>
      <c r="D1621" s="1">
        <v>0.1</v>
      </c>
      <c r="E1621" s="1">
        <v>2868</v>
      </c>
      <c r="F1621" s="1"/>
      <c r="G1621" s="1"/>
      <c r="H1621" s="1" t="s">
        <v>32</v>
      </c>
      <c r="I1621" s="1" t="s">
        <v>81</v>
      </c>
      <c r="J1621" s="1" t="s">
        <v>73</v>
      </c>
      <c r="K1621" s="1" t="s">
        <v>67</v>
      </c>
      <c r="L1621" s="1" t="s">
        <v>53</v>
      </c>
      <c r="M1621" s="1"/>
      <c r="N1621" s="1" t="s">
        <v>27</v>
      </c>
      <c r="O1621" s="1" t="s">
        <v>28</v>
      </c>
      <c r="P1621" s="1" t="s">
        <v>29</v>
      </c>
      <c r="Q1621" s="1" t="s">
        <v>959</v>
      </c>
      <c r="R1621" s="1">
        <v>98026</v>
      </c>
      <c r="S1621" s="1" t="s">
        <v>299</v>
      </c>
      <c r="T1621" s="1" t="s">
        <v>349</v>
      </c>
      <c r="U1621" s="1">
        <v>1</v>
      </c>
      <c r="V1621" s="1">
        <v>85827</v>
      </c>
    </row>
    <row r="1622" spans="1:22" x14ac:dyDescent="0.35">
      <c r="A1622" s="1">
        <v>19293</v>
      </c>
      <c r="B1622" s="1" t="s">
        <v>31</v>
      </c>
      <c r="C1622" s="1">
        <v>15.99</v>
      </c>
      <c r="D1622" s="1">
        <v>0.05</v>
      </c>
      <c r="E1622" s="1">
        <v>2868</v>
      </c>
      <c r="F1622" s="1"/>
      <c r="G1622" s="1"/>
      <c r="H1622" s="1" t="s">
        <v>22</v>
      </c>
      <c r="I1622" s="1" t="s">
        <v>81</v>
      </c>
      <c r="J1622" s="1" t="s">
        <v>58</v>
      </c>
      <c r="K1622" s="1" t="s">
        <v>100</v>
      </c>
      <c r="L1622" s="1" t="s">
        <v>53</v>
      </c>
      <c r="M1622" s="1"/>
      <c r="N1622" s="1" t="s">
        <v>27</v>
      </c>
      <c r="O1622" s="1" t="s">
        <v>114</v>
      </c>
      <c r="P1622" s="1" t="s">
        <v>29</v>
      </c>
      <c r="Q1622" s="1" t="s">
        <v>959</v>
      </c>
      <c r="R1622" s="1">
        <v>98026</v>
      </c>
      <c r="S1622" s="1" t="s">
        <v>168</v>
      </c>
      <c r="T1622" s="1" t="s">
        <v>295</v>
      </c>
      <c r="U1622" s="1">
        <v>4</v>
      </c>
      <c r="V1622" s="1">
        <v>85828</v>
      </c>
    </row>
    <row r="1623" spans="1:22" x14ac:dyDescent="0.35">
      <c r="A1623" s="1">
        <v>25724</v>
      </c>
      <c r="B1623" s="1" t="s">
        <v>50</v>
      </c>
      <c r="C1623" s="1">
        <v>2.89</v>
      </c>
      <c r="D1623" s="1">
        <v>0.05</v>
      </c>
      <c r="E1623" s="1">
        <v>2873</v>
      </c>
      <c r="F1623" s="1"/>
      <c r="G1623" s="1"/>
      <c r="H1623" s="1" t="s">
        <v>32</v>
      </c>
      <c r="I1623" s="1" t="s">
        <v>51</v>
      </c>
      <c r="J1623" s="1" t="s">
        <v>58</v>
      </c>
      <c r="K1623" s="1" t="s">
        <v>116</v>
      </c>
      <c r="L1623" s="1" t="s">
        <v>53</v>
      </c>
      <c r="M1623" s="1"/>
      <c r="N1623" s="1" t="s">
        <v>27</v>
      </c>
      <c r="O1623" s="1" t="s">
        <v>114</v>
      </c>
      <c r="P1623" s="1" t="s">
        <v>242</v>
      </c>
      <c r="Q1623" s="1" t="s">
        <v>960</v>
      </c>
      <c r="R1623" s="1">
        <v>33012</v>
      </c>
      <c r="S1623" s="1" t="s">
        <v>97</v>
      </c>
      <c r="T1623" s="1" t="s">
        <v>259</v>
      </c>
      <c r="U1623" s="1">
        <v>12</v>
      </c>
      <c r="V1623" s="1">
        <v>89872</v>
      </c>
    </row>
    <row r="1624" spans="1:22" x14ac:dyDescent="0.35">
      <c r="A1624" s="1">
        <v>25725</v>
      </c>
      <c r="B1624" s="1" t="s">
        <v>50</v>
      </c>
      <c r="C1624" s="1">
        <v>217.85</v>
      </c>
      <c r="D1624" s="1">
        <v>0.1</v>
      </c>
      <c r="E1624" s="1">
        <v>2873</v>
      </c>
      <c r="F1624" s="1"/>
      <c r="G1624" s="1"/>
      <c r="H1624" s="1" t="s">
        <v>22</v>
      </c>
      <c r="I1624" s="1" t="s">
        <v>51</v>
      </c>
      <c r="J1624" s="1" t="s">
        <v>34</v>
      </c>
      <c r="K1624" s="1" t="s">
        <v>123</v>
      </c>
      <c r="L1624" s="1" t="s">
        <v>108</v>
      </c>
      <c r="M1624" s="1"/>
      <c r="N1624" s="1" t="s">
        <v>27</v>
      </c>
      <c r="O1624" s="1" t="s">
        <v>54</v>
      </c>
      <c r="P1624" s="1" t="s">
        <v>242</v>
      </c>
      <c r="Q1624" s="1" t="s">
        <v>960</v>
      </c>
      <c r="R1624" s="1">
        <v>33012</v>
      </c>
      <c r="S1624" s="1" t="s">
        <v>97</v>
      </c>
      <c r="T1624" s="1" t="s">
        <v>186</v>
      </c>
      <c r="U1624" s="1">
        <v>10</v>
      </c>
      <c r="V1624" s="1">
        <v>89872</v>
      </c>
    </row>
    <row r="1625" spans="1:22" x14ac:dyDescent="0.35">
      <c r="A1625" s="1">
        <v>21768</v>
      </c>
      <c r="B1625" s="1" t="s">
        <v>98</v>
      </c>
      <c r="C1625" s="1">
        <v>4.84</v>
      </c>
      <c r="D1625" s="1">
        <v>0.05</v>
      </c>
      <c r="E1625" s="1">
        <v>2874</v>
      </c>
      <c r="F1625" s="1"/>
      <c r="G1625" s="1"/>
      <c r="H1625" s="1" t="s">
        <v>32</v>
      </c>
      <c r="I1625" s="1" t="s">
        <v>42</v>
      </c>
      <c r="J1625" s="1" t="s">
        <v>58</v>
      </c>
      <c r="K1625" s="1" t="s">
        <v>25</v>
      </c>
      <c r="L1625" s="1" t="s">
        <v>26</v>
      </c>
      <c r="M1625" s="1"/>
      <c r="N1625" s="1" t="s">
        <v>27</v>
      </c>
      <c r="O1625" s="1" t="s">
        <v>54</v>
      </c>
      <c r="P1625" s="1" t="s">
        <v>302</v>
      </c>
      <c r="Q1625" s="1" t="s">
        <v>957</v>
      </c>
      <c r="R1625" s="1">
        <v>68128</v>
      </c>
      <c r="S1625" s="2">
        <v>42159</v>
      </c>
      <c r="T1625" s="1" t="s">
        <v>205</v>
      </c>
      <c r="U1625" s="1">
        <v>4</v>
      </c>
      <c r="V1625" s="1">
        <v>89873</v>
      </c>
    </row>
    <row r="1626" spans="1:22" x14ac:dyDescent="0.35">
      <c r="A1626" s="1">
        <v>19246</v>
      </c>
      <c r="B1626" s="1" t="s">
        <v>41</v>
      </c>
      <c r="C1626" s="1">
        <v>304.99</v>
      </c>
      <c r="D1626" s="1">
        <v>0.1</v>
      </c>
      <c r="E1626" s="1">
        <v>2874</v>
      </c>
      <c r="F1626" s="1"/>
      <c r="G1626" s="1"/>
      <c r="H1626" s="1" t="s">
        <v>32</v>
      </c>
      <c r="I1626" s="1" t="s">
        <v>42</v>
      </c>
      <c r="J1626" s="1" t="s">
        <v>58</v>
      </c>
      <c r="K1626" s="1" t="s">
        <v>100</v>
      </c>
      <c r="L1626" s="1" t="s">
        <v>53</v>
      </c>
      <c r="M1626" s="1"/>
      <c r="N1626" s="1" t="s">
        <v>27</v>
      </c>
      <c r="O1626" s="1" t="s">
        <v>54</v>
      </c>
      <c r="P1626" s="1" t="s">
        <v>302</v>
      </c>
      <c r="Q1626" s="1" t="s">
        <v>957</v>
      </c>
      <c r="R1626" s="1">
        <v>68128</v>
      </c>
      <c r="S1626" s="1" t="s">
        <v>149</v>
      </c>
      <c r="T1626" s="1" t="s">
        <v>150</v>
      </c>
      <c r="U1626" s="1">
        <v>19</v>
      </c>
      <c r="V1626" s="1">
        <v>89874</v>
      </c>
    </row>
    <row r="1627" spans="1:22" x14ac:dyDescent="0.35">
      <c r="A1627" s="1">
        <v>19247</v>
      </c>
      <c r="B1627" s="1" t="s">
        <v>41</v>
      </c>
      <c r="C1627" s="1">
        <v>65.989999999999995</v>
      </c>
      <c r="D1627" s="1">
        <v>0.05</v>
      </c>
      <c r="E1627" s="1">
        <v>2874</v>
      </c>
      <c r="F1627" s="1"/>
      <c r="G1627" s="1"/>
      <c r="H1627" s="1" t="s">
        <v>32</v>
      </c>
      <c r="I1627" s="1" t="s">
        <v>42</v>
      </c>
      <c r="J1627" s="1" t="s">
        <v>73</v>
      </c>
      <c r="K1627" s="1" t="s">
        <v>67</v>
      </c>
      <c r="L1627" s="1" t="s">
        <v>53</v>
      </c>
      <c r="M1627" s="1"/>
      <c r="N1627" s="1" t="s">
        <v>27</v>
      </c>
      <c r="O1627" s="1" t="s">
        <v>45</v>
      </c>
      <c r="P1627" s="1" t="s">
        <v>302</v>
      </c>
      <c r="Q1627" s="1" t="s">
        <v>957</v>
      </c>
      <c r="R1627" s="1">
        <v>68128</v>
      </c>
      <c r="S1627" s="1" t="s">
        <v>149</v>
      </c>
      <c r="T1627" s="1" t="s">
        <v>150</v>
      </c>
      <c r="U1627" s="1">
        <v>12</v>
      </c>
      <c r="V1627" s="1">
        <v>89874</v>
      </c>
    </row>
    <row r="1628" spans="1:22" x14ac:dyDescent="0.35">
      <c r="A1628" s="1">
        <v>25599</v>
      </c>
      <c r="B1628" s="1" t="s">
        <v>31</v>
      </c>
      <c r="C1628" s="1">
        <v>8.33</v>
      </c>
      <c r="D1628" s="1">
        <v>0.05</v>
      </c>
      <c r="E1628" s="1">
        <v>2877</v>
      </c>
      <c r="F1628" s="1"/>
      <c r="G1628" s="1"/>
      <c r="H1628" s="1" t="s">
        <v>22</v>
      </c>
      <c r="I1628" s="1" t="s">
        <v>104</v>
      </c>
      <c r="J1628" s="1" t="s">
        <v>73</v>
      </c>
      <c r="K1628" s="1" t="s">
        <v>144</v>
      </c>
      <c r="L1628" s="1" t="s">
        <v>44</v>
      </c>
      <c r="M1628" s="1"/>
      <c r="N1628" s="1" t="s">
        <v>27</v>
      </c>
      <c r="O1628" s="1" t="s">
        <v>28</v>
      </c>
      <c r="P1628" s="1" t="s">
        <v>124</v>
      </c>
      <c r="Q1628" s="1" t="s">
        <v>961</v>
      </c>
      <c r="R1628" s="1">
        <v>44070</v>
      </c>
      <c r="S1628" s="2">
        <v>42038</v>
      </c>
      <c r="T1628" s="2">
        <v>42097</v>
      </c>
      <c r="U1628" s="1">
        <v>12</v>
      </c>
      <c r="V1628" s="1">
        <v>91492</v>
      </c>
    </row>
    <row r="1629" spans="1:22" x14ac:dyDescent="0.35">
      <c r="A1629" s="1">
        <v>7599</v>
      </c>
      <c r="B1629" s="1" t="s">
        <v>31</v>
      </c>
      <c r="C1629" s="1">
        <v>8.33</v>
      </c>
      <c r="D1629" s="1">
        <v>0.05</v>
      </c>
      <c r="E1629" s="1">
        <v>2878</v>
      </c>
      <c r="F1629" s="1"/>
      <c r="G1629" s="1"/>
      <c r="H1629" s="1" t="s">
        <v>22</v>
      </c>
      <c r="I1629" s="1" t="s">
        <v>104</v>
      </c>
      <c r="J1629" s="1" t="s">
        <v>73</v>
      </c>
      <c r="K1629" s="1" t="s">
        <v>144</v>
      </c>
      <c r="L1629" s="1" t="s">
        <v>44</v>
      </c>
      <c r="M1629" s="1"/>
      <c r="N1629" s="1" t="s">
        <v>27</v>
      </c>
      <c r="O1629" s="1" t="s">
        <v>114</v>
      </c>
      <c r="P1629" s="1" t="s">
        <v>29</v>
      </c>
      <c r="Q1629" s="1" t="s">
        <v>160</v>
      </c>
      <c r="R1629" s="1">
        <v>98107</v>
      </c>
      <c r="S1629" s="2">
        <v>42038</v>
      </c>
      <c r="T1629" s="2">
        <v>42097</v>
      </c>
      <c r="U1629" s="1">
        <v>47</v>
      </c>
      <c r="V1629" s="1">
        <v>54369</v>
      </c>
    </row>
    <row r="1630" spans="1:22" x14ac:dyDescent="0.35">
      <c r="A1630" s="1">
        <v>18642</v>
      </c>
      <c r="B1630" s="1" t="s">
        <v>50</v>
      </c>
      <c r="C1630" s="1">
        <v>6.68</v>
      </c>
      <c r="D1630" s="1">
        <v>0.05</v>
      </c>
      <c r="E1630" s="1">
        <v>2880</v>
      </c>
      <c r="F1630" s="1"/>
      <c r="G1630" s="1"/>
      <c r="H1630" s="1" t="s">
        <v>32</v>
      </c>
      <c r="I1630" s="1" t="s">
        <v>51</v>
      </c>
      <c r="J1630" s="1" t="s">
        <v>58</v>
      </c>
      <c r="K1630" s="1" t="s">
        <v>83</v>
      </c>
      <c r="L1630" s="1" t="s">
        <v>53</v>
      </c>
      <c r="M1630" s="1"/>
      <c r="N1630" s="1" t="s">
        <v>27</v>
      </c>
      <c r="O1630" s="1" t="s">
        <v>114</v>
      </c>
      <c r="P1630" s="1" t="s">
        <v>242</v>
      </c>
      <c r="Q1630" s="1" t="s">
        <v>962</v>
      </c>
      <c r="R1630" s="1">
        <v>33160</v>
      </c>
      <c r="S1630" s="1" t="s">
        <v>95</v>
      </c>
      <c r="T1630" s="1" t="s">
        <v>192</v>
      </c>
      <c r="U1630" s="1">
        <v>11</v>
      </c>
      <c r="V1630" s="1">
        <v>88626</v>
      </c>
    </row>
    <row r="1631" spans="1:22" x14ac:dyDescent="0.35">
      <c r="A1631" s="1">
        <v>20315</v>
      </c>
      <c r="B1631" s="1" t="s">
        <v>98</v>
      </c>
      <c r="C1631" s="1">
        <v>243.98</v>
      </c>
      <c r="D1631" s="1">
        <v>0.1</v>
      </c>
      <c r="E1631" s="1">
        <v>2880</v>
      </c>
      <c r="F1631" s="1"/>
      <c r="G1631" s="1"/>
      <c r="H1631" s="1" t="s">
        <v>22</v>
      </c>
      <c r="I1631" s="1" t="s">
        <v>51</v>
      </c>
      <c r="J1631" s="1" t="s">
        <v>34</v>
      </c>
      <c r="K1631" s="1" t="s">
        <v>35</v>
      </c>
      <c r="L1631" s="1" t="s">
        <v>36</v>
      </c>
      <c r="M1631" s="1"/>
      <c r="N1631" s="1" t="s">
        <v>27</v>
      </c>
      <c r="O1631" s="1" t="s">
        <v>114</v>
      </c>
      <c r="P1631" s="1" t="s">
        <v>242</v>
      </c>
      <c r="Q1631" s="1" t="s">
        <v>962</v>
      </c>
      <c r="R1631" s="1">
        <v>33160</v>
      </c>
      <c r="S1631" s="2">
        <v>42221</v>
      </c>
      <c r="T1631" s="1" t="s">
        <v>59</v>
      </c>
      <c r="U1631" s="1">
        <v>25</v>
      </c>
      <c r="V1631" s="1">
        <v>88627</v>
      </c>
    </row>
    <row r="1632" spans="1:22" x14ac:dyDescent="0.35">
      <c r="A1632" s="1">
        <v>7718</v>
      </c>
      <c r="B1632" s="1" t="s">
        <v>21</v>
      </c>
      <c r="C1632" s="1">
        <v>4.0599999999999996</v>
      </c>
      <c r="D1632" s="1">
        <v>0.05</v>
      </c>
      <c r="E1632" s="1">
        <v>2882</v>
      </c>
      <c r="F1632" s="1"/>
      <c r="G1632" s="1"/>
      <c r="H1632" s="1" t="s">
        <v>32</v>
      </c>
      <c r="I1632" s="1" t="s">
        <v>104</v>
      </c>
      <c r="J1632" s="1" t="s">
        <v>58</v>
      </c>
      <c r="K1632" s="1" t="s">
        <v>196</v>
      </c>
      <c r="L1632" s="1" t="s">
        <v>53</v>
      </c>
      <c r="M1632" s="1"/>
      <c r="N1632" s="1" t="s">
        <v>27</v>
      </c>
      <c r="O1632" s="1" t="s">
        <v>114</v>
      </c>
      <c r="P1632" s="1" t="s">
        <v>225</v>
      </c>
      <c r="Q1632" s="1" t="s">
        <v>257</v>
      </c>
      <c r="R1632" s="1">
        <v>28206</v>
      </c>
      <c r="S1632" s="1" t="s">
        <v>137</v>
      </c>
      <c r="T1632" s="1" t="s">
        <v>92</v>
      </c>
      <c r="U1632" s="1">
        <v>37</v>
      </c>
      <c r="V1632" s="1">
        <v>55300</v>
      </c>
    </row>
    <row r="1633" spans="1:22" x14ac:dyDescent="0.35">
      <c r="A1633" s="1">
        <v>7719</v>
      </c>
      <c r="B1633" s="1" t="s">
        <v>21</v>
      </c>
      <c r="C1633" s="1">
        <v>3.75</v>
      </c>
      <c r="D1633" s="1">
        <v>0.05</v>
      </c>
      <c r="E1633" s="1">
        <v>2882</v>
      </c>
      <c r="F1633" s="1"/>
      <c r="G1633" s="1"/>
      <c r="H1633" s="1" t="s">
        <v>32</v>
      </c>
      <c r="I1633" s="1" t="s">
        <v>104</v>
      </c>
      <c r="J1633" s="1" t="s">
        <v>58</v>
      </c>
      <c r="K1633" s="1" t="s">
        <v>116</v>
      </c>
      <c r="L1633" s="1" t="s">
        <v>53</v>
      </c>
      <c r="M1633" s="1"/>
      <c r="N1633" s="1" t="s">
        <v>27</v>
      </c>
      <c r="O1633" s="1" t="s">
        <v>114</v>
      </c>
      <c r="P1633" s="1" t="s">
        <v>225</v>
      </c>
      <c r="Q1633" s="1" t="s">
        <v>257</v>
      </c>
      <c r="R1633" s="1">
        <v>28206</v>
      </c>
      <c r="S1633" s="1" t="s">
        <v>137</v>
      </c>
      <c r="T1633" s="1" t="s">
        <v>207</v>
      </c>
      <c r="U1633" s="1">
        <v>48</v>
      </c>
      <c r="V1633" s="1">
        <v>55300</v>
      </c>
    </row>
    <row r="1634" spans="1:22" x14ac:dyDescent="0.35">
      <c r="A1634" s="1">
        <v>7720</v>
      </c>
      <c r="B1634" s="1" t="s">
        <v>21</v>
      </c>
      <c r="C1634" s="1">
        <v>10.68</v>
      </c>
      <c r="D1634" s="1">
        <v>0.05</v>
      </c>
      <c r="E1634" s="1">
        <v>2882</v>
      </c>
      <c r="F1634" s="1"/>
      <c r="G1634" s="1"/>
      <c r="H1634" s="1" t="s">
        <v>32</v>
      </c>
      <c r="I1634" s="1" t="s">
        <v>104</v>
      </c>
      <c r="J1634" s="1" t="s">
        <v>34</v>
      </c>
      <c r="K1634" s="1" t="s">
        <v>52</v>
      </c>
      <c r="L1634" s="1" t="s">
        <v>178</v>
      </c>
      <c r="M1634" s="1"/>
      <c r="N1634" s="1" t="s">
        <v>27</v>
      </c>
      <c r="O1634" s="1" t="s">
        <v>114</v>
      </c>
      <c r="P1634" s="1" t="s">
        <v>225</v>
      </c>
      <c r="Q1634" s="1" t="s">
        <v>257</v>
      </c>
      <c r="R1634" s="1">
        <v>28206</v>
      </c>
      <c r="S1634" s="1" t="s">
        <v>137</v>
      </c>
      <c r="T1634" s="1" t="s">
        <v>92</v>
      </c>
      <c r="U1634" s="1">
        <v>31</v>
      </c>
      <c r="V1634" s="1">
        <v>55300</v>
      </c>
    </row>
    <row r="1635" spans="1:22" x14ac:dyDescent="0.35">
      <c r="A1635" s="1">
        <v>2314</v>
      </c>
      <c r="B1635" s="1" t="s">
        <v>21</v>
      </c>
      <c r="C1635" s="1">
        <v>28.99</v>
      </c>
      <c r="D1635" s="1">
        <v>0.05</v>
      </c>
      <c r="E1635" s="1">
        <v>2882</v>
      </c>
      <c r="F1635" s="1"/>
      <c r="G1635" s="1"/>
      <c r="H1635" s="1" t="s">
        <v>32</v>
      </c>
      <c r="I1635" s="1" t="s">
        <v>104</v>
      </c>
      <c r="J1635" s="1" t="s">
        <v>73</v>
      </c>
      <c r="K1635" s="1" t="s">
        <v>67</v>
      </c>
      <c r="L1635" s="1" t="s">
        <v>75</v>
      </c>
      <c r="M1635" s="1"/>
      <c r="N1635" s="1" t="s">
        <v>27</v>
      </c>
      <c r="O1635" s="1" t="s">
        <v>114</v>
      </c>
      <c r="P1635" s="1" t="s">
        <v>225</v>
      </c>
      <c r="Q1635" s="1" t="s">
        <v>257</v>
      </c>
      <c r="R1635" s="1">
        <v>28206</v>
      </c>
      <c r="S1635" s="1" t="s">
        <v>99</v>
      </c>
      <c r="T1635" s="1" t="s">
        <v>99</v>
      </c>
      <c r="U1635" s="1">
        <v>39</v>
      </c>
      <c r="V1635" s="1">
        <v>16676</v>
      </c>
    </row>
    <row r="1636" spans="1:22" x14ac:dyDescent="0.35">
      <c r="A1636" s="1">
        <v>694</v>
      </c>
      <c r="B1636" s="1" t="s">
        <v>41</v>
      </c>
      <c r="C1636" s="1">
        <v>6.48</v>
      </c>
      <c r="D1636" s="1">
        <v>0.05</v>
      </c>
      <c r="E1636" s="1">
        <v>2882</v>
      </c>
      <c r="F1636" s="1"/>
      <c r="G1636" s="1"/>
      <c r="H1636" s="1" t="s">
        <v>32</v>
      </c>
      <c r="I1636" s="1" t="s">
        <v>104</v>
      </c>
      <c r="J1636" s="1" t="s">
        <v>58</v>
      </c>
      <c r="K1636" s="1" t="s">
        <v>83</v>
      </c>
      <c r="L1636" s="1" t="s">
        <v>53</v>
      </c>
      <c r="M1636" s="1"/>
      <c r="N1636" s="1" t="s">
        <v>27</v>
      </c>
      <c r="O1636" s="1" t="s">
        <v>114</v>
      </c>
      <c r="P1636" s="1" t="s">
        <v>225</v>
      </c>
      <c r="Q1636" s="1" t="s">
        <v>257</v>
      </c>
      <c r="R1636" s="1">
        <v>28206</v>
      </c>
      <c r="S1636" s="2">
        <v>42252</v>
      </c>
      <c r="T1636" s="2">
        <v>42252</v>
      </c>
      <c r="U1636" s="1">
        <v>35</v>
      </c>
      <c r="V1636" s="1">
        <v>4839</v>
      </c>
    </row>
    <row r="1637" spans="1:22" x14ac:dyDescent="0.35">
      <c r="A1637" s="1">
        <v>3065</v>
      </c>
      <c r="B1637" s="1" t="s">
        <v>21</v>
      </c>
      <c r="C1637" s="1">
        <v>363.25</v>
      </c>
      <c r="D1637" s="1">
        <v>0.1</v>
      </c>
      <c r="E1637" s="1">
        <v>2882</v>
      </c>
      <c r="F1637" s="1"/>
      <c r="G1637" s="1"/>
      <c r="H1637" s="1" t="s">
        <v>32</v>
      </c>
      <c r="I1637" s="1" t="s">
        <v>104</v>
      </c>
      <c r="J1637" s="1" t="s">
        <v>58</v>
      </c>
      <c r="K1637" s="1" t="s">
        <v>196</v>
      </c>
      <c r="L1637" s="1" t="s">
        <v>53</v>
      </c>
      <c r="M1637" s="1"/>
      <c r="N1637" s="1" t="s">
        <v>27</v>
      </c>
      <c r="O1637" s="1" t="s">
        <v>114</v>
      </c>
      <c r="P1637" s="1" t="s">
        <v>225</v>
      </c>
      <c r="Q1637" s="1" t="s">
        <v>257</v>
      </c>
      <c r="R1637" s="1">
        <v>28206</v>
      </c>
      <c r="S1637" s="2">
        <v>42130</v>
      </c>
      <c r="T1637" s="2">
        <v>42161</v>
      </c>
      <c r="U1637" s="1">
        <v>21</v>
      </c>
      <c r="V1637" s="1">
        <v>21958</v>
      </c>
    </row>
    <row r="1638" spans="1:22" x14ac:dyDescent="0.35">
      <c r="A1638" s="1">
        <v>5689</v>
      </c>
      <c r="B1638" s="1" t="s">
        <v>98</v>
      </c>
      <c r="C1638" s="1">
        <v>63.94</v>
      </c>
      <c r="D1638" s="1">
        <v>0.05</v>
      </c>
      <c r="E1638" s="1">
        <v>2882</v>
      </c>
      <c r="F1638" s="1"/>
      <c r="G1638" s="1"/>
      <c r="H1638" s="1" t="s">
        <v>22</v>
      </c>
      <c r="I1638" s="1" t="s">
        <v>104</v>
      </c>
      <c r="J1638" s="1" t="s">
        <v>34</v>
      </c>
      <c r="K1638" s="1" t="s">
        <v>52</v>
      </c>
      <c r="L1638" s="1" t="s">
        <v>53</v>
      </c>
      <c r="M1638" s="1"/>
      <c r="N1638" s="1" t="s">
        <v>27</v>
      </c>
      <c r="O1638" s="1" t="s">
        <v>114</v>
      </c>
      <c r="P1638" s="1" t="s">
        <v>225</v>
      </c>
      <c r="Q1638" s="1" t="s">
        <v>257</v>
      </c>
      <c r="R1638" s="1">
        <v>28206</v>
      </c>
      <c r="S1638" s="1" t="s">
        <v>416</v>
      </c>
      <c r="T1638" s="2">
        <v>42192</v>
      </c>
      <c r="U1638" s="1">
        <v>21</v>
      </c>
      <c r="V1638" s="1">
        <v>40224</v>
      </c>
    </row>
    <row r="1639" spans="1:22" x14ac:dyDescent="0.35">
      <c r="A1639" s="1">
        <v>7137</v>
      </c>
      <c r="B1639" s="1" t="s">
        <v>98</v>
      </c>
      <c r="C1639" s="1">
        <v>43.98</v>
      </c>
      <c r="D1639" s="1">
        <v>0.05</v>
      </c>
      <c r="E1639" s="1">
        <v>2882</v>
      </c>
      <c r="F1639" s="1"/>
      <c r="G1639" s="1"/>
      <c r="H1639" s="1" t="s">
        <v>32</v>
      </c>
      <c r="I1639" s="1" t="s">
        <v>104</v>
      </c>
      <c r="J1639" s="1" t="s">
        <v>73</v>
      </c>
      <c r="K1639" s="1" t="s">
        <v>144</v>
      </c>
      <c r="L1639" s="1" t="s">
        <v>44</v>
      </c>
      <c r="M1639" s="1"/>
      <c r="N1639" s="1" t="s">
        <v>27</v>
      </c>
      <c r="O1639" s="1" t="s">
        <v>45</v>
      </c>
      <c r="P1639" s="1" t="s">
        <v>225</v>
      </c>
      <c r="Q1639" s="1" t="s">
        <v>257</v>
      </c>
      <c r="R1639" s="1">
        <v>28206</v>
      </c>
      <c r="S1639" s="1" t="s">
        <v>222</v>
      </c>
      <c r="T1639" s="1" t="s">
        <v>197</v>
      </c>
      <c r="U1639" s="1">
        <v>40</v>
      </c>
      <c r="V1639" s="1">
        <v>50917</v>
      </c>
    </row>
    <row r="1640" spans="1:22" x14ac:dyDescent="0.35">
      <c r="A1640" s="1">
        <v>18694</v>
      </c>
      <c r="B1640" s="1" t="s">
        <v>41</v>
      </c>
      <c r="C1640" s="1">
        <v>6.48</v>
      </c>
      <c r="D1640" s="1">
        <v>0.05</v>
      </c>
      <c r="E1640" s="1">
        <v>2883</v>
      </c>
      <c r="F1640" s="1"/>
      <c r="G1640" s="1"/>
      <c r="H1640" s="1" t="s">
        <v>32</v>
      </c>
      <c r="I1640" s="1" t="s">
        <v>104</v>
      </c>
      <c r="J1640" s="1" t="s">
        <v>58</v>
      </c>
      <c r="K1640" s="1" t="s">
        <v>83</v>
      </c>
      <c r="L1640" s="1" t="s">
        <v>53</v>
      </c>
      <c r="M1640" s="1"/>
      <c r="N1640" s="1" t="s">
        <v>27</v>
      </c>
      <c r="O1640" s="1" t="s">
        <v>45</v>
      </c>
      <c r="P1640" s="1" t="s">
        <v>124</v>
      </c>
      <c r="Q1640" s="1" t="s">
        <v>961</v>
      </c>
      <c r="R1640" s="1">
        <v>44070</v>
      </c>
      <c r="S1640" s="2">
        <v>42252</v>
      </c>
      <c r="T1640" s="2">
        <v>42252</v>
      </c>
      <c r="U1640" s="1">
        <v>9</v>
      </c>
      <c r="V1640" s="1">
        <v>87632</v>
      </c>
    </row>
    <row r="1641" spans="1:22" x14ac:dyDescent="0.35">
      <c r="A1641" s="1">
        <v>20314</v>
      </c>
      <c r="B1641" s="1" t="s">
        <v>21</v>
      </c>
      <c r="C1641" s="1">
        <v>28.99</v>
      </c>
      <c r="D1641" s="1">
        <v>0.05</v>
      </c>
      <c r="E1641" s="1">
        <v>2884</v>
      </c>
      <c r="F1641" s="1"/>
      <c r="G1641" s="1"/>
      <c r="H1641" s="1" t="s">
        <v>32</v>
      </c>
      <c r="I1641" s="1" t="s">
        <v>104</v>
      </c>
      <c r="J1641" s="1" t="s">
        <v>73</v>
      </c>
      <c r="K1641" s="1" t="s">
        <v>67</v>
      </c>
      <c r="L1641" s="1" t="s">
        <v>75</v>
      </c>
      <c r="M1641" s="1"/>
      <c r="N1641" s="1" t="s">
        <v>27</v>
      </c>
      <c r="O1641" s="1" t="s">
        <v>45</v>
      </c>
      <c r="P1641" s="1" t="s">
        <v>124</v>
      </c>
      <c r="Q1641" s="1" t="s">
        <v>963</v>
      </c>
      <c r="R1641" s="1">
        <v>44039</v>
      </c>
      <c r="S1641" s="1" t="s">
        <v>99</v>
      </c>
      <c r="T1641" s="1" t="s">
        <v>99</v>
      </c>
      <c r="U1641" s="1">
        <v>10</v>
      </c>
      <c r="V1641" s="1">
        <v>87631</v>
      </c>
    </row>
    <row r="1642" spans="1:22" x14ac:dyDescent="0.35">
      <c r="A1642" s="1">
        <v>21065</v>
      </c>
      <c r="B1642" s="1" t="s">
        <v>21</v>
      </c>
      <c r="C1642" s="1">
        <v>363.25</v>
      </c>
      <c r="D1642" s="1">
        <v>0.1</v>
      </c>
      <c r="E1642" s="1">
        <v>2884</v>
      </c>
      <c r="F1642" s="1"/>
      <c r="G1642" s="1"/>
      <c r="H1642" s="1" t="s">
        <v>32</v>
      </c>
      <c r="I1642" s="1" t="s">
        <v>104</v>
      </c>
      <c r="J1642" s="1" t="s">
        <v>58</v>
      </c>
      <c r="K1642" s="1" t="s">
        <v>196</v>
      </c>
      <c r="L1642" s="1" t="s">
        <v>53</v>
      </c>
      <c r="M1642" s="1"/>
      <c r="N1642" s="1" t="s">
        <v>27</v>
      </c>
      <c r="O1642" s="1" t="s">
        <v>45</v>
      </c>
      <c r="P1642" s="1" t="s">
        <v>124</v>
      </c>
      <c r="Q1642" s="1" t="s">
        <v>963</v>
      </c>
      <c r="R1642" s="1">
        <v>44039</v>
      </c>
      <c r="S1642" s="2">
        <v>42130</v>
      </c>
      <c r="T1642" s="2">
        <v>42161</v>
      </c>
      <c r="U1642" s="1">
        <v>5</v>
      </c>
      <c r="V1642" s="1">
        <v>87633</v>
      </c>
    </row>
    <row r="1643" spans="1:22" x14ac:dyDescent="0.35">
      <c r="A1643" s="1">
        <v>23689</v>
      </c>
      <c r="B1643" s="1" t="s">
        <v>98</v>
      </c>
      <c r="C1643" s="1">
        <v>63.94</v>
      </c>
      <c r="D1643" s="1">
        <v>0.05</v>
      </c>
      <c r="E1643" s="1">
        <v>2885</v>
      </c>
      <c r="F1643" s="1"/>
      <c r="G1643" s="1"/>
      <c r="H1643" s="1" t="s">
        <v>22</v>
      </c>
      <c r="I1643" s="1" t="s">
        <v>104</v>
      </c>
      <c r="J1643" s="1" t="s">
        <v>34</v>
      </c>
      <c r="K1643" s="1" t="s">
        <v>52</v>
      </c>
      <c r="L1643" s="1" t="s">
        <v>53</v>
      </c>
      <c r="M1643" s="1"/>
      <c r="N1643" s="1" t="s">
        <v>27</v>
      </c>
      <c r="O1643" s="1" t="s">
        <v>45</v>
      </c>
      <c r="P1643" s="1" t="s">
        <v>124</v>
      </c>
      <c r="Q1643" s="1" t="s">
        <v>964</v>
      </c>
      <c r="R1643" s="1">
        <v>44133</v>
      </c>
      <c r="S1643" s="1" t="s">
        <v>416</v>
      </c>
      <c r="T1643" s="2">
        <v>42192</v>
      </c>
      <c r="U1643" s="1">
        <v>5</v>
      </c>
      <c r="V1643" s="1">
        <v>87634</v>
      </c>
    </row>
    <row r="1644" spans="1:22" x14ac:dyDescent="0.35">
      <c r="A1644" s="1">
        <v>25718</v>
      </c>
      <c r="B1644" s="1" t="s">
        <v>21</v>
      </c>
      <c r="C1644" s="1">
        <v>4.0599999999999996</v>
      </c>
      <c r="D1644" s="1">
        <v>0.05</v>
      </c>
      <c r="E1644" s="1">
        <v>2886</v>
      </c>
      <c r="F1644" s="1"/>
      <c r="G1644" s="1"/>
      <c r="H1644" s="1" t="s">
        <v>32</v>
      </c>
      <c r="I1644" s="1" t="s">
        <v>104</v>
      </c>
      <c r="J1644" s="1" t="s">
        <v>58</v>
      </c>
      <c r="K1644" s="1" t="s">
        <v>196</v>
      </c>
      <c r="L1644" s="1" t="s">
        <v>53</v>
      </c>
      <c r="M1644" s="1"/>
      <c r="N1644" s="1" t="s">
        <v>27</v>
      </c>
      <c r="O1644" s="1" t="s">
        <v>45</v>
      </c>
      <c r="P1644" s="1" t="s">
        <v>124</v>
      </c>
      <c r="Q1644" s="1" t="s">
        <v>965</v>
      </c>
      <c r="R1644" s="1">
        <v>44134</v>
      </c>
      <c r="S1644" s="1" t="s">
        <v>137</v>
      </c>
      <c r="T1644" s="1" t="s">
        <v>92</v>
      </c>
      <c r="U1644" s="1">
        <v>9</v>
      </c>
      <c r="V1644" s="1">
        <v>87630</v>
      </c>
    </row>
    <row r="1645" spans="1:22" x14ac:dyDescent="0.35">
      <c r="A1645" s="1">
        <v>25719</v>
      </c>
      <c r="B1645" s="1" t="s">
        <v>21</v>
      </c>
      <c r="C1645" s="1">
        <v>3.75</v>
      </c>
      <c r="D1645" s="1">
        <v>0.05</v>
      </c>
      <c r="E1645" s="1">
        <v>2886</v>
      </c>
      <c r="F1645" s="1"/>
      <c r="G1645" s="1"/>
      <c r="H1645" s="1" t="s">
        <v>32</v>
      </c>
      <c r="I1645" s="1" t="s">
        <v>104</v>
      </c>
      <c r="J1645" s="1" t="s">
        <v>58</v>
      </c>
      <c r="K1645" s="1" t="s">
        <v>116</v>
      </c>
      <c r="L1645" s="1" t="s">
        <v>53</v>
      </c>
      <c r="M1645" s="1"/>
      <c r="N1645" s="1" t="s">
        <v>27</v>
      </c>
      <c r="O1645" s="1" t="s">
        <v>45</v>
      </c>
      <c r="P1645" s="1" t="s">
        <v>124</v>
      </c>
      <c r="Q1645" s="1" t="s">
        <v>965</v>
      </c>
      <c r="R1645" s="1">
        <v>44134</v>
      </c>
      <c r="S1645" s="1" t="s">
        <v>137</v>
      </c>
      <c r="T1645" s="1" t="s">
        <v>207</v>
      </c>
      <c r="U1645" s="1">
        <v>12</v>
      </c>
      <c r="V1645" s="1">
        <v>87630</v>
      </c>
    </row>
    <row r="1646" spans="1:22" x14ac:dyDescent="0.35">
      <c r="A1646" s="1">
        <v>25720</v>
      </c>
      <c r="B1646" s="1" t="s">
        <v>21</v>
      </c>
      <c r="C1646" s="1">
        <v>10.68</v>
      </c>
      <c r="D1646" s="1">
        <v>0.05</v>
      </c>
      <c r="E1646" s="1">
        <v>2886</v>
      </c>
      <c r="F1646" s="1"/>
      <c r="G1646" s="1"/>
      <c r="H1646" s="1" t="s">
        <v>32</v>
      </c>
      <c r="I1646" s="1" t="s">
        <v>104</v>
      </c>
      <c r="J1646" s="1" t="s">
        <v>34</v>
      </c>
      <c r="K1646" s="1" t="s">
        <v>52</v>
      </c>
      <c r="L1646" s="1" t="s">
        <v>178</v>
      </c>
      <c r="M1646" s="1"/>
      <c r="N1646" s="1" t="s">
        <v>27</v>
      </c>
      <c r="O1646" s="1" t="s">
        <v>54</v>
      </c>
      <c r="P1646" s="1" t="s">
        <v>124</v>
      </c>
      <c r="Q1646" s="1" t="s">
        <v>965</v>
      </c>
      <c r="R1646" s="1">
        <v>44134</v>
      </c>
      <c r="S1646" s="1" t="s">
        <v>137</v>
      </c>
      <c r="T1646" s="1" t="s">
        <v>92</v>
      </c>
      <c r="U1646" s="1">
        <v>8</v>
      </c>
      <c r="V1646" s="1">
        <v>87630</v>
      </c>
    </row>
    <row r="1647" spans="1:22" x14ac:dyDescent="0.35">
      <c r="A1647" s="1">
        <v>21514</v>
      </c>
      <c r="B1647" s="1" t="s">
        <v>21</v>
      </c>
      <c r="C1647" s="1">
        <v>209.37</v>
      </c>
      <c r="D1647" s="1">
        <v>0.1</v>
      </c>
      <c r="E1647" s="1">
        <v>2892</v>
      </c>
      <c r="F1647" s="1"/>
      <c r="G1647" s="1"/>
      <c r="H1647" s="1" t="s">
        <v>32</v>
      </c>
      <c r="I1647" s="1" t="s">
        <v>104</v>
      </c>
      <c r="J1647" s="1" t="s">
        <v>34</v>
      </c>
      <c r="K1647" s="1" t="s">
        <v>123</v>
      </c>
      <c r="L1647" s="1" t="s">
        <v>178</v>
      </c>
      <c r="M1647" s="1"/>
      <c r="N1647" s="1" t="s">
        <v>27</v>
      </c>
      <c r="O1647" s="1" t="s">
        <v>54</v>
      </c>
      <c r="P1647" s="1" t="s">
        <v>215</v>
      </c>
      <c r="Q1647" s="1" t="s">
        <v>966</v>
      </c>
      <c r="R1647" s="1">
        <v>48154</v>
      </c>
      <c r="S1647" s="1" t="s">
        <v>93</v>
      </c>
      <c r="T1647" s="1" t="s">
        <v>457</v>
      </c>
      <c r="U1647" s="1">
        <v>11</v>
      </c>
      <c r="V1647" s="1">
        <v>90011</v>
      </c>
    </row>
    <row r="1648" spans="1:22" x14ac:dyDescent="0.35">
      <c r="A1648" s="1">
        <v>21515</v>
      </c>
      <c r="B1648" s="1" t="s">
        <v>21</v>
      </c>
      <c r="C1648" s="1">
        <v>4.9800000000000004</v>
      </c>
      <c r="D1648" s="1">
        <v>0.05</v>
      </c>
      <c r="E1648" s="1">
        <v>2893</v>
      </c>
      <c r="F1648" s="1"/>
      <c r="G1648" s="1"/>
      <c r="H1648" s="1" t="s">
        <v>32</v>
      </c>
      <c r="I1648" s="1" t="s">
        <v>104</v>
      </c>
      <c r="J1648" s="1" t="s">
        <v>58</v>
      </c>
      <c r="K1648" s="1" t="s">
        <v>83</v>
      </c>
      <c r="L1648" s="1" t="s">
        <v>53</v>
      </c>
      <c r="M1648" s="1"/>
      <c r="N1648" s="1" t="s">
        <v>27</v>
      </c>
      <c r="O1648" s="1" t="s">
        <v>54</v>
      </c>
      <c r="P1648" s="1" t="s">
        <v>215</v>
      </c>
      <c r="Q1648" s="1" t="s">
        <v>939</v>
      </c>
      <c r="R1648" s="1">
        <v>48071</v>
      </c>
      <c r="S1648" s="1" t="s">
        <v>93</v>
      </c>
      <c r="T1648" s="1" t="s">
        <v>235</v>
      </c>
      <c r="U1648" s="1">
        <v>9</v>
      </c>
      <c r="V1648" s="1">
        <v>90011</v>
      </c>
    </row>
    <row r="1649" spans="1:22" x14ac:dyDescent="0.35">
      <c r="A1649" s="1">
        <v>19909</v>
      </c>
      <c r="B1649" s="1" t="s">
        <v>98</v>
      </c>
      <c r="C1649" s="1">
        <v>880.98</v>
      </c>
      <c r="D1649" s="1">
        <v>0.1</v>
      </c>
      <c r="E1649" s="1">
        <v>2896</v>
      </c>
      <c r="F1649" s="1"/>
      <c r="G1649" s="1"/>
      <c r="H1649" s="1" t="s">
        <v>22</v>
      </c>
      <c r="I1649" s="1" t="s">
        <v>42</v>
      </c>
      <c r="J1649" s="1" t="s">
        <v>34</v>
      </c>
      <c r="K1649" s="1" t="s">
        <v>151</v>
      </c>
      <c r="L1649" s="1" t="s">
        <v>108</v>
      </c>
      <c r="M1649" s="1"/>
      <c r="N1649" s="1" t="s">
        <v>27</v>
      </c>
      <c r="O1649" s="1" t="s">
        <v>54</v>
      </c>
      <c r="P1649" s="1" t="s">
        <v>55</v>
      </c>
      <c r="Q1649" s="1" t="s">
        <v>967</v>
      </c>
      <c r="R1649" s="1">
        <v>56001</v>
      </c>
      <c r="S1649" s="1" t="s">
        <v>97</v>
      </c>
      <c r="T1649" s="1" t="s">
        <v>198</v>
      </c>
      <c r="U1649" s="1">
        <v>8</v>
      </c>
      <c r="V1649" s="1">
        <v>86925</v>
      </c>
    </row>
    <row r="1650" spans="1:22" x14ac:dyDescent="0.35">
      <c r="A1650" s="1">
        <v>18198</v>
      </c>
      <c r="B1650" s="1" t="s">
        <v>41</v>
      </c>
      <c r="C1650" s="1">
        <v>22.84</v>
      </c>
      <c r="D1650" s="1">
        <v>0.05</v>
      </c>
      <c r="E1650" s="1">
        <v>2896</v>
      </c>
      <c r="F1650" s="1"/>
      <c r="G1650" s="1"/>
      <c r="H1650" s="1" t="s">
        <v>32</v>
      </c>
      <c r="I1650" s="1" t="s">
        <v>42</v>
      </c>
      <c r="J1650" s="1" t="s">
        <v>58</v>
      </c>
      <c r="K1650" s="1" t="s">
        <v>83</v>
      </c>
      <c r="L1650" s="1" t="s">
        <v>53</v>
      </c>
      <c r="M1650" s="1"/>
      <c r="N1650" s="1" t="s">
        <v>27</v>
      </c>
      <c r="O1650" s="1" t="s">
        <v>54</v>
      </c>
      <c r="P1650" s="1" t="s">
        <v>55</v>
      </c>
      <c r="Q1650" s="1" t="s">
        <v>967</v>
      </c>
      <c r="R1650" s="1">
        <v>56001</v>
      </c>
      <c r="S1650" s="2">
        <v>42341</v>
      </c>
      <c r="T1650" s="1" t="s">
        <v>297</v>
      </c>
      <c r="U1650" s="1">
        <v>15</v>
      </c>
      <c r="V1650" s="1">
        <v>86927</v>
      </c>
    </row>
    <row r="1651" spans="1:22" x14ac:dyDescent="0.35">
      <c r="A1651" s="1">
        <v>20304</v>
      </c>
      <c r="B1651" s="1" t="s">
        <v>21</v>
      </c>
      <c r="C1651" s="1">
        <v>80.97</v>
      </c>
      <c r="D1651" s="1">
        <v>0.05</v>
      </c>
      <c r="E1651" s="1">
        <v>2897</v>
      </c>
      <c r="F1651" s="1"/>
      <c r="G1651" s="1"/>
      <c r="H1651" s="1" t="s">
        <v>22</v>
      </c>
      <c r="I1651" s="1" t="s">
        <v>42</v>
      </c>
      <c r="J1651" s="1" t="s">
        <v>73</v>
      </c>
      <c r="K1651" s="1" t="s">
        <v>74</v>
      </c>
      <c r="L1651" s="1" t="s">
        <v>108</v>
      </c>
      <c r="M1651" s="1"/>
      <c r="N1651" s="1" t="s">
        <v>27</v>
      </c>
      <c r="O1651" s="1" t="s">
        <v>54</v>
      </c>
      <c r="P1651" s="1" t="s">
        <v>55</v>
      </c>
      <c r="Q1651" s="1" t="s">
        <v>968</v>
      </c>
      <c r="R1651" s="1">
        <v>55369</v>
      </c>
      <c r="S1651" s="1" t="s">
        <v>211</v>
      </c>
      <c r="T1651" s="1" t="s">
        <v>68</v>
      </c>
      <c r="U1651" s="1">
        <v>11</v>
      </c>
      <c r="V1651" s="1">
        <v>86926</v>
      </c>
    </row>
    <row r="1652" spans="1:22" x14ac:dyDescent="0.35">
      <c r="A1652" s="1">
        <v>20305</v>
      </c>
      <c r="B1652" s="1" t="s">
        <v>21</v>
      </c>
      <c r="C1652" s="1">
        <v>6.48</v>
      </c>
      <c r="D1652" s="1">
        <v>0.05</v>
      </c>
      <c r="E1652" s="1">
        <v>2897</v>
      </c>
      <c r="F1652" s="1"/>
      <c r="G1652" s="1"/>
      <c r="H1652" s="1" t="s">
        <v>32</v>
      </c>
      <c r="I1652" s="1" t="s">
        <v>42</v>
      </c>
      <c r="J1652" s="1" t="s">
        <v>58</v>
      </c>
      <c r="K1652" s="1" t="s">
        <v>83</v>
      </c>
      <c r="L1652" s="1" t="s">
        <v>53</v>
      </c>
      <c r="M1652" s="1"/>
      <c r="N1652" s="1" t="s">
        <v>27</v>
      </c>
      <c r="O1652" s="1" t="s">
        <v>45</v>
      </c>
      <c r="P1652" s="1" t="s">
        <v>55</v>
      </c>
      <c r="Q1652" s="1" t="s">
        <v>968</v>
      </c>
      <c r="R1652" s="1">
        <v>55369</v>
      </c>
      <c r="S1652" s="1" t="s">
        <v>211</v>
      </c>
      <c r="T1652" s="1" t="s">
        <v>48</v>
      </c>
      <c r="U1652" s="1">
        <v>2</v>
      </c>
      <c r="V1652" s="1">
        <v>86926</v>
      </c>
    </row>
    <row r="1653" spans="1:22" x14ac:dyDescent="0.35">
      <c r="A1653" s="1">
        <v>23151</v>
      </c>
      <c r="B1653" s="1" t="s">
        <v>31</v>
      </c>
      <c r="C1653" s="1">
        <v>70.89</v>
      </c>
      <c r="D1653" s="1">
        <v>0.05</v>
      </c>
      <c r="E1653" s="1">
        <v>2903</v>
      </c>
      <c r="F1653" s="1"/>
      <c r="G1653" s="1"/>
      <c r="H1653" s="1" t="s">
        <v>22</v>
      </c>
      <c r="I1653" s="1" t="s">
        <v>51</v>
      </c>
      <c r="J1653" s="1" t="s">
        <v>34</v>
      </c>
      <c r="K1653" s="1" t="s">
        <v>123</v>
      </c>
      <c r="L1653" s="1" t="s">
        <v>108</v>
      </c>
      <c r="M1653" s="1"/>
      <c r="N1653" s="1" t="s">
        <v>27</v>
      </c>
      <c r="O1653" s="1" t="s">
        <v>45</v>
      </c>
      <c r="P1653" s="1" t="s">
        <v>124</v>
      </c>
      <c r="Q1653" s="1" t="s">
        <v>969</v>
      </c>
      <c r="R1653" s="1">
        <v>43068</v>
      </c>
      <c r="S1653" s="1" t="s">
        <v>324</v>
      </c>
      <c r="T1653" s="1" t="s">
        <v>324</v>
      </c>
      <c r="U1653" s="1">
        <v>6</v>
      </c>
      <c r="V1653" s="1">
        <v>87374</v>
      </c>
    </row>
    <row r="1654" spans="1:22" x14ac:dyDescent="0.35">
      <c r="A1654" s="1">
        <v>18611</v>
      </c>
      <c r="B1654" s="1" t="s">
        <v>21</v>
      </c>
      <c r="C1654" s="1">
        <v>4.13</v>
      </c>
      <c r="D1654" s="1">
        <v>0.05</v>
      </c>
      <c r="E1654" s="1">
        <v>2908</v>
      </c>
      <c r="F1654" s="1"/>
      <c r="G1654" s="1"/>
      <c r="H1654" s="1" t="s">
        <v>32</v>
      </c>
      <c r="I1654" s="1" t="s">
        <v>42</v>
      </c>
      <c r="J1654" s="1" t="s">
        <v>58</v>
      </c>
      <c r="K1654" s="1" t="s">
        <v>116</v>
      </c>
      <c r="L1654" s="1" t="s">
        <v>53</v>
      </c>
      <c r="M1654" s="1"/>
      <c r="N1654" s="1" t="s">
        <v>27</v>
      </c>
      <c r="O1654" s="1" t="s">
        <v>45</v>
      </c>
      <c r="P1654" s="1" t="s">
        <v>124</v>
      </c>
      <c r="Q1654" s="1" t="s">
        <v>970</v>
      </c>
      <c r="R1654" s="1">
        <v>44125</v>
      </c>
      <c r="S1654" s="2">
        <v>42217</v>
      </c>
      <c r="T1654" s="2">
        <v>42217</v>
      </c>
      <c r="U1654" s="1">
        <v>4</v>
      </c>
      <c r="V1654" s="1">
        <v>88156</v>
      </c>
    </row>
    <row r="1655" spans="1:22" x14ac:dyDescent="0.35">
      <c r="A1655" s="1">
        <v>18612</v>
      </c>
      <c r="B1655" s="1" t="s">
        <v>21</v>
      </c>
      <c r="C1655" s="1">
        <v>22.72</v>
      </c>
      <c r="D1655" s="1">
        <v>0.05</v>
      </c>
      <c r="E1655" s="1">
        <v>2908</v>
      </c>
      <c r="F1655" s="1"/>
      <c r="G1655" s="1"/>
      <c r="H1655" s="1" t="s">
        <v>32</v>
      </c>
      <c r="I1655" s="1" t="s">
        <v>42</v>
      </c>
      <c r="J1655" s="1" t="s">
        <v>34</v>
      </c>
      <c r="K1655" s="1" t="s">
        <v>52</v>
      </c>
      <c r="L1655" s="1" t="s">
        <v>44</v>
      </c>
      <c r="M1655" s="1"/>
      <c r="N1655" s="1" t="s">
        <v>27</v>
      </c>
      <c r="O1655" s="1" t="s">
        <v>45</v>
      </c>
      <c r="P1655" s="1" t="s">
        <v>124</v>
      </c>
      <c r="Q1655" s="1" t="s">
        <v>970</v>
      </c>
      <c r="R1655" s="1">
        <v>44125</v>
      </c>
      <c r="S1655" s="2">
        <v>42217</v>
      </c>
      <c r="T1655" s="2">
        <v>42217</v>
      </c>
      <c r="U1655" s="1">
        <v>1</v>
      </c>
      <c r="V1655" s="1">
        <v>88156</v>
      </c>
    </row>
    <row r="1656" spans="1:22" x14ac:dyDescent="0.35">
      <c r="A1656" s="1">
        <v>20827</v>
      </c>
      <c r="B1656" s="1" t="s">
        <v>31</v>
      </c>
      <c r="C1656" s="1">
        <v>34.979999999999997</v>
      </c>
      <c r="D1656" s="1">
        <v>0.05</v>
      </c>
      <c r="E1656" s="1">
        <v>2908</v>
      </c>
      <c r="F1656" s="1"/>
      <c r="G1656" s="1"/>
      <c r="H1656" s="1" t="s">
        <v>22</v>
      </c>
      <c r="I1656" s="1" t="s">
        <v>42</v>
      </c>
      <c r="J1656" s="1" t="s">
        <v>73</v>
      </c>
      <c r="K1656" s="1" t="s">
        <v>144</v>
      </c>
      <c r="L1656" s="1" t="s">
        <v>53</v>
      </c>
      <c r="M1656" s="1"/>
      <c r="N1656" s="1" t="s">
        <v>27</v>
      </c>
      <c r="O1656" s="1" t="s">
        <v>45</v>
      </c>
      <c r="P1656" s="1" t="s">
        <v>124</v>
      </c>
      <c r="Q1656" s="1" t="s">
        <v>970</v>
      </c>
      <c r="R1656" s="1">
        <v>44125</v>
      </c>
      <c r="S1656" s="1" t="s">
        <v>386</v>
      </c>
      <c r="T1656" s="2">
        <v>42066</v>
      </c>
      <c r="U1656" s="1">
        <v>16</v>
      </c>
      <c r="V1656" s="1">
        <v>88157</v>
      </c>
    </row>
    <row r="1657" spans="1:22" x14ac:dyDescent="0.35">
      <c r="A1657" s="1">
        <v>20828</v>
      </c>
      <c r="B1657" s="1" t="s">
        <v>31</v>
      </c>
      <c r="C1657" s="1">
        <v>3.14</v>
      </c>
      <c r="D1657" s="1">
        <v>0.05</v>
      </c>
      <c r="E1657" s="1">
        <v>2908</v>
      </c>
      <c r="F1657" s="1"/>
      <c r="G1657" s="1"/>
      <c r="H1657" s="1" t="s">
        <v>32</v>
      </c>
      <c r="I1657" s="1" t="s">
        <v>42</v>
      </c>
      <c r="J1657" s="1" t="s">
        <v>58</v>
      </c>
      <c r="K1657" s="1" t="s">
        <v>141</v>
      </c>
      <c r="L1657" s="1" t="s">
        <v>26</v>
      </c>
      <c r="M1657" s="1"/>
      <c r="N1657" s="1" t="s">
        <v>27</v>
      </c>
      <c r="O1657" s="1" t="s">
        <v>54</v>
      </c>
      <c r="P1657" s="1" t="s">
        <v>124</v>
      </c>
      <c r="Q1657" s="1" t="s">
        <v>970</v>
      </c>
      <c r="R1657" s="1">
        <v>44125</v>
      </c>
      <c r="S1657" s="1" t="s">
        <v>386</v>
      </c>
      <c r="T1657" s="2">
        <v>42038</v>
      </c>
      <c r="U1657" s="1">
        <v>8</v>
      </c>
      <c r="V1657" s="1">
        <v>88157</v>
      </c>
    </row>
    <row r="1658" spans="1:22" x14ac:dyDescent="0.35">
      <c r="A1658" s="1">
        <v>21290</v>
      </c>
      <c r="B1658" s="1" t="s">
        <v>21</v>
      </c>
      <c r="C1658" s="1">
        <v>4.13</v>
      </c>
      <c r="D1658" s="1">
        <v>0.05</v>
      </c>
      <c r="E1658" s="1">
        <v>2912</v>
      </c>
      <c r="F1658" s="1"/>
      <c r="G1658" s="1"/>
      <c r="H1658" s="1" t="s">
        <v>22</v>
      </c>
      <c r="I1658" s="1" t="s">
        <v>42</v>
      </c>
      <c r="J1658" s="1" t="s">
        <v>58</v>
      </c>
      <c r="K1658" s="1" t="s">
        <v>116</v>
      </c>
      <c r="L1658" s="1" t="s">
        <v>53</v>
      </c>
      <c r="M1658" s="1"/>
      <c r="N1658" s="1" t="s">
        <v>27</v>
      </c>
      <c r="O1658" s="1" t="s">
        <v>54</v>
      </c>
      <c r="P1658" s="1" t="s">
        <v>971</v>
      </c>
      <c r="Q1658" s="1" t="s">
        <v>972</v>
      </c>
      <c r="R1658" s="1">
        <v>58201</v>
      </c>
      <c r="S1658" s="1" t="s">
        <v>220</v>
      </c>
      <c r="T1658" s="1" t="s">
        <v>230</v>
      </c>
      <c r="U1658" s="1">
        <v>7</v>
      </c>
      <c r="V1658" s="1">
        <v>87396</v>
      </c>
    </row>
    <row r="1659" spans="1:22" x14ac:dyDescent="0.35">
      <c r="A1659" s="1">
        <v>21291</v>
      </c>
      <c r="B1659" s="1" t="s">
        <v>21</v>
      </c>
      <c r="C1659" s="1">
        <v>55.48</v>
      </c>
      <c r="D1659" s="1">
        <v>0.05</v>
      </c>
      <c r="E1659" s="1">
        <v>2912</v>
      </c>
      <c r="F1659" s="1"/>
      <c r="G1659" s="1"/>
      <c r="H1659" s="1" t="s">
        <v>32</v>
      </c>
      <c r="I1659" s="1" t="s">
        <v>42</v>
      </c>
      <c r="J1659" s="1" t="s">
        <v>58</v>
      </c>
      <c r="K1659" s="1" t="s">
        <v>83</v>
      </c>
      <c r="L1659" s="1" t="s">
        <v>53</v>
      </c>
      <c r="M1659" s="1"/>
      <c r="N1659" s="1" t="s">
        <v>27</v>
      </c>
      <c r="O1659" s="1" t="s">
        <v>54</v>
      </c>
      <c r="P1659" s="1" t="s">
        <v>971</v>
      </c>
      <c r="Q1659" s="1" t="s">
        <v>972</v>
      </c>
      <c r="R1659" s="1">
        <v>58201</v>
      </c>
      <c r="S1659" s="1" t="s">
        <v>220</v>
      </c>
      <c r="T1659" s="1" t="s">
        <v>230</v>
      </c>
      <c r="U1659" s="1">
        <v>12</v>
      </c>
      <c r="V1659" s="1">
        <v>87396</v>
      </c>
    </row>
    <row r="1660" spans="1:22" x14ac:dyDescent="0.35">
      <c r="A1660" s="1">
        <v>8310</v>
      </c>
      <c r="B1660" s="1" t="s">
        <v>50</v>
      </c>
      <c r="C1660" s="1">
        <v>535.64</v>
      </c>
      <c r="D1660" s="1">
        <v>0.1</v>
      </c>
      <c r="E1660" s="1">
        <v>2920</v>
      </c>
      <c r="F1660" s="1"/>
      <c r="G1660" s="1"/>
      <c r="H1660" s="1" t="s">
        <v>22</v>
      </c>
      <c r="I1660" s="1" t="s">
        <v>42</v>
      </c>
      <c r="J1660" s="1" t="s">
        <v>73</v>
      </c>
      <c r="K1660" s="1" t="s">
        <v>74</v>
      </c>
      <c r="L1660" s="1" t="s">
        <v>36</v>
      </c>
      <c r="M1660" s="1"/>
      <c r="N1660" s="1" t="s">
        <v>27</v>
      </c>
      <c r="O1660" s="1" t="s">
        <v>45</v>
      </c>
      <c r="P1660" s="1" t="s">
        <v>142</v>
      </c>
      <c r="Q1660" s="1" t="s">
        <v>143</v>
      </c>
      <c r="R1660" s="1">
        <v>60603</v>
      </c>
      <c r="S1660" s="2">
        <v>42191</v>
      </c>
      <c r="T1660" s="2">
        <v>42253</v>
      </c>
      <c r="U1660" s="1">
        <v>2</v>
      </c>
      <c r="V1660" s="1">
        <v>59365</v>
      </c>
    </row>
    <row r="1661" spans="1:22" x14ac:dyDescent="0.35">
      <c r="A1661" s="1">
        <v>18166</v>
      </c>
      <c r="B1661" s="1" t="s">
        <v>50</v>
      </c>
      <c r="C1661" s="1">
        <v>6.37</v>
      </c>
      <c r="D1661" s="1">
        <v>0.05</v>
      </c>
      <c r="E1661" s="1">
        <v>2923</v>
      </c>
      <c r="F1661" s="1"/>
      <c r="G1661" s="1"/>
      <c r="H1661" s="1" t="s">
        <v>32</v>
      </c>
      <c r="I1661" s="1" t="s">
        <v>104</v>
      </c>
      <c r="J1661" s="1" t="s">
        <v>58</v>
      </c>
      <c r="K1661" s="1" t="s">
        <v>100</v>
      </c>
      <c r="L1661" s="1" t="s">
        <v>53</v>
      </c>
      <c r="M1661" s="1"/>
      <c r="N1661" s="1" t="s">
        <v>27</v>
      </c>
      <c r="O1661" s="1" t="s">
        <v>45</v>
      </c>
      <c r="P1661" s="1" t="s">
        <v>268</v>
      </c>
      <c r="Q1661" s="1" t="s">
        <v>973</v>
      </c>
      <c r="R1661" s="1">
        <v>21740</v>
      </c>
      <c r="S1661" s="1" t="s">
        <v>386</v>
      </c>
      <c r="T1661" s="2">
        <v>42038</v>
      </c>
      <c r="U1661" s="1">
        <v>15</v>
      </c>
      <c r="V1661" s="1">
        <v>86592</v>
      </c>
    </row>
    <row r="1662" spans="1:22" x14ac:dyDescent="0.35">
      <c r="A1662" s="1">
        <v>18345</v>
      </c>
      <c r="B1662" s="1" t="s">
        <v>41</v>
      </c>
      <c r="C1662" s="1">
        <v>110.98</v>
      </c>
      <c r="D1662" s="1">
        <v>0.1</v>
      </c>
      <c r="E1662" s="1">
        <v>2924</v>
      </c>
      <c r="F1662" s="1"/>
      <c r="G1662" s="1"/>
      <c r="H1662" s="1" t="s">
        <v>32</v>
      </c>
      <c r="I1662" s="1" t="s">
        <v>104</v>
      </c>
      <c r="J1662" s="1" t="s">
        <v>34</v>
      </c>
      <c r="K1662" s="1" t="s">
        <v>52</v>
      </c>
      <c r="L1662" s="1" t="s">
        <v>75</v>
      </c>
      <c r="M1662" s="1"/>
      <c r="N1662" s="1" t="s">
        <v>27</v>
      </c>
      <c r="O1662" s="1" t="s">
        <v>45</v>
      </c>
      <c r="P1662" s="1" t="s">
        <v>268</v>
      </c>
      <c r="Q1662" s="1" t="s">
        <v>974</v>
      </c>
      <c r="R1662" s="1">
        <v>20707</v>
      </c>
      <c r="S1662" s="1" t="s">
        <v>189</v>
      </c>
      <c r="T1662" s="1" t="s">
        <v>201</v>
      </c>
      <c r="U1662" s="1">
        <v>2</v>
      </c>
      <c r="V1662" s="1">
        <v>86591</v>
      </c>
    </row>
    <row r="1663" spans="1:22" x14ac:dyDescent="0.35">
      <c r="A1663" s="1">
        <v>18346</v>
      </c>
      <c r="B1663" s="1" t="s">
        <v>41</v>
      </c>
      <c r="C1663" s="1">
        <v>8.01</v>
      </c>
      <c r="D1663" s="1">
        <v>0.05</v>
      </c>
      <c r="E1663" s="1">
        <v>2924</v>
      </c>
      <c r="F1663" s="1"/>
      <c r="G1663" s="1"/>
      <c r="H1663" s="1" t="s">
        <v>32</v>
      </c>
      <c r="I1663" s="1" t="s">
        <v>104</v>
      </c>
      <c r="J1663" s="1" t="s">
        <v>58</v>
      </c>
      <c r="K1663" s="1" t="s">
        <v>83</v>
      </c>
      <c r="L1663" s="1" t="s">
        <v>26</v>
      </c>
      <c r="M1663" s="1"/>
      <c r="N1663" s="1" t="s">
        <v>27</v>
      </c>
      <c r="O1663" s="1" t="s">
        <v>114</v>
      </c>
      <c r="P1663" s="1" t="s">
        <v>268</v>
      </c>
      <c r="Q1663" s="1" t="s">
        <v>974</v>
      </c>
      <c r="R1663" s="1">
        <v>20707</v>
      </c>
      <c r="S1663" s="1" t="s">
        <v>189</v>
      </c>
      <c r="T1663" s="1" t="s">
        <v>201</v>
      </c>
      <c r="U1663" s="1">
        <v>8</v>
      </c>
      <c r="V1663" s="1">
        <v>86591</v>
      </c>
    </row>
    <row r="1664" spans="1:22" x14ac:dyDescent="0.35">
      <c r="A1664" s="1">
        <v>25817</v>
      </c>
      <c r="B1664" s="1" t="s">
        <v>41</v>
      </c>
      <c r="C1664" s="1">
        <v>5.58</v>
      </c>
      <c r="D1664" s="1">
        <v>0.05</v>
      </c>
      <c r="E1664" s="1">
        <v>2928</v>
      </c>
      <c r="F1664" s="1"/>
      <c r="G1664" s="1"/>
      <c r="H1664" s="1" t="s">
        <v>32</v>
      </c>
      <c r="I1664" s="1" t="s">
        <v>104</v>
      </c>
      <c r="J1664" s="1" t="s">
        <v>58</v>
      </c>
      <c r="K1664" s="1" t="s">
        <v>100</v>
      </c>
      <c r="L1664" s="1" t="s">
        <v>53</v>
      </c>
      <c r="M1664" s="1"/>
      <c r="N1664" s="1" t="s">
        <v>27</v>
      </c>
      <c r="O1664" s="1" t="s">
        <v>114</v>
      </c>
      <c r="P1664" s="1" t="s">
        <v>443</v>
      </c>
      <c r="Q1664" s="1" t="s">
        <v>975</v>
      </c>
      <c r="R1664" s="1">
        <v>29418</v>
      </c>
      <c r="S1664" s="1" t="s">
        <v>169</v>
      </c>
      <c r="T1664" s="1" t="s">
        <v>64</v>
      </c>
      <c r="U1664" s="1">
        <v>42</v>
      </c>
      <c r="V1664" s="1">
        <v>90218</v>
      </c>
    </row>
    <row r="1665" spans="1:22" x14ac:dyDescent="0.35">
      <c r="A1665" s="1">
        <v>25819</v>
      </c>
      <c r="B1665" s="1" t="s">
        <v>41</v>
      </c>
      <c r="C1665" s="1">
        <v>54.1</v>
      </c>
      <c r="D1665" s="1">
        <v>0.05</v>
      </c>
      <c r="E1665" s="1">
        <v>2928</v>
      </c>
      <c r="F1665" s="1"/>
      <c r="G1665" s="1"/>
      <c r="H1665" s="1" t="s">
        <v>32</v>
      </c>
      <c r="I1665" s="1" t="s">
        <v>104</v>
      </c>
      <c r="J1665" s="1" t="s">
        <v>58</v>
      </c>
      <c r="K1665" s="1" t="s">
        <v>119</v>
      </c>
      <c r="L1665" s="1" t="s">
        <v>53</v>
      </c>
      <c r="M1665" s="1"/>
      <c r="N1665" s="1" t="s">
        <v>27</v>
      </c>
      <c r="O1665" s="1" t="s">
        <v>28</v>
      </c>
      <c r="P1665" s="1" t="s">
        <v>443</v>
      </c>
      <c r="Q1665" s="1" t="s">
        <v>975</v>
      </c>
      <c r="R1665" s="1">
        <v>29418</v>
      </c>
      <c r="S1665" s="1" t="s">
        <v>169</v>
      </c>
      <c r="T1665" s="1" t="s">
        <v>295</v>
      </c>
      <c r="U1665" s="1">
        <v>36</v>
      </c>
      <c r="V1665" s="1">
        <v>90218</v>
      </c>
    </row>
    <row r="1666" spans="1:22" x14ac:dyDescent="0.35">
      <c r="A1666" s="1">
        <v>21313</v>
      </c>
      <c r="B1666" s="1" t="s">
        <v>31</v>
      </c>
      <c r="C1666" s="1">
        <v>11.55</v>
      </c>
      <c r="D1666" s="1">
        <v>0.05</v>
      </c>
      <c r="E1666" s="1">
        <v>2931</v>
      </c>
      <c r="F1666" s="1"/>
      <c r="G1666" s="1"/>
      <c r="H1666" s="1" t="s">
        <v>32</v>
      </c>
      <c r="I1666" s="1" t="s">
        <v>51</v>
      </c>
      <c r="J1666" s="1" t="s">
        <v>58</v>
      </c>
      <c r="K1666" s="1" t="s">
        <v>25</v>
      </c>
      <c r="L1666" s="1" t="s">
        <v>26</v>
      </c>
      <c r="M1666" s="1"/>
      <c r="N1666" s="1" t="s">
        <v>27</v>
      </c>
      <c r="O1666" s="1" t="s">
        <v>45</v>
      </c>
      <c r="P1666" s="1" t="s">
        <v>37</v>
      </c>
      <c r="Q1666" s="1" t="s">
        <v>976</v>
      </c>
      <c r="R1666" s="1">
        <v>95630</v>
      </c>
      <c r="S1666" s="1" t="s">
        <v>386</v>
      </c>
      <c r="T1666" s="1" t="s">
        <v>386</v>
      </c>
      <c r="U1666" s="1">
        <v>12</v>
      </c>
      <c r="V1666" s="1">
        <v>87619</v>
      </c>
    </row>
    <row r="1667" spans="1:22" x14ac:dyDescent="0.35">
      <c r="A1667" s="1">
        <v>24866</v>
      </c>
      <c r="B1667" s="1" t="s">
        <v>21</v>
      </c>
      <c r="C1667" s="1">
        <v>35.44</v>
      </c>
      <c r="D1667" s="1">
        <v>0.05</v>
      </c>
      <c r="E1667" s="1">
        <v>2932</v>
      </c>
      <c r="F1667" s="1"/>
      <c r="G1667" s="1"/>
      <c r="H1667" s="1" t="s">
        <v>32</v>
      </c>
      <c r="I1667" s="1" t="s">
        <v>51</v>
      </c>
      <c r="J1667" s="1" t="s">
        <v>58</v>
      </c>
      <c r="K1667" s="1" t="s">
        <v>83</v>
      </c>
      <c r="L1667" s="1" t="s">
        <v>53</v>
      </c>
      <c r="M1667" s="1"/>
      <c r="N1667" s="1" t="s">
        <v>27</v>
      </c>
      <c r="O1667" s="1" t="s">
        <v>45</v>
      </c>
      <c r="P1667" s="1" t="s">
        <v>171</v>
      </c>
      <c r="Q1667" s="1" t="s">
        <v>422</v>
      </c>
      <c r="R1667" s="1">
        <v>6614</v>
      </c>
      <c r="S1667" s="1" t="s">
        <v>187</v>
      </c>
      <c r="T1667" s="1" t="s">
        <v>182</v>
      </c>
      <c r="U1667" s="1">
        <v>1</v>
      </c>
      <c r="V1667" s="1">
        <v>87620</v>
      </c>
    </row>
    <row r="1668" spans="1:22" x14ac:dyDescent="0.35">
      <c r="A1668" s="1">
        <v>24995</v>
      </c>
      <c r="B1668" s="1" t="s">
        <v>98</v>
      </c>
      <c r="C1668" s="1">
        <v>3.8</v>
      </c>
      <c r="D1668" s="1">
        <v>0.05</v>
      </c>
      <c r="E1668" s="1">
        <v>2935</v>
      </c>
      <c r="F1668" s="1"/>
      <c r="G1668" s="1"/>
      <c r="H1668" s="1" t="s">
        <v>32</v>
      </c>
      <c r="I1668" s="1" t="s">
        <v>51</v>
      </c>
      <c r="J1668" s="1" t="s">
        <v>58</v>
      </c>
      <c r="K1668" s="1" t="s">
        <v>100</v>
      </c>
      <c r="L1668" s="1" t="s">
        <v>53</v>
      </c>
      <c r="M1668" s="1"/>
      <c r="N1668" s="1" t="s">
        <v>27</v>
      </c>
      <c r="O1668" s="1" t="s">
        <v>45</v>
      </c>
      <c r="P1668" s="1" t="s">
        <v>152</v>
      </c>
      <c r="Q1668" s="1" t="s">
        <v>153</v>
      </c>
      <c r="R1668" s="1">
        <v>2215</v>
      </c>
      <c r="S1668" s="2">
        <v>42313</v>
      </c>
      <c r="T1668" s="1" t="s">
        <v>71</v>
      </c>
      <c r="U1668" s="1">
        <v>5</v>
      </c>
      <c r="V1668" s="1">
        <v>87617</v>
      </c>
    </row>
    <row r="1669" spans="1:22" x14ac:dyDescent="0.35">
      <c r="A1669" s="1">
        <v>24865</v>
      </c>
      <c r="B1669" s="1" t="s">
        <v>21</v>
      </c>
      <c r="C1669" s="1">
        <v>47.9</v>
      </c>
      <c r="D1669" s="1">
        <v>0.05</v>
      </c>
      <c r="E1669" s="1">
        <v>2938</v>
      </c>
      <c r="F1669" s="1"/>
      <c r="G1669" s="1"/>
      <c r="H1669" s="1" t="s">
        <v>32</v>
      </c>
      <c r="I1669" s="1" t="s">
        <v>51</v>
      </c>
      <c r="J1669" s="1" t="s">
        <v>58</v>
      </c>
      <c r="K1669" s="1" t="s">
        <v>83</v>
      </c>
      <c r="L1669" s="1" t="s">
        <v>53</v>
      </c>
      <c r="M1669" s="1"/>
      <c r="N1669" s="1" t="s">
        <v>27</v>
      </c>
      <c r="O1669" s="1" t="s">
        <v>45</v>
      </c>
      <c r="P1669" s="1" t="s">
        <v>152</v>
      </c>
      <c r="Q1669" s="1" t="s">
        <v>977</v>
      </c>
      <c r="R1669" s="1">
        <v>2180</v>
      </c>
      <c r="S1669" s="1" t="s">
        <v>187</v>
      </c>
      <c r="T1669" s="1" t="s">
        <v>341</v>
      </c>
      <c r="U1669" s="1">
        <v>20</v>
      </c>
      <c r="V1669" s="1">
        <v>87620</v>
      </c>
    </row>
    <row r="1670" spans="1:22" x14ac:dyDescent="0.35">
      <c r="A1670" s="1">
        <v>23567</v>
      </c>
      <c r="B1670" s="1" t="s">
        <v>41</v>
      </c>
      <c r="C1670" s="1">
        <v>2.62</v>
      </c>
      <c r="D1670" s="1">
        <v>0.05</v>
      </c>
      <c r="E1670" s="1">
        <v>2941</v>
      </c>
      <c r="F1670" s="1"/>
      <c r="G1670" s="1"/>
      <c r="H1670" s="1" t="s">
        <v>32</v>
      </c>
      <c r="I1670" s="1" t="s">
        <v>51</v>
      </c>
      <c r="J1670" s="1" t="s">
        <v>58</v>
      </c>
      <c r="K1670" s="1" t="s">
        <v>60</v>
      </c>
      <c r="L1670" s="1" t="s">
        <v>26</v>
      </c>
      <c r="M1670" s="1"/>
      <c r="N1670" s="1" t="s">
        <v>27</v>
      </c>
      <c r="O1670" s="1" t="s">
        <v>54</v>
      </c>
      <c r="P1670" s="1" t="s">
        <v>46</v>
      </c>
      <c r="Q1670" s="1" t="s">
        <v>298</v>
      </c>
      <c r="R1670" s="1">
        <v>7960</v>
      </c>
      <c r="S1670" s="1" t="s">
        <v>169</v>
      </c>
      <c r="T1670" s="1" t="s">
        <v>295</v>
      </c>
      <c r="U1670" s="1">
        <v>8</v>
      </c>
      <c r="V1670" s="1">
        <v>87618</v>
      </c>
    </row>
    <row r="1671" spans="1:22" x14ac:dyDescent="0.35">
      <c r="A1671" s="1">
        <v>19575</v>
      </c>
      <c r="B1671" s="1" t="s">
        <v>98</v>
      </c>
      <c r="C1671" s="1">
        <v>4.55</v>
      </c>
      <c r="D1671" s="1">
        <v>0.05</v>
      </c>
      <c r="E1671" s="1">
        <v>2944</v>
      </c>
      <c r="F1671" s="1"/>
      <c r="G1671" s="1"/>
      <c r="H1671" s="1" t="s">
        <v>32</v>
      </c>
      <c r="I1671" s="1" t="s">
        <v>81</v>
      </c>
      <c r="J1671" s="1" t="s">
        <v>58</v>
      </c>
      <c r="K1671" s="1" t="s">
        <v>100</v>
      </c>
      <c r="L1671" s="1" t="s">
        <v>53</v>
      </c>
      <c r="M1671" s="1"/>
      <c r="N1671" s="1" t="s">
        <v>27</v>
      </c>
      <c r="O1671" s="1" t="s">
        <v>45</v>
      </c>
      <c r="P1671" s="1" t="s">
        <v>215</v>
      </c>
      <c r="Q1671" s="1" t="s">
        <v>740</v>
      </c>
      <c r="R1671" s="1">
        <v>48640</v>
      </c>
      <c r="S1671" s="2">
        <v>42127</v>
      </c>
      <c r="T1671" s="2">
        <v>42188</v>
      </c>
      <c r="U1671" s="1">
        <v>13</v>
      </c>
      <c r="V1671" s="1">
        <v>90309</v>
      </c>
    </row>
    <row r="1672" spans="1:22" x14ac:dyDescent="0.35">
      <c r="A1672" s="1">
        <v>26054</v>
      </c>
      <c r="B1672" s="1" t="s">
        <v>31</v>
      </c>
      <c r="C1672" s="1">
        <v>7.64</v>
      </c>
      <c r="D1672" s="1">
        <v>0.05</v>
      </c>
      <c r="E1672" s="1">
        <v>2947</v>
      </c>
      <c r="F1672" s="1"/>
      <c r="G1672" s="1"/>
      <c r="H1672" s="1" t="s">
        <v>32</v>
      </c>
      <c r="I1672" s="1" t="s">
        <v>104</v>
      </c>
      <c r="J1672" s="1" t="s">
        <v>58</v>
      </c>
      <c r="K1672" s="1" t="s">
        <v>61</v>
      </c>
      <c r="L1672" s="1" t="s">
        <v>53</v>
      </c>
      <c r="M1672" s="1"/>
      <c r="N1672" s="1" t="s">
        <v>27</v>
      </c>
      <c r="O1672" s="1" t="s">
        <v>54</v>
      </c>
      <c r="P1672" s="1" t="s">
        <v>62</v>
      </c>
      <c r="Q1672" s="1" t="s">
        <v>978</v>
      </c>
      <c r="R1672" s="1">
        <v>14043</v>
      </c>
      <c r="S1672" s="2">
        <v>42096</v>
      </c>
      <c r="T1672" s="2">
        <v>42187</v>
      </c>
      <c r="U1672" s="1">
        <v>20</v>
      </c>
      <c r="V1672" s="1">
        <v>87511</v>
      </c>
    </row>
    <row r="1673" spans="1:22" x14ac:dyDescent="0.35">
      <c r="A1673" s="1">
        <v>25051</v>
      </c>
      <c r="B1673" s="1" t="s">
        <v>50</v>
      </c>
      <c r="C1673" s="1">
        <v>42.98</v>
      </c>
      <c r="D1673" s="1">
        <v>0.05</v>
      </c>
      <c r="E1673" s="1">
        <v>2951</v>
      </c>
      <c r="F1673" s="1"/>
      <c r="G1673" s="1"/>
      <c r="H1673" s="1" t="s">
        <v>22</v>
      </c>
      <c r="I1673" s="1" t="s">
        <v>81</v>
      </c>
      <c r="J1673" s="1" t="s">
        <v>58</v>
      </c>
      <c r="K1673" s="1" t="s">
        <v>196</v>
      </c>
      <c r="L1673" s="1" t="s">
        <v>53</v>
      </c>
      <c r="M1673" s="1"/>
      <c r="N1673" s="1" t="s">
        <v>27</v>
      </c>
      <c r="O1673" s="1" t="s">
        <v>54</v>
      </c>
      <c r="P1673" s="1" t="s">
        <v>145</v>
      </c>
      <c r="Q1673" s="1" t="s">
        <v>956</v>
      </c>
      <c r="R1673" s="1">
        <v>67601</v>
      </c>
      <c r="S1673" s="1" t="s">
        <v>48</v>
      </c>
      <c r="T1673" s="1" t="s">
        <v>49</v>
      </c>
      <c r="U1673" s="1">
        <v>19</v>
      </c>
      <c r="V1673" s="1">
        <v>91397</v>
      </c>
    </row>
    <row r="1674" spans="1:22" x14ac:dyDescent="0.35">
      <c r="A1674" s="1">
        <v>25052</v>
      </c>
      <c r="B1674" s="1" t="s">
        <v>50</v>
      </c>
      <c r="C1674" s="1">
        <v>89.99</v>
      </c>
      <c r="D1674" s="1">
        <v>0.05</v>
      </c>
      <c r="E1674" s="1">
        <v>2951</v>
      </c>
      <c r="F1674" s="1"/>
      <c r="G1674" s="1"/>
      <c r="H1674" s="1" t="s">
        <v>22</v>
      </c>
      <c r="I1674" s="1" t="s">
        <v>81</v>
      </c>
      <c r="J1674" s="1" t="s">
        <v>34</v>
      </c>
      <c r="K1674" s="1" t="s">
        <v>35</v>
      </c>
      <c r="L1674" s="1" t="s">
        <v>36</v>
      </c>
      <c r="M1674" s="1"/>
      <c r="N1674" s="1" t="s">
        <v>27</v>
      </c>
      <c r="O1674" s="1" t="s">
        <v>45</v>
      </c>
      <c r="P1674" s="1" t="s">
        <v>145</v>
      </c>
      <c r="Q1674" s="1" t="s">
        <v>956</v>
      </c>
      <c r="R1674" s="1">
        <v>67601</v>
      </c>
      <c r="S1674" s="1" t="s">
        <v>48</v>
      </c>
      <c r="T1674" s="1" t="s">
        <v>136</v>
      </c>
      <c r="U1674" s="1">
        <v>19</v>
      </c>
      <c r="V1674" s="1">
        <v>91397</v>
      </c>
    </row>
    <row r="1675" spans="1:22" x14ac:dyDescent="0.35">
      <c r="A1675" s="1">
        <v>25970</v>
      </c>
      <c r="B1675" s="1" t="s">
        <v>50</v>
      </c>
      <c r="C1675" s="1">
        <v>5.74</v>
      </c>
      <c r="D1675" s="1">
        <v>0.05</v>
      </c>
      <c r="E1675" s="1">
        <v>2952</v>
      </c>
      <c r="F1675" s="1"/>
      <c r="G1675" s="1"/>
      <c r="H1675" s="1" t="s">
        <v>22</v>
      </c>
      <c r="I1675" s="1" t="s">
        <v>81</v>
      </c>
      <c r="J1675" s="1" t="s">
        <v>58</v>
      </c>
      <c r="K1675" s="1" t="s">
        <v>100</v>
      </c>
      <c r="L1675" s="1" t="s">
        <v>53</v>
      </c>
      <c r="M1675" s="1"/>
      <c r="N1675" s="1" t="s">
        <v>27</v>
      </c>
      <c r="O1675" s="1" t="s">
        <v>54</v>
      </c>
      <c r="P1675" s="1" t="s">
        <v>124</v>
      </c>
      <c r="Q1675" s="1" t="s">
        <v>979</v>
      </c>
      <c r="R1675" s="1">
        <v>43123</v>
      </c>
      <c r="S1675" s="1" t="s">
        <v>205</v>
      </c>
      <c r="T1675" s="1" t="s">
        <v>299</v>
      </c>
      <c r="U1675" s="1">
        <v>12</v>
      </c>
      <c r="V1675" s="1">
        <v>91398</v>
      </c>
    </row>
    <row r="1676" spans="1:22" x14ac:dyDescent="0.35">
      <c r="A1676" s="1">
        <v>21200</v>
      </c>
      <c r="B1676" s="1" t="s">
        <v>98</v>
      </c>
      <c r="C1676" s="1">
        <v>12.22</v>
      </c>
      <c r="D1676" s="1">
        <v>0.05</v>
      </c>
      <c r="E1676" s="1">
        <v>2954</v>
      </c>
      <c r="F1676" s="1"/>
      <c r="G1676" s="1"/>
      <c r="H1676" s="1" t="s">
        <v>32</v>
      </c>
      <c r="I1676" s="1" t="s">
        <v>104</v>
      </c>
      <c r="J1676" s="1" t="s">
        <v>34</v>
      </c>
      <c r="K1676" s="1" t="s">
        <v>52</v>
      </c>
      <c r="L1676" s="1" t="s">
        <v>44</v>
      </c>
      <c r="M1676" s="1"/>
      <c r="N1676" s="1" t="s">
        <v>27</v>
      </c>
      <c r="O1676" s="1" t="s">
        <v>54</v>
      </c>
      <c r="P1676" s="1" t="s">
        <v>55</v>
      </c>
      <c r="Q1676" s="1" t="s">
        <v>980</v>
      </c>
      <c r="R1676" s="1">
        <v>55119</v>
      </c>
      <c r="S1676" s="1" t="s">
        <v>193</v>
      </c>
      <c r="T1676" s="1" t="s">
        <v>324</v>
      </c>
      <c r="U1676" s="1">
        <v>9</v>
      </c>
      <c r="V1676" s="1">
        <v>86427</v>
      </c>
    </row>
    <row r="1677" spans="1:22" x14ac:dyDescent="0.35">
      <c r="A1677" s="1">
        <v>24817</v>
      </c>
      <c r="B1677" s="1" t="s">
        <v>50</v>
      </c>
      <c r="C1677" s="1">
        <v>37.94</v>
      </c>
      <c r="D1677" s="1">
        <v>0.05</v>
      </c>
      <c r="E1677" s="1">
        <v>2957</v>
      </c>
      <c r="F1677" s="1"/>
      <c r="G1677" s="1"/>
      <c r="H1677" s="1" t="s">
        <v>22</v>
      </c>
      <c r="I1677" s="1" t="s">
        <v>81</v>
      </c>
      <c r="J1677" s="1" t="s">
        <v>58</v>
      </c>
      <c r="K1677" s="1" t="s">
        <v>83</v>
      </c>
      <c r="L1677" s="1" t="s">
        <v>26</v>
      </c>
      <c r="M1677" s="1"/>
      <c r="N1677" s="1" t="s">
        <v>27</v>
      </c>
      <c r="O1677" s="1" t="s">
        <v>54</v>
      </c>
      <c r="P1677" s="1" t="s">
        <v>718</v>
      </c>
      <c r="Q1677" s="1" t="s">
        <v>981</v>
      </c>
      <c r="R1677" s="1">
        <v>53209</v>
      </c>
      <c r="S1677" s="2">
        <v>42039</v>
      </c>
      <c r="T1677" s="2">
        <v>42098</v>
      </c>
      <c r="U1677" s="1">
        <v>4</v>
      </c>
      <c r="V1677" s="1">
        <v>90264</v>
      </c>
    </row>
    <row r="1678" spans="1:22" x14ac:dyDescent="0.35">
      <c r="A1678" s="1">
        <v>25709</v>
      </c>
      <c r="B1678" s="1" t="s">
        <v>98</v>
      </c>
      <c r="C1678" s="1">
        <v>20.99</v>
      </c>
      <c r="D1678" s="1">
        <v>0.05</v>
      </c>
      <c r="E1678" s="1">
        <v>2958</v>
      </c>
      <c r="F1678" s="1"/>
      <c r="G1678" s="1"/>
      <c r="H1678" s="1" t="s">
        <v>32</v>
      </c>
      <c r="I1678" s="1" t="s">
        <v>81</v>
      </c>
      <c r="J1678" s="1" t="s">
        <v>73</v>
      </c>
      <c r="K1678" s="1" t="s">
        <v>67</v>
      </c>
      <c r="L1678" s="1" t="s">
        <v>26</v>
      </c>
      <c r="M1678" s="1"/>
      <c r="N1678" s="1" t="s">
        <v>27</v>
      </c>
      <c r="O1678" s="1" t="s">
        <v>114</v>
      </c>
      <c r="P1678" s="1" t="s">
        <v>718</v>
      </c>
      <c r="Q1678" s="1" t="s">
        <v>982</v>
      </c>
      <c r="R1678" s="1">
        <v>54956</v>
      </c>
      <c r="S1678" s="1" t="s">
        <v>131</v>
      </c>
      <c r="T1678" s="1" t="s">
        <v>95</v>
      </c>
      <c r="U1678" s="1">
        <v>18</v>
      </c>
      <c r="V1678" s="1">
        <v>90265</v>
      </c>
    </row>
    <row r="1679" spans="1:22" x14ac:dyDescent="0.35">
      <c r="A1679" s="1">
        <v>19923</v>
      </c>
      <c r="B1679" s="1" t="s">
        <v>31</v>
      </c>
      <c r="C1679" s="1">
        <v>36.549999999999997</v>
      </c>
      <c r="D1679" s="1">
        <v>0.05</v>
      </c>
      <c r="E1679" s="1">
        <v>2960</v>
      </c>
      <c r="F1679" s="1"/>
      <c r="G1679" s="1"/>
      <c r="H1679" s="1" t="s">
        <v>32</v>
      </c>
      <c r="I1679" s="1" t="s">
        <v>81</v>
      </c>
      <c r="J1679" s="1" t="s">
        <v>58</v>
      </c>
      <c r="K1679" s="1" t="s">
        <v>25</v>
      </c>
      <c r="L1679" s="1" t="s">
        <v>26</v>
      </c>
      <c r="M1679" s="1"/>
      <c r="N1679" s="1" t="s">
        <v>27</v>
      </c>
      <c r="O1679" s="1" t="s">
        <v>28</v>
      </c>
      <c r="P1679" s="1" t="s">
        <v>451</v>
      </c>
      <c r="Q1679" s="1" t="s">
        <v>983</v>
      </c>
      <c r="R1679" s="1">
        <v>72956</v>
      </c>
      <c r="S1679" s="2">
        <v>42128</v>
      </c>
      <c r="T1679" s="2">
        <v>42189</v>
      </c>
      <c r="U1679" s="1">
        <v>11</v>
      </c>
      <c r="V1679" s="1">
        <v>90646</v>
      </c>
    </row>
    <row r="1680" spans="1:22" x14ac:dyDescent="0.35">
      <c r="A1680" s="1">
        <v>20390</v>
      </c>
      <c r="B1680" s="1" t="s">
        <v>21</v>
      </c>
      <c r="C1680" s="1">
        <v>4.76</v>
      </c>
      <c r="D1680" s="1">
        <v>0.05</v>
      </c>
      <c r="E1680" s="1">
        <v>2962</v>
      </c>
      <c r="F1680" s="1"/>
      <c r="G1680" s="1"/>
      <c r="H1680" s="1" t="s">
        <v>22</v>
      </c>
      <c r="I1680" s="1" t="s">
        <v>104</v>
      </c>
      <c r="J1680" s="1" t="s">
        <v>58</v>
      </c>
      <c r="K1680" s="1" t="s">
        <v>83</v>
      </c>
      <c r="L1680" s="1" t="s">
        <v>26</v>
      </c>
      <c r="M1680" s="1"/>
      <c r="N1680" s="1" t="s">
        <v>27</v>
      </c>
      <c r="O1680" s="1" t="s">
        <v>45</v>
      </c>
      <c r="P1680" s="1" t="s">
        <v>194</v>
      </c>
      <c r="Q1680" s="1" t="s">
        <v>231</v>
      </c>
      <c r="R1680" s="1">
        <v>80027</v>
      </c>
      <c r="S1680" s="2">
        <v>42190</v>
      </c>
      <c r="T1680" s="2">
        <v>42252</v>
      </c>
      <c r="U1680" s="1">
        <v>10</v>
      </c>
      <c r="V1680" s="1">
        <v>88611</v>
      </c>
    </row>
    <row r="1681" spans="1:22" x14ac:dyDescent="0.35">
      <c r="A1681" s="1">
        <v>22175</v>
      </c>
      <c r="B1681" s="1" t="s">
        <v>41</v>
      </c>
      <c r="C1681" s="1">
        <v>7.98</v>
      </c>
      <c r="D1681" s="1">
        <v>0.05</v>
      </c>
      <c r="E1681" s="1">
        <v>2963</v>
      </c>
      <c r="F1681" s="1"/>
      <c r="G1681" s="1"/>
      <c r="H1681" s="1" t="s">
        <v>32</v>
      </c>
      <c r="I1681" s="1" t="s">
        <v>104</v>
      </c>
      <c r="J1681" s="1" t="s">
        <v>58</v>
      </c>
      <c r="K1681" s="1" t="s">
        <v>119</v>
      </c>
      <c r="L1681" s="1" t="s">
        <v>75</v>
      </c>
      <c r="M1681" s="1"/>
      <c r="N1681" s="1" t="s">
        <v>27</v>
      </c>
      <c r="O1681" s="1" t="s">
        <v>45</v>
      </c>
      <c r="P1681" s="1" t="s">
        <v>268</v>
      </c>
      <c r="Q1681" s="1" t="s">
        <v>984</v>
      </c>
      <c r="R1681" s="1">
        <v>21220</v>
      </c>
      <c r="S1681" s="1" t="s">
        <v>149</v>
      </c>
      <c r="T1681" s="1" t="s">
        <v>154</v>
      </c>
      <c r="U1681" s="1">
        <v>4</v>
      </c>
      <c r="V1681" s="1">
        <v>88612</v>
      </c>
    </row>
    <row r="1682" spans="1:22" x14ac:dyDescent="0.35">
      <c r="A1682" s="1">
        <v>25953</v>
      </c>
      <c r="B1682" s="1" t="s">
        <v>21</v>
      </c>
      <c r="C1682" s="1">
        <v>42.98</v>
      </c>
      <c r="D1682" s="1">
        <v>0.05</v>
      </c>
      <c r="E1682" s="1">
        <v>2964</v>
      </c>
      <c r="F1682" s="1"/>
      <c r="G1682" s="1"/>
      <c r="H1682" s="1" t="s">
        <v>32</v>
      </c>
      <c r="I1682" s="1" t="s">
        <v>104</v>
      </c>
      <c r="J1682" s="1" t="s">
        <v>58</v>
      </c>
      <c r="K1682" s="1" t="s">
        <v>196</v>
      </c>
      <c r="L1682" s="1" t="s">
        <v>53</v>
      </c>
      <c r="M1682" s="1"/>
      <c r="N1682" s="1" t="s">
        <v>27</v>
      </c>
      <c r="O1682" s="1" t="s">
        <v>114</v>
      </c>
      <c r="P1682" s="1" t="s">
        <v>124</v>
      </c>
      <c r="Q1682" s="1" t="s">
        <v>747</v>
      </c>
      <c r="R1682" s="1">
        <v>43050</v>
      </c>
      <c r="S1682" s="1" t="s">
        <v>111</v>
      </c>
      <c r="T1682" s="1" t="s">
        <v>182</v>
      </c>
      <c r="U1682" s="1">
        <v>1</v>
      </c>
      <c r="V1682" s="1">
        <v>88610</v>
      </c>
    </row>
    <row r="1683" spans="1:22" x14ac:dyDescent="0.35">
      <c r="A1683" s="1">
        <v>21390</v>
      </c>
      <c r="B1683" s="1" t="s">
        <v>31</v>
      </c>
      <c r="C1683" s="1">
        <v>9.68</v>
      </c>
      <c r="D1683" s="1">
        <v>0.05</v>
      </c>
      <c r="E1683" s="1">
        <v>2968</v>
      </c>
      <c r="F1683" s="1"/>
      <c r="G1683" s="1"/>
      <c r="H1683" s="1" t="s">
        <v>32</v>
      </c>
      <c r="I1683" s="1" t="s">
        <v>51</v>
      </c>
      <c r="J1683" s="1" t="s">
        <v>58</v>
      </c>
      <c r="K1683" s="1" t="s">
        <v>83</v>
      </c>
      <c r="L1683" s="1" t="s">
        <v>26</v>
      </c>
      <c r="M1683" s="1"/>
      <c r="N1683" s="1" t="s">
        <v>27</v>
      </c>
      <c r="O1683" s="1" t="s">
        <v>114</v>
      </c>
      <c r="P1683" s="1" t="s">
        <v>242</v>
      </c>
      <c r="Q1683" s="1" t="s">
        <v>985</v>
      </c>
      <c r="R1683" s="1">
        <v>33021</v>
      </c>
      <c r="S1683" s="1" t="s">
        <v>92</v>
      </c>
      <c r="T1683" s="1" t="s">
        <v>235</v>
      </c>
      <c r="U1683" s="1">
        <v>1</v>
      </c>
      <c r="V1683" s="1">
        <v>86085</v>
      </c>
    </row>
    <row r="1684" spans="1:22" x14ac:dyDescent="0.35">
      <c r="A1684" s="1">
        <v>21391</v>
      </c>
      <c r="B1684" s="1" t="s">
        <v>31</v>
      </c>
      <c r="C1684" s="1">
        <v>150.97999999999999</v>
      </c>
      <c r="D1684" s="1">
        <v>0.1</v>
      </c>
      <c r="E1684" s="1">
        <v>2968</v>
      </c>
      <c r="F1684" s="1"/>
      <c r="G1684" s="1"/>
      <c r="H1684" s="1" t="s">
        <v>22</v>
      </c>
      <c r="I1684" s="1" t="s">
        <v>51</v>
      </c>
      <c r="J1684" s="1" t="s">
        <v>34</v>
      </c>
      <c r="K1684" s="1" t="s">
        <v>123</v>
      </c>
      <c r="L1684" s="1" t="s">
        <v>108</v>
      </c>
      <c r="M1684" s="1"/>
      <c r="N1684" s="1" t="s">
        <v>27</v>
      </c>
      <c r="O1684" s="1" t="s">
        <v>114</v>
      </c>
      <c r="P1684" s="1" t="s">
        <v>242</v>
      </c>
      <c r="Q1684" s="1" t="s">
        <v>985</v>
      </c>
      <c r="R1684" s="1">
        <v>33021</v>
      </c>
      <c r="S1684" s="1" t="s">
        <v>92</v>
      </c>
      <c r="T1684" s="1" t="s">
        <v>93</v>
      </c>
      <c r="U1684" s="1">
        <v>5</v>
      </c>
      <c r="V1684" s="1">
        <v>86085</v>
      </c>
    </row>
    <row r="1685" spans="1:22" x14ac:dyDescent="0.35">
      <c r="A1685" s="1">
        <v>18041</v>
      </c>
      <c r="B1685" s="1" t="s">
        <v>21</v>
      </c>
      <c r="C1685" s="1">
        <v>363.25</v>
      </c>
      <c r="D1685" s="1">
        <v>0.1</v>
      </c>
      <c r="E1685" s="1">
        <v>2968</v>
      </c>
      <c r="F1685" s="1"/>
      <c r="G1685" s="1"/>
      <c r="H1685" s="1" t="s">
        <v>32</v>
      </c>
      <c r="I1685" s="1" t="s">
        <v>51</v>
      </c>
      <c r="J1685" s="1" t="s">
        <v>58</v>
      </c>
      <c r="K1685" s="1" t="s">
        <v>196</v>
      </c>
      <c r="L1685" s="1" t="s">
        <v>53</v>
      </c>
      <c r="M1685" s="1"/>
      <c r="N1685" s="1" t="s">
        <v>27</v>
      </c>
      <c r="O1685" s="1" t="s">
        <v>54</v>
      </c>
      <c r="P1685" s="1" t="s">
        <v>242</v>
      </c>
      <c r="Q1685" s="1" t="s">
        <v>985</v>
      </c>
      <c r="R1685" s="1">
        <v>33021</v>
      </c>
      <c r="S1685" s="1" t="s">
        <v>95</v>
      </c>
      <c r="T1685" s="1" t="s">
        <v>128</v>
      </c>
      <c r="U1685" s="1">
        <v>1</v>
      </c>
      <c r="V1685" s="1">
        <v>86086</v>
      </c>
    </row>
    <row r="1686" spans="1:22" x14ac:dyDescent="0.35">
      <c r="A1686" s="1">
        <v>21096</v>
      </c>
      <c r="B1686" s="1" t="s">
        <v>21</v>
      </c>
      <c r="C1686" s="1">
        <v>30.97</v>
      </c>
      <c r="D1686" s="1">
        <v>0.05</v>
      </c>
      <c r="E1686" s="1">
        <v>2973</v>
      </c>
      <c r="F1686" s="1"/>
      <c r="G1686" s="1"/>
      <c r="H1686" s="1" t="s">
        <v>32</v>
      </c>
      <c r="I1686" s="1" t="s">
        <v>42</v>
      </c>
      <c r="J1686" s="1" t="s">
        <v>73</v>
      </c>
      <c r="K1686" s="1" t="s">
        <v>144</v>
      </c>
      <c r="L1686" s="1" t="s">
        <v>53</v>
      </c>
      <c r="M1686" s="1"/>
      <c r="N1686" s="1" t="s">
        <v>27</v>
      </c>
      <c r="O1686" s="1" t="s">
        <v>54</v>
      </c>
      <c r="P1686" s="1" t="s">
        <v>718</v>
      </c>
      <c r="Q1686" s="1" t="s">
        <v>986</v>
      </c>
      <c r="R1686" s="1">
        <v>53151</v>
      </c>
      <c r="S1686" s="1" t="s">
        <v>204</v>
      </c>
      <c r="T1686" s="1" t="s">
        <v>205</v>
      </c>
      <c r="U1686" s="1">
        <v>17</v>
      </c>
      <c r="V1686" s="1">
        <v>87186</v>
      </c>
    </row>
    <row r="1687" spans="1:22" x14ac:dyDescent="0.35">
      <c r="A1687" s="1">
        <v>21097</v>
      </c>
      <c r="B1687" s="1" t="s">
        <v>21</v>
      </c>
      <c r="C1687" s="1">
        <v>125.99</v>
      </c>
      <c r="D1687" s="1">
        <v>0.1</v>
      </c>
      <c r="E1687" s="1">
        <v>2973</v>
      </c>
      <c r="F1687" s="1"/>
      <c r="G1687" s="1"/>
      <c r="H1687" s="1" t="s">
        <v>32</v>
      </c>
      <c r="I1687" s="1" t="s">
        <v>42</v>
      </c>
      <c r="J1687" s="1" t="s">
        <v>73</v>
      </c>
      <c r="K1687" s="1" t="s">
        <v>67</v>
      </c>
      <c r="L1687" s="1" t="s">
        <v>53</v>
      </c>
      <c r="M1687" s="1"/>
      <c r="N1687" s="1" t="s">
        <v>27</v>
      </c>
      <c r="O1687" s="1" t="s">
        <v>54</v>
      </c>
      <c r="P1687" s="1" t="s">
        <v>718</v>
      </c>
      <c r="Q1687" s="1" t="s">
        <v>986</v>
      </c>
      <c r="R1687" s="1">
        <v>53151</v>
      </c>
      <c r="S1687" s="1" t="s">
        <v>204</v>
      </c>
      <c r="T1687" s="1" t="s">
        <v>205</v>
      </c>
      <c r="U1687" s="1">
        <v>23</v>
      </c>
      <c r="V1687" s="1">
        <v>87186</v>
      </c>
    </row>
    <row r="1688" spans="1:22" x14ac:dyDescent="0.35">
      <c r="A1688" s="1">
        <v>24770</v>
      </c>
      <c r="B1688" s="1" t="s">
        <v>41</v>
      </c>
      <c r="C1688" s="1">
        <v>442.14</v>
      </c>
      <c r="D1688" s="1">
        <v>0.1</v>
      </c>
      <c r="E1688" s="1">
        <v>2973</v>
      </c>
      <c r="F1688" s="1"/>
      <c r="G1688" s="1"/>
      <c r="H1688" s="1" t="s">
        <v>22</v>
      </c>
      <c r="I1688" s="1" t="s">
        <v>42</v>
      </c>
      <c r="J1688" s="1" t="s">
        <v>73</v>
      </c>
      <c r="K1688" s="1" t="s">
        <v>74</v>
      </c>
      <c r="L1688" s="1" t="s">
        <v>36</v>
      </c>
      <c r="M1688" s="1"/>
      <c r="N1688" s="1" t="s">
        <v>27</v>
      </c>
      <c r="O1688" s="1" t="s">
        <v>54</v>
      </c>
      <c r="P1688" s="1" t="s">
        <v>718</v>
      </c>
      <c r="Q1688" s="1" t="s">
        <v>986</v>
      </c>
      <c r="R1688" s="1">
        <v>53151</v>
      </c>
      <c r="S1688" s="1" t="s">
        <v>249</v>
      </c>
      <c r="T1688" s="1" t="s">
        <v>77</v>
      </c>
      <c r="U1688" s="1">
        <v>6</v>
      </c>
      <c r="V1688" s="1">
        <v>87187</v>
      </c>
    </row>
    <row r="1689" spans="1:22" x14ac:dyDescent="0.35">
      <c r="A1689" s="1">
        <v>19599</v>
      </c>
      <c r="B1689" s="1" t="s">
        <v>50</v>
      </c>
      <c r="C1689" s="1">
        <v>35.99</v>
      </c>
      <c r="D1689" s="1">
        <v>0.05</v>
      </c>
      <c r="E1689" s="1">
        <v>2976</v>
      </c>
      <c r="F1689" s="1"/>
      <c r="G1689" s="1"/>
      <c r="H1689" s="1" t="s">
        <v>32</v>
      </c>
      <c r="I1689" s="1" t="s">
        <v>51</v>
      </c>
      <c r="J1689" s="1" t="s">
        <v>73</v>
      </c>
      <c r="K1689" s="1" t="s">
        <v>67</v>
      </c>
      <c r="L1689" s="1" t="s">
        <v>44</v>
      </c>
      <c r="M1689" s="1"/>
      <c r="N1689" s="1" t="s">
        <v>27</v>
      </c>
      <c r="O1689" s="1" t="s">
        <v>54</v>
      </c>
      <c r="P1689" s="1" t="s">
        <v>718</v>
      </c>
      <c r="Q1689" s="1" t="s">
        <v>987</v>
      </c>
      <c r="R1689" s="1">
        <v>53154</v>
      </c>
      <c r="S1689" s="1" t="s">
        <v>80</v>
      </c>
      <c r="T1689" s="1" t="s">
        <v>78</v>
      </c>
      <c r="U1689" s="1">
        <v>41</v>
      </c>
      <c r="V1689" s="1">
        <v>89047</v>
      </c>
    </row>
    <row r="1690" spans="1:22" x14ac:dyDescent="0.35">
      <c r="A1690" s="1">
        <v>20182</v>
      </c>
      <c r="B1690" s="1" t="s">
        <v>41</v>
      </c>
      <c r="C1690" s="1">
        <v>2.94</v>
      </c>
      <c r="D1690" s="1">
        <v>0.05</v>
      </c>
      <c r="E1690" s="1">
        <v>2979</v>
      </c>
      <c r="F1690" s="1"/>
      <c r="G1690" s="1"/>
      <c r="H1690" s="1" t="s">
        <v>32</v>
      </c>
      <c r="I1690" s="1" t="s">
        <v>81</v>
      </c>
      <c r="J1690" s="1" t="s">
        <v>58</v>
      </c>
      <c r="K1690" s="1" t="s">
        <v>25</v>
      </c>
      <c r="L1690" s="1" t="s">
        <v>26</v>
      </c>
      <c r="M1690" s="1"/>
      <c r="N1690" s="1" t="s">
        <v>27</v>
      </c>
      <c r="O1690" s="1" t="s">
        <v>54</v>
      </c>
      <c r="P1690" s="1" t="s">
        <v>971</v>
      </c>
      <c r="Q1690" s="1" t="s">
        <v>988</v>
      </c>
      <c r="R1690" s="1">
        <v>58601</v>
      </c>
      <c r="S1690" s="1" t="s">
        <v>167</v>
      </c>
      <c r="T1690" s="1" t="s">
        <v>85</v>
      </c>
      <c r="U1690" s="1">
        <v>9</v>
      </c>
      <c r="V1690" s="1">
        <v>86544</v>
      </c>
    </row>
    <row r="1691" spans="1:22" x14ac:dyDescent="0.35">
      <c r="A1691" s="1">
        <v>18169</v>
      </c>
      <c r="B1691" s="1" t="s">
        <v>41</v>
      </c>
      <c r="C1691" s="1">
        <v>5.34</v>
      </c>
      <c r="D1691" s="1">
        <v>0.05</v>
      </c>
      <c r="E1691" s="1">
        <v>2979</v>
      </c>
      <c r="F1691" s="1"/>
      <c r="G1691" s="1"/>
      <c r="H1691" s="1" t="s">
        <v>32</v>
      </c>
      <c r="I1691" s="1" t="s">
        <v>81</v>
      </c>
      <c r="J1691" s="1" t="s">
        <v>58</v>
      </c>
      <c r="K1691" s="1" t="s">
        <v>100</v>
      </c>
      <c r="L1691" s="1" t="s">
        <v>53</v>
      </c>
      <c r="M1691" s="1"/>
      <c r="N1691" s="1" t="s">
        <v>27</v>
      </c>
      <c r="O1691" s="1" t="s">
        <v>54</v>
      </c>
      <c r="P1691" s="1" t="s">
        <v>971</v>
      </c>
      <c r="Q1691" s="1" t="s">
        <v>988</v>
      </c>
      <c r="R1691" s="1">
        <v>58601</v>
      </c>
      <c r="S1691" s="1" t="s">
        <v>367</v>
      </c>
      <c r="T1691" s="1" t="s">
        <v>386</v>
      </c>
      <c r="U1691" s="1">
        <v>6</v>
      </c>
      <c r="V1691" s="1">
        <v>86545</v>
      </c>
    </row>
    <row r="1692" spans="1:22" x14ac:dyDescent="0.35">
      <c r="A1692" s="1">
        <v>18170</v>
      </c>
      <c r="B1692" s="1" t="s">
        <v>41</v>
      </c>
      <c r="C1692" s="1">
        <v>40.98</v>
      </c>
      <c r="D1692" s="1">
        <v>0.05</v>
      </c>
      <c r="E1692" s="1">
        <v>2979</v>
      </c>
      <c r="F1692" s="1"/>
      <c r="G1692" s="1"/>
      <c r="H1692" s="1" t="s">
        <v>32</v>
      </c>
      <c r="I1692" s="1" t="s">
        <v>81</v>
      </c>
      <c r="J1692" s="1" t="s">
        <v>58</v>
      </c>
      <c r="K1692" s="1" t="s">
        <v>100</v>
      </c>
      <c r="L1692" s="1" t="s">
        <v>53</v>
      </c>
      <c r="M1692" s="1"/>
      <c r="N1692" s="1" t="s">
        <v>27</v>
      </c>
      <c r="O1692" s="1" t="s">
        <v>54</v>
      </c>
      <c r="P1692" s="1" t="s">
        <v>971</v>
      </c>
      <c r="Q1692" s="1" t="s">
        <v>988</v>
      </c>
      <c r="R1692" s="1">
        <v>58601</v>
      </c>
      <c r="S1692" s="1" t="s">
        <v>367</v>
      </c>
      <c r="T1692" s="1" t="s">
        <v>368</v>
      </c>
      <c r="U1692" s="1">
        <v>6</v>
      </c>
      <c r="V1692" s="1">
        <v>86545</v>
      </c>
    </row>
    <row r="1693" spans="1:22" x14ac:dyDescent="0.35">
      <c r="A1693" s="1">
        <v>18133</v>
      </c>
      <c r="B1693" s="1" t="s">
        <v>31</v>
      </c>
      <c r="C1693" s="1">
        <v>5.84</v>
      </c>
      <c r="D1693" s="1">
        <v>0.05</v>
      </c>
      <c r="E1693" s="1">
        <v>2979</v>
      </c>
      <c r="F1693" s="1"/>
      <c r="G1693" s="1"/>
      <c r="H1693" s="1" t="s">
        <v>32</v>
      </c>
      <c r="I1693" s="1" t="s">
        <v>81</v>
      </c>
      <c r="J1693" s="1" t="s">
        <v>58</v>
      </c>
      <c r="K1693" s="1" t="s">
        <v>25</v>
      </c>
      <c r="L1693" s="1" t="s">
        <v>26</v>
      </c>
      <c r="M1693" s="1"/>
      <c r="N1693" s="1" t="s">
        <v>27</v>
      </c>
      <c r="O1693" s="1" t="s">
        <v>45</v>
      </c>
      <c r="P1693" s="1" t="s">
        <v>971</v>
      </c>
      <c r="Q1693" s="1" t="s">
        <v>988</v>
      </c>
      <c r="R1693" s="1">
        <v>58601</v>
      </c>
      <c r="S1693" s="1" t="s">
        <v>115</v>
      </c>
      <c r="T1693" s="1" t="s">
        <v>103</v>
      </c>
      <c r="U1693" s="1">
        <v>4</v>
      </c>
      <c r="V1693" s="1">
        <v>86546</v>
      </c>
    </row>
    <row r="1694" spans="1:22" x14ac:dyDescent="0.35">
      <c r="A1694" s="1">
        <v>20183</v>
      </c>
      <c r="B1694" s="1" t="s">
        <v>41</v>
      </c>
      <c r="C1694" s="1">
        <v>43.98</v>
      </c>
      <c r="D1694" s="1">
        <v>0.05</v>
      </c>
      <c r="E1694" s="1">
        <v>2980</v>
      </c>
      <c r="F1694" s="1"/>
      <c r="G1694" s="1"/>
      <c r="H1694" s="1" t="s">
        <v>32</v>
      </c>
      <c r="I1694" s="1" t="s">
        <v>81</v>
      </c>
      <c r="J1694" s="1" t="s">
        <v>58</v>
      </c>
      <c r="K1694" s="1" t="s">
        <v>25</v>
      </c>
      <c r="L1694" s="1" t="s">
        <v>44</v>
      </c>
      <c r="M1694" s="1"/>
      <c r="N1694" s="1" t="s">
        <v>27</v>
      </c>
      <c r="O1694" s="1" t="s">
        <v>45</v>
      </c>
      <c r="P1694" s="1" t="s">
        <v>124</v>
      </c>
      <c r="Q1694" s="1" t="s">
        <v>989</v>
      </c>
      <c r="R1694" s="1">
        <v>44870</v>
      </c>
      <c r="S1694" s="1" t="s">
        <v>167</v>
      </c>
      <c r="T1694" s="1" t="s">
        <v>86</v>
      </c>
      <c r="U1694" s="1">
        <v>10</v>
      </c>
      <c r="V1694" s="1">
        <v>86544</v>
      </c>
    </row>
    <row r="1695" spans="1:22" x14ac:dyDescent="0.35">
      <c r="A1695" s="1">
        <v>20184</v>
      </c>
      <c r="B1695" s="1" t="s">
        <v>41</v>
      </c>
      <c r="C1695" s="1">
        <v>1.1399999999999999</v>
      </c>
      <c r="D1695" s="1">
        <v>0.05</v>
      </c>
      <c r="E1695" s="1">
        <v>2980</v>
      </c>
      <c r="F1695" s="1"/>
      <c r="G1695" s="1"/>
      <c r="H1695" s="1" t="s">
        <v>32</v>
      </c>
      <c r="I1695" s="1" t="s">
        <v>81</v>
      </c>
      <c r="J1695" s="1" t="s">
        <v>58</v>
      </c>
      <c r="K1695" s="1" t="s">
        <v>60</v>
      </c>
      <c r="L1695" s="1" t="s">
        <v>26</v>
      </c>
      <c r="M1695" s="1"/>
      <c r="N1695" s="1" t="s">
        <v>27</v>
      </c>
      <c r="O1695" s="1" t="s">
        <v>45</v>
      </c>
      <c r="P1695" s="1" t="s">
        <v>124</v>
      </c>
      <c r="Q1695" s="1" t="s">
        <v>989</v>
      </c>
      <c r="R1695" s="1">
        <v>44870</v>
      </c>
      <c r="S1695" s="1" t="s">
        <v>167</v>
      </c>
      <c r="T1695" s="1" t="s">
        <v>87</v>
      </c>
      <c r="U1695" s="1">
        <v>13</v>
      </c>
      <c r="V1695" s="1">
        <v>86544</v>
      </c>
    </row>
    <row r="1696" spans="1:22" x14ac:dyDescent="0.35">
      <c r="A1696" s="1">
        <v>20435</v>
      </c>
      <c r="B1696" s="1" t="s">
        <v>50</v>
      </c>
      <c r="C1696" s="1">
        <v>2.61</v>
      </c>
      <c r="D1696" s="1">
        <v>0.05</v>
      </c>
      <c r="E1696" s="1">
        <v>2980</v>
      </c>
      <c r="F1696" s="1"/>
      <c r="G1696" s="1"/>
      <c r="H1696" s="1" t="s">
        <v>32</v>
      </c>
      <c r="I1696" s="1" t="s">
        <v>81</v>
      </c>
      <c r="J1696" s="1" t="s">
        <v>58</v>
      </c>
      <c r="K1696" s="1" t="s">
        <v>116</v>
      </c>
      <c r="L1696" s="1" t="s">
        <v>53</v>
      </c>
      <c r="M1696" s="1"/>
      <c r="N1696" s="1" t="s">
        <v>27</v>
      </c>
      <c r="O1696" s="1" t="s">
        <v>45</v>
      </c>
      <c r="P1696" s="1" t="s">
        <v>124</v>
      </c>
      <c r="Q1696" s="1" t="s">
        <v>989</v>
      </c>
      <c r="R1696" s="1">
        <v>44870</v>
      </c>
      <c r="S1696" s="1" t="s">
        <v>457</v>
      </c>
      <c r="T1696" s="1" t="s">
        <v>368</v>
      </c>
      <c r="U1696" s="1">
        <v>6</v>
      </c>
      <c r="V1696" s="1">
        <v>86547</v>
      </c>
    </row>
    <row r="1697" spans="1:22" x14ac:dyDescent="0.35">
      <c r="A1697" s="1">
        <v>23110</v>
      </c>
      <c r="B1697" s="1" t="s">
        <v>98</v>
      </c>
      <c r="C1697" s="1">
        <v>2.88</v>
      </c>
      <c r="D1697" s="1">
        <v>0.05</v>
      </c>
      <c r="E1697" s="1">
        <v>2980</v>
      </c>
      <c r="F1697" s="1"/>
      <c r="G1697" s="1"/>
      <c r="H1697" s="1" t="s">
        <v>32</v>
      </c>
      <c r="I1697" s="1" t="s">
        <v>81</v>
      </c>
      <c r="J1697" s="1" t="s">
        <v>58</v>
      </c>
      <c r="K1697" s="1" t="s">
        <v>25</v>
      </c>
      <c r="L1697" s="1" t="s">
        <v>26</v>
      </c>
      <c r="M1697" s="1"/>
      <c r="N1697" s="1" t="s">
        <v>27</v>
      </c>
      <c r="O1697" s="1" t="s">
        <v>54</v>
      </c>
      <c r="P1697" s="1" t="s">
        <v>124</v>
      </c>
      <c r="Q1697" s="1" t="s">
        <v>989</v>
      </c>
      <c r="R1697" s="1">
        <v>44870</v>
      </c>
      <c r="S1697" s="1" t="s">
        <v>330</v>
      </c>
      <c r="T1697" s="2">
        <v>42100</v>
      </c>
      <c r="U1697" s="1">
        <v>39</v>
      </c>
      <c r="V1697" s="1">
        <v>86548</v>
      </c>
    </row>
    <row r="1698" spans="1:22" x14ac:dyDescent="0.35">
      <c r="A1698" s="1">
        <v>20816</v>
      </c>
      <c r="B1698" s="1" t="s">
        <v>41</v>
      </c>
      <c r="C1698" s="1">
        <v>100.98</v>
      </c>
      <c r="D1698" s="1">
        <v>0.1</v>
      </c>
      <c r="E1698" s="1">
        <v>2987</v>
      </c>
      <c r="F1698" s="1"/>
      <c r="G1698" s="1"/>
      <c r="H1698" s="1" t="s">
        <v>22</v>
      </c>
      <c r="I1698" s="1" t="s">
        <v>42</v>
      </c>
      <c r="J1698" s="1" t="s">
        <v>34</v>
      </c>
      <c r="K1698" s="1" t="s">
        <v>151</v>
      </c>
      <c r="L1698" s="1" t="s">
        <v>108</v>
      </c>
      <c r="M1698" s="1"/>
      <c r="N1698" s="1" t="s">
        <v>27</v>
      </c>
      <c r="O1698" s="1" t="s">
        <v>54</v>
      </c>
      <c r="P1698" s="1" t="s">
        <v>228</v>
      </c>
      <c r="Q1698" s="1" t="s">
        <v>990</v>
      </c>
      <c r="R1698" s="1">
        <v>50265</v>
      </c>
      <c r="S1698" s="1" t="s">
        <v>325</v>
      </c>
      <c r="T1698" s="1" t="s">
        <v>325</v>
      </c>
      <c r="U1698" s="1">
        <v>17</v>
      </c>
      <c r="V1698" s="1">
        <v>91180</v>
      </c>
    </row>
    <row r="1699" spans="1:22" x14ac:dyDescent="0.35">
      <c r="A1699" s="1">
        <v>20817</v>
      </c>
      <c r="B1699" s="1" t="s">
        <v>41</v>
      </c>
      <c r="C1699" s="1">
        <v>5.78</v>
      </c>
      <c r="D1699" s="1">
        <v>0.05</v>
      </c>
      <c r="E1699" s="1">
        <v>2987</v>
      </c>
      <c r="F1699" s="1"/>
      <c r="G1699" s="1"/>
      <c r="H1699" s="1" t="s">
        <v>32</v>
      </c>
      <c r="I1699" s="1" t="s">
        <v>42</v>
      </c>
      <c r="J1699" s="1" t="s">
        <v>58</v>
      </c>
      <c r="K1699" s="1" t="s">
        <v>83</v>
      </c>
      <c r="L1699" s="1" t="s">
        <v>53</v>
      </c>
      <c r="M1699" s="1"/>
      <c r="N1699" s="1" t="s">
        <v>27</v>
      </c>
      <c r="O1699" s="1" t="s">
        <v>54</v>
      </c>
      <c r="P1699" s="1" t="s">
        <v>228</v>
      </c>
      <c r="Q1699" s="1" t="s">
        <v>990</v>
      </c>
      <c r="R1699" s="1">
        <v>50265</v>
      </c>
      <c r="S1699" s="1" t="s">
        <v>325</v>
      </c>
      <c r="T1699" s="1" t="s">
        <v>325</v>
      </c>
      <c r="U1699" s="1">
        <v>6</v>
      </c>
      <c r="V1699" s="1">
        <v>91180</v>
      </c>
    </row>
    <row r="1700" spans="1:22" x14ac:dyDescent="0.35">
      <c r="A1700" s="1">
        <v>22473</v>
      </c>
      <c r="B1700" s="1" t="s">
        <v>98</v>
      </c>
      <c r="C1700" s="1">
        <v>70.97</v>
      </c>
      <c r="D1700" s="1">
        <v>0.05</v>
      </c>
      <c r="E1700" s="1">
        <v>2991</v>
      </c>
      <c r="F1700" s="1"/>
      <c r="G1700" s="1"/>
      <c r="H1700" s="1" t="s">
        <v>32</v>
      </c>
      <c r="I1700" s="1" t="s">
        <v>42</v>
      </c>
      <c r="J1700" s="1" t="s">
        <v>58</v>
      </c>
      <c r="K1700" s="1" t="s">
        <v>196</v>
      </c>
      <c r="L1700" s="1" t="s">
        <v>53</v>
      </c>
      <c r="M1700" s="1"/>
      <c r="N1700" s="1" t="s">
        <v>27</v>
      </c>
      <c r="O1700" s="1" t="s">
        <v>54</v>
      </c>
      <c r="P1700" s="1" t="s">
        <v>718</v>
      </c>
      <c r="Q1700" s="1" t="s">
        <v>991</v>
      </c>
      <c r="R1700" s="1">
        <v>53402</v>
      </c>
      <c r="S1700" s="2">
        <v>42221</v>
      </c>
      <c r="T1700" s="1" t="s">
        <v>59</v>
      </c>
      <c r="U1700" s="1">
        <v>2</v>
      </c>
      <c r="V1700" s="1">
        <v>91466</v>
      </c>
    </row>
    <row r="1701" spans="1:22" x14ac:dyDescent="0.35">
      <c r="A1701" s="1">
        <v>22476</v>
      </c>
      <c r="B1701" s="1" t="s">
        <v>98</v>
      </c>
      <c r="C1701" s="1">
        <v>5.28</v>
      </c>
      <c r="D1701" s="1">
        <v>0.05</v>
      </c>
      <c r="E1701" s="1">
        <v>2992</v>
      </c>
      <c r="F1701" s="1"/>
      <c r="G1701" s="1"/>
      <c r="H1701" s="1" t="s">
        <v>32</v>
      </c>
      <c r="I1701" s="1" t="s">
        <v>42</v>
      </c>
      <c r="J1701" s="1" t="s">
        <v>58</v>
      </c>
      <c r="K1701" s="1" t="s">
        <v>83</v>
      </c>
      <c r="L1701" s="1" t="s">
        <v>53</v>
      </c>
      <c r="M1701" s="1"/>
      <c r="N1701" s="1" t="s">
        <v>27</v>
      </c>
      <c r="O1701" s="1" t="s">
        <v>54</v>
      </c>
      <c r="P1701" s="1" t="s">
        <v>718</v>
      </c>
      <c r="Q1701" s="1" t="s">
        <v>992</v>
      </c>
      <c r="R1701" s="1">
        <v>53081</v>
      </c>
      <c r="S1701" s="2">
        <v>42221</v>
      </c>
      <c r="T1701" s="1" t="s">
        <v>71</v>
      </c>
      <c r="U1701" s="1">
        <v>36</v>
      </c>
      <c r="V1701" s="1">
        <v>91466</v>
      </c>
    </row>
    <row r="1702" spans="1:22" x14ac:dyDescent="0.35">
      <c r="A1702" s="1">
        <v>20891</v>
      </c>
      <c r="B1702" s="1" t="s">
        <v>31</v>
      </c>
      <c r="C1702" s="1">
        <v>10.98</v>
      </c>
      <c r="D1702" s="1">
        <v>0.05</v>
      </c>
      <c r="E1702" s="1">
        <v>2999</v>
      </c>
      <c r="F1702" s="1"/>
      <c r="G1702" s="1"/>
      <c r="H1702" s="1" t="s">
        <v>32</v>
      </c>
      <c r="I1702" s="1" t="s">
        <v>104</v>
      </c>
      <c r="J1702" s="1" t="s">
        <v>58</v>
      </c>
      <c r="K1702" s="1" t="s">
        <v>141</v>
      </c>
      <c r="L1702" s="1" t="s">
        <v>44</v>
      </c>
      <c r="M1702" s="1"/>
      <c r="N1702" s="1" t="s">
        <v>27</v>
      </c>
      <c r="O1702" s="1" t="s">
        <v>54</v>
      </c>
      <c r="P1702" s="1" t="s">
        <v>215</v>
      </c>
      <c r="Q1702" s="1" t="s">
        <v>993</v>
      </c>
      <c r="R1702" s="1">
        <v>48237</v>
      </c>
      <c r="S1702" s="2">
        <v>42281</v>
      </c>
      <c r="T1702" s="2">
        <v>42312</v>
      </c>
      <c r="U1702" s="1">
        <v>5</v>
      </c>
      <c r="V1702" s="1">
        <v>87041</v>
      </c>
    </row>
    <row r="1703" spans="1:22" x14ac:dyDescent="0.35">
      <c r="A1703" s="1">
        <v>21499</v>
      </c>
      <c r="B1703" s="1" t="s">
        <v>98</v>
      </c>
      <c r="C1703" s="1">
        <v>10.14</v>
      </c>
      <c r="D1703" s="1">
        <v>0.05</v>
      </c>
      <c r="E1703" s="1">
        <v>3000</v>
      </c>
      <c r="F1703" s="1"/>
      <c r="G1703" s="1"/>
      <c r="H1703" s="1" t="s">
        <v>32</v>
      </c>
      <c r="I1703" s="1" t="s">
        <v>104</v>
      </c>
      <c r="J1703" s="1" t="s">
        <v>58</v>
      </c>
      <c r="K1703" s="1" t="s">
        <v>83</v>
      </c>
      <c r="L1703" s="1" t="s">
        <v>26</v>
      </c>
      <c r="M1703" s="1"/>
      <c r="N1703" s="1" t="s">
        <v>27</v>
      </c>
      <c r="O1703" s="1" t="s">
        <v>54</v>
      </c>
      <c r="P1703" s="1" t="s">
        <v>215</v>
      </c>
      <c r="Q1703" s="1" t="s">
        <v>994</v>
      </c>
      <c r="R1703" s="1">
        <v>48342</v>
      </c>
      <c r="S1703" s="1" t="s">
        <v>198</v>
      </c>
      <c r="T1703" s="1" t="s">
        <v>85</v>
      </c>
      <c r="U1703" s="1">
        <v>4</v>
      </c>
      <c r="V1703" s="1">
        <v>87042</v>
      </c>
    </row>
    <row r="1704" spans="1:22" x14ac:dyDescent="0.35">
      <c r="A1704" s="1">
        <v>23836</v>
      </c>
      <c r="B1704" s="1" t="s">
        <v>31</v>
      </c>
      <c r="C1704" s="1">
        <v>5.4</v>
      </c>
      <c r="D1704" s="1">
        <v>0.05</v>
      </c>
      <c r="E1704" s="1">
        <v>3001</v>
      </c>
      <c r="F1704" s="1"/>
      <c r="G1704" s="1"/>
      <c r="H1704" s="1" t="s">
        <v>32</v>
      </c>
      <c r="I1704" s="1" t="s">
        <v>104</v>
      </c>
      <c r="J1704" s="1" t="s">
        <v>58</v>
      </c>
      <c r="K1704" s="1" t="s">
        <v>100</v>
      </c>
      <c r="L1704" s="1" t="s">
        <v>53</v>
      </c>
      <c r="M1704" s="1"/>
      <c r="N1704" s="1" t="s">
        <v>27</v>
      </c>
      <c r="O1704" s="1" t="s">
        <v>28</v>
      </c>
      <c r="P1704" s="1" t="s">
        <v>215</v>
      </c>
      <c r="Q1704" s="1" t="s">
        <v>995</v>
      </c>
      <c r="R1704" s="1">
        <v>48060</v>
      </c>
      <c r="S1704" s="1" t="s">
        <v>281</v>
      </c>
      <c r="T1704" s="1" t="s">
        <v>99</v>
      </c>
      <c r="U1704" s="1">
        <v>21</v>
      </c>
      <c r="V1704" s="1">
        <v>87043</v>
      </c>
    </row>
    <row r="1705" spans="1:22" x14ac:dyDescent="0.35">
      <c r="A1705" s="1">
        <v>25282</v>
      </c>
      <c r="B1705" s="1" t="s">
        <v>50</v>
      </c>
      <c r="C1705" s="1">
        <v>85.99</v>
      </c>
      <c r="D1705" s="1">
        <v>0.05</v>
      </c>
      <c r="E1705" s="1">
        <v>3003</v>
      </c>
      <c r="F1705" s="1"/>
      <c r="G1705" s="1"/>
      <c r="H1705" s="1" t="s">
        <v>32</v>
      </c>
      <c r="I1705" s="1" t="s">
        <v>42</v>
      </c>
      <c r="J1705" s="1" t="s">
        <v>73</v>
      </c>
      <c r="K1705" s="1" t="s">
        <v>67</v>
      </c>
      <c r="L1705" s="1" t="s">
        <v>26</v>
      </c>
      <c r="M1705" s="1"/>
      <c r="N1705" s="1" t="s">
        <v>27</v>
      </c>
      <c r="O1705" s="1" t="s">
        <v>28</v>
      </c>
      <c r="P1705" s="1" t="s">
        <v>682</v>
      </c>
      <c r="Q1705" s="1" t="s">
        <v>996</v>
      </c>
      <c r="R1705" s="1">
        <v>83814</v>
      </c>
      <c r="S1705" s="2">
        <v>42127</v>
      </c>
      <c r="T1705" s="2">
        <v>42158</v>
      </c>
      <c r="U1705" s="1">
        <v>20</v>
      </c>
      <c r="V1705" s="1">
        <v>91586</v>
      </c>
    </row>
    <row r="1706" spans="1:22" x14ac:dyDescent="0.35">
      <c r="A1706" s="1">
        <v>7664</v>
      </c>
      <c r="B1706" s="1" t="s">
        <v>98</v>
      </c>
      <c r="C1706" s="1">
        <v>6.48</v>
      </c>
      <c r="D1706" s="1">
        <v>0.05</v>
      </c>
      <c r="E1706" s="1">
        <v>3004</v>
      </c>
      <c r="F1706" s="1"/>
      <c r="G1706" s="1"/>
      <c r="H1706" s="1" t="s">
        <v>32</v>
      </c>
      <c r="I1706" s="1" t="s">
        <v>81</v>
      </c>
      <c r="J1706" s="1" t="s">
        <v>58</v>
      </c>
      <c r="K1706" s="1" t="s">
        <v>83</v>
      </c>
      <c r="L1706" s="1" t="s">
        <v>53</v>
      </c>
      <c r="M1706" s="1"/>
      <c r="N1706" s="1" t="s">
        <v>27</v>
      </c>
      <c r="O1706" s="1" t="s">
        <v>28</v>
      </c>
      <c r="P1706" s="1" t="s">
        <v>37</v>
      </c>
      <c r="Q1706" s="1" t="s">
        <v>361</v>
      </c>
      <c r="R1706" s="1">
        <v>90049</v>
      </c>
      <c r="S1706" s="2">
        <v>42279</v>
      </c>
      <c r="T1706" s="1" t="s">
        <v>48</v>
      </c>
      <c r="U1706" s="1">
        <v>58</v>
      </c>
      <c r="V1706" s="1">
        <v>54949</v>
      </c>
    </row>
    <row r="1707" spans="1:22" x14ac:dyDescent="0.35">
      <c r="A1707" s="1">
        <v>7665</v>
      </c>
      <c r="B1707" s="1" t="s">
        <v>98</v>
      </c>
      <c r="C1707" s="1">
        <v>20.98</v>
      </c>
      <c r="D1707" s="1">
        <v>0.05</v>
      </c>
      <c r="E1707" s="1">
        <v>3004</v>
      </c>
      <c r="F1707" s="1"/>
      <c r="G1707" s="1"/>
      <c r="H1707" s="1" t="s">
        <v>22</v>
      </c>
      <c r="I1707" s="1" t="s">
        <v>81</v>
      </c>
      <c r="J1707" s="1" t="s">
        <v>58</v>
      </c>
      <c r="K1707" s="1" t="s">
        <v>119</v>
      </c>
      <c r="L1707" s="1" t="s">
        <v>36</v>
      </c>
      <c r="M1707" s="1"/>
      <c r="N1707" s="1" t="s">
        <v>27</v>
      </c>
      <c r="O1707" s="1" t="s">
        <v>28</v>
      </c>
      <c r="P1707" s="1" t="s">
        <v>37</v>
      </c>
      <c r="Q1707" s="1" t="s">
        <v>361</v>
      </c>
      <c r="R1707" s="1">
        <v>90049</v>
      </c>
      <c r="S1707" s="2">
        <v>42279</v>
      </c>
      <c r="T1707" s="1" t="s">
        <v>49</v>
      </c>
      <c r="U1707" s="1">
        <v>13</v>
      </c>
      <c r="V1707" s="1">
        <v>54949</v>
      </c>
    </row>
    <row r="1708" spans="1:22" x14ac:dyDescent="0.35">
      <c r="A1708" s="1">
        <v>23295</v>
      </c>
      <c r="B1708" s="1" t="s">
        <v>41</v>
      </c>
      <c r="C1708" s="1">
        <v>122.99</v>
      </c>
      <c r="D1708" s="1">
        <v>0.1</v>
      </c>
      <c r="E1708" s="1">
        <v>3005</v>
      </c>
      <c r="F1708" s="1"/>
      <c r="G1708" s="1"/>
      <c r="H1708" s="1" t="s">
        <v>22</v>
      </c>
      <c r="I1708" s="1" t="s">
        <v>81</v>
      </c>
      <c r="J1708" s="1" t="s">
        <v>58</v>
      </c>
      <c r="K1708" s="1" t="s">
        <v>100</v>
      </c>
      <c r="L1708" s="1" t="s">
        <v>53</v>
      </c>
      <c r="M1708" s="1"/>
      <c r="N1708" s="1" t="s">
        <v>27</v>
      </c>
      <c r="O1708" s="1" t="s">
        <v>28</v>
      </c>
      <c r="P1708" s="1" t="s">
        <v>682</v>
      </c>
      <c r="Q1708" s="1" t="s">
        <v>996</v>
      </c>
      <c r="R1708" s="1">
        <v>83814</v>
      </c>
      <c r="S1708" s="2">
        <v>42222</v>
      </c>
      <c r="T1708" s="2">
        <v>42314</v>
      </c>
      <c r="U1708" s="1">
        <v>12</v>
      </c>
      <c r="V1708" s="1">
        <v>91389</v>
      </c>
    </row>
    <row r="1709" spans="1:22" x14ac:dyDescent="0.35">
      <c r="A1709" s="1">
        <v>25664</v>
      </c>
      <c r="B1709" s="1" t="s">
        <v>98</v>
      </c>
      <c r="C1709" s="1">
        <v>6.48</v>
      </c>
      <c r="D1709" s="1">
        <v>0.05</v>
      </c>
      <c r="E1709" s="1">
        <v>3006</v>
      </c>
      <c r="F1709" s="1"/>
      <c r="G1709" s="1"/>
      <c r="H1709" s="1" t="s">
        <v>32</v>
      </c>
      <c r="I1709" s="1" t="s">
        <v>81</v>
      </c>
      <c r="J1709" s="1" t="s">
        <v>58</v>
      </c>
      <c r="K1709" s="1" t="s">
        <v>83</v>
      </c>
      <c r="L1709" s="1" t="s">
        <v>53</v>
      </c>
      <c r="M1709" s="1"/>
      <c r="N1709" s="1" t="s">
        <v>27</v>
      </c>
      <c r="O1709" s="1" t="s">
        <v>28</v>
      </c>
      <c r="P1709" s="1" t="s">
        <v>682</v>
      </c>
      <c r="Q1709" s="1" t="s">
        <v>997</v>
      </c>
      <c r="R1709" s="1">
        <v>83402</v>
      </c>
      <c r="S1709" s="2">
        <v>42279</v>
      </c>
      <c r="T1709" s="1" t="s">
        <v>48</v>
      </c>
      <c r="U1709" s="1">
        <v>14</v>
      </c>
      <c r="V1709" s="1">
        <v>91388</v>
      </c>
    </row>
    <row r="1710" spans="1:22" x14ac:dyDescent="0.35">
      <c r="A1710" s="1">
        <v>25665</v>
      </c>
      <c r="B1710" s="1" t="s">
        <v>98</v>
      </c>
      <c r="C1710" s="1">
        <v>20.98</v>
      </c>
      <c r="D1710" s="1">
        <v>0.05</v>
      </c>
      <c r="E1710" s="1">
        <v>3006</v>
      </c>
      <c r="F1710" s="1"/>
      <c r="G1710" s="1"/>
      <c r="H1710" s="1" t="s">
        <v>22</v>
      </c>
      <c r="I1710" s="1" t="s">
        <v>81</v>
      </c>
      <c r="J1710" s="1" t="s">
        <v>58</v>
      </c>
      <c r="K1710" s="1" t="s">
        <v>119</v>
      </c>
      <c r="L1710" s="1" t="s">
        <v>36</v>
      </c>
      <c r="M1710" s="1"/>
      <c r="N1710" s="1" t="s">
        <v>27</v>
      </c>
      <c r="O1710" s="1" t="s">
        <v>54</v>
      </c>
      <c r="P1710" s="1" t="s">
        <v>682</v>
      </c>
      <c r="Q1710" s="1" t="s">
        <v>997</v>
      </c>
      <c r="R1710" s="1">
        <v>83402</v>
      </c>
      <c r="S1710" s="2">
        <v>42279</v>
      </c>
      <c r="T1710" s="1" t="s">
        <v>49</v>
      </c>
      <c r="U1710" s="1">
        <v>3</v>
      </c>
      <c r="V1710" s="1">
        <v>91388</v>
      </c>
    </row>
    <row r="1711" spans="1:22" x14ac:dyDescent="0.35">
      <c r="A1711" s="1">
        <v>23627</v>
      </c>
      <c r="B1711" s="1" t="s">
        <v>41</v>
      </c>
      <c r="C1711" s="1">
        <v>9.99</v>
      </c>
      <c r="D1711" s="1">
        <v>0.05</v>
      </c>
      <c r="E1711" s="1">
        <v>3008</v>
      </c>
      <c r="F1711" s="1"/>
      <c r="G1711" s="1"/>
      <c r="H1711" s="1" t="s">
        <v>32</v>
      </c>
      <c r="I1711" s="1" t="s">
        <v>42</v>
      </c>
      <c r="J1711" s="1" t="s">
        <v>58</v>
      </c>
      <c r="K1711" s="1" t="s">
        <v>83</v>
      </c>
      <c r="L1711" s="1" t="s">
        <v>53</v>
      </c>
      <c r="M1711" s="1"/>
      <c r="N1711" s="1" t="s">
        <v>27</v>
      </c>
      <c r="O1711" s="1" t="s">
        <v>54</v>
      </c>
      <c r="P1711" s="1" t="s">
        <v>55</v>
      </c>
      <c r="Q1711" s="1" t="s">
        <v>998</v>
      </c>
      <c r="R1711" s="1">
        <v>55343</v>
      </c>
      <c r="S1711" s="2">
        <v>42158</v>
      </c>
      <c r="T1711" s="2">
        <v>42188</v>
      </c>
      <c r="U1711" s="1">
        <v>20</v>
      </c>
      <c r="V1711" s="1">
        <v>89414</v>
      </c>
    </row>
    <row r="1712" spans="1:22" x14ac:dyDescent="0.35">
      <c r="A1712" s="1">
        <v>24908</v>
      </c>
      <c r="B1712" s="1" t="s">
        <v>21</v>
      </c>
      <c r="C1712" s="1">
        <v>12.28</v>
      </c>
      <c r="D1712" s="1">
        <v>0.05</v>
      </c>
      <c r="E1712" s="1">
        <v>3008</v>
      </c>
      <c r="F1712" s="1"/>
      <c r="G1712" s="1"/>
      <c r="H1712" s="1" t="s">
        <v>32</v>
      </c>
      <c r="I1712" s="1" t="s">
        <v>42</v>
      </c>
      <c r="J1712" s="1" t="s">
        <v>58</v>
      </c>
      <c r="K1712" s="1" t="s">
        <v>83</v>
      </c>
      <c r="L1712" s="1" t="s">
        <v>53</v>
      </c>
      <c r="M1712" s="1"/>
      <c r="N1712" s="1" t="s">
        <v>27</v>
      </c>
      <c r="O1712" s="1" t="s">
        <v>45</v>
      </c>
      <c r="P1712" s="1" t="s">
        <v>55</v>
      </c>
      <c r="Q1712" s="1" t="s">
        <v>998</v>
      </c>
      <c r="R1712" s="1">
        <v>55343</v>
      </c>
      <c r="S1712" s="2">
        <v>42314</v>
      </c>
      <c r="T1712" s="2">
        <v>42344</v>
      </c>
      <c r="U1712" s="1">
        <v>12</v>
      </c>
      <c r="V1712" s="1">
        <v>89415</v>
      </c>
    </row>
    <row r="1713" spans="1:22" x14ac:dyDescent="0.35">
      <c r="A1713" s="1">
        <v>7898</v>
      </c>
      <c r="B1713" s="1" t="s">
        <v>41</v>
      </c>
      <c r="C1713" s="1">
        <v>5.98</v>
      </c>
      <c r="D1713" s="1">
        <v>0.05</v>
      </c>
      <c r="E1713" s="1">
        <v>3011</v>
      </c>
      <c r="F1713" s="1"/>
      <c r="G1713" s="1"/>
      <c r="H1713" s="1" t="s">
        <v>32</v>
      </c>
      <c r="I1713" s="1" t="s">
        <v>81</v>
      </c>
      <c r="J1713" s="1" t="s">
        <v>58</v>
      </c>
      <c r="K1713" s="1" t="s">
        <v>83</v>
      </c>
      <c r="L1713" s="1" t="s">
        <v>53</v>
      </c>
      <c r="M1713" s="1"/>
      <c r="N1713" s="1" t="s">
        <v>27</v>
      </c>
      <c r="O1713" s="1" t="s">
        <v>45</v>
      </c>
      <c r="P1713" s="1" t="s">
        <v>152</v>
      </c>
      <c r="Q1713" s="1" t="s">
        <v>153</v>
      </c>
      <c r="R1713" s="1">
        <v>2113</v>
      </c>
      <c r="S1713" s="1" t="s">
        <v>64</v>
      </c>
      <c r="T1713" s="1" t="s">
        <v>238</v>
      </c>
      <c r="U1713" s="1">
        <v>16</v>
      </c>
      <c r="V1713" s="1">
        <v>56486</v>
      </c>
    </row>
    <row r="1714" spans="1:22" x14ac:dyDescent="0.35">
      <c r="A1714" s="1">
        <v>1041</v>
      </c>
      <c r="B1714" s="1" t="s">
        <v>41</v>
      </c>
      <c r="C1714" s="1">
        <v>300.64999999999998</v>
      </c>
      <c r="D1714" s="1">
        <v>0.1</v>
      </c>
      <c r="E1714" s="1">
        <v>3011</v>
      </c>
      <c r="F1714" s="1"/>
      <c r="G1714" s="1"/>
      <c r="H1714" s="1" t="s">
        <v>32</v>
      </c>
      <c r="I1714" s="1" t="s">
        <v>81</v>
      </c>
      <c r="J1714" s="1" t="s">
        <v>58</v>
      </c>
      <c r="K1714" s="1" t="s">
        <v>196</v>
      </c>
      <c r="L1714" s="1" t="s">
        <v>178</v>
      </c>
      <c r="M1714" s="1"/>
      <c r="N1714" s="1" t="s">
        <v>27</v>
      </c>
      <c r="O1714" s="1" t="s">
        <v>45</v>
      </c>
      <c r="P1714" s="1" t="s">
        <v>152</v>
      </c>
      <c r="Q1714" s="1" t="s">
        <v>153</v>
      </c>
      <c r="R1714" s="1">
        <v>2113</v>
      </c>
      <c r="S1714" s="1" t="s">
        <v>220</v>
      </c>
      <c r="T1714" s="1" t="s">
        <v>230</v>
      </c>
      <c r="U1714" s="1">
        <v>32</v>
      </c>
      <c r="V1714" s="1">
        <v>7623</v>
      </c>
    </row>
    <row r="1715" spans="1:22" x14ac:dyDescent="0.35">
      <c r="A1715" s="1">
        <v>1042</v>
      </c>
      <c r="B1715" s="1" t="s">
        <v>41</v>
      </c>
      <c r="C1715" s="1">
        <v>49.99</v>
      </c>
      <c r="D1715" s="1">
        <v>0.05</v>
      </c>
      <c r="E1715" s="1">
        <v>3011</v>
      </c>
      <c r="F1715" s="1"/>
      <c r="G1715" s="1"/>
      <c r="H1715" s="1" t="s">
        <v>32</v>
      </c>
      <c r="I1715" s="1" t="s">
        <v>81</v>
      </c>
      <c r="J1715" s="1" t="s">
        <v>73</v>
      </c>
      <c r="K1715" s="1" t="s">
        <v>144</v>
      </c>
      <c r="L1715" s="1" t="s">
        <v>53</v>
      </c>
      <c r="M1715" s="1"/>
      <c r="N1715" s="1" t="s">
        <v>27</v>
      </c>
      <c r="O1715" s="1" t="s">
        <v>45</v>
      </c>
      <c r="P1715" s="1" t="s">
        <v>152</v>
      </c>
      <c r="Q1715" s="1" t="s">
        <v>153</v>
      </c>
      <c r="R1715" s="1">
        <v>2113</v>
      </c>
      <c r="S1715" s="1" t="s">
        <v>220</v>
      </c>
      <c r="T1715" s="1" t="s">
        <v>230</v>
      </c>
      <c r="U1715" s="1">
        <v>67</v>
      </c>
      <c r="V1715" s="1">
        <v>7623</v>
      </c>
    </row>
    <row r="1716" spans="1:22" x14ac:dyDescent="0.35">
      <c r="A1716" s="1">
        <v>1043</v>
      </c>
      <c r="B1716" s="1" t="s">
        <v>41</v>
      </c>
      <c r="C1716" s="1">
        <v>104.85</v>
      </c>
      <c r="D1716" s="1">
        <v>0.1</v>
      </c>
      <c r="E1716" s="1">
        <v>3011</v>
      </c>
      <c r="F1716" s="1"/>
      <c r="G1716" s="1"/>
      <c r="H1716" s="1" t="s">
        <v>32</v>
      </c>
      <c r="I1716" s="1" t="s">
        <v>81</v>
      </c>
      <c r="J1716" s="1" t="s">
        <v>58</v>
      </c>
      <c r="K1716" s="1" t="s">
        <v>83</v>
      </c>
      <c r="L1716" s="1" t="s">
        <v>53</v>
      </c>
      <c r="M1716" s="1"/>
      <c r="N1716" s="1" t="s">
        <v>27</v>
      </c>
      <c r="O1716" s="1" t="s">
        <v>45</v>
      </c>
      <c r="P1716" s="1" t="s">
        <v>152</v>
      </c>
      <c r="Q1716" s="1" t="s">
        <v>153</v>
      </c>
      <c r="R1716" s="1">
        <v>2113</v>
      </c>
      <c r="S1716" s="1" t="s">
        <v>220</v>
      </c>
      <c r="T1716" s="1" t="s">
        <v>382</v>
      </c>
      <c r="U1716" s="1">
        <v>58</v>
      </c>
      <c r="V1716" s="1">
        <v>7623</v>
      </c>
    </row>
    <row r="1717" spans="1:22" x14ac:dyDescent="0.35">
      <c r="A1717" s="1">
        <v>19041</v>
      </c>
      <c r="B1717" s="1" t="s">
        <v>41</v>
      </c>
      <c r="C1717" s="1">
        <v>300.64999999999998</v>
      </c>
      <c r="D1717" s="1">
        <v>0.1</v>
      </c>
      <c r="E1717" s="1">
        <v>3012</v>
      </c>
      <c r="F1717" s="1"/>
      <c r="G1717" s="1"/>
      <c r="H1717" s="1" t="s">
        <v>32</v>
      </c>
      <c r="I1717" s="1" t="s">
        <v>81</v>
      </c>
      <c r="J1717" s="1" t="s">
        <v>58</v>
      </c>
      <c r="K1717" s="1" t="s">
        <v>196</v>
      </c>
      <c r="L1717" s="1" t="s">
        <v>178</v>
      </c>
      <c r="M1717" s="1"/>
      <c r="N1717" s="1" t="s">
        <v>27</v>
      </c>
      <c r="O1717" s="1" t="s">
        <v>45</v>
      </c>
      <c r="P1717" s="1" t="s">
        <v>62</v>
      </c>
      <c r="Q1717" s="1" t="s">
        <v>999</v>
      </c>
      <c r="R1717" s="1">
        <v>14609</v>
      </c>
      <c r="S1717" s="1" t="s">
        <v>220</v>
      </c>
      <c r="T1717" s="1" t="s">
        <v>230</v>
      </c>
      <c r="U1717" s="1">
        <v>8</v>
      </c>
      <c r="V1717" s="1">
        <v>86346</v>
      </c>
    </row>
    <row r="1718" spans="1:22" x14ac:dyDescent="0.35">
      <c r="A1718" s="1">
        <v>19042</v>
      </c>
      <c r="B1718" s="1" t="s">
        <v>41</v>
      </c>
      <c r="C1718" s="1">
        <v>49.99</v>
      </c>
      <c r="D1718" s="1">
        <v>0.05</v>
      </c>
      <c r="E1718" s="1">
        <v>3012</v>
      </c>
      <c r="F1718" s="1"/>
      <c r="G1718" s="1"/>
      <c r="H1718" s="1" t="s">
        <v>32</v>
      </c>
      <c r="I1718" s="1" t="s">
        <v>81</v>
      </c>
      <c r="J1718" s="1" t="s">
        <v>73</v>
      </c>
      <c r="K1718" s="1" t="s">
        <v>144</v>
      </c>
      <c r="L1718" s="1" t="s">
        <v>53</v>
      </c>
      <c r="M1718" s="1"/>
      <c r="N1718" s="1" t="s">
        <v>27</v>
      </c>
      <c r="O1718" s="1" t="s">
        <v>45</v>
      </c>
      <c r="P1718" s="1" t="s">
        <v>62</v>
      </c>
      <c r="Q1718" s="1" t="s">
        <v>999</v>
      </c>
      <c r="R1718" s="1">
        <v>14609</v>
      </c>
      <c r="S1718" s="1" t="s">
        <v>220</v>
      </c>
      <c r="T1718" s="1" t="s">
        <v>230</v>
      </c>
      <c r="U1718" s="1">
        <v>17</v>
      </c>
      <c r="V1718" s="1">
        <v>86346</v>
      </c>
    </row>
    <row r="1719" spans="1:22" x14ac:dyDescent="0.35">
      <c r="A1719" s="1">
        <v>19043</v>
      </c>
      <c r="B1719" s="1" t="s">
        <v>41</v>
      </c>
      <c r="C1719" s="1">
        <v>104.85</v>
      </c>
      <c r="D1719" s="1">
        <v>0.1</v>
      </c>
      <c r="E1719" s="1">
        <v>3012</v>
      </c>
      <c r="F1719" s="1"/>
      <c r="G1719" s="1"/>
      <c r="H1719" s="1" t="s">
        <v>32</v>
      </c>
      <c r="I1719" s="1" t="s">
        <v>81</v>
      </c>
      <c r="J1719" s="1" t="s">
        <v>58</v>
      </c>
      <c r="K1719" s="1" t="s">
        <v>83</v>
      </c>
      <c r="L1719" s="1" t="s">
        <v>53</v>
      </c>
      <c r="M1719" s="1"/>
      <c r="N1719" s="1" t="s">
        <v>27</v>
      </c>
      <c r="O1719" s="1" t="s">
        <v>28</v>
      </c>
      <c r="P1719" s="1" t="s">
        <v>62</v>
      </c>
      <c r="Q1719" s="1" t="s">
        <v>999</v>
      </c>
      <c r="R1719" s="1">
        <v>14609</v>
      </c>
      <c r="S1719" s="1" t="s">
        <v>220</v>
      </c>
      <c r="T1719" s="1" t="s">
        <v>382</v>
      </c>
      <c r="U1719" s="1">
        <v>14</v>
      </c>
      <c r="V1719" s="1">
        <v>86346</v>
      </c>
    </row>
    <row r="1720" spans="1:22" x14ac:dyDescent="0.35">
      <c r="A1720" s="1">
        <v>22064</v>
      </c>
      <c r="B1720" s="1" t="s">
        <v>41</v>
      </c>
      <c r="C1720" s="1">
        <v>5.58</v>
      </c>
      <c r="D1720" s="1">
        <v>0.05</v>
      </c>
      <c r="E1720" s="1">
        <v>3017</v>
      </c>
      <c r="F1720" s="1"/>
      <c r="G1720" s="1"/>
      <c r="H1720" s="1" t="s">
        <v>32</v>
      </c>
      <c r="I1720" s="1" t="s">
        <v>81</v>
      </c>
      <c r="J1720" s="1" t="s">
        <v>58</v>
      </c>
      <c r="K1720" s="1" t="s">
        <v>61</v>
      </c>
      <c r="L1720" s="1" t="s">
        <v>53</v>
      </c>
      <c r="M1720" s="1"/>
      <c r="N1720" s="1" t="s">
        <v>27</v>
      </c>
      <c r="O1720" s="1" t="s">
        <v>28</v>
      </c>
      <c r="P1720" s="1" t="s">
        <v>37</v>
      </c>
      <c r="Q1720" s="1" t="s">
        <v>1000</v>
      </c>
      <c r="R1720" s="1">
        <v>92024</v>
      </c>
      <c r="S1720" s="2">
        <v>42248</v>
      </c>
      <c r="T1720" s="2">
        <v>42278</v>
      </c>
      <c r="U1720" s="1">
        <v>1</v>
      </c>
      <c r="V1720" s="1">
        <v>89071</v>
      </c>
    </row>
    <row r="1721" spans="1:22" x14ac:dyDescent="0.35">
      <c r="A1721" s="1">
        <v>22065</v>
      </c>
      <c r="B1721" s="1" t="s">
        <v>41</v>
      </c>
      <c r="C1721" s="1">
        <v>3.98</v>
      </c>
      <c r="D1721" s="1">
        <v>0.05</v>
      </c>
      <c r="E1721" s="1">
        <v>3017</v>
      </c>
      <c r="F1721" s="1"/>
      <c r="G1721" s="1"/>
      <c r="H1721" s="1" t="s">
        <v>32</v>
      </c>
      <c r="I1721" s="1" t="s">
        <v>81</v>
      </c>
      <c r="J1721" s="1" t="s">
        <v>58</v>
      </c>
      <c r="K1721" s="1" t="s">
        <v>25</v>
      </c>
      <c r="L1721" s="1" t="s">
        <v>26</v>
      </c>
      <c r="M1721" s="1"/>
      <c r="N1721" s="1" t="s">
        <v>27</v>
      </c>
      <c r="O1721" s="1" t="s">
        <v>54</v>
      </c>
      <c r="P1721" s="1" t="s">
        <v>37</v>
      </c>
      <c r="Q1721" s="1" t="s">
        <v>1000</v>
      </c>
      <c r="R1721" s="1">
        <v>92024</v>
      </c>
      <c r="S1721" s="2">
        <v>42248</v>
      </c>
      <c r="T1721" s="2">
        <v>42278</v>
      </c>
      <c r="U1721" s="1">
        <v>11</v>
      </c>
      <c r="V1721" s="1">
        <v>89071</v>
      </c>
    </row>
    <row r="1722" spans="1:22" x14ac:dyDescent="0.35">
      <c r="A1722" s="1">
        <v>18950</v>
      </c>
      <c r="B1722" s="1" t="s">
        <v>98</v>
      </c>
      <c r="C1722" s="1">
        <v>4.9800000000000004</v>
      </c>
      <c r="D1722" s="1">
        <v>0.05</v>
      </c>
      <c r="E1722" s="1">
        <v>3035</v>
      </c>
      <c r="F1722" s="1"/>
      <c r="G1722" s="1"/>
      <c r="H1722" s="1" t="s">
        <v>32</v>
      </c>
      <c r="I1722" s="1" t="s">
        <v>42</v>
      </c>
      <c r="J1722" s="1" t="s">
        <v>58</v>
      </c>
      <c r="K1722" s="1" t="s">
        <v>83</v>
      </c>
      <c r="L1722" s="1" t="s">
        <v>53</v>
      </c>
      <c r="M1722" s="1"/>
      <c r="N1722" s="1" t="s">
        <v>27</v>
      </c>
      <c r="O1722" s="1" t="s">
        <v>54</v>
      </c>
      <c r="P1722" s="1" t="s">
        <v>142</v>
      </c>
      <c r="Q1722" s="1" t="s">
        <v>1001</v>
      </c>
      <c r="R1722" s="1">
        <v>60148</v>
      </c>
      <c r="S1722" s="1" t="s">
        <v>176</v>
      </c>
      <c r="T1722" s="1" t="s">
        <v>96</v>
      </c>
      <c r="U1722" s="1">
        <v>10</v>
      </c>
      <c r="V1722" s="1">
        <v>89128</v>
      </c>
    </row>
    <row r="1723" spans="1:22" x14ac:dyDescent="0.35">
      <c r="A1723" s="1">
        <v>18951</v>
      </c>
      <c r="B1723" s="1" t="s">
        <v>98</v>
      </c>
      <c r="C1723" s="1">
        <v>6.35</v>
      </c>
      <c r="D1723" s="1">
        <v>0.05</v>
      </c>
      <c r="E1723" s="1">
        <v>3035</v>
      </c>
      <c r="F1723" s="1"/>
      <c r="G1723" s="1"/>
      <c r="H1723" s="1" t="s">
        <v>32</v>
      </c>
      <c r="I1723" s="1" t="s">
        <v>42</v>
      </c>
      <c r="J1723" s="1" t="s">
        <v>58</v>
      </c>
      <c r="K1723" s="1" t="s">
        <v>83</v>
      </c>
      <c r="L1723" s="1" t="s">
        <v>26</v>
      </c>
      <c r="M1723" s="1"/>
      <c r="N1723" s="1" t="s">
        <v>27</v>
      </c>
      <c r="O1723" s="1" t="s">
        <v>54</v>
      </c>
      <c r="P1723" s="1" t="s">
        <v>142</v>
      </c>
      <c r="Q1723" s="1" t="s">
        <v>1001</v>
      </c>
      <c r="R1723" s="1">
        <v>60148</v>
      </c>
      <c r="S1723" s="1" t="s">
        <v>176</v>
      </c>
      <c r="T1723" s="1" t="s">
        <v>96</v>
      </c>
      <c r="U1723" s="1">
        <v>12</v>
      </c>
      <c r="V1723" s="1">
        <v>89128</v>
      </c>
    </row>
    <row r="1724" spans="1:22" x14ac:dyDescent="0.35">
      <c r="A1724" s="1">
        <v>19849</v>
      </c>
      <c r="B1724" s="1" t="s">
        <v>31</v>
      </c>
      <c r="C1724" s="1">
        <v>12.99</v>
      </c>
      <c r="D1724" s="1">
        <v>0.05</v>
      </c>
      <c r="E1724" s="1">
        <v>3036</v>
      </c>
      <c r="F1724" s="1"/>
      <c r="G1724" s="1"/>
      <c r="H1724" s="1" t="s">
        <v>32</v>
      </c>
      <c r="I1724" s="1" t="s">
        <v>42</v>
      </c>
      <c r="J1724" s="1" t="s">
        <v>34</v>
      </c>
      <c r="K1724" s="1" t="s">
        <v>52</v>
      </c>
      <c r="L1724" s="1" t="s">
        <v>178</v>
      </c>
      <c r="M1724" s="1"/>
      <c r="N1724" s="1" t="s">
        <v>27</v>
      </c>
      <c r="O1724" s="1" t="s">
        <v>54</v>
      </c>
      <c r="P1724" s="1" t="s">
        <v>971</v>
      </c>
      <c r="Q1724" s="1" t="s">
        <v>1002</v>
      </c>
      <c r="R1724" s="1">
        <v>58554</v>
      </c>
      <c r="S1724" s="1" t="s">
        <v>189</v>
      </c>
      <c r="T1724" s="1" t="s">
        <v>201</v>
      </c>
      <c r="U1724" s="1">
        <v>5</v>
      </c>
      <c r="V1724" s="1">
        <v>89129</v>
      </c>
    </row>
    <row r="1725" spans="1:22" x14ac:dyDescent="0.35">
      <c r="A1725" s="1">
        <v>19850</v>
      </c>
      <c r="B1725" s="1" t="s">
        <v>31</v>
      </c>
      <c r="C1725" s="1">
        <v>35.44</v>
      </c>
      <c r="D1725" s="1">
        <v>0.05</v>
      </c>
      <c r="E1725" s="1">
        <v>3036</v>
      </c>
      <c r="F1725" s="1"/>
      <c r="G1725" s="1"/>
      <c r="H1725" s="1" t="s">
        <v>32</v>
      </c>
      <c r="I1725" s="1" t="s">
        <v>42</v>
      </c>
      <c r="J1725" s="1" t="s">
        <v>58</v>
      </c>
      <c r="K1725" s="1" t="s">
        <v>83</v>
      </c>
      <c r="L1725" s="1" t="s">
        <v>53</v>
      </c>
      <c r="M1725" s="1"/>
      <c r="N1725" s="1" t="s">
        <v>27</v>
      </c>
      <c r="O1725" s="1" t="s">
        <v>54</v>
      </c>
      <c r="P1725" s="1" t="s">
        <v>971</v>
      </c>
      <c r="Q1725" s="1" t="s">
        <v>1002</v>
      </c>
      <c r="R1725" s="1">
        <v>58554</v>
      </c>
      <c r="S1725" s="1" t="s">
        <v>189</v>
      </c>
      <c r="T1725" s="1" t="s">
        <v>201</v>
      </c>
      <c r="U1725" s="1">
        <v>7</v>
      </c>
      <c r="V1725" s="1">
        <v>89129</v>
      </c>
    </row>
    <row r="1726" spans="1:22" x14ac:dyDescent="0.35">
      <c r="A1726" s="1">
        <v>19851</v>
      </c>
      <c r="B1726" s="1" t="s">
        <v>31</v>
      </c>
      <c r="C1726" s="1">
        <v>12.98</v>
      </c>
      <c r="D1726" s="1">
        <v>0.05</v>
      </c>
      <c r="E1726" s="1">
        <v>3036</v>
      </c>
      <c r="F1726" s="1"/>
      <c r="G1726" s="1"/>
      <c r="H1726" s="1" t="s">
        <v>32</v>
      </c>
      <c r="I1726" s="1" t="s">
        <v>42</v>
      </c>
      <c r="J1726" s="1" t="s">
        <v>58</v>
      </c>
      <c r="K1726" s="1" t="s">
        <v>141</v>
      </c>
      <c r="L1726" s="1" t="s">
        <v>44</v>
      </c>
      <c r="M1726" s="1"/>
      <c r="N1726" s="1" t="s">
        <v>27</v>
      </c>
      <c r="O1726" s="1" t="s">
        <v>54</v>
      </c>
      <c r="P1726" s="1" t="s">
        <v>971</v>
      </c>
      <c r="Q1726" s="1" t="s">
        <v>1002</v>
      </c>
      <c r="R1726" s="1">
        <v>58554</v>
      </c>
      <c r="S1726" s="1" t="s">
        <v>189</v>
      </c>
      <c r="T1726" s="1" t="s">
        <v>246</v>
      </c>
      <c r="U1726" s="1">
        <v>14</v>
      </c>
      <c r="V1726" s="1">
        <v>89129</v>
      </c>
    </row>
    <row r="1727" spans="1:22" x14ac:dyDescent="0.35">
      <c r="A1727" s="1">
        <v>22201</v>
      </c>
      <c r="B1727" s="1" t="s">
        <v>41</v>
      </c>
      <c r="C1727" s="1">
        <v>178.47</v>
      </c>
      <c r="D1727" s="1">
        <v>0.1</v>
      </c>
      <c r="E1727" s="1">
        <v>3036</v>
      </c>
      <c r="F1727" s="1"/>
      <c r="G1727" s="1"/>
      <c r="H1727" s="1" t="s">
        <v>32</v>
      </c>
      <c r="I1727" s="1" t="s">
        <v>42</v>
      </c>
      <c r="J1727" s="1" t="s">
        <v>58</v>
      </c>
      <c r="K1727" s="1" t="s">
        <v>119</v>
      </c>
      <c r="L1727" s="1" t="s">
        <v>53</v>
      </c>
      <c r="M1727" s="1"/>
      <c r="N1727" s="1" t="s">
        <v>27</v>
      </c>
      <c r="O1727" s="1" t="s">
        <v>54</v>
      </c>
      <c r="P1727" s="1" t="s">
        <v>971</v>
      </c>
      <c r="Q1727" s="1" t="s">
        <v>1002</v>
      </c>
      <c r="R1727" s="1">
        <v>58554</v>
      </c>
      <c r="S1727" s="1" t="s">
        <v>181</v>
      </c>
      <c r="T1727" s="1" t="s">
        <v>179</v>
      </c>
      <c r="U1727" s="1">
        <v>22</v>
      </c>
      <c r="V1727" s="1">
        <v>89130</v>
      </c>
    </row>
    <row r="1728" spans="1:22" x14ac:dyDescent="0.35">
      <c r="A1728" s="1">
        <v>19381</v>
      </c>
      <c r="B1728" s="1" t="s">
        <v>31</v>
      </c>
      <c r="C1728" s="1">
        <v>73.98</v>
      </c>
      <c r="D1728" s="1">
        <v>0.05</v>
      </c>
      <c r="E1728" s="1">
        <v>3041</v>
      </c>
      <c r="F1728" s="1"/>
      <c r="G1728" s="1"/>
      <c r="H1728" s="1" t="s">
        <v>32</v>
      </c>
      <c r="I1728" s="1" t="s">
        <v>81</v>
      </c>
      <c r="J1728" s="1" t="s">
        <v>73</v>
      </c>
      <c r="K1728" s="1" t="s">
        <v>144</v>
      </c>
      <c r="L1728" s="1" t="s">
        <v>53</v>
      </c>
      <c r="M1728" s="1"/>
      <c r="N1728" s="1" t="s">
        <v>27</v>
      </c>
      <c r="O1728" s="1" t="s">
        <v>54</v>
      </c>
      <c r="P1728" s="1" t="s">
        <v>145</v>
      </c>
      <c r="Q1728" s="1" t="s">
        <v>762</v>
      </c>
      <c r="R1728" s="1">
        <v>67846</v>
      </c>
      <c r="S1728" s="1" t="s">
        <v>71</v>
      </c>
      <c r="T1728" s="1" t="s">
        <v>135</v>
      </c>
      <c r="U1728" s="1">
        <v>17</v>
      </c>
      <c r="V1728" s="1">
        <v>86102</v>
      </c>
    </row>
    <row r="1729" spans="1:22" x14ac:dyDescent="0.35">
      <c r="A1729" s="1">
        <v>19382</v>
      </c>
      <c r="B1729" s="1" t="s">
        <v>31</v>
      </c>
      <c r="C1729" s="1">
        <v>3.68</v>
      </c>
      <c r="D1729" s="1">
        <v>0.05</v>
      </c>
      <c r="E1729" s="1">
        <v>3041</v>
      </c>
      <c r="F1729" s="1"/>
      <c r="G1729" s="1"/>
      <c r="H1729" s="1" t="s">
        <v>32</v>
      </c>
      <c r="I1729" s="1" t="s">
        <v>81</v>
      </c>
      <c r="J1729" s="1" t="s">
        <v>58</v>
      </c>
      <c r="K1729" s="1" t="s">
        <v>141</v>
      </c>
      <c r="L1729" s="1" t="s">
        <v>26</v>
      </c>
      <c r="M1729" s="1"/>
      <c r="N1729" s="1" t="s">
        <v>27</v>
      </c>
      <c r="O1729" s="1" t="s">
        <v>54</v>
      </c>
      <c r="P1729" s="1" t="s">
        <v>145</v>
      </c>
      <c r="Q1729" s="1" t="s">
        <v>762</v>
      </c>
      <c r="R1729" s="1">
        <v>67846</v>
      </c>
      <c r="S1729" s="1" t="s">
        <v>71</v>
      </c>
      <c r="T1729" s="1" t="s">
        <v>134</v>
      </c>
      <c r="U1729" s="1">
        <v>8</v>
      </c>
      <c r="V1729" s="1">
        <v>86102</v>
      </c>
    </row>
    <row r="1730" spans="1:22" x14ac:dyDescent="0.35">
      <c r="A1730" s="1">
        <v>20049</v>
      </c>
      <c r="B1730" s="1" t="s">
        <v>50</v>
      </c>
      <c r="C1730" s="1">
        <v>14.48</v>
      </c>
      <c r="D1730" s="1">
        <v>0.05</v>
      </c>
      <c r="E1730" s="1">
        <v>3042</v>
      </c>
      <c r="F1730" s="1"/>
      <c r="G1730" s="1"/>
      <c r="H1730" s="1" t="s">
        <v>32</v>
      </c>
      <c r="I1730" s="1" t="s">
        <v>51</v>
      </c>
      <c r="J1730" s="1" t="s">
        <v>58</v>
      </c>
      <c r="K1730" s="1" t="s">
        <v>100</v>
      </c>
      <c r="L1730" s="1" t="s">
        <v>53</v>
      </c>
      <c r="M1730" s="1"/>
      <c r="N1730" s="1" t="s">
        <v>27</v>
      </c>
      <c r="O1730" s="1" t="s">
        <v>54</v>
      </c>
      <c r="P1730" s="1" t="s">
        <v>145</v>
      </c>
      <c r="Q1730" s="1" t="s">
        <v>1003</v>
      </c>
      <c r="R1730" s="1">
        <v>67501</v>
      </c>
      <c r="S1730" s="2">
        <v>42096</v>
      </c>
      <c r="T1730" s="2">
        <v>42126</v>
      </c>
      <c r="U1730" s="1">
        <v>12</v>
      </c>
      <c r="V1730" s="1">
        <v>86101</v>
      </c>
    </row>
    <row r="1731" spans="1:22" x14ac:dyDescent="0.35">
      <c r="A1731" s="1">
        <v>21475</v>
      </c>
      <c r="B1731" s="1" t="s">
        <v>21</v>
      </c>
      <c r="C1731" s="1">
        <v>6.48</v>
      </c>
      <c r="D1731" s="1">
        <v>0.05</v>
      </c>
      <c r="E1731" s="1">
        <v>3045</v>
      </c>
      <c r="F1731" s="1"/>
      <c r="G1731" s="1"/>
      <c r="H1731" s="1" t="s">
        <v>32</v>
      </c>
      <c r="I1731" s="1" t="s">
        <v>51</v>
      </c>
      <c r="J1731" s="1" t="s">
        <v>58</v>
      </c>
      <c r="K1731" s="1" t="s">
        <v>83</v>
      </c>
      <c r="L1731" s="1" t="s">
        <v>53</v>
      </c>
      <c r="M1731" s="1"/>
      <c r="N1731" s="1" t="s">
        <v>27</v>
      </c>
      <c r="O1731" s="1" t="s">
        <v>54</v>
      </c>
      <c r="P1731" s="1" t="s">
        <v>145</v>
      </c>
      <c r="Q1731" s="1" t="s">
        <v>1004</v>
      </c>
      <c r="R1731" s="1">
        <v>66048</v>
      </c>
      <c r="S1731" s="2">
        <v>42161</v>
      </c>
      <c r="T1731" s="2">
        <v>42191</v>
      </c>
      <c r="U1731" s="1">
        <v>12</v>
      </c>
      <c r="V1731" s="1">
        <v>86104</v>
      </c>
    </row>
    <row r="1732" spans="1:22" x14ac:dyDescent="0.35">
      <c r="A1732" s="1">
        <v>24415</v>
      </c>
      <c r="B1732" s="1" t="s">
        <v>21</v>
      </c>
      <c r="C1732" s="1">
        <v>120.98</v>
      </c>
      <c r="D1732" s="1">
        <v>0.1</v>
      </c>
      <c r="E1732" s="1">
        <v>3046</v>
      </c>
      <c r="F1732" s="1"/>
      <c r="G1732" s="1"/>
      <c r="H1732" s="1" t="s">
        <v>22</v>
      </c>
      <c r="I1732" s="1" t="s">
        <v>51</v>
      </c>
      <c r="J1732" s="1" t="s">
        <v>34</v>
      </c>
      <c r="K1732" s="1" t="s">
        <v>35</v>
      </c>
      <c r="L1732" s="1" t="s">
        <v>36</v>
      </c>
      <c r="M1732" s="1"/>
      <c r="N1732" s="1" t="s">
        <v>27</v>
      </c>
      <c r="O1732" s="1" t="s">
        <v>28</v>
      </c>
      <c r="P1732" s="1" t="s">
        <v>145</v>
      </c>
      <c r="Q1732" s="1" t="s">
        <v>1005</v>
      </c>
      <c r="R1732" s="1">
        <v>66209</v>
      </c>
      <c r="S1732" s="2">
        <v>42340</v>
      </c>
      <c r="T1732" s="1" t="s">
        <v>68</v>
      </c>
      <c r="U1732" s="1">
        <v>2</v>
      </c>
      <c r="V1732" s="1">
        <v>86103</v>
      </c>
    </row>
    <row r="1733" spans="1:22" x14ac:dyDescent="0.35">
      <c r="A1733" s="1">
        <v>23188</v>
      </c>
      <c r="B1733" s="1" t="s">
        <v>21</v>
      </c>
      <c r="C1733" s="1">
        <v>276.2</v>
      </c>
      <c r="D1733" s="1">
        <v>0.1</v>
      </c>
      <c r="E1733" s="1">
        <v>3048</v>
      </c>
      <c r="F1733" s="1"/>
      <c r="G1733" s="1"/>
      <c r="H1733" s="1" t="s">
        <v>22</v>
      </c>
      <c r="I1733" s="1" t="s">
        <v>81</v>
      </c>
      <c r="J1733" s="1" t="s">
        <v>34</v>
      </c>
      <c r="K1733" s="1" t="s">
        <v>35</v>
      </c>
      <c r="L1733" s="1" t="s">
        <v>178</v>
      </c>
      <c r="M1733" s="1"/>
      <c r="N1733" s="1" t="s">
        <v>27</v>
      </c>
      <c r="O1733" s="1" t="s">
        <v>114</v>
      </c>
      <c r="P1733" s="1" t="s">
        <v>37</v>
      </c>
      <c r="Q1733" s="1" t="s">
        <v>1006</v>
      </c>
      <c r="R1733" s="1">
        <v>94704</v>
      </c>
      <c r="S1733" s="2">
        <v>42127</v>
      </c>
      <c r="T1733" s="2">
        <v>42188</v>
      </c>
      <c r="U1733" s="1">
        <v>10</v>
      </c>
      <c r="V1733" s="1">
        <v>89789</v>
      </c>
    </row>
    <row r="1734" spans="1:22" x14ac:dyDescent="0.35">
      <c r="A1734" s="1">
        <v>25904</v>
      </c>
      <c r="B1734" s="1" t="s">
        <v>50</v>
      </c>
      <c r="C1734" s="1">
        <v>125.99</v>
      </c>
      <c r="D1734" s="1">
        <v>0.1</v>
      </c>
      <c r="E1734" s="1">
        <v>3053</v>
      </c>
      <c r="F1734" s="1"/>
      <c r="G1734" s="1"/>
      <c r="H1734" s="1" t="s">
        <v>32</v>
      </c>
      <c r="I1734" s="1" t="s">
        <v>81</v>
      </c>
      <c r="J1734" s="1" t="s">
        <v>73</v>
      </c>
      <c r="K1734" s="1" t="s">
        <v>67</v>
      </c>
      <c r="L1734" s="1" t="s">
        <v>53</v>
      </c>
      <c r="M1734" s="1"/>
      <c r="N1734" s="1" t="s">
        <v>27</v>
      </c>
      <c r="O1734" s="1" t="s">
        <v>28</v>
      </c>
      <c r="P1734" s="1" t="s">
        <v>347</v>
      </c>
      <c r="Q1734" s="1" t="s">
        <v>224</v>
      </c>
      <c r="R1734" s="1">
        <v>42071</v>
      </c>
      <c r="S1734" s="2">
        <v>42065</v>
      </c>
      <c r="T1734" s="2">
        <v>42126</v>
      </c>
      <c r="U1734" s="1">
        <v>11</v>
      </c>
      <c r="V1734" s="1">
        <v>86662</v>
      </c>
    </row>
    <row r="1735" spans="1:22" x14ac:dyDescent="0.35">
      <c r="A1735" s="1">
        <v>20516</v>
      </c>
      <c r="B1735" s="1" t="s">
        <v>50</v>
      </c>
      <c r="C1735" s="1">
        <v>8.33</v>
      </c>
      <c r="D1735" s="1">
        <v>0.05</v>
      </c>
      <c r="E1735" s="1">
        <v>3063</v>
      </c>
      <c r="F1735" s="1"/>
      <c r="G1735" s="1"/>
      <c r="H1735" s="1" t="s">
        <v>32</v>
      </c>
      <c r="I1735" s="1" t="s">
        <v>104</v>
      </c>
      <c r="J1735" s="1" t="s">
        <v>73</v>
      </c>
      <c r="K1735" s="1" t="s">
        <v>144</v>
      </c>
      <c r="L1735" s="1" t="s">
        <v>44</v>
      </c>
      <c r="M1735" s="1"/>
      <c r="N1735" s="1" t="s">
        <v>27</v>
      </c>
      <c r="O1735" s="1" t="s">
        <v>28</v>
      </c>
      <c r="P1735" s="1" t="s">
        <v>29</v>
      </c>
      <c r="Q1735" s="1" t="s">
        <v>1007</v>
      </c>
      <c r="R1735" s="1">
        <v>98034</v>
      </c>
      <c r="S1735" s="1" t="s">
        <v>367</v>
      </c>
      <c r="T1735" s="1" t="s">
        <v>386</v>
      </c>
      <c r="U1735" s="1">
        <v>6</v>
      </c>
      <c r="V1735" s="1">
        <v>88447</v>
      </c>
    </row>
    <row r="1736" spans="1:22" x14ac:dyDescent="0.35">
      <c r="A1736" s="1">
        <v>20517</v>
      </c>
      <c r="B1736" s="1" t="s">
        <v>50</v>
      </c>
      <c r="C1736" s="1">
        <v>499.99</v>
      </c>
      <c r="D1736" s="1">
        <v>0.1</v>
      </c>
      <c r="E1736" s="1">
        <v>3063</v>
      </c>
      <c r="F1736" s="1"/>
      <c r="G1736" s="1"/>
      <c r="H1736" s="1" t="s">
        <v>32</v>
      </c>
      <c r="I1736" s="1" t="s">
        <v>104</v>
      </c>
      <c r="J1736" s="1" t="s">
        <v>73</v>
      </c>
      <c r="K1736" s="1" t="s">
        <v>340</v>
      </c>
      <c r="L1736" s="1" t="s">
        <v>178</v>
      </c>
      <c r="M1736" s="1"/>
      <c r="N1736" s="1" t="s">
        <v>27</v>
      </c>
      <c r="O1736" s="1" t="s">
        <v>28</v>
      </c>
      <c r="P1736" s="1" t="s">
        <v>29</v>
      </c>
      <c r="Q1736" s="1" t="s">
        <v>1007</v>
      </c>
      <c r="R1736" s="1">
        <v>98034</v>
      </c>
      <c r="S1736" s="1" t="s">
        <v>367</v>
      </c>
      <c r="T1736" s="1" t="s">
        <v>368</v>
      </c>
      <c r="U1736" s="1">
        <v>5</v>
      </c>
      <c r="V1736" s="1">
        <v>88447</v>
      </c>
    </row>
    <row r="1737" spans="1:22" x14ac:dyDescent="0.35">
      <c r="A1737" s="1">
        <v>19652</v>
      </c>
      <c r="B1737" s="1" t="s">
        <v>31</v>
      </c>
      <c r="C1737" s="1">
        <v>20.99</v>
      </c>
      <c r="D1737" s="1">
        <v>0.05</v>
      </c>
      <c r="E1737" s="1">
        <v>3063</v>
      </c>
      <c r="F1737" s="1"/>
      <c r="G1737" s="1"/>
      <c r="H1737" s="1" t="s">
        <v>32</v>
      </c>
      <c r="I1737" s="1" t="s">
        <v>104</v>
      </c>
      <c r="J1737" s="1" t="s">
        <v>73</v>
      </c>
      <c r="K1737" s="1" t="s">
        <v>67</v>
      </c>
      <c r="L1737" s="1" t="s">
        <v>26</v>
      </c>
      <c r="M1737" s="1"/>
      <c r="N1737" s="1" t="s">
        <v>27</v>
      </c>
      <c r="O1737" s="1" t="s">
        <v>28</v>
      </c>
      <c r="P1737" s="1" t="s">
        <v>29</v>
      </c>
      <c r="Q1737" s="1" t="s">
        <v>1007</v>
      </c>
      <c r="R1737" s="1">
        <v>98034</v>
      </c>
      <c r="S1737" s="1" t="s">
        <v>289</v>
      </c>
      <c r="T1737" s="1" t="s">
        <v>169</v>
      </c>
      <c r="U1737" s="1">
        <v>9</v>
      </c>
      <c r="V1737" s="1">
        <v>88449</v>
      </c>
    </row>
    <row r="1738" spans="1:22" x14ac:dyDescent="0.35">
      <c r="A1738" s="1">
        <v>23811</v>
      </c>
      <c r="B1738" s="1" t="s">
        <v>98</v>
      </c>
      <c r="C1738" s="1">
        <v>6.45</v>
      </c>
      <c r="D1738" s="1">
        <v>0.05</v>
      </c>
      <c r="E1738" s="1">
        <v>3064</v>
      </c>
      <c r="F1738" s="1"/>
      <c r="G1738" s="1"/>
      <c r="H1738" s="1" t="s">
        <v>32</v>
      </c>
      <c r="I1738" s="1" t="s">
        <v>104</v>
      </c>
      <c r="J1738" s="1" t="s">
        <v>58</v>
      </c>
      <c r="K1738" s="1" t="s">
        <v>83</v>
      </c>
      <c r="L1738" s="1" t="s">
        <v>26</v>
      </c>
      <c r="M1738" s="1"/>
      <c r="N1738" s="1" t="s">
        <v>27</v>
      </c>
      <c r="O1738" s="1" t="s">
        <v>45</v>
      </c>
      <c r="P1738" s="1" t="s">
        <v>29</v>
      </c>
      <c r="Q1738" s="1" t="s">
        <v>1008</v>
      </c>
      <c r="R1738" s="1">
        <v>98503</v>
      </c>
      <c r="S1738" s="1" t="s">
        <v>164</v>
      </c>
      <c r="T1738" s="1" t="s">
        <v>246</v>
      </c>
      <c r="U1738" s="1">
        <v>9</v>
      </c>
      <c r="V1738" s="1">
        <v>88448</v>
      </c>
    </row>
    <row r="1739" spans="1:22" x14ac:dyDescent="0.35">
      <c r="A1739" s="1">
        <v>25239</v>
      </c>
      <c r="B1739" s="1" t="s">
        <v>31</v>
      </c>
      <c r="C1739" s="1">
        <v>355.98</v>
      </c>
      <c r="D1739" s="1">
        <v>0.1</v>
      </c>
      <c r="E1739" s="1">
        <v>3067</v>
      </c>
      <c r="F1739" s="1"/>
      <c r="G1739" s="1"/>
      <c r="H1739" s="1" t="s">
        <v>22</v>
      </c>
      <c r="I1739" s="1" t="s">
        <v>104</v>
      </c>
      <c r="J1739" s="1" t="s">
        <v>34</v>
      </c>
      <c r="K1739" s="1" t="s">
        <v>35</v>
      </c>
      <c r="L1739" s="1" t="s">
        <v>36</v>
      </c>
      <c r="M1739" s="1"/>
      <c r="N1739" s="1" t="s">
        <v>27</v>
      </c>
      <c r="O1739" s="1" t="s">
        <v>54</v>
      </c>
      <c r="P1739" s="1" t="s">
        <v>124</v>
      </c>
      <c r="Q1739" s="1" t="s">
        <v>1009</v>
      </c>
      <c r="R1739" s="1">
        <v>44515</v>
      </c>
      <c r="S1739" s="2">
        <v>42038</v>
      </c>
      <c r="T1739" s="2">
        <v>42066</v>
      </c>
      <c r="U1739" s="1">
        <v>14</v>
      </c>
      <c r="V1739" s="1">
        <v>91376</v>
      </c>
    </row>
    <row r="1740" spans="1:22" x14ac:dyDescent="0.35">
      <c r="A1740" s="1">
        <v>21027</v>
      </c>
      <c r="B1740" s="1" t="s">
        <v>21</v>
      </c>
      <c r="C1740" s="1">
        <v>120.98</v>
      </c>
      <c r="D1740" s="1">
        <v>0.1</v>
      </c>
      <c r="E1740" s="1">
        <v>3069</v>
      </c>
      <c r="F1740" s="1"/>
      <c r="G1740" s="1"/>
      <c r="H1740" s="1" t="s">
        <v>22</v>
      </c>
      <c r="I1740" s="1" t="s">
        <v>104</v>
      </c>
      <c r="J1740" s="1" t="s">
        <v>34</v>
      </c>
      <c r="K1740" s="1" t="s">
        <v>35</v>
      </c>
      <c r="L1740" s="1" t="s">
        <v>36</v>
      </c>
      <c r="M1740" s="1"/>
      <c r="N1740" s="1" t="s">
        <v>27</v>
      </c>
      <c r="O1740" s="1" t="s">
        <v>54</v>
      </c>
      <c r="P1740" s="1" t="s">
        <v>55</v>
      </c>
      <c r="Q1740" s="1" t="s">
        <v>1010</v>
      </c>
      <c r="R1740" s="1">
        <v>55128</v>
      </c>
      <c r="S1740" s="2">
        <v>42010</v>
      </c>
      <c r="T1740" s="2">
        <v>42069</v>
      </c>
      <c r="U1740" s="1">
        <v>15</v>
      </c>
      <c r="V1740" s="1">
        <v>88191</v>
      </c>
    </row>
    <row r="1741" spans="1:22" x14ac:dyDescent="0.35">
      <c r="A1741" s="1">
        <v>21028</v>
      </c>
      <c r="B1741" s="1" t="s">
        <v>21</v>
      </c>
      <c r="C1741" s="1">
        <v>15.68</v>
      </c>
      <c r="D1741" s="1">
        <v>0.05</v>
      </c>
      <c r="E1741" s="1">
        <v>3069</v>
      </c>
      <c r="F1741" s="1"/>
      <c r="G1741" s="1"/>
      <c r="H1741" s="1" t="s">
        <v>32</v>
      </c>
      <c r="I1741" s="1" t="s">
        <v>104</v>
      </c>
      <c r="J1741" s="1" t="s">
        <v>34</v>
      </c>
      <c r="K1741" s="1" t="s">
        <v>52</v>
      </c>
      <c r="L1741" s="1" t="s">
        <v>44</v>
      </c>
      <c r="M1741" s="1"/>
      <c r="N1741" s="1" t="s">
        <v>27</v>
      </c>
      <c r="O1741" s="1" t="s">
        <v>54</v>
      </c>
      <c r="P1741" s="1" t="s">
        <v>55</v>
      </c>
      <c r="Q1741" s="1" t="s">
        <v>1010</v>
      </c>
      <c r="R1741" s="1">
        <v>55128</v>
      </c>
      <c r="S1741" s="2">
        <v>42010</v>
      </c>
      <c r="T1741" s="2">
        <v>42069</v>
      </c>
      <c r="U1741" s="1">
        <v>12</v>
      </c>
      <c r="V1741" s="1">
        <v>88191</v>
      </c>
    </row>
    <row r="1742" spans="1:22" x14ac:dyDescent="0.35">
      <c r="A1742" s="1">
        <v>22213</v>
      </c>
      <c r="B1742" s="1" t="s">
        <v>41</v>
      </c>
      <c r="C1742" s="1">
        <v>1.82</v>
      </c>
      <c r="D1742" s="1">
        <v>0.05</v>
      </c>
      <c r="E1742" s="1">
        <v>3069</v>
      </c>
      <c r="F1742" s="1"/>
      <c r="G1742" s="1"/>
      <c r="H1742" s="1" t="s">
        <v>32</v>
      </c>
      <c r="I1742" s="1" t="s">
        <v>104</v>
      </c>
      <c r="J1742" s="1" t="s">
        <v>58</v>
      </c>
      <c r="K1742" s="1" t="s">
        <v>25</v>
      </c>
      <c r="L1742" s="1" t="s">
        <v>26</v>
      </c>
      <c r="M1742" s="1"/>
      <c r="N1742" s="1" t="s">
        <v>27</v>
      </c>
      <c r="O1742" s="1" t="s">
        <v>28</v>
      </c>
      <c r="P1742" s="1" t="s">
        <v>55</v>
      </c>
      <c r="Q1742" s="1" t="s">
        <v>1010</v>
      </c>
      <c r="R1742" s="1">
        <v>55128</v>
      </c>
      <c r="S1742" s="1" t="s">
        <v>68</v>
      </c>
      <c r="T1742" s="1" t="s">
        <v>48</v>
      </c>
      <c r="U1742" s="1">
        <v>22</v>
      </c>
      <c r="V1742" s="1">
        <v>88192</v>
      </c>
    </row>
    <row r="1743" spans="1:22" x14ac:dyDescent="0.35">
      <c r="A1743" s="1">
        <v>2063</v>
      </c>
      <c r="B1743" s="1" t="s">
        <v>98</v>
      </c>
      <c r="C1743" s="1">
        <v>19.23</v>
      </c>
      <c r="D1743" s="1">
        <v>0.05</v>
      </c>
      <c r="E1743" s="1">
        <v>3075</v>
      </c>
      <c r="F1743" s="1"/>
      <c r="G1743" s="1"/>
      <c r="H1743" s="1" t="s">
        <v>32</v>
      </c>
      <c r="I1743" s="1" t="s">
        <v>81</v>
      </c>
      <c r="J1743" s="1" t="s">
        <v>34</v>
      </c>
      <c r="K1743" s="1" t="s">
        <v>52</v>
      </c>
      <c r="L1743" s="1" t="s">
        <v>44</v>
      </c>
      <c r="M1743" s="1"/>
      <c r="N1743" s="1" t="s">
        <v>27</v>
      </c>
      <c r="O1743" s="1" t="s">
        <v>45</v>
      </c>
      <c r="P1743" s="1" t="s">
        <v>37</v>
      </c>
      <c r="Q1743" s="1" t="s">
        <v>361</v>
      </c>
      <c r="R1743" s="1">
        <v>90061</v>
      </c>
      <c r="S1743" s="1" t="s">
        <v>386</v>
      </c>
      <c r="T1743" s="1" t="s">
        <v>386</v>
      </c>
      <c r="U1743" s="1">
        <v>4</v>
      </c>
      <c r="V1743" s="1">
        <v>14756</v>
      </c>
    </row>
    <row r="1744" spans="1:22" x14ac:dyDescent="0.35">
      <c r="A1744" s="1">
        <v>19739</v>
      </c>
      <c r="B1744" s="1" t="s">
        <v>50</v>
      </c>
      <c r="C1744" s="1">
        <v>137.47999999999999</v>
      </c>
      <c r="D1744" s="1">
        <v>0.1</v>
      </c>
      <c r="E1744" s="1">
        <v>3076</v>
      </c>
      <c r="F1744" s="1"/>
      <c r="G1744" s="1"/>
      <c r="H1744" s="1" t="s">
        <v>22</v>
      </c>
      <c r="I1744" s="1" t="s">
        <v>51</v>
      </c>
      <c r="J1744" s="1" t="s">
        <v>34</v>
      </c>
      <c r="K1744" s="1" t="s">
        <v>151</v>
      </c>
      <c r="L1744" s="1" t="s">
        <v>108</v>
      </c>
      <c r="M1744" s="1"/>
      <c r="N1744" s="1" t="s">
        <v>27</v>
      </c>
      <c r="O1744" s="1" t="s">
        <v>45</v>
      </c>
      <c r="P1744" s="1" t="s">
        <v>124</v>
      </c>
      <c r="Q1744" s="1" t="s">
        <v>1011</v>
      </c>
      <c r="R1744" s="1">
        <v>44224</v>
      </c>
      <c r="S1744" s="2">
        <v>42186</v>
      </c>
      <c r="T1744" s="2">
        <v>42217</v>
      </c>
      <c r="U1744" s="1">
        <v>2</v>
      </c>
      <c r="V1744" s="1">
        <v>88241</v>
      </c>
    </row>
    <row r="1745" spans="1:22" x14ac:dyDescent="0.35">
      <c r="A1745" s="1">
        <v>23816</v>
      </c>
      <c r="B1745" s="1" t="s">
        <v>50</v>
      </c>
      <c r="C1745" s="1">
        <v>300.97000000000003</v>
      </c>
      <c r="D1745" s="1">
        <v>0.1</v>
      </c>
      <c r="E1745" s="1">
        <v>3077</v>
      </c>
      <c r="F1745" s="1"/>
      <c r="G1745" s="1"/>
      <c r="H1745" s="1" t="s">
        <v>32</v>
      </c>
      <c r="I1745" s="1" t="s">
        <v>51</v>
      </c>
      <c r="J1745" s="1" t="s">
        <v>73</v>
      </c>
      <c r="K1745" s="1" t="s">
        <v>144</v>
      </c>
      <c r="L1745" s="1" t="s">
        <v>53</v>
      </c>
      <c r="M1745" s="1"/>
      <c r="N1745" s="1" t="s">
        <v>27</v>
      </c>
      <c r="O1745" s="1" t="s">
        <v>45</v>
      </c>
      <c r="P1745" s="1" t="s">
        <v>124</v>
      </c>
      <c r="Q1745" s="1" t="s">
        <v>1012</v>
      </c>
      <c r="R1745" s="1">
        <v>44136</v>
      </c>
      <c r="S1745" s="2">
        <v>42190</v>
      </c>
      <c r="T1745" s="2">
        <v>42252</v>
      </c>
      <c r="U1745" s="1">
        <v>2</v>
      </c>
      <c r="V1745" s="1">
        <v>88239</v>
      </c>
    </row>
    <row r="1746" spans="1:22" x14ac:dyDescent="0.35">
      <c r="A1746" s="1">
        <v>25489</v>
      </c>
      <c r="B1746" s="1" t="s">
        <v>31</v>
      </c>
      <c r="C1746" s="1">
        <v>35.44</v>
      </c>
      <c r="D1746" s="1">
        <v>0.05</v>
      </c>
      <c r="E1746" s="1">
        <v>3078</v>
      </c>
      <c r="F1746" s="1"/>
      <c r="G1746" s="1"/>
      <c r="H1746" s="1" t="s">
        <v>32</v>
      </c>
      <c r="I1746" s="1" t="s">
        <v>51</v>
      </c>
      <c r="J1746" s="1" t="s">
        <v>58</v>
      </c>
      <c r="K1746" s="1" t="s">
        <v>83</v>
      </c>
      <c r="L1746" s="1" t="s">
        <v>53</v>
      </c>
      <c r="M1746" s="1"/>
      <c r="N1746" s="1" t="s">
        <v>27</v>
      </c>
      <c r="O1746" s="1" t="s">
        <v>45</v>
      </c>
      <c r="P1746" s="1" t="s">
        <v>124</v>
      </c>
      <c r="Q1746" s="1" t="s">
        <v>1013</v>
      </c>
      <c r="R1746" s="1">
        <v>43615</v>
      </c>
      <c r="S1746" s="2">
        <v>42314</v>
      </c>
      <c r="T1746" s="2">
        <v>42314</v>
      </c>
      <c r="U1746" s="1">
        <v>5</v>
      </c>
      <c r="V1746" s="1">
        <v>88240</v>
      </c>
    </row>
    <row r="1747" spans="1:22" x14ac:dyDescent="0.35">
      <c r="A1747" s="1">
        <v>25490</v>
      </c>
      <c r="B1747" s="1" t="s">
        <v>31</v>
      </c>
      <c r="C1747" s="1">
        <v>3.98</v>
      </c>
      <c r="D1747" s="1">
        <v>0.05</v>
      </c>
      <c r="E1747" s="1">
        <v>3078</v>
      </c>
      <c r="F1747" s="1"/>
      <c r="G1747" s="1"/>
      <c r="H1747" s="1" t="s">
        <v>32</v>
      </c>
      <c r="I1747" s="1" t="s">
        <v>51</v>
      </c>
      <c r="J1747" s="1" t="s">
        <v>58</v>
      </c>
      <c r="K1747" s="1" t="s">
        <v>25</v>
      </c>
      <c r="L1747" s="1" t="s">
        <v>26</v>
      </c>
      <c r="M1747" s="1"/>
      <c r="N1747" s="1" t="s">
        <v>27</v>
      </c>
      <c r="O1747" s="1" t="s">
        <v>45</v>
      </c>
      <c r="P1747" s="1" t="s">
        <v>124</v>
      </c>
      <c r="Q1747" s="1" t="s">
        <v>1013</v>
      </c>
      <c r="R1747" s="1">
        <v>43615</v>
      </c>
      <c r="S1747" s="2">
        <v>42314</v>
      </c>
      <c r="T1747" s="1" t="s">
        <v>115</v>
      </c>
      <c r="U1747" s="1">
        <v>9</v>
      </c>
      <c r="V1747" s="1">
        <v>88240</v>
      </c>
    </row>
    <row r="1748" spans="1:22" x14ac:dyDescent="0.35">
      <c r="A1748" s="1">
        <v>5816</v>
      </c>
      <c r="B1748" s="1" t="s">
        <v>50</v>
      </c>
      <c r="C1748" s="1">
        <v>300.97000000000003</v>
      </c>
      <c r="D1748" s="1">
        <v>0.1</v>
      </c>
      <c r="E1748" s="1">
        <v>3079</v>
      </c>
      <c r="F1748" s="1"/>
      <c r="G1748" s="1"/>
      <c r="H1748" s="1" t="s">
        <v>32</v>
      </c>
      <c r="I1748" s="1" t="s">
        <v>51</v>
      </c>
      <c r="J1748" s="1" t="s">
        <v>73</v>
      </c>
      <c r="K1748" s="1" t="s">
        <v>144</v>
      </c>
      <c r="L1748" s="1" t="s">
        <v>53</v>
      </c>
      <c r="M1748" s="1"/>
      <c r="N1748" s="1" t="s">
        <v>27</v>
      </c>
      <c r="O1748" s="1" t="s">
        <v>45</v>
      </c>
      <c r="P1748" s="1" t="s">
        <v>174</v>
      </c>
      <c r="Q1748" s="1" t="s">
        <v>555</v>
      </c>
      <c r="R1748" s="1">
        <v>19112</v>
      </c>
      <c r="S1748" s="2">
        <v>42190</v>
      </c>
      <c r="T1748" s="2">
        <v>42252</v>
      </c>
      <c r="U1748" s="1">
        <v>7</v>
      </c>
      <c r="V1748" s="1">
        <v>41253</v>
      </c>
    </row>
    <row r="1749" spans="1:22" x14ac:dyDescent="0.35">
      <c r="A1749" s="1">
        <v>7489</v>
      </c>
      <c r="B1749" s="1" t="s">
        <v>31</v>
      </c>
      <c r="C1749" s="1">
        <v>35.44</v>
      </c>
      <c r="D1749" s="1">
        <v>0.05</v>
      </c>
      <c r="E1749" s="1">
        <v>3079</v>
      </c>
      <c r="F1749" s="1"/>
      <c r="G1749" s="1"/>
      <c r="H1749" s="1" t="s">
        <v>32</v>
      </c>
      <c r="I1749" s="1" t="s">
        <v>51</v>
      </c>
      <c r="J1749" s="1" t="s">
        <v>58</v>
      </c>
      <c r="K1749" s="1" t="s">
        <v>83</v>
      </c>
      <c r="L1749" s="1" t="s">
        <v>53</v>
      </c>
      <c r="M1749" s="1"/>
      <c r="N1749" s="1" t="s">
        <v>27</v>
      </c>
      <c r="O1749" s="1" t="s">
        <v>45</v>
      </c>
      <c r="P1749" s="1" t="s">
        <v>174</v>
      </c>
      <c r="Q1749" s="1" t="s">
        <v>555</v>
      </c>
      <c r="R1749" s="1">
        <v>19112</v>
      </c>
      <c r="S1749" s="2">
        <v>42314</v>
      </c>
      <c r="T1749" s="2">
        <v>42314</v>
      </c>
      <c r="U1749" s="1">
        <v>21</v>
      </c>
      <c r="V1749" s="1">
        <v>53476</v>
      </c>
    </row>
    <row r="1750" spans="1:22" x14ac:dyDescent="0.35">
      <c r="A1750" s="1">
        <v>7490</v>
      </c>
      <c r="B1750" s="1" t="s">
        <v>31</v>
      </c>
      <c r="C1750" s="1">
        <v>3.98</v>
      </c>
      <c r="D1750" s="1">
        <v>0.05</v>
      </c>
      <c r="E1750" s="1">
        <v>3079</v>
      </c>
      <c r="F1750" s="1"/>
      <c r="G1750" s="1"/>
      <c r="H1750" s="1" t="s">
        <v>32</v>
      </c>
      <c r="I1750" s="1" t="s">
        <v>51</v>
      </c>
      <c r="J1750" s="1" t="s">
        <v>58</v>
      </c>
      <c r="K1750" s="1" t="s">
        <v>25</v>
      </c>
      <c r="L1750" s="1" t="s">
        <v>26</v>
      </c>
      <c r="M1750" s="1"/>
      <c r="N1750" s="1" t="s">
        <v>27</v>
      </c>
      <c r="O1750" s="1" t="s">
        <v>45</v>
      </c>
      <c r="P1750" s="1" t="s">
        <v>174</v>
      </c>
      <c r="Q1750" s="1" t="s">
        <v>555</v>
      </c>
      <c r="R1750" s="1">
        <v>19112</v>
      </c>
      <c r="S1750" s="2">
        <v>42314</v>
      </c>
      <c r="T1750" s="1" t="s">
        <v>115</v>
      </c>
      <c r="U1750" s="1">
        <v>36</v>
      </c>
      <c r="V1750" s="1">
        <v>53476</v>
      </c>
    </row>
    <row r="1751" spans="1:22" x14ac:dyDescent="0.35">
      <c r="A1751" s="1">
        <v>7491</v>
      </c>
      <c r="B1751" s="1" t="s">
        <v>31</v>
      </c>
      <c r="C1751" s="1">
        <v>1.76</v>
      </c>
      <c r="D1751" s="1">
        <v>0.05</v>
      </c>
      <c r="E1751" s="1">
        <v>3079</v>
      </c>
      <c r="F1751" s="1"/>
      <c r="G1751" s="1"/>
      <c r="H1751" s="1" t="s">
        <v>32</v>
      </c>
      <c r="I1751" s="1" t="s">
        <v>51</v>
      </c>
      <c r="J1751" s="1" t="s">
        <v>58</v>
      </c>
      <c r="K1751" s="1" t="s">
        <v>25</v>
      </c>
      <c r="L1751" s="1" t="s">
        <v>26</v>
      </c>
      <c r="M1751" s="1"/>
      <c r="N1751" s="1" t="s">
        <v>27</v>
      </c>
      <c r="O1751" s="1" t="s">
        <v>45</v>
      </c>
      <c r="P1751" s="1" t="s">
        <v>174</v>
      </c>
      <c r="Q1751" s="1" t="s">
        <v>555</v>
      </c>
      <c r="R1751" s="1">
        <v>19112</v>
      </c>
      <c r="S1751" s="2">
        <v>42314</v>
      </c>
      <c r="T1751" s="2">
        <v>42344</v>
      </c>
      <c r="U1751" s="1">
        <v>71</v>
      </c>
      <c r="V1751" s="1">
        <v>53476</v>
      </c>
    </row>
    <row r="1752" spans="1:22" x14ac:dyDescent="0.35">
      <c r="A1752" s="1">
        <v>7492</v>
      </c>
      <c r="B1752" s="1" t="s">
        <v>31</v>
      </c>
      <c r="C1752" s="1">
        <v>193.17</v>
      </c>
      <c r="D1752" s="1">
        <v>0.1</v>
      </c>
      <c r="E1752" s="1">
        <v>3079</v>
      </c>
      <c r="F1752" s="1"/>
      <c r="G1752" s="1"/>
      <c r="H1752" s="1" t="s">
        <v>22</v>
      </c>
      <c r="I1752" s="1" t="s">
        <v>51</v>
      </c>
      <c r="J1752" s="1" t="s">
        <v>58</v>
      </c>
      <c r="K1752" s="1" t="s">
        <v>119</v>
      </c>
      <c r="L1752" s="1" t="s">
        <v>53</v>
      </c>
      <c r="M1752" s="1"/>
      <c r="N1752" s="1" t="s">
        <v>27</v>
      </c>
      <c r="O1752" s="1" t="s">
        <v>45</v>
      </c>
      <c r="P1752" s="1" t="s">
        <v>174</v>
      </c>
      <c r="Q1752" s="1" t="s">
        <v>555</v>
      </c>
      <c r="R1752" s="1">
        <v>19112</v>
      </c>
      <c r="S1752" s="2">
        <v>42314</v>
      </c>
      <c r="T1752" s="2">
        <v>42314</v>
      </c>
      <c r="U1752" s="1">
        <v>63</v>
      </c>
      <c r="V1752" s="1">
        <v>53476</v>
      </c>
    </row>
    <row r="1753" spans="1:22" x14ac:dyDescent="0.35">
      <c r="A1753" s="1">
        <v>1739</v>
      </c>
      <c r="B1753" s="1" t="s">
        <v>50</v>
      </c>
      <c r="C1753" s="1">
        <v>137.47999999999999</v>
      </c>
      <c r="D1753" s="1">
        <v>0.1</v>
      </c>
      <c r="E1753" s="1">
        <v>3079</v>
      </c>
      <c r="F1753" s="1"/>
      <c r="G1753" s="1"/>
      <c r="H1753" s="1" t="s">
        <v>22</v>
      </c>
      <c r="I1753" s="1" t="s">
        <v>51</v>
      </c>
      <c r="J1753" s="1" t="s">
        <v>34</v>
      </c>
      <c r="K1753" s="1" t="s">
        <v>151</v>
      </c>
      <c r="L1753" s="1" t="s">
        <v>108</v>
      </c>
      <c r="M1753" s="1"/>
      <c r="N1753" s="1" t="s">
        <v>27</v>
      </c>
      <c r="O1753" s="1" t="s">
        <v>45</v>
      </c>
      <c r="P1753" s="1" t="s">
        <v>174</v>
      </c>
      <c r="Q1753" s="1" t="s">
        <v>555</v>
      </c>
      <c r="R1753" s="1">
        <v>19112</v>
      </c>
      <c r="S1753" s="2">
        <v>42186</v>
      </c>
      <c r="T1753" s="2">
        <v>42217</v>
      </c>
      <c r="U1753" s="1">
        <v>10</v>
      </c>
      <c r="V1753" s="1">
        <v>12480</v>
      </c>
    </row>
    <row r="1754" spans="1:22" x14ac:dyDescent="0.35">
      <c r="A1754" s="1">
        <v>6807</v>
      </c>
      <c r="B1754" s="1" t="s">
        <v>41</v>
      </c>
      <c r="C1754" s="1">
        <v>2.21</v>
      </c>
      <c r="D1754" s="1">
        <v>0.05</v>
      </c>
      <c r="E1754" s="1">
        <v>3079</v>
      </c>
      <c r="F1754" s="1"/>
      <c r="G1754" s="1"/>
      <c r="H1754" s="1" t="s">
        <v>22</v>
      </c>
      <c r="I1754" s="1" t="s">
        <v>51</v>
      </c>
      <c r="J1754" s="1" t="s">
        <v>58</v>
      </c>
      <c r="K1754" s="1" t="s">
        <v>25</v>
      </c>
      <c r="L1754" s="1" t="s">
        <v>26</v>
      </c>
      <c r="M1754" s="1"/>
      <c r="N1754" s="1" t="s">
        <v>27</v>
      </c>
      <c r="O1754" s="1" t="s">
        <v>28</v>
      </c>
      <c r="P1754" s="1" t="s">
        <v>174</v>
      </c>
      <c r="Q1754" s="1" t="s">
        <v>555</v>
      </c>
      <c r="R1754" s="1">
        <v>19112</v>
      </c>
      <c r="S1754" s="2">
        <v>42283</v>
      </c>
      <c r="T1754" s="2">
        <v>42314</v>
      </c>
      <c r="U1754" s="1">
        <v>33</v>
      </c>
      <c r="V1754" s="1">
        <v>48483</v>
      </c>
    </row>
    <row r="1755" spans="1:22" x14ac:dyDescent="0.35">
      <c r="A1755" s="1">
        <v>19756</v>
      </c>
      <c r="B1755" s="1" t="s">
        <v>21</v>
      </c>
      <c r="C1755" s="1">
        <v>65.989999999999995</v>
      </c>
      <c r="D1755" s="1">
        <v>0.05</v>
      </c>
      <c r="E1755" s="1">
        <v>3084</v>
      </c>
      <c r="F1755" s="1"/>
      <c r="G1755" s="1"/>
      <c r="H1755" s="1" t="s">
        <v>22</v>
      </c>
      <c r="I1755" s="1" t="s">
        <v>51</v>
      </c>
      <c r="J1755" s="1" t="s">
        <v>73</v>
      </c>
      <c r="K1755" s="1" t="s">
        <v>67</v>
      </c>
      <c r="L1755" s="1" t="s">
        <v>53</v>
      </c>
      <c r="M1755" s="1"/>
      <c r="N1755" s="1" t="s">
        <v>27</v>
      </c>
      <c r="O1755" s="1" t="s">
        <v>28</v>
      </c>
      <c r="P1755" s="1" t="s">
        <v>29</v>
      </c>
      <c r="Q1755" s="1" t="s">
        <v>1008</v>
      </c>
      <c r="R1755" s="1">
        <v>98503</v>
      </c>
      <c r="S1755" s="1" t="s">
        <v>110</v>
      </c>
      <c r="T1755" s="1" t="s">
        <v>187</v>
      </c>
      <c r="U1755" s="1">
        <v>14</v>
      </c>
      <c r="V1755" s="1">
        <v>89879</v>
      </c>
    </row>
    <row r="1756" spans="1:22" x14ac:dyDescent="0.35">
      <c r="A1756" s="1">
        <v>20589</v>
      </c>
      <c r="B1756" s="1" t="s">
        <v>31</v>
      </c>
      <c r="C1756" s="1">
        <v>7.1</v>
      </c>
      <c r="D1756" s="1">
        <v>0.05</v>
      </c>
      <c r="E1756" s="1">
        <v>3084</v>
      </c>
      <c r="F1756" s="1"/>
      <c r="G1756" s="1"/>
      <c r="H1756" s="1" t="s">
        <v>32</v>
      </c>
      <c r="I1756" s="1" t="s">
        <v>51</v>
      </c>
      <c r="J1756" s="1" t="s">
        <v>58</v>
      </c>
      <c r="K1756" s="1" t="s">
        <v>100</v>
      </c>
      <c r="L1756" s="1" t="s">
        <v>53</v>
      </c>
      <c r="M1756" s="1"/>
      <c r="N1756" s="1" t="s">
        <v>27</v>
      </c>
      <c r="O1756" s="1" t="s">
        <v>28</v>
      </c>
      <c r="P1756" s="1" t="s">
        <v>29</v>
      </c>
      <c r="Q1756" s="1" t="s">
        <v>1008</v>
      </c>
      <c r="R1756" s="1">
        <v>98503</v>
      </c>
      <c r="S1756" s="1" t="s">
        <v>150</v>
      </c>
      <c r="T1756" s="1" t="s">
        <v>324</v>
      </c>
      <c r="U1756" s="1">
        <v>18</v>
      </c>
      <c r="V1756" s="1">
        <v>89880</v>
      </c>
    </row>
    <row r="1757" spans="1:22" x14ac:dyDescent="0.35">
      <c r="A1757" s="1">
        <v>20590</v>
      </c>
      <c r="B1757" s="1" t="s">
        <v>31</v>
      </c>
      <c r="C1757" s="1">
        <v>18.97</v>
      </c>
      <c r="D1757" s="1">
        <v>0.05</v>
      </c>
      <c r="E1757" s="1">
        <v>3084</v>
      </c>
      <c r="F1757" s="1"/>
      <c r="G1757" s="1"/>
      <c r="H1757" s="1" t="s">
        <v>32</v>
      </c>
      <c r="I1757" s="1" t="s">
        <v>51</v>
      </c>
      <c r="J1757" s="1" t="s">
        <v>58</v>
      </c>
      <c r="K1757" s="1" t="s">
        <v>83</v>
      </c>
      <c r="L1757" s="1" t="s">
        <v>53</v>
      </c>
      <c r="M1757" s="1"/>
      <c r="N1757" s="1" t="s">
        <v>27</v>
      </c>
      <c r="O1757" s="1" t="s">
        <v>114</v>
      </c>
      <c r="P1757" s="1" t="s">
        <v>29</v>
      </c>
      <c r="Q1757" s="1" t="s">
        <v>1008</v>
      </c>
      <c r="R1757" s="1">
        <v>98503</v>
      </c>
      <c r="S1757" s="1" t="s">
        <v>150</v>
      </c>
      <c r="T1757" s="1" t="s">
        <v>324</v>
      </c>
      <c r="U1757" s="1">
        <v>5</v>
      </c>
      <c r="V1757" s="1">
        <v>89880</v>
      </c>
    </row>
    <row r="1758" spans="1:22" x14ac:dyDescent="0.35">
      <c r="A1758" s="1">
        <v>20008</v>
      </c>
      <c r="B1758" s="1" t="s">
        <v>21</v>
      </c>
      <c r="C1758" s="1">
        <v>39.99</v>
      </c>
      <c r="D1758" s="1">
        <v>0.05</v>
      </c>
      <c r="E1758" s="1">
        <v>3086</v>
      </c>
      <c r="F1758" s="1"/>
      <c r="G1758" s="1"/>
      <c r="H1758" s="1" t="s">
        <v>22</v>
      </c>
      <c r="I1758" s="1" t="s">
        <v>104</v>
      </c>
      <c r="J1758" s="1" t="s">
        <v>73</v>
      </c>
      <c r="K1758" s="1" t="s">
        <v>144</v>
      </c>
      <c r="L1758" s="1" t="s">
        <v>53</v>
      </c>
      <c r="M1758" s="1"/>
      <c r="N1758" s="1" t="s">
        <v>27</v>
      </c>
      <c r="O1758" s="1" t="s">
        <v>54</v>
      </c>
      <c r="P1758" s="1" t="s">
        <v>242</v>
      </c>
      <c r="Q1758" s="1" t="s">
        <v>1014</v>
      </c>
      <c r="R1758" s="1">
        <v>34287</v>
      </c>
      <c r="S1758" s="1" t="s">
        <v>135</v>
      </c>
      <c r="T1758" s="1" t="s">
        <v>140</v>
      </c>
      <c r="U1758" s="1">
        <v>3</v>
      </c>
      <c r="V1758" s="1">
        <v>88380</v>
      </c>
    </row>
    <row r="1759" spans="1:22" x14ac:dyDescent="0.35">
      <c r="A1759" s="1">
        <v>21085</v>
      </c>
      <c r="B1759" s="1" t="s">
        <v>98</v>
      </c>
      <c r="C1759" s="1">
        <v>49.43</v>
      </c>
      <c r="D1759" s="1">
        <v>0.05</v>
      </c>
      <c r="E1759" s="1">
        <v>3089</v>
      </c>
      <c r="F1759" s="1"/>
      <c r="G1759" s="1"/>
      <c r="H1759" s="1" t="s">
        <v>32</v>
      </c>
      <c r="I1759" s="1" t="s">
        <v>81</v>
      </c>
      <c r="J1759" s="1" t="s">
        <v>58</v>
      </c>
      <c r="K1759" s="1" t="s">
        <v>196</v>
      </c>
      <c r="L1759" s="1" t="s">
        <v>53</v>
      </c>
      <c r="M1759" s="1"/>
      <c r="N1759" s="1" t="s">
        <v>27</v>
      </c>
      <c r="O1759" s="1" t="s">
        <v>45</v>
      </c>
      <c r="P1759" s="1" t="s">
        <v>145</v>
      </c>
      <c r="Q1759" s="1" t="s">
        <v>1005</v>
      </c>
      <c r="R1759" s="1">
        <v>66209</v>
      </c>
      <c r="S1759" s="1" t="s">
        <v>259</v>
      </c>
      <c r="T1759" s="1" t="s">
        <v>86</v>
      </c>
      <c r="U1759" s="1">
        <v>6</v>
      </c>
      <c r="V1759" s="1">
        <v>91219</v>
      </c>
    </row>
    <row r="1760" spans="1:22" x14ac:dyDescent="0.35">
      <c r="A1760" s="1">
        <v>20357</v>
      </c>
      <c r="B1760" s="1" t="s">
        <v>41</v>
      </c>
      <c r="C1760" s="1">
        <v>207.48</v>
      </c>
      <c r="D1760" s="1">
        <v>0.1</v>
      </c>
      <c r="E1760" s="1">
        <v>3095</v>
      </c>
      <c r="F1760" s="1"/>
      <c r="G1760" s="1"/>
      <c r="H1760" s="1" t="s">
        <v>32</v>
      </c>
      <c r="I1760" s="1" t="s">
        <v>104</v>
      </c>
      <c r="J1760" s="1" t="s">
        <v>58</v>
      </c>
      <c r="K1760" s="1" t="s">
        <v>196</v>
      </c>
      <c r="L1760" s="1" t="s">
        <v>53</v>
      </c>
      <c r="M1760" s="1"/>
      <c r="N1760" s="1" t="s">
        <v>27</v>
      </c>
      <c r="O1760" s="1" t="s">
        <v>45</v>
      </c>
      <c r="P1760" s="1" t="s">
        <v>124</v>
      </c>
      <c r="Q1760" s="1" t="s">
        <v>1015</v>
      </c>
      <c r="R1760" s="1">
        <v>45011</v>
      </c>
      <c r="S1760" s="1" t="s">
        <v>246</v>
      </c>
      <c r="T1760" s="1" t="s">
        <v>222</v>
      </c>
      <c r="U1760" s="1">
        <v>5</v>
      </c>
      <c r="V1760" s="1">
        <v>86220</v>
      </c>
    </row>
    <row r="1761" spans="1:22" x14ac:dyDescent="0.35">
      <c r="A1761" s="1">
        <v>21235</v>
      </c>
      <c r="B1761" s="1" t="s">
        <v>21</v>
      </c>
      <c r="C1761" s="1">
        <v>40.98</v>
      </c>
      <c r="D1761" s="1">
        <v>0.05</v>
      </c>
      <c r="E1761" s="1">
        <v>3096</v>
      </c>
      <c r="F1761" s="1"/>
      <c r="G1761" s="1"/>
      <c r="H1761" s="1" t="s">
        <v>22</v>
      </c>
      <c r="I1761" s="1" t="s">
        <v>104</v>
      </c>
      <c r="J1761" s="1" t="s">
        <v>58</v>
      </c>
      <c r="K1761" s="1" t="s">
        <v>196</v>
      </c>
      <c r="L1761" s="1" t="s">
        <v>53</v>
      </c>
      <c r="M1761" s="1"/>
      <c r="N1761" s="1" t="s">
        <v>27</v>
      </c>
      <c r="O1761" s="1" t="s">
        <v>45</v>
      </c>
      <c r="P1761" s="1" t="s">
        <v>124</v>
      </c>
      <c r="Q1761" s="1" t="s">
        <v>679</v>
      </c>
      <c r="R1761" s="1">
        <v>43026</v>
      </c>
      <c r="S1761" s="1" t="s">
        <v>289</v>
      </c>
      <c r="T1761" s="1" t="s">
        <v>168</v>
      </c>
      <c r="U1761" s="1">
        <v>3</v>
      </c>
      <c r="V1761" s="1">
        <v>86221</v>
      </c>
    </row>
    <row r="1762" spans="1:22" x14ac:dyDescent="0.35">
      <c r="A1762" s="1">
        <v>21236</v>
      </c>
      <c r="B1762" s="1" t="s">
        <v>21</v>
      </c>
      <c r="C1762" s="1">
        <v>8.1199999999999992</v>
      </c>
      <c r="D1762" s="1">
        <v>0.05</v>
      </c>
      <c r="E1762" s="1">
        <v>3096</v>
      </c>
      <c r="F1762" s="1"/>
      <c r="G1762" s="1"/>
      <c r="H1762" s="1" t="s">
        <v>22</v>
      </c>
      <c r="I1762" s="1" t="s">
        <v>104</v>
      </c>
      <c r="J1762" s="1" t="s">
        <v>73</v>
      </c>
      <c r="K1762" s="1" t="s">
        <v>144</v>
      </c>
      <c r="L1762" s="1" t="s">
        <v>44</v>
      </c>
      <c r="M1762" s="1"/>
      <c r="N1762" s="1" t="s">
        <v>27</v>
      </c>
      <c r="O1762" s="1" t="s">
        <v>45</v>
      </c>
      <c r="P1762" s="1" t="s">
        <v>124</v>
      </c>
      <c r="Q1762" s="1" t="s">
        <v>679</v>
      </c>
      <c r="R1762" s="1">
        <v>43026</v>
      </c>
      <c r="S1762" s="1" t="s">
        <v>289</v>
      </c>
      <c r="T1762" s="1" t="s">
        <v>168</v>
      </c>
      <c r="U1762" s="1">
        <v>12</v>
      </c>
      <c r="V1762" s="1">
        <v>86221</v>
      </c>
    </row>
    <row r="1763" spans="1:22" x14ac:dyDescent="0.35">
      <c r="A1763" s="1">
        <v>21237</v>
      </c>
      <c r="B1763" s="1" t="s">
        <v>21</v>
      </c>
      <c r="C1763" s="1">
        <v>262.11</v>
      </c>
      <c r="D1763" s="1">
        <v>0.1</v>
      </c>
      <c r="E1763" s="1">
        <v>3096</v>
      </c>
      <c r="F1763" s="1"/>
      <c r="G1763" s="1"/>
      <c r="H1763" s="1" t="s">
        <v>22</v>
      </c>
      <c r="I1763" s="1" t="s">
        <v>104</v>
      </c>
      <c r="J1763" s="1" t="s">
        <v>34</v>
      </c>
      <c r="K1763" s="1" t="s">
        <v>123</v>
      </c>
      <c r="L1763" s="1" t="s">
        <v>108</v>
      </c>
      <c r="M1763" s="1"/>
      <c r="N1763" s="1" t="s">
        <v>27</v>
      </c>
      <c r="O1763" s="1" t="s">
        <v>45</v>
      </c>
      <c r="P1763" s="1" t="s">
        <v>124</v>
      </c>
      <c r="Q1763" s="1" t="s">
        <v>679</v>
      </c>
      <c r="R1763" s="1">
        <v>43026</v>
      </c>
      <c r="S1763" s="1" t="s">
        <v>289</v>
      </c>
      <c r="T1763" s="1" t="s">
        <v>168</v>
      </c>
      <c r="U1763" s="1">
        <v>9</v>
      </c>
      <c r="V1763" s="1">
        <v>86221</v>
      </c>
    </row>
    <row r="1764" spans="1:22" x14ac:dyDescent="0.35">
      <c r="A1764" s="1">
        <v>25999</v>
      </c>
      <c r="B1764" s="1" t="s">
        <v>41</v>
      </c>
      <c r="C1764" s="1">
        <v>33.89</v>
      </c>
      <c r="D1764" s="1">
        <v>0.05</v>
      </c>
      <c r="E1764" s="1">
        <v>3096</v>
      </c>
      <c r="F1764" s="1"/>
      <c r="G1764" s="1"/>
      <c r="H1764" s="1" t="s">
        <v>22</v>
      </c>
      <c r="I1764" s="1" t="s">
        <v>104</v>
      </c>
      <c r="J1764" s="1" t="s">
        <v>58</v>
      </c>
      <c r="K1764" s="1" t="s">
        <v>119</v>
      </c>
      <c r="L1764" s="1" t="s">
        <v>53</v>
      </c>
      <c r="M1764" s="1"/>
      <c r="N1764" s="1" t="s">
        <v>27</v>
      </c>
      <c r="O1764" s="1" t="s">
        <v>45</v>
      </c>
      <c r="P1764" s="1" t="s">
        <v>124</v>
      </c>
      <c r="Q1764" s="1" t="s">
        <v>679</v>
      </c>
      <c r="R1764" s="1">
        <v>43026</v>
      </c>
      <c r="S1764" s="1" t="s">
        <v>102</v>
      </c>
      <c r="T1764" s="1" t="s">
        <v>193</v>
      </c>
      <c r="U1764" s="1">
        <v>6</v>
      </c>
      <c r="V1764" s="1">
        <v>86222</v>
      </c>
    </row>
    <row r="1765" spans="1:22" x14ac:dyDescent="0.35">
      <c r="A1765" s="1">
        <v>19816</v>
      </c>
      <c r="B1765" s="1" t="s">
        <v>41</v>
      </c>
      <c r="C1765" s="1">
        <v>35.44</v>
      </c>
      <c r="D1765" s="1">
        <v>0.05</v>
      </c>
      <c r="E1765" s="1">
        <v>3098</v>
      </c>
      <c r="F1765" s="1"/>
      <c r="G1765" s="1"/>
      <c r="H1765" s="1" t="s">
        <v>32</v>
      </c>
      <c r="I1765" s="1" t="s">
        <v>104</v>
      </c>
      <c r="J1765" s="1" t="s">
        <v>58</v>
      </c>
      <c r="K1765" s="1" t="s">
        <v>83</v>
      </c>
      <c r="L1765" s="1" t="s">
        <v>53</v>
      </c>
      <c r="M1765" s="1"/>
      <c r="N1765" s="1" t="s">
        <v>27</v>
      </c>
      <c r="O1765" s="1" t="s">
        <v>45</v>
      </c>
      <c r="P1765" s="1" t="s">
        <v>62</v>
      </c>
      <c r="Q1765" s="1" t="s">
        <v>1016</v>
      </c>
      <c r="R1765" s="1">
        <v>11967</v>
      </c>
      <c r="S1765" s="2">
        <v>42220</v>
      </c>
      <c r="T1765" s="2">
        <v>42251</v>
      </c>
      <c r="U1765" s="1">
        <v>10</v>
      </c>
      <c r="V1765" s="1">
        <v>89314</v>
      </c>
    </row>
    <row r="1766" spans="1:22" x14ac:dyDescent="0.35">
      <c r="A1766" s="1">
        <v>22503</v>
      </c>
      <c r="B1766" s="1" t="s">
        <v>98</v>
      </c>
      <c r="C1766" s="1">
        <v>11.7</v>
      </c>
      <c r="D1766" s="1">
        <v>0.05</v>
      </c>
      <c r="E1766" s="1">
        <v>3098</v>
      </c>
      <c r="F1766" s="1"/>
      <c r="G1766" s="1"/>
      <c r="H1766" s="1" t="s">
        <v>22</v>
      </c>
      <c r="I1766" s="1" t="s">
        <v>104</v>
      </c>
      <c r="J1766" s="1" t="s">
        <v>58</v>
      </c>
      <c r="K1766" s="1" t="s">
        <v>196</v>
      </c>
      <c r="L1766" s="1" t="s">
        <v>75</v>
      </c>
      <c r="M1766" s="1"/>
      <c r="N1766" s="1" t="s">
        <v>27</v>
      </c>
      <c r="O1766" s="1" t="s">
        <v>45</v>
      </c>
      <c r="P1766" s="1" t="s">
        <v>62</v>
      </c>
      <c r="Q1766" s="1" t="s">
        <v>1016</v>
      </c>
      <c r="R1766" s="1">
        <v>11967</v>
      </c>
      <c r="S1766" s="1" t="s">
        <v>102</v>
      </c>
      <c r="T1766" s="1" t="s">
        <v>310</v>
      </c>
      <c r="U1766" s="1">
        <v>10</v>
      </c>
      <c r="V1766" s="1">
        <v>89315</v>
      </c>
    </row>
    <row r="1767" spans="1:22" x14ac:dyDescent="0.35">
      <c r="A1767" s="1">
        <v>18930</v>
      </c>
      <c r="B1767" s="1" t="s">
        <v>98</v>
      </c>
      <c r="C1767" s="1">
        <v>2.89</v>
      </c>
      <c r="D1767" s="1">
        <v>0.05</v>
      </c>
      <c r="E1767" s="1">
        <v>3098</v>
      </c>
      <c r="F1767" s="1"/>
      <c r="G1767" s="1"/>
      <c r="H1767" s="1" t="s">
        <v>32</v>
      </c>
      <c r="I1767" s="1" t="s">
        <v>104</v>
      </c>
      <c r="J1767" s="1" t="s">
        <v>58</v>
      </c>
      <c r="K1767" s="1" t="s">
        <v>116</v>
      </c>
      <c r="L1767" s="1" t="s">
        <v>53</v>
      </c>
      <c r="M1767" s="1"/>
      <c r="N1767" s="1" t="s">
        <v>27</v>
      </c>
      <c r="O1767" s="1" t="s">
        <v>114</v>
      </c>
      <c r="P1767" s="1" t="s">
        <v>62</v>
      </c>
      <c r="Q1767" s="1" t="s">
        <v>1016</v>
      </c>
      <c r="R1767" s="1">
        <v>11967</v>
      </c>
      <c r="S1767" s="1" t="s">
        <v>386</v>
      </c>
      <c r="T1767" s="1" t="s">
        <v>386</v>
      </c>
      <c r="U1767" s="1">
        <v>5</v>
      </c>
      <c r="V1767" s="1">
        <v>89316</v>
      </c>
    </row>
    <row r="1768" spans="1:22" x14ac:dyDescent="0.35">
      <c r="A1768" s="1">
        <v>19805</v>
      </c>
      <c r="B1768" s="1" t="s">
        <v>41</v>
      </c>
      <c r="C1768" s="1">
        <v>35.99</v>
      </c>
      <c r="D1768" s="1">
        <v>0.05</v>
      </c>
      <c r="E1768" s="1">
        <v>3100</v>
      </c>
      <c r="F1768" s="1"/>
      <c r="G1768" s="1"/>
      <c r="H1768" s="1" t="s">
        <v>32</v>
      </c>
      <c r="I1768" s="1" t="s">
        <v>104</v>
      </c>
      <c r="J1768" s="1" t="s">
        <v>73</v>
      </c>
      <c r="K1768" s="1" t="s">
        <v>67</v>
      </c>
      <c r="L1768" s="1" t="s">
        <v>26</v>
      </c>
      <c r="M1768" s="1"/>
      <c r="N1768" s="1" t="s">
        <v>27</v>
      </c>
      <c r="O1768" s="1" t="s">
        <v>114</v>
      </c>
      <c r="P1768" s="1" t="s">
        <v>242</v>
      </c>
      <c r="Q1768" s="1" t="s">
        <v>1017</v>
      </c>
      <c r="R1768" s="1">
        <v>33334</v>
      </c>
      <c r="S1768" s="1" t="s">
        <v>132</v>
      </c>
      <c r="T1768" s="1" t="s">
        <v>94</v>
      </c>
      <c r="U1768" s="1">
        <v>1</v>
      </c>
      <c r="V1768" s="1">
        <v>89988</v>
      </c>
    </row>
    <row r="1769" spans="1:22" x14ac:dyDescent="0.35">
      <c r="A1769" s="1">
        <v>18087</v>
      </c>
      <c r="B1769" s="1" t="s">
        <v>41</v>
      </c>
      <c r="C1769" s="1">
        <v>3.08</v>
      </c>
      <c r="D1769" s="1">
        <v>0.05</v>
      </c>
      <c r="E1769" s="1">
        <v>3105</v>
      </c>
      <c r="F1769" s="1"/>
      <c r="G1769" s="1"/>
      <c r="H1769" s="1" t="s">
        <v>32</v>
      </c>
      <c r="I1769" s="1" t="s">
        <v>42</v>
      </c>
      <c r="J1769" s="1" t="s">
        <v>58</v>
      </c>
      <c r="K1769" s="1" t="s">
        <v>116</v>
      </c>
      <c r="L1769" s="1" t="s">
        <v>53</v>
      </c>
      <c r="M1769" s="1"/>
      <c r="N1769" s="1" t="s">
        <v>27</v>
      </c>
      <c r="O1769" s="1" t="s">
        <v>114</v>
      </c>
      <c r="P1769" s="1" t="s">
        <v>347</v>
      </c>
      <c r="Q1769" s="1" t="s">
        <v>224</v>
      </c>
      <c r="R1769" s="1">
        <v>42071</v>
      </c>
      <c r="S1769" s="1" t="s">
        <v>271</v>
      </c>
      <c r="T1769" s="1" t="s">
        <v>236</v>
      </c>
      <c r="U1769" s="1">
        <v>19</v>
      </c>
      <c r="V1769" s="1">
        <v>86327</v>
      </c>
    </row>
    <row r="1770" spans="1:22" x14ac:dyDescent="0.35">
      <c r="A1770" s="1">
        <v>18088</v>
      </c>
      <c r="B1770" s="1" t="s">
        <v>41</v>
      </c>
      <c r="C1770" s="1">
        <v>6.48</v>
      </c>
      <c r="D1770" s="1">
        <v>0.05</v>
      </c>
      <c r="E1770" s="1">
        <v>3105</v>
      </c>
      <c r="F1770" s="1"/>
      <c r="G1770" s="1"/>
      <c r="H1770" s="1" t="s">
        <v>32</v>
      </c>
      <c r="I1770" s="1" t="s">
        <v>42</v>
      </c>
      <c r="J1770" s="1" t="s">
        <v>58</v>
      </c>
      <c r="K1770" s="1" t="s">
        <v>83</v>
      </c>
      <c r="L1770" s="1" t="s">
        <v>53</v>
      </c>
      <c r="M1770" s="1"/>
      <c r="N1770" s="1" t="s">
        <v>27</v>
      </c>
      <c r="O1770" s="1" t="s">
        <v>114</v>
      </c>
      <c r="P1770" s="1" t="s">
        <v>347</v>
      </c>
      <c r="Q1770" s="1" t="s">
        <v>224</v>
      </c>
      <c r="R1770" s="1">
        <v>42071</v>
      </c>
      <c r="S1770" s="1" t="s">
        <v>271</v>
      </c>
      <c r="T1770" s="1" t="s">
        <v>236</v>
      </c>
      <c r="U1770" s="1">
        <v>13</v>
      </c>
      <c r="V1770" s="1">
        <v>86327</v>
      </c>
    </row>
    <row r="1771" spans="1:22" x14ac:dyDescent="0.35">
      <c r="A1771" s="1">
        <v>18089</v>
      </c>
      <c r="B1771" s="1" t="s">
        <v>41</v>
      </c>
      <c r="C1771" s="1">
        <v>125.99</v>
      </c>
      <c r="D1771" s="1">
        <v>0.1</v>
      </c>
      <c r="E1771" s="1">
        <v>3105</v>
      </c>
      <c r="F1771" s="1"/>
      <c r="G1771" s="1"/>
      <c r="H1771" s="1" t="s">
        <v>32</v>
      </c>
      <c r="I1771" s="1" t="s">
        <v>42</v>
      </c>
      <c r="J1771" s="1" t="s">
        <v>73</v>
      </c>
      <c r="K1771" s="1" t="s">
        <v>67</v>
      </c>
      <c r="L1771" s="1" t="s">
        <v>53</v>
      </c>
      <c r="M1771" s="1"/>
      <c r="N1771" s="1" t="s">
        <v>27</v>
      </c>
      <c r="O1771" s="1" t="s">
        <v>54</v>
      </c>
      <c r="P1771" s="1" t="s">
        <v>347</v>
      </c>
      <c r="Q1771" s="1" t="s">
        <v>224</v>
      </c>
      <c r="R1771" s="1">
        <v>42071</v>
      </c>
      <c r="S1771" s="1" t="s">
        <v>271</v>
      </c>
      <c r="T1771" s="1" t="s">
        <v>130</v>
      </c>
      <c r="U1771" s="1">
        <v>12</v>
      </c>
      <c r="V1771" s="1">
        <v>86327</v>
      </c>
    </row>
    <row r="1772" spans="1:22" x14ac:dyDescent="0.35">
      <c r="A1772" s="1">
        <v>87</v>
      </c>
      <c r="B1772" s="1" t="s">
        <v>41</v>
      </c>
      <c r="C1772" s="1">
        <v>3.08</v>
      </c>
      <c r="D1772" s="1">
        <v>0.05</v>
      </c>
      <c r="E1772" s="1">
        <v>3106</v>
      </c>
      <c r="F1772" s="1"/>
      <c r="G1772" s="1"/>
      <c r="H1772" s="1" t="s">
        <v>32</v>
      </c>
      <c r="I1772" s="1" t="s">
        <v>42</v>
      </c>
      <c r="J1772" s="1" t="s">
        <v>58</v>
      </c>
      <c r="K1772" s="1" t="s">
        <v>116</v>
      </c>
      <c r="L1772" s="1" t="s">
        <v>53</v>
      </c>
      <c r="M1772" s="1"/>
      <c r="N1772" s="1" t="s">
        <v>27</v>
      </c>
      <c r="O1772" s="1" t="s">
        <v>54</v>
      </c>
      <c r="P1772" s="1" t="s">
        <v>112</v>
      </c>
      <c r="Q1772" s="1" t="s">
        <v>814</v>
      </c>
      <c r="R1772" s="1">
        <v>77041</v>
      </c>
      <c r="S1772" s="1" t="s">
        <v>271</v>
      </c>
      <c r="T1772" s="1" t="s">
        <v>236</v>
      </c>
      <c r="U1772" s="1">
        <v>75</v>
      </c>
      <c r="V1772" s="1">
        <v>548</v>
      </c>
    </row>
    <row r="1773" spans="1:22" x14ac:dyDescent="0.35">
      <c r="A1773" s="1">
        <v>88</v>
      </c>
      <c r="B1773" s="1" t="s">
        <v>41</v>
      </c>
      <c r="C1773" s="1">
        <v>6.48</v>
      </c>
      <c r="D1773" s="1">
        <v>0.05</v>
      </c>
      <c r="E1773" s="1">
        <v>3106</v>
      </c>
      <c r="F1773" s="1"/>
      <c r="G1773" s="1"/>
      <c r="H1773" s="1" t="s">
        <v>32</v>
      </c>
      <c r="I1773" s="1" t="s">
        <v>42</v>
      </c>
      <c r="J1773" s="1" t="s">
        <v>58</v>
      </c>
      <c r="K1773" s="1" t="s">
        <v>83</v>
      </c>
      <c r="L1773" s="1" t="s">
        <v>53</v>
      </c>
      <c r="M1773" s="1"/>
      <c r="N1773" s="1" t="s">
        <v>27</v>
      </c>
      <c r="O1773" s="1" t="s">
        <v>54</v>
      </c>
      <c r="P1773" s="1" t="s">
        <v>112</v>
      </c>
      <c r="Q1773" s="1" t="s">
        <v>814</v>
      </c>
      <c r="R1773" s="1">
        <v>77041</v>
      </c>
      <c r="S1773" s="1" t="s">
        <v>271</v>
      </c>
      <c r="T1773" s="1" t="s">
        <v>236</v>
      </c>
      <c r="U1773" s="1">
        <v>53</v>
      </c>
      <c r="V1773" s="1">
        <v>548</v>
      </c>
    </row>
    <row r="1774" spans="1:22" x14ac:dyDescent="0.35">
      <c r="A1774" s="1">
        <v>89</v>
      </c>
      <c r="B1774" s="1" t="s">
        <v>41</v>
      </c>
      <c r="C1774" s="1">
        <v>125.99</v>
      </c>
      <c r="D1774" s="1">
        <v>0.1</v>
      </c>
      <c r="E1774" s="1">
        <v>3106</v>
      </c>
      <c r="F1774" s="1"/>
      <c r="G1774" s="1"/>
      <c r="H1774" s="1" t="s">
        <v>32</v>
      </c>
      <c r="I1774" s="1" t="s">
        <v>42</v>
      </c>
      <c r="J1774" s="1" t="s">
        <v>73</v>
      </c>
      <c r="K1774" s="1" t="s">
        <v>67</v>
      </c>
      <c r="L1774" s="1" t="s">
        <v>53</v>
      </c>
      <c r="M1774" s="1"/>
      <c r="N1774" s="1" t="s">
        <v>27</v>
      </c>
      <c r="O1774" s="1" t="s">
        <v>114</v>
      </c>
      <c r="P1774" s="1" t="s">
        <v>112</v>
      </c>
      <c r="Q1774" s="1" t="s">
        <v>814</v>
      </c>
      <c r="R1774" s="1">
        <v>77041</v>
      </c>
      <c r="S1774" s="1" t="s">
        <v>271</v>
      </c>
      <c r="T1774" s="1" t="s">
        <v>130</v>
      </c>
      <c r="U1774" s="1">
        <v>47</v>
      </c>
      <c r="V1774" s="1">
        <v>548</v>
      </c>
    </row>
    <row r="1775" spans="1:22" x14ac:dyDescent="0.35">
      <c r="A1775" s="1">
        <v>21120</v>
      </c>
      <c r="B1775" s="1" t="s">
        <v>31</v>
      </c>
      <c r="C1775" s="1">
        <v>34.54</v>
      </c>
      <c r="D1775" s="1">
        <v>0.05</v>
      </c>
      <c r="E1775" s="1">
        <v>3113</v>
      </c>
      <c r="F1775" s="1"/>
      <c r="G1775" s="1"/>
      <c r="H1775" s="1" t="s">
        <v>32</v>
      </c>
      <c r="I1775" s="1" t="s">
        <v>81</v>
      </c>
      <c r="J1775" s="1" t="s">
        <v>58</v>
      </c>
      <c r="K1775" s="1" t="s">
        <v>100</v>
      </c>
      <c r="L1775" s="1" t="s">
        <v>53</v>
      </c>
      <c r="M1775" s="1"/>
      <c r="N1775" s="1" t="s">
        <v>27</v>
      </c>
      <c r="O1775" s="1" t="s">
        <v>114</v>
      </c>
      <c r="P1775" s="1" t="s">
        <v>138</v>
      </c>
      <c r="Q1775" s="1" t="s">
        <v>1018</v>
      </c>
      <c r="R1775" s="1">
        <v>70560</v>
      </c>
      <c r="S1775" s="1" t="s">
        <v>134</v>
      </c>
      <c r="T1775" s="1" t="s">
        <v>135</v>
      </c>
      <c r="U1775" s="1">
        <v>17</v>
      </c>
      <c r="V1775" s="1">
        <v>86860</v>
      </c>
    </row>
    <row r="1776" spans="1:22" x14ac:dyDescent="0.35">
      <c r="A1776" s="1">
        <v>21121</v>
      </c>
      <c r="B1776" s="1" t="s">
        <v>31</v>
      </c>
      <c r="C1776" s="1">
        <v>12.28</v>
      </c>
      <c r="D1776" s="1">
        <v>0.05</v>
      </c>
      <c r="E1776" s="1">
        <v>3113</v>
      </c>
      <c r="F1776" s="1"/>
      <c r="G1776" s="1"/>
      <c r="H1776" s="1" t="s">
        <v>32</v>
      </c>
      <c r="I1776" s="1" t="s">
        <v>81</v>
      </c>
      <c r="J1776" s="1" t="s">
        <v>58</v>
      </c>
      <c r="K1776" s="1" t="s">
        <v>83</v>
      </c>
      <c r="L1776" s="1" t="s">
        <v>53</v>
      </c>
      <c r="M1776" s="1"/>
      <c r="N1776" s="1" t="s">
        <v>27</v>
      </c>
      <c r="O1776" s="1" t="s">
        <v>114</v>
      </c>
      <c r="P1776" s="1" t="s">
        <v>138</v>
      </c>
      <c r="Q1776" s="1" t="s">
        <v>1018</v>
      </c>
      <c r="R1776" s="1">
        <v>70560</v>
      </c>
      <c r="S1776" s="1" t="s">
        <v>134</v>
      </c>
      <c r="T1776" s="1" t="s">
        <v>134</v>
      </c>
      <c r="U1776" s="1">
        <v>9</v>
      </c>
      <c r="V1776" s="1">
        <v>86860</v>
      </c>
    </row>
    <row r="1777" spans="1:22" x14ac:dyDescent="0.35">
      <c r="A1777" s="1">
        <v>21122</v>
      </c>
      <c r="B1777" s="1" t="s">
        <v>31</v>
      </c>
      <c r="C1777" s="1">
        <v>34.58</v>
      </c>
      <c r="D1777" s="1">
        <v>0.05</v>
      </c>
      <c r="E1777" s="1">
        <v>3113</v>
      </c>
      <c r="F1777" s="1"/>
      <c r="G1777" s="1"/>
      <c r="H1777" s="1" t="s">
        <v>22</v>
      </c>
      <c r="I1777" s="1" t="s">
        <v>81</v>
      </c>
      <c r="J1777" s="1" t="s">
        <v>58</v>
      </c>
      <c r="K1777" s="1" t="s">
        <v>25</v>
      </c>
      <c r="L1777" s="1" t="s">
        <v>44</v>
      </c>
      <c r="M1777" s="1"/>
      <c r="N1777" s="1" t="s">
        <v>27</v>
      </c>
      <c r="O1777" s="1" t="s">
        <v>114</v>
      </c>
      <c r="P1777" s="1" t="s">
        <v>138</v>
      </c>
      <c r="Q1777" s="1" t="s">
        <v>1018</v>
      </c>
      <c r="R1777" s="1">
        <v>70560</v>
      </c>
      <c r="S1777" s="1" t="s">
        <v>134</v>
      </c>
      <c r="T1777" s="1" t="s">
        <v>140</v>
      </c>
      <c r="U1777" s="1">
        <v>13</v>
      </c>
      <c r="V1777" s="1">
        <v>86860</v>
      </c>
    </row>
    <row r="1778" spans="1:22" x14ac:dyDescent="0.35">
      <c r="A1778" s="1">
        <v>20795</v>
      </c>
      <c r="B1778" s="1" t="s">
        <v>41</v>
      </c>
      <c r="C1778" s="1">
        <v>349.45</v>
      </c>
      <c r="D1778" s="1">
        <v>0.1</v>
      </c>
      <c r="E1778" s="1">
        <v>3119</v>
      </c>
      <c r="F1778" s="1"/>
      <c r="G1778" s="1"/>
      <c r="H1778" s="1" t="s">
        <v>22</v>
      </c>
      <c r="I1778" s="1" t="s">
        <v>81</v>
      </c>
      <c r="J1778" s="1" t="s">
        <v>34</v>
      </c>
      <c r="K1778" s="1" t="s">
        <v>123</v>
      </c>
      <c r="L1778" s="1" t="s">
        <v>36</v>
      </c>
      <c r="M1778" s="1"/>
      <c r="N1778" s="1" t="s">
        <v>27</v>
      </c>
      <c r="O1778" s="1" t="s">
        <v>114</v>
      </c>
      <c r="P1778" s="1" t="s">
        <v>242</v>
      </c>
      <c r="Q1778" s="1" t="s">
        <v>1019</v>
      </c>
      <c r="R1778" s="1">
        <v>32839</v>
      </c>
      <c r="S1778" s="1" t="s">
        <v>416</v>
      </c>
      <c r="T1778" s="2">
        <v>42042</v>
      </c>
      <c r="U1778" s="1">
        <v>11</v>
      </c>
      <c r="V1778" s="1">
        <v>86432</v>
      </c>
    </row>
    <row r="1779" spans="1:22" x14ac:dyDescent="0.35">
      <c r="A1779" s="1">
        <v>25473</v>
      </c>
      <c r="B1779" s="1" t="s">
        <v>31</v>
      </c>
      <c r="C1779" s="1">
        <v>315.98</v>
      </c>
      <c r="D1779" s="1">
        <v>0.1</v>
      </c>
      <c r="E1779" s="1">
        <v>3120</v>
      </c>
      <c r="F1779" s="1"/>
      <c r="G1779" s="1"/>
      <c r="H1779" s="1" t="s">
        <v>32</v>
      </c>
      <c r="I1779" s="1" t="s">
        <v>42</v>
      </c>
      <c r="J1779" s="1" t="s">
        <v>58</v>
      </c>
      <c r="K1779" s="1" t="s">
        <v>100</v>
      </c>
      <c r="L1779" s="1" t="s">
        <v>53</v>
      </c>
      <c r="M1779" s="1"/>
      <c r="N1779" s="1" t="s">
        <v>27</v>
      </c>
      <c r="O1779" s="1" t="s">
        <v>54</v>
      </c>
      <c r="P1779" s="1" t="s">
        <v>138</v>
      </c>
      <c r="Q1779" s="1" t="s">
        <v>1020</v>
      </c>
      <c r="R1779" s="1">
        <v>70117</v>
      </c>
      <c r="S1779" s="1" t="s">
        <v>115</v>
      </c>
      <c r="T1779" s="1" t="s">
        <v>115</v>
      </c>
      <c r="U1779" s="1">
        <v>9</v>
      </c>
      <c r="V1779" s="1">
        <v>90160</v>
      </c>
    </row>
    <row r="1780" spans="1:22" x14ac:dyDescent="0.35">
      <c r="A1780" s="1">
        <v>23764</v>
      </c>
      <c r="B1780" s="1" t="s">
        <v>98</v>
      </c>
      <c r="C1780" s="1">
        <v>7.1</v>
      </c>
      <c r="D1780" s="1">
        <v>0.05</v>
      </c>
      <c r="E1780" s="1">
        <v>3123</v>
      </c>
      <c r="F1780" s="1"/>
      <c r="G1780" s="1"/>
      <c r="H1780" s="1" t="s">
        <v>32</v>
      </c>
      <c r="I1780" s="1" t="s">
        <v>42</v>
      </c>
      <c r="J1780" s="1" t="s">
        <v>58</v>
      </c>
      <c r="K1780" s="1" t="s">
        <v>100</v>
      </c>
      <c r="L1780" s="1" t="s">
        <v>53</v>
      </c>
      <c r="M1780" s="1"/>
      <c r="N1780" s="1" t="s">
        <v>27</v>
      </c>
      <c r="O1780" s="1" t="s">
        <v>54</v>
      </c>
      <c r="P1780" s="1" t="s">
        <v>142</v>
      </c>
      <c r="Q1780" s="1" t="s">
        <v>1021</v>
      </c>
      <c r="R1780" s="1">
        <v>60160</v>
      </c>
      <c r="S1780" s="2">
        <v>42186</v>
      </c>
      <c r="T1780" s="2">
        <v>42248</v>
      </c>
      <c r="U1780" s="1">
        <v>8</v>
      </c>
      <c r="V1780" s="1">
        <v>87287</v>
      </c>
    </row>
    <row r="1781" spans="1:22" x14ac:dyDescent="0.35">
      <c r="A1781" s="1">
        <v>25060</v>
      </c>
      <c r="B1781" s="1" t="s">
        <v>31</v>
      </c>
      <c r="C1781" s="1">
        <v>120.98</v>
      </c>
      <c r="D1781" s="1">
        <v>0.1</v>
      </c>
      <c r="E1781" s="1">
        <v>3124</v>
      </c>
      <c r="F1781" s="1"/>
      <c r="G1781" s="1"/>
      <c r="H1781" s="1" t="s">
        <v>32</v>
      </c>
      <c r="I1781" s="1" t="s">
        <v>42</v>
      </c>
      <c r="J1781" s="1" t="s">
        <v>58</v>
      </c>
      <c r="K1781" s="1" t="s">
        <v>100</v>
      </c>
      <c r="L1781" s="1" t="s">
        <v>53</v>
      </c>
      <c r="M1781" s="1"/>
      <c r="N1781" s="1" t="s">
        <v>27</v>
      </c>
      <c r="O1781" s="1" t="s">
        <v>54</v>
      </c>
      <c r="P1781" s="1" t="s">
        <v>142</v>
      </c>
      <c r="Q1781" s="1" t="s">
        <v>1022</v>
      </c>
      <c r="R1781" s="1">
        <v>61265</v>
      </c>
      <c r="S1781" s="1" t="s">
        <v>330</v>
      </c>
      <c r="T1781" s="1" t="s">
        <v>674</v>
      </c>
      <c r="U1781" s="1">
        <v>11</v>
      </c>
      <c r="V1781" s="1">
        <v>87286</v>
      </c>
    </row>
    <row r="1782" spans="1:22" x14ac:dyDescent="0.35">
      <c r="A1782" s="1">
        <v>25352</v>
      </c>
      <c r="B1782" s="1" t="s">
        <v>21</v>
      </c>
      <c r="C1782" s="1">
        <v>120.97</v>
      </c>
      <c r="D1782" s="1">
        <v>0.1</v>
      </c>
      <c r="E1782" s="1">
        <v>3125</v>
      </c>
      <c r="F1782" s="1"/>
      <c r="G1782" s="1"/>
      <c r="H1782" s="1" t="s">
        <v>22</v>
      </c>
      <c r="I1782" s="1" t="s">
        <v>42</v>
      </c>
      <c r="J1782" s="1" t="s">
        <v>73</v>
      </c>
      <c r="K1782" s="1" t="s">
        <v>74</v>
      </c>
      <c r="L1782" s="1" t="s">
        <v>36</v>
      </c>
      <c r="M1782" s="1"/>
      <c r="N1782" s="1" t="s">
        <v>27</v>
      </c>
      <c r="O1782" s="1" t="s">
        <v>114</v>
      </c>
      <c r="P1782" s="1" t="s">
        <v>142</v>
      </c>
      <c r="Q1782" s="1" t="s">
        <v>1023</v>
      </c>
      <c r="R1782" s="1">
        <v>60056</v>
      </c>
      <c r="S1782" s="2">
        <v>42125</v>
      </c>
      <c r="T1782" s="2">
        <v>42186</v>
      </c>
      <c r="U1782" s="1">
        <v>2</v>
      </c>
      <c r="V1782" s="1">
        <v>87285</v>
      </c>
    </row>
    <row r="1783" spans="1:22" x14ac:dyDescent="0.35">
      <c r="A1783" s="1">
        <v>24457</v>
      </c>
      <c r="B1783" s="1" t="s">
        <v>98</v>
      </c>
      <c r="C1783" s="1">
        <v>3.69</v>
      </c>
      <c r="D1783" s="1">
        <v>0.05</v>
      </c>
      <c r="E1783" s="1">
        <v>3128</v>
      </c>
      <c r="F1783" s="1"/>
      <c r="G1783" s="1"/>
      <c r="H1783" s="1" t="s">
        <v>32</v>
      </c>
      <c r="I1783" s="1" t="s">
        <v>51</v>
      </c>
      <c r="J1783" s="1" t="s">
        <v>58</v>
      </c>
      <c r="K1783" s="1" t="s">
        <v>61</v>
      </c>
      <c r="L1783" s="1" t="s">
        <v>53</v>
      </c>
      <c r="M1783" s="1"/>
      <c r="N1783" s="1" t="s">
        <v>27</v>
      </c>
      <c r="O1783" s="1" t="s">
        <v>54</v>
      </c>
      <c r="P1783" s="1" t="s">
        <v>138</v>
      </c>
      <c r="Q1783" s="1" t="s">
        <v>1024</v>
      </c>
      <c r="R1783" s="1">
        <v>71109</v>
      </c>
      <c r="S1783" s="1" t="s">
        <v>324</v>
      </c>
      <c r="T1783" s="1" t="s">
        <v>416</v>
      </c>
      <c r="U1783" s="1">
        <v>9</v>
      </c>
      <c r="V1783" s="1">
        <v>89810</v>
      </c>
    </row>
    <row r="1784" spans="1:22" x14ac:dyDescent="0.35">
      <c r="A1784" s="1">
        <v>20483</v>
      </c>
      <c r="B1784" s="1" t="s">
        <v>21</v>
      </c>
      <c r="C1784" s="1">
        <v>180.98</v>
      </c>
      <c r="D1784" s="1">
        <v>0.1</v>
      </c>
      <c r="E1784" s="1">
        <v>3132</v>
      </c>
      <c r="F1784" s="1"/>
      <c r="G1784" s="1"/>
      <c r="H1784" s="1" t="s">
        <v>22</v>
      </c>
      <c r="I1784" s="1" t="s">
        <v>81</v>
      </c>
      <c r="J1784" s="1" t="s">
        <v>34</v>
      </c>
      <c r="K1784" s="1" t="s">
        <v>35</v>
      </c>
      <c r="L1784" s="1" t="s">
        <v>36</v>
      </c>
      <c r="M1784" s="1"/>
      <c r="N1784" s="1" t="s">
        <v>27</v>
      </c>
      <c r="O1784" s="1" t="s">
        <v>54</v>
      </c>
      <c r="P1784" s="1" t="s">
        <v>142</v>
      </c>
      <c r="Q1784" s="1" t="s">
        <v>1025</v>
      </c>
      <c r="R1784" s="1">
        <v>60060</v>
      </c>
      <c r="S1784" s="1" t="s">
        <v>149</v>
      </c>
      <c r="T1784" s="1" t="s">
        <v>154</v>
      </c>
      <c r="U1784" s="1">
        <v>3</v>
      </c>
      <c r="V1784" s="1">
        <v>86790</v>
      </c>
    </row>
    <row r="1785" spans="1:22" x14ac:dyDescent="0.35">
      <c r="A1785" s="1">
        <v>19258</v>
      </c>
      <c r="B1785" s="1" t="s">
        <v>50</v>
      </c>
      <c r="C1785" s="1">
        <v>62.05</v>
      </c>
      <c r="D1785" s="1">
        <v>0.05</v>
      </c>
      <c r="E1785" s="1">
        <v>3132</v>
      </c>
      <c r="F1785" s="1"/>
      <c r="G1785" s="1"/>
      <c r="H1785" s="1" t="s">
        <v>32</v>
      </c>
      <c r="I1785" s="1" t="s">
        <v>81</v>
      </c>
      <c r="J1785" s="1" t="s">
        <v>58</v>
      </c>
      <c r="K1785" s="1" t="s">
        <v>196</v>
      </c>
      <c r="L1785" s="1" t="s">
        <v>53</v>
      </c>
      <c r="M1785" s="1"/>
      <c r="N1785" s="1" t="s">
        <v>27</v>
      </c>
      <c r="O1785" s="1" t="s">
        <v>54</v>
      </c>
      <c r="P1785" s="1" t="s">
        <v>142</v>
      </c>
      <c r="Q1785" s="1" t="s">
        <v>1025</v>
      </c>
      <c r="R1785" s="1">
        <v>60060</v>
      </c>
      <c r="S1785" s="1" t="s">
        <v>134</v>
      </c>
      <c r="T1785" s="1" t="s">
        <v>135</v>
      </c>
      <c r="U1785" s="1">
        <v>40</v>
      </c>
      <c r="V1785" s="1">
        <v>86794</v>
      </c>
    </row>
    <row r="1786" spans="1:22" x14ac:dyDescent="0.35">
      <c r="A1786" s="1">
        <v>22459</v>
      </c>
      <c r="B1786" s="1" t="s">
        <v>50</v>
      </c>
      <c r="C1786" s="1">
        <v>5.81</v>
      </c>
      <c r="D1786" s="1">
        <v>0.05</v>
      </c>
      <c r="E1786" s="1">
        <v>3133</v>
      </c>
      <c r="F1786" s="1"/>
      <c r="G1786" s="1"/>
      <c r="H1786" s="1" t="s">
        <v>32</v>
      </c>
      <c r="I1786" s="1" t="s">
        <v>81</v>
      </c>
      <c r="J1786" s="1" t="s">
        <v>58</v>
      </c>
      <c r="K1786" s="1" t="s">
        <v>100</v>
      </c>
      <c r="L1786" s="1" t="s">
        <v>53</v>
      </c>
      <c r="M1786" s="1"/>
      <c r="N1786" s="1" t="s">
        <v>27</v>
      </c>
      <c r="O1786" s="1" t="s">
        <v>54</v>
      </c>
      <c r="P1786" s="1" t="s">
        <v>142</v>
      </c>
      <c r="Q1786" s="1" t="s">
        <v>1026</v>
      </c>
      <c r="R1786" s="1">
        <v>60540</v>
      </c>
      <c r="S1786" s="1" t="s">
        <v>189</v>
      </c>
      <c r="T1786" s="1" t="s">
        <v>177</v>
      </c>
      <c r="U1786" s="1">
        <v>12</v>
      </c>
      <c r="V1786" s="1">
        <v>86789</v>
      </c>
    </row>
    <row r="1787" spans="1:22" x14ac:dyDescent="0.35">
      <c r="A1787" s="1">
        <v>22460</v>
      </c>
      <c r="B1787" s="1" t="s">
        <v>50</v>
      </c>
      <c r="C1787" s="1">
        <v>1.81</v>
      </c>
      <c r="D1787" s="1">
        <v>0.05</v>
      </c>
      <c r="E1787" s="1">
        <v>3133</v>
      </c>
      <c r="F1787" s="1"/>
      <c r="G1787" s="1"/>
      <c r="H1787" s="1" t="s">
        <v>32</v>
      </c>
      <c r="I1787" s="1" t="s">
        <v>81</v>
      </c>
      <c r="J1787" s="1" t="s">
        <v>58</v>
      </c>
      <c r="K1787" s="1" t="s">
        <v>60</v>
      </c>
      <c r="L1787" s="1" t="s">
        <v>26</v>
      </c>
      <c r="M1787" s="1"/>
      <c r="N1787" s="1" t="s">
        <v>27</v>
      </c>
      <c r="O1787" s="1" t="s">
        <v>54</v>
      </c>
      <c r="P1787" s="1" t="s">
        <v>142</v>
      </c>
      <c r="Q1787" s="1" t="s">
        <v>1026</v>
      </c>
      <c r="R1787" s="1">
        <v>60540</v>
      </c>
      <c r="S1787" s="1" t="s">
        <v>189</v>
      </c>
      <c r="T1787" s="1" t="s">
        <v>177</v>
      </c>
      <c r="U1787" s="1">
        <v>10</v>
      </c>
      <c r="V1787" s="1">
        <v>86789</v>
      </c>
    </row>
    <row r="1788" spans="1:22" x14ac:dyDescent="0.35">
      <c r="A1788" s="1">
        <v>21719</v>
      </c>
      <c r="B1788" s="1" t="s">
        <v>41</v>
      </c>
      <c r="C1788" s="1">
        <v>5.4</v>
      </c>
      <c r="D1788" s="1">
        <v>0.05</v>
      </c>
      <c r="E1788" s="1">
        <v>3133</v>
      </c>
      <c r="F1788" s="1"/>
      <c r="G1788" s="1"/>
      <c r="H1788" s="1" t="s">
        <v>32</v>
      </c>
      <c r="I1788" s="1" t="s">
        <v>81</v>
      </c>
      <c r="J1788" s="1" t="s">
        <v>58</v>
      </c>
      <c r="K1788" s="1" t="s">
        <v>100</v>
      </c>
      <c r="L1788" s="1" t="s">
        <v>53</v>
      </c>
      <c r="M1788" s="1"/>
      <c r="N1788" s="1" t="s">
        <v>27</v>
      </c>
      <c r="O1788" s="1" t="s">
        <v>54</v>
      </c>
      <c r="P1788" s="1" t="s">
        <v>142</v>
      </c>
      <c r="Q1788" s="1" t="s">
        <v>1026</v>
      </c>
      <c r="R1788" s="1">
        <v>60540</v>
      </c>
      <c r="S1788" s="2">
        <v>42097</v>
      </c>
      <c r="T1788" s="2">
        <v>42097</v>
      </c>
      <c r="U1788" s="1">
        <v>4</v>
      </c>
      <c r="V1788" s="1">
        <v>86792</v>
      </c>
    </row>
    <row r="1789" spans="1:22" x14ac:dyDescent="0.35">
      <c r="A1789" s="1">
        <v>21720</v>
      </c>
      <c r="B1789" s="1" t="s">
        <v>41</v>
      </c>
      <c r="C1789" s="1">
        <v>8.4600000000000009</v>
      </c>
      <c r="D1789" s="1">
        <v>0.05</v>
      </c>
      <c r="E1789" s="1">
        <v>3133</v>
      </c>
      <c r="F1789" s="1"/>
      <c r="G1789" s="1"/>
      <c r="H1789" s="1" t="s">
        <v>22</v>
      </c>
      <c r="I1789" s="1" t="s">
        <v>81</v>
      </c>
      <c r="J1789" s="1" t="s">
        <v>73</v>
      </c>
      <c r="K1789" s="1" t="s">
        <v>144</v>
      </c>
      <c r="L1789" s="1" t="s">
        <v>44</v>
      </c>
      <c r="M1789" s="1"/>
      <c r="N1789" s="1" t="s">
        <v>27</v>
      </c>
      <c r="O1789" s="1" t="s">
        <v>54</v>
      </c>
      <c r="P1789" s="1" t="s">
        <v>142</v>
      </c>
      <c r="Q1789" s="1" t="s">
        <v>1026</v>
      </c>
      <c r="R1789" s="1">
        <v>60540</v>
      </c>
      <c r="S1789" s="2">
        <v>42097</v>
      </c>
      <c r="T1789" s="2">
        <v>42188</v>
      </c>
      <c r="U1789" s="1">
        <v>5</v>
      </c>
      <c r="V1789" s="1">
        <v>86792</v>
      </c>
    </row>
    <row r="1790" spans="1:22" x14ac:dyDescent="0.35">
      <c r="A1790" s="1">
        <v>21721</v>
      </c>
      <c r="B1790" s="1" t="s">
        <v>41</v>
      </c>
      <c r="C1790" s="1">
        <v>14.98</v>
      </c>
      <c r="D1790" s="1">
        <v>0.05</v>
      </c>
      <c r="E1790" s="1">
        <v>3133</v>
      </c>
      <c r="F1790" s="1"/>
      <c r="G1790" s="1"/>
      <c r="H1790" s="1" t="s">
        <v>32</v>
      </c>
      <c r="I1790" s="1" t="s">
        <v>81</v>
      </c>
      <c r="J1790" s="1" t="s">
        <v>34</v>
      </c>
      <c r="K1790" s="1" t="s">
        <v>52</v>
      </c>
      <c r="L1790" s="1" t="s">
        <v>44</v>
      </c>
      <c r="M1790" s="1"/>
      <c r="N1790" s="1" t="s">
        <v>27</v>
      </c>
      <c r="O1790" s="1" t="s">
        <v>54</v>
      </c>
      <c r="P1790" s="1" t="s">
        <v>142</v>
      </c>
      <c r="Q1790" s="1" t="s">
        <v>1026</v>
      </c>
      <c r="R1790" s="1">
        <v>60540</v>
      </c>
      <c r="S1790" s="2">
        <v>42097</v>
      </c>
      <c r="T1790" s="2">
        <v>42127</v>
      </c>
      <c r="U1790" s="1">
        <v>10</v>
      </c>
      <c r="V1790" s="1">
        <v>86792</v>
      </c>
    </row>
    <row r="1791" spans="1:22" x14ac:dyDescent="0.35">
      <c r="A1791" s="1">
        <v>21722</v>
      </c>
      <c r="B1791" s="1" t="s">
        <v>41</v>
      </c>
      <c r="C1791" s="1">
        <v>155.99</v>
      </c>
      <c r="D1791" s="1">
        <v>0.1</v>
      </c>
      <c r="E1791" s="1">
        <v>3133</v>
      </c>
      <c r="F1791" s="1"/>
      <c r="G1791" s="1"/>
      <c r="H1791" s="1" t="s">
        <v>32</v>
      </c>
      <c r="I1791" s="1" t="s">
        <v>81</v>
      </c>
      <c r="J1791" s="1" t="s">
        <v>73</v>
      </c>
      <c r="K1791" s="1" t="s">
        <v>67</v>
      </c>
      <c r="L1791" s="1" t="s">
        <v>53</v>
      </c>
      <c r="M1791" s="1"/>
      <c r="N1791" s="1" t="s">
        <v>27</v>
      </c>
      <c r="O1791" s="1" t="s">
        <v>45</v>
      </c>
      <c r="P1791" s="1" t="s">
        <v>142</v>
      </c>
      <c r="Q1791" s="1" t="s">
        <v>1026</v>
      </c>
      <c r="R1791" s="1">
        <v>60540</v>
      </c>
      <c r="S1791" s="2">
        <v>42097</v>
      </c>
      <c r="T1791" s="2">
        <v>42127</v>
      </c>
      <c r="U1791" s="1">
        <v>22</v>
      </c>
      <c r="V1791" s="1">
        <v>86792</v>
      </c>
    </row>
    <row r="1792" spans="1:22" x14ac:dyDescent="0.35">
      <c r="A1792" s="1">
        <v>23898</v>
      </c>
      <c r="B1792" s="1" t="s">
        <v>41</v>
      </c>
      <c r="C1792" s="1">
        <v>150.88999999999999</v>
      </c>
      <c r="D1792" s="1">
        <v>0.1</v>
      </c>
      <c r="E1792" s="1">
        <v>3136</v>
      </c>
      <c r="F1792" s="1"/>
      <c r="G1792" s="1"/>
      <c r="H1792" s="1" t="s">
        <v>22</v>
      </c>
      <c r="I1792" s="1" t="s">
        <v>104</v>
      </c>
      <c r="J1792" s="1" t="s">
        <v>34</v>
      </c>
      <c r="K1792" s="1" t="s">
        <v>35</v>
      </c>
      <c r="L1792" s="1" t="s">
        <v>36</v>
      </c>
      <c r="M1792" s="1"/>
      <c r="N1792" s="1" t="s">
        <v>27</v>
      </c>
      <c r="O1792" s="1" t="s">
        <v>45</v>
      </c>
      <c r="P1792" s="1" t="s">
        <v>147</v>
      </c>
      <c r="Q1792" s="1" t="s">
        <v>276</v>
      </c>
      <c r="R1792" s="1">
        <v>4073</v>
      </c>
      <c r="S1792" s="1" t="s">
        <v>92</v>
      </c>
      <c r="T1792" s="1" t="s">
        <v>92</v>
      </c>
      <c r="U1792" s="1">
        <v>23</v>
      </c>
      <c r="V1792" s="1">
        <v>86791</v>
      </c>
    </row>
    <row r="1793" spans="1:22" x14ac:dyDescent="0.35">
      <c r="A1793" s="1">
        <v>24691</v>
      </c>
      <c r="B1793" s="1" t="s">
        <v>31</v>
      </c>
      <c r="C1793" s="1">
        <v>304.99</v>
      </c>
      <c r="D1793" s="1">
        <v>0.1</v>
      </c>
      <c r="E1793" s="1">
        <v>3137</v>
      </c>
      <c r="F1793" s="1"/>
      <c r="G1793" s="1"/>
      <c r="H1793" s="1" t="s">
        <v>32</v>
      </c>
      <c r="I1793" s="1" t="s">
        <v>81</v>
      </c>
      <c r="J1793" s="1" t="s">
        <v>58</v>
      </c>
      <c r="K1793" s="1" t="s">
        <v>100</v>
      </c>
      <c r="L1793" s="1" t="s">
        <v>53</v>
      </c>
      <c r="M1793" s="1"/>
      <c r="N1793" s="1" t="s">
        <v>27</v>
      </c>
      <c r="O1793" s="1" t="s">
        <v>45</v>
      </c>
      <c r="P1793" s="1" t="s">
        <v>155</v>
      </c>
      <c r="Q1793" s="1" t="s">
        <v>1027</v>
      </c>
      <c r="R1793" s="1">
        <v>3246</v>
      </c>
      <c r="S1793" s="2">
        <v>42222</v>
      </c>
      <c r="T1793" s="2">
        <v>42253</v>
      </c>
      <c r="U1793" s="1">
        <v>8</v>
      </c>
      <c r="V1793" s="1">
        <v>86795</v>
      </c>
    </row>
    <row r="1794" spans="1:22" x14ac:dyDescent="0.35">
      <c r="A1794" s="1">
        <v>23706</v>
      </c>
      <c r="B1794" s="1" t="s">
        <v>31</v>
      </c>
      <c r="C1794" s="1">
        <v>4.0599999999999996</v>
      </c>
      <c r="D1794" s="1">
        <v>0.05</v>
      </c>
      <c r="E1794" s="1">
        <v>3138</v>
      </c>
      <c r="F1794" s="1"/>
      <c r="G1794" s="1"/>
      <c r="H1794" s="1" t="s">
        <v>22</v>
      </c>
      <c r="I1794" s="1" t="s">
        <v>81</v>
      </c>
      <c r="J1794" s="1" t="s">
        <v>58</v>
      </c>
      <c r="K1794" s="1" t="s">
        <v>196</v>
      </c>
      <c r="L1794" s="1" t="s">
        <v>53</v>
      </c>
      <c r="M1794" s="1"/>
      <c r="N1794" s="1" t="s">
        <v>27</v>
      </c>
      <c r="O1794" s="1" t="s">
        <v>45</v>
      </c>
      <c r="P1794" s="1" t="s">
        <v>155</v>
      </c>
      <c r="Q1794" s="1" t="s">
        <v>1028</v>
      </c>
      <c r="R1794" s="1">
        <v>3053</v>
      </c>
      <c r="S1794" s="1" t="s">
        <v>310</v>
      </c>
      <c r="T1794" s="1" t="s">
        <v>264</v>
      </c>
      <c r="U1794" s="1">
        <v>22</v>
      </c>
      <c r="V1794" s="1">
        <v>86796</v>
      </c>
    </row>
    <row r="1795" spans="1:22" x14ac:dyDescent="0.35">
      <c r="A1795" s="1">
        <v>23427</v>
      </c>
      <c r="B1795" s="1" t="s">
        <v>41</v>
      </c>
      <c r="C1795" s="1">
        <v>280.98</v>
      </c>
      <c r="D1795" s="1">
        <v>0.1</v>
      </c>
      <c r="E1795" s="1">
        <v>3139</v>
      </c>
      <c r="F1795" s="1"/>
      <c r="G1795" s="1"/>
      <c r="H1795" s="1" t="s">
        <v>22</v>
      </c>
      <c r="I1795" s="1" t="s">
        <v>42</v>
      </c>
      <c r="J1795" s="1" t="s">
        <v>34</v>
      </c>
      <c r="K1795" s="1" t="s">
        <v>35</v>
      </c>
      <c r="L1795" s="1" t="s">
        <v>36</v>
      </c>
      <c r="M1795" s="1"/>
      <c r="N1795" s="1" t="s">
        <v>27</v>
      </c>
      <c r="O1795" s="1" t="s">
        <v>54</v>
      </c>
      <c r="P1795" s="1" t="s">
        <v>46</v>
      </c>
      <c r="Q1795" s="1" t="s">
        <v>424</v>
      </c>
      <c r="R1795" s="1">
        <v>7016</v>
      </c>
      <c r="S1795" s="2">
        <v>42040</v>
      </c>
      <c r="T1795" s="2">
        <v>42129</v>
      </c>
      <c r="U1795" s="1">
        <v>31</v>
      </c>
      <c r="V1795" s="1">
        <v>86793</v>
      </c>
    </row>
    <row r="1796" spans="1:22" x14ac:dyDescent="0.35">
      <c r="A1796" s="1">
        <v>18917</v>
      </c>
      <c r="B1796" s="1" t="s">
        <v>98</v>
      </c>
      <c r="C1796" s="1">
        <v>6.84</v>
      </c>
      <c r="D1796" s="1">
        <v>0.05</v>
      </c>
      <c r="E1796" s="1">
        <v>3141</v>
      </c>
      <c r="F1796" s="1"/>
      <c r="G1796" s="1"/>
      <c r="H1796" s="1" t="s">
        <v>32</v>
      </c>
      <c r="I1796" s="1" t="s">
        <v>104</v>
      </c>
      <c r="J1796" s="1" t="s">
        <v>58</v>
      </c>
      <c r="K1796" s="1" t="s">
        <v>141</v>
      </c>
      <c r="L1796" s="1" t="s">
        <v>44</v>
      </c>
      <c r="M1796" s="1"/>
      <c r="N1796" s="1" t="s">
        <v>27</v>
      </c>
      <c r="O1796" s="1" t="s">
        <v>54</v>
      </c>
      <c r="P1796" s="1" t="s">
        <v>112</v>
      </c>
      <c r="Q1796" s="1" t="s">
        <v>783</v>
      </c>
      <c r="R1796" s="1">
        <v>77506</v>
      </c>
      <c r="S1796" s="2">
        <v>42010</v>
      </c>
      <c r="T1796" s="2">
        <v>42222</v>
      </c>
      <c r="U1796" s="1">
        <v>13</v>
      </c>
      <c r="V1796" s="1">
        <v>86369</v>
      </c>
    </row>
    <row r="1797" spans="1:22" x14ac:dyDescent="0.35">
      <c r="A1797" s="1">
        <v>18918</v>
      </c>
      <c r="B1797" s="1" t="s">
        <v>98</v>
      </c>
      <c r="C1797" s="1">
        <v>48.91</v>
      </c>
      <c r="D1797" s="1">
        <v>0.05</v>
      </c>
      <c r="E1797" s="1">
        <v>3141</v>
      </c>
      <c r="F1797" s="1"/>
      <c r="G1797" s="1"/>
      <c r="H1797" s="1" t="s">
        <v>22</v>
      </c>
      <c r="I1797" s="1" t="s">
        <v>104</v>
      </c>
      <c r="J1797" s="1" t="s">
        <v>58</v>
      </c>
      <c r="K1797" s="1" t="s">
        <v>119</v>
      </c>
      <c r="L1797" s="1" t="s">
        <v>178</v>
      </c>
      <c r="M1797" s="1"/>
      <c r="N1797" s="1" t="s">
        <v>27</v>
      </c>
      <c r="O1797" s="1" t="s">
        <v>54</v>
      </c>
      <c r="P1797" s="1" t="s">
        <v>112</v>
      </c>
      <c r="Q1797" s="1" t="s">
        <v>783</v>
      </c>
      <c r="R1797" s="1">
        <v>77506</v>
      </c>
      <c r="S1797" s="2">
        <v>42010</v>
      </c>
      <c r="T1797" s="2">
        <v>42069</v>
      </c>
      <c r="U1797" s="1">
        <v>15</v>
      </c>
      <c r="V1797" s="1">
        <v>86369</v>
      </c>
    </row>
    <row r="1798" spans="1:22" x14ac:dyDescent="0.35">
      <c r="A1798" s="1">
        <v>26039</v>
      </c>
      <c r="B1798" s="1" t="s">
        <v>50</v>
      </c>
      <c r="C1798" s="1">
        <v>15.42</v>
      </c>
      <c r="D1798" s="1">
        <v>0.05</v>
      </c>
      <c r="E1798" s="1">
        <v>3143</v>
      </c>
      <c r="F1798" s="1"/>
      <c r="G1798" s="1"/>
      <c r="H1798" s="1" t="s">
        <v>32</v>
      </c>
      <c r="I1798" s="1" t="s">
        <v>104</v>
      </c>
      <c r="J1798" s="1" t="s">
        <v>58</v>
      </c>
      <c r="K1798" s="1" t="s">
        <v>119</v>
      </c>
      <c r="L1798" s="1" t="s">
        <v>53</v>
      </c>
      <c r="M1798" s="1"/>
      <c r="N1798" s="1" t="s">
        <v>27</v>
      </c>
      <c r="O1798" s="1" t="s">
        <v>54</v>
      </c>
      <c r="P1798" s="1" t="s">
        <v>112</v>
      </c>
      <c r="Q1798" s="1" t="s">
        <v>1029</v>
      </c>
      <c r="R1798" s="1">
        <v>78660</v>
      </c>
      <c r="S1798" s="1" t="s">
        <v>384</v>
      </c>
      <c r="T1798" s="1" t="s">
        <v>132</v>
      </c>
      <c r="U1798" s="1">
        <v>2</v>
      </c>
      <c r="V1798" s="1">
        <v>86368</v>
      </c>
    </row>
    <row r="1799" spans="1:22" x14ac:dyDescent="0.35">
      <c r="A1799" s="1">
        <v>19193</v>
      </c>
      <c r="B1799" s="1" t="s">
        <v>41</v>
      </c>
      <c r="C1799" s="1">
        <v>3.36</v>
      </c>
      <c r="D1799" s="1">
        <v>0.05</v>
      </c>
      <c r="E1799" s="1">
        <v>3146</v>
      </c>
      <c r="F1799" s="1"/>
      <c r="G1799" s="1"/>
      <c r="H1799" s="1" t="s">
        <v>32</v>
      </c>
      <c r="I1799" s="1" t="s">
        <v>81</v>
      </c>
      <c r="J1799" s="1" t="s">
        <v>58</v>
      </c>
      <c r="K1799" s="1" t="s">
        <v>100</v>
      </c>
      <c r="L1799" s="1" t="s">
        <v>53</v>
      </c>
      <c r="M1799" s="1"/>
      <c r="N1799" s="1" t="s">
        <v>27</v>
      </c>
      <c r="O1799" s="1" t="s">
        <v>54</v>
      </c>
      <c r="P1799" s="1" t="s">
        <v>112</v>
      </c>
      <c r="Q1799" s="1" t="s">
        <v>1030</v>
      </c>
      <c r="R1799" s="1">
        <v>78577</v>
      </c>
      <c r="S1799" s="2">
        <v>42095</v>
      </c>
      <c r="T1799" s="2">
        <v>42125</v>
      </c>
      <c r="U1799" s="1">
        <v>4</v>
      </c>
      <c r="V1799" s="1">
        <v>85850</v>
      </c>
    </row>
    <row r="1800" spans="1:22" x14ac:dyDescent="0.35">
      <c r="A1800" s="1">
        <v>19194</v>
      </c>
      <c r="B1800" s="1" t="s">
        <v>41</v>
      </c>
      <c r="C1800" s="1">
        <v>3.71</v>
      </c>
      <c r="D1800" s="1">
        <v>0.05</v>
      </c>
      <c r="E1800" s="1">
        <v>3146</v>
      </c>
      <c r="F1800" s="1"/>
      <c r="G1800" s="1"/>
      <c r="H1800" s="1" t="s">
        <v>22</v>
      </c>
      <c r="I1800" s="1" t="s">
        <v>81</v>
      </c>
      <c r="J1800" s="1" t="s">
        <v>58</v>
      </c>
      <c r="K1800" s="1" t="s">
        <v>83</v>
      </c>
      <c r="L1800" s="1" t="s">
        <v>26</v>
      </c>
      <c r="M1800" s="1"/>
      <c r="N1800" s="1" t="s">
        <v>27</v>
      </c>
      <c r="O1800" s="1" t="s">
        <v>28</v>
      </c>
      <c r="P1800" s="1" t="s">
        <v>112</v>
      </c>
      <c r="Q1800" s="1" t="s">
        <v>1030</v>
      </c>
      <c r="R1800" s="1">
        <v>78577</v>
      </c>
      <c r="S1800" s="2">
        <v>42095</v>
      </c>
      <c r="T1800" s="2">
        <v>42156</v>
      </c>
      <c r="U1800" s="1">
        <v>11</v>
      </c>
      <c r="V1800" s="1">
        <v>85850</v>
      </c>
    </row>
    <row r="1801" spans="1:22" x14ac:dyDescent="0.35">
      <c r="A1801" s="1">
        <v>24200</v>
      </c>
      <c r="B1801" s="1" t="s">
        <v>50</v>
      </c>
      <c r="C1801" s="1">
        <v>19.989999999999998</v>
      </c>
      <c r="D1801" s="1">
        <v>0.05</v>
      </c>
      <c r="E1801" s="1">
        <v>3148</v>
      </c>
      <c r="F1801" s="1"/>
      <c r="G1801" s="1"/>
      <c r="H1801" s="1" t="s">
        <v>32</v>
      </c>
      <c r="I1801" s="1" t="s">
        <v>81</v>
      </c>
      <c r="J1801" s="1" t="s">
        <v>34</v>
      </c>
      <c r="K1801" s="1" t="s">
        <v>52</v>
      </c>
      <c r="L1801" s="1" t="s">
        <v>178</v>
      </c>
      <c r="M1801" s="1"/>
      <c r="N1801" s="1" t="s">
        <v>27</v>
      </c>
      <c r="O1801" s="1" t="s">
        <v>28</v>
      </c>
      <c r="P1801" s="1" t="s">
        <v>682</v>
      </c>
      <c r="Q1801" s="1" t="s">
        <v>1031</v>
      </c>
      <c r="R1801" s="1">
        <v>83854</v>
      </c>
      <c r="S1801" s="1" t="s">
        <v>164</v>
      </c>
      <c r="T1801" s="1" t="s">
        <v>164</v>
      </c>
      <c r="U1801" s="1">
        <v>7</v>
      </c>
      <c r="V1801" s="1">
        <v>89716</v>
      </c>
    </row>
    <row r="1802" spans="1:22" x14ac:dyDescent="0.35">
      <c r="A1802" s="1">
        <v>24202</v>
      </c>
      <c r="B1802" s="1" t="s">
        <v>50</v>
      </c>
      <c r="C1802" s="1">
        <v>320.98</v>
      </c>
      <c r="D1802" s="1">
        <v>0.1</v>
      </c>
      <c r="E1802" s="1">
        <v>3149</v>
      </c>
      <c r="F1802" s="1"/>
      <c r="G1802" s="1"/>
      <c r="H1802" s="1" t="s">
        <v>22</v>
      </c>
      <c r="I1802" s="1" t="s">
        <v>81</v>
      </c>
      <c r="J1802" s="1" t="s">
        <v>34</v>
      </c>
      <c r="K1802" s="1" t="s">
        <v>35</v>
      </c>
      <c r="L1802" s="1" t="s">
        <v>36</v>
      </c>
      <c r="M1802" s="1"/>
      <c r="N1802" s="1" t="s">
        <v>27</v>
      </c>
      <c r="O1802" s="1" t="s">
        <v>28</v>
      </c>
      <c r="P1802" s="1" t="s">
        <v>682</v>
      </c>
      <c r="Q1802" s="1" t="s">
        <v>1032</v>
      </c>
      <c r="R1802" s="1">
        <v>83440</v>
      </c>
      <c r="S1802" s="1" t="s">
        <v>164</v>
      </c>
      <c r="T1802" s="1" t="s">
        <v>189</v>
      </c>
      <c r="U1802" s="1">
        <v>6</v>
      </c>
      <c r="V1802" s="1">
        <v>89716</v>
      </c>
    </row>
    <row r="1803" spans="1:22" x14ac:dyDescent="0.35">
      <c r="A1803" s="1">
        <v>19625</v>
      </c>
      <c r="B1803" s="1" t="s">
        <v>31</v>
      </c>
      <c r="C1803" s="1">
        <v>145.97999999999999</v>
      </c>
      <c r="D1803" s="1">
        <v>0.1</v>
      </c>
      <c r="E1803" s="1">
        <v>3151</v>
      </c>
      <c r="F1803" s="1"/>
      <c r="G1803" s="1"/>
      <c r="H1803" s="1" t="s">
        <v>22</v>
      </c>
      <c r="I1803" s="1" t="s">
        <v>81</v>
      </c>
      <c r="J1803" s="1" t="s">
        <v>34</v>
      </c>
      <c r="K1803" s="1" t="s">
        <v>123</v>
      </c>
      <c r="L1803" s="1" t="s">
        <v>108</v>
      </c>
      <c r="M1803" s="1"/>
      <c r="N1803" s="1" t="s">
        <v>27</v>
      </c>
      <c r="O1803" s="1" t="s">
        <v>28</v>
      </c>
      <c r="P1803" s="1" t="s">
        <v>37</v>
      </c>
      <c r="Q1803" s="1" t="s">
        <v>1033</v>
      </c>
      <c r="R1803" s="1">
        <v>92277</v>
      </c>
      <c r="S1803" s="2">
        <v>42069</v>
      </c>
      <c r="T1803" s="2">
        <v>42069</v>
      </c>
      <c r="U1803" s="1">
        <v>9</v>
      </c>
      <c r="V1803" s="1">
        <v>88543</v>
      </c>
    </row>
    <row r="1804" spans="1:22" x14ac:dyDescent="0.35">
      <c r="A1804" s="1">
        <v>19618</v>
      </c>
      <c r="B1804" s="1" t="s">
        <v>41</v>
      </c>
      <c r="C1804" s="1">
        <v>3502.14</v>
      </c>
      <c r="D1804" s="1">
        <v>0.15</v>
      </c>
      <c r="E1804" s="1">
        <v>3151</v>
      </c>
      <c r="F1804" s="1"/>
      <c r="G1804" s="1"/>
      <c r="H1804" s="1" t="s">
        <v>22</v>
      </c>
      <c r="I1804" s="1" t="s">
        <v>81</v>
      </c>
      <c r="J1804" s="1" t="s">
        <v>73</v>
      </c>
      <c r="K1804" s="1" t="s">
        <v>74</v>
      </c>
      <c r="L1804" s="1" t="s">
        <v>108</v>
      </c>
      <c r="M1804" s="1"/>
      <c r="N1804" s="1" t="s">
        <v>27</v>
      </c>
      <c r="O1804" s="1" t="s">
        <v>28</v>
      </c>
      <c r="P1804" s="1" t="s">
        <v>37</v>
      </c>
      <c r="Q1804" s="1" t="s">
        <v>1033</v>
      </c>
      <c r="R1804" s="1">
        <v>92277</v>
      </c>
      <c r="S1804" s="2">
        <v>42096</v>
      </c>
      <c r="T1804" s="2">
        <v>42126</v>
      </c>
      <c r="U1804" s="1">
        <v>1</v>
      </c>
      <c r="V1804" s="1">
        <v>88544</v>
      </c>
    </row>
    <row r="1805" spans="1:22" x14ac:dyDescent="0.35">
      <c r="A1805" s="1">
        <v>19619</v>
      </c>
      <c r="B1805" s="1" t="s">
        <v>41</v>
      </c>
      <c r="C1805" s="1">
        <v>15.73</v>
      </c>
      <c r="D1805" s="1">
        <v>0.05</v>
      </c>
      <c r="E1805" s="1">
        <v>3151</v>
      </c>
      <c r="F1805" s="1"/>
      <c r="G1805" s="1"/>
      <c r="H1805" s="1" t="s">
        <v>32</v>
      </c>
      <c r="I1805" s="1" t="s">
        <v>81</v>
      </c>
      <c r="J1805" s="1" t="s">
        <v>58</v>
      </c>
      <c r="K1805" s="1" t="s">
        <v>141</v>
      </c>
      <c r="L1805" s="1" t="s">
        <v>44</v>
      </c>
      <c r="M1805" s="1"/>
      <c r="N1805" s="1" t="s">
        <v>27</v>
      </c>
      <c r="O1805" s="1" t="s">
        <v>28</v>
      </c>
      <c r="P1805" s="1" t="s">
        <v>37</v>
      </c>
      <c r="Q1805" s="1" t="s">
        <v>1033</v>
      </c>
      <c r="R1805" s="1">
        <v>92277</v>
      </c>
      <c r="S1805" s="2">
        <v>42096</v>
      </c>
      <c r="T1805" s="2">
        <v>42126</v>
      </c>
      <c r="U1805" s="1">
        <v>4</v>
      </c>
      <c r="V1805" s="1">
        <v>88544</v>
      </c>
    </row>
    <row r="1806" spans="1:22" x14ac:dyDescent="0.35">
      <c r="A1806" s="1">
        <v>23322</v>
      </c>
      <c r="B1806" s="1" t="s">
        <v>31</v>
      </c>
      <c r="C1806" s="1">
        <v>25.99</v>
      </c>
      <c r="D1806" s="1">
        <v>0.05</v>
      </c>
      <c r="E1806" s="1">
        <v>3151</v>
      </c>
      <c r="F1806" s="1"/>
      <c r="G1806" s="1"/>
      <c r="H1806" s="1" t="s">
        <v>22</v>
      </c>
      <c r="I1806" s="1" t="s">
        <v>81</v>
      </c>
      <c r="J1806" s="1" t="s">
        <v>58</v>
      </c>
      <c r="K1806" s="1" t="s">
        <v>25</v>
      </c>
      <c r="L1806" s="1" t="s">
        <v>53</v>
      </c>
      <c r="M1806" s="1"/>
      <c r="N1806" s="1" t="s">
        <v>27</v>
      </c>
      <c r="O1806" s="1" t="s">
        <v>28</v>
      </c>
      <c r="P1806" s="1" t="s">
        <v>37</v>
      </c>
      <c r="Q1806" s="1" t="s">
        <v>1033</v>
      </c>
      <c r="R1806" s="1">
        <v>92277</v>
      </c>
      <c r="S1806" s="1" t="s">
        <v>270</v>
      </c>
      <c r="T1806" s="1" t="s">
        <v>136</v>
      </c>
      <c r="U1806" s="1">
        <v>18</v>
      </c>
      <c r="V1806" s="1">
        <v>88545</v>
      </c>
    </row>
    <row r="1807" spans="1:22" x14ac:dyDescent="0.35">
      <c r="A1807" s="1">
        <v>24723</v>
      </c>
      <c r="B1807" s="1" t="s">
        <v>50</v>
      </c>
      <c r="C1807" s="1">
        <v>17.239999999999998</v>
      </c>
      <c r="D1807" s="1">
        <v>0.05</v>
      </c>
      <c r="E1807" s="1">
        <v>3151</v>
      </c>
      <c r="F1807" s="1"/>
      <c r="G1807" s="1"/>
      <c r="H1807" s="1" t="s">
        <v>32</v>
      </c>
      <c r="I1807" s="1" t="s">
        <v>42</v>
      </c>
      <c r="J1807" s="1" t="s">
        <v>58</v>
      </c>
      <c r="K1807" s="1" t="s">
        <v>141</v>
      </c>
      <c r="L1807" s="1" t="s">
        <v>44</v>
      </c>
      <c r="M1807" s="1"/>
      <c r="N1807" s="1" t="s">
        <v>27</v>
      </c>
      <c r="O1807" s="1" t="s">
        <v>28</v>
      </c>
      <c r="P1807" s="1" t="s">
        <v>37</v>
      </c>
      <c r="Q1807" s="1" t="s">
        <v>1033</v>
      </c>
      <c r="R1807" s="1">
        <v>92277</v>
      </c>
      <c r="S1807" s="1" t="s">
        <v>386</v>
      </c>
      <c r="T1807" s="1" t="s">
        <v>386</v>
      </c>
      <c r="U1807" s="1">
        <v>7</v>
      </c>
      <c r="V1807" s="1">
        <v>88546</v>
      </c>
    </row>
    <row r="1808" spans="1:22" x14ac:dyDescent="0.35">
      <c r="A1808" s="1">
        <v>24329</v>
      </c>
      <c r="B1808" s="1" t="s">
        <v>50</v>
      </c>
      <c r="C1808" s="1">
        <v>5.98</v>
      </c>
      <c r="D1808" s="1">
        <v>0.05</v>
      </c>
      <c r="E1808" s="1">
        <v>3151</v>
      </c>
      <c r="F1808" s="1"/>
      <c r="G1808" s="1"/>
      <c r="H1808" s="1" t="s">
        <v>32</v>
      </c>
      <c r="I1808" s="1" t="s">
        <v>81</v>
      </c>
      <c r="J1808" s="1" t="s">
        <v>58</v>
      </c>
      <c r="K1808" s="1" t="s">
        <v>100</v>
      </c>
      <c r="L1808" s="1" t="s">
        <v>53</v>
      </c>
      <c r="M1808" s="1"/>
      <c r="N1808" s="1" t="s">
        <v>27</v>
      </c>
      <c r="O1808" s="1" t="s">
        <v>28</v>
      </c>
      <c r="P1808" s="1" t="s">
        <v>37</v>
      </c>
      <c r="Q1808" s="1" t="s">
        <v>1033</v>
      </c>
      <c r="R1808" s="1">
        <v>92277</v>
      </c>
      <c r="S1808" s="2">
        <v>42311</v>
      </c>
      <c r="T1808" s="2">
        <v>42341</v>
      </c>
      <c r="U1808" s="1">
        <v>10</v>
      </c>
      <c r="V1808" s="1">
        <v>88547</v>
      </c>
    </row>
    <row r="1809" spans="1:22" x14ac:dyDescent="0.35">
      <c r="A1809" s="1">
        <v>21734</v>
      </c>
      <c r="B1809" s="1" t="s">
        <v>21</v>
      </c>
      <c r="C1809" s="1">
        <v>99.23</v>
      </c>
      <c r="D1809" s="1">
        <v>0.05</v>
      </c>
      <c r="E1809" s="1">
        <v>3151</v>
      </c>
      <c r="F1809" s="1"/>
      <c r="G1809" s="1"/>
      <c r="H1809" s="1" t="s">
        <v>32</v>
      </c>
      <c r="I1809" s="1" t="s">
        <v>81</v>
      </c>
      <c r="J1809" s="1" t="s">
        <v>34</v>
      </c>
      <c r="K1809" s="1" t="s">
        <v>52</v>
      </c>
      <c r="L1809" s="1" t="s">
        <v>44</v>
      </c>
      <c r="M1809" s="1"/>
      <c r="N1809" s="1" t="s">
        <v>27</v>
      </c>
      <c r="O1809" s="1" t="s">
        <v>114</v>
      </c>
      <c r="P1809" s="1" t="s">
        <v>37</v>
      </c>
      <c r="Q1809" s="1" t="s">
        <v>1033</v>
      </c>
      <c r="R1809" s="1">
        <v>92277</v>
      </c>
      <c r="S1809" s="1" t="s">
        <v>192</v>
      </c>
      <c r="T1809" s="2">
        <v>42039</v>
      </c>
      <c r="U1809" s="1">
        <v>1</v>
      </c>
      <c r="V1809" s="1">
        <v>88548</v>
      </c>
    </row>
    <row r="1810" spans="1:22" x14ac:dyDescent="0.35">
      <c r="A1810" s="1">
        <v>21436</v>
      </c>
      <c r="B1810" s="1" t="s">
        <v>21</v>
      </c>
      <c r="C1810" s="1">
        <v>150.97999999999999</v>
      </c>
      <c r="D1810" s="1">
        <v>0.1</v>
      </c>
      <c r="E1810" s="1">
        <v>3154</v>
      </c>
      <c r="F1810" s="1"/>
      <c r="G1810" s="1"/>
      <c r="H1810" s="1" t="s">
        <v>22</v>
      </c>
      <c r="I1810" s="1" t="s">
        <v>81</v>
      </c>
      <c r="J1810" s="1" t="s">
        <v>73</v>
      </c>
      <c r="K1810" s="1" t="s">
        <v>74</v>
      </c>
      <c r="L1810" s="1" t="s">
        <v>75</v>
      </c>
      <c r="M1810" s="1"/>
      <c r="N1810" s="1" t="s">
        <v>27</v>
      </c>
      <c r="O1810" s="1" t="s">
        <v>114</v>
      </c>
      <c r="P1810" s="1" t="s">
        <v>242</v>
      </c>
      <c r="Q1810" s="1" t="s">
        <v>1034</v>
      </c>
      <c r="R1810" s="1">
        <v>33710</v>
      </c>
      <c r="S1810" s="1" t="s">
        <v>198</v>
      </c>
      <c r="T1810" s="1" t="s">
        <v>167</v>
      </c>
      <c r="U1810" s="1">
        <v>8</v>
      </c>
      <c r="V1810" s="1">
        <v>86899</v>
      </c>
    </row>
    <row r="1811" spans="1:22" x14ac:dyDescent="0.35">
      <c r="A1811" s="1">
        <v>20253</v>
      </c>
      <c r="B1811" s="1" t="s">
        <v>41</v>
      </c>
      <c r="C1811" s="1">
        <v>17.7</v>
      </c>
      <c r="D1811" s="1">
        <v>0.05</v>
      </c>
      <c r="E1811" s="1">
        <v>3154</v>
      </c>
      <c r="F1811" s="1"/>
      <c r="G1811" s="1"/>
      <c r="H1811" s="1" t="s">
        <v>32</v>
      </c>
      <c r="I1811" s="1" t="s">
        <v>104</v>
      </c>
      <c r="J1811" s="1" t="s">
        <v>58</v>
      </c>
      <c r="K1811" s="1" t="s">
        <v>119</v>
      </c>
      <c r="L1811" s="1" t="s">
        <v>53</v>
      </c>
      <c r="M1811" s="1"/>
      <c r="N1811" s="1" t="s">
        <v>27</v>
      </c>
      <c r="O1811" s="1" t="s">
        <v>114</v>
      </c>
      <c r="P1811" s="1" t="s">
        <v>242</v>
      </c>
      <c r="Q1811" s="1" t="s">
        <v>1034</v>
      </c>
      <c r="R1811" s="1">
        <v>33710</v>
      </c>
      <c r="S1811" s="1" t="s">
        <v>64</v>
      </c>
      <c r="T1811" s="1" t="s">
        <v>330</v>
      </c>
      <c r="U1811" s="1">
        <v>11</v>
      </c>
      <c r="V1811" s="1">
        <v>86900</v>
      </c>
    </row>
    <row r="1812" spans="1:22" x14ac:dyDescent="0.35">
      <c r="A1812" s="1">
        <v>18635</v>
      </c>
      <c r="B1812" s="1" t="s">
        <v>41</v>
      </c>
      <c r="C1812" s="1">
        <v>21.38</v>
      </c>
      <c r="D1812" s="1">
        <v>0.05</v>
      </c>
      <c r="E1812" s="1">
        <v>3154</v>
      </c>
      <c r="F1812" s="1"/>
      <c r="G1812" s="1"/>
      <c r="H1812" s="1" t="s">
        <v>32</v>
      </c>
      <c r="I1812" s="1" t="s">
        <v>81</v>
      </c>
      <c r="J1812" s="1" t="s">
        <v>58</v>
      </c>
      <c r="K1812" s="1" t="s">
        <v>25</v>
      </c>
      <c r="L1812" s="1" t="s">
        <v>44</v>
      </c>
      <c r="M1812" s="1"/>
      <c r="N1812" s="1" t="s">
        <v>27</v>
      </c>
      <c r="O1812" s="1" t="s">
        <v>114</v>
      </c>
      <c r="P1812" s="1" t="s">
        <v>242</v>
      </c>
      <c r="Q1812" s="1" t="s">
        <v>1034</v>
      </c>
      <c r="R1812" s="1">
        <v>33710</v>
      </c>
      <c r="S1812" s="1" t="s">
        <v>128</v>
      </c>
      <c r="T1812" s="1" t="s">
        <v>128</v>
      </c>
      <c r="U1812" s="1">
        <v>21</v>
      </c>
      <c r="V1812" s="1">
        <v>86901</v>
      </c>
    </row>
    <row r="1813" spans="1:22" x14ac:dyDescent="0.35">
      <c r="A1813" s="1">
        <v>23392</v>
      </c>
      <c r="B1813" s="1" t="s">
        <v>41</v>
      </c>
      <c r="C1813" s="1">
        <v>60.22</v>
      </c>
      <c r="D1813" s="1">
        <v>0.05</v>
      </c>
      <c r="E1813" s="1">
        <v>3155</v>
      </c>
      <c r="F1813" s="1"/>
      <c r="G1813" s="1"/>
      <c r="H1813" s="1" t="s">
        <v>32</v>
      </c>
      <c r="I1813" s="1" t="s">
        <v>81</v>
      </c>
      <c r="J1813" s="1" t="s">
        <v>58</v>
      </c>
      <c r="K1813" s="1" t="s">
        <v>196</v>
      </c>
      <c r="L1813" s="1" t="s">
        <v>53</v>
      </c>
      <c r="M1813" s="1"/>
      <c r="N1813" s="1" t="s">
        <v>27</v>
      </c>
      <c r="O1813" s="1" t="s">
        <v>114</v>
      </c>
      <c r="P1813" s="1" t="s">
        <v>242</v>
      </c>
      <c r="Q1813" s="1" t="s">
        <v>276</v>
      </c>
      <c r="R1813" s="1">
        <v>32771</v>
      </c>
      <c r="S1813" s="1" t="s">
        <v>96</v>
      </c>
      <c r="T1813" s="1" t="s">
        <v>222</v>
      </c>
      <c r="U1813" s="1">
        <v>9</v>
      </c>
      <c r="V1813" s="1">
        <v>86898</v>
      </c>
    </row>
    <row r="1814" spans="1:22" x14ac:dyDescent="0.35">
      <c r="A1814" s="1">
        <v>21437</v>
      </c>
      <c r="B1814" s="1" t="s">
        <v>21</v>
      </c>
      <c r="C1814" s="1">
        <v>25.98</v>
      </c>
      <c r="D1814" s="1">
        <v>0.05</v>
      </c>
      <c r="E1814" s="1">
        <v>3155</v>
      </c>
      <c r="F1814" s="1"/>
      <c r="G1814" s="1"/>
      <c r="H1814" s="1" t="s">
        <v>22</v>
      </c>
      <c r="I1814" s="1" t="s">
        <v>81</v>
      </c>
      <c r="J1814" s="1" t="s">
        <v>34</v>
      </c>
      <c r="K1814" s="1" t="s">
        <v>35</v>
      </c>
      <c r="L1814" s="1" t="s">
        <v>36</v>
      </c>
      <c r="M1814" s="1"/>
      <c r="N1814" s="1" t="s">
        <v>27</v>
      </c>
      <c r="O1814" s="1" t="s">
        <v>114</v>
      </c>
      <c r="P1814" s="1" t="s">
        <v>242</v>
      </c>
      <c r="Q1814" s="1" t="s">
        <v>276</v>
      </c>
      <c r="R1814" s="1">
        <v>32771</v>
      </c>
      <c r="S1814" s="1" t="s">
        <v>198</v>
      </c>
      <c r="T1814" s="1" t="s">
        <v>167</v>
      </c>
      <c r="U1814" s="1">
        <v>4</v>
      </c>
      <c r="V1814" s="1">
        <v>86899</v>
      </c>
    </row>
    <row r="1815" spans="1:22" x14ac:dyDescent="0.35">
      <c r="A1815" s="1">
        <v>21438</v>
      </c>
      <c r="B1815" s="1" t="s">
        <v>21</v>
      </c>
      <c r="C1815" s="1">
        <v>32.479999999999997</v>
      </c>
      <c r="D1815" s="1">
        <v>0.05</v>
      </c>
      <c r="E1815" s="1">
        <v>3155</v>
      </c>
      <c r="F1815" s="1"/>
      <c r="G1815" s="1"/>
      <c r="H1815" s="1" t="s">
        <v>32</v>
      </c>
      <c r="I1815" s="1" t="s">
        <v>81</v>
      </c>
      <c r="J1815" s="1" t="s">
        <v>58</v>
      </c>
      <c r="K1815" s="1" t="s">
        <v>119</v>
      </c>
      <c r="L1815" s="1" t="s">
        <v>178</v>
      </c>
      <c r="M1815" s="1"/>
      <c r="N1815" s="1" t="s">
        <v>27</v>
      </c>
      <c r="O1815" s="1" t="s">
        <v>114</v>
      </c>
      <c r="P1815" s="1" t="s">
        <v>242</v>
      </c>
      <c r="Q1815" s="1" t="s">
        <v>276</v>
      </c>
      <c r="R1815" s="1">
        <v>32771</v>
      </c>
      <c r="S1815" s="1" t="s">
        <v>198</v>
      </c>
      <c r="T1815" s="1" t="s">
        <v>167</v>
      </c>
      <c r="U1815" s="1">
        <v>10</v>
      </c>
      <c r="V1815" s="1">
        <v>86899</v>
      </c>
    </row>
    <row r="1816" spans="1:22" x14ac:dyDescent="0.35">
      <c r="A1816" s="1">
        <v>22015</v>
      </c>
      <c r="B1816" s="1" t="s">
        <v>41</v>
      </c>
      <c r="C1816" s="1">
        <v>159.99</v>
      </c>
      <c r="D1816" s="1">
        <v>0.1</v>
      </c>
      <c r="E1816" s="1">
        <v>3155</v>
      </c>
      <c r="F1816" s="1"/>
      <c r="G1816" s="1"/>
      <c r="H1816" s="1" t="s">
        <v>32</v>
      </c>
      <c r="I1816" s="1" t="s">
        <v>104</v>
      </c>
      <c r="J1816" s="1" t="s">
        <v>73</v>
      </c>
      <c r="K1816" s="1" t="s">
        <v>144</v>
      </c>
      <c r="L1816" s="1" t="s">
        <v>53</v>
      </c>
      <c r="M1816" s="1"/>
      <c r="N1816" s="1" t="s">
        <v>27</v>
      </c>
      <c r="O1816" s="1" t="s">
        <v>114</v>
      </c>
      <c r="P1816" s="1" t="s">
        <v>242</v>
      </c>
      <c r="Q1816" s="1" t="s">
        <v>276</v>
      </c>
      <c r="R1816" s="1">
        <v>32771</v>
      </c>
      <c r="S1816" s="1" t="s">
        <v>190</v>
      </c>
      <c r="T1816" s="1" t="s">
        <v>111</v>
      </c>
      <c r="U1816" s="1">
        <v>23</v>
      </c>
      <c r="V1816" s="1">
        <v>86902</v>
      </c>
    </row>
    <row r="1817" spans="1:22" x14ac:dyDescent="0.35">
      <c r="A1817" s="1">
        <v>19374</v>
      </c>
      <c r="B1817" s="1" t="s">
        <v>31</v>
      </c>
      <c r="C1817" s="1">
        <v>280.98</v>
      </c>
      <c r="D1817" s="1">
        <v>0.1</v>
      </c>
      <c r="E1817" s="1">
        <v>3167</v>
      </c>
      <c r="F1817" s="1"/>
      <c r="G1817" s="1"/>
      <c r="H1817" s="1" t="s">
        <v>22</v>
      </c>
      <c r="I1817" s="1" t="s">
        <v>81</v>
      </c>
      <c r="J1817" s="1" t="s">
        <v>34</v>
      </c>
      <c r="K1817" s="1" t="s">
        <v>35</v>
      </c>
      <c r="L1817" s="1" t="s">
        <v>36</v>
      </c>
      <c r="M1817" s="1"/>
      <c r="N1817" s="1" t="s">
        <v>27</v>
      </c>
      <c r="O1817" s="1" t="s">
        <v>114</v>
      </c>
      <c r="P1817" s="1" t="s">
        <v>242</v>
      </c>
      <c r="Q1817" s="1" t="s">
        <v>1035</v>
      </c>
      <c r="R1817" s="1">
        <v>32004</v>
      </c>
      <c r="S1817" s="1" t="s">
        <v>310</v>
      </c>
      <c r="T1817" s="1" t="s">
        <v>311</v>
      </c>
      <c r="U1817" s="1">
        <v>14</v>
      </c>
      <c r="V1817" s="1">
        <v>86491</v>
      </c>
    </row>
    <row r="1818" spans="1:22" x14ac:dyDescent="0.35">
      <c r="A1818" s="1">
        <v>19375</v>
      </c>
      <c r="B1818" s="1" t="s">
        <v>31</v>
      </c>
      <c r="C1818" s="1">
        <v>4.9800000000000004</v>
      </c>
      <c r="D1818" s="1">
        <v>0.05</v>
      </c>
      <c r="E1818" s="1">
        <v>3167</v>
      </c>
      <c r="F1818" s="1"/>
      <c r="G1818" s="1"/>
      <c r="H1818" s="1" t="s">
        <v>32</v>
      </c>
      <c r="I1818" s="1" t="s">
        <v>81</v>
      </c>
      <c r="J1818" s="1" t="s">
        <v>58</v>
      </c>
      <c r="K1818" s="1" t="s">
        <v>83</v>
      </c>
      <c r="L1818" s="1" t="s">
        <v>53</v>
      </c>
      <c r="M1818" s="1"/>
      <c r="N1818" s="1" t="s">
        <v>27</v>
      </c>
      <c r="O1818" s="1" t="s">
        <v>114</v>
      </c>
      <c r="P1818" s="1" t="s">
        <v>242</v>
      </c>
      <c r="Q1818" s="1" t="s">
        <v>1035</v>
      </c>
      <c r="R1818" s="1">
        <v>32004</v>
      </c>
      <c r="S1818" s="1" t="s">
        <v>310</v>
      </c>
      <c r="T1818" s="1" t="s">
        <v>264</v>
      </c>
      <c r="U1818" s="1">
        <v>15</v>
      </c>
      <c r="V1818" s="1">
        <v>86491</v>
      </c>
    </row>
    <row r="1819" spans="1:22" x14ac:dyDescent="0.35">
      <c r="A1819" s="1">
        <v>19376</v>
      </c>
      <c r="B1819" s="1" t="s">
        <v>31</v>
      </c>
      <c r="C1819" s="1">
        <v>3.98</v>
      </c>
      <c r="D1819" s="1">
        <v>0.05</v>
      </c>
      <c r="E1819" s="1">
        <v>3167</v>
      </c>
      <c r="F1819" s="1"/>
      <c r="G1819" s="1"/>
      <c r="H1819" s="1" t="s">
        <v>32</v>
      </c>
      <c r="I1819" s="1" t="s">
        <v>81</v>
      </c>
      <c r="J1819" s="1" t="s">
        <v>58</v>
      </c>
      <c r="K1819" s="1" t="s">
        <v>25</v>
      </c>
      <c r="L1819" s="1" t="s">
        <v>26</v>
      </c>
      <c r="M1819" s="1"/>
      <c r="N1819" s="1" t="s">
        <v>27</v>
      </c>
      <c r="O1819" s="1" t="s">
        <v>114</v>
      </c>
      <c r="P1819" s="1" t="s">
        <v>242</v>
      </c>
      <c r="Q1819" s="1" t="s">
        <v>1035</v>
      </c>
      <c r="R1819" s="1">
        <v>32004</v>
      </c>
      <c r="S1819" s="1" t="s">
        <v>310</v>
      </c>
      <c r="T1819" s="1" t="s">
        <v>264</v>
      </c>
      <c r="U1819" s="1">
        <v>11</v>
      </c>
      <c r="V1819" s="1">
        <v>86491</v>
      </c>
    </row>
    <row r="1820" spans="1:22" x14ac:dyDescent="0.35">
      <c r="A1820" s="1">
        <v>25683</v>
      </c>
      <c r="B1820" s="1" t="s">
        <v>41</v>
      </c>
      <c r="C1820" s="1">
        <v>7.28</v>
      </c>
      <c r="D1820" s="1">
        <v>0.05</v>
      </c>
      <c r="E1820" s="1">
        <v>3169</v>
      </c>
      <c r="F1820" s="1"/>
      <c r="G1820" s="1"/>
      <c r="H1820" s="1" t="s">
        <v>22</v>
      </c>
      <c r="I1820" s="1" t="s">
        <v>51</v>
      </c>
      <c r="J1820" s="1" t="s">
        <v>58</v>
      </c>
      <c r="K1820" s="1" t="s">
        <v>83</v>
      </c>
      <c r="L1820" s="1" t="s">
        <v>53</v>
      </c>
      <c r="M1820" s="1"/>
      <c r="N1820" s="1" t="s">
        <v>27</v>
      </c>
      <c r="O1820" s="1" t="s">
        <v>114</v>
      </c>
      <c r="P1820" s="1" t="s">
        <v>242</v>
      </c>
      <c r="Q1820" s="1" t="s">
        <v>1036</v>
      </c>
      <c r="R1820" s="1">
        <v>32127</v>
      </c>
      <c r="S1820" s="1" t="s">
        <v>204</v>
      </c>
      <c r="T1820" s="1" t="s">
        <v>252</v>
      </c>
      <c r="U1820" s="1">
        <v>1</v>
      </c>
      <c r="V1820" s="1">
        <v>86490</v>
      </c>
    </row>
    <row r="1821" spans="1:22" x14ac:dyDescent="0.35">
      <c r="A1821" s="1">
        <v>26055</v>
      </c>
      <c r="B1821" s="1" t="s">
        <v>50</v>
      </c>
      <c r="C1821" s="1">
        <v>7.28</v>
      </c>
      <c r="D1821" s="1">
        <v>0.05</v>
      </c>
      <c r="E1821" s="1">
        <v>3170</v>
      </c>
      <c r="F1821" s="1"/>
      <c r="G1821" s="1"/>
      <c r="H1821" s="1" t="s">
        <v>32</v>
      </c>
      <c r="I1821" s="1" t="s">
        <v>81</v>
      </c>
      <c r="J1821" s="1" t="s">
        <v>58</v>
      </c>
      <c r="K1821" s="1" t="s">
        <v>83</v>
      </c>
      <c r="L1821" s="1" t="s">
        <v>53</v>
      </c>
      <c r="M1821" s="1"/>
      <c r="N1821" s="1" t="s">
        <v>27</v>
      </c>
      <c r="O1821" s="1" t="s">
        <v>114</v>
      </c>
      <c r="P1821" s="1" t="s">
        <v>242</v>
      </c>
      <c r="Q1821" s="1" t="s">
        <v>1037</v>
      </c>
      <c r="R1821" s="1">
        <v>34952</v>
      </c>
      <c r="S1821" s="1" t="s">
        <v>211</v>
      </c>
      <c r="T1821" s="1" t="s">
        <v>211</v>
      </c>
      <c r="U1821" s="1">
        <v>12</v>
      </c>
      <c r="V1821" s="1">
        <v>86489</v>
      </c>
    </row>
    <row r="1822" spans="1:22" x14ac:dyDescent="0.35">
      <c r="A1822" s="1">
        <v>21961</v>
      </c>
      <c r="B1822" s="1" t="s">
        <v>21</v>
      </c>
      <c r="C1822" s="1">
        <v>10.97</v>
      </c>
      <c r="D1822" s="1">
        <v>0.05</v>
      </c>
      <c r="E1822" s="1">
        <v>3176</v>
      </c>
      <c r="F1822" s="1"/>
      <c r="G1822" s="1"/>
      <c r="H1822" s="1" t="s">
        <v>32</v>
      </c>
      <c r="I1822" s="1" t="s">
        <v>104</v>
      </c>
      <c r="J1822" s="1" t="s">
        <v>73</v>
      </c>
      <c r="K1822" s="1" t="s">
        <v>144</v>
      </c>
      <c r="L1822" s="1" t="s">
        <v>53</v>
      </c>
      <c r="M1822" s="1"/>
      <c r="N1822" s="1" t="s">
        <v>27</v>
      </c>
      <c r="O1822" s="1" t="s">
        <v>114</v>
      </c>
      <c r="P1822" s="1" t="s">
        <v>242</v>
      </c>
      <c r="Q1822" s="1" t="s">
        <v>1038</v>
      </c>
      <c r="R1822" s="1">
        <v>32216</v>
      </c>
      <c r="S1822" s="2">
        <v>42099</v>
      </c>
      <c r="T1822" s="2">
        <v>42160</v>
      </c>
      <c r="U1822" s="1">
        <v>19</v>
      </c>
      <c r="V1822" s="1">
        <v>90820</v>
      </c>
    </row>
    <row r="1823" spans="1:22" x14ac:dyDescent="0.35">
      <c r="A1823" s="1">
        <v>20964</v>
      </c>
      <c r="B1823" s="1" t="s">
        <v>98</v>
      </c>
      <c r="C1823" s="1">
        <v>58.14</v>
      </c>
      <c r="D1823" s="1">
        <v>0.05</v>
      </c>
      <c r="E1823" s="1">
        <v>3176</v>
      </c>
      <c r="F1823" s="1"/>
      <c r="G1823" s="1"/>
      <c r="H1823" s="1" t="s">
        <v>22</v>
      </c>
      <c r="I1823" s="1" t="s">
        <v>104</v>
      </c>
      <c r="J1823" s="1" t="s">
        <v>34</v>
      </c>
      <c r="K1823" s="1" t="s">
        <v>151</v>
      </c>
      <c r="L1823" s="1" t="s">
        <v>108</v>
      </c>
      <c r="M1823" s="1"/>
      <c r="N1823" s="1" t="s">
        <v>27</v>
      </c>
      <c r="O1823" s="1" t="s">
        <v>114</v>
      </c>
      <c r="P1823" s="1" t="s">
        <v>242</v>
      </c>
      <c r="Q1823" s="1" t="s">
        <v>1038</v>
      </c>
      <c r="R1823" s="1">
        <v>32216</v>
      </c>
      <c r="S1823" s="1" t="s">
        <v>324</v>
      </c>
      <c r="T1823" s="2">
        <v>42011</v>
      </c>
      <c r="U1823" s="1">
        <v>22</v>
      </c>
      <c r="V1823" s="1">
        <v>90821</v>
      </c>
    </row>
    <row r="1824" spans="1:22" x14ac:dyDescent="0.35">
      <c r="A1824" s="1">
        <v>20965</v>
      </c>
      <c r="B1824" s="1" t="s">
        <v>98</v>
      </c>
      <c r="C1824" s="1">
        <v>15.57</v>
      </c>
      <c r="D1824" s="1">
        <v>0.05</v>
      </c>
      <c r="E1824" s="1">
        <v>3176</v>
      </c>
      <c r="F1824" s="1"/>
      <c r="G1824" s="1"/>
      <c r="H1824" s="1" t="s">
        <v>32</v>
      </c>
      <c r="I1824" s="1" t="s">
        <v>104</v>
      </c>
      <c r="J1824" s="1" t="s">
        <v>58</v>
      </c>
      <c r="K1824" s="1" t="s">
        <v>61</v>
      </c>
      <c r="L1824" s="1" t="s">
        <v>53</v>
      </c>
      <c r="M1824" s="1"/>
      <c r="N1824" s="1" t="s">
        <v>27</v>
      </c>
      <c r="O1824" s="1" t="s">
        <v>114</v>
      </c>
      <c r="P1824" s="1" t="s">
        <v>242</v>
      </c>
      <c r="Q1824" s="1" t="s">
        <v>1038</v>
      </c>
      <c r="R1824" s="1">
        <v>32216</v>
      </c>
      <c r="S1824" s="1" t="s">
        <v>324</v>
      </c>
      <c r="T1824" s="2">
        <v>42011</v>
      </c>
      <c r="U1824" s="1">
        <v>22</v>
      </c>
      <c r="V1824" s="1">
        <v>90821</v>
      </c>
    </row>
    <row r="1825" spans="1:22" x14ac:dyDescent="0.35">
      <c r="A1825" s="1">
        <v>24493</v>
      </c>
      <c r="B1825" s="1" t="s">
        <v>31</v>
      </c>
      <c r="C1825" s="1">
        <v>62.18</v>
      </c>
      <c r="D1825" s="1">
        <v>0.05</v>
      </c>
      <c r="E1825" s="1">
        <v>3177</v>
      </c>
      <c r="F1825" s="1"/>
      <c r="G1825" s="1"/>
      <c r="H1825" s="1" t="s">
        <v>32</v>
      </c>
      <c r="I1825" s="1" t="s">
        <v>104</v>
      </c>
      <c r="J1825" s="1" t="s">
        <v>34</v>
      </c>
      <c r="K1825" s="1" t="s">
        <v>52</v>
      </c>
      <c r="L1825" s="1" t="s">
        <v>75</v>
      </c>
      <c r="M1825" s="1"/>
      <c r="N1825" s="1" t="s">
        <v>27</v>
      </c>
      <c r="O1825" s="1" t="s">
        <v>114</v>
      </c>
      <c r="P1825" s="1" t="s">
        <v>242</v>
      </c>
      <c r="Q1825" s="1" t="s">
        <v>1039</v>
      </c>
      <c r="R1825" s="1">
        <v>33458</v>
      </c>
      <c r="S1825" s="1" t="s">
        <v>297</v>
      </c>
      <c r="T1825" s="1" t="s">
        <v>179</v>
      </c>
      <c r="U1825" s="1">
        <v>9</v>
      </c>
      <c r="V1825" s="1">
        <v>90818</v>
      </c>
    </row>
    <row r="1826" spans="1:22" x14ac:dyDescent="0.35">
      <c r="A1826" s="1">
        <v>22086</v>
      </c>
      <c r="B1826" s="1" t="s">
        <v>41</v>
      </c>
      <c r="C1826" s="1">
        <v>1.68</v>
      </c>
      <c r="D1826" s="1">
        <v>0.05</v>
      </c>
      <c r="E1826" s="1">
        <v>3177</v>
      </c>
      <c r="F1826" s="1"/>
      <c r="G1826" s="1"/>
      <c r="H1826" s="1" t="s">
        <v>32</v>
      </c>
      <c r="I1826" s="1" t="s">
        <v>104</v>
      </c>
      <c r="J1826" s="1" t="s">
        <v>58</v>
      </c>
      <c r="K1826" s="1" t="s">
        <v>25</v>
      </c>
      <c r="L1826" s="1" t="s">
        <v>26</v>
      </c>
      <c r="M1826" s="1"/>
      <c r="N1826" s="1" t="s">
        <v>27</v>
      </c>
      <c r="O1826" s="1" t="s">
        <v>54</v>
      </c>
      <c r="P1826" s="1" t="s">
        <v>242</v>
      </c>
      <c r="Q1826" s="1" t="s">
        <v>1039</v>
      </c>
      <c r="R1826" s="1">
        <v>33458</v>
      </c>
      <c r="S1826" s="1" t="s">
        <v>256</v>
      </c>
      <c r="T1826" s="2">
        <v>42039</v>
      </c>
      <c r="U1826" s="1">
        <v>5</v>
      </c>
      <c r="V1826" s="1">
        <v>90819</v>
      </c>
    </row>
    <row r="1827" spans="1:22" x14ac:dyDescent="0.35">
      <c r="A1827" s="1">
        <v>21554</v>
      </c>
      <c r="B1827" s="1" t="s">
        <v>98</v>
      </c>
      <c r="C1827" s="1">
        <v>35.44</v>
      </c>
      <c r="D1827" s="1">
        <v>0.05</v>
      </c>
      <c r="E1827" s="1">
        <v>3179</v>
      </c>
      <c r="F1827" s="1"/>
      <c r="G1827" s="1"/>
      <c r="H1827" s="1" t="s">
        <v>32</v>
      </c>
      <c r="I1827" s="1" t="s">
        <v>81</v>
      </c>
      <c r="J1827" s="1" t="s">
        <v>58</v>
      </c>
      <c r="K1827" s="1" t="s">
        <v>83</v>
      </c>
      <c r="L1827" s="1" t="s">
        <v>53</v>
      </c>
      <c r="M1827" s="1"/>
      <c r="N1827" s="1" t="s">
        <v>27</v>
      </c>
      <c r="O1827" s="1" t="s">
        <v>114</v>
      </c>
      <c r="P1827" s="1" t="s">
        <v>55</v>
      </c>
      <c r="Q1827" s="1" t="s">
        <v>1040</v>
      </c>
      <c r="R1827" s="1">
        <v>55060</v>
      </c>
      <c r="S1827" s="2">
        <v>42344</v>
      </c>
      <c r="T1827" s="1" t="s">
        <v>310</v>
      </c>
      <c r="U1827" s="1">
        <v>11</v>
      </c>
      <c r="V1827" s="1">
        <v>86989</v>
      </c>
    </row>
    <row r="1828" spans="1:22" x14ac:dyDescent="0.35">
      <c r="A1828" s="1">
        <v>24464</v>
      </c>
      <c r="B1828" s="1" t="s">
        <v>21</v>
      </c>
      <c r="C1828" s="1">
        <v>170.98</v>
      </c>
      <c r="D1828" s="1">
        <v>0.1</v>
      </c>
      <c r="E1828" s="1">
        <v>3187</v>
      </c>
      <c r="F1828" s="1"/>
      <c r="G1828" s="1"/>
      <c r="H1828" s="1" t="s">
        <v>22</v>
      </c>
      <c r="I1828" s="1" t="s">
        <v>51</v>
      </c>
      <c r="J1828" s="1" t="s">
        <v>34</v>
      </c>
      <c r="K1828" s="1" t="s">
        <v>151</v>
      </c>
      <c r="L1828" s="1" t="s">
        <v>108</v>
      </c>
      <c r="M1828" s="1"/>
      <c r="N1828" s="1" t="s">
        <v>27</v>
      </c>
      <c r="O1828" s="1" t="s">
        <v>54</v>
      </c>
      <c r="P1828" s="1" t="s">
        <v>242</v>
      </c>
      <c r="Q1828" s="1" t="s">
        <v>1041</v>
      </c>
      <c r="R1828" s="1">
        <v>33569</v>
      </c>
      <c r="S1828" s="2">
        <v>42038</v>
      </c>
      <c r="T1828" s="2">
        <v>42097</v>
      </c>
      <c r="U1828" s="1">
        <v>1</v>
      </c>
      <c r="V1828" s="1">
        <v>89025</v>
      </c>
    </row>
    <row r="1829" spans="1:22" x14ac:dyDescent="0.35">
      <c r="A1829" s="1">
        <v>20127</v>
      </c>
      <c r="B1829" s="1" t="s">
        <v>41</v>
      </c>
      <c r="C1829" s="1">
        <v>20.99</v>
      </c>
      <c r="D1829" s="1">
        <v>0.05</v>
      </c>
      <c r="E1829" s="1">
        <v>3191</v>
      </c>
      <c r="F1829" s="1"/>
      <c r="G1829" s="1"/>
      <c r="H1829" s="1" t="s">
        <v>32</v>
      </c>
      <c r="I1829" s="1" t="s">
        <v>81</v>
      </c>
      <c r="J1829" s="1" t="s">
        <v>73</v>
      </c>
      <c r="K1829" s="1" t="s">
        <v>67</v>
      </c>
      <c r="L1829" s="1" t="s">
        <v>75</v>
      </c>
      <c r="M1829" s="1"/>
      <c r="N1829" s="1" t="s">
        <v>27</v>
      </c>
      <c r="O1829" s="1" t="s">
        <v>54</v>
      </c>
      <c r="P1829" s="1" t="s">
        <v>718</v>
      </c>
      <c r="Q1829" s="1" t="s">
        <v>1042</v>
      </c>
      <c r="R1829" s="1">
        <v>54481</v>
      </c>
      <c r="S1829" s="1" t="s">
        <v>282</v>
      </c>
      <c r="T1829" s="1" t="s">
        <v>282</v>
      </c>
      <c r="U1829" s="1">
        <v>5</v>
      </c>
      <c r="V1829" s="1">
        <v>86447</v>
      </c>
    </row>
    <row r="1830" spans="1:22" x14ac:dyDescent="0.35">
      <c r="A1830" s="1">
        <v>20303</v>
      </c>
      <c r="B1830" s="1" t="s">
        <v>21</v>
      </c>
      <c r="C1830" s="1">
        <v>35.94</v>
      </c>
      <c r="D1830" s="1">
        <v>0.05</v>
      </c>
      <c r="E1830" s="1">
        <v>3191</v>
      </c>
      <c r="F1830" s="1"/>
      <c r="G1830" s="1"/>
      <c r="H1830" s="1" t="s">
        <v>32</v>
      </c>
      <c r="I1830" s="1" t="s">
        <v>81</v>
      </c>
      <c r="J1830" s="1" t="s">
        <v>58</v>
      </c>
      <c r="K1830" s="1" t="s">
        <v>61</v>
      </c>
      <c r="L1830" s="1" t="s">
        <v>53</v>
      </c>
      <c r="M1830" s="1"/>
      <c r="N1830" s="1" t="s">
        <v>27</v>
      </c>
      <c r="O1830" s="1" t="s">
        <v>114</v>
      </c>
      <c r="P1830" s="1" t="s">
        <v>718</v>
      </c>
      <c r="Q1830" s="1" t="s">
        <v>1042</v>
      </c>
      <c r="R1830" s="1">
        <v>54481</v>
      </c>
      <c r="S1830" s="2">
        <v>42281</v>
      </c>
      <c r="T1830" s="2">
        <v>42342</v>
      </c>
      <c r="U1830" s="1">
        <v>9</v>
      </c>
      <c r="V1830" s="1">
        <v>86448</v>
      </c>
    </row>
    <row r="1831" spans="1:22" x14ac:dyDescent="0.35">
      <c r="A1831" s="1">
        <v>22846</v>
      </c>
      <c r="B1831" s="1" t="s">
        <v>50</v>
      </c>
      <c r="C1831" s="1">
        <v>4.9800000000000004</v>
      </c>
      <c r="D1831" s="1">
        <v>0.05</v>
      </c>
      <c r="E1831" s="1">
        <v>3194</v>
      </c>
      <c r="F1831" s="1"/>
      <c r="G1831" s="1"/>
      <c r="H1831" s="1" t="s">
        <v>32</v>
      </c>
      <c r="I1831" s="1" t="s">
        <v>104</v>
      </c>
      <c r="J1831" s="1" t="s">
        <v>58</v>
      </c>
      <c r="K1831" s="1" t="s">
        <v>83</v>
      </c>
      <c r="L1831" s="1" t="s">
        <v>53</v>
      </c>
      <c r="M1831" s="1"/>
      <c r="N1831" s="1" t="s">
        <v>27</v>
      </c>
      <c r="O1831" s="1" t="s">
        <v>114</v>
      </c>
      <c r="P1831" s="1" t="s">
        <v>242</v>
      </c>
      <c r="Q1831" s="1" t="s">
        <v>448</v>
      </c>
      <c r="R1831" s="1">
        <v>34609</v>
      </c>
      <c r="S1831" s="2">
        <v>42280</v>
      </c>
      <c r="T1831" s="2">
        <v>42311</v>
      </c>
      <c r="U1831" s="1">
        <v>9</v>
      </c>
      <c r="V1831" s="1">
        <v>89805</v>
      </c>
    </row>
    <row r="1832" spans="1:22" x14ac:dyDescent="0.35">
      <c r="A1832" s="1">
        <v>22847</v>
      </c>
      <c r="B1832" s="1" t="s">
        <v>50</v>
      </c>
      <c r="C1832" s="1">
        <v>22.84</v>
      </c>
      <c r="D1832" s="1">
        <v>0.05</v>
      </c>
      <c r="E1832" s="1">
        <v>3194</v>
      </c>
      <c r="F1832" s="1"/>
      <c r="G1832" s="1"/>
      <c r="H1832" s="1" t="s">
        <v>32</v>
      </c>
      <c r="I1832" s="1" t="s">
        <v>104</v>
      </c>
      <c r="J1832" s="1" t="s">
        <v>58</v>
      </c>
      <c r="K1832" s="1" t="s">
        <v>83</v>
      </c>
      <c r="L1832" s="1" t="s">
        <v>53</v>
      </c>
      <c r="M1832" s="1"/>
      <c r="N1832" s="1" t="s">
        <v>27</v>
      </c>
      <c r="O1832" s="1" t="s">
        <v>28</v>
      </c>
      <c r="P1832" s="1" t="s">
        <v>242</v>
      </c>
      <c r="Q1832" s="1" t="s">
        <v>448</v>
      </c>
      <c r="R1832" s="1">
        <v>34609</v>
      </c>
      <c r="S1832" s="2">
        <v>42280</v>
      </c>
      <c r="T1832" s="2">
        <v>42341</v>
      </c>
      <c r="U1832" s="1">
        <v>6</v>
      </c>
      <c r="V1832" s="1">
        <v>89805</v>
      </c>
    </row>
    <row r="1833" spans="1:22" x14ac:dyDescent="0.35">
      <c r="A1833" s="1">
        <v>3406</v>
      </c>
      <c r="B1833" s="1" t="s">
        <v>31</v>
      </c>
      <c r="C1833" s="1">
        <v>200.97</v>
      </c>
      <c r="D1833" s="1">
        <v>0.1</v>
      </c>
      <c r="E1833" s="1">
        <v>3196</v>
      </c>
      <c r="F1833" s="1"/>
      <c r="G1833" s="1"/>
      <c r="H1833" s="1" t="s">
        <v>22</v>
      </c>
      <c r="I1833" s="1" t="s">
        <v>42</v>
      </c>
      <c r="J1833" s="1" t="s">
        <v>73</v>
      </c>
      <c r="K1833" s="1" t="s">
        <v>74</v>
      </c>
      <c r="L1833" s="1" t="s">
        <v>36</v>
      </c>
      <c r="M1833" s="1"/>
      <c r="N1833" s="1" t="s">
        <v>27</v>
      </c>
      <c r="O1833" s="1" t="s">
        <v>54</v>
      </c>
      <c r="P1833" s="1" t="s">
        <v>37</v>
      </c>
      <c r="Q1833" s="1" t="s">
        <v>206</v>
      </c>
      <c r="R1833" s="1">
        <v>94109</v>
      </c>
      <c r="S1833" s="2">
        <v>42037</v>
      </c>
      <c r="T1833" s="2">
        <v>42065</v>
      </c>
      <c r="U1833" s="1">
        <v>43</v>
      </c>
      <c r="V1833" s="1">
        <v>24294</v>
      </c>
    </row>
    <row r="1834" spans="1:22" x14ac:dyDescent="0.35">
      <c r="A1834" s="1">
        <v>21406</v>
      </c>
      <c r="B1834" s="1" t="s">
        <v>31</v>
      </c>
      <c r="C1834" s="1">
        <v>200.97</v>
      </c>
      <c r="D1834" s="1">
        <v>0.1</v>
      </c>
      <c r="E1834" s="1">
        <v>3197</v>
      </c>
      <c r="F1834" s="1"/>
      <c r="G1834" s="1"/>
      <c r="H1834" s="1" t="s">
        <v>22</v>
      </c>
      <c r="I1834" s="1" t="s">
        <v>42</v>
      </c>
      <c r="J1834" s="1" t="s">
        <v>73</v>
      </c>
      <c r="K1834" s="1" t="s">
        <v>74</v>
      </c>
      <c r="L1834" s="1" t="s">
        <v>36</v>
      </c>
      <c r="M1834" s="1"/>
      <c r="N1834" s="1" t="s">
        <v>27</v>
      </c>
      <c r="O1834" s="1" t="s">
        <v>28</v>
      </c>
      <c r="P1834" s="1" t="s">
        <v>142</v>
      </c>
      <c r="Q1834" s="1" t="s">
        <v>1043</v>
      </c>
      <c r="R1834" s="1">
        <v>60062</v>
      </c>
      <c r="S1834" s="2">
        <v>42037</v>
      </c>
      <c r="T1834" s="2">
        <v>42065</v>
      </c>
      <c r="U1834" s="1">
        <v>11</v>
      </c>
      <c r="V1834" s="1">
        <v>90850</v>
      </c>
    </row>
    <row r="1835" spans="1:22" x14ac:dyDescent="0.35">
      <c r="A1835" s="1">
        <v>18437</v>
      </c>
      <c r="B1835" s="1" t="s">
        <v>98</v>
      </c>
      <c r="C1835" s="1">
        <v>5.98</v>
      </c>
      <c r="D1835" s="1">
        <v>0.05</v>
      </c>
      <c r="E1835" s="1">
        <v>3205</v>
      </c>
      <c r="F1835" s="1"/>
      <c r="G1835" s="1"/>
      <c r="H1835" s="1" t="s">
        <v>32</v>
      </c>
      <c r="I1835" s="1" t="s">
        <v>104</v>
      </c>
      <c r="J1835" s="1" t="s">
        <v>58</v>
      </c>
      <c r="K1835" s="1" t="s">
        <v>25</v>
      </c>
      <c r="L1835" s="1" t="s">
        <v>26</v>
      </c>
      <c r="M1835" s="1"/>
      <c r="N1835" s="1" t="s">
        <v>27</v>
      </c>
      <c r="O1835" s="1" t="s">
        <v>28</v>
      </c>
      <c r="P1835" s="1" t="s">
        <v>682</v>
      </c>
      <c r="Q1835" s="1" t="s">
        <v>1032</v>
      </c>
      <c r="R1835" s="1">
        <v>83440</v>
      </c>
      <c r="S1835" s="1" t="s">
        <v>128</v>
      </c>
      <c r="T1835" s="2">
        <v>42067</v>
      </c>
      <c r="U1835" s="1">
        <v>10</v>
      </c>
      <c r="V1835" s="1">
        <v>87933</v>
      </c>
    </row>
    <row r="1836" spans="1:22" x14ac:dyDescent="0.35">
      <c r="A1836" s="1">
        <v>18438</v>
      </c>
      <c r="B1836" s="1" t="s">
        <v>98</v>
      </c>
      <c r="C1836" s="1">
        <v>39.979999999999997</v>
      </c>
      <c r="D1836" s="1">
        <v>0.05</v>
      </c>
      <c r="E1836" s="1">
        <v>3206</v>
      </c>
      <c r="F1836" s="1"/>
      <c r="G1836" s="1"/>
      <c r="H1836" s="1" t="s">
        <v>32</v>
      </c>
      <c r="I1836" s="1" t="s">
        <v>104</v>
      </c>
      <c r="J1836" s="1" t="s">
        <v>73</v>
      </c>
      <c r="K1836" s="1" t="s">
        <v>144</v>
      </c>
      <c r="L1836" s="1" t="s">
        <v>53</v>
      </c>
      <c r="M1836" s="1"/>
      <c r="N1836" s="1" t="s">
        <v>27</v>
      </c>
      <c r="O1836" s="1" t="s">
        <v>28</v>
      </c>
      <c r="P1836" s="1" t="s">
        <v>682</v>
      </c>
      <c r="Q1836" s="1" t="s">
        <v>1044</v>
      </c>
      <c r="R1836" s="1">
        <v>83301</v>
      </c>
      <c r="S1836" s="1" t="s">
        <v>128</v>
      </c>
      <c r="T1836" s="2">
        <v>42098</v>
      </c>
      <c r="U1836" s="1">
        <v>6</v>
      </c>
      <c r="V1836" s="1">
        <v>87933</v>
      </c>
    </row>
    <row r="1837" spans="1:22" x14ac:dyDescent="0.35">
      <c r="A1837" s="1">
        <v>21229</v>
      </c>
      <c r="B1837" s="1" t="s">
        <v>31</v>
      </c>
      <c r="C1837" s="1">
        <v>218.08</v>
      </c>
      <c r="D1837" s="1">
        <v>0.1</v>
      </c>
      <c r="E1837" s="1">
        <v>3206</v>
      </c>
      <c r="F1837" s="1"/>
      <c r="G1837" s="1"/>
      <c r="H1837" s="1" t="s">
        <v>22</v>
      </c>
      <c r="I1837" s="1" t="s">
        <v>104</v>
      </c>
      <c r="J1837" s="1" t="s">
        <v>34</v>
      </c>
      <c r="K1837" s="1" t="s">
        <v>35</v>
      </c>
      <c r="L1837" s="1" t="s">
        <v>178</v>
      </c>
      <c r="M1837" s="1"/>
      <c r="N1837" s="1" t="s">
        <v>27</v>
      </c>
      <c r="O1837" s="1" t="s">
        <v>28</v>
      </c>
      <c r="P1837" s="1" t="s">
        <v>682</v>
      </c>
      <c r="Q1837" s="1" t="s">
        <v>1044</v>
      </c>
      <c r="R1837" s="1">
        <v>83301</v>
      </c>
      <c r="S1837" s="1" t="s">
        <v>77</v>
      </c>
      <c r="T1837" s="1" t="s">
        <v>78</v>
      </c>
      <c r="U1837" s="1">
        <v>7</v>
      </c>
      <c r="V1837" s="1">
        <v>87934</v>
      </c>
    </row>
    <row r="1838" spans="1:22" x14ac:dyDescent="0.35">
      <c r="A1838" s="1">
        <v>20156</v>
      </c>
      <c r="B1838" s="1" t="s">
        <v>31</v>
      </c>
      <c r="C1838" s="1">
        <v>35.44</v>
      </c>
      <c r="D1838" s="1">
        <v>0.05</v>
      </c>
      <c r="E1838" s="1">
        <v>3206</v>
      </c>
      <c r="F1838" s="1"/>
      <c r="G1838" s="1"/>
      <c r="H1838" s="1" t="s">
        <v>32</v>
      </c>
      <c r="I1838" s="1" t="s">
        <v>104</v>
      </c>
      <c r="J1838" s="1" t="s">
        <v>58</v>
      </c>
      <c r="K1838" s="1" t="s">
        <v>83</v>
      </c>
      <c r="L1838" s="1" t="s">
        <v>53</v>
      </c>
      <c r="M1838" s="1"/>
      <c r="N1838" s="1" t="s">
        <v>27</v>
      </c>
      <c r="O1838" s="1" t="s">
        <v>28</v>
      </c>
      <c r="P1838" s="1" t="s">
        <v>682</v>
      </c>
      <c r="Q1838" s="1" t="s">
        <v>1044</v>
      </c>
      <c r="R1838" s="1">
        <v>83301</v>
      </c>
      <c r="S1838" s="1" t="s">
        <v>64</v>
      </c>
      <c r="T1838" s="1" t="s">
        <v>238</v>
      </c>
      <c r="U1838" s="1">
        <v>23</v>
      </c>
      <c r="V1838" s="1">
        <v>87935</v>
      </c>
    </row>
    <row r="1839" spans="1:22" x14ac:dyDescent="0.35">
      <c r="A1839" s="1">
        <v>24637</v>
      </c>
      <c r="B1839" s="1" t="s">
        <v>41</v>
      </c>
      <c r="C1839" s="1">
        <v>4.9800000000000004</v>
      </c>
      <c r="D1839" s="1">
        <v>0.05</v>
      </c>
      <c r="E1839" s="1">
        <v>3209</v>
      </c>
      <c r="F1839" s="1"/>
      <c r="G1839" s="1"/>
      <c r="H1839" s="1" t="s">
        <v>22</v>
      </c>
      <c r="I1839" s="1" t="s">
        <v>81</v>
      </c>
      <c r="J1839" s="1" t="s">
        <v>73</v>
      </c>
      <c r="K1839" s="1" t="s">
        <v>144</v>
      </c>
      <c r="L1839" s="1" t="s">
        <v>44</v>
      </c>
      <c r="M1839" s="1"/>
      <c r="N1839" s="1" t="s">
        <v>27</v>
      </c>
      <c r="O1839" s="1" t="s">
        <v>54</v>
      </c>
      <c r="P1839" s="1" t="s">
        <v>37</v>
      </c>
      <c r="Q1839" s="1" t="s">
        <v>1045</v>
      </c>
      <c r="R1839" s="1">
        <v>90210</v>
      </c>
      <c r="S1839" s="1" t="s">
        <v>325</v>
      </c>
      <c r="T1839" s="1" t="s">
        <v>521</v>
      </c>
      <c r="U1839" s="1">
        <v>8</v>
      </c>
      <c r="V1839" s="1">
        <v>90739</v>
      </c>
    </row>
    <row r="1840" spans="1:22" x14ac:dyDescent="0.35">
      <c r="A1840" s="1">
        <v>22804</v>
      </c>
      <c r="B1840" s="1" t="s">
        <v>21</v>
      </c>
      <c r="C1840" s="1">
        <v>7.31</v>
      </c>
      <c r="D1840" s="1">
        <v>0.05</v>
      </c>
      <c r="E1840" s="1">
        <v>3211</v>
      </c>
      <c r="F1840" s="1"/>
      <c r="G1840" s="1"/>
      <c r="H1840" s="1" t="s">
        <v>32</v>
      </c>
      <c r="I1840" s="1" t="s">
        <v>81</v>
      </c>
      <c r="J1840" s="1" t="s">
        <v>58</v>
      </c>
      <c r="K1840" s="1" t="s">
        <v>116</v>
      </c>
      <c r="L1840" s="1" t="s">
        <v>53</v>
      </c>
      <c r="M1840" s="1"/>
      <c r="N1840" s="1" t="s">
        <v>27</v>
      </c>
      <c r="O1840" s="1" t="s">
        <v>54</v>
      </c>
      <c r="P1840" s="1" t="s">
        <v>142</v>
      </c>
      <c r="Q1840" s="1" t="s">
        <v>1046</v>
      </c>
      <c r="R1840" s="1">
        <v>60101</v>
      </c>
      <c r="S1840" s="1" t="s">
        <v>48</v>
      </c>
      <c r="T1840" s="1" t="s">
        <v>270</v>
      </c>
      <c r="U1840" s="1">
        <v>12</v>
      </c>
      <c r="V1840" s="1">
        <v>91522</v>
      </c>
    </row>
    <row r="1841" spans="1:22" x14ac:dyDescent="0.35">
      <c r="A1841" s="1">
        <v>22805</v>
      </c>
      <c r="B1841" s="1" t="s">
        <v>21</v>
      </c>
      <c r="C1841" s="1">
        <v>20.99</v>
      </c>
      <c r="D1841" s="1">
        <v>0.05</v>
      </c>
      <c r="E1841" s="1">
        <v>3211</v>
      </c>
      <c r="F1841" s="1"/>
      <c r="G1841" s="1"/>
      <c r="H1841" s="1" t="s">
        <v>32</v>
      </c>
      <c r="I1841" s="1" t="s">
        <v>81</v>
      </c>
      <c r="J1841" s="1" t="s">
        <v>73</v>
      </c>
      <c r="K1841" s="1" t="s">
        <v>67</v>
      </c>
      <c r="L1841" s="1" t="s">
        <v>26</v>
      </c>
      <c r="M1841" s="1"/>
      <c r="N1841" s="1" t="s">
        <v>27</v>
      </c>
      <c r="O1841" s="1" t="s">
        <v>114</v>
      </c>
      <c r="P1841" s="1" t="s">
        <v>142</v>
      </c>
      <c r="Q1841" s="1" t="s">
        <v>1046</v>
      </c>
      <c r="R1841" s="1">
        <v>60101</v>
      </c>
      <c r="S1841" s="1" t="s">
        <v>48</v>
      </c>
      <c r="T1841" s="1" t="s">
        <v>270</v>
      </c>
      <c r="U1841" s="1">
        <v>23</v>
      </c>
      <c r="V1841" s="1">
        <v>91522</v>
      </c>
    </row>
    <row r="1842" spans="1:22" x14ac:dyDescent="0.35">
      <c r="A1842" s="1">
        <v>23736</v>
      </c>
      <c r="B1842" s="1" t="s">
        <v>31</v>
      </c>
      <c r="C1842" s="1">
        <v>6.68</v>
      </c>
      <c r="D1842" s="1">
        <v>0.05</v>
      </c>
      <c r="E1842" s="1">
        <v>3221</v>
      </c>
      <c r="F1842" s="1"/>
      <c r="G1842" s="1"/>
      <c r="H1842" s="1" t="s">
        <v>32</v>
      </c>
      <c r="I1842" s="1" t="s">
        <v>81</v>
      </c>
      <c r="J1842" s="1" t="s">
        <v>58</v>
      </c>
      <c r="K1842" s="1" t="s">
        <v>25</v>
      </c>
      <c r="L1842" s="1" t="s">
        <v>26</v>
      </c>
      <c r="M1842" s="1"/>
      <c r="N1842" s="1" t="s">
        <v>27</v>
      </c>
      <c r="O1842" s="1" t="s">
        <v>114</v>
      </c>
      <c r="P1842" s="1" t="s">
        <v>242</v>
      </c>
      <c r="Q1842" s="1" t="s">
        <v>1047</v>
      </c>
      <c r="R1842" s="1">
        <v>33322</v>
      </c>
      <c r="S1842" s="2">
        <v>42342</v>
      </c>
      <c r="T1842" s="1" t="s">
        <v>204</v>
      </c>
      <c r="U1842" s="1">
        <v>7</v>
      </c>
      <c r="V1842" s="1">
        <v>90815</v>
      </c>
    </row>
    <row r="1843" spans="1:22" x14ac:dyDescent="0.35">
      <c r="A1843" s="1">
        <v>25605</v>
      </c>
      <c r="B1843" s="1" t="s">
        <v>21</v>
      </c>
      <c r="C1843" s="1">
        <v>39.479999999999997</v>
      </c>
      <c r="D1843" s="1">
        <v>0.05</v>
      </c>
      <c r="E1843" s="1">
        <v>3222</v>
      </c>
      <c r="F1843" s="1"/>
      <c r="G1843" s="1"/>
      <c r="H1843" s="1" t="s">
        <v>22</v>
      </c>
      <c r="I1843" s="1" t="s">
        <v>81</v>
      </c>
      <c r="J1843" s="1" t="s">
        <v>73</v>
      </c>
      <c r="K1843" s="1" t="s">
        <v>144</v>
      </c>
      <c r="L1843" s="1" t="s">
        <v>44</v>
      </c>
      <c r="M1843" s="1"/>
      <c r="N1843" s="1" t="s">
        <v>27</v>
      </c>
      <c r="O1843" s="1" t="s">
        <v>114</v>
      </c>
      <c r="P1843" s="1" t="s">
        <v>242</v>
      </c>
      <c r="Q1843" s="1" t="s">
        <v>1048</v>
      </c>
      <c r="R1843" s="1">
        <v>32303</v>
      </c>
      <c r="S1843" s="1" t="s">
        <v>99</v>
      </c>
      <c r="T1843" s="1" t="s">
        <v>99</v>
      </c>
      <c r="U1843" s="1">
        <v>8</v>
      </c>
      <c r="V1843" s="1">
        <v>90814</v>
      </c>
    </row>
    <row r="1844" spans="1:22" x14ac:dyDescent="0.35">
      <c r="A1844" s="1">
        <v>25606</v>
      </c>
      <c r="B1844" s="1" t="s">
        <v>21</v>
      </c>
      <c r="C1844" s="1">
        <v>8.1199999999999992</v>
      </c>
      <c r="D1844" s="1">
        <v>0.05</v>
      </c>
      <c r="E1844" s="1">
        <v>3222</v>
      </c>
      <c r="F1844" s="1"/>
      <c r="G1844" s="1"/>
      <c r="H1844" s="1" t="s">
        <v>32</v>
      </c>
      <c r="I1844" s="1" t="s">
        <v>81</v>
      </c>
      <c r="J1844" s="1" t="s">
        <v>73</v>
      </c>
      <c r="K1844" s="1" t="s">
        <v>144</v>
      </c>
      <c r="L1844" s="1" t="s">
        <v>44</v>
      </c>
      <c r="M1844" s="1"/>
      <c r="N1844" s="1" t="s">
        <v>27</v>
      </c>
      <c r="O1844" s="1" t="s">
        <v>114</v>
      </c>
      <c r="P1844" s="1" t="s">
        <v>242</v>
      </c>
      <c r="Q1844" s="1" t="s">
        <v>1048</v>
      </c>
      <c r="R1844" s="1">
        <v>32303</v>
      </c>
      <c r="S1844" s="1" t="s">
        <v>99</v>
      </c>
      <c r="T1844" s="1" t="s">
        <v>271</v>
      </c>
      <c r="U1844" s="1">
        <v>17</v>
      </c>
      <c r="V1844" s="1">
        <v>90814</v>
      </c>
    </row>
    <row r="1845" spans="1:22" x14ac:dyDescent="0.35">
      <c r="A1845" s="1">
        <v>19517</v>
      </c>
      <c r="B1845" s="1" t="s">
        <v>41</v>
      </c>
      <c r="C1845" s="1">
        <v>60.98</v>
      </c>
      <c r="D1845" s="1">
        <v>0.05</v>
      </c>
      <c r="E1845" s="1">
        <v>3224</v>
      </c>
      <c r="F1845" s="1"/>
      <c r="G1845" s="1"/>
      <c r="H1845" s="1" t="s">
        <v>22</v>
      </c>
      <c r="I1845" s="1" t="s">
        <v>51</v>
      </c>
      <c r="J1845" s="1" t="s">
        <v>34</v>
      </c>
      <c r="K1845" s="1" t="s">
        <v>35</v>
      </c>
      <c r="L1845" s="1" t="s">
        <v>36</v>
      </c>
      <c r="M1845" s="1"/>
      <c r="N1845" s="1" t="s">
        <v>27</v>
      </c>
      <c r="O1845" s="1" t="s">
        <v>114</v>
      </c>
      <c r="P1845" s="1" t="s">
        <v>184</v>
      </c>
      <c r="Q1845" s="1" t="s">
        <v>1049</v>
      </c>
      <c r="R1845" s="1">
        <v>37066</v>
      </c>
      <c r="S1845" s="2">
        <v>42008</v>
      </c>
      <c r="T1845" s="2">
        <v>42039</v>
      </c>
      <c r="U1845" s="1">
        <v>2</v>
      </c>
      <c r="V1845" s="1">
        <v>86508</v>
      </c>
    </row>
    <row r="1846" spans="1:22" x14ac:dyDescent="0.35">
      <c r="A1846" s="1">
        <v>22291</v>
      </c>
      <c r="B1846" s="1" t="s">
        <v>31</v>
      </c>
      <c r="C1846" s="1">
        <v>208.16</v>
      </c>
      <c r="D1846" s="1">
        <v>0.1</v>
      </c>
      <c r="E1846" s="1">
        <v>3225</v>
      </c>
      <c r="F1846" s="1"/>
      <c r="G1846" s="1"/>
      <c r="H1846" s="1" t="s">
        <v>22</v>
      </c>
      <c r="I1846" s="1" t="s">
        <v>51</v>
      </c>
      <c r="J1846" s="1" t="s">
        <v>58</v>
      </c>
      <c r="K1846" s="1" t="s">
        <v>196</v>
      </c>
      <c r="L1846" s="1" t="s">
        <v>36</v>
      </c>
      <c r="M1846" s="1"/>
      <c r="N1846" s="1" t="s">
        <v>27</v>
      </c>
      <c r="O1846" s="1" t="s">
        <v>114</v>
      </c>
      <c r="P1846" s="1" t="s">
        <v>184</v>
      </c>
      <c r="Q1846" s="1" t="s">
        <v>1050</v>
      </c>
      <c r="R1846" s="1">
        <v>38138</v>
      </c>
      <c r="S1846" s="1" t="s">
        <v>164</v>
      </c>
      <c r="T1846" s="1" t="s">
        <v>164</v>
      </c>
      <c r="U1846" s="1">
        <v>4</v>
      </c>
      <c r="V1846" s="1">
        <v>86507</v>
      </c>
    </row>
    <row r="1847" spans="1:22" x14ac:dyDescent="0.35">
      <c r="A1847" s="1">
        <v>22292</v>
      </c>
      <c r="B1847" s="1" t="s">
        <v>31</v>
      </c>
      <c r="C1847" s="1">
        <v>90.48</v>
      </c>
      <c r="D1847" s="1">
        <v>0.05</v>
      </c>
      <c r="E1847" s="1">
        <v>3226</v>
      </c>
      <c r="F1847" s="1"/>
      <c r="G1847" s="1"/>
      <c r="H1847" s="1" t="s">
        <v>32</v>
      </c>
      <c r="I1847" s="1" t="s">
        <v>51</v>
      </c>
      <c r="J1847" s="1" t="s">
        <v>58</v>
      </c>
      <c r="K1847" s="1" t="s">
        <v>61</v>
      </c>
      <c r="L1847" s="1" t="s">
        <v>53</v>
      </c>
      <c r="M1847" s="1"/>
      <c r="N1847" s="1" t="s">
        <v>27</v>
      </c>
      <c r="O1847" s="1" t="s">
        <v>114</v>
      </c>
      <c r="P1847" s="1" t="s">
        <v>184</v>
      </c>
      <c r="Q1847" s="1" t="s">
        <v>1051</v>
      </c>
      <c r="R1847" s="1">
        <v>37075</v>
      </c>
      <c r="S1847" s="1" t="s">
        <v>164</v>
      </c>
      <c r="T1847" s="1" t="s">
        <v>176</v>
      </c>
      <c r="U1847" s="1">
        <v>2</v>
      </c>
      <c r="V1847" s="1">
        <v>86507</v>
      </c>
    </row>
    <row r="1848" spans="1:22" x14ac:dyDescent="0.35">
      <c r="A1848" s="1">
        <v>22293</v>
      </c>
      <c r="B1848" s="1" t="s">
        <v>31</v>
      </c>
      <c r="C1848" s="1">
        <v>9.48</v>
      </c>
      <c r="D1848" s="1">
        <v>0.05</v>
      </c>
      <c r="E1848" s="1">
        <v>3226</v>
      </c>
      <c r="F1848" s="1"/>
      <c r="G1848" s="1"/>
      <c r="H1848" s="1" t="s">
        <v>22</v>
      </c>
      <c r="I1848" s="1" t="s">
        <v>51</v>
      </c>
      <c r="J1848" s="1" t="s">
        <v>34</v>
      </c>
      <c r="K1848" s="1" t="s">
        <v>52</v>
      </c>
      <c r="L1848" s="1" t="s">
        <v>44</v>
      </c>
      <c r="M1848" s="1"/>
      <c r="N1848" s="1" t="s">
        <v>27</v>
      </c>
      <c r="O1848" s="1" t="s">
        <v>114</v>
      </c>
      <c r="P1848" s="1" t="s">
        <v>184</v>
      </c>
      <c r="Q1848" s="1" t="s">
        <v>1051</v>
      </c>
      <c r="R1848" s="1">
        <v>37075</v>
      </c>
      <c r="S1848" s="1" t="s">
        <v>164</v>
      </c>
      <c r="T1848" s="1" t="s">
        <v>189</v>
      </c>
      <c r="U1848" s="1">
        <v>1</v>
      </c>
      <c r="V1848" s="1">
        <v>86507</v>
      </c>
    </row>
    <row r="1849" spans="1:22" x14ac:dyDescent="0.35">
      <c r="A1849" s="1">
        <v>22294</v>
      </c>
      <c r="B1849" s="1" t="s">
        <v>31</v>
      </c>
      <c r="C1849" s="1">
        <v>4.28</v>
      </c>
      <c r="D1849" s="1">
        <v>0.05</v>
      </c>
      <c r="E1849" s="1">
        <v>3226</v>
      </c>
      <c r="F1849" s="1"/>
      <c r="G1849" s="1"/>
      <c r="H1849" s="1" t="s">
        <v>32</v>
      </c>
      <c r="I1849" s="1" t="s">
        <v>51</v>
      </c>
      <c r="J1849" s="1" t="s">
        <v>58</v>
      </c>
      <c r="K1849" s="1" t="s">
        <v>25</v>
      </c>
      <c r="L1849" s="1" t="s">
        <v>26</v>
      </c>
      <c r="M1849" s="1"/>
      <c r="N1849" s="1" t="s">
        <v>27</v>
      </c>
      <c r="O1849" s="1" t="s">
        <v>114</v>
      </c>
      <c r="P1849" s="1" t="s">
        <v>184</v>
      </c>
      <c r="Q1849" s="1" t="s">
        <v>1051</v>
      </c>
      <c r="R1849" s="1">
        <v>37075</v>
      </c>
      <c r="S1849" s="1" t="s">
        <v>164</v>
      </c>
      <c r="T1849" s="1" t="s">
        <v>176</v>
      </c>
      <c r="U1849" s="1">
        <v>4</v>
      </c>
      <c r="V1849" s="1">
        <v>86507</v>
      </c>
    </row>
    <row r="1850" spans="1:22" x14ac:dyDescent="0.35">
      <c r="A1850" s="1">
        <v>24343</v>
      </c>
      <c r="B1850" s="1" t="s">
        <v>50</v>
      </c>
      <c r="C1850" s="1">
        <v>22.24</v>
      </c>
      <c r="D1850" s="1">
        <v>0.05</v>
      </c>
      <c r="E1850" s="1">
        <v>3226</v>
      </c>
      <c r="F1850" s="1"/>
      <c r="G1850" s="1"/>
      <c r="H1850" s="1" t="s">
        <v>32</v>
      </c>
      <c r="I1850" s="1" t="s">
        <v>51</v>
      </c>
      <c r="J1850" s="1" t="s">
        <v>73</v>
      </c>
      <c r="K1850" s="1" t="s">
        <v>144</v>
      </c>
      <c r="L1850" s="1" t="s">
        <v>44</v>
      </c>
      <c r="M1850" s="1"/>
      <c r="N1850" s="1" t="s">
        <v>27</v>
      </c>
      <c r="O1850" s="1" t="s">
        <v>54</v>
      </c>
      <c r="P1850" s="1" t="s">
        <v>184</v>
      </c>
      <c r="Q1850" s="1" t="s">
        <v>1051</v>
      </c>
      <c r="R1850" s="1">
        <v>37075</v>
      </c>
      <c r="S1850" s="1" t="s">
        <v>325</v>
      </c>
      <c r="T1850" s="1" t="s">
        <v>416</v>
      </c>
      <c r="U1850" s="1">
        <v>12</v>
      </c>
      <c r="V1850" s="1">
        <v>86509</v>
      </c>
    </row>
    <row r="1851" spans="1:22" x14ac:dyDescent="0.35">
      <c r="A1851" s="1">
        <v>18940</v>
      </c>
      <c r="B1851" s="1" t="s">
        <v>31</v>
      </c>
      <c r="C1851" s="1">
        <v>24.95</v>
      </c>
      <c r="D1851" s="1">
        <v>0.05</v>
      </c>
      <c r="E1851" s="1">
        <v>3229</v>
      </c>
      <c r="F1851" s="1"/>
      <c r="G1851" s="1"/>
      <c r="H1851" s="1" t="s">
        <v>32</v>
      </c>
      <c r="I1851" s="1" t="s">
        <v>51</v>
      </c>
      <c r="J1851" s="1" t="s">
        <v>58</v>
      </c>
      <c r="K1851" s="1" t="s">
        <v>100</v>
      </c>
      <c r="L1851" s="1" t="s">
        <v>53</v>
      </c>
      <c r="M1851" s="1"/>
      <c r="N1851" s="1" t="s">
        <v>27</v>
      </c>
      <c r="O1851" s="1" t="s">
        <v>54</v>
      </c>
      <c r="P1851" s="1" t="s">
        <v>718</v>
      </c>
      <c r="Q1851" s="1" t="s">
        <v>1052</v>
      </c>
      <c r="R1851" s="1">
        <v>54880</v>
      </c>
      <c r="S1851" s="1" t="s">
        <v>222</v>
      </c>
      <c r="T1851" s="1" t="s">
        <v>97</v>
      </c>
      <c r="U1851" s="1">
        <v>15</v>
      </c>
      <c r="V1851" s="1">
        <v>87435</v>
      </c>
    </row>
    <row r="1852" spans="1:22" x14ac:dyDescent="0.35">
      <c r="A1852" s="1">
        <v>18941</v>
      </c>
      <c r="B1852" s="1" t="s">
        <v>31</v>
      </c>
      <c r="C1852" s="1">
        <v>15.98</v>
      </c>
      <c r="D1852" s="1">
        <v>0.05</v>
      </c>
      <c r="E1852" s="1">
        <v>3230</v>
      </c>
      <c r="F1852" s="1"/>
      <c r="G1852" s="1"/>
      <c r="H1852" s="1" t="s">
        <v>32</v>
      </c>
      <c r="I1852" s="1" t="s">
        <v>51</v>
      </c>
      <c r="J1852" s="1" t="s">
        <v>73</v>
      </c>
      <c r="K1852" s="1" t="s">
        <v>144</v>
      </c>
      <c r="L1852" s="1" t="s">
        <v>44</v>
      </c>
      <c r="M1852" s="1"/>
      <c r="N1852" s="1" t="s">
        <v>27</v>
      </c>
      <c r="O1852" s="1" t="s">
        <v>54</v>
      </c>
      <c r="P1852" s="1" t="s">
        <v>718</v>
      </c>
      <c r="Q1852" s="1" t="s">
        <v>1053</v>
      </c>
      <c r="R1852" s="1">
        <v>53186</v>
      </c>
      <c r="S1852" s="1" t="s">
        <v>222</v>
      </c>
      <c r="T1852" s="1" t="s">
        <v>186</v>
      </c>
      <c r="U1852" s="1">
        <v>9</v>
      </c>
      <c r="V1852" s="1">
        <v>87435</v>
      </c>
    </row>
    <row r="1853" spans="1:22" x14ac:dyDescent="0.35">
      <c r="A1853" s="1">
        <v>19062</v>
      </c>
      <c r="B1853" s="1" t="s">
        <v>41</v>
      </c>
      <c r="C1853" s="1">
        <v>4.91</v>
      </c>
      <c r="D1853" s="1">
        <v>0.05</v>
      </c>
      <c r="E1853" s="1">
        <v>3230</v>
      </c>
      <c r="F1853" s="1"/>
      <c r="G1853" s="1"/>
      <c r="H1853" s="1" t="s">
        <v>22</v>
      </c>
      <c r="I1853" s="1" t="s">
        <v>51</v>
      </c>
      <c r="J1853" s="1" t="s">
        <v>58</v>
      </c>
      <c r="K1853" s="1" t="s">
        <v>100</v>
      </c>
      <c r="L1853" s="1" t="s">
        <v>53</v>
      </c>
      <c r="M1853" s="1"/>
      <c r="N1853" s="1" t="s">
        <v>27</v>
      </c>
      <c r="O1853" s="1" t="s">
        <v>54</v>
      </c>
      <c r="P1853" s="1" t="s">
        <v>718</v>
      </c>
      <c r="Q1853" s="1" t="s">
        <v>1053</v>
      </c>
      <c r="R1853" s="1">
        <v>53186</v>
      </c>
      <c r="S1853" s="1" t="s">
        <v>39</v>
      </c>
      <c r="T1853" s="1" t="s">
        <v>39</v>
      </c>
      <c r="U1853" s="1">
        <v>10</v>
      </c>
      <c r="V1853" s="1">
        <v>87436</v>
      </c>
    </row>
    <row r="1854" spans="1:22" x14ac:dyDescent="0.35">
      <c r="A1854" s="1">
        <v>19063</v>
      </c>
      <c r="B1854" s="1" t="s">
        <v>41</v>
      </c>
      <c r="C1854" s="1">
        <v>48.94</v>
      </c>
      <c r="D1854" s="1">
        <v>0.05</v>
      </c>
      <c r="E1854" s="1">
        <v>3230</v>
      </c>
      <c r="F1854" s="1"/>
      <c r="G1854" s="1"/>
      <c r="H1854" s="1" t="s">
        <v>22</v>
      </c>
      <c r="I1854" s="1" t="s">
        <v>51</v>
      </c>
      <c r="J1854" s="1" t="s">
        <v>58</v>
      </c>
      <c r="K1854" s="1" t="s">
        <v>83</v>
      </c>
      <c r="L1854" s="1" t="s">
        <v>53</v>
      </c>
      <c r="M1854" s="1"/>
      <c r="N1854" s="1" t="s">
        <v>27</v>
      </c>
      <c r="O1854" s="1" t="s">
        <v>28</v>
      </c>
      <c r="P1854" s="1" t="s">
        <v>718</v>
      </c>
      <c r="Q1854" s="1" t="s">
        <v>1053</v>
      </c>
      <c r="R1854" s="1">
        <v>53186</v>
      </c>
      <c r="S1854" s="1" t="s">
        <v>39</v>
      </c>
      <c r="T1854" s="1" t="s">
        <v>115</v>
      </c>
      <c r="U1854" s="1">
        <v>21</v>
      </c>
      <c r="V1854" s="1">
        <v>87436</v>
      </c>
    </row>
    <row r="1855" spans="1:22" x14ac:dyDescent="0.35">
      <c r="A1855" s="1">
        <v>19179</v>
      </c>
      <c r="B1855" s="1" t="s">
        <v>98</v>
      </c>
      <c r="C1855" s="1">
        <v>115.99</v>
      </c>
      <c r="D1855" s="1">
        <v>0.1</v>
      </c>
      <c r="E1855" s="1">
        <v>3238</v>
      </c>
      <c r="F1855" s="1"/>
      <c r="G1855" s="1"/>
      <c r="H1855" s="1" t="s">
        <v>32</v>
      </c>
      <c r="I1855" s="1" t="s">
        <v>81</v>
      </c>
      <c r="J1855" s="1" t="s">
        <v>73</v>
      </c>
      <c r="K1855" s="1" t="s">
        <v>67</v>
      </c>
      <c r="L1855" s="1" t="s">
        <v>53</v>
      </c>
      <c r="M1855" s="1"/>
      <c r="N1855" s="1" t="s">
        <v>27</v>
      </c>
      <c r="O1855" s="1" t="s">
        <v>45</v>
      </c>
      <c r="P1855" s="1" t="s">
        <v>90</v>
      </c>
      <c r="Q1855" s="1" t="s">
        <v>1054</v>
      </c>
      <c r="R1855" s="1">
        <v>97330</v>
      </c>
      <c r="S1855" s="2">
        <v>42100</v>
      </c>
      <c r="T1855" s="2">
        <v>42161</v>
      </c>
      <c r="U1855" s="1">
        <v>5</v>
      </c>
      <c r="V1855" s="1">
        <v>89564</v>
      </c>
    </row>
    <row r="1856" spans="1:22" x14ac:dyDescent="0.35">
      <c r="A1856" s="1">
        <v>23084</v>
      </c>
      <c r="B1856" s="1" t="s">
        <v>21</v>
      </c>
      <c r="C1856" s="1">
        <v>7.28</v>
      </c>
      <c r="D1856" s="1">
        <v>0.05</v>
      </c>
      <c r="E1856" s="1">
        <v>3243</v>
      </c>
      <c r="F1856" s="1"/>
      <c r="G1856" s="1"/>
      <c r="H1856" s="1" t="s">
        <v>32</v>
      </c>
      <c r="I1856" s="1" t="s">
        <v>51</v>
      </c>
      <c r="J1856" s="1" t="s">
        <v>73</v>
      </c>
      <c r="K1856" s="1" t="s">
        <v>144</v>
      </c>
      <c r="L1856" s="1" t="s">
        <v>44</v>
      </c>
      <c r="M1856" s="1"/>
      <c r="N1856" s="1" t="s">
        <v>27</v>
      </c>
      <c r="O1856" s="1" t="s">
        <v>45</v>
      </c>
      <c r="P1856" s="1" t="s">
        <v>171</v>
      </c>
      <c r="Q1856" s="1" t="s">
        <v>439</v>
      </c>
      <c r="R1856" s="1">
        <v>6010</v>
      </c>
      <c r="S1856" s="2">
        <v>42283</v>
      </c>
      <c r="T1856" s="2">
        <v>42283</v>
      </c>
      <c r="U1856" s="1">
        <v>3</v>
      </c>
      <c r="V1856" s="1">
        <v>88329</v>
      </c>
    </row>
    <row r="1857" spans="1:22" x14ac:dyDescent="0.35">
      <c r="A1857" s="1">
        <v>23267</v>
      </c>
      <c r="B1857" s="1" t="s">
        <v>98</v>
      </c>
      <c r="C1857" s="1">
        <v>5.18</v>
      </c>
      <c r="D1857" s="1">
        <v>0.05</v>
      </c>
      <c r="E1857" s="1">
        <v>3246</v>
      </c>
      <c r="F1857" s="1"/>
      <c r="G1857" s="1"/>
      <c r="H1857" s="1" t="s">
        <v>32</v>
      </c>
      <c r="I1857" s="1" t="s">
        <v>51</v>
      </c>
      <c r="J1857" s="1" t="s">
        <v>58</v>
      </c>
      <c r="K1857" s="1" t="s">
        <v>83</v>
      </c>
      <c r="L1857" s="1" t="s">
        <v>26</v>
      </c>
      <c r="M1857" s="1"/>
      <c r="N1857" s="1" t="s">
        <v>27</v>
      </c>
      <c r="O1857" s="1" t="s">
        <v>114</v>
      </c>
      <c r="P1857" s="1" t="s">
        <v>155</v>
      </c>
      <c r="Q1857" s="1" t="s">
        <v>1055</v>
      </c>
      <c r="R1857" s="1">
        <v>3051</v>
      </c>
      <c r="S1857" s="2">
        <v>42008</v>
      </c>
      <c r="T1857" s="2">
        <v>42008</v>
      </c>
      <c r="U1857" s="1">
        <v>4</v>
      </c>
      <c r="V1857" s="1">
        <v>88330</v>
      </c>
    </row>
    <row r="1858" spans="1:22" x14ac:dyDescent="0.35">
      <c r="A1858" s="1">
        <v>18265</v>
      </c>
      <c r="B1858" s="1" t="s">
        <v>21</v>
      </c>
      <c r="C1858" s="1">
        <v>2.78</v>
      </c>
      <c r="D1858" s="1">
        <v>0.05</v>
      </c>
      <c r="E1858" s="1">
        <v>3248</v>
      </c>
      <c r="F1858" s="1"/>
      <c r="G1858" s="1"/>
      <c r="H1858" s="1" t="s">
        <v>32</v>
      </c>
      <c r="I1858" s="1" t="s">
        <v>51</v>
      </c>
      <c r="J1858" s="1" t="s">
        <v>58</v>
      </c>
      <c r="K1858" s="1" t="s">
        <v>100</v>
      </c>
      <c r="L1858" s="1" t="s">
        <v>53</v>
      </c>
      <c r="M1858" s="1"/>
      <c r="N1858" s="1" t="s">
        <v>27</v>
      </c>
      <c r="O1858" s="1" t="s">
        <v>45</v>
      </c>
      <c r="P1858" s="1" t="s">
        <v>138</v>
      </c>
      <c r="Q1858" s="1" t="s">
        <v>1056</v>
      </c>
      <c r="R1858" s="1">
        <v>70458</v>
      </c>
      <c r="S1858" s="2">
        <v>42190</v>
      </c>
      <c r="T1858" s="2">
        <v>42221</v>
      </c>
      <c r="U1858" s="1">
        <v>17</v>
      </c>
      <c r="V1858" s="1">
        <v>87297</v>
      </c>
    </row>
    <row r="1859" spans="1:22" x14ac:dyDescent="0.35">
      <c r="A1859" s="1">
        <v>25820</v>
      </c>
      <c r="B1859" s="1" t="s">
        <v>21</v>
      </c>
      <c r="C1859" s="1">
        <v>42.8</v>
      </c>
      <c r="D1859" s="1">
        <v>0.05</v>
      </c>
      <c r="E1859" s="1">
        <v>3249</v>
      </c>
      <c r="F1859" s="1"/>
      <c r="G1859" s="1"/>
      <c r="H1859" s="1" t="s">
        <v>32</v>
      </c>
      <c r="I1859" s="1" t="s">
        <v>81</v>
      </c>
      <c r="J1859" s="1" t="s">
        <v>58</v>
      </c>
      <c r="K1859" s="1" t="s">
        <v>100</v>
      </c>
      <c r="L1859" s="1" t="s">
        <v>53</v>
      </c>
      <c r="M1859" s="1"/>
      <c r="N1859" s="1" t="s">
        <v>27</v>
      </c>
      <c r="O1859" s="1" t="s">
        <v>45</v>
      </c>
      <c r="P1859" s="1" t="s">
        <v>268</v>
      </c>
      <c r="Q1859" s="1" t="s">
        <v>1057</v>
      </c>
      <c r="R1859" s="1">
        <v>21403</v>
      </c>
      <c r="S1859" s="1" t="s">
        <v>78</v>
      </c>
      <c r="T1859" s="1" t="s">
        <v>289</v>
      </c>
      <c r="U1859" s="1">
        <v>16</v>
      </c>
      <c r="V1859" s="1">
        <v>87298</v>
      </c>
    </row>
    <row r="1860" spans="1:22" x14ac:dyDescent="0.35">
      <c r="A1860" s="1">
        <v>5511</v>
      </c>
      <c r="B1860" s="1" t="s">
        <v>41</v>
      </c>
      <c r="C1860" s="1">
        <v>5.28</v>
      </c>
      <c r="D1860" s="1">
        <v>0.05</v>
      </c>
      <c r="E1860" s="1">
        <v>3251</v>
      </c>
      <c r="F1860" s="1"/>
      <c r="G1860" s="1"/>
      <c r="H1860" s="1" t="s">
        <v>32</v>
      </c>
      <c r="I1860" s="1" t="s">
        <v>81</v>
      </c>
      <c r="J1860" s="1" t="s">
        <v>58</v>
      </c>
      <c r="K1860" s="1" t="s">
        <v>83</v>
      </c>
      <c r="L1860" s="1" t="s">
        <v>53</v>
      </c>
      <c r="M1860" s="1"/>
      <c r="N1860" s="1" t="s">
        <v>27</v>
      </c>
      <c r="O1860" s="1" t="s">
        <v>45</v>
      </c>
      <c r="P1860" s="1" t="s">
        <v>62</v>
      </c>
      <c r="Q1860" s="1" t="s">
        <v>79</v>
      </c>
      <c r="R1860" s="1">
        <v>10112</v>
      </c>
      <c r="S1860" s="2">
        <v>42314</v>
      </c>
      <c r="T1860" s="2">
        <v>42344</v>
      </c>
      <c r="U1860" s="1">
        <v>76</v>
      </c>
      <c r="V1860" s="1">
        <v>39076</v>
      </c>
    </row>
    <row r="1861" spans="1:22" x14ac:dyDescent="0.35">
      <c r="A1861" s="1">
        <v>23324</v>
      </c>
      <c r="B1861" s="1" t="s">
        <v>41</v>
      </c>
      <c r="C1861" s="1">
        <v>11.34</v>
      </c>
      <c r="D1861" s="1">
        <v>0.05</v>
      </c>
      <c r="E1861" s="1">
        <v>3252</v>
      </c>
      <c r="F1861" s="1"/>
      <c r="G1861" s="1"/>
      <c r="H1861" s="1" t="s">
        <v>32</v>
      </c>
      <c r="I1861" s="1" t="s">
        <v>51</v>
      </c>
      <c r="J1861" s="1" t="s">
        <v>58</v>
      </c>
      <c r="K1861" s="1" t="s">
        <v>83</v>
      </c>
      <c r="L1861" s="1" t="s">
        <v>53</v>
      </c>
      <c r="M1861" s="1"/>
      <c r="N1861" s="1" t="s">
        <v>27</v>
      </c>
      <c r="O1861" s="1" t="s">
        <v>45</v>
      </c>
      <c r="P1861" s="1" t="s">
        <v>62</v>
      </c>
      <c r="Q1861" s="1" t="s">
        <v>1058</v>
      </c>
      <c r="R1861" s="1">
        <v>12306</v>
      </c>
      <c r="S1861" s="1" t="s">
        <v>128</v>
      </c>
      <c r="T1861" s="2">
        <v>42008</v>
      </c>
      <c r="U1861" s="1">
        <v>1</v>
      </c>
      <c r="V1861" s="1">
        <v>87296</v>
      </c>
    </row>
    <row r="1862" spans="1:22" x14ac:dyDescent="0.35">
      <c r="A1862" s="1">
        <v>23511</v>
      </c>
      <c r="B1862" s="1" t="s">
        <v>41</v>
      </c>
      <c r="C1862" s="1">
        <v>5.28</v>
      </c>
      <c r="D1862" s="1">
        <v>0.05</v>
      </c>
      <c r="E1862" s="1">
        <v>3252</v>
      </c>
      <c r="F1862" s="1"/>
      <c r="G1862" s="1"/>
      <c r="H1862" s="1" t="s">
        <v>32</v>
      </c>
      <c r="I1862" s="1" t="s">
        <v>81</v>
      </c>
      <c r="J1862" s="1" t="s">
        <v>58</v>
      </c>
      <c r="K1862" s="1" t="s">
        <v>83</v>
      </c>
      <c r="L1862" s="1" t="s">
        <v>53</v>
      </c>
      <c r="M1862" s="1"/>
      <c r="N1862" s="1" t="s">
        <v>27</v>
      </c>
      <c r="O1862" s="1" t="s">
        <v>114</v>
      </c>
      <c r="P1862" s="1" t="s">
        <v>62</v>
      </c>
      <c r="Q1862" s="1" t="s">
        <v>1058</v>
      </c>
      <c r="R1862" s="1">
        <v>12306</v>
      </c>
      <c r="S1862" s="2">
        <v>42314</v>
      </c>
      <c r="T1862" s="2">
        <v>42344</v>
      </c>
      <c r="U1862" s="1">
        <v>19</v>
      </c>
      <c r="V1862" s="1">
        <v>87299</v>
      </c>
    </row>
    <row r="1863" spans="1:22" x14ac:dyDescent="0.35">
      <c r="A1863" s="1">
        <v>21046</v>
      </c>
      <c r="B1863" s="1" t="s">
        <v>41</v>
      </c>
      <c r="C1863" s="1">
        <v>47.98</v>
      </c>
      <c r="D1863" s="1">
        <v>0.05</v>
      </c>
      <c r="E1863" s="1">
        <v>3255</v>
      </c>
      <c r="F1863" s="1"/>
      <c r="G1863" s="1"/>
      <c r="H1863" s="1" t="s">
        <v>32</v>
      </c>
      <c r="I1863" s="1" t="s">
        <v>42</v>
      </c>
      <c r="J1863" s="1" t="s">
        <v>73</v>
      </c>
      <c r="K1863" s="1" t="s">
        <v>144</v>
      </c>
      <c r="L1863" s="1" t="s">
        <v>44</v>
      </c>
      <c r="M1863" s="1"/>
      <c r="N1863" s="1" t="s">
        <v>27</v>
      </c>
      <c r="O1863" s="1" t="s">
        <v>28</v>
      </c>
      <c r="P1863" s="1" t="s">
        <v>242</v>
      </c>
      <c r="Q1863" s="1" t="s">
        <v>1059</v>
      </c>
      <c r="R1863" s="1">
        <v>33319</v>
      </c>
      <c r="S1863" s="1" t="s">
        <v>136</v>
      </c>
      <c r="T1863" s="1" t="s">
        <v>137</v>
      </c>
      <c r="U1863" s="1">
        <v>2</v>
      </c>
      <c r="V1863" s="1">
        <v>90488</v>
      </c>
    </row>
    <row r="1864" spans="1:22" x14ac:dyDescent="0.35">
      <c r="A1864" s="1">
        <v>18728</v>
      </c>
      <c r="B1864" s="1" t="s">
        <v>31</v>
      </c>
      <c r="C1864" s="1">
        <v>349.45</v>
      </c>
      <c r="D1864" s="1">
        <v>0.1</v>
      </c>
      <c r="E1864" s="1">
        <v>3257</v>
      </c>
      <c r="F1864" s="1"/>
      <c r="G1864" s="1"/>
      <c r="H1864" s="1" t="s">
        <v>22</v>
      </c>
      <c r="I1864" s="1" t="s">
        <v>104</v>
      </c>
      <c r="J1864" s="1" t="s">
        <v>34</v>
      </c>
      <c r="K1864" s="1" t="s">
        <v>123</v>
      </c>
      <c r="L1864" s="1" t="s">
        <v>36</v>
      </c>
      <c r="M1864" s="1"/>
      <c r="N1864" s="1" t="s">
        <v>27</v>
      </c>
      <c r="O1864" s="1" t="s">
        <v>28</v>
      </c>
      <c r="P1864" s="1" t="s">
        <v>29</v>
      </c>
      <c r="Q1864" s="1" t="s">
        <v>1060</v>
      </c>
      <c r="R1864" s="1">
        <v>98632</v>
      </c>
      <c r="S1864" s="1" t="s">
        <v>169</v>
      </c>
      <c r="T1864" s="1" t="s">
        <v>295</v>
      </c>
      <c r="U1864" s="1">
        <v>15</v>
      </c>
      <c r="V1864" s="1">
        <v>88825</v>
      </c>
    </row>
    <row r="1865" spans="1:22" x14ac:dyDescent="0.35">
      <c r="A1865" s="1">
        <v>21852</v>
      </c>
      <c r="B1865" s="1" t="s">
        <v>50</v>
      </c>
      <c r="C1865" s="1">
        <v>25.38</v>
      </c>
      <c r="D1865" s="1">
        <v>0.05</v>
      </c>
      <c r="E1865" s="1">
        <v>3257</v>
      </c>
      <c r="F1865" s="1"/>
      <c r="G1865" s="1"/>
      <c r="H1865" s="1" t="s">
        <v>32</v>
      </c>
      <c r="I1865" s="1" t="s">
        <v>104</v>
      </c>
      <c r="J1865" s="1" t="s">
        <v>34</v>
      </c>
      <c r="K1865" s="1" t="s">
        <v>52</v>
      </c>
      <c r="L1865" s="1" t="s">
        <v>44</v>
      </c>
      <c r="M1865" s="1"/>
      <c r="N1865" s="1" t="s">
        <v>27</v>
      </c>
      <c r="O1865" s="1" t="s">
        <v>28</v>
      </c>
      <c r="P1865" s="1" t="s">
        <v>29</v>
      </c>
      <c r="Q1865" s="1" t="s">
        <v>1060</v>
      </c>
      <c r="R1865" s="1">
        <v>98632</v>
      </c>
      <c r="S1865" s="1" t="s">
        <v>59</v>
      </c>
      <c r="T1865" s="1" t="s">
        <v>71</v>
      </c>
      <c r="U1865" s="1">
        <v>26</v>
      </c>
      <c r="V1865" s="1">
        <v>88826</v>
      </c>
    </row>
    <row r="1866" spans="1:22" x14ac:dyDescent="0.35">
      <c r="A1866" s="1">
        <v>23010</v>
      </c>
      <c r="B1866" s="1" t="s">
        <v>31</v>
      </c>
      <c r="C1866" s="1">
        <v>55.94</v>
      </c>
      <c r="D1866" s="1">
        <v>0.05</v>
      </c>
      <c r="E1866" s="1">
        <v>3258</v>
      </c>
      <c r="F1866" s="1"/>
      <c r="G1866" s="1"/>
      <c r="H1866" s="1" t="s">
        <v>32</v>
      </c>
      <c r="I1866" s="1" t="s">
        <v>104</v>
      </c>
      <c r="J1866" s="1" t="s">
        <v>73</v>
      </c>
      <c r="K1866" s="1" t="s">
        <v>144</v>
      </c>
      <c r="L1866" s="1" t="s">
        <v>53</v>
      </c>
      <c r="M1866" s="1"/>
      <c r="N1866" s="1" t="s">
        <v>27</v>
      </c>
      <c r="O1866" s="1" t="s">
        <v>54</v>
      </c>
      <c r="P1866" s="1" t="s">
        <v>29</v>
      </c>
      <c r="Q1866" s="1" t="s">
        <v>1061</v>
      </c>
      <c r="R1866" s="1">
        <v>98037</v>
      </c>
      <c r="S1866" s="1" t="s">
        <v>236</v>
      </c>
      <c r="T1866" s="1" t="s">
        <v>131</v>
      </c>
      <c r="U1866" s="1">
        <v>11</v>
      </c>
      <c r="V1866" s="1">
        <v>88824</v>
      </c>
    </row>
    <row r="1867" spans="1:22" x14ac:dyDescent="0.35">
      <c r="A1867" s="1">
        <v>22576</v>
      </c>
      <c r="B1867" s="1" t="s">
        <v>31</v>
      </c>
      <c r="C1867" s="1">
        <v>105.34</v>
      </c>
      <c r="D1867" s="1">
        <v>0.1</v>
      </c>
      <c r="E1867" s="1">
        <v>3261</v>
      </c>
      <c r="F1867" s="1"/>
      <c r="G1867" s="1"/>
      <c r="H1867" s="1" t="s">
        <v>22</v>
      </c>
      <c r="I1867" s="1" t="s">
        <v>104</v>
      </c>
      <c r="J1867" s="1" t="s">
        <v>34</v>
      </c>
      <c r="K1867" s="1" t="s">
        <v>52</v>
      </c>
      <c r="L1867" s="1" t="s">
        <v>178</v>
      </c>
      <c r="M1867" s="1"/>
      <c r="N1867" s="1" t="s">
        <v>27</v>
      </c>
      <c r="O1867" s="1" t="s">
        <v>28</v>
      </c>
      <c r="P1867" s="1" t="s">
        <v>215</v>
      </c>
      <c r="Q1867" s="1" t="s">
        <v>1062</v>
      </c>
      <c r="R1867" s="1">
        <v>49221</v>
      </c>
      <c r="S1867" s="1" t="s">
        <v>324</v>
      </c>
      <c r="T1867" s="1" t="s">
        <v>421</v>
      </c>
      <c r="U1867" s="1">
        <v>10</v>
      </c>
      <c r="V1867" s="1">
        <v>90296</v>
      </c>
    </row>
    <row r="1868" spans="1:22" x14ac:dyDescent="0.35">
      <c r="A1868" s="1">
        <v>19214</v>
      </c>
      <c r="B1868" s="1" t="s">
        <v>50</v>
      </c>
      <c r="C1868" s="1">
        <v>9.99</v>
      </c>
      <c r="D1868" s="1">
        <v>0.05</v>
      </c>
      <c r="E1868" s="1">
        <v>3264</v>
      </c>
      <c r="F1868" s="1"/>
      <c r="G1868" s="1"/>
      <c r="H1868" s="1" t="s">
        <v>32</v>
      </c>
      <c r="I1868" s="1" t="s">
        <v>81</v>
      </c>
      <c r="J1868" s="1" t="s">
        <v>58</v>
      </c>
      <c r="K1868" s="1" t="s">
        <v>83</v>
      </c>
      <c r="L1868" s="1" t="s">
        <v>53</v>
      </c>
      <c r="M1868" s="1"/>
      <c r="N1868" s="1" t="s">
        <v>27</v>
      </c>
      <c r="O1868" s="1" t="s">
        <v>45</v>
      </c>
      <c r="P1868" s="1" t="s">
        <v>37</v>
      </c>
      <c r="Q1868" s="1" t="s">
        <v>1063</v>
      </c>
      <c r="R1868" s="1">
        <v>95501</v>
      </c>
      <c r="S1868" s="1" t="s">
        <v>140</v>
      </c>
      <c r="T1868" s="1" t="s">
        <v>77</v>
      </c>
      <c r="U1868" s="1">
        <v>5</v>
      </c>
      <c r="V1868" s="1">
        <v>89835</v>
      </c>
    </row>
    <row r="1869" spans="1:22" x14ac:dyDescent="0.35">
      <c r="A1869" s="1">
        <v>21459</v>
      </c>
      <c r="B1869" s="1" t="s">
        <v>41</v>
      </c>
      <c r="C1869" s="1">
        <v>122.99</v>
      </c>
      <c r="D1869" s="1">
        <v>0.1</v>
      </c>
      <c r="E1869" s="1">
        <v>3266</v>
      </c>
      <c r="F1869" s="1"/>
      <c r="G1869" s="1"/>
      <c r="H1869" s="1" t="s">
        <v>22</v>
      </c>
      <c r="I1869" s="1" t="s">
        <v>81</v>
      </c>
      <c r="J1869" s="1" t="s">
        <v>34</v>
      </c>
      <c r="K1869" s="1" t="s">
        <v>35</v>
      </c>
      <c r="L1869" s="1" t="s">
        <v>36</v>
      </c>
      <c r="M1869" s="1"/>
      <c r="N1869" s="1" t="s">
        <v>27</v>
      </c>
      <c r="O1869" s="1" t="s">
        <v>45</v>
      </c>
      <c r="P1869" s="1" t="s">
        <v>147</v>
      </c>
      <c r="Q1869" s="1" t="s">
        <v>276</v>
      </c>
      <c r="R1869" s="1">
        <v>4073</v>
      </c>
      <c r="S1869" s="1" t="s">
        <v>85</v>
      </c>
      <c r="T1869" s="1" t="s">
        <v>86</v>
      </c>
      <c r="U1869" s="1">
        <v>14</v>
      </c>
      <c r="V1869" s="1">
        <v>89836</v>
      </c>
    </row>
    <row r="1870" spans="1:22" x14ac:dyDescent="0.35">
      <c r="A1870" s="1">
        <v>21458</v>
      </c>
      <c r="B1870" s="1" t="s">
        <v>41</v>
      </c>
      <c r="C1870" s="1">
        <v>60.97</v>
      </c>
      <c r="D1870" s="1">
        <v>0.05</v>
      </c>
      <c r="E1870" s="1">
        <v>3269</v>
      </c>
      <c r="F1870" s="1"/>
      <c r="G1870" s="1"/>
      <c r="H1870" s="1" t="s">
        <v>22</v>
      </c>
      <c r="I1870" s="1" t="s">
        <v>81</v>
      </c>
      <c r="J1870" s="1" t="s">
        <v>58</v>
      </c>
      <c r="K1870" s="1" t="s">
        <v>196</v>
      </c>
      <c r="L1870" s="1" t="s">
        <v>53</v>
      </c>
      <c r="M1870" s="1"/>
      <c r="N1870" s="1" t="s">
        <v>27</v>
      </c>
      <c r="O1870" s="1" t="s">
        <v>28</v>
      </c>
      <c r="P1870" s="1" t="s">
        <v>46</v>
      </c>
      <c r="Q1870" s="1" t="s">
        <v>1064</v>
      </c>
      <c r="R1870" s="1">
        <v>7060</v>
      </c>
      <c r="S1870" s="1" t="s">
        <v>85</v>
      </c>
      <c r="T1870" s="1" t="s">
        <v>87</v>
      </c>
      <c r="U1870" s="1">
        <v>12</v>
      </c>
      <c r="V1870" s="1">
        <v>89836</v>
      </c>
    </row>
    <row r="1871" spans="1:22" x14ac:dyDescent="0.35">
      <c r="A1871" s="1">
        <v>19047</v>
      </c>
      <c r="B1871" s="1" t="s">
        <v>98</v>
      </c>
      <c r="C1871" s="1">
        <v>13.48</v>
      </c>
      <c r="D1871" s="1">
        <v>0.05</v>
      </c>
      <c r="E1871" s="1">
        <v>3275</v>
      </c>
      <c r="F1871" s="1"/>
      <c r="G1871" s="1"/>
      <c r="H1871" s="1" t="s">
        <v>32</v>
      </c>
      <c r="I1871" s="1" t="s">
        <v>42</v>
      </c>
      <c r="J1871" s="1" t="s">
        <v>58</v>
      </c>
      <c r="K1871" s="1" t="s">
        <v>119</v>
      </c>
      <c r="L1871" s="1" t="s">
        <v>53</v>
      </c>
      <c r="M1871" s="1"/>
      <c r="N1871" s="1" t="s">
        <v>27</v>
      </c>
      <c r="O1871" s="1" t="s">
        <v>28</v>
      </c>
      <c r="P1871" s="1" t="s">
        <v>29</v>
      </c>
      <c r="Q1871" s="1" t="s">
        <v>747</v>
      </c>
      <c r="R1871" s="1">
        <v>98273</v>
      </c>
      <c r="S1871" s="1" t="s">
        <v>236</v>
      </c>
      <c r="T1871" s="1" t="s">
        <v>131</v>
      </c>
      <c r="U1871" s="1">
        <v>9</v>
      </c>
      <c r="V1871" s="1">
        <v>86233</v>
      </c>
    </row>
    <row r="1872" spans="1:22" x14ac:dyDescent="0.35">
      <c r="A1872" s="1">
        <v>19232</v>
      </c>
      <c r="B1872" s="1" t="s">
        <v>98</v>
      </c>
      <c r="C1872" s="1">
        <v>449.99</v>
      </c>
      <c r="D1872" s="1">
        <v>0.1</v>
      </c>
      <c r="E1872" s="1">
        <v>3275</v>
      </c>
      <c r="F1872" s="1"/>
      <c r="G1872" s="1"/>
      <c r="H1872" s="1" t="s">
        <v>32</v>
      </c>
      <c r="I1872" s="1" t="s">
        <v>51</v>
      </c>
      <c r="J1872" s="1" t="s">
        <v>73</v>
      </c>
      <c r="K1872" s="1" t="s">
        <v>340</v>
      </c>
      <c r="L1872" s="1" t="s">
        <v>178</v>
      </c>
      <c r="M1872" s="1"/>
      <c r="N1872" s="1" t="s">
        <v>27</v>
      </c>
      <c r="O1872" s="1" t="s">
        <v>28</v>
      </c>
      <c r="P1872" s="1" t="s">
        <v>29</v>
      </c>
      <c r="Q1872" s="1" t="s">
        <v>747</v>
      </c>
      <c r="R1872" s="1">
        <v>98273</v>
      </c>
      <c r="S1872" s="2">
        <v>42005</v>
      </c>
      <c r="T1872" s="2">
        <v>42125</v>
      </c>
      <c r="U1872" s="1">
        <v>12</v>
      </c>
      <c r="V1872" s="1">
        <v>86234</v>
      </c>
    </row>
    <row r="1873" spans="1:22" x14ac:dyDescent="0.35">
      <c r="A1873" s="1">
        <v>19233</v>
      </c>
      <c r="B1873" s="1" t="s">
        <v>98</v>
      </c>
      <c r="C1873" s="1">
        <v>5.84</v>
      </c>
      <c r="D1873" s="1">
        <v>0.05</v>
      </c>
      <c r="E1873" s="1">
        <v>3275</v>
      </c>
      <c r="F1873" s="1"/>
      <c r="G1873" s="1"/>
      <c r="H1873" s="1" t="s">
        <v>32</v>
      </c>
      <c r="I1873" s="1" t="s">
        <v>51</v>
      </c>
      <c r="J1873" s="1" t="s">
        <v>58</v>
      </c>
      <c r="K1873" s="1" t="s">
        <v>25</v>
      </c>
      <c r="L1873" s="1" t="s">
        <v>26</v>
      </c>
      <c r="M1873" s="1"/>
      <c r="N1873" s="1" t="s">
        <v>27</v>
      </c>
      <c r="O1873" s="1" t="s">
        <v>114</v>
      </c>
      <c r="P1873" s="1" t="s">
        <v>29</v>
      </c>
      <c r="Q1873" s="1" t="s">
        <v>747</v>
      </c>
      <c r="R1873" s="1">
        <v>98273</v>
      </c>
      <c r="S1873" s="2">
        <v>42005</v>
      </c>
      <c r="T1873" s="2">
        <v>42278</v>
      </c>
      <c r="U1873" s="1">
        <v>6</v>
      </c>
      <c r="V1873" s="1">
        <v>86234</v>
      </c>
    </row>
    <row r="1874" spans="1:22" x14ac:dyDescent="0.35">
      <c r="A1874" s="1">
        <v>20039</v>
      </c>
      <c r="B1874" s="1" t="s">
        <v>21</v>
      </c>
      <c r="C1874" s="1">
        <v>89.83</v>
      </c>
      <c r="D1874" s="1">
        <v>0.05</v>
      </c>
      <c r="E1874" s="1">
        <v>3279</v>
      </c>
      <c r="F1874" s="1"/>
      <c r="G1874" s="1"/>
      <c r="H1874" s="1" t="s">
        <v>32</v>
      </c>
      <c r="I1874" s="1" t="s">
        <v>42</v>
      </c>
      <c r="J1874" s="1" t="s">
        <v>58</v>
      </c>
      <c r="K1874" s="1" t="s">
        <v>119</v>
      </c>
      <c r="L1874" s="1" t="s">
        <v>178</v>
      </c>
      <c r="M1874" s="1"/>
      <c r="N1874" s="1" t="s">
        <v>27</v>
      </c>
      <c r="O1874" s="1" t="s">
        <v>114</v>
      </c>
      <c r="P1874" s="1" t="s">
        <v>443</v>
      </c>
      <c r="Q1874" s="1" t="s">
        <v>953</v>
      </c>
      <c r="R1874" s="1">
        <v>29203</v>
      </c>
      <c r="S1874" s="2">
        <v>42159</v>
      </c>
      <c r="T1874" s="2">
        <v>42220</v>
      </c>
      <c r="U1874" s="1">
        <v>4</v>
      </c>
      <c r="V1874" s="1">
        <v>90766</v>
      </c>
    </row>
    <row r="1875" spans="1:22" x14ac:dyDescent="0.35">
      <c r="A1875" s="1">
        <v>20040</v>
      </c>
      <c r="B1875" s="1" t="s">
        <v>21</v>
      </c>
      <c r="C1875" s="1">
        <v>13.43</v>
      </c>
      <c r="D1875" s="1">
        <v>0.05</v>
      </c>
      <c r="E1875" s="1">
        <v>3279</v>
      </c>
      <c r="F1875" s="1"/>
      <c r="G1875" s="1"/>
      <c r="H1875" s="1" t="s">
        <v>32</v>
      </c>
      <c r="I1875" s="1" t="s">
        <v>42</v>
      </c>
      <c r="J1875" s="1" t="s">
        <v>58</v>
      </c>
      <c r="K1875" s="1" t="s">
        <v>119</v>
      </c>
      <c r="L1875" s="1" t="s">
        <v>53</v>
      </c>
      <c r="M1875" s="1"/>
      <c r="N1875" s="1" t="s">
        <v>27</v>
      </c>
      <c r="O1875" s="1" t="s">
        <v>114</v>
      </c>
      <c r="P1875" s="1" t="s">
        <v>443</v>
      </c>
      <c r="Q1875" s="1" t="s">
        <v>953</v>
      </c>
      <c r="R1875" s="1">
        <v>29203</v>
      </c>
      <c r="S1875" s="2">
        <v>42159</v>
      </c>
      <c r="T1875" s="2">
        <v>42220</v>
      </c>
      <c r="U1875" s="1">
        <v>12</v>
      </c>
      <c r="V1875" s="1">
        <v>90766</v>
      </c>
    </row>
    <row r="1876" spans="1:22" x14ac:dyDescent="0.35">
      <c r="A1876" s="1">
        <v>20041</v>
      </c>
      <c r="B1876" s="1" t="s">
        <v>21</v>
      </c>
      <c r="C1876" s="1">
        <v>125.99</v>
      </c>
      <c r="D1876" s="1">
        <v>0.1</v>
      </c>
      <c r="E1876" s="1">
        <v>3279</v>
      </c>
      <c r="F1876" s="1"/>
      <c r="G1876" s="1"/>
      <c r="H1876" s="1" t="s">
        <v>32</v>
      </c>
      <c r="I1876" s="1" t="s">
        <v>42</v>
      </c>
      <c r="J1876" s="1" t="s">
        <v>73</v>
      </c>
      <c r="K1876" s="1" t="s">
        <v>67</v>
      </c>
      <c r="L1876" s="1" t="s">
        <v>53</v>
      </c>
      <c r="M1876" s="1"/>
      <c r="N1876" s="1" t="s">
        <v>27</v>
      </c>
      <c r="O1876" s="1" t="s">
        <v>114</v>
      </c>
      <c r="P1876" s="1" t="s">
        <v>443</v>
      </c>
      <c r="Q1876" s="1" t="s">
        <v>953</v>
      </c>
      <c r="R1876" s="1">
        <v>29203</v>
      </c>
      <c r="S1876" s="2">
        <v>42159</v>
      </c>
      <c r="T1876" s="2">
        <v>42159</v>
      </c>
      <c r="U1876" s="1">
        <v>11</v>
      </c>
      <c r="V1876" s="1">
        <v>90766</v>
      </c>
    </row>
    <row r="1877" spans="1:22" x14ac:dyDescent="0.35">
      <c r="A1877" s="1">
        <v>21620</v>
      </c>
      <c r="B1877" s="1" t="s">
        <v>50</v>
      </c>
      <c r="C1877" s="1">
        <v>45.99</v>
      </c>
      <c r="D1877" s="1">
        <v>0.05</v>
      </c>
      <c r="E1877" s="1">
        <v>3279</v>
      </c>
      <c r="F1877" s="1"/>
      <c r="G1877" s="1"/>
      <c r="H1877" s="1" t="s">
        <v>32</v>
      </c>
      <c r="I1877" s="1" t="s">
        <v>42</v>
      </c>
      <c r="J1877" s="1" t="s">
        <v>73</v>
      </c>
      <c r="K1877" s="1" t="s">
        <v>67</v>
      </c>
      <c r="L1877" s="1" t="s">
        <v>53</v>
      </c>
      <c r="M1877" s="1"/>
      <c r="N1877" s="1" t="s">
        <v>27</v>
      </c>
      <c r="O1877" s="1" t="s">
        <v>114</v>
      </c>
      <c r="P1877" s="1" t="s">
        <v>443</v>
      </c>
      <c r="Q1877" s="1" t="s">
        <v>953</v>
      </c>
      <c r="R1877" s="1">
        <v>29203</v>
      </c>
      <c r="S1877" s="1" t="s">
        <v>297</v>
      </c>
      <c r="T1877" s="1" t="s">
        <v>179</v>
      </c>
      <c r="U1877" s="1">
        <v>3</v>
      </c>
      <c r="V1877" s="1">
        <v>90767</v>
      </c>
    </row>
    <row r="1878" spans="1:22" x14ac:dyDescent="0.35">
      <c r="A1878" s="1">
        <v>23022</v>
      </c>
      <c r="B1878" s="1" t="s">
        <v>41</v>
      </c>
      <c r="C1878" s="1">
        <v>363.25</v>
      </c>
      <c r="D1878" s="1">
        <v>0.1</v>
      </c>
      <c r="E1878" s="1">
        <v>3283</v>
      </c>
      <c r="F1878" s="1"/>
      <c r="G1878" s="1"/>
      <c r="H1878" s="1" t="s">
        <v>22</v>
      </c>
      <c r="I1878" s="1" t="s">
        <v>81</v>
      </c>
      <c r="J1878" s="1" t="s">
        <v>58</v>
      </c>
      <c r="K1878" s="1" t="s">
        <v>196</v>
      </c>
      <c r="L1878" s="1" t="s">
        <v>53</v>
      </c>
      <c r="M1878" s="1"/>
      <c r="N1878" s="1" t="s">
        <v>27</v>
      </c>
      <c r="O1878" s="1" t="s">
        <v>114</v>
      </c>
      <c r="P1878" s="1" t="s">
        <v>242</v>
      </c>
      <c r="Q1878" s="1" t="s">
        <v>1065</v>
      </c>
      <c r="R1878" s="1">
        <v>33156</v>
      </c>
      <c r="S1878" s="1" t="s">
        <v>111</v>
      </c>
      <c r="T1878" s="1" t="s">
        <v>111</v>
      </c>
      <c r="U1878" s="1">
        <v>5</v>
      </c>
      <c r="V1878" s="1">
        <v>90752</v>
      </c>
    </row>
    <row r="1879" spans="1:22" x14ac:dyDescent="0.35">
      <c r="A1879" s="1">
        <v>23211</v>
      </c>
      <c r="B1879" s="1" t="s">
        <v>21</v>
      </c>
      <c r="C1879" s="1">
        <v>17.48</v>
      </c>
      <c r="D1879" s="1">
        <v>0.05</v>
      </c>
      <c r="E1879" s="1">
        <v>3283</v>
      </c>
      <c r="F1879" s="1"/>
      <c r="G1879" s="1"/>
      <c r="H1879" s="1" t="s">
        <v>32</v>
      </c>
      <c r="I1879" s="1" t="s">
        <v>81</v>
      </c>
      <c r="J1879" s="1" t="s">
        <v>73</v>
      </c>
      <c r="K1879" s="1" t="s">
        <v>144</v>
      </c>
      <c r="L1879" s="1" t="s">
        <v>44</v>
      </c>
      <c r="M1879" s="1"/>
      <c r="N1879" s="1" t="s">
        <v>27</v>
      </c>
      <c r="O1879" s="1" t="s">
        <v>114</v>
      </c>
      <c r="P1879" s="1" t="s">
        <v>242</v>
      </c>
      <c r="Q1879" s="1" t="s">
        <v>1065</v>
      </c>
      <c r="R1879" s="1">
        <v>33156</v>
      </c>
      <c r="S1879" s="2">
        <v>42282</v>
      </c>
      <c r="T1879" s="2">
        <v>42313</v>
      </c>
      <c r="U1879" s="1">
        <v>31</v>
      </c>
      <c r="V1879" s="1">
        <v>90753</v>
      </c>
    </row>
    <row r="1880" spans="1:22" x14ac:dyDescent="0.35">
      <c r="A1880" s="1">
        <v>26141</v>
      </c>
      <c r="B1880" s="1" t="s">
        <v>21</v>
      </c>
      <c r="C1880" s="1">
        <v>19.23</v>
      </c>
      <c r="D1880" s="1">
        <v>0.05</v>
      </c>
      <c r="E1880" s="1">
        <v>3284</v>
      </c>
      <c r="F1880" s="1"/>
      <c r="G1880" s="1"/>
      <c r="H1880" s="1" t="s">
        <v>22</v>
      </c>
      <c r="I1880" s="1" t="s">
        <v>81</v>
      </c>
      <c r="J1880" s="1" t="s">
        <v>34</v>
      </c>
      <c r="K1880" s="1" t="s">
        <v>52</v>
      </c>
      <c r="L1880" s="1" t="s">
        <v>44</v>
      </c>
      <c r="M1880" s="1"/>
      <c r="N1880" s="1" t="s">
        <v>27</v>
      </c>
      <c r="O1880" s="1" t="s">
        <v>114</v>
      </c>
      <c r="P1880" s="1" t="s">
        <v>242</v>
      </c>
      <c r="Q1880" s="1" t="s">
        <v>1066</v>
      </c>
      <c r="R1880" s="1">
        <v>34741</v>
      </c>
      <c r="S1880" s="1" t="s">
        <v>137</v>
      </c>
      <c r="T1880" s="1" t="s">
        <v>92</v>
      </c>
      <c r="U1880" s="1">
        <v>6</v>
      </c>
      <c r="V1880" s="1">
        <v>90751</v>
      </c>
    </row>
    <row r="1881" spans="1:22" x14ac:dyDescent="0.35">
      <c r="A1881" s="1">
        <v>20350</v>
      </c>
      <c r="B1881" s="1" t="s">
        <v>31</v>
      </c>
      <c r="C1881" s="1">
        <v>1.7</v>
      </c>
      <c r="D1881" s="1">
        <v>0.05</v>
      </c>
      <c r="E1881" s="1">
        <v>3285</v>
      </c>
      <c r="F1881" s="1"/>
      <c r="G1881" s="1"/>
      <c r="H1881" s="1" t="s">
        <v>32</v>
      </c>
      <c r="I1881" s="1" t="s">
        <v>104</v>
      </c>
      <c r="J1881" s="1" t="s">
        <v>73</v>
      </c>
      <c r="K1881" s="1" t="s">
        <v>144</v>
      </c>
      <c r="L1881" s="1" t="s">
        <v>44</v>
      </c>
      <c r="M1881" s="1"/>
      <c r="N1881" s="1" t="s">
        <v>27</v>
      </c>
      <c r="O1881" s="1" t="s">
        <v>114</v>
      </c>
      <c r="P1881" s="1" t="s">
        <v>117</v>
      </c>
      <c r="Q1881" s="1" t="s">
        <v>1067</v>
      </c>
      <c r="R1881" s="1">
        <v>20170</v>
      </c>
      <c r="S1881" s="2">
        <v>42156</v>
      </c>
      <c r="T1881" s="2">
        <v>42186</v>
      </c>
      <c r="U1881" s="1">
        <v>7</v>
      </c>
      <c r="V1881" s="1">
        <v>90750</v>
      </c>
    </row>
    <row r="1882" spans="1:22" x14ac:dyDescent="0.35">
      <c r="A1882" s="1">
        <v>20351</v>
      </c>
      <c r="B1882" s="1" t="s">
        <v>31</v>
      </c>
      <c r="C1882" s="1">
        <v>30.98</v>
      </c>
      <c r="D1882" s="1">
        <v>0.05</v>
      </c>
      <c r="E1882" s="1">
        <v>3285</v>
      </c>
      <c r="F1882" s="1"/>
      <c r="G1882" s="1"/>
      <c r="H1882" s="1" t="s">
        <v>32</v>
      </c>
      <c r="I1882" s="1" t="s">
        <v>104</v>
      </c>
      <c r="J1882" s="1" t="s">
        <v>58</v>
      </c>
      <c r="K1882" s="1" t="s">
        <v>83</v>
      </c>
      <c r="L1882" s="1" t="s">
        <v>53</v>
      </c>
      <c r="M1882" s="1"/>
      <c r="N1882" s="1" t="s">
        <v>27</v>
      </c>
      <c r="O1882" s="1" t="s">
        <v>28</v>
      </c>
      <c r="P1882" s="1" t="s">
        <v>117</v>
      </c>
      <c r="Q1882" s="1" t="s">
        <v>1067</v>
      </c>
      <c r="R1882" s="1">
        <v>20170</v>
      </c>
      <c r="S1882" s="2">
        <v>42156</v>
      </c>
      <c r="T1882" s="2">
        <v>42217</v>
      </c>
      <c r="U1882" s="1">
        <v>9</v>
      </c>
      <c r="V1882" s="1">
        <v>90750</v>
      </c>
    </row>
    <row r="1883" spans="1:22" x14ac:dyDescent="0.35">
      <c r="A1883" s="1">
        <v>21567</v>
      </c>
      <c r="B1883" s="1" t="s">
        <v>98</v>
      </c>
      <c r="C1883" s="1">
        <v>30.56</v>
      </c>
      <c r="D1883" s="1">
        <v>0.05</v>
      </c>
      <c r="E1883" s="1">
        <v>3287</v>
      </c>
      <c r="F1883" s="1"/>
      <c r="G1883" s="1"/>
      <c r="H1883" s="1" t="s">
        <v>32</v>
      </c>
      <c r="I1883" s="1" t="s">
        <v>51</v>
      </c>
      <c r="J1883" s="1" t="s">
        <v>58</v>
      </c>
      <c r="K1883" s="1" t="s">
        <v>100</v>
      </c>
      <c r="L1883" s="1" t="s">
        <v>53</v>
      </c>
      <c r="M1883" s="1"/>
      <c r="N1883" s="1" t="s">
        <v>27</v>
      </c>
      <c r="O1883" s="1" t="s">
        <v>114</v>
      </c>
      <c r="P1883" s="1" t="s">
        <v>37</v>
      </c>
      <c r="Q1883" s="1" t="s">
        <v>1068</v>
      </c>
      <c r="R1883" s="1">
        <v>95746</v>
      </c>
      <c r="S1883" s="1" t="s">
        <v>168</v>
      </c>
      <c r="T1883" s="1" t="s">
        <v>295</v>
      </c>
      <c r="U1883" s="1">
        <v>17</v>
      </c>
      <c r="V1883" s="1">
        <v>89897</v>
      </c>
    </row>
    <row r="1884" spans="1:22" x14ac:dyDescent="0.35">
      <c r="A1884" s="1">
        <v>23198</v>
      </c>
      <c r="B1884" s="1" t="s">
        <v>98</v>
      </c>
      <c r="C1884" s="1">
        <v>33.89</v>
      </c>
      <c r="D1884" s="1">
        <v>0.05</v>
      </c>
      <c r="E1884" s="1">
        <v>3303</v>
      </c>
      <c r="F1884" s="1"/>
      <c r="G1884" s="1"/>
      <c r="H1884" s="1" t="s">
        <v>32</v>
      </c>
      <c r="I1884" s="1" t="s">
        <v>42</v>
      </c>
      <c r="J1884" s="1" t="s">
        <v>58</v>
      </c>
      <c r="K1884" s="1" t="s">
        <v>119</v>
      </c>
      <c r="L1884" s="1" t="s">
        <v>53</v>
      </c>
      <c r="M1884" s="1"/>
      <c r="N1884" s="1" t="s">
        <v>27</v>
      </c>
      <c r="O1884" s="1" t="s">
        <v>45</v>
      </c>
      <c r="P1884" s="1" t="s">
        <v>242</v>
      </c>
      <c r="Q1884" s="1" t="s">
        <v>1069</v>
      </c>
      <c r="R1884" s="1">
        <v>33461</v>
      </c>
      <c r="S1884" s="2">
        <v>42186</v>
      </c>
      <c r="T1884" s="2">
        <v>42339</v>
      </c>
      <c r="U1884" s="1">
        <v>6</v>
      </c>
      <c r="V1884" s="1">
        <v>87795</v>
      </c>
    </row>
    <row r="1885" spans="1:22" x14ac:dyDescent="0.35">
      <c r="A1885" s="1">
        <v>20447</v>
      </c>
      <c r="B1885" s="1" t="s">
        <v>50</v>
      </c>
      <c r="C1885" s="1">
        <v>11.33</v>
      </c>
      <c r="D1885" s="1">
        <v>0.05</v>
      </c>
      <c r="E1885" s="1">
        <v>3306</v>
      </c>
      <c r="F1885" s="1"/>
      <c r="G1885" s="1"/>
      <c r="H1885" s="1" t="s">
        <v>32</v>
      </c>
      <c r="I1885" s="1" t="s">
        <v>51</v>
      </c>
      <c r="J1885" s="1" t="s">
        <v>58</v>
      </c>
      <c r="K1885" s="1" t="s">
        <v>196</v>
      </c>
      <c r="L1885" s="1" t="s">
        <v>75</v>
      </c>
      <c r="M1885" s="1"/>
      <c r="N1885" s="1" t="s">
        <v>27</v>
      </c>
      <c r="O1885" s="1" t="s">
        <v>45</v>
      </c>
      <c r="P1885" s="1" t="s">
        <v>171</v>
      </c>
      <c r="Q1885" s="1" t="s">
        <v>1070</v>
      </c>
      <c r="R1885" s="1">
        <v>6320</v>
      </c>
      <c r="S1885" s="2">
        <v>42008</v>
      </c>
      <c r="T1885" s="2">
        <v>42067</v>
      </c>
      <c r="U1885" s="1">
        <v>1</v>
      </c>
      <c r="V1885" s="1">
        <v>90461</v>
      </c>
    </row>
    <row r="1886" spans="1:22" x14ac:dyDescent="0.35">
      <c r="A1886" s="1">
        <v>22732</v>
      </c>
      <c r="B1886" s="1" t="s">
        <v>98</v>
      </c>
      <c r="C1886" s="1">
        <v>16.739999999999998</v>
      </c>
      <c r="D1886" s="1">
        <v>0.05</v>
      </c>
      <c r="E1886" s="1">
        <v>3307</v>
      </c>
      <c r="F1886" s="1"/>
      <c r="G1886" s="1"/>
      <c r="H1886" s="1" t="s">
        <v>32</v>
      </c>
      <c r="I1886" s="1" t="s">
        <v>51</v>
      </c>
      <c r="J1886" s="1" t="s">
        <v>58</v>
      </c>
      <c r="K1886" s="1" t="s">
        <v>119</v>
      </c>
      <c r="L1886" s="1" t="s">
        <v>53</v>
      </c>
      <c r="M1886" s="1"/>
      <c r="N1886" s="1" t="s">
        <v>27</v>
      </c>
      <c r="O1886" s="1" t="s">
        <v>45</v>
      </c>
      <c r="P1886" s="1" t="s">
        <v>152</v>
      </c>
      <c r="Q1886" s="1" t="s">
        <v>1071</v>
      </c>
      <c r="R1886" s="1">
        <v>1001</v>
      </c>
      <c r="S1886" s="1" t="s">
        <v>198</v>
      </c>
      <c r="T1886" s="2">
        <v>42037</v>
      </c>
      <c r="U1886" s="1">
        <v>5</v>
      </c>
      <c r="V1886" s="1">
        <v>90462</v>
      </c>
    </row>
    <row r="1887" spans="1:22" x14ac:dyDescent="0.35">
      <c r="A1887" s="1">
        <v>23451</v>
      </c>
      <c r="B1887" s="1" t="s">
        <v>41</v>
      </c>
      <c r="C1887" s="1">
        <v>6.64</v>
      </c>
      <c r="D1887" s="1">
        <v>0.05</v>
      </c>
      <c r="E1887" s="1">
        <v>3309</v>
      </c>
      <c r="F1887" s="1"/>
      <c r="G1887" s="1"/>
      <c r="H1887" s="1" t="s">
        <v>32</v>
      </c>
      <c r="I1887" s="1" t="s">
        <v>51</v>
      </c>
      <c r="J1887" s="1" t="s">
        <v>34</v>
      </c>
      <c r="K1887" s="1" t="s">
        <v>52</v>
      </c>
      <c r="L1887" s="1" t="s">
        <v>44</v>
      </c>
      <c r="M1887" s="1"/>
      <c r="N1887" s="1" t="s">
        <v>27</v>
      </c>
      <c r="O1887" s="1" t="s">
        <v>45</v>
      </c>
      <c r="P1887" s="1" t="s">
        <v>152</v>
      </c>
      <c r="Q1887" s="1" t="s">
        <v>1072</v>
      </c>
      <c r="R1887" s="1">
        <v>1760</v>
      </c>
      <c r="S1887" s="1" t="s">
        <v>384</v>
      </c>
      <c r="T1887" s="1" t="s">
        <v>267</v>
      </c>
      <c r="U1887" s="1">
        <v>4</v>
      </c>
      <c r="V1887" s="1">
        <v>90460</v>
      </c>
    </row>
    <row r="1888" spans="1:22" x14ac:dyDescent="0.35">
      <c r="A1888" s="1">
        <v>23452</v>
      </c>
      <c r="B1888" s="1" t="s">
        <v>41</v>
      </c>
      <c r="C1888" s="1">
        <v>90.48</v>
      </c>
      <c r="D1888" s="1">
        <v>0.05</v>
      </c>
      <c r="E1888" s="1">
        <v>3310</v>
      </c>
      <c r="F1888" s="1"/>
      <c r="G1888" s="1"/>
      <c r="H1888" s="1" t="s">
        <v>32</v>
      </c>
      <c r="I1888" s="1" t="s">
        <v>51</v>
      </c>
      <c r="J1888" s="1" t="s">
        <v>58</v>
      </c>
      <c r="K1888" s="1" t="s">
        <v>61</v>
      </c>
      <c r="L1888" s="1" t="s">
        <v>53</v>
      </c>
      <c r="M1888" s="1"/>
      <c r="N1888" s="1" t="s">
        <v>27</v>
      </c>
      <c r="O1888" s="1" t="s">
        <v>45</v>
      </c>
      <c r="P1888" s="1" t="s">
        <v>152</v>
      </c>
      <c r="Q1888" s="1" t="s">
        <v>1073</v>
      </c>
      <c r="R1888" s="1">
        <v>2563</v>
      </c>
      <c r="S1888" s="1" t="s">
        <v>384</v>
      </c>
      <c r="T1888" s="1" t="s">
        <v>132</v>
      </c>
      <c r="U1888" s="1">
        <v>4</v>
      </c>
      <c r="V1888" s="1">
        <v>90460</v>
      </c>
    </row>
    <row r="1889" spans="1:22" x14ac:dyDescent="0.35">
      <c r="A1889" s="1">
        <v>22734</v>
      </c>
      <c r="B1889" s="1" t="s">
        <v>98</v>
      </c>
      <c r="C1889" s="1">
        <v>6.45</v>
      </c>
      <c r="D1889" s="1">
        <v>0.05</v>
      </c>
      <c r="E1889" s="1">
        <v>3311</v>
      </c>
      <c r="F1889" s="1"/>
      <c r="G1889" s="1"/>
      <c r="H1889" s="1" t="s">
        <v>32</v>
      </c>
      <c r="I1889" s="1" t="s">
        <v>51</v>
      </c>
      <c r="J1889" s="1" t="s">
        <v>58</v>
      </c>
      <c r="K1889" s="1" t="s">
        <v>83</v>
      </c>
      <c r="L1889" s="1" t="s">
        <v>26</v>
      </c>
      <c r="M1889" s="1"/>
      <c r="N1889" s="1" t="s">
        <v>27</v>
      </c>
      <c r="O1889" s="1" t="s">
        <v>45</v>
      </c>
      <c r="P1889" s="1" t="s">
        <v>152</v>
      </c>
      <c r="Q1889" s="1" t="s">
        <v>913</v>
      </c>
      <c r="R1889" s="1">
        <v>1890</v>
      </c>
      <c r="S1889" s="1" t="s">
        <v>198</v>
      </c>
      <c r="T1889" s="1" t="s">
        <v>241</v>
      </c>
      <c r="U1889" s="1">
        <v>9</v>
      </c>
      <c r="V1889" s="1">
        <v>90462</v>
      </c>
    </row>
    <row r="1890" spans="1:22" x14ac:dyDescent="0.35">
      <c r="A1890" s="1">
        <v>22733</v>
      </c>
      <c r="B1890" s="1" t="s">
        <v>98</v>
      </c>
      <c r="C1890" s="1">
        <v>122.99</v>
      </c>
      <c r="D1890" s="1">
        <v>0.1</v>
      </c>
      <c r="E1890" s="1">
        <v>3314</v>
      </c>
      <c r="F1890" s="1"/>
      <c r="G1890" s="1"/>
      <c r="H1890" s="1" t="s">
        <v>22</v>
      </c>
      <c r="I1890" s="1" t="s">
        <v>51</v>
      </c>
      <c r="J1890" s="1" t="s">
        <v>34</v>
      </c>
      <c r="K1890" s="1" t="s">
        <v>35</v>
      </c>
      <c r="L1890" s="1" t="s">
        <v>36</v>
      </c>
      <c r="M1890" s="1"/>
      <c r="N1890" s="1" t="s">
        <v>27</v>
      </c>
      <c r="O1890" s="1" t="s">
        <v>114</v>
      </c>
      <c r="P1890" s="1" t="s">
        <v>46</v>
      </c>
      <c r="Q1890" s="1" t="s">
        <v>203</v>
      </c>
      <c r="R1890" s="1">
        <v>7024</v>
      </c>
      <c r="S1890" s="1" t="s">
        <v>198</v>
      </c>
      <c r="T1890" s="1" t="s">
        <v>87</v>
      </c>
      <c r="U1890" s="1">
        <v>4</v>
      </c>
      <c r="V1890" s="1">
        <v>90462</v>
      </c>
    </row>
    <row r="1891" spans="1:22" x14ac:dyDescent="0.35">
      <c r="A1891" s="1">
        <v>19422</v>
      </c>
      <c r="B1891" s="1" t="s">
        <v>98</v>
      </c>
      <c r="C1891" s="1">
        <v>20.98</v>
      </c>
      <c r="D1891" s="1">
        <v>0.05</v>
      </c>
      <c r="E1891" s="1">
        <v>3319</v>
      </c>
      <c r="F1891" s="1"/>
      <c r="G1891" s="1"/>
      <c r="H1891" s="1" t="s">
        <v>32</v>
      </c>
      <c r="I1891" s="1" t="s">
        <v>51</v>
      </c>
      <c r="J1891" s="1" t="s">
        <v>58</v>
      </c>
      <c r="K1891" s="1" t="s">
        <v>100</v>
      </c>
      <c r="L1891" s="1" t="s">
        <v>53</v>
      </c>
      <c r="M1891" s="1"/>
      <c r="N1891" s="1" t="s">
        <v>27</v>
      </c>
      <c r="O1891" s="1" t="s">
        <v>114</v>
      </c>
      <c r="P1891" s="1" t="s">
        <v>184</v>
      </c>
      <c r="Q1891" s="1" t="s">
        <v>1051</v>
      </c>
      <c r="R1891" s="1">
        <v>37075</v>
      </c>
      <c r="S1891" s="1" t="s">
        <v>77</v>
      </c>
      <c r="T1891" s="1" t="s">
        <v>77</v>
      </c>
      <c r="U1891" s="1">
        <v>20</v>
      </c>
      <c r="V1891" s="1">
        <v>90104</v>
      </c>
    </row>
    <row r="1892" spans="1:22" x14ac:dyDescent="0.35">
      <c r="A1892" s="1">
        <v>20203</v>
      </c>
      <c r="B1892" s="1" t="s">
        <v>31</v>
      </c>
      <c r="C1892" s="1">
        <v>3.28</v>
      </c>
      <c r="D1892" s="1">
        <v>0.05</v>
      </c>
      <c r="E1892" s="1">
        <v>3320</v>
      </c>
      <c r="F1892" s="1"/>
      <c r="G1892" s="1"/>
      <c r="H1892" s="1" t="s">
        <v>32</v>
      </c>
      <c r="I1892" s="1" t="s">
        <v>51</v>
      </c>
      <c r="J1892" s="1" t="s">
        <v>58</v>
      </c>
      <c r="K1892" s="1" t="s">
        <v>25</v>
      </c>
      <c r="L1892" s="1" t="s">
        <v>26</v>
      </c>
      <c r="M1892" s="1"/>
      <c r="N1892" s="1" t="s">
        <v>27</v>
      </c>
      <c r="O1892" s="1" t="s">
        <v>114</v>
      </c>
      <c r="P1892" s="1" t="s">
        <v>184</v>
      </c>
      <c r="Q1892" s="1" t="s">
        <v>650</v>
      </c>
      <c r="R1892" s="1">
        <v>38301</v>
      </c>
      <c r="S1892" s="1" t="s">
        <v>219</v>
      </c>
      <c r="T1892" s="1" t="s">
        <v>220</v>
      </c>
      <c r="U1892" s="1">
        <v>18</v>
      </c>
      <c r="V1892" s="1">
        <v>90103</v>
      </c>
    </row>
    <row r="1893" spans="1:22" x14ac:dyDescent="0.35">
      <c r="A1893" s="1">
        <v>20204</v>
      </c>
      <c r="B1893" s="1" t="s">
        <v>31</v>
      </c>
      <c r="C1893" s="1">
        <v>40.97</v>
      </c>
      <c r="D1893" s="1">
        <v>0.05</v>
      </c>
      <c r="E1893" s="1">
        <v>3320</v>
      </c>
      <c r="F1893" s="1"/>
      <c r="G1893" s="1"/>
      <c r="H1893" s="1" t="s">
        <v>22</v>
      </c>
      <c r="I1893" s="1" t="s">
        <v>51</v>
      </c>
      <c r="J1893" s="1" t="s">
        <v>58</v>
      </c>
      <c r="K1893" s="1" t="s">
        <v>25</v>
      </c>
      <c r="L1893" s="1" t="s">
        <v>44</v>
      </c>
      <c r="M1893" s="1"/>
      <c r="N1893" s="1" t="s">
        <v>27</v>
      </c>
      <c r="O1893" s="1" t="s">
        <v>28</v>
      </c>
      <c r="P1893" s="1" t="s">
        <v>184</v>
      </c>
      <c r="Q1893" s="1" t="s">
        <v>650</v>
      </c>
      <c r="R1893" s="1">
        <v>38301</v>
      </c>
      <c r="S1893" s="1" t="s">
        <v>219</v>
      </c>
      <c r="T1893" s="1" t="s">
        <v>382</v>
      </c>
      <c r="U1893" s="1">
        <v>22</v>
      </c>
      <c r="V1893" s="1">
        <v>90103</v>
      </c>
    </row>
    <row r="1894" spans="1:22" x14ac:dyDescent="0.35">
      <c r="A1894" s="1">
        <v>25330</v>
      </c>
      <c r="B1894" s="1" t="s">
        <v>50</v>
      </c>
      <c r="C1894" s="1">
        <v>6.48</v>
      </c>
      <c r="D1894" s="1">
        <v>0.05</v>
      </c>
      <c r="E1894" s="1">
        <v>3324</v>
      </c>
      <c r="F1894" s="1"/>
      <c r="G1894" s="1"/>
      <c r="H1894" s="1" t="s">
        <v>32</v>
      </c>
      <c r="I1894" s="1" t="s">
        <v>104</v>
      </c>
      <c r="J1894" s="1" t="s">
        <v>58</v>
      </c>
      <c r="K1894" s="1" t="s">
        <v>83</v>
      </c>
      <c r="L1894" s="1" t="s">
        <v>53</v>
      </c>
      <c r="M1894" s="1"/>
      <c r="N1894" s="1" t="s">
        <v>27</v>
      </c>
      <c r="O1894" s="1" t="s">
        <v>28</v>
      </c>
      <c r="P1894" s="1" t="s">
        <v>250</v>
      </c>
      <c r="Q1894" s="1" t="s">
        <v>1074</v>
      </c>
      <c r="R1894" s="1">
        <v>85335</v>
      </c>
      <c r="S1894" s="2">
        <v>42340</v>
      </c>
      <c r="T1894" s="1" t="s">
        <v>48</v>
      </c>
      <c r="U1894" s="1">
        <v>9</v>
      </c>
      <c r="V1894" s="1">
        <v>90985</v>
      </c>
    </row>
    <row r="1895" spans="1:22" x14ac:dyDescent="0.35">
      <c r="A1895" s="1">
        <v>20488</v>
      </c>
      <c r="B1895" s="1" t="s">
        <v>98</v>
      </c>
      <c r="C1895" s="1">
        <v>8.74</v>
      </c>
      <c r="D1895" s="1">
        <v>0.05</v>
      </c>
      <c r="E1895" s="1">
        <v>3325</v>
      </c>
      <c r="F1895" s="1"/>
      <c r="G1895" s="1"/>
      <c r="H1895" s="1" t="s">
        <v>32</v>
      </c>
      <c r="I1895" s="1" t="s">
        <v>104</v>
      </c>
      <c r="J1895" s="1" t="s">
        <v>58</v>
      </c>
      <c r="K1895" s="1" t="s">
        <v>61</v>
      </c>
      <c r="L1895" s="1" t="s">
        <v>53</v>
      </c>
      <c r="M1895" s="1"/>
      <c r="N1895" s="1" t="s">
        <v>27</v>
      </c>
      <c r="O1895" s="1" t="s">
        <v>28</v>
      </c>
      <c r="P1895" s="1" t="s">
        <v>90</v>
      </c>
      <c r="Q1895" s="1" t="s">
        <v>574</v>
      </c>
      <c r="R1895" s="1">
        <v>97420</v>
      </c>
      <c r="S1895" s="1" t="s">
        <v>150</v>
      </c>
      <c r="T1895" s="1" t="s">
        <v>421</v>
      </c>
      <c r="U1895" s="1">
        <v>14</v>
      </c>
      <c r="V1895" s="1">
        <v>90986</v>
      </c>
    </row>
    <row r="1896" spans="1:22" x14ac:dyDescent="0.35">
      <c r="A1896" s="1">
        <v>23476</v>
      </c>
      <c r="B1896" s="1" t="s">
        <v>41</v>
      </c>
      <c r="C1896" s="1">
        <v>5.58</v>
      </c>
      <c r="D1896" s="1">
        <v>0.05</v>
      </c>
      <c r="E1896" s="1">
        <v>3325</v>
      </c>
      <c r="F1896" s="1"/>
      <c r="G1896" s="1"/>
      <c r="H1896" s="1" t="s">
        <v>32</v>
      </c>
      <c r="I1896" s="1" t="s">
        <v>104</v>
      </c>
      <c r="J1896" s="1" t="s">
        <v>58</v>
      </c>
      <c r="K1896" s="1" t="s">
        <v>25</v>
      </c>
      <c r="L1896" s="1" t="s">
        <v>26</v>
      </c>
      <c r="M1896" s="1"/>
      <c r="N1896" s="1" t="s">
        <v>27</v>
      </c>
      <c r="O1896" s="1" t="s">
        <v>54</v>
      </c>
      <c r="P1896" s="1" t="s">
        <v>90</v>
      </c>
      <c r="Q1896" s="1" t="s">
        <v>574</v>
      </c>
      <c r="R1896" s="1">
        <v>97420</v>
      </c>
      <c r="S1896" s="1" t="s">
        <v>183</v>
      </c>
      <c r="T1896" s="1" t="s">
        <v>191</v>
      </c>
      <c r="U1896" s="1">
        <v>23</v>
      </c>
      <c r="V1896" s="1">
        <v>90987</v>
      </c>
    </row>
    <row r="1897" spans="1:22" x14ac:dyDescent="0.35">
      <c r="A1897" s="1">
        <v>18259</v>
      </c>
      <c r="B1897" s="1" t="s">
        <v>31</v>
      </c>
      <c r="C1897" s="1">
        <v>113.98</v>
      </c>
      <c r="D1897" s="1">
        <v>0.1</v>
      </c>
      <c r="E1897" s="1">
        <v>3327</v>
      </c>
      <c r="F1897" s="1"/>
      <c r="G1897" s="1"/>
      <c r="H1897" s="1" t="s">
        <v>22</v>
      </c>
      <c r="I1897" s="1" t="s">
        <v>51</v>
      </c>
      <c r="J1897" s="1" t="s">
        <v>34</v>
      </c>
      <c r="K1897" s="1" t="s">
        <v>35</v>
      </c>
      <c r="L1897" s="1" t="s">
        <v>36</v>
      </c>
      <c r="M1897" s="1"/>
      <c r="N1897" s="1" t="s">
        <v>27</v>
      </c>
      <c r="O1897" s="1" t="s">
        <v>54</v>
      </c>
      <c r="P1897" s="1" t="s">
        <v>215</v>
      </c>
      <c r="Q1897" s="1" t="s">
        <v>995</v>
      </c>
      <c r="R1897" s="1">
        <v>48060</v>
      </c>
      <c r="S1897" s="2">
        <v>42158</v>
      </c>
      <c r="T1897" s="2">
        <v>42219</v>
      </c>
      <c r="U1897" s="1">
        <v>3</v>
      </c>
      <c r="V1897" s="1">
        <v>87272</v>
      </c>
    </row>
    <row r="1898" spans="1:22" x14ac:dyDescent="0.35">
      <c r="A1898" s="1">
        <v>18260</v>
      </c>
      <c r="B1898" s="1" t="s">
        <v>31</v>
      </c>
      <c r="C1898" s="1">
        <v>6.48</v>
      </c>
      <c r="D1898" s="1">
        <v>0.05</v>
      </c>
      <c r="E1898" s="1">
        <v>3327</v>
      </c>
      <c r="F1898" s="1"/>
      <c r="G1898" s="1"/>
      <c r="H1898" s="1" t="s">
        <v>32</v>
      </c>
      <c r="I1898" s="1" t="s">
        <v>51</v>
      </c>
      <c r="J1898" s="1" t="s">
        <v>58</v>
      </c>
      <c r="K1898" s="1" t="s">
        <v>83</v>
      </c>
      <c r="L1898" s="1" t="s">
        <v>53</v>
      </c>
      <c r="M1898" s="1"/>
      <c r="N1898" s="1" t="s">
        <v>27</v>
      </c>
      <c r="O1898" s="1" t="s">
        <v>114</v>
      </c>
      <c r="P1898" s="1" t="s">
        <v>215</v>
      </c>
      <c r="Q1898" s="1" t="s">
        <v>995</v>
      </c>
      <c r="R1898" s="1">
        <v>48060</v>
      </c>
      <c r="S1898" s="2">
        <v>42158</v>
      </c>
      <c r="T1898" s="2">
        <v>42219</v>
      </c>
      <c r="U1898" s="1">
        <v>4</v>
      </c>
      <c r="V1898" s="1">
        <v>87272</v>
      </c>
    </row>
    <row r="1899" spans="1:22" x14ac:dyDescent="0.35">
      <c r="A1899" s="1">
        <v>21588</v>
      </c>
      <c r="B1899" s="1" t="s">
        <v>50</v>
      </c>
      <c r="C1899" s="1">
        <v>5.98</v>
      </c>
      <c r="D1899" s="1">
        <v>0.05</v>
      </c>
      <c r="E1899" s="1">
        <v>3331</v>
      </c>
      <c r="F1899" s="1"/>
      <c r="G1899" s="1"/>
      <c r="H1899" s="1" t="s">
        <v>32</v>
      </c>
      <c r="I1899" s="1" t="s">
        <v>81</v>
      </c>
      <c r="J1899" s="1" t="s">
        <v>58</v>
      </c>
      <c r="K1899" s="1" t="s">
        <v>119</v>
      </c>
      <c r="L1899" s="1" t="s">
        <v>53</v>
      </c>
      <c r="M1899" s="1"/>
      <c r="N1899" s="1" t="s">
        <v>27</v>
      </c>
      <c r="O1899" s="1" t="s">
        <v>114</v>
      </c>
      <c r="P1899" s="1" t="s">
        <v>242</v>
      </c>
      <c r="Q1899" s="1" t="s">
        <v>1075</v>
      </c>
      <c r="R1899" s="1">
        <v>32174</v>
      </c>
      <c r="S1899" s="2">
        <v>42125</v>
      </c>
      <c r="T1899" s="2">
        <v>42156</v>
      </c>
      <c r="U1899" s="1">
        <v>11</v>
      </c>
      <c r="V1899" s="1">
        <v>86283</v>
      </c>
    </row>
    <row r="1900" spans="1:22" x14ac:dyDescent="0.35">
      <c r="A1900" s="1">
        <v>23294</v>
      </c>
      <c r="B1900" s="1" t="s">
        <v>31</v>
      </c>
      <c r="C1900" s="1">
        <v>4</v>
      </c>
      <c r="D1900" s="1">
        <v>0.05</v>
      </c>
      <c r="E1900" s="1">
        <v>3331</v>
      </c>
      <c r="F1900" s="1"/>
      <c r="G1900" s="1"/>
      <c r="H1900" s="1" t="s">
        <v>32</v>
      </c>
      <c r="I1900" s="1" t="s">
        <v>81</v>
      </c>
      <c r="J1900" s="1" t="s">
        <v>58</v>
      </c>
      <c r="K1900" s="1" t="s">
        <v>83</v>
      </c>
      <c r="L1900" s="1" t="s">
        <v>26</v>
      </c>
      <c r="M1900" s="1"/>
      <c r="N1900" s="1" t="s">
        <v>27</v>
      </c>
      <c r="O1900" s="1" t="s">
        <v>114</v>
      </c>
      <c r="P1900" s="1" t="s">
        <v>242</v>
      </c>
      <c r="Q1900" s="1" t="s">
        <v>1075</v>
      </c>
      <c r="R1900" s="1">
        <v>32174</v>
      </c>
      <c r="S1900" s="2">
        <v>42248</v>
      </c>
      <c r="T1900" s="2">
        <v>42248</v>
      </c>
      <c r="U1900" s="1">
        <v>12</v>
      </c>
      <c r="V1900" s="1">
        <v>86284</v>
      </c>
    </row>
    <row r="1901" spans="1:22" x14ac:dyDescent="0.35">
      <c r="A1901" s="1">
        <v>21429</v>
      </c>
      <c r="B1901" s="1" t="s">
        <v>21</v>
      </c>
      <c r="C1901" s="1">
        <v>6.48</v>
      </c>
      <c r="D1901" s="1">
        <v>0.05</v>
      </c>
      <c r="E1901" s="1">
        <v>3338</v>
      </c>
      <c r="F1901" s="1"/>
      <c r="G1901" s="1"/>
      <c r="H1901" s="1" t="s">
        <v>32</v>
      </c>
      <c r="I1901" s="1" t="s">
        <v>104</v>
      </c>
      <c r="J1901" s="1" t="s">
        <v>58</v>
      </c>
      <c r="K1901" s="1" t="s">
        <v>83</v>
      </c>
      <c r="L1901" s="1" t="s">
        <v>53</v>
      </c>
      <c r="M1901" s="1"/>
      <c r="N1901" s="1" t="s">
        <v>27</v>
      </c>
      <c r="O1901" s="1" t="s">
        <v>114</v>
      </c>
      <c r="P1901" s="1" t="s">
        <v>242</v>
      </c>
      <c r="Q1901" s="1" t="s">
        <v>1076</v>
      </c>
      <c r="R1901" s="1">
        <v>33614</v>
      </c>
      <c r="S1901" s="2">
        <v>42190</v>
      </c>
      <c r="T1901" s="2">
        <v>42190</v>
      </c>
      <c r="U1901" s="1">
        <v>7</v>
      </c>
      <c r="V1901" s="1">
        <v>85979</v>
      </c>
    </row>
    <row r="1902" spans="1:22" x14ac:dyDescent="0.35">
      <c r="A1902" s="1">
        <v>25613</v>
      </c>
      <c r="B1902" s="1" t="s">
        <v>21</v>
      </c>
      <c r="C1902" s="1">
        <v>2.61</v>
      </c>
      <c r="D1902" s="1">
        <v>0.05</v>
      </c>
      <c r="E1902" s="1">
        <v>3339</v>
      </c>
      <c r="F1902" s="1"/>
      <c r="G1902" s="1"/>
      <c r="H1902" s="1" t="s">
        <v>32</v>
      </c>
      <c r="I1902" s="1" t="s">
        <v>104</v>
      </c>
      <c r="J1902" s="1" t="s">
        <v>58</v>
      </c>
      <c r="K1902" s="1" t="s">
        <v>116</v>
      </c>
      <c r="L1902" s="1" t="s">
        <v>53</v>
      </c>
      <c r="M1902" s="1"/>
      <c r="N1902" s="1" t="s">
        <v>27</v>
      </c>
      <c r="O1902" s="1" t="s">
        <v>114</v>
      </c>
      <c r="P1902" s="1" t="s">
        <v>242</v>
      </c>
      <c r="Q1902" s="1" t="s">
        <v>1077</v>
      </c>
      <c r="R1902" s="1">
        <v>32780</v>
      </c>
      <c r="S1902" s="1" t="s">
        <v>115</v>
      </c>
      <c r="T1902" s="1" t="s">
        <v>40</v>
      </c>
      <c r="U1902" s="1">
        <v>7</v>
      </c>
      <c r="V1902" s="1">
        <v>85981</v>
      </c>
    </row>
    <row r="1903" spans="1:22" x14ac:dyDescent="0.35">
      <c r="A1903" s="1">
        <v>25614</v>
      </c>
      <c r="B1903" s="1" t="s">
        <v>21</v>
      </c>
      <c r="C1903" s="1">
        <v>11.66</v>
      </c>
      <c r="D1903" s="1">
        <v>0.05</v>
      </c>
      <c r="E1903" s="1">
        <v>3339</v>
      </c>
      <c r="F1903" s="1"/>
      <c r="G1903" s="1"/>
      <c r="H1903" s="1" t="s">
        <v>32</v>
      </c>
      <c r="I1903" s="1" t="s">
        <v>104</v>
      </c>
      <c r="J1903" s="1" t="s">
        <v>58</v>
      </c>
      <c r="K1903" s="1" t="s">
        <v>25</v>
      </c>
      <c r="L1903" s="1" t="s">
        <v>44</v>
      </c>
      <c r="M1903" s="1"/>
      <c r="N1903" s="1" t="s">
        <v>27</v>
      </c>
      <c r="O1903" s="1" t="s">
        <v>28</v>
      </c>
      <c r="P1903" s="1" t="s">
        <v>242</v>
      </c>
      <c r="Q1903" s="1" t="s">
        <v>1077</v>
      </c>
      <c r="R1903" s="1">
        <v>32780</v>
      </c>
      <c r="S1903" s="1" t="s">
        <v>115</v>
      </c>
      <c r="T1903" s="1" t="s">
        <v>40</v>
      </c>
      <c r="U1903" s="1">
        <v>16</v>
      </c>
      <c r="V1903" s="1">
        <v>85981</v>
      </c>
    </row>
    <row r="1904" spans="1:22" x14ac:dyDescent="0.35">
      <c r="A1904" s="1">
        <v>22857</v>
      </c>
      <c r="B1904" s="1" t="s">
        <v>50</v>
      </c>
      <c r="C1904" s="1">
        <v>125.99</v>
      </c>
      <c r="D1904" s="1">
        <v>0.1</v>
      </c>
      <c r="E1904" s="1">
        <v>3340</v>
      </c>
      <c r="F1904" s="1"/>
      <c r="G1904" s="1"/>
      <c r="H1904" s="1" t="s">
        <v>32</v>
      </c>
      <c r="I1904" s="1" t="s">
        <v>104</v>
      </c>
      <c r="J1904" s="1" t="s">
        <v>73</v>
      </c>
      <c r="K1904" s="1" t="s">
        <v>67</v>
      </c>
      <c r="L1904" s="1" t="s">
        <v>53</v>
      </c>
      <c r="M1904" s="1"/>
      <c r="N1904" s="1" t="s">
        <v>27</v>
      </c>
      <c r="O1904" s="1" t="s">
        <v>45</v>
      </c>
      <c r="P1904" s="1" t="s">
        <v>90</v>
      </c>
      <c r="Q1904" s="1" t="s">
        <v>1078</v>
      </c>
      <c r="R1904" s="1">
        <v>97060</v>
      </c>
      <c r="S1904" s="1" t="s">
        <v>163</v>
      </c>
      <c r="T1904" s="1" t="s">
        <v>164</v>
      </c>
      <c r="U1904" s="1">
        <v>14</v>
      </c>
      <c r="V1904" s="1">
        <v>85980</v>
      </c>
    </row>
    <row r="1905" spans="1:22" x14ac:dyDescent="0.35">
      <c r="A1905" s="1">
        <v>2986</v>
      </c>
      <c r="B1905" s="1" t="s">
        <v>41</v>
      </c>
      <c r="C1905" s="1">
        <v>194.3</v>
      </c>
      <c r="D1905" s="1">
        <v>0.1</v>
      </c>
      <c r="E1905" s="1">
        <v>3342</v>
      </c>
      <c r="F1905" s="1"/>
      <c r="G1905" s="1"/>
      <c r="H1905" s="1" t="s">
        <v>32</v>
      </c>
      <c r="I1905" s="1" t="s">
        <v>42</v>
      </c>
      <c r="J1905" s="1" t="s">
        <v>34</v>
      </c>
      <c r="K1905" s="1" t="s">
        <v>52</v>
      </c>
      <c r="L1905" s="1" t="s">
        <v>178</v>
      </c>
      <c r="M1905" s="1"/>
      <c r="N1905" s="1" t="s">
        <v>27</v>
      </c>
      <c r="O1905" s="1" t="s">
        <v>54</v>
      </c>
      <c r="P1905" s="1" t="s">
        <v>466</v>
      </c>
      <c r="Q1905" s="1" t="s">
        <v>29</v>
      </c>
      <c r="R1905" s="1">
        <v>20006</v>
      </c>
      <c r="S1905" s="1" t="s">
        <v>211</v>
      </c>
      <c r="T1905" s="1" t="s">
        <v>48</v>
      </c>
      <c r="U1905" s="1">
        <v>42</v>
      </c>
      <c r="V1905" s="1">
        <v>21572</v>
      </c>
    </row>
    <row r="1906" spans="1:22" x14ac:dyDescent="0.35">
      <c r="A1906" s="1">
        <v>20986</v>
      </c>
      <c r="B1906" s="1" t="s">
        <v>41</v>
      </c>
      <c r="C1906" s="1">
        <v>194.3</v>
      </c>
      <c r="D1906" s="1">
        <v>0.1</v>
      </c>
      <c r="E1906" s="1">
        <v>3344</v>
      </c>
      <c r="F1906" s="1"/>
      <c r="G1906" s="1"/>
      <c r="H1906" s="1" t="s">
        <v>32</v>
      </c>
      <c r="I1906" s="1" t="s">
        <v>42</v>
      </c>
      <c r="J1906" s="1" t="s">
        <v>34</v>
      </c>
      <c r="K1906" s="1" t="s">
        <v>52</v>
      </c>
      <c r="L1906" s="1" t="s">
        <v>178</v>
      </c>
      <c r="M1906" s="1"/>
      <c r="N1906" s="1" t="s">
        <v>27</v>
      </c>
      <c r="O1906" s="1" t="s">
        <v>114</v>
      </c>
      <c r="P1906" s="1" t="s">
        <v>215</v>
      </c>
      <c r="Q1906" s="1" t="s">
        <v>1079</v>
      </c>
      <c r="R1906" s="1">
        <v>48307</v>
      </c>
      <c r="S1906" s="1" t="s">
        <v>211</v>
      </c>
      <c r="T1906" s="1" t="s">
        <v>48</v>
      </c>
      <c r="U1906" s="1">
        <v>11</v>
      </c>
      <c r="V1906" s="1">
        <v>89928</v>
      </c>
    </row>
    <row r="1907" spans="1:22" x14ac:dyDescent="0.35">
      <c r="A1907" s="1">
        <v>18947</v>
      </c>
      <c r="B1907" s="1" t="s">
        <v>50</v>
      </c>
      <c r="C1907" s="1">
        <v>7.68</v>
      </c>
      <c r="D1907" s="1">
        <v>0.05</v>
      </c>
      <c r="E1907" s="1">
        <v>3347</v>
      </c>
      <c r="F1907" s="1"/>
      <c r="G1907" s="1"/>
      <c r="H1907" s="1" t="s">
        <v>22</v>
      </c>
      <c r="I1907" s="1" t="s">
        <v>104</v>
      </c>
      <c r="J1907" s="1" t="s">
        <v>58</v>
      </c>
      <c r="K1907" s="1" t="s">
        <v>100</v>
      </c>
      <c r="L1907" s="1" t="s">
        <v>53</v>
      </c>
      <c r="M1907" s="1"/>
      <c r="N1907" s="1" t="s">
        <v>27</v>
      </c>
      <c r="O1907" s="1" t="s">
        <v>114</v>
      </c>
      <c r="P1907" s="1" t="s">
        <v>242</v>
      </c>
      <c r="Q1907" s="1" t="s">
        <v>1080</v>
      </c>
      <c r="R1907" s="1">
        <v>33411</v>
      </c>
      <c r="S1907" s="2">
        <v>42156</v>
      </c>
      <c r="T1907" s="2">
        <v>42217</v>
      </c>
      <c r="U1907" s="1">
        <v>1</v>
      </c>
      <c r="V1907" s="1">
        <v>89355</v>
      </c>
    </row>
    <row r="1908" spans="1:22" x14ac:dyDescent="0.35">
      <c r="A1908" s="1">
        <v>18948</v>
      </c>
      <c r="B1908" s="1" t="s">
        <v>50</v>
      </c>
      <c r="C1908" s="1">
        <v>6.64</v>
      </c>
      <c r="D1908" s="1">
        <v>0.05</v>
      </c>
      <c r="E1908" s="1">
        <v>3347</v>
      </c>
      <c r="F1908" s="1"/>
      <c r="G1908" s="1"/>
      <c r="H1908" s="1" t="s">
        <v>22</v>
      </c>
      <c r="I1908" s="1" t="s">
        <v>104</v>
      </c>
      <c r="J1908" s="1" t="s">
        <v>34</v>
      </c>
      <c r="K1908" s="1" t="s">
        <v>52</v>
      </c>
      <c r="L1908" s="1" t="s">
        <v>44</v>
      </c>
      <c r="M1908" s="1"/>
      <c r="N1908" s="1" t="s">
        <v>27</v>
      </c>
      <c r="O1908" s="1" t="s">
        <v>114</v>
      </c>
      <c r="P1908" s="1" t="s">
        <v>242</v>
      </c>
      <c r="Q1908" s="1" t="s">
        <v>1080</v>
      </c>
      <c r="R1908" s="1">
        <v>33411</v>
      </c>
      <c r="S1908" s="2">
        <v>42156</v>
      </c>
      <c r="T1908" s="2">
        <v>42217</v>
      </c>
      <c r="U1908" s="1">
        <v>5</v>
      </c>
      <c r="V1908" s="1">
        <v>89355</v>
      </c>
    </row>
    <row r="1909" spans="1:22" x14ac:dyDescent="0.35">
      <c r="A1909" s="1">
        <v>19461</v>
      </c>
      <c r="B1909" s="1" t="s">
        <v>50</v>
      </c>
      <c r="C1909" s="1">
        <v>110.99</v>
      </c>
      <c r="D1909" s="1">
        <v>0.1</v>
      </c>
      <c r="E1909" s="1">
        <v>3347</v>
      </c>
      <c r="F1909" s="1"/>
      <c r="G1909" s="1"/>
      <c r="H1909" s="1" t="s">
        <v>32</v>
      </c>
      <c r="I1909" s="1" t="s">
        <v>104</v>
      </c>
      <c r="J1909" s="1" t="s">
        <v>73</v>
      </c>
      <c r="K1909" s="1" t="s">
        <v>67</v>
      </c>
      <c r="L1909" s="1" t="s">
        <v>53</v>
      </c>
      <c r="M1909" s="1"/>
      <c r="N1909" s="1" t="s">
        <v>27</v>
      </c>
      <c r="O1909" s="1" t="s">
        <v>28</v>
      </c>
      <c r="P1909" s="1" t="s">
        <v>242</v>
      </c>
      <c r="Q1909" s="1" t="s">
        <v>1080</v>
      </c>
      <c r="R1909" s="1">
        <v>33411</v>
      </c>
      <c r="S1909" s="1" t="s">
        <v>167</v>
      </c>
      <c r="T1909" s="1" t="s">
        <v>86</v>
      </c>
      <c r="U1909" s="1">
        <v>1</v>
      </c>
      <c r="V1909" s="1">
        <v>89356</v>
      </c>
    </row>
    <row r="1910" spans="1:22" x14ac:dyDescent="0.35">
      <c r="A1910" s="1">
        <v>21485</v>
      </c>
      <c r="B1910" s="1" t="s">
        <v>50</v>
      </c>
      <c r="C1910" s="1">
        <v>73.98</v>
      </c>
      <c r="D1910" s="1">
        <v>0.05</v>
      </c>
      <c r="E1910" s="1">
        <v>3350</v>
      </c>
      <c r="F1910" s="1"/>
      <c r="G1910" s="1"/>
      <c r="H1910" s="1" t="s">
        <v>32</v>
      </c>
      <c r="I1910" s="1" t="s">
        <v>51</v>
      </c>
      <c r="J1910" s="1" t="s">
        <v>73</v>
      </c>
      <c r="K1910" s="1" t="s">
        <v>144</v>
      </c>
      <c r="L1910" s="1" t="s">
        <v>53</v>
      </c>
      <c r="M1910" s="1"/>
      <c r="N1910" s="1" t="s">
        <v>27</v>
      </c>
      <c r="O1910" s="1" t="s">
        <v>28</v>
      </c>
      <c r="P1910" s="1" t="s">
        <v>29</v>
      </c>
      <c r="Q1910" s="1" t="s">
        <v>1081</v>
      </c>
      <c r="R1910" s="1">
        <v>98444</v>
      </c>
      <c r="S1910" s="1" t="s">
        <v>186</v>
      </c>
      <c r="T1910" s="1" t="s">
        <v>197</v>
      </c>
      <c r="U1910" s="1">
        <v>5</v>
      </c>
      <c r="V1910" s="1">
        <v>91296</v>
      </c>
    </row>
    <row r="1911" spans="1:22" x14ac:dyDescent="0.35">
      <c r="A1911" s="1">
        <v>23248</v>
      </c>
      <c r="B1911" s="1" t="s">
        <v>41</v>
      </c>
      <c r="C1911" s="1">
        <v>10.89</v>
      </c>
      <c r="D1911" s="1">
        <v>0.05</v>
      </c>
      <c r="E1911" s="1">
        <v>3351</v>
      </c>
      <c r="F1911" s="1"/>
      <c r="G1911" s="1"/>
      <c r="H1911" s="1" t="s">
        <v>32</v>
      </c>
      <c r="I1911" s="1" t="s">
        <v>51</v>
      </c>
      <c r="J1911" s="1" t="s">
        <v>58</v>
      </c>
      <c r="K1911" s="1" t="s">
        <v>196</v>
      </c>
      <c r="L1911" s="1" t="s">
        <v>53</v>
      </c>
      <c r="M1911" s="1"/>
      <c r="N1911" s="1" t="s">
        <v>27</v>
      </c>
      <c r="O1911" s="1" t="s">
        <v>28</v>
      </c>
      <c r="P1911" s="1" t="s">
        <v>29</v>
      </c>
      <c r="Q1911" s="1" t="s">
        <v>1082</v>
      </c>
      <c r="R1911" s="1">
        <v>99301</v>
      </c>
      <c r="S1911" s="2">
        <v>42096</v>
      </c>
      <c r="T1911" s="2">
        <v>42157</v>
      </c>
      <c r="U1911" s="1">
        <v>17</v>
      </c>
      <c r="V1911" s="1">
        <v>91297</v>
      </c>
    </row>
    <row r="1912" spans="1:22" x14ac:dyDescent="0.35">
      <c r="A1912" s="1">
        <v>23474</v>
      </c>
      <c r="B1912" s="1" t="s">
        <v>21</v>
      </c>
      <c r="C1912" s="1">
        <v>6.7</v>
      </c>
      <c r="D1912" s="1">
        <v>0.05</v>
      </c>
      <c r="E1912" s="1">
        <v>3351</v>
      </c>
      <c r="F1912" s="1"/>
      <c r="G1912" s="1"/>
      <c r="H1912" s="1" t="s">
        <v>22</v>
      </c>
      <c r="I1912" s="1" t="s">
        <v>51</v>
      </c>
      <c r="J1912" s="1" t="s">
        <v>58</v>
      </c>
      <c r="K1912" s="1" t="s">
        <v>25</v>
      </c>
      <c r="L1912" s="1" t="s">
        <v>26</v>
      </c>
      <c r="M1912" s="1"/>
      <c r="N1912" s="1" t="s">
        <v>27</v>
      </c>
      <c r="O1912" s="1" t="s">
        <v>28</v>
      </c>
      <c r="P1912" s="1" t="s">
        <v>29</v>
      </c>
      <c r="Q1912" s="1" t="s">
        <v>1082</v>
      </c>
      <c r="R1912" s="1">
        <v>99301</v>
      </c>
      <c r="S1912" s="2">
        <v>42187</v>
      </c>
      <c r="T1912" s="2">
        <v>42249</v>
      </c>
      <c r="U1912" s="1">
        <v>12</v>
      </c>
      <c r="V1912" s="1">
        <v>91298</v>
      </c>
    </row>
    <row r="1913" spans="1:22" x14ac:dyDescent="0.35">
      <c r="A1913" s="1">
        <v>19838</v>
      </c>
      <c r="B1913" s="1" t="s">
        <v>21</v>
      </c>
      <c r="C1913" s="1">
        <v>28.53</v>
      </c>
      <c r="D1913" s="1">
        <v>0.05</v>
      </c>
      <c r="E1913" s="1">
        <v>3354</v>
      </c>
      <c r="F1913" s="1"/>
      <c r="G1913" s="1"/>
      <c r="H1913" s="1" t="s">
        <v>32</v>
      </c>
      <c r="I1913" s="1" t="s">
        <v>81</v>
      </c>
      <c r="J1913" s="1" t="s">
        <v>58</v>
      </c>
      <c r="K1913" s="1" t="s">
        <v>100</v>
      </c>
      <c r="L1913" s="1" t="s">
        <v>53</v>
      </c>
      <c r="M1913" s="1"/>
      <c r="N1913" s="1" t="s">
        <v>27</v>
      </c>
      <c r="O1913" s="1" t="s">
        <v>28</v>
      </c>
      <c r="P1913" s="1" t="s">
        <v>37</v>
      </c>
      <c r="Q1913" s="1" t="s">
        <v>1083</v>
      </c>
      <c r="R1913" s="1">
        <v>92231</v>
      </c>
      <c r="S1913" s="1" t="s">
        <v>72</v>
      </c>
      <c r="T1913" s="1" t="s">
        <v>134</v>
      </c>
      <c r="U1913" s="1">
        <v>7</v>
      </c>
      <c r="V1913" s="1">
        <v>88589</v>
      </c>
    </row>
    <row r="1914" spans="1:22" x14ac:dyDescent="0.35">
      <c r="A1914" s="1">
        <v>19839</v>
      </c>
      <c r="B1914" s="1" t="s">
        <v>21</v>
      </c>
      <c r="C1914" s="1">
        <v>5.98</v>
      </c>
      <c r="D1914" s="1">
        <v>0.05</v>
      </c>
      <c r="E1914" s="1">
        <v>3354</v>
      </c>
      <c r="F1914" s="1"/>
      <c r="G1914" s="1"/>
      <c r="H1914" s="1" t="s">
        <v>32</v>
      </c>
      <c r="I1914" s="1" t="s">
        <v>81</v>
      </c>
      <c r="J1914" s="1" t="s">
        <v>58</v>
      </c>
      <c r="K1914" s="1" t="s">
        <v>83</v>
      </c>
      <c r="L1914" s="1" t="s">
        <v>53</v>
      </c>
      <c r="M1914" s="1"/>
      <c r="N1914" s="1" t="s">
        <v>27</v>
      </c>
      <c r="O1914" s="1" t="s">
        <v>28</v>
      </c>
      <c r="P1914" s="1" t="s">
        <v>37</v>
      </c>
      <c r="Q1914" s="1" t="s">
        <v>1083</v>
      </c>
      <c r="R1914" s="1">
        <v>92231</v>
      </c>
      <c r="S1914" s="1" t="s">
        <v>72</v>
      </c>
      <c r="T1914" s="1" t="s">
        <v>135</v>
      </c>
      <c r="U1914" s="1">
        <v>6</v>
      </c>
      <c r="V1914" s="1">
        <v>88589</v>
      </c>
    </row>
    <row r="1915" spans="1:22" x14ac:dyDescent="0.35">
      <c r="A1915" s="1">
        <v>19666</v>
      </c>
      <c r="B1915" s="1" t="s">
        <v>31</v>
      </c>
      <c r="C1915" s="1">
        <v>3.69</v>
      </c>
      <c r="D1915" s="1">
        <v>0.05</v>
      </c>
      <c r="E1915" s="1">
        <v>3354</v>
      </c>
      <c r="F1915" s="1"/>
      <c r="G1915" s="1"/>
      <c r="H1915" s="1" t="s">
        <v>32</v>
      </c>
      <c r="I1915" s="1" t="s">
        <v>81</v>
      </c>
      <c r="J1915" s="1" t="s">
        <v>58</v>
      </c>
      <c r="K1915" s="1" t="s">
        <v>116</v>
      </c>
      <c r="L1915" s="1" t="s">
        <v>53</v>
      </c>
      <c r="M1915" s="1"/>
      <c r="N1915" s="1" t="s">
        <v>27</v>
      </c>
      <c r="O1915" s="1" t="s">
        <v>28</v>
      </c>
      <c r="P1915" s="1" t="s">
        <v>37</v>
      </c>
      <c r="Q1915" s="1" t="s">
        <v>1083</v>
      </c>
      <c r="R1915" s="1">
        <v>92231</v>
      </c>
      <c r="S1915" s="1" t="s">
        <v>94</v>
      </c>
      <c r="T1915" s="1" t="s">
        <v>192</v>
      </c>
      <c r="U1915" s="1">
        <v>19</v>
      </c>
      <c r="V1915" s="1">
        <v>88590</v>
      </c>
    </row>
    <row r="1916" spans="1:22" x14ac:dyDescent="0.35">
      <c r="A1916" s="1">
        <v>23906</v>
      </c>
      <c r="B1916" s="1" t="s">
        <v>98</v>
      </c>
      <c r="C1916" s="1">
        <v>120.98</v>
      </c>
      <c r="D1916" s="1">
        <v>0.1</v>
      </c>
      <c r="E1916" s="1">
        <v>3355</v>
      </c>
      <c r="F1916" s="1"/>
      <c r="G1916" s="1"/>
      <c r="H1916" s="1" t="s">
        <v>32</v>
      </c>
      <c r="I1916" s="1" t="s">
        <v>81</v>
      </c>
      <c r="J1916" s="1" t="s">
        <v>58</v>
      </c>
      <c r="K1916" s="1" t="s">
        <v>100</v>
      </c>
      <c r="L1916" s="1" t="s">
        <v>53</v>
      </c>
      <c r="M1916" s="1"/>
      <c r="N1916" s="1" t="s">
        <v>27</v>
      </c>
      <c r="O1916" s="1" t="s">
        <v>28</v>
      </c>
      <c r="P1916" s="1" t="s">
        <v>37</v>
      </c>
      <c r="Q1916" s="1" t="s">
        <v>1084</v>
      </c>
      <c r="R1916" s="1">
        <v>93010</v>
      </c>
      <c r="S1916" s="1" t="s">
        <v>386</v>
      </c>
      <c r="T1916" s="2">
        <v>42250</v>
      </c>
      <c r="U1916" s="1">
        <v>5</v>
      </c>
      <c r="V1916" s="1">
        <v>88587</v>
      </c>
    </row>
    <row r="1917" spans="1:22" x14ac:dyDescent="0.35">
      <c r="A1917" s="1">
        <v>23907</v>
      </c>
      <c r="B1917" s="1" t="s">
        <v>98</v>
      </c>
      <c r="C1917" s="1">
        <v>8.32</v>
      </c>
      <c r="D1917" s="1">
        <v>0.05</v>
      </c>
      <c r="E1917" s="1">
        <v>3355</v>
      </c>
      <c r="F1917" s="1"/>
      <c r="G1917" s="1"/>
      <c r="H1917" s="1" t="s">
        <v>22</v>
      </c>
      <c r="I1917" s="1" t="s">
        <v>81</v>
      </c>
      <c r="J1917" s="1" t="s">
        <v>73</v>
      </c>
      <c r="K1917" s="1" t="s">
        <v>144</v>
      </c>
      <c r="L1917" s="1" t="s">
        <v>44</v>
      </c>
      <c r="M1917" s="1"/>
      <c r="N1917" s="1" t="s">
        <v>27</v>
      </c>
      <c r="O1917" s="1" t="s">
        <v>28</v>
      </c>
      <c r="P1917" s="1" t="s">
        <v>37</v>
      </c>
      <c r="Q1917" s="1" t="s">
        <v>1084</v>
      </c>
      <c r="R1917" s="1">
        <v>93010</v>
      </c>
      <c r="S1917" s="1" t="s">
        <v>386</v>
      </c>
      <c r="T1917" s="2">
        <v>42097</v>
      </c>
      <c r="U1917" s="1">
        <v>6</v>
      </c>
      <c r="V1917" s="1">
        <v>88587</v>
      </c>
    </row>
    <row r="1918" spans="1:22" x14ac:dyDescent="0.35">
      <c r="A1918" s="1">
        <v>23908</v>
      </c>
      <c r="B1918" s="1" t="s">
        <v>98</v>
      </c>
      <c r="C1918" s="1">
        <v>125.99</v>
      </c>
      <c r="D1918" s="1">
        <v>0.1</v>
      </c>
      <c r="E1918" s="1">
        <v>3355</v>
      </c>
      <c r="F1918" s="1"/>
      <c r="G1918" s="1"/>
      <c r="H1918" s="1" t="s">
        <v>32</v>
      </c>
      <c r="I1918" s="1" t="s">
        <v>81</v>
      </c>
      <c r="J1918" s="1" t="s">
        <v>73</v>
      </c>
      <c r="K1918" s="1" t="s">
        <v>67</v>
      </c>
      <c r="L1918" s="1" t="s">
        <v>53</v>
      </c>
      <c r="M1918" s="1"/>
      <c r="N1918" s="1" t="s">
        <v>27</v>
      </c>
      <c r="O1918" s="1" t="s">
        <v>28</v>
      </c>
      <c r="P1918" s="1" t="s">
        <v>37</v>
      </c>
      <c r="Q1918" s="1" t="s">
        <v>1084</v>
      </c>
      <c r="R1918" s="1">
        <v>93010</v>
      </c>
      <c r="S1918" s="1" t="s">
        <v>386</v>
      </c>
      <c r="T1918" s="1" t="s">
        <v>386</v>
      </c>
      <c r="U1918" s="1">
        <v>7</v>
      </c>
      <c r="V1918" s="1">
        <v>88587</v>
      </c>
    </row>
    <row r="1919" spans="1:22" x14ac:dyDescent="0.35">
      <c r="A1919" s="1">
        <v>18628</v>
      </c>
      <c r="B1919" s="1" t="s">
        <v>50</v>
      </c>
      <c r="C1919" s="1">
        <v>5.34</v>
      </c>
      <c r="D1919" s="1">
        <v>0.05</v>
      </c>
      <c r="E1919" s="1">
        <v>3356</v>
      </c>
      <c r="F1919" s="1"/>
      <c r="G1919" s="1"/>
      <c r="H1919" s="1" t="s">
        <v>32</v>
      </c>
      <c r="I1919" s="1" t="s">
        <v>81</v>
      </c>
      <c r="J1919" s="1" t="s">
        <v>58</v>
      </c>
      <c r="K1919" s="1" t="s">
        <v>100</v>
      </c>
      <c r="L1919" s="1" t="s">
        <v>53</v>
      </c>
      <c r="M1919" s="1"/>
      <c r="N1919" s="1" t="s">
        <v>27</v>
      </c>
      <c r="O1919" s="1" t="s">
        <v>28</v>
      </c>
      <c r="P1919" s="1" t="s">
        <v>682</v>
      </c>
      <c r="Q1919" s="1" t="s">
        <v>1085</v>
      </c>
      <c r="R1919" s="1">
        <v>83616</v>
      </c>
      <c r="S1919" s="2">
        <v>42099</v>
      </c>
      <c r="T1919" s="2">
        <v>42160</v>
      </c>
      <c r="U1919" s="1">
        <v>13</v>
      </c>
      <c r="V1919" s="1">
        <v>88588</v>
      </c>
    </row>
    <row r="1920" spans="1:22" x14ac:dyDescent="0.35">
      <c r="A1920" s="1">
        <v>18629</v>
      </c>
      <c r="B1920" s="1" t="s">
        <v>50</v>
      </c>
      <c r="C1920" s="1">
        <v>160.97999999999999</v>
      </c>
      <c r="D1920" s="1">
        <v>0.1</v>
      </c>
      <c r="E1920" s="1">
        <v>3356</v>
      </c>
      <c r="F1920" s="1"/>
      <c r="G1920" s="1"/>
      <c r="H1920" s="1" t="s">
        <v>22</v>
      </c>
      <c r="I1920" s="1" t="s">
        <v>81</v>
      </c>
      <c r="J1920" s="1" t="s">
        <v>34</v>
      </c>
      <c r="K1920" s="1" t="s">
        <v>35</v>
      </c>
      <c r="L1920" s="1" t="s">
        <v>36</v>
      </c>
      <c r="M1920" s="1"/>
      <c r="N1920" s="1" t="s">
        <v>27</v>
      </c>
      <c r="O1920" s="1" t="s">
        <v>28</v>
      </c>
      <c r="P1920" s="1" t="s">
        <v>682</v>
      </c>
      <c r="Q1920" s="1" t="s">
        <v>1085</v>
      </c>
      <c r="R1920" s="1">
        <v>83616</v>
      </c>
      <c r="S1920" s="2">
        <v>42099</v>
      </c>
      <c r="T1920" s="2">
        <v>42129</v>
      </c>
      <c r="U1920" s="1">
        <v>18</v>
      </c>
      <c r="V1920" s="1">
        <v>88588</v>
      </c>
    </row>
    <row r="1921" spans="1:22" x14ac:dyDescent="0.35">
      <c r="A1921" s="1">
        <v>18630</v>
      </c>
      <c r="B1921" s="1" t="s">
        <v>50</v>
      </c>
      <c r="C1921" s="1">
        <v>65.989999999999995</v>
      </c>
      <c r="D1921" s="1">
        <v>0.05</v>
      </c>
      <c r="E1921" s="1">
        <v>3356</v>
      </c>
      <c r="F1921" s="1"/>
      <c r="G1921" s="1"/>
      <c r="H1921" s="1" t="s">
        <v>22</v>
      </c>
      <c r="I1921" s="1" t="s">
        <v>81</v>
      </c>
      <c r="J1921" s="1" t="s">
        <v>73</v>
      </c>
      <c r="K1921" s="1" t="s">
        <v>67</v>
      </c>
      <c r="L1921" s="1" t="s">
        <v>53</v>
      </c>
      <c r="M1921" s="1"/>
      <c r="N1921" s="1" t="s">
        <v>27</v>
      </c>
      <c r="O1921" s="1" t="s">
        <v>54</v>
      </c>
      <c r="P1921" s="1" t="s">
        <v>682</v>
      </c>
      <c r="Q1921" s="1" t="s">
        <v>1085</v>
      </c>
      <c r="R1921" s="1">
        <v>83616</v>
      </c>
      <c r="S1921" s="2">
        <v>42099</v>
      </c>
      <c r="T1921" s="2">
        <v>42099</v>
      </c>
      <c r="U1921" s="1">
        <v>15</v>
      </c>
      <c r="V1921" s="1">
        <v>88588</v>
      </c>
    </row>
    <row r="1922" spans="1:22" x14ac:dyDescent="0.35">
      <c r="A1922" s="1">
        <v>22597</v>
      </c>
      <c r="B1922" s="1" t="s">
        <v>21</v>
      </c>
      <c r="C1922" s="1">
        <v>28.53</v>
      </c>
      <c r="D1922" s="1">
        <v>0.05</v>
      </c>
      <c r="E1922" s="1">
        <v>3359</v>
      </c>
      <c r="F1922" s="1"/>
      <c r="G1922" s="1"/>
      <c r="H1922" s="1" t="s">
        <v>32</v>
      </c>
      <c r="I1922" s="1" t="s">
        <v>42</v>
      </c>
      <c r="J1922" s="1" t="s">
        <v>58</v>
      </c>
      <c r="K1922" s="1" t="s">
        <v>100</v>
      </c>
      <c r="L1922" s="1" t="s">
        <v>53</v>
      </c>
      <c r="M1922" s="1"/>
      <c r="N1922" s="1" t="s">
        <v>27</v>
      </c>
      <c r="O1922" s="1" t="s">
        <v>54</v>
      </c>
      <c r="P1922" s="1" t="s">
        <v>718</v>
      </c>
      <c r="Q1922" s="1" t="s">
        <v>1086</v>
      </c>
      <c r="R1922" s="1">
        <v>53213</v>
      </c>
      <c r="S1922" s="1" t="s">
        <v>220</v>
      </c>
      <c r="T1922" s="1" t="s">
        <v>230</v>
      </c>
      <c r="U1922" s="1">
        <v>6</v>
      </c>
      <c r="V1922" s="1">
        <v>91437</v>
      </c>
    </row>
    <row r="1923" spans="1:22" x14ac:dyDescent="0.35">
      <c r="A1923" s="1">
        <v>23359</v>
      </c>
      <c r="B1923" s="1" t="s">
        <v>31</v>
      </c>
      <c r="C1923" s="1">
        <v>9.11</v>
      </c>
      <c r="D1923" s="1">
        <v>0.05</v>
      </c>
      <c r="E1923" s="1">
        <v>3360</v>
      </c>
      <c r="F1923" s="1"/>
      <c r="G1923" s="1"/>
      <c r="H1923" s="1" t="s">
        <v>32</v>
      </c>
      <c r="I1923" s="1" t="s">
        <v>42</v>
      </c>
      <c r="J1923" s="1" t="s">
        <v>58</v>
      </c>
      <c r="K1923" s="1" t="s">
        <v>83</v>
      </c>
      <c r="L1923" s="1" t="s">
        <v>26</v>
      </c>
      <c r="M1923" s="1"/>
      <c r="N1923" s="1" t="s">
        <v>27</v>
      </c>
      <c r="O1923" s="1" t="s">
        <v>54</v>
      </c>
      <c r="P1923" s="1" t="s">
        <v>718</v>
      </c>
      <c r="Q1923" s="1" t="s">
        <v>1087</v>
      </c>
      <c r="R1923" s="1">
        <v>53214</v>
      </c>
      <c r="S1923" s="1" t="s">
        <v>271</v>
      </c>
      <c r="T1923" s="1" t="s">
        <v>130</v>
      </c>
      <c r="U1923" s="1">
        <v>3</v>
      </c>
      <c r="V1923" s="1">
        <v>91435</v>
      </c>
    </row>
    <row r="1924" spans="1:22" x14ac:dyDescent="0.35">
      <c r="A1924" s="1">
        <v>23360</v>
      </c>
      <c r="B1924" s="1" t="s">
        <v>31</v>
      </c>
      <c r="C1924" s="1">
        <v>12.64</v>
      </c>
      <c r="D1924" s="1">
        <v>0.05</v>
      </c>
      <c r="E1924" s="1">
        <v>3361</v>
      </c>
      <c r="F1924" s="1"/>
      <c r="G1924" s="1"/>
      <c r="H1924" s="1" t="s">
        <v>32</v>
      </c>
      <c r="I1924" s="1" t="s">
        <v>42</v>
      </c>
      <c r="J1924" s="1" t="s">
        <v>34</v>
      </c>
      <c r="K1924" s="1" t="s">
        <v>52</v>
      </c>
      <c r="L1924" s="1" t="s">
        <v>44</v>
      </c>
      <c r="M1924" s="1"/>
      <c r="N1924" s="1" t="s">
        <v>27</v>
      </c>
      <c r="O1924" s="1" t="s">
        <v>54</v>
      </c>
      <c r="P1924" s="1" t="s">
        <v>718</v>
      </c>
      <c r="Q1924" s="1" t="s">
        <v>1088</v>
      </c>
      <c r="R1924" s="1">
        <v>53095</v>
      </c>
      <c r="S1924" s="1" t="s">
        <v>271</v>
      </c>
      <c r="T1924" s="1" t="s">
        <v>130</v>
      </c>
      <c r="U1924" s="1">
        <v>8</v>
      </c>
      <c r="V1924" s="1">
        <v>91435</v>
      </c>
    </row>
    <row r="1925" spans="1:22" x14ac:dyDescent="0.35">
      <c r="A1925" s="1">
        <v>24802</v>
      </c>
      <c r="B1925" s="1" t="s">
        <v>50</v>
      </c>
      <c r="C1925" s="1">
        <v>7.96</v>
      </c>
      <c r="D1925" s="1">
        <v>0.05</v>
      </c>
      <c r="E1925" s="1">
        <v>3361</v>
      </c>
      <c r="F1925" s="1"/>
      <c r="G1925" s="1"/>
      <c r="H1925" s="1" t="s">
        <v>32</v>
      </c>
      <c r="I1925" s="1" t="s">
        <v>42</v>
      </c>
      <c r="J1925" s="1" t="s">
        <v>34</v>
      </c>
      <c r="K1925" s="1" t="s">
        <v>52</v>
      </c>
      <c r="L1925" s="1" t="s">
        <v>53</v>
      </c>
      <c r="M1925" s="1"/>
      <c r="N1925" s="1" t="s">
        <v>27</v>
      </c>
      <c r="O1925" s="1" t="s">
        <v>54</v>
      </c>
      <c r="P1925" s="1" t="s">
        <v>718</v>
      </c>
      <c r="Q1925" s="1" t="s">
        <v>1088</v>
      </c>
      <c r="R1925" s="1">
        <v>53095</v>
      </c>
      <c r="S1925" s="1" t="s">
        <v>198</v>
      </c>
      <c r="T1925" s="1" t="s">
        <v>198</v>
      </c>
      <c r="U1925" s="1">
        <v>15</v>
      </c>
      <c r="V1925" s="1">
        <v>91436</v>
      </c>
    </row>
    <row r="1926" spans="1:22" x14ac:dyDescent="0.35">
      <c r="A1926" s="1">
        <v>23887</v>
      </c>
      <c r="B1926" s="1" t="s">
        <v>50</v>
      </c>
      <c r="C1926" s="1">
        <v>4.9800000000000004</v>
      </c>
      <c r="D1926" s="1">
        <v>0.05</v>
      </c>
      <c r="E1926" s="1">
        <v>3361</v>
      </c>
      <c r="F1926" s="1"/>
      <c r="G1926" s="1"/>
      <c r="H1926" s="1" t="s">
        <v>32</v>
      </c>
      <c r="I1926" s="1" t="s">
        <v>42</v>
      </c>
      <c r="J1926" s="1" t="s">
        <v>58</v>
      </c>
      <c r="K1926" s="1" t="s">
        <v>100</v>
      </c>
      <c r="L1926" s="1" t="s">
        <v>53</v>
      </c>
      <c r="M1926" s="1"/>
      <c r="N1926" s="1" t="s">
        <v>27</v>
      </c>
      <c r="O1926" s="1" t="s">
        <v>45</v>
      </c>
      <c r="P1926" s="1" t="s">
        <v>718</v>
      </c>
      <c r="Q1926" s="1" t="s">
        <v>1088</v>
      </c>
      <c r="R1926" s="1">
        <v>53095</v>
      </c>
      <c r="S1926" s="2">
        <v>42253</v>
      </c>
      <c r="T1926" s="2">
        <v>42314</v>
      </c>
      <c r="U1926" s="1">
        <v>19</v>
      </c>
      <c r="V1926" s="1">
        <v>91438</v>
      </c>
    </row>
    <row r="1927" spans="1:22" x14ac:dyDescent="0.35">
      <c r="A1927" s="1">
        <v>19749</v>
      </c>
      <c r="B1927" s="1" t="s">
        <v>98</v>
      </c>
      <c r="C1927" s="1">
        <v>80.97</v>
      </c>
      <c r="D1927" s="1">
        <v>0.05</v>
      </c>
      <c r="E1927" s="1">
        <v>3366</v>
      </c>
      <c r="F1927" s="1"/>
      <c r="G1927" s="1"/>
      <c r="H1927" s="1" t="s">
        <v>22</v>
      </c>
      <c r="I1927" s="1" t="s">
        <v>42</v>
      </c>
      <c r="J1927" s="1" t="s">
        <v>73</v>
      </c>
      <c r="K1927" s="1" t="s">
        <v>74</v>
      </c>
      <c r="L1927" s="1" t="s">
        <v>36</v>
      </c>
      <c r="M1927" s="1"/>
      <c r="N1927" s="1" t="s">
        <v>27</v>
      </c>
      <c r="O1927" s="1" t="s">
        <v>45</v>
      </c>
      <c r="P1927" s="1" t="s">
        <v>124</v>
      </c>
      <c r="Q1927" s="1" t="s">
        <v>221</v>
      </c>
      <c r="R1927" s="1">
        <v>45373</v>
      </c>
      <c r="S1927" s="1" t="s">
        <v>289</v>
      </c>
      <c r="T1927" s="1" t="s">
        <v>238</v>
      </c>
      <c r="U1927" s="1">
        <v>11</v>
      </c>
      <c r="V1927" s="1">
        <v>90501</v>
      </c>
    </row>
    <row r="1928" spans="1:22" x14ac:dyDescent="0.35">
      <c r="A1928" s="1">
        <v>19750</v>
      </c>
      <c r="B1928" s="1" t="s">
        <v>98</v>
      </c>
      <c r="C1928" s="1">
        <v>6.48</v>
      </c>
      <c r="D1928" s="1">
        <v>0.05</v>
      </c>
      <c r="E1928" s="1">
        <v>3366</v>
      </c>
      <c r="F1928" s="1"/>
      <c r="G1928" s="1"/>
      <c r="H1928" s="1" t="s">
        <v>32</v>
      </c>
      <c r="I1928" s="1" t="s">
        <v>42</v>
      </c>
      <c r="J1928" s="1" t="s">
        <v>58</v>
      </c>
      <c r="K1928" s="1" t="s">
        <v>83</v>
      </c>
      <c r="L1928" s="1" t="s">
        <v>53</v>
      </c>
      <c r="M1928" s="1"/>
      <c r="N1928" s="1" t="s">
        <v>27</v>
      </c>
      <c r="O1928" s="1" t="s">
        <v>45</v>
      </c>
      <c r="P1928" s="1" t="s">
        <v>124</v>
      </c>
      <c r="Q1928" s="1" t="s">
        <v>221</v>
      </c>
      <c r="R1928" s="1">
        <v>45373</v>
      </c>
      <c r="S1928" s="1" t="s">
        <v>289</v>
      </c>
      <c r="T1928" s="1" t="s">
        <v>64</v>
      </c>
      <c r="U1928" s="1">
        <v>8</v>
      </c>
      <c r="V1928" s="1">
        <v>90501</v>
      </c>
    </row>
    <row r="1929" spans="1:22" x14ac:dyDescent="0.35">
      <c r="A1929" s="1">
        <v>23428</v>
      </c>
      <c r="B1929" s="1" t="s">
        <v>41</v>
      </c>
      <c r="C1929" s="1">
        <v>30.97</v>
      </c>
      <c r="D1929" s="1">
        <v>0.05</v>
      </c>
      <c r="E1929" s="1">
        <v>3367</v>
      </c>
      <c r="F1929" s="1"/>
      <c r="G1929" s="1"/>
      <c r="H1929" s="1" t="s">
        <v>32</v>
      </c>
      <c r="I1929" s="1" t="s">
        <v>42</v>
      </c>
      <c r="J1929" s="1" t="s">
        <v>73</v>
      </c>
      <c r="K1929" s="1" t="s">
        <v>144</v>
      </c>
      <c r="L1929" s="1" t="s">
        <v>53</v>
      </c>
      <c r="M1929" s="1"/>
      <c r="N1929" s="1" t="s">
        <v>27</v>
      </c>
      <c r="O1929" s="1" t="s">
        <v>45</v>
      </c>
      <c r="P1929" s="1" t="s">
        <v>124</v>
      </c>
      <c r="Q1929" s="1" t="s">
        <v>1089</v>
      </c>
      <c r="R1929" s="1">
        <v>43221</v>
      </c>
      <c r="S1929" s="2">
        <v>42040</v>
      </c>
      <c r="T1929" s="2">
        <v>42068</v>
      </c>
      <c r="U1929" s="1">
        <v>26</v>
      </c>
      <c r="V1929" s="1">
        <v>90502</v>
      </c>
    </row>
    <row r="1930" spans="1:22" x14ac:dyDescent="0.35">
      <c r="A1930" s="1">
        <v>23429</v>
      </c>
      <c r="B1930" s="1" t="s">
        <v>41</v>
      </c>
      <c r="C1930" s="1">
        <v>4.13</v>
      </c>
      <c r="D1930" s="1">
        <v>0.05</v>
      </c>
      <c r="E1930" s="1">
        <v>3367</v>
      </c>
      <c r="F1930" s="1"/>
      <c r="G1930" s="1"/>
      <c r="H1930" s="1" t="s">
        <v>22</v>
      </c>
      <c r="I1930" s="1" t="s">
        <v>42</v>
      </c>
      <c r="J1930" s="1" t="s">
        <v>58</v>
      </c>
      <c r="K1930" s="1" t="s">
        <v>116</v>
      </c>
      <c r="L1930" s="1" t="s">
        <v>53</v>
      </c>
      <c r="M1930" s="1"/>
      <c r="N1930" s="1" t="s">
        <v>27</v>
      </c>
      <c r="O1930" s="1" t="s">
        <v>45</v>
      </c>
      <c r="P1930" s="1" t="s">
        <v>124</v>
      </c>
      <c r="Q1930" s="1" t="s">
        <v>1089</v>
      </c>
      <c r="R1930" s="1">
        <v>43221</v>
      </c>
      <c r="S1930" s="2">
        <v>42040</v>
      </c>
      <c r="T1930" s="2">
        <v>42099</v>
      </c>
      <c r="U1930" s="1">
        <v>18</v>
      </c>
      <c r="V1930" s="1">
        <v>90502</v>
      </c>
    </row>
    <row r="1931" spans="1:22" x14ac:dyDescent="0.35">
      <c r="A1931" s="1">
        <v>26104</v>
      </c>
      <c r="B1931" s="1" t="s">
        <v>50</v>
      </c>
      <c r="C1931" s="1">
        <v>7.1</v>
      </c>
      <c r="D1931" s="1">
        <v>0.05</v>
      </c>
      <c r="E1931" s="1">
        <v>3369</v>
      </c>
      <c r="F1931" s="1"/>
      <c r="G1931" s="1"/>
      <c r="H1931" s="1" t="s">
        <v>32</v>
      </c>
      <c r="I1931" s="1" t="s">
        <v>42</v>
      </c>
      <c r="J1931" s="1" t="s">
        <v>58</v>
      </c>
      <c r="K1931" s="1" t="s">
        <v>100</v>
      </c>
      <c r="L1931" s="1" t="s">
        <v>53</v>
      </c>
      <c r="M1931" s="1"/>
      <c r="N1931" s="1" t="s">
        <v>27</v>
      </c>
      <c r="O1931" s="1" t="s">
        <v>45</v>
      </c>
      <c r="P1931" s="1" t="s">
        <v>124</v>
      </c>
      <c r="Q1931" s="1" t="s">
        <v>609</v>
      </c>
      <c r="R1931" s="1">
        <v>43081</v>
      </c>
      <c r="S1931" s="2">
        <v>42340</v>
      </c>
      <c r="T1931" s="1" t="s">
        <v>211</v>
      </c>
      <c r="U1931" s="1">
        <v>4</v>
      </c>
      <c r="V1931" s="1">
        <v>90500</v>
      </c>
    </row>
    <row r="1932" spans="1:22" x14ac:dyDescent="0.35">
      <c r="A1932" s="1">
        <v>18311</v>
      </c>
      <c r="B1932" s="1" t="s">
        <v>50</v>
      </c>
      <c r="C1932" s="1">
        <v>179.29</v>
      </c>
      <c r="D1932" s="1">
        <v>0.1</v>
      </c>
      <c r="E1932" s="1">
        <v>3374</v>
      </c>
      <c r="F1932" s="1"/>
      <c r="G1932" s="1"/>
      <c r="H1932" s="1" t="s">
        <v>22</v>
      </c>
      <c r="I1932" s="1" t="s">
        <v>81</v>
      </c>
      <c r="J1932" s="1" t="s">
        <v>34</v>
      </c>
      <c r="K1932" s="1" t="s">
        <v>123</v>
      </c>
      <c r="L1932" s="1" t="s">
        <v>108</v>
      </c>
      <c r="M1932" s="1"/>
      <c r="N1932" s="1" t="s">
        <v>27</v>
      </c>
      <c r="O1932" s="1" t="s">
        <v>45</v>
      </c>
      <c r="P1932" s="1" t="s">
        <v>268</v>
      </c>
      <c r="Q1932" s="1" t="s">
        <v>1090</v>
      </c>
      <c r="R1932" s="1">
        <v>21113</v>
      </c>
      <c r="S1932" s="2">
        <v>42041</v>
      </c>
      <c r="T1932" s="2">
        <v>42100</v>
      </c>
      <c r="U1932" s="1">
        <v>8</v>
      </c>
      <c r="V1932" s="1">
        <v>87473</v>
      </c>
    </row>
    <row r="1933" spans="1:22" x14ac:dyDescent="0.35">
      <c r="A1933" s="1">
        <v>18320</v>
      </c>
      <c r="B1933" s="1" t="s">
        <v>21</v>
      </c>
      <c r="C1933" s="1">
        <v>73.98</v>
      </c>
      <c r="D1933" s="1">
        <v>0.05</v>
      </c>
      <c r="E1933" s="1">
        <v>3374</v>
      </c>
      <c r="F1933" s="1"/>
      <c r="G1933" s="1"/>
      <c r="H1933" s="1" t="s">
        <v>32</v>
      </c>
      <c r="I1933" s="1" t="s">
        <v>42</v>
      </c>
      <c r="J1933" s="1" t="s">
        <v>73</v>
      </c>
      <c r="K1933" s="1" t="s">
        <v>144</v>
      </c>
      <c r="L1933" s="1" t="s">
        <v>53</v>
      </c>
      <c r="M1933" s="1"/>
      <c r="N1933" s="1" t="s">
        <v>27</v>
      </c>
      <c r="O1933" s="1" t="s">
        <v>45</v>
      </c>
      <c r="P1933" s="1" t="s">
        <v>268</v>
      </c>
      <c r="Q1933" s="1" t="s">
        <v>1090</v>
      </c>
      <c r="R1933" s="1">
        <v>21113</v>
      </c>
      <c r="S1933" s="1" t="s">
        <v>521</v>
      </c>
      <c r="T1933" s="1" t="s">
        <v>416</v>
      </c>
      <c r="U1933" s="1">
        <v>8</v>
      </c>
      <c r="V1933" s="1">
        <v>87474</v>
      </c>
    </row>
    <row r="1934" spans="1:22" x14ac:dyDescent="0.35">
      <c r="A1934" s="1">
        <v>18321</v>
      </c>
      <c r="B1934" s="1" t="s">
        <v>21</v>
      </c>
      <c r="C1934" s="1">
        <v>5.98</v>
      </c>
      <c r="D1934" s="1">
        <v>0.05</v>
      </c>
      <c r="E1934" s="1">
        <v>3374</v>
      </c>
      <c r="F1934" s="1"/>
      <c r="G1934" s="1"/>
      <c r="H1934" s="1" t="s">
        <v>32</v>
      </c>
      <c r="I1934" s="1" t="s">
        <v>42</v>
      </c>
      <c r="J1934" s="1" t="s">
        <v>58</v>
      </c>
      <c r="K1934" s="1" t="s">
        <v>83</v>
      </c>
      <c r="L1934" s="1" t="s">
        <v>53</v>
      </c>
      <c r="M1934" s="1"/>
      <c r="N1934" s="1" t="s">
        <v>27</v>
      </c>
      <c r="O1934" s="1" t="s">
        <v>45</v>
      </c>
      <c r="P1934" s="1" t="s">
        <v>268</v>
      </c>
      <c r="Q1934" s="1" t="s">
        <v>1090</v>
      </c>
      <c r="R1934" s="1">
        <v>21113</v>
      </c>
      <c r="S1934" s="1" t="s">
        <v>521</v>
      </c>
      <c r="T1934" s="2">
        <v>42011</v>
      </c>
      <c r="U1934" s="1">
        <v>5</v>
      </c>
      <c r="V1934" s="1">
        <v>87474</v>
      </c>
    </row>
    <row r="1935" spans="1:22" x14ac:dyDescent="0.35">
      <c r="A1935" s="1">
        <v>18322</v>
      </c>
      <c r="B1935" s="1" t="s">
        <v>21</v>
      </c>
      <c r="C1935" s="1">
        <v>3.57</v>
      </c>
      <c r="D1935" s="1">
        <v>0.05</v>
      </c>
      <c r="E1935" s="1">
        <v>3374</v>
      </c>
      <c r="F1935" s="1"/>
      <c r="G1935" s="1"/>
      <c r="H1935" s="1" t="s">
        <v>32</v>
      </c>
      <c r="I1935" s="1" t="s">
        <v>42</v>
      </c>
      <c r="J1935" s="1" t="s">
        <v>58</v>
      </c>
      <c r="K1935" s="1" t="s">
        <v>25</v>
      </c>
      <c r="L1935" s="1" t="s">
        <v>44</v>
      </c>
      <c r="M1935" s="1"/>
      <c r="N1935" s="1" t="s">
        <v>27</v>
      </c>
      <c r="O1935" s="1" t="s">
        <v>114</v>
      </c>
      <c r="P1935" s="1" t="s">
        <v>268</v>
      </c>
      <c r="Q1935" s="1" t="s">
        <v>1090</v>
      </c>
      <c r="R1935" s="1">
        <v>21113</v>
      </c>
      <c r="S1935" s="1" t="s">
        <v>521</v>
      </c>
      <c r="T1935" s="2">
        <v>42011</v>
      </c>
      <c r="U1935" s="1">
        <v>9</v>
      </c>
      <c r="V1935" s="1">
        <v>87474</v>
      </c>
    </row>
    <row r="1936" spans="1:22" x14ac:dyDescent="0.35">
      <c r="A1936" s="1">
        <v>22378</v>
      </c>
      <c r="B1936" s="1" t="s">
        <v>41</v>
      </c>
      <c r="C1936" s="1">
        <v>19.98</v>
      </c>
      <c r="D1936" s="1">
        <v>0.05</v>
      </c>
      <c r="E1936" s="1">
        <v>3379</v>
      </c>
      <c r="F1936" s="1"/>
      <c r="G1936" s="1"/>
      <c r="H1936" s="1" t="s">
        <v>22</v>
      </c>
      <c r="I1936" s="1" t="s">
        <v>81</v>
      </c>
      <c r="J1936" s="1" t="s">
        <v>58</v>
      </c>
      <c r="K1936" s="1" t="s">
        <v>83</v>
      </c>
      <c r="L1936" s="1" t="s">
        <v>53</v>
      </c>
      <c r="M1936" s="1"/>
      <c r="N1936" s="1" t="s">
        <v>27</v>
      </c>
      <c r="O1936" s="1" t="s">
        <v>114</v>
      </c>
      <c r="P1936" s="1" t="s">
        <v>254</v>
      </c>
      <c r="Q1936" s="1" t="s">
        <v>1091</v>
      </c>
      <c r="R1936" s="1">
        <v>30144</v>
      </c>
      <c r="S1936" s="1" t="s">
        <v>267</v>
      </c>
      <c r="T1936" s="1" t="s">
        <v>192</v>
      </c>
      <c r="U1936" s="1">
        <v>12</v>
      </c>
      <c r="V1936" s="1">
        <v>88837</v>
      </c>
    </row>
    <row r="1937" spans="1:22" x14ac:dyDescent="0.35">
      <c r="A1937" s="1">
        <v>20366</v>
      </c>
      <c r="B1937" s="1" t="s">
        <v>41</v>
      </c>
      <c r="C1937" s="1">
        <v>3.14</v>
      </c>
      <c r="D1937" s="1">
        <v>0.05</v>
      </c>
      <c r="E1937" s="1">
        <v>3379</v>
      </c>
      <c r="F1937" s="1"/>
      <c r="G1937" s="1"/>
      <c r="H1937" s="1" t="s">
        <v>22</v>
      </c>
      <c r="I1937" s="1" t="s">
        <v>42</v>
      </c>
      <c r="J1937" s="1" t="s">
        <v>58</v>
      </c>
      <c r="K1937" s="1" t="s">
        <v>141</v>
      </c>
      <c r="L1937" s="1" t="s">
        <v>26</v>
      </c>
      <c r="M1937" s="1"/>
      <c r="N1937" s="1" t="s">
        <v>27</v>
      </c>
      <c r="O1937" s="1" t="s">
        <v>114</v>
      </c>
      <c r="P1937" s="1" t="s">
        <v>254</v>
      </c>
      <c r="Q1937" s="1" t="s">
        <v>1091</v>
      </c>
      <c r="R1937" s="1">
        <v>30144</v>
      </c>
      <c r="S1937" s="1" t="s">
        <v>341</v>
      </c>
      <c r="T1937" s="1" t="s">
        <v>191</v>
      </c>
      <c r="U1937" s="1">
        <v>18</v>
      </c>
      <c r="V1937" s="1">
        <v>88839</v>
      </c>
    </row>
    <row r="1938" spans="1:22" x14ac:dyDescent="0.35">
      <c r="A1938" s="1">
        <v>23181</v>
      </c>
      <c r="B1938" s="1" t="s">
        <v>41</v>
      </c>
      <c r="C1938" s="1">
        <v>315.98</v>
      </c>
      <c r="D1938" s="1">
        <v>0.1</v>
      </c>
      <c r="E1938" s="1">
        <v>3380</v>
      </c>
      <c r="F1938" s="1"/>
      <c r="G1938" s="1"/>
      <c r="H1938" s="1" t="s">
        <v>32</v>
      </c>
      <c r="I1938" s="1" t="s">
        <v>42</v>
      </c>
      <c r="J1938" s="1" t="s">
        <v>58</v>
      </c>
      <c r="K1938" s="1" t="s">
        <v>100</v>
      </c>
      <c r="L1938" s="1" t="s">
        <v>53</v>
      </c>
      <c r="M1938" s="1"/>
      <c r="N1938" s="1" t="s">
        <v>27</v>
      </c>
      <c r="O1938" s="1" t="s">
        <v>114</v>
      </c>
      <c r="P1938" s="1" t="s">
        <v>254</v>
      </c>
      <c r="Q1938" s="1" t="s">
        <v>1092</v>
      </c>
      <c r="R1938" s="1">
        <v>30240</v>
      </c>
      <c r="S1938" s="1" t="s">
        <v>110</v>
      </c>
      <c r="T1938" s="1" t="s">
        <v>187</v>
      </c>
      <c r="U1938" s="1">
        <v>18</v>
      </c>
      <c r="V1938" s="1">
        <v>88838</v>
      </c>
    </row>
    <row r="1939" spans="1:22" x14ac:dyDescent="0.35">
      <c r="A1939" s="1">
        <v>23182</v>
      </c>
      <c r="B1939" s="1" t="s">
        <v>41</v>
      </c>
      <c r="C1939" s="1">
        <v>276.2</v>
      </c>
      <c r="D1939" s="1">
        <v>0.1</v>
      </c>
      <c r="E1939" s="1">
        <v>3380</v>
      </c>
      <c r="F1939" s="1"/>
      <c r="G1939" s="1"/>
      <c r="H1939" s="1" t="s">
        <v>32</v>
      </c>
      <c r="I1939" s="1" t="s">
        <v>42</v>
      </c>
      <c r="J1939" s="1" t="s">
        <v>34</v>
      </c>
      <c r="K1939" s="1" t="s">
        <v>35</v>
      </c>
      <c r="L1939" s="1" t="s">
        <v>178</v>
      </c>
      <c r="M1939" s="1"/>
      <c r="N1939" s="1" t="s">
        <v>27</v>
      </c>
      <c r="O1939" s="1" t="s">
        <v>114</v>
      </c>
      <c r="P1939" s="1" t="s">
        <v>254</v>
      </c>
      <c r="Q1939" s="1" t="s">
        <v>1092</v>
      </c>
      <c r="R1939" s="1">
        <v>30240</v>
      </c>
      <c r="S1939" s="1" t="s">
        <v>110</v>
      </c>
      <c r="T1939" s="1" t="s">
        <v>111</v>
      </c>
      <c r="U1939" s="1">
        <v>11</v>
      </c>
      <c r="V1939" s="1">
        <v>88838</v>
      </c>
    </row>
    <row r="1940" spans="1:22" x14ac:dyDescent="0.35">
      <c r="A1940" s="1">
        <v>23183</v>
      </c>
      <c r="B1940" s="1" t="s">
        <v>41</v>
      </c>
      <c r="C1940" s="1">
        <v>63.94</v>
      </c>
      <c r="D1940" s="1">
        <v>0.05</v>
      </c>
      <c r="E1940" s="1">
        <v>3380</v>
      </c>
      <c r="F1940" s="1"/>
      <c r="G1940" s="1"/>
      <c r="H1940" s="1" t="s">
        <v>32</v>
      </c>
      <c r="I1940" s="1" t="s">
        <v>42</v>
      </c>
      <c r="J1940" s="1" t="s">
        <v>34</v>
      </c>
      <c r="K1940" s="1" t="s">
        <v>52</v>
      </c>
      <c r="L1940" s="1" t="s">
        <v>53</v>
      </c>
      <c r="M1940" s="1"/>
      <c r="N1940" s="1" t="s">
        <v>27</v>
      </c>
      <c r="O1940" s="1" t="s">
        <v>114</v>
      </c>
      <c r="P1940" s="1" t="s">
        <v>254</v>
      </c>
      <c r="Q1940" s="1" t="s">
        <v>1092</v>
      </c>
      <c r="R1940" s="1">
        <v>30240</v>
      </c>
      <c r="S1940" s="1" t="s">
        <v>110</v>
      </c>
      <c r="T1940" s="1" t="s">
        <v>111</v>
      </c>
      <c r="U1940" s="1">
        <v>8</v>
      </c>
      <c r="V1940" s="1">
        <v>88838</v>
      </c>
    </row>
    <row r="1941" spans="1:22" x14ac:dyDescent="0.35">
      <c r="A1941" s="1">
        <v>24161</v>
      </c>
      <c r="B1941" s="1" t="s">
        <v>31</v>
      </c>
      <c r="C1941" s="1">
        <v>11.97</v>
      </c>
      <c r="D1941" s="1">
        <v>0.05</v>
      </c>
      <c r="E1941" s="1">
        <v>3381</v>
      </c>
      <c r="F1941" s="1"/>
      <c r="G1941" s="1"/>
      <c r="H1941" s="1" t="s">
        <v>32</v>
      </c>
      <c r="I1941" s="1" t="s">
        <v>81</v>
      </c>
      <c r="J1941" s="1" t="s">
        <v>58</v>
      </c>
      <c r="K1941" s="1" t="s">
        <v>25</v>
      </c>
      <c r="L1941" s="1" t="s">
        <v>44</v>
      </c>
      <c r="M1941" s="1"/>
      <c r="N1941" s="1" t="s">
        <v>27</v>
      </c>
      <c r="O1941" s="1" t="s">
        <v>114</v>
      </c>
      <c r="P1941" s="1" t="s">
        <v>254</v>
      </c>
      <c r="Q1941" s="1" t="s">
        <v>1093</v>
      </c>
      <c r="R1941" s="1">
        <v>31204</v>
      </c>
      <c r="S1941" s="1" t="s">
        <v>131</v>
      </c>
      <c r="T1941" s="1" t="s">
        <v>132</v>
      </c>
      <c r="U1941" s="1">
        <v>2</v>
      </c>
      <c r="V1941" s="1">
        <v>88836</v>
      </c>
    </row>
    <row r="1942" spans="1:22" x14ac:dyDescent="0.35">
      <c r="A1942" s="1">
        <v>25841</v>
      </c>
      <c r="B1942" s="1" t="s">
        <v>50</v>
      </c>
      <c r="C1942" s="1">
        <v>28.53</v>
      </c>
      <c r="D1942" s="1">
        <v>0.05</v>
      </c>
      <c r="E1942" s="1">
        <v>3381</v>
      </c>
      <c r="F1942" s="1"/>
      <c r="G1942" s="1"/>
      <c r="H1942" s="1" t="s">
        <v>32</v>
      </c>
      <c r="I1942" s="1" t="s">
        <v>42</v>
      </c>
      <c r="J1942" s="1" t="s">
        <v>58</v>
      </c>
      <c r="K1942" s="1" t="s">
        <v>100</v>
      </c>
      <c r="L1942" s="1" t="s">
        <v>53</v>
      </c>
      <c r="M1942" s="1"/>
      <c r="N1942" s="1" t="s">
        <v>27</v>
      </c>
      <c r="O1942" s="1" t="s">
        <v>45</v>
      </c>
      <c r="P1942" s="1" t="s">
        <v>254</v>
      </c>
      <c r="Q1942" s="1" t="s">
        <v>1093</v>
      </c>
      <c r="R1942" s="1">
        <v>31204</v>
      </c>
      <c r="S1942" s="1" t="s">
        <v>382</v>
      </c>
      <c r="T1942" s="1" t="s">
        <v>382</v>
      </c>
      <c r="U1942" s="1">
        <v>18</v>
      </c>
      <c r="V1942" s="1">
        <v>88840</v>
      </c>
    </row>
    <row r="1943" spans="1:22" x14ac:dyDescent="0.35">
      <c r="A1943" s="1">
        <v>22341</v>
      </c>
      <c r="B1943" s="1" t="s">
        <v>98</v>
      </c>
      <c r="C1943" s="1">
        <v>2.98</v>
      </c>
      <c r="D1943" s="1">
        <v>0.05</v>
      </c>
      <c r="E1943" s="1">
        <v>3385</v>
      </c>
      <c r="F1943" s="1"/>
      <c r="G1943" s="1"/>
      <c r="H1943" s="1" t="s">
        <v>22</v>
      </c>
      <c r="I1943" s="1" t="s">
        <v>81</v>
      </c>
      <c r="J1943" s="1" t="s">
        <v>58</v>
      </c>
      <c r="K1943" s="1" t="s">
        <v>25</v>
      </c>
      <c r="L1943" s="1" t="s">
        <v>26</v>
      </c>
      <c r="M1943" s="1"/>
      <c r="N1943" s="1" t="s">
        <v>27</v>
      </c>
      <c r="O1943" s="1" t="s">
        <v>45</v>
      </c>
      <c r="P1943" s="1" t="s">
        <v>124</v>
      </c>
      <c r="Q1943" s="1" t="s">
        <v>1094</v>
      </c>
      <c r="R1943" s="1">
        <v>44512</v>
      </c>
      <c r="S1943" s="1" t="s">
        <v>189</v>
      </c>
      <c r="T1943" s="1" t="s">
        <v>189</v>
      </c>
      <c r="U1943" s="1">
        <v>5</v>
      </c>
      <c r="V1943" s="1">
        <v>88745</v>
      </c>
    </row>
    <row r="1944" spans="1:22" x14ac:dyDescent="0.35">
      <c r="A1944" s="1">
        <v>22342</v>
      </c>
      <c r="B1944" s="1" t="s">
        <v>98</v>
      </c>
      <c r="C1944" s="1">
        <v>125.99</v>
      </c>
      <c r="D1944" s="1">
        <v>0.1</v>
      </c>
      <c r="E1944" s="1">
        <v>3385</v>
      </c>
      <c r="F1944" s="1"/>
      <c r="G1944" s="1"/>
      <c r="H1944" s="1" t="s">
        <v>32</v>
      </c>
      <c r="I1944" s="1" t="s">
        <v>81</v>
      </c>
      <c r="J1944" s="1" t="s">
        <v>73</v>
      </c>
      <c r="K1944" s="1" t="s">
        <v>67</v>
      </c>
      <c r="L1944" s="1" t="s">
        <v>53</v>
      </c>
      <c r="M1944" s="1"/>
      <c r="N1944" s="1" t="s">
        <v>27</v>
      </c>
      <c r="O1944" s="1" t="s">
        <v>45</v>
      </c>
      <c r="P1944" s="1" t="s">
        <v>124</v>
      </c>
      <c r="Q1944" s="1" t="s">
        <v>1094</v>
      </c>
      <c r="R1944" s="1">
        <v>44512</v>
      </c>
      <c r="S1944" s="1" t="s">
        <v>189</v>
      </c>
      <c r="T1944" s="1" t="s">
        <v>222</v>
      </c>
      <c r="U1944" s="1">
        <v>6</v>
      </c>
      <c r="V1944" s="1">
        <v>88745</v>
      </c>
    </row>
    <row r="1945" spans="1:22" x14ac:dyDescent="0.35">
      <c r="A1945" s="1">
        <v>23190</v>
      </c>
      <c r="B1945" s="1" t="s">
        <v>41</v>
      </c>
      <c r="C1945" s="1">
        <v>2.61</v>
      </c>
      <c r="D1945" s="1">
        <v>0.05</v>
      </c>
      <c r="E1945" s="1">
        <v>3386</v>
      </c>
      <c r="F1945" s="1"/>
      <c r="G1945" s="1"/>
      <c r="H1945" s="1" t="s">
        <v>32</v>
      </c>
      <c r="I1945" s="1" t="s">
        <v>81</v>
      </c>
      <c r="J1945" s="1" t="s">
        <v>58</v>
      </c>
      <c r="K1945" s="1" t="s">
        <v>116</v>
      </c>
      <c r="L1945" s="1" t="s">
        <v>53</v>
      </c>
      <c r="M1945" s="1"/>
      <c r="N1945" s="1" t="s">
        <v>27</v>
      </c>
      <c r="O1945" s="1" t="s">
        <v>45</v>
      </c>
      <c r="P1945" s="1" t="s">
        <v>124</v>
      </c>
      <c r="Q1945" s="1" t="s">
        <v>348</v>
      </c>
      <c r="R1945" s="1">
        <v>43402</v>
      </c>
      <c r="S1945" s="2">
        <v>42068</v>
      </c>
      <c r="T1945" s="2">
        <v>42129</v>
      </c>
      <c r="U1945" s="1">
        <v>10</v>
      </c>
      <c r="V1945" s="1">
        <v>88746</v>
      </c>
    </row>
    <row r="1946" spans="1:22" x14ac:dyDescent="0.35">
      <c r="A1946" s="1">
        <v>23191</v>
      </c>
      <c r="B1946" s="1" t="s">
        <v>41</v>
      </c>
      <c r="C1946" s="1">
        <v>25.38</v>
      </c>
      <c r="D1946" s="1">
        <v>0.05</v>
      </c>
      <c r="E1946" s="1">
        <v>3386</v>
      </c>
      <c r="F1946" s="1"/>
      <c r="G1946" s="1"/>
      <c r="H1946" s="1" t="s">
        <v>22</v>
      </c>
      <c r="I1946" s="1" t="s">
        <v>81</v>
      </c>
      <c r="J1946" s="1" t="s">
        <v>34</v>
      </c>
      <c r="K1946" s="1" t="s">
        <v>52</v>
      </c>
      <c r="L1946" s="1" t="s">
        <v>44</v>
      </c>
      <c r="M1946" s="1"/>
      <c r="N1946" s="1" t="s">
        <v>27</v>
      </c>
      <c r="O1946" s="1" t="s">
        <v>28</v>
      </c>
      <c r="P1946" s="1" t="s">
        <v>124</v>
      </c>
      <c r="Q1946" s="1" t="s">
        <v>348</v>
      </c>
      <c r="R1946" s="1">
        <v>43402</v>
      </c>
      <c r="S1946" s="2">
        <v>42068</v>
      </c>
      <c r="T1946" s="2">
        <v>42160</v>
      </c>
      <c r="U1946" s="1">
        <v>35</v>
      </c>
      <c r="V1946" s="1">
        <v>88746</v>
      </c>
    </row>
    <row r="1947" spans="1:22" x14ac:dyDescent="0.35">
      <c r="A1947" s="1">
        <v>19464</v>
      </c>
      <c r="B1947" s="1" t="s">
        <v>31</v>
      </c>
      <c r="C1947" s="1">
        <v>95.99</v>
      </c>
      <c r="D1947" s="1">
        <v>0.05</v>
      </c>
      <c r="E1947" s="1">
        <v>3388</v>
      </c>
      <c r="F1947" s="1"/>
      <c r="G1947" s="1"/>
      <c r="H1947" s="1" t="s">
        <v>32</v>
      </c>
      <c r="I1947" s="1" t="s">
        <v>81</v>
      </c>
      <c r="J1947" s="1" t="s">
        <v>58</v>
      </c>
      <c r="K1947" s="1" t="s">
        <v>119</v>
      </c>
      <c r="L1947" s="1" t="s">
        <v>178</v>
      </c>
      <c r="M1947" s="1"/>
      <c r="N1947" s="1" t="s">
        <v>27</v>
      </c>
      <c r="O1947" s="1" t="s">
        <v>28</v>
      </c>
      <c r="P1947" s="1" t="s">
        <v>37</v>
      </c>
      <c r="Q1947" s="1" t="s">
        <v>258</v>
      </c>
      <c r="R1947" s="1">
        <v>94533</v>
      </c>
      <c r="S1947" s="2">
        <v>42313</v>
      </c>
      <c r="T1947" s="2">
        <v>42343</v>
      </c>
      <c r="U1947" s="1">
        <v>9</v>
      </c>
      <c r="V1947" s="1">
        <v>90154</v>
      </c>
    </row>
    <row r="1948" spans="1:22" x14ac:dyDescent="0.35">
      <c r="A1948" s="1">
        <v>18640</v>
      </c>
      <c r="B1948" s="1" t="s">
        <v>50</v>
      </c>
      <c r="C1948" s="1">
        <v>125.99</v>
      </c>
      <c r="D1948" s="1">
        <v>0.1</v>
      </c>
      <c r="E1948" s="1">
        <v>3393</v>
      </c>
      <c r="F1948" s="1"/>
      <c r="G1948" s="1"/>
      <c r="H1948" s="1" t="s">
        <v>32</v>
      </c>
      <c r="I1948" s="1" t="s">
        <v>104</v>
      </c>
      <c r="J1948" s="1" t="s">
        <v>73</v>
      </c>
      <c r="K1948" s="1" t="s">
        <v>67</v>
      </c>
      <c r="L1948" s="1" t="s">
        <v>53</v>
      </c>
      <c r="M1948" s="1"/>
      <c r="N1948" s="1" t="s">
        <v>27</v>
      </c>
      <c r="O1948" s="1" t="s">
        <v>28</v>
      </c>
      <c r="P1948" s="1" t="s">
        <v>29</v>
      </c>
      <c r="Q1948" s="1" t="s">
        <v>1095</v>
      </c>
      <c r="R1948" s="1">
        <v>99163</v>
      </c>
      <c r="S1948" s="1" t="s">
        <v>382</v>
      </c>
      <c r="T1948" s="1" t="s">
        <v>230</v>
      </c>
      <c r="U1948" s="1">
        <v>7</v>
      </c>
      <c r="V1948" s="1">
        <v>87908</v>
      </c>
    </row>
    <row r="1949" spans="1:22" x14ac:dyDescent="0.35">
      <c r="A1949" s="1">
        <v>19635</v>
      </c>
      <c r="B1949" s="1" t="s">
        <v>41</v>
      </c>
      <c r="C1949" s="1">
        <v>4.4800000000000004</v>
      </c>
      <c r="D1949" s="1">
        <v>0.05</v>
      </c>
      <c r="E1949" s="1">
        <v>3393</v>
      </c>
      <c r="F1949" s="1"/>
      <c r="G1949" s="1"/>
      <c r="H1949" s="1" t="s">
        <v>32</v>
      </c>
      <c r="I1949" s="1" t="s">
        <v>104</v>
      </c>
      <c r="J1949" s="1" t="s">
        <v>58</v>
      </c>
      <c r="K1949" s="1" t="s">
        <v>61</v>
      </c>
      <c r="L1949" s="1" t="s">
        <v>53</v>
      </c>
      <c r="M1949" s="1"/>
      <c r="N1949" s="1" t="s">
        <v>27</v>
      </c>
      <c r="O1949" s="1" t="s">
        <v>54</v>
      </c>
      <c r="P1949" s="1" t="s">
        <v>29</v>
      </c>
      <c r="Q1949" s="1" t="s">
        <v>1095</v>
      </c>
      <c r="R1949" s="1">
        <v>99163</v>
      </c>
      <c r="S1949" s="1" t="s">
        <v>68</v>
      </c>
      <c r="T1949" s="1" t="s">
        <v>48</v>
      </c>
      <c r="U1949" s="1">
        <v>19</v>
      </c>
      <c r="V1949" s="1">
        <v>87909</v>
      </c>
    </row>
    <row r="1950" spans="1:22" x14ac:dyDescent="0.35">
      <c r="A1950" s="1">
        <v>20624</v>
      </c>
      <c r="B1950" s="1" t="s">
        <v>98</v>
      </c>
      <c r="C1950" s="1">
        <v>1270.99</v>
      </c>
      <c r="D1950" s="1">
        <v>0.15</v>
      </c>
      <c r="E1950" s="1">
        <v>3397</v>
      </c>
      <c r="F1950" s="1"/>
      <c r="G1950" s="1"/>
      <c r="H1950" s="1" t="s">
        <v>32</v>
      </c>
      <c r="I1950" s="1" t="s">
        <v>51</v>
      </c>
      <c r="J1950" s="1" t="s">
        <v>58</v>
      </c>
      <c r="K1950" s="1" t="s">
        <v>100</v>
      </c>
      <c r="L1950" s="1" t="s">
        <v>53</v>
      </c>
      <c r="M1950" s="1"/>
      <c r="N1950" s="1" t="s">
        <v>27</v>
      </c>
      <c r="O1950" s="1" t="s">
        <v>54</v>
      </c>
      <c r="P1950" s="1" t="s">
        <v>142</v>
      </c>
      <c r="Q1950" s="1" t="s">
        <v>564</v>
      </c>
      <c r="R1950" s="1">
        <v>61832</v>
      </c>
      <c r="S1950" s="2">
        <v>42191</v>
      </c>
      <c r="T1950" s="2">
        <v>42253</v>
      </c>
      <c r="U1950" s="1">
        <v>7</v>
      </c>
      <c r="V1950" s="1">
        <v>87535</v>
      </c>
    </row>
    <row r="1951" spans="1:22" x14ac:dyDescent="0.35">
      <c r="A1951" s="1">
        <v>19842</v>
      </c>
      <c r="B1951" s="1" t="s">
        <v>21</v>
      </c>
      <c r="C1951" s="1">
        <v>10.9</v>
      </c>
      <c r="D1951" s="1">
        <v>0.05</v>
      </c>
      <c r="E1951" s="1">
        <v>3397</v>
      </c>
      <c r="F1951" s="1"/>
      <c r="G1951" s="1"/>
      <c r="H1951" s="1" t="s">
        <v>32</v>
      </c>
      <c r="I1951" s="1" t="s">
        <v>51</v>
      </c>
      <c r="J1951" s="1" t="s">
        <v>58</v>
      </c>
      <c r="K1951" s="1" t="s">
        <v>119</v>
      </c>
      <c r="L1951" s="1" t="s">
        <v>53</v>
      </c>
      <c r="M1951" s="1"/>
      <c r="N1951" s="1" t="s">
        <v>27</v>
      </c>
      <c r="O1951" s="1" t="s">
        <v>54</v>
      </c>
      <c r="P1951" s="1" t="s">
        <v>142</v>
      </c>
      <c r="Q1951" s="1" t="s">
        <v>564</v>
      </c>
      <c r="R1951" s="1">
        <v>61832</v>
      </c>
      <c r="S1951" s="2">
        <v>42311</v>
      </c>
      <c r="T1951" s="2">
        <v>42341</v>
      </c>
      <c r="U1951" s="1">
        <v>18</v>
      </c>
      <c r="V1951" s="1">
        <v>87536</v>
      </c>
    </row>
    <row r="1952" spans="1:22" x14ac:dyDescent="0.35">
      <c r="A1952" s="1">
        <v>19843</v>
      </c>
      <c r="B1952" s="1" t="s">
        <v>21</v>
      </c>
      <c r="C1952" s="1">
        <v>7.99</v>
      </c>
      <c r="D1952" s="1">
        <v>0.05</v>
      </c>
      <c r="E1952" s="1">
        <v>3397</v>
      </c>
      <c r="F1952" s="1"/>
      <c r="G1952" s="1"/>
      <c r="H1952" s="1" t="s">
        <v>32</v>
      </c>
      <c r="I1952" s="1" t="s">
        <v>51</v>
      </c>
      <c r="J1952" s="1" t="s">
        <v>73</v>
      </c>
      <c r="K1952" s="1" t="s">
        <v>67</v>
      </c>
      <c r="L1952" s="1" t="s">
        <v>75</v>
      </c>
      <c r="M1952" s="1"/>
      <c r="N1952" s="1" t="s">
        <v>27</v>
      </c>
      <c r="O1952" s="1" t="s">
        <v>54</v>
      </c>
      <c r="P1952" s="1" t="s">
        <v>142</v>
      </c>
      <c r="Q1952" s="1" t="s">
        <v>564</v>
      </c>
      <c r="R1952" s="1">
        <v>61832</v>
      </c>
      <c r="S1952" s="2">
        <v>42311</v>
      </c>
      <c r="T1952" s="2">
        <v>42341</v>
      </c>
      <c r="U1952" s="1">
        <v>22</v>
      </c>
      <c r="V1952" s="1">
        <v>87536</v>
      </c>
    </row>
    <row r="1953" spans="1:22" x14ac:dyDescent="0.35">
      <c r="A1953" s="1">
        <v>26208</v>
      </c>
      <c r="B1953" s="1" t="s">
        <v>31</v>
      </c>
      <c r="C1953" s="1">
        <v>11.97</v>
      </c>
      <c r="D1953" s="1">
        <v>0.05</v>
      </c>
      <c r="E1953" s="1">
        <v>3399</v>
      </c>
      <c r="F1953" s="1"/>
      <c r="G1953" s="1"/>
      <c r="H1953" s="1" t="s">
        <v>32</v>
      </c>
      <c r="I1953" s="1" t="s">
        <v>51</v>
      </c>
      <c r="J1953" s="1" t="s">
        <v>58</v>
      </c>
      <c r="K1953" s="1" t="s">
        <v>25</v>
      </c>
      <c r="L1953" s="1" t="s">
        <v>44</v>
      </c>
      <c r="M1953" s="1"/>
      <c r="N1953" s="1" t="s">
        <v>27</v>
      </c>
      <c r="O1953" s="1" t="s">
        <v>45</v>
      </c>
      <c r="P1953" s="1" t="s">
        <v>142</v>
      </c>
      <c r="Q1953" s="1" t="s">
        <v>612</v>
      </c>
      <c r="R1953" s="1">
        <v>60016</v>
      </c>
      <c r="S1953" s="1" t="s">
        <v>192</v>
      </c>
      <c r="T1953" s="1" t="s">
        <v>256</v>
      </c>
      <c r="U1953" s="1">
        <v>5</v>
      </c>
      <c r="V1953" s="1">
        <v>87534</v>
      </c>
    </row>
    <row r="1954" spans="1:22" x14ac:dyDescent="0.35">
      <c r="A1954" s="1">
        <v>24911</v>
      </c>
      <c r="B1954" s="1" t="s">
        <v>50</v>
      </c>
      <c r="C1954" s="1">
        <v>9.3800000000000008</v>
      </c>
      <c r="D1954" s="1">
        <v>0.05</v>
      </c>
      <c r="E1954" s="1">
        <v>3400</v>
      </c>
      <c r="F1954" s="1"/>
      <c r="G1954" s="1"/>
      <c r="H1954" s="1" t="s">
        <v>22</v>
      </c>
      <c r="I1954" s="1" t="s">
        <v>51</v>
      </c>
      <c r="J1954" s="1" t="s">
        <v>34</v>
      </c>
      <c r="K1954" s="1" t="s">
        <v>52</v>
      </c>
      <c r="L1954" s="1" t="s">
        <v>53</v>
      </c>
      <c r="M1954" s="1"/>
      <c r="N1954" s="1" t="s">
        <v>27</v>
      </c>
      <c r="O1954" s="1" t="s">
        <v>28</v>
      </c>
      <c r="P1954" s="1" t="s">
        <v>356</v>
      </c>
      <c r="Q1954" s="1" t="s">
        <v>1096</v>
      </c>
      <c r="R1954" s="1">
        <v>26554</v>
      </c>
      <c r="S1954" s="2">
        <v>42098</v>
      </c>
      <c r="T1954" s="2">
        <v>42098</v>
      </c>
      <c r="U1954" s="1">
        <v>15</v>
      </c>
      <c r="V1954" s="1">
        <v>87537</v>
      </c>
    </row>
    <row r="1955" spans="1:22" x14ac:dyDescent="0.35">
      <c r="A1955" s="1">
        <v>25914</v>
      </c>
      <c r="B1955" s="1" t="s">
        <v>21</v>
      </c>
      <c r="C1955" s="1">
        <v>105.98</v>
      </c>
      <c r="D1955" s="1">
        <v>0.1</v>
      </c>
      <c r="E1955" s="1">
        <v>3403</v>
      </c>
      <c r="F1955" s="1"/>
      <c r="G1955" s="1"/>
      <c r="H1955" s="1" t="s">
        <v>22</v>
      </c>
      <c r="I1955" s="1" t="s">
        <v>104</v>
      </c>
      <c r="J1955" s="1" t="s">
        <v>34</v>
      </c>
      <c r="K1955" s="1" t="s">
        <v>52</v>
      </c>
      <c r="L1955" s="1" t="s">
        <v>75</v>
      </c>
      <c r="M1955" s="1"/>
      <c r="N1955" s="1" t="s">
        <v>27</v>
      </c>
      <c r="O1955" s="1" t="s">
        <v>1097</v>
      </c>
      <c r="P1955" s="1" t="s">
        <v>836</v>
      </c>
      <c r="Q1955" s="1" t="s">
        <v>1098</v>
      </c>
      <c r="R1955" s="1">
        <v>82001</v>
      </c>
      <c r="S1955" s="2">
        <v>42218</v>
      </c>
      <c r="T1955" s="2">
        <v>42310</v>
      </c>
      <c r="U1955" s="1">
        <v>5</v>
      </c>
      <c r="V1955" s="1">
        <v>87530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D4FF-F632-486D-B7EF-B2201E1752F9}">
  <dimension ref="A1:B1953"/>
  <sheetViews>
    <sheetView workbookViewId="0">
      <selection activeCell="K7" sqref="K7"/>
    </sheetView>
  </sheetViews>
  <sheetFormatPr defaultRowHeight="14.5" x14ac:dyDescent="0.35"/>
  <cols>
    <col min="1" max="1" width="11.7265625" bestFit="1" customWidth="1"/>
    <col min="2" max="2" width="27.26953125" bestFit="1" customWidth="1"/>
  </cols>
  <sheetData>
    <row r="1" spans="1:2" x14ac:dyDescent="0.35">
      <c r="A1" s="3" t="s">
        <v>4</v>
      </c>
      <c r="B1" s="3" t="s">
        <v>5</v>
      </c>
    </row>
    <row r="2" spans="1:2" x14ac:dyDescent="0.35">
      <c r="A2">
        <v>3</v>
      </c>
      <c r="B2" t="s">
        <v>1099</v>
      </c>
    </row>
    <row r="3" spans="1:2" x14ac:dyDescent="0.35">
      <c r="A3">
        <v>5</v>
      </c>
      <c r="B3" t="s">
        <v>1100</v>
      </c>
    </row>
    <row r="4" spans="1:2" x14ac:dyDescent="0.35">
      <c r="A4">
        <v>11</v>
      </c>
      <c r="B4" t="s">
        <v>1101</v>
      </c>
    </row>
    <row r="5" spans="1:2" x14ac:dyDescent="0.35">
      <c r="A5">
        <v>14</v>
      </c>
      <c r="B5" t="s">
        <v>1102</v>
      </c>
    </row>
    <row r="6" spans="1:2" x14ac:dyDescent="0.35">
      <c r="A6">
        <v>14</v>
      </c>
      <c r="B6" t="s">
        <v>1102</v>
      </c>
    </row>
    <row r="7" spans="1:2" x14ac:dyDescent="0.35">
      <c r="A7">
        <v>14</v>
      </c>
      <c r="B7" t="s">
        <v>1102</v>
      </c>
    </row>
    <row r="8" spans="1:2" x14ac:dyDescent="0.35">
      <c r="A8">
        <v>14</v>
      </c>
      <c r="B8" t="s">
        <v>1102</v>
      </c>
    </row>
    <row r="9" spans="1:2" x14ac:dyDescent="0.35">
      <c r="A9">
        <v>15</v>
      </c>
      <c r="B9" t="s">
        <v>1103</v>
      </c>
    </row>
    <row r="10" spans="1:2" x14ac:dyDescent="0.35">
      <c r="A10">
        <v>15</v>
      </c>
      <c r="B10" t="s">
        <v>1103</v>
      </c>
    </row>
    <row r="11" spans="1:2" x14ac:dyDescent="0.35">
      <c r="A11">
        <v>16</v>
      </c>
      <c r="B11" t="s">
        <v>1104</v>
      </c>
    </row>
    <row r="12" spans="1:2" x14ac:dyDescent="0.35">
      <c r="A12">
        <v>16</v>
      </c>
      <c r="B12" t="s">
        <v>1104</v>
      </c>
    </row>
    <row r="13" spans="1:2" x14ac:dyDescent="0.35">
      <c r="A13">
        <v>18</v>
      </c>
      <c r="B13" t="s">
        <v>1105</v>
      </c>
    </row>
    <row r="14" spans="1:2" x14ac:dyDescent="0.35">
      <c r="A14">
        <v>19</v>
      </c>
      <c r="B14" t="s">
        <v>1106</v>
      </c>
    </row>
    <row r="15" spans="1:2" x14ac:dyDescent="0.35">
      <c r="A15">
        <v>21</v>
      </c>
      <c r="B15" t="s">
        <v>1107</v>
      </c>
    </row>
    <row r="16" spans="1:2" x14ac:dyDescent="0.35">
      <c r="A16">
        <v>21</v>
      </c>
      <c r="B16" t="s">
        <v>1107</v>
      </c>
    </row>
    <row r="17" spans="1:2" x14ac:dyDescent="0.35">
      <c r="A17">
        <v>21</v>
      </c>
      <c r="B17" t="s">
        <v>1107</v>
      </c>
    </row>
    <row r="18" spans="1:2" x14ac:dyDescent="0.35">
      <c r="A18">
        <v>24</v>
      </c>
      <c r="B18" t="s">
        <v>1108</v>
      </c>
    </row>
    <row r="19" spans="1:2" x14ac:dyDescent="0.35">
      <c r="A19">
        <v>24</v>
      </c>
      <c r="B19" t="s">
        <v>1108</v>
      </c>
    </row>
    <row r="20" spans="1:2" x14ac:dyDescent="0.35">
      <c r="A20">
        <v>27</v>
      </c>
      <c r="B20" t="s">
        <v>1109</v>
      </c>
    </row>
    <row r="21" spans="1:2" x14ac:dyDescent="0.35">
      <c r="A21">
        <v>32</v>
      </c>
      <c r="B21" t="s">
        <v>1110</v>
      </c>
    </row>
    <row r="22" spans="1:2" x14ac:dyDescent="0.35">
      <c r="A22">
        <v>32</v>
      </c>
      <c r="B22" t="s">
        <v>1110</v>
      </c>
    </row>
    <row r="23" spans="1:2" x14ac:dyDescent="0.35">
      <c r="A23">
        <v>32</v>
      </c>
      <c r="B23" t="s">
        <v>1110</v>
      </c>
    </row>
    <row r="24" spans="1:2" x14ac:dyDescent="0.35">
      <c r="A24">
        <v>32</v>
      </c>
      <c r="B24" t="s">
        <v>1110</v>
      </c>
    </row>
    <row r="25" spans="1:2" x14ac:dyDescent="0.35">
      <c r="A25">
        <v>33</v>
      </c>
      <c r="B25" t="s">
        <v>1111</v>
      </c>
    </row>
    <row r="26" spans="1:2" x14ac:dyDescent="0.35">
      <c r="A26">
        <v>33</v>
      </c>
      <c r="B26" t="s">
        <v>1111</v>
      </c>
    </row>
    <row r="27" spans="1:2" x14ac:dyDescent="0.35">
      <c r="A27">
        <v>43</v>
      </c>
      <c r="B27" t="s">
        <v>1112</v>
      </c>
    </row>
    <row r="28" spans="1:2" x14ac:dyDescent="0.35">
      <c r="A28">
        <v>52</v>
      </c>
      <c r="B28" t="s">
        <v>1113</v>
      </c>
    </row>
    <row r="29" spans="1:2" x14ac:dyDescent="0.35">
      <c r="A29">
        <v>53</v>
      </c>
      <c r="B29" t="s">
        <v>1114</v>
      </c>
    </row>
    <row r="30" spans="1:2" x14ac:dyDescent="0.35">
      <c r="A30">
        <v>53</v>
      </c>
      <c r="B30" t="s">
        <v>1114</v>
      </c>
    </row>
    <row r="31" spans="1:2" x14ac:dyDescent="0.35">
      <c r="A31">
        <v>56</v>
      </c>
      <c r="B31" t="s">
        <v>1115</v>
      </c>
    </row>
    <row r="32" spans="1:2" x14ac:dyDescent="0.35">
      <c r="A32">
        <v>56</v>
      </c>
      <c r="B32" t="s">
        <v>1115</v>
      </c>
    </row>
    <row r="33" spans="1:2" x14ac:dyDescent="0.35">
      <c r="A33">
        <v>62</v>
      </c>
      <c r="B33" t="s">
        <v>1116</v>
      </c>
    </row>
    <row r="34" spans="1:2" x14ac:dyDescent="0.35">
      <c r="A34">
        <v>62</v>
      </c>
      <c r="B34" t="s">
        <v>1116</v>
      </c>
    </row>
    <row r="35" spans="1:2" x14ac:dyDescent="0.35">
      <c r="A35">
        <v>64</v>
      </c>
      <c r="B35" t="s">
        <v>1117</v>
      </c>
    </row>
    <row r="36" spans="1:2" x14ac:dyDescent="0.35">
      <c r="A36">
        <v>64</v>
      </c>
      <c r="B36" t="s">
        <v>1117</v>
      </c>
    </row>
    <row r="37" spans="1:2" x14ac:dyDescent="0.35">
      <c r="A37">
        <v>67</v>
      </c>
      <c r="B37" t="s">
        <v>1118</v>
      </c>
    </row>
    <row r="38" spans="1:2" x14ac:dyDescent="0.35">
      <c r="A38">
        <v>68</v>
      </c>
      <c r="B38" t="s">
        <v>1119</v>
      </c>
    </row>
    <row r="39" spans="1:2" x14ac:dyDescent="0.35">
      <c r="A39">
        <v>68</v>
      </c>
      <c r="B39" t="s">
        <v>1119</v>
      </c>
    </row>
    <row r="40" spans="1:2" x14ac:dyDescent="0.35">
      <c r="A40">
        <v>68</v>
      </c>
      <c r="B40" t="s">
        <v>1119</v>
      </c>
    </row>
    <row r="41" spans="1:2" x14ac:dyDescent="0.35">
      <c r="A41">
        <v>68</v>
      </c>
      <c r="B41" t="s">
        <v>1119</v>
      </c>
    </row>
    <row r="42" spans="1:2" x14ac:dyDescent="0.35">
      <c r="A42">
        <v>70</v>
      </c>
      <c r="B42" t="s">
        <v>1120</v>
      </c>
    </row>
    <row r="43" spans="1:2" x14ac:dyDescent="0.35">
      <c r="A43">
        <v>83</v>
      </c>
      <c r="B43" t="s">
        <v>1121</v>
      </c>
    </row>
    <row r="44" spans="1:2" x14ac:dyDescent="0.35">
      <c r="A44">
        <v>84</v>
      </c>
      <c r="B44" t="s">
        <v>1122</v>
      </c>
    </row>
    <row r="45" spans="1:2" x14ac:dyDescent="0.35">
      <c r="A45">
        <v>84</v>
      </c>
      <c r="B45" t="s">
        <v>1122</v>
      </c>
    </row>
    <row r="46" spans="1:2" x14ac:dyDescent="0.35">
      <c r="A46">
        <v>87</v>
      </c>
      <c r="B46" t="s">
        <v>1123</v>
      </c>
    </row>
    <row r="47" spans="1:2" x14ac:dyDescent="0.35">
      <c r="A47">
        <v>87</v>
      </c>
      <c r="B47" t="s">
        <v>1123</v>
      </c>
    </row>
    <row r="48" spans="1:2" x14ac:dyDescent="0.35">
      <c r="A48">
        <v>87</v>
      </c>
      <c r="B48" t="s">
        <v>1123</v>
      </c>
    </row>
    <row r="49" spans="1:2" x14ac:dyDescent="0.35">
      <c r="A49">
        <v>91</v>
      </c>
      <c r="B49" t="s">
        <v>1124</v>
      </c>
    </row>
    <row r="50" spans="1:2" x14ac:dyDescent="0.35">
      <c r="A50">
        <v>91</v>
      </c>
      <c r="B50" t="s">
        <v>1124</v>
      </c>
    </row>
    <row r="51" spans="1:2" x14ac:dyDescent="0.35">
      <c r="A51">
        <v>91</v>
      </c>
      <c r="B51" t="s">
        <v>1124</v>
      </c>
    </row>
    <row r="52" spans="1:2" x14ac:dyDescent="0.35">
      <c r="A52">
        <v>92</v>
      </c>
      <c r="B52" t="s">
        <v>1125</v>
      </c>
    </row>
    <row r="53" spans="1:2" x14ac:dyDescent="0.35">
      <c r="A53">
        <v>92</v>
      </c>
      <c r="B53" t="s">
        <v>1125</v>
      </c>
    </row>
    <row r="54" spans="1:2" x14ac:dyDescent="0.35">
      <c r="A54">
        <v>92</v>
      </c>
      <c r="B54" t="s">
        <v>1125</v>
      </c>
    </row>
    <row r="55" spans="1:2" x14ac:dyDescent="0.35">
      <c r="A55">
        <v>94</v>
      </c>
      <c r="B55" t="s">
        <v>1126</v>
      </c>
    </row>
    <row r="56" spans="1:2" x14ac:dyDescent="0.35">
      <c r="A56">
        <v>94</v>
      </c>
      <c r="B56" t="s">
        <v>1126</v>
      </c>
    </row>
    <row r="57" spans="1:2" x14ac:dyDescent="0.35">
      <c r="A57">
        <v>97</v>
      </c>
      <c r="B57" t="s">
        <v>1127</v>
      </c>
    </row>
    <row r="58" spans="1:2" x14ac:dyDescent="0.35">
      <c r="A58">
        <v>97</v>
      </c>
      <c r="B58" t="s">
        <v>1127</v>
      </c>
    </row>
    <row r="59" spans="1:2" x14ac:dyDescent="0.35">
      <c r="A59">
        <v>101</v>
      </c>
      <c r="B59" t="s">
        <v>1128</v>
      </c>
    </row>
    <row r="60" spans="1:2" x14ac:dyDescent="0.35">
      <c r="A60">
        <v>102</v>
      </c>
      <c r="B60" t="s">
        <v>1129</v>
      </c>
    </row>
    <row r="61" spans="1:2" x14ac:dyDescent="0.35">
      <c r="A61">
        <v>102</v>
      </c>
      <c r="B61" t="s">
        <v>1129</v>
      </c>
    </row>
    <row r="62" spans="1:2" x14ac:dyDescent="0.35">
      <c r="A62">
        <v>102</v>
      </c>
      <c r="B62" t="s">
        <v>1129</v>
      </c>
    </row>
    <row r="63" spans="1:2" x14ac:dyDescent="0.35">
      <c r="A63">
        <v>107</v>
      </c>
      <c r="B63" t="s">
        <v>1130</v>
      </c>
    </row>
    <row r="64" spans="1:2" x14ac:dyDescent="0.35">
      <c r="A64">
        <v>109</v>
      </c>
      <c r="B64" t="s">
        <v>1131</v>
      </c>
    </row>
    <row r="65" spans="1:2" x14ac:dyDescent="0.35">
      <c r="A65">
        <v>114</v>
      </c>
      <c r="B65" t="s">
        <v>1132</v>
      </c>
    </row>
    <row r="66" spans="1:2" x14ac:dyDescent="0.35">
      <c r="A66">
        <v>114</v>
      </c>
      <c r="B66" t="s">
        <v>1132</v>
      </c>
    </row>
    <row r="67" spans="1:2" x14ac:dyDescent="0.35">
      <c r="A67">
        <v>114</v>
      </c>
      <c r="B67" t="s">
        <v>1132</v>
      </c>
    </row>
    <row r="68" spans="1:2" x14ac:dyDescent="0.35">
      <c r="A68">
        <v>115</v>
      </c>
      <c r="B68" t="s">
        <v>1133</v>
      </c>
    </row>
    <row r="69" spans="1:2" x14ac:dyDescent="0.35">
      <c r="A69">
        <v>117</v>
      </c>
      <c r="B69" t="s">
        <v>1134</v>
      </c>
    </row>
    <row r="70" spans="1:2" x14ac:dyDescent="0.35">
      <c r="A70">
        <v>117</v>
      </c>
      <c r="B70" t="s">
        <v>1134</v>
      </c>
    </row>
    <row r="71" spans="1:2" x14ac:dyDescent="0.35">
      <c r="A71">
        <v>117</v>
      </c>
      <c r="B71" t="s">
        <v>1134</v>
      </c>
    </row>
    <row r="72" spans="1:2" x14ac:dyDescent="0.35">
      <c r="A72">
        <v>117</v>
      </c>
      <c r="B72" t="s">
        <v>1134</v>
      </c>
    </row>
    <row r="73" spans="1:2" x14ac:dyDescent="0.35">
      <c r="A73">
        <v>120</v>
      </c>
      <c r="B73" t="s">
        <v>1135</v>
      </c>
    </row>
    <row r="74" spans="1:2" x14ac:dyDescent="0.35">
      <c r="A74">
        <v>120</v>
      </c>
      <c r="B74" t="s">
        <v>1135</v>
      </c>
    </row>
    <row r="75" spans="1:2" x14ac:dyDescent="0.35">
      <c r="A75">
        <v>123</v>
      </c>
      <c r="B75" t="s">
        <v>1136</v>
      </c>
    </row>
    <row r="76" spans="1:2" x14ac:dyDescent="0.35">
      <c r="A76">
        <v>129</v>
      </c>
      <c r="B76" t="s">
        <v>1137</v>
      </c>
    </row>
    <row r="77" spans="1:2" x14ac:dyDescent="0.35">
      <c r="A77">
        <v>129</v>
      </c>
      <c r="B77" t="s">
        <v>1137</v>
      </c>
    </row>
    <row r="78" spans="1:2" x14ac:dyDescent="0.35">
      <c r="A78">
        <v>136</v>
      </c>
      <c r="B78" t="s">
        <v>1138</v>
      </c>
    </row>
    <row r="79" spans="1:2" x14ac:dyDescent="0.35">
      <c r="A79">
        <v>136</v>
      </c>
      <c r="B79" t="s">
        <v>1138</v>
      </c>
    </row>
    <row r="80" spans="1:2" x14ac:dyDescent="0.35">
      <c r="A80">
        <v>142</v>
      </c>
      <c r="B80" t="s">
        <v>1139</v>
      </c>
    </row>
    <row r="81" spans="1:2" x14ac:dyDescent="0.35">
      <c r="A81">
        <v>144</v>
      </c>
      <c r="B81" t="s">
        <v>1140</v>
      </c>
    </row>
    <row r="82" spans="1:2" x14ac:dyDescent="0.35">
      <c r="A82">
        <v>145</v>
      </c>
      <c r="B82" t="s">
        <v>1141</v>
      </c>
    </row>
    <row r="83" spans="1:2" x14ac:dyDescent="0.35">
      <c r="A83">
        <v>145</v>
      </c>
      <c r="B83" t="s">
        <v>1141</v>
      </c>
    </row>
    <row r="84" spans="1:2" x14ac:dyDescent="0.35">
      <c r="A84">
        <v>146</v>
      </c>
      <c r="B84" t="s">
        <v>1142</v>
      </c>
    </row>
    <row r="85" spans="1:2" x14ac:dyDescent="0.35">
      <c r="A85">
        <v>146</v>
      </c>
      <c r="B85" t="s">
        <v>1142</v>
      </c>
    </row>
    <row r="86" spans="1:2" x14ac:dyDescent="0.35">
      <c r="A86">
        <v>151</v>
      </c>
      <c r="B86" t="s">
        <v>1143</v>
      </c>
    </row>
    <row r="87" spans="1:2" x14ac:dyDescent="0.35">
      <c r="A87">
        <v>151</v>
      </c>
      <c r="B87" t="s">
        <v>1143</v>
      </c>
    </row>
    <row r="88" spans="1:2" x14ac:dyDescent="0.35">
      <c r="A88">
        <v>152</v>
      </c>
      <c r="B88" t="s">
        <v>1144</v>
      </c>
    </row>
    <row r="89" spans="1:2" x14ac:dyDescent="0.35">
      <c r="A89">
        <v>152</v>
      </c>
      <c r="B89" t="s">
        <v>1144</v>
      </c>
    </row>
    <row r="90" spans="1:2" x14ac:dyDescent="0.35">
      <c r="A90">
        <v>152</v>
      </c>
      <c r="B90" t="s">
        <v>1144</v>
      </c>
    </row>
    <row r="91" spans="1:2" x14ac:dyDescent="0.35">
      <c r="A91">
        <v>152</v>
      </c>
      <c r="B91" t="s">
        <v>1144</v>
      </c>
    </row>
    <row r="92" spans="1:2" x14ac:dyDescent="0.35">
      <c r="A92">
        <v>156</v>
      </c>
      <c r="B92" t="s">
        <v>1145</v>
      </c>
    </row>
    <row r="93" spans="1:2" x14ac:dyDescent="0.35">
      <c r="A93">
        <v>156</v>
      </c>
      <c r="B93" t="s">
        <v>1145</v>
      </c>
    </row>
    <row r="94" spans="1:2" x14ac:dyDescent="0.35">
      <c r="A94">
        <v>164</v>
      </c>
      <c r="B94" t="s">
        <v>1146</v>
      </c>
    </row>
    <row r="95" spans="1:2" x14ac:dyDescent="0.35">
      <c r="A95">
        <v>164</v>
      </c>
      <c r="B95" t="s">
        <v>1146</v>
      </c>
    </row>
    <row r="96" spans="1:2" x14ac:dyDescent="0.35">
      <c r="A96">
        <v>166</v>
      </c>
      <c r="B96" t="s">
        <v>1147</v>
      </c>
    </row>
    <row r="97" spans="1:2" x14ac:dyDescent="0.35">
      <c r="A97">
        <v>169</v>
      </c>
      <c r="B97" t="s">
        <v>1148</v>
      </c>
    </row>
    <row r="98" spans="1:2" x14ac:dyDescent="0.35">
      <c r="A98">
        <v>169</v>
      </c>
      <c r="B98" t="s">
        <v>1148</v>
      </c>
    </row>
    <row r="99" spans="1:2" x14ac:dyDescent="0.35">
      <c r="A99">
        <v>169</v>
      </c>
      <c r="B99" t="s">
        <v>1148</v>
      </c>
    </row>
    <row r="100" spans="1:2" x14ac:dyDescent="0.35">
      <c r="A100">
        <v>171</v>
      </c>
      <c r="B100" t="s">
        <v>1149</v>
      </c>
    </row>
    <row r="101" spans="1:2" x14ac:dyDescent="0.35">
      <c r="A101">
        <v>181</v>
      </c>
      <c r="B101" t="s">
        <v>1150</v>
      </c>
    </row>
    <row r="102" spans="1:2" x14ac:dyDescent="0.35">
      <c r="A102">
        <v>181</v>
      </c>
      <c r="B102" t="s">
        <v>1150</v>
      </c>
    </row>
    <row r="103" spans="1:2" x14ac:dyDescent="0.35">
      <c r="A103">
        <v>184</v>
      </c>
      <c r="B103" t="s">
        <v>1151</v>
      </c>
    </row>
    <row r="104" spans="1:2" x14ac:dyDescent="0.35">
      <c r="A104">
        <v>188</v>
      </c>
      <c r="B104" t="s">
        <v>1152</v>
      </c>
    </row>
    <row r="105" spans="1:2" x14ac:dyDescent="0.35">
      <c r="A105">
        <v>188</v>
      </c>
      <c r="B105" t="s">
        <v>1152</v>
      </c>
    </row>
    <row r="106" spans="1:2" x14ac:dyDescent="0.35">
      <c r="A106">
        <v>190</v>
      </c>
      <c r="B106" t="s">
        <v>1153</v>
      </c>
    </row>
    <row r="107" spans="1:2" x14ac:dyDescent="0.35">
      <c r="A107">
        <v>191</v>
      </c>
      <c r="B107" t="s">
        <v>1154</v>
      </c>
    </row>
    <row r="108" spans="1:2" x14ac:dyDescent="0.35">
      <c r="A108">
        <v>191</v>
      </c>
      <c r="B108" t="s">
        <v>1154</v>
      </c>
    </row>
    <row r="109" spans="1:2" x14ac:dyDescent="0.35">
      <c r="A109">
        <v>191</v>
      </c>
      <c r="B109" t="s">
        <v>1154</v>
      </c>
    </row>
    <row r="110" spans="1:2" x14ac:dyDescent="0.35">
      <c r="A110">
        <v>191</v>
      </c>
      <c r="B110" t="s">
        <v>1154</v>
      </c>
    </row>
    <row r="111" spans="1:2" x14ac:dyDescent="0.35">
      <c r="A111">
        <v>193</v>
      </c>
      <c r="B111" t="s">
        <v>1155</v>
      </c>
    </row>
    <row r="112" spans="1:2" x14ac:dyDescent="0.35">
      <c r="A112">
        <v>193</v>
      </c>
      <c r="B112" t="s">
        <v>1155</v>
      </c>
    </row>
    <row r="113" spans="1:2" x14ac:dyDescent="0.35">
      <c r="A113">
        <v>194</v>
      </c>
      <c r="B113" t="s">
        <v>1156</v>
      </c>
    </row>
    <row r="114" spans="1:2" x14ac:dyDescent="0.35">
      <c r="A114">
        <v>194</v>
      </c>
      <c r="B114" t="s">
        <v>1156</v>
      </c>
    </row>
    <row r="115" spans="1:2" x14ac:dyDescent="0.35">
      <c r="A115">
        <v>197</v>
      </c>
      <c r="B115" t="s">
        <v>1157</v>
      </c>
    </row>
    <row r="116" spans="1:2" x14ac:dyDescent="0.35">
      <c r="A116">
        <v>198</v>
      </c>
      <c r="B116" t="s">
        <v>1158</v>
      </c>
    </row>
    <row r="117" spans="1:2" x14ac:dyDescent="0.35">
      <c r="A117">
        <v>202</v>
      </c>
      <c r="B117" t="s">
        <v>1159</v>
      </c>
    </row>
    <row r="118" spans="1:2" x14ac:dyDescent="0.35">
      <c r="A118">
        <v>202</v>
      </c>
      <c r="B118" t="s">
        <v>1159</v>
      </c>
    </row>
    <row r="119" spans="1:2" x14ac:dyDescent="0.35">
      <c r="A119">
        <v>210</v>
      </c>
      <c r="B119" t="s">
        <v>1160</v>
      </c>
    </row>
    <row r="120" spans="1:2" x14ac:dyDescent="0.35">
      <c r="A120">
        <v>210</v>
      </c>
      <c r="B120" t="s">
        <v>1160</v>
      </c>
    </row>
    <row r="121" spans="1:2" x14ac:dyDescent="0.35">
      <c r="A121">
        <v>210</v>
      </c>
      <c r="B121" t="s">
        <v>1160</v>
      </c>
    </row>
    <row r="122" spans="1:2" x14ac:dyDescent="0.35">
      <c r="A122">
        <v>210</v>
      </c>
      <c r="B122" t="s">
        <v>1160</v>
      </c>
    </row>
    <row r="123" spans="1:2" x14ac:dyDescent="0.35">
      <c r="A123">
        <v>211</v>
      </c>
      <c r="B123" t="s">
        <v>1161</v>
      </c>
    </row>
    <row r="124" spans="1:2" x14ac:dyDescent="0.35">
      <c r="A124">
        <v>211</v>
      </c>
      <c r="B124" t="s">
        <v>1161</v>
      </c>
    </row>
    <row r="125" spans="1:2" x14ac:dyDescent="0.35">
      <c r="A125">
        <v>211</v>
      </c>
      <c r="B125" t="s">
        <v>1161</v>
      </c>
    </row>
    <row r="126" spans="1:2" x14ac:dyDescent="0.35">
      <c r="A126">
        <v>218</v>
      </c>
      <c r="B126" t="s">
        <v>1162</v>
      </c>
    </row>
    <row r="127" spans="1:2" x14ac:dyDescent="0.35">
      <c r="A127">
        <v>228</v>
      </c>
      <c r="B127" t="s">
        <v>1163</v>
      </c>
    </row>
    <row r="128" spans="1:2" x14ac:dyDescent="0.35">
      <c r="A128">
        <v>233</v>
      </c>
      <c r="B128" t="s">
        <v>1164</v>
      </c>
    </row>
    <row r="129" spans="1:2" x14ac:dyDescent="0.35">
      <c r="A129">
        <v>233</v>
      </c>
      <c r="B129" t="s">
        <v>1164</v>
      </c>
    </row>
    <row r="130" spans="1:2" x14ac:dyDescent="0.35">
      <c r="A130">
        <v>234</v>
      </c>
      <c r="B130" t="s">
        <v>1165</v>
      </c>
    </row>
    <row r="131" spans="1:2" x14ac:dyDescent="0.35">
      <c r="A131">
        <v>234</v>
      </c>
      <c r="B131" t="s">
        <v>1165</v>
      </c>
    </row>
    <row r="132" spans="1:2" x14ac:dyDescent="0.35">
      <c r="A132">
        <v>234</v>
      </c>
      <c r="B132" t="s">
        <v>1165</v>
      </c>
    </row>
    <row r="133" spans="1:2" x14ac:dyDescent="0.35">
      <c r="A133">
        <v>234</v>
      </c>
      <c r="B133" t="s">
        <v>1165</v>
      </c>
    </row>
    <row r="134" spans="1:2" x14ac:dyDescent="0.35">
      <c r="A134">
        <v>236</v>
      </c>
      <c r="B134" t="s">
        <v>1166</v>
      </c>
    </row>
    <row r="135" spans="1:2" x14ac:dyDescent="0.35">
      <c r="A135">
        <v>240</v>
      </c>
      <c r="B135" t="s">
        <v>1167</v>
      </c>
    </row>
    <row r="136" spans="1:2" x14ac:dyDescent="0.35">
      <c r="A136">
        <v>241</v>
      </c>
      <c r="B136" t="s">
        <v>1168</v>
      </c>
    </row>
    <row r="137" spans="1:2" x14ac:dyDescent="0.35">
      <c r="A137">
        <v>241</v>
      </c>
      <c r="B137" t="s">
        <v>1168</v>
      </c>
    </row>
    <row r="138" spans="1:2" x14ac:dyDescent="0.35">
      <c r="A138">
        <v>241</v>
      </c>
      <c r="B138" t="s">
        <v>1168</v>
      </c>
    </row>
    <row r="139" spans="1:2" x14ac:dyDescent="0.35">
      <c r="A139">
        <v>247</v>
      </c>
      <c r="B139" t="s">
        <v>1169</v>
      </c>
    </row>
    <row r="140" spans="1:2" x14ac:dyDescent="0.35">
      <c r="A140">
        <v>247</v>
      </c>
      <c r="B140" t="s">
        <v>1169</v>
      </c>
    </row>
    <row r="141" spans="1:2" x14ac:dyDescent="0.35">
      <c r="A141">
        <v>247</v>
      </c>
      <c r="B141" t="s">
        <v>1169</v>
      </c>
    </row>
    <row r="142" spans="1:2" x14ac:dyDescent="0.35">
      <c r="A142">
        <v>250</v>
      </c>
      <c r="B142" t="s">
        <v>1170</v>
      </c>
    </row>
    <row r="143" spans="1:2" x14ac:dyDescent="0.35">
      <c r="A143">
        <v>250</v>
      </c>
      <c r="B143" t="s">
        <v>1170</v>
      </c>
    </row>
    <row r="144" spans="1:2" x14ac:dyDescent="0.35">
      <c r="A144">
        <v>254</v>
      </c>
      <c r="B144" t="s">
        <v>1171</v>
      </c>
    </row>
    <row r="145" spans="1:2" x14ac:dyDescent="0.35">
      <c r="A145">
        <v>256</v>
      </c>
      <c r="B145" t="s">
        <v>1172</v>
      </c>
    </row>
    <row r="146" spans="1:2" x14ac:dyDescent="0.35">
      <c r="A146">
        <v>258</v>
      </c>
      <c r="B146" t="s">
        <v>1173</v>
      </c>
    </row>
    <row r="147" spans="1:2" x14ac:dyDescent="0.35">
      <c r="A147">
        <v>259</v>
      </c>
      <c r="B147" t="s">
        <v>1174</v>
      </c>
    </row>
    <row r="148" spans="1:2" x14ac:dyDescent="0.35">
      <c r="A148">
        <v>263</v>
      </c>
      <c r="B148" t="s">
        <v>1175</v>
      </c>
    </row>
    <row r="149" spans="1:2" x14ac:dyDescent="0.35">
      <c r="A149">
        <v>266</v>
      </c>
      <c r="B149" t="s">
        <v>1176</v>
      </c>
    </row>
    <row r="150" spans="1:2" x14ac:dyDescent="0.35">
      <c r="A150">
        <v>266</v>
      </c>
      <c r="B150" t="s">
        <v>1176</v>
      </c>
    </row>
    <row r="151" spans="1:2" x14ac:dyDescent="0.35">
      <c r="A151">
        <v>266</v>
      </c>
      <c r="B151" t="s">
        <v>1176</v>
      </c>
    </row>
    <row r="152" spans="1:2" x14ac:dyDescent="0.35">
      <c r="A152">
        <v>268</v>
      </c>
      <c r="B152" t="s">
        <v>1177</v>
      </c>
    </row>
    <row r="153" spans="1:2" x14ac:dyDescent="0.35">
      <c r="A153">
        <v>268</v>
      </c>
      <c r="B153" t="s">
        <v>1177</v>
      </c>
    </row>
    <row r="154" spans="1:2" x14ac:dyDescent="0.35">
      <c r="A154">
        <v>269</v>
      </c>
      <c r="B154" t="s">
        <v>1178</v>
      </c>
    </row>
    <row r="155" spans="1:2" x14ac:dyDescent="0.35">
      <c r="A155">
        <v>269</v>
      </c>
      <c r="B155" t="s">
        <v>1178</v>
      </c>
    </row>
    <row r="156" spans="1:2" x14ac:dyDescent="0.35">
      <c r="A156">
        <v>269</v>
      </c>
      <c r="B156" t="s">
        <v>1178</v>
      </c>
    </row>
    <row r="157" spans="1:2" x14ac:dyDescent="0.35">
      <c r="A157">
        <v>271</v>
      </c>
      <c r="B157" t="s">
        <v>1179</v>
      </c>
    </row>
    <row r="158" spans="1:2" x14ac:dyDescent="0.35">
      <c r="A158">
        <v>272</v>
      </c>
      <c r="B158" t="s">
        <v>1180</v>
      </c>
    </row>
    <row r="159" spans="1:2" x14ac:dyDescent="0.35">
      <c r="A159">
        <v>272</v>
      </c>
      <c r="B159" t="s">
        <v>1180</v>
      </c>
    </row>
    <row r="160" spans="1:2" x14ac:dyDescent="0.35">
      <c r="A160">
        <v>272</v>
      </c>
      <c r="B160" t="s">
        <v>1180</v>
      </c>
    </row>
    <row r="161" spans="1:2" x14ac:dyDescent="0.35">
      <c r="A161">
        <v>272</v>
      </c>
      <c r="B161" t="s">
        <v>1180</v>
      </c>
    </row>
    <row r="162" spans="1:2" x14ac:dyDescent="0.35">
      <c r="A162">
        <v>275</v>
      </c>
      <c r="B162" t="s">
        <v>1181</v>
      </c>
    </row>
    <row r="163" spans="1:2" x14ac:dyDescent="0.35">
      <c r="A163">
        <v>276</v>
      </c>
      <c r="B163" t="s">
        <v>1182</v>
      </c>
    </row>
    <row r="164" spans="1:2" x14ac:dyDescent="0.35">
      <c r="A164">
        <v>282</v>
      </c>
      <c r="B164" t="s">
        <v>1183</v>
      </c>
    </row>
    <row r="165" spans="1:2" x14ac:dyDescent="0.35">
      <c r="A165">
        <v>283</v>
      </c>
      <c r="B165" t="s">
        <v>1184</v>
      </c>
    </row>
    <row r="166" spans="1:2" x14ac:dyDescent="0.35">
      <c r="A166">
        <v>286</v>
      </c>
      <c r="B166" t="s">
        <v>1185</v>
      </c>
    </row>
    <row r="167" spans="1:2" x14ac:dyDescent="0.35">
      <c r="A167">
        <v>286</v>
      </c>
      <c r="B167" t="s">
        <v>1185</v>
      </c>
    </row>
    <row r="168" spans="1:2" x14ac:dyDescent="0.35">
      <c r="A168">
        <v>288</v>
      </c>
      <c r="B168" t="s">
        <v>1186</v>
      </c>
    </row>
    <row r="169" spans="1:2" x14ac:dyDescent="0.35">
      <c r="A169">
        <v>288</v>
      </c>
      <c r="B169" t="s">
        <v>1186</v>
      </c>
    </row>
    <row r="170" spans="1:2" x14ac:dyDescent="0.35">
      <c r="A170">
        <v>290</v>
      </c>
      <c r="B170" t="s">
        <v>1187</v>
      </c>
    </row>
    <row r="171" spans="1:2" x14ac:dyDescent="0.35">
      <c r="A171">
        <v>306</v>
      </c>
      <c r="B171" t="s">
        <v>1188</v>
      </c>
    </row>
    <row r="172" spans="1:2" x14ac:dyDescent="0.35">
      <c r="A172">
        <v>306</v>
      </c>
      <c r="B172" t="s">
        <v>1188</v>
      </c>
    </row>
    <row r="173" spans="1:2" x14ac:dyDescent="0.35">
      <c r="A173">
        <v>308</v>
      </c>
      <c r="B173" t="s">
        <v>1189</v>
      </c>
    </row>
    <row r="174" spans="1:2" x14ac:dyDescent="0.35">
      <c r="A174">
        <v>314</v>
      </c>
      <c r="B174" t="s">
        <v>1190</v>
      </c>
    </row>
    <row r="175" spans="1:2" x14ac:dyDescent="0.35">
      <c r="A175">
        <v>315</v>
      </c>
      <c r="B175" t="s">
        <v>1191</v>
      </c>
    </row>
    <row r="176" spans="1:2" x14ac:dyDescent="0.35">
      <c r="A176">
        <v>317</v>
      </c>
      <c r="B176" t="s">
        <v>1192</v>
      </c>
    </row>
    <row r="177" spans="1:2" x14ac:dyDescent="0.35">
      <c r="A177">
        <v>317</v>
      </c>
      <c r="B177" t="s">
        <v>1192</v>
      </c>
    </row>
    <row r="178" spans="1:2" x14ac:dyDescent="0.35">
      <c r="A178">
        <v>317</v>
      </c>
      <c r="B178" t="s">
        <v>1192</v>
      </c>
    </row>
    <row r="179" spans="1:2" x14ac:dyDescent="0.35">
      <c r="A179">
        <v>321</v>
      </c>
      <c r="B179" t="s">
        <v>1193</v>
      </c>
    </row>
    <row r="180" spans="1:2" x14ac:dyDescent="0.35">
      <c r="A180">
        <v>326</v>
      </c>
      <c r="B180" t="s">
        <v>1194</v>
      </c>
    </row>
    <row r="181" spans="1:2" x14ac:dyDescent="0.35">
      <c r="A181">
        <v>329</v>
      </c>
      <c r="B181" t="s">
        <v>1195</v>
      </c>
    </row>
    <row r="182" spans="1:2" x14ac:dyDescent="0.35">
      <c r="A182">
        <v>331</v>
      </c>
      <c r="B182" t="s">
        <v>1196</v>
      </c>
    </row>
    <row r="183" spans="1:2" x14ac:dyDescent="0.35">
      <c r="A183">
        <v>335</v>
      </c>
      <c r="B183" t="s">
        <v>1197</v>
      </c>
    </row>
    <row r="184" spans="1:2" x14ac:dyDescent="0.35">
      <c r="A184">
        <v>335</v>
      </c>
      <c r="B184" t="s">
        <v>1197</v>
      </c>
    </row>
    <row r="185" spans="1:2" x14ac:dyDescent="0.35">
      <c r="A185">
        <v>339</v>
      </c>
      <c r="B185" t="s">
        <v>1198</v>
      </c>
    </row>
    <row r="186" spans="1:2" x14ac:dyDescent="0.35">
      <c r="A186">
        <v>339</v>
      </c>
      <c r="B186" t="s">
        <v>1198</v>
      </c>
    </row>
    <row r="187" spans="1:2" x14ac:dyDescent="0.35">
      <c r="A187">
        <v>342</v>
      </c>
      <c r="B187" t="s">
        <v>1199</v>
      </c>
    </row>
    <row r="188" spans="1:2" x14ac:dyDescent="0.35">
      <c r="A188">
        <v>343</v>
      </c>
      <c r="B188" t="s">
        <v>1200</v>
      </c>
    </row>
    <row r="189" spans="1:2" x14ac:dyDescent="0.35">
      <c r="A189">
        <v>344</v>
      </c>
      <c r="B189" t="s">
        <v>1201</v>
      </c>
    </row>
    <row r="190" spans="1:2" x14ac:dyDescent="0.35">
      <c r="A190">
        <v>349</v>
      </c>
      <c r="B190" t="s">
        <v>1202</v>
      </c>
    </row>
    <row r="191" spans="1:2" x14ac:dyDescent="0.35">
      <c r="A191">
        <v>349</v>
      </c>
      <c r="B191" t="s">
        <v>1202</v>
      </c>
    </row>
    <row r="192" spans="1:2" x14ac:dyDescent="0.35">
      <c r="A192">
        <v>351</v>
      </c>
      <c r="B192" t="s">
        <v>1203</v>
      </c>
    </row>
    <row r="193" spans="1:2" x14ac:dyDescent="0.35">
      <c r="A193">
        <v>351</v>
      </c>
      <c r="B193" t="s">
        <v>1203</v>
      </c>
    </row>
    <row r="194" spans="1:2" x14ac:dyDescent="0.35">
      <c r="A194">
        <v>353</v>
      </c>
      <c r="B194" t="s">
        <v>1204</v>
      </c>
    </row>
    <row r="195" spans="1:2" x14ac:dyDescent="0.35">
      <c r="A195">
        <v>353</v>
      </c>
      <c r="B195" t="s">
        <v>1204</v>
      </c>
    </row>
    <row r="196" spans="1:2" x14ac:dyDescent="0.35">
      <c r="A196">
        <v>357</v>
      </c>
      <c r="B196" t="s">
        <v>1205</v>
      </c>
    </row>
    <row r="197" spans="1:2" x14ac:dyDescent="0.35">
      <c r="A197">
        <v>358</v>
      </c>
      <c r="B197" t="s">
        <v>1206</v>
      </c>
    </row>
    <row r="198" spans="1:2" x14ac:dyDescent="0.35">
      <c r="A198">
        <v>366</v>
      </c>
      <c r="B198" t="s">
        <v>1207</v>
      </c>
    </row>
    <row r="199" spans="1:2" x14ac:dyDescent="0.35">
      <c r="A199">
        <v>369</v>
      </c>
      <c r="B199" t="s">
        <v>1208</v>
      </c>
    </row>
    <row r="200" spans="1:2" x14ac:dyDescent="0.35">
      <c r="A200">
        <v>370</v>
      </c>
      <c r="B200" t="s">
        <v>1209</v>
      </c>
    </row>
    <row r="201" spans="1:2" x14ac:dyDescent="0.35">
      <c r="A201">
        <v>371</v>
      </c>
      <c r="B201" t="s">
        <v>1210</v>
      </c>
    </row>
    <row r="202" spans="1:2" x14ac:dyDescent="0.35">
      <c r="A202">
        <v>373</v>
      </c>
      <c r="B202" t="s">
        <v>1211</v>
      </c>
    </row>
    <row r="203" spans="1:2" x14ac:dyDescent="0.35">
      <c r="A203">
        <v>373</v>
      </c>
      <c r="B203" t="s">
        <v>1211</v>
      </c>
    </row>
    <row r="204" spans="1:2" x14ac:dyDescent="0.35">
      <c r="A204">
        <v>373</v>
      </c>
      <c r="B204" t="s">
        <v>1211</v>
      </c>
    </row>
    <row r="205" spans="1:2" x14ac:dyDescent="0.35">
      <c r="A205">
        <v>375</v>
      </c>
      <c r="B205" t="s">
        <v>1212</v>
      </c>
    </row>
    <row r="206" spans="1:2" x14ac:dyDescent="0.35">
      <c r="A206">
        <v>375</v>
      </c>
      <c r="B206" t="s">
        <v>1212</v>
      </c>
    </row>
    <row r="207" spans="1:2" x14ac:dyDescent="0.35">
      <c r="A207">
        <v>377</v>
      </c>
      <c r="B207" t="s">
        <v>1213</v>
      </c>
    </row>
    <row r="208" spans="1:2" x14ac:dyDescent="0.35">
      <c r="A208">
        <v>381</v>
      </c>
      <c r="B208" t="s">
        <v>1214</v>
      </c>
    </row>
    <row r="209" spans="1:2" x14ac:dyDescent="0.35">
      <c r="A209">
        <v>383</v>
      </c>
      <c r="B209" t="s">
        <v>1215</v>
      </c>
    </row>
    <row r="210" spans="1:2" x14ac:dyDescent="0.35">
      <c r="A210">
        <v>383</v>
      </c>
      <c r="B210" t="s">
        <v>1215</v>
      </c>
    </row>
    <row r="211" spans="1:2" x14ac:dyDescent="0.35">
      <c r="A211">
        <v>387</v>
      </c>
      <c r="B211" t="s">
        <v>1216</v>
      </c>
    </row>
    <row r="212" spans="1:2" x14ac:dyDescent="0.35">
      <c r="A212">
        <v>388</v>
      </c>
      <c r="B212" t="s">
        <v>1217</v>
      </c>
    </row>
    <row r="213" spans="1:2" x14ac:dyDescent="0.35">
      <c r="A213">
        <v>388</v>
      </c>
      <c r="B213" t="s">
        <v>1217</v>
      </c>
    </row>
    <row r="214" spans="1:2" x14ac:dyDescent="0.35">
      <c r="A214">
        <v>389</v>
      </c>
      <c r="B214" t="s">
        <v>1218</v>
      </c>
    </row>
    <row r="215" spans="1:2" x14ac:dyDescent="0.35">
      <c r="A215">
        <v>392</v>
      </c>
      <c r="B215" t="s">
        <v>1219</v>
      </c>
    </row>
    <row r="216" spans="1:2" x14ac:dyDescent="0.35">
      <c r="A216">
        <v>392</v>
      </c>
      <c r="B216" t="s">
        <v>1219</v>
      </c>
    </row>
    <row r="217" spans="1:2" x14ac:dyDescent="0.35">
      <c r="A217">
        <v>393</v>
      </c>
      <c r="B217" t="s">
        <v>1220</v>
      </c>
    </row>
    <row r="218" spans="1:2" x14ac:dyDescent="0.35">
      <c r="A218">
        <v>395</v>
      </c>
      <c r="B218" t="s">
        <v>1221</v>
      </c>
    </row>
    <row r="219" spans="1:2" x14ac:dyDescent="0.35">
      <c r="A219">
        <v>395</v>
      </c>
      <c r="B219" t="s">
        <v>1221</v>
      </c>
    </row>
    <row r="220" spans="1:2" x14ac:dyDescent="0.35">
      <c r="A220">
        <v>397</v>
      </c>
      <c r="B220" t="s">
        <v>1222</v>
      </c>
    </row>
    <row r="221" spans="1:2" x14ac:dyDescent="0.35">
      <c r="A221">
        <v>398</v>
      </c>
      <c r="B221" t="s">
        <v>1223</v>
      </c>
    </row>
    <row r="222" spans="1:2" x14ac:dyDescent="0.35">
      <c r="A222">
        <v>406</v>
      </c>
      <c r="B222" t="s">
        <v>1224</v>
      </c>
    </row>
    <row r="223" spans="1:2" x14ac:dyDescent="0.35">
      <c r="A223">
        <v>408</v>
      </c>
      <c r="B223" t="s">
        <v>1225</v>
      </c>
    </row>
    <row r="224" spans="1:2" x14ac:dyDescent="0.35">
      <c r="A224">
        <v>411</v>
      </c>
      <c r="B224" t="s">
        <v>1226</v>
      </c>
    </row>
    <row r="225" spans="1:2" x14ac:dyDescent="0.35">
      <c r="A225">
        <v>421</v>
      </c>
      <c r="B225" t="s">
        <v>1227</v>
      </c>
    </row>
    <row r="226" spans="1:2" x14ac:dyDescent="0.35">
      <c r="A226">
        <v>428</v>
      </c>
      <c r="B226" t="s">
        <v>1228</v>
      </c>
    </row>
    <row r="227" spans="1:2" x14ac:dyDescent="0.35">
      <c r="A227">
        <v>428</v>
      </c>
      <c r="B227" t="s">
        <v>1228</v>
      </c>
    </row>
    <row r="228" spans="1:2" x14ac:dyDescent="0.35">
      <c r="A228">
        <v>428</v>
      </c>
      <c r="B228" t="s">
        <v>1228</v>
      </c>
    </row>
    <row r="229" spans="1:2" x14ac:dyDescent="0.35">
      <c r="A229">
        <v>437</v>
      </c>
      <c r="B229" t="s">
        <v>1229</v>
      </c>
    </row>
    <row r="230" spans="1:2" x14ac:dyDescent="0.35">
      <c r="A230">
        <v>444</v>
      </c>
      <c r="B230" t="s">
        <v>1230</v>
      </c>
    </row>
    <row r="231" spans="1:2" x14ac:dyDescent="0.35">
      <c r="A231">
        <v>445</v>
      </c>
      <c r="B231" t="s">
        <v>1231</v>
      </c>
    </row>
    <row r="232" spans="1:2" x14ac:dyDescent="0.35">
      <c r="A232">
        <v>445</v>
      </c>
      <c r="B232" t="s">
        <v>1231</v>
      </c>
    </row>
    <row r="233" spans="1:2" x14ac:dyDescent="0.35">
      <c r="A233">
        <v>445</v>
      </c>
      <c r="B233" t="s">
        <v>1231</v>
      </c>
    </row>
    <row r="234" spans="1:2" x14ac:dyDescent="0.35">
      <c r="A234">
        <v>447</v>
      </c>
      <c r="B234" t="s">
        <v>1232</v>
      </c>
    </row>
    <row r="235" spans="1:2" x14ac:dyDescent="0.35">
      <c r="A235">
        <v>447</v>
      </c>
      <c r="B235" t="s">
        <v>1232</v>
      </c>
    </row>
    <row r="236" spans="1:2" x14ac:dyDescent="0.35">
      <c r="A236">
        <v>451</v>
      </c>
      <c r="B236" t="s">
        <v>1233</v>
      </c>
    </row>
    <row r="237" spans="1:2" x14ac:dyDescent="0.35">
      <c r="A237">
        <v>451</v>
      </c>
      <c r="B237" t="s">
        <v>1233</v>
      </c>
    </row>
    <row r="238" spans="1:2" x14ac:dyDescent="0.35">
      <c r="A238">
        <v>451</v>
      </c>
      <c r="B238" t="s">
        <v>1233</v>
      </c>
    </row>
    <row r="239" spans="1:2" x14ac:dyDescent="0.35">
      <c r="A239">
        <v>451</v>
      </c>
      <c r="B239" t="s">
        <v>1233</v>
      </c>
    </row>
    <row r="240" spans="1:2" x14ac:dyDescent="0.35">
      <c r="A240">
        <v>452</v>
      </c>
      <c r="B240" t="s">
        <v>1234</v>
      </c>
    </row>
    <row r="241" spans="1:2" x14ac:dyDescent="0.35">
      <c r="A241">
        <v>453</v>
      </c>
      <c r="B241" t="s">
        <v>1235</v>
      </c>
    </row>
    <row r="242" spans="1:2" x14ac:dyDescent="0.35">
      <c r="A242">
        <v>460</v>
      </c>
      <c r="B242" t="s">
        <v>1236</v>
      </c>
    </row>
    <row r="243" spans="1:2" x14ac:dyDescent="0.35">
      <c r="A243">
        <v>463</v>
      </c>
      <c r="B243" t="s">
        <v>1237</v>
      </c>
    </row>
    <row r="244" spans="1:2" x14ac:dyDescent="0.35">
      <c r="A244">
        <v>466</v>
      </c>
      <c r="B244" t="s">
        <v>1238</v>
      </c>
    </row>
    <row r="245" spans="1:2" x14ac:dyDescent="0.35">
      <c r="A245">
        <v>467</v>
      </c>
      <c r="B245" t="s">
        <v>1239</v>
      </c>
    </row>
    <row r="246" spans="1:2" x14ac:dyDescent="0.35">
      <c r="A246">
        <v>468</v>
      </c>
      <c r="B246" t="s">
        <v>1240</v>
      </c>
    </row>
    <row r="247" spans="1:2" x14ac:dyDescent="0.35">
      <c r="A247">
        <v>469</v>
      </c>
      <c r="B247" t="s">
        <v>1241</v>
      </c>
    </row>
    <row r="248" spans="1:2" x14ac:dyDescent="0.35">
      <c r="A248">
        <v>470</v>
      </c>
      <c r="B248" t="s">
        <v>1242</v>
      </c>
    </row>
    <row r="249" spans="1:2" x14ac:dyDescent="0.35">
      <c r="A249">
        <v>471</v>
      </c>
      <c r="B249" t="s">
        <v>1243</v>
      </c>
    </row>
    <row r="250" spans="1:2" x14ac:dyDescent="0.35">
      <c r="A250">
        <v>472</v>
      </c>
      <c r="B250" t="s">
        <v>1244</v>
      </c>
    </row>
    <row r="251" spans="1:2" x14ac:dyDescent="0.35">
      <c r="A251">
        <v>483</v>
      </c>
      <c r="B251" t="s">
        <v>1245</v>
      </c>
    </row>
    <row r="252" spans="1:2" x14ac:dyDescent="0.35">
      <c r="A252">
        <v>483</v>
      </c>
      <c r="B252" t="s">
        <v>1245</v>
      </c>
    </row>
    <row r="253" spans="1:2" x14ac:dyDescent="0.35">
      <c r="A253">
        <v>483</v>
      </c>
      <c r="B253" t="s">
        <v>1245</v>
      </c>
    </row>
    <row r="254" spans="1:2" x14ac:dyDescent="0.35">
      <c r="A254">
        <v>485</v>
      </c>
      <c r="B254" t="s">
        <v>1246</v>
      </c>
    </row>
    <row r="255" spans="1:2" x14ac:dyDescent="0.35">
      <c r="A255">
        <v>487</v>
      </c>
      <c r="B255" t="s">
        <v>1247</v>
      </c>
    </row>
    <row r="256" spans="1:2" x14ac:dyDescent="0.35">
      <c r="A256">
        <v>488</v>
      </c>
      <c r="B256" t="s">
        <v>1248</v>
      </c>
    </row>
    <row r="257" spans="1:2" x14ac:dyDescent="0.35">
      <c r="A257">
        <v>489</v>
      </c>
      <c r="B257" t="s">
        <v>1249</v>
      </c>
    </row>
    <row r="258" spans="1:2" x14ac:dyDescent="0.35">
      <c r="A258">
        <v>491</v>
      </c>
      <c r="B258" t="s">
        <v>1250</v>
      </c>
    </row>
    <row r="259" spans="1:2" x14ac:dyDescent="0.35">
      <c r="A259">
        <v>491</v>
      </c>
      <c r="B259" t="s">
        <v>1250</v>
      </c>
    </row>
    <row r="260" spans="1:2" x14ac:dyDescent="0.35">
      <c r="A260">
        <v>491</v>
      </c>
      <c r="B260" t="s">
        <v>1250</v>
      </c>
    </row>
    <row r="261" spans="1:2" x14ac:dyDescent="0.35">
      <c r="A261">
        <v>491</v>
      </c>
      <c r="B261" t="s">
        <v>1250</v>
      </c>
    </row>
    <row r="262" spans="1:2" x14ac:dyDescent="0.35">
      <c r="A262">
        <v>493</v>
      </c>
      <c r="B262" t="s">
        <v>1251</v>
      </c>
    </row>
    <row r="263" spans="1:2" x14ac:dyDescent="0.35">
      <c r="A263">
        <v>493</v>
      </c>
      <c r="B263" t="s">
        <v>1251</v>
      </c>
    </row>
    <row r="264" spans="1:2" x14ac:dyDescent="0.35">
      <c r="A264">
        <v>494</v>
      </c>
      <c r="B264" t="s">
        <v>1252</v>
      </c>
    </row>
    <row r="265" spans="1:2" x14ac:dyDescent="0.35">
      <c r="A265">
        <v>494</v>
      </c>
      <c r="B265" t="s">
        <v>1252</v>
      </c>
    </row>
    <row r="266" spans="1:2" x14ac:dyDescent="0.35">
      <c r="A266">
        <v>494</v>
      </c>
      <c r="B266" t="s">
        <v>1252</v>
      </c>
    </row>
    <row r="267" spans="1:2" x14ac:dyDescent="0.35">
      <c r="A267">
        <v>494</v>
      </c>
      <c r="B267" t="s">
        <v>1252</v>
      </c>
    </row>
    <row r="268" spans="1:2" x14ac:dyDescent="0.35">
      <c r="A268">
        <v>494</v>
      </c>
      <c r="B268" t="s">
        <v>1252</v>
      </c>
    </row>
    <row r="269" spans="1:2" x14ac:dyDescent="0.35">
      <c r="A269">
        <v>497</v>
      </c>
      <c r="B269" t="s">
        <v>1253</v>
      </c>
    </row>
    <row r="270" spans="1:2" x14ac:dyDescent="0.35">
      <c r="A270">
        <v>507</v>
      </c>
      <c r="B270" t="s">
        <v>1254</v>
      </c>
    </row>
    <row r="271" spans="1:2" x14ac:dyDescent="0.35">
      <c r="A271">
        <v>507</v>
      </c>
      <c r="B271" t="s">
        <v>1254</v>
      </c>
    </row>
    <row r="272" spans="1:2" x14ac:dyDescent="0.35">
      <c r="A272">
        <v>508</v>
      </c>
      <c r="B272" t="s">
        <v>1255</v>
      </c>
    </row>
    <row r="273" spans="1:2" x14ac:dyDescent="0.35">
      <c r="A273">
        <v>508</v>
      </c>
      <c r="B273" t="s">
        <v>1255</v>
      </c>
    </row>
    <row r="274" spans="1:2" x14ac:dyDescent="0.35">
      <c r="A274">
        <v>510</v>
      </c>
      <c r="B274" t="s">
        <v>1256</v>
      </c>
    </row>
    <row r="275" spans="1:2" x14ac:dyDescent="0.35">
      <c r="A275">
        <v>510</v>
      </c>
      <c r="B275" t="s">
        <v>1256</v>
      </c>
    </row>
    <row r="276" spans="1:2" x14ac:dyDescent="0.35">
      <c r="A276">
        <v>518</v>
      </c>
      <c r="B276" t="s">
        <v>1257</v>
      </c>
    </row>
    <row r="277" spans="1:2" x14ac:dyDescent="0.35">
      <c r="A277">
        <v>522</v>
      </c>
      <c r="B277" t="s">
        <v>1258</v>
      </c>
    </row>
    <row r="278" spans="1:2" x14ac:dyDescent="0.35">
      <c r="A278">
        <v>522</v>
      </c>
      <c r="B278" t="s">
        <v>1258</v>
      </c>
    </row>
    <row r="279" spans="1:2" x14ac:dyDescent="0.35">
      <c r="A279">
        <v>522</v>
      </c>
      <c r="B279" t="s">
        <v>1258</v>
      </c>
    </row>
    <row r="280" spans="1:2" x14ac:dyDescent="0.35">
      <c r="A280">
        <v>524</v>
      </c>
      <c r="B280" t="s">
        <v>1259</v>
      </c>
    </row>
    <row r="281" spans="1:2" x14ac:dyDescent="0.35">
      <c r="A281">
        <v>524</v>
      </c>
      <c r="B281" t="s">
        <v>1259</v>
      </c>
    </row>
    <row r="282" spans="1:2" x14ac:dyDescent="0.35">
      <c r="A282">
        <v>526</v>
      </c>
      <c r="B282" t="s">
        <v>1260</v>
      </c>
    </row>
    <row r="283" spans="1:2" x14ac:dyDescent="0.35">
      <c r="A283">
        <v>526</v>
      </c>
      <c r="B283" t="s">
        <v>1260</v>
      </c>
    </row>
    <row r="284" spans="1:2" x14ac:dyDescent="0.35">
      <c r="A284">
        <v>526</v>
      </c>
      <c r="B284" t="s">
        <v>1260</v>
      </c>
    </row>
    <row r="285" spans="1:2" x14ac:dyDescent="0.35">
      <c r="A285">
        <v>535</v>
      </c>
      <c r="B285" t="s">
        <v>1261</v>
      </c>
    </row>
    <row r="286" spans="1:2" x14ac:dyDescent="0.35">
      <c r="A286">
        <v>539</v>
      </c>
      <c r="B286" t="s">
        <v>1262</v>
      </c>
    </row>
    <row r="287" spans="1:2" x14ac:dyDescent="0.35">
      <c r="A287">
        <v>540</v>
      </c>
      <c r="B287" t="s">
        <v>1263</v>
      </c>
    </row>
    <row r="288" spans="1:2" x14ac:dyDescent="0.35">
      <c r="A288">
        <v>540</v>
      </c>
      <c r="B288" t="s">
        <v>1263</v>
      </c>
    </row>
    <row r="289" spans="1:2" x14ac:dyDescent="0.35">
      <c r="A289">
        <v>547</v>
      </c>
      <c r="B289" t="s">
        <v>1264</v>
      </c>
    </row>
    <row r="290" spans="1:2" x14ac:dyDescent="0.35">
      <c r="A290">
        <v>549</v>
      </c>
      <c r="B290" t="s">
        <v>1265</v>
      </c>
    </row>
    <row r="291" spans="1:2" x14ac:dyDescent="0.35">
      <c r="A291">
        <v>550</v>
      </c>
      <c r="B291" t="s">
        <v>1266</v>
      </c>
    </row>
    <row r="292" spans="1:2" x14ac:dyDescent="0.35">
      <c r="A292">
        <v>550</v>
      </c>
      <c r="B292" t="s">
        <v>1266</v>
      </c>
    </row>
    <row r="293" spans="1:2" x14ac:dyDescent="0.35">
      <c r="A293">
        <v>550</v>
      </c>
      <c r="B293" t="s">
        <v>1266</v>
      </c>
    </row>
    <row r="294" spans="1:2" x14ac:dyDescent="0.35">
      <c r="A294">
        <v>550</v>
      </c>
      <c r="B294" t="s">
        <v>1266</v>
      </c>
    </row>
    <row r="295" spans="1:2" x14ac:dyDescent="0.35">
      <c r="A295">
        <v>551</v>
      </c>
      <c r="B295" t="s">
        <v>1267</v>
      </c>
    </row>
    <row r="296" spans="1:2" x14ac:dyDescent="0.35">
      <c r="A296">
        <v>553</v>
      </c>
      <c r="B296" t="s">
        <v>1268</v>
      </c>
    </row>
    <row r="297" spans="1:2" x14ac:dyDescent="0.35">
      <c r="A297">
        <v>553</v>
      </c>
      <c r="B297" t="s">
        <v>1268</v>
      </c>
    </row>
    <row r="298" spans="1:2" x14ac:dyDescent="0.35">
      <c r="A298">
        <v>553</v>
      </c>
      <c r="B298" t="s">
        <v>1268</v>
      </c>
    </row>
    <row r="299" spans="1:2" x14ac:dyDescent="0.35">
      <c r="A299">
        <v>553</v>
      </c>
      <c r="B299" t="s">
        <v>1268</v>
      </c>
    </row>
    <row r="300" spans="1:2" x14ac:dyDescent="0.35">
      <c r="A300">
        <v>555</v>
      </c>
      <c r="B300" t="s">
        <v>1269</v>
      </c>
    </row>
    <row r="301" spans="1:2" x14ac:dyDescent="0.35">
      <c r="A301">
        <v>555</v>
      </c>
      <c r="B301" t="s">
        <v>1269</v>
      </c>
    </row>
    <row r="302" spans="1:2" x14ac:dyDescent="0.35">
      <c r="A302">
        <v>555</v>
      </c>
      <c r="B302" t="s">
        <v>1269</v>
      </c>
    </row>
    <row r="303" spans="1:2" x14ac:dyDescent="0.35">
      <c r="A303">
        <v>556</v>
      </c>
      <c r="B303" t="s">
        <v>1270</v>
      </c>
    </row>
    <row r="304" spans="1:2" x14ac:dyDescent="0.35">
      <c r="A304">
        <v>556</v>
      </c>
      <c r="B304" t="s">
        <v>1270</v>
      </c>
    </row>
    <row r="305" spans="1:2" x14ac:dyDescent="0.35">
      <c r="A305">
        <v>568</v>
      </c>
      <c r="B305" t="s">
        <v>1271</v>
      </c>
    </row>
    <row r="306" spans="1:2" x14ac:dyDescent="0.35">
      <c r="A306">
        <v>568</v>
      </c>
      <c r="B306" t="s">
        <v>1271</v>
      </c>
    </row>
    <row r="307" spans="1:2" x14ac:dyDescent="0.35">
      <c r="A307">
        <v>568</v>
      </c>
      <c r="B307" t="s">
        <v>1271</v>
      </c>
    </row>
    <row r="308" spans="1:2" x14ac:dyDescent="0.35">
      <c r="A308">
        <v>570</v>
      </c>
      <c r="B308" t="s">
        <v>1272</v>
      </c>
    </row>
    <row r="309" spans="1:2" x14ac:dyDescent="0.35">
      <c r="A309">
        <v>573</v>
      </c>
      <c r="B309" t="s">
        <v>1273</v>
      </c>
    </row>
    <row r="310" spans="1:2" x14ac:dyDescent="0.35">
      <c r="A310">
        <v>573</v>
      </c>
      <c r="B310" t="s">
        <v>1273</v>
      </c>
    </row>
    <row r="311" spans="1:2" x14ac:dyDescent="0.35">
      <c r="A311">
        <v>576</v>
      </c>
      <c r="B311" t="s">
        <v>1274</v>
      </c>
    </row>
    <row r="312" spans="1:2" x14ac:dyDescent="0.35">
      <c r="A312">
        <v>578</v>
      </c>
      <c r="B312" t="s">
        <v>1275</v>
      </c>
    </row>
    <row r="313" spans="1:2" x14ac:dyDescent="0.35">
      <c r="A313">
        <v>579</v>
      </c>
      <c r="B313" t="s">
        <v>1276</v>
      </c>
    </row>
    <row r="314" spans="1:2" x14ac:dyDescent="0.35">
      <c r="A314">
        <v>580</v>
      </c>
      <c r="B314" t="s">
        <v>1277</v>
      </c>
    </row>
    <row r="315" spans="1:2" x14ac:dyDescent="0.35">
      <c r="A315">
        <v>584</v>
      </c>
      <c r="B315" t="s">
        <v>1278</v>
      </c>
    </row>
    <row r="316" spans="1:2" x14ac:dyDescent="0.35">
      <c r="A316">
        <v>585</v>
      </c>
      <c r="B316" t="s">
        <v>1279</v>
      </c>
    </row>
    <row r="317" spans="1:2" x14ac:dyDescent="0.35">
      <c r="A317">
        <v>592</v>
      </c>
      <c r="B317" t="s">
        <v>1280</v>
      </c>
    </row>
    <row r="318" spans="1:2" x14ac:dyDescent="0.35">
      <c r="A318">
        <v>593</v>
      </c>
      <c r="B318" t="s">
        <v>1281</v>
      </c>
    </row>
    <row r="319" spans="1:2" x14ac:dyDescent="0.35">
      <c r="A319">
        <v>594</v>
      </c>
      <c r="B319" t="s">
        <v>1282</v>
      </c>
    </row>
    <row r="320" spans="1:2" x14ac:dyDescent="0.35">
      <c r="A320">
        <v>594</v>
      </c>
      <c r="B320" t="s">
        <v>1282</v>
      </c>
    </row>
    <row r="321" spans="1:2" x14ac:dyDescent="0.35">
      <c r="A321">
        <v>594</v>
      </c>
      <c r="B321" t="s">
        <v>1282</v>
      </c>
    </row>
    <row r="322" spans="1:2" x14ac:dyDescent="0.35">
      <c r="A322">
        <v>596</v>
      </c>
      <c r="B322" t="s">
        <v>1283</v>
      </c>
    </row>
    <row r="323" spans="1:2" x14ac:dyDescent="0.35">
      <c r="A323">
        <v>596</v>
      </c>
      <c r="B323" t="s">
        <v>1283</v>
      </c>
    </row>
    <row r="324" spans="1:2" x14ac:dyDescent="0.35">
      <c r="A324">
        <v>596</v>
      </c>
      <c r="B324" t="s">
        <v>1283</v>
      </c>
    </row>
    <row r="325" spans="1:2" x14ac:dyDescent="0.35">
      <c r="A325">
        <v>597</v>
      </c>
      <c r="B325" t="s">
        <v>1284</v>
      </c>
    </row>
    <row r="326" spans="1:2" x14ac:dyDescent="0.35">
      <c r="A326">
        <v>600</v>
      </c>
      <c r="B326" t="s">
        <v>1285</v>
      </c>
    </row>
    <row r="327" spans="1:2" x14ac:dyDescent="0.35">
      <c r="A327">
        <v>603</v>
      </c>
      <c r="B327" t="s">
        <v>1286</v>
      </c>
    </row>
    <row r="328" spans="1:2" x14ac:dyDescent="0.35">
      <c r="A328">
        <v>604</v>
      </c>
      <c r="B328" t="s">
        <v>1287</v>
      </c>
    </row>
    <row r="329" spans="1:2" x14ac:dyDescent="0.35">
      <c r="A329">
        <v>604</v>
      </c>
      <c r="B329" t="s">
        <v>1287</v>
      </c>
    </row>
    <row r="330" spans="1:2" x14ac:dyDescent="0.35">
      <c r="A330">
        <v>605</v>
      </c>
      <c r="B330" t="s">
        <v>1288</v>
      </c>
    </row>
    <row r="331" spans="1:2" x14ac:dyDescent="0.35">
      <c r="A331">
        <v>617</v>
      </c>
      <c r="B331" t="s">
        <v>1289</v>
      </c>
    </row>
    <row r="332" spans="1:2" x14ac:dyDescent="0.35">
      <c r="A332">
        <v>617</v>
      </c>
      <c r="B332" t="s">
        <v>1289</v>
      </c>
    </row>
    <row r="333" spans="1:2" x14ac:dyDescent="0.35">
      <c r="A333">
        <v>618</v>
      </c>
      <c r="B333" t="s">
        <v>1290</v>
      </c>
    </row>
    <row r="334" spans="1:2" x14ac:dyDescent="0.35">
      <c r="A334">
        <v>618</v>
      </c>
      <c r="B334" t="s">
        <v>1290</v>
      </c>
    </row>
    <row r="335" spans="1:2" x14ac:dyDescent="0.35">
      <c r="A335">
        <v>618</v>
      </c>
      <c r="B335" t="s">
        <v>1290</v>
      </c>
    </row>
    <row r="336" spans="1:2" x14ac:dyDescent="0.35">
      <c r="A336">
        <v>619</v>
      </c>
      <c r="B336" t="s">
        <v>1291</v>
      </c>
    </row>
    <row r="337" spans="1:2" x14ac:dyDescent="0.35">
      <c r="A337">
        <v>621</v>
      </c>
      <c r="B337" t="s">
        <v>1292</v>
      </c>
    </row>
    <row r="338" spans="1:2" x14ac:dyDescent="0.35">
      <c r="A338">
        <v>622</v>
      </c>
      <c r="B338" t="s">
        <v>1293</v>
      </c>
    </row>
    <row r="339" spans="1:2" x14ac:dyDescent="0.35">
      <c r="A339">
        <v>623</v>
      </c>
      <c r="B339" t="s">
        <v>1294</v>
      </c>
    </row>
    <row r="340" spans="1:2" x14ac:dyDescent="0.35">
      <c r="A340">
        <v>624</v>
      </c>
      <c r="B340" t="s">
        <v>1295</v>
      </c>
    </row>
    <row r="341" spans="1:2" x14ac:dyDescent="0.35">
      <c r="A341">
        <v>627</v>
      </c>
      <c r="B341" t="s">
        <v>1296</v>
      </c>
    </row>
    <row r="342" spans="1:2" x14ac:dyDescent="0.35">
      <c r="A342">
        <v>635</v>
      </c>
      <c r="B342" t="s">
        <v>1297</v>
      </c>
    </row>
    <row r="343" spans="1:2" x14ac:dyDescent="0.35">
      <c r="A343">
        <v>635</v>
      </c>
      <c r="B343" t="s">
        <v>1297</v>
      </c>
    </row>
    <row r="344" spans="1:2" x14ac:dyDescent="0.35">
      <c r="A344">
        <v>637</v>
      </c>
      <c r="B344" t="s">
        <v>1298</v>
      </c>
    </row>
    <row r="345" spans="1:2" x14ac:dyDescent="0.35">
      <c r="A345">
        <v>638</v>
      </c>
      <c r="B345" t="s">
        <v>1299</v>
      </c>
    </row>
    <row r="346" spans="1:2" x14ac:dyDescent="0.35">
      <c r="A346">
        <v>638</v>
      </c>
      <c r="B346" t="s">
        <v>1299</v>
      </c>
    </row>
    <row r="347" spans="1:2" x14ac:dyDescent="0.35">
      <c r="A347">
        <v>639</v>
      </c>
      <c r="B347" t="s">
        <v>1300</v>
      </c>
    </row>
    <row r="348" spans="1:2" x14ac:dyDescent="0.35">
      <c r="A348">
        <v>640</v>
      </c>
      <c r="B348" t="s">
        <v>1301</v>
      </c>
    </row>
    <row r="349" spans="1:2" x14ac:dyDescent="0.35">
      <c r="A349">
        <v>640</v>
      </c>
      <c r="B349" t="s">
        <v>1301</v>
      </c>
    </row>
    <row r="350" spans="1:2" x14ac:dyDescent="0.35">
      <c r="A350">
        <v>640</v>
      </c>
      <c r="B350" t="s">
        <v>1301</v>
      </c>
    </row>
    <row r="351" spans="1:2" x14ac:dyDescent="0.35">
      <c r="A351">
        <v>640</v>
      </c>
      <c r="B351" t="s">
        <v>1301</v>
      </c>
    </row>
    <row r="352" spans="1:2" x14ac:dyDescent="0.35">
      <c r="A352">
        <v>646</v>
      </c>
      <c r="B352" t="s">
        <v>1302</v>
      </c>
    </row>
    <row r="353" spans="1:2" x14ac:dyDescent="0.35">
      <c r="A353">
        <v>648</v>
      </c>
      <c r="B353" t="s">
        <v>1303</v>
      </c>
    </row>
    <row r="354" spans="1:2" x14ac:dyDescent="0.35">
      <c r="A354">
        <v>649</v>
      </c>
      <c r="B354" t="s">
        <v>1304</v>
      </c>
    </row>
    <row r="355" spans="1:2" x14ac:dyDescent="0.35">
      <c r="A355">
        <v>651</v>
      </c>
      <c r="B355" t="s">
        <v>1305</v>
      </c>
    </row>
    <row r="356" spans="1:2" x14ac:dyDescent="0.35">
      <c r="A356">
        <v>651</v>
      </c>
      <c r="B356" t="s">
        <v>1305</v>
      </c>
    </row>
    <row r="357" spans="1:2" x14ac:dyDescent="0.35">
      <c r="A357">
        <v>651</v>
      </c>
      <c r="B357" t="s">
        <v>1305</v>
      </c>
    </row>
    <row r="358" spans="1:2" x14ac:dyDescent="0.35">
      <c r="A358">
        <v>651</v>
      </c>
      <c r="B358" t="s">
        <v>1305</v>
      </c>
    </row>
    <row r="359" spans="1:2" x14ac:dyDescent="0.35">
      <c r="A359">
        <v>653</v>
      </c>
      <c r="B359" t="s">
        <v>1306</v>
      </c>
    </row>
    <row r="360" spans="1:2" x14ac:dyDescent="0.35">
      <c r="A360">
        <v>657</v>
      </c>
      <c r="B360" t="s">
        <v>1307</v>
      </c>
    </row>
    <row r="361" spans="1:2" x14ac:dyDescent="0.35">
      <c r="A361">
        <v>659</v>
      </c>
      <c r="B361" t="s">
        <v>1308</v>
      </c>
    </row>
    <row r="362" spans="1:2" x14ac:dyDescent="0.35">
      <c r="A362">
        <v>663</v>
      </c>
      <c r="B362" t="s">
        <v>1309</v>
      </c>
    </row>
    <row r="363" spans="1:2" x14ac:dyDescent="0.35">
      <c r="A363">
        <v>665</v>
      </c>
      <c r="B363" t="s">
        <v>1310</v>
      </c>
    </row>
    <row r="364" spans="1:2" x14ac:dyDescent="0.35">
      <c r="A364">
        <v>665</v>
      </c>
      <c r="B364" t="s">
        <v>1310</v>
      </c>
    </row>
    <row r="365" spans="1:2" x14ac:dyDescent="0.35">
      <c r="A365">
        <v>666</v>
      </c>
      <c r="B365" t="s">
        <v>1311</v>
      </c>
    </row>
    <row r="366" spans="1:2" x14ac:dyDescent="0.35">
      <c r="A366">
        <v>667</v>
      </c>
      <c r="B366" t="s">
        <v>1312</v>
      </c>
    </row>
    <row r="367" spans="1:2" x14ac:dyDescent="0.35">
      <c r="A367">
        <v>667</v>
      </c>
      <c r="B367" t="s">
        <v>1312</v>
      </c>
    </row>
    <row r="368" spans="1:2" x14ac:dyDescent="0.35">
      <c r="A368">
        <v>669</v>
      </c>
      <c r="B368" t="s">
        <v>1313</v>
      </c>
    </row>
    <row r="369" spans="1:2" x14ac:dyDescent="0.35">
      <c r="A369">
        <v>669</v>
      </c>
      <c r="B369" t="s">
        <v>1313</v>
      </c>
    </row>
    <row r="370" spans="1:2" x14ac:dyDescent="0.35">
      <c r="A370">
        <v>670</v>
      </c>
      <c r="B370" t="s">
        <v>1314</v>
      </c>
    </row>
    <row r="371" spans="1:2" x14ac:dyDescent="0.35">
      <c r="A371">
        <v>672</v>
      </c>
      <c r="B371" t="s">
        <v>1315</v>
      </c>
    </row>
    <row r="372" spans="1:2" x14ac:dyDescent="0.35">
      <c r="A372">
        <v>672</v>
      </c>
      <c r="B372" t="s">
        <v>1315</v>
      </c>
    </row>
    <row r="373" spans="1:2" x14ac:dyDescent="0.35">
      <c r="A373">
        <v>674</v>
      </c>
      <c r="B373" t="s">
        <v>1316</v>
      </c>
    </row>
    <row r="374" spans="1:2" x14ac:dyDescent="0.35">
      <c r="A374">
        <v>678</v>
      </c>
      <c r="B374" t="s">
        <v>1317</v>
      </c>
    </row>
    <row r="375" spans="1:2" x14ac:dyDescent="0.35">
      <c r="A375">
        <v>679</v>
      </c>
      <c r="B375" t="s">
        <v>1318</v>
      </c>
    </row>
    <row r="376" spans="1:2" x14ac:dyDescent="0.35">
      <c r="A376">
        <v>679</v>
      </c>
      <c r="B376" t="s">
        <v>1318</v>
      </c>
    </row>
    <row r="377" spans="1:2" x14ac:dyDescent="0.35">
      <c r="A377">
        <v>680</v>
      </c>
      <c r="B377" t="s">
        <v>1319</v>
      </c>
    </row>
    <row r="378" spans="1:2" x14ac:dyDescent="0.35">
      <c r="A378">
        <v>683</v>
      </c>
      <c r="B378" t="s">
        <v>1320</v>
      </c>
    </row>
    <row r="379" spans="1:2" x14ac:dyDescent="0.35">
      <c r="A379">
        <v>688</v>
      </c>
      <c r="B379" t="s">
        <v>1321</v>
      </c>
    </row>
    <row r="380" spans="1:2" x14ac:dyDescent="0.35">
      <c r="A380">
        <v>688</v>
      </c>
      <c r="B380" t="s">
        <v>1321</v>
      </c>
    </row>
    <row r="381" spans="1:2" x14ac:dyDescent="0.35">
      <c r="A381">
        <v>689</v>
      </c>
      <c r="B381" t="s">
        <v>1322</v>
      </c>
    </row>
    <row r="382" spans="1:2" x14ac:dyDescent="0.35">
      <c r="A382">
        <v>691</v>
      </c>
      <c r="B382" t="s">
        <v>1323</v>
      </c>
    </row>
    <row r="383" spans="1:2" x14ac:dyDescent="0.35">
      <c r="A383">
        <v>693</v>
      </c>
      <c r="B383" t="s">
        <v>1324</v>
      </c>
    </row>
    <row r="384" spans="1:2" x14ac:dyDescent="0.35">
      <c r="A384">
        <v>693</v>
      </c>
      <c r="B384" t="s">
        <v>1324</v>
      </c>
    </row>
    <row r="385" spans="1:2" x14ac:dyDescent="0.35">
      <c r="A385">
        <v>693</v>
      </c>
      <c r="B385" t="s">
        <v>1324</v>
      </c>
    </row>
    <row r="386" spans="1:2" x14ac:dyDescent="0.35">
      <c r="A386">
        <v>693</v>
      </c>
      <c r="B386" t="s">
        <v>1324</v>
      </c>
    </row>
    <row r="387" spans="1:2" x14ac:dyDescent="0.35">
      <c r="A387">
        <v>693</v>
      </c>
      <c r="B387" t="s">
        <v>1324</v>
      </c>
    </row>
    <row r="388" spans="1:2" x14ac:dyDescent="0.35">
      <c r="A388">
        <v>696</v>
      </c>
      <c r="B388" t="s">
        <v>1325</v>
      </c>
    </row>
    <row r="389" spans="1:2" x14ac:dyDescent="0.35">
      <c r="A389">
        <v>696</v>
      </c>
      <c r="B389" t="s">
        <v>1325</v>
      </c>
    </row>
    <row r="390" spans="1:2" x14ac:dyDescent="0.35">
      <c r="A390">
        <v>696</v>
      </c>
      <c r="B390" t="s">
        <v>1325</v>
      </c>
    </row>
    <row r="391" spans="1:2" x14ac:dyDescent="0.35">
      <c r="A391">
        <v>697</v>
      </c>
      <c r="B391" t="s">
        <v>1326</v>
      </c>
    </row>
    <row r="392" spans="1:2" x14ac:dyDescent="0.35">
      <c r="A392">
        <v>697</v>
      </c>
      <c r="B392" t="s">
        <v>1326</v>
      </c>
    </row>
    <row r="393" spans="1:2" x14ac:dyDescent="0.35">
      <c r="A393">
        <v>698</v>
      </c>
      <c r="B393" t="s">
        <v>1327</v>
      </c>
    </row>
    <row r="394" spans="1:2" x14ac:dyDescent="0.35">
      <c r="A394">
        <v>698</v>
      </c>
      <c r="B394" t="s">
        <v>1327</v>
      </c>
    </row>
    <row r="395" spans="1:2" x14ac:dyDescent="0.35">
      <c r="A395">
        <v>698</v>
      </c>
      <c r="B395" t="s">
        <v>1327</v>
      </c>
    </row>
    <row r="396" spans="1:2" x14ac:dyDescent="0.35">
      <c r="A396">
        <v>698</v>
      </c>
      <c r="B396" t="s">
        <v>1327</v>
      </c>
    </row>
    <row r="397" spans="1:2" x14ac:dyDescent="0.35">
      <c r="A397">
        <v>698</v>
      </c>
      <c r="B397" t="s">
        <v>1327</v>
      </c>
    </row>
    <row r="398" spans="1:2" x14ac:dyDescent="0.35">
      <c r="A398">
        <v>699</v>
      </c>
      <c r="B398" t="s">
        <v>1328</v>
      </c>
    </row>
    <row r="399" spans="1:2" x14ac:dyDescent="0.35">
      <c r="A399">
        <v>699</v>
      </c>
      <c r="B399" t="s">
        <v>1328</v>
      </c>
    </row>
    <row r="400" spans="1:2" x14ac:dyDescent="0.35">
      <c r="A400">
        <v>699</v>
      </c>
      <c r="B400" t="s">
        <v>1328</v>
      </c>
    </row>
    <row r="401" spans="1:2" x14ac:dyDescent="0.35">
      <c r="A401">
        <v>699</v>
      </c>
      <c r="B401" t="s">
        <v>1328</v>
      </c>
    </row>
    <row r="402" spans="1:2" x14ac:dyDescent="0.35">
      <c r="A402">
        <v>699</v>
      </c>
      <c r="B402" t="s">
        <v>1328</v>
      </c>
    </row>
    <row r="403" spans="1:2" x14ac:dyDescent="0.35">
      <c r="A403">
        <v>699</v>
      </c>
      <c r="B403" t="s">
        <v>1328</v>
      </c>
    </row>
    <row r="404" spans="1:2" x14ac:dyDescent="0.35">
      <c r="A404">
        <v>699</v>
      </c>
      <c r="B404" t="s">
        <v>1328</v>
      </c>
    </row>
    <row r="405" spans="1:2" x14ac:dyDescent="0.35">
      <c r="A405">
        <v>699</v>
      </c>
      <c r="B405" t="s">
        <v>1328</v>
      </c>
    </row>
    <row r="406" spans="1:2" x14ac:dyDescent="0.35">
      <c r="A406">
        <v>699</v>
      </c>
      <c r="B406" t="s">
        <v>1328</v>
      </c>
    </row>
    <row r="407" spans="1:2" x14ac:dyDescent="0.35">
      <c r="A407">
        <v>700</v>
      </c>
      <c r="B407" t="s">
        <v>1329</v>
      </c>
    </row>
    <row r="408" spans="1:2" x14ac:dyDescent="0.35">
      <c r="A408">
        <v>702</v>
      </c>
      <c r="B408" t="s">
        <v>1330</v>
      </c>
    </row>
    <row r="409" spans="1:2" x14ac:dyDescent="0.35">
      <c r="A409">
        <v>702</v>
      </c>
      <c r="B409" t="s">
        <v>1330</v>
      </c>
    </row>
    <row r="410" spans="1:2" x14ac:dyDescent="0.35">
      <c r="A410">
        <v>702</v>
      </c>
      <c r="B410" t="s">
        <v>1330</v>
      </c>
    </row>
    <row r="411" spans="1:2" x14ac:dyDescent="0.35">
      <c r="A411">
        <v>702</v>
      </c>
      <c r="B411" t="s">
        <v>1330</v>
      </c>
    </row>
    <row r="412" spans="1:2" x14ac:dyDescent="0.35">
      <c r="A412">
        <v>711</v>
      </c>
      <c r="B412" t="s">
        <v>1331</v>
      </c>
    </row>
    <row r="413" spans="1:2" x14ac:dyDescent="0.35">
      <c r="A413">
        <v>719</v>
      </c>
      <c r="B413" t="s">
        <v>1332</v>
      </c>
    </row>
    <row r="414" spans="1:2" x14ac:dyDescent="0.35">
      <c r="A414">
        <v>719</v>
      </c>
      <c r="B414" t="s">
        <v>1332</v>
      </c>
    </row>
    <row r="415" spans="1:2" x14ac:dyDescent="0.35">
      <c r="A415">
        <v>721</v>
      </c>
      <c r="B415" t="s">
        <v>1333</v>
      </c>
    </row>
    <row r="416" spans="1:2" x14ac:dyDescent="0.35">
      <c r="A416">
        <v>721</v>
      </c>
      <c r="B416" t="s">
        <v>1333</v>
      </c>
    </row>
    <row r="417" spans="1:2" x14ac:dyDescent="0.35">
      <c r="A417">
        <v>721</v>
      </c>
      <c r="B417" t="s">
        <v>1333</v>
      </c>
    </row>
    <row r="418" spans="1:2" x14ac:dyDescent="0.35">
      <c r="A418">
        <v>724</v>
      </c>
      <c r="B418" t="s">
        <v>1334</v>
      </c>
    </row>
    <row r="419" spans="1:2" x14ac:dyDescent="0.35">
      <c r="A419">
        <v>727</v>
      </c>
      <c r="B419" t="s">
        <v>1335</v>
      </c>
    </row>
    <row r="420" spans="1:2" x14ac:dyDescent="0.35">
      <c r="A420">
        <v>731</v>
      </c>
      <c r="B420" t="s">
        <v>1336</v>
      </c>
    </row>
    <row r="421" spans="1:2" x14ac:dyDescent="0.35">
      <c r="A421">
        <v>736</v>
      </c>
      <c r="B421" t="s">
        <v>1337</v>
      </c>
    </row>
    <row r="422" spans="1:2" x14ac:dyDescent="0.35">
      <c r="A422">
        <v>737</v>
      </c>
      <c r="B422" t="s">
        <v>1338</v>
      </c>
    </row>
    <row r="423" spans="1:2" x14ac:dyDescent="0.35">
      <c r="A423">
        <v>738</v>
      </c>
      <c r="B423" t="s">
        <v>1339</v>
      </c>
    </row>
    <row r="424" spans="1:2" x14ac:dyDescent="0.35">
      <c r="A424">
        <v>741</v>
      </c>
      <c r="B424" t="s">
        <v>1340</v>
      </c>
    </row>
    <row r="425" spans="1:2" x14ac:dyDescent="0.35">
      <c r="A425">
        <v>744</v>
      </c>
      <c r="B425" t="s">
        <v>1341</v>
      </c>
    </row>
    <row r="426" spans="1:2" x14ac:dyDescent="0.35">
      <c r="A426">
        <v>744</v>
      </c>
      <c r="B426" t="s">
        <v>1341</v>
      </c>
    </row>
    <row r="427" spans="1:2" x14ac:dyDescent="0.35">
      <c r="A427">
        <v>744</v>
      </c>
      <c r="B427" t="s">
        <v>1341</v>
      </c>
    </row>
    <row r="428" spans="1:2" x14ac:dyDescent="0.35">
      <c r="A428">
        <v>744</v>
      </c>
      <c r="B428" t="s">
        <v>1341</v>
      </c>
    </row>
    <row r="429" spans="1:2" x14ac:dyDescent="0.35">
      <c r="A429">
        <v>745</v>
      </c>
      <c r="B429" t="s">
        <v>1342</v>
      </c>
    </row>
    <row r="430" spans="1:2" x14ac:dyDescent="0.35">
      <c r="A430">
        <v>750</v>
      </c>
      <c r="B430" t="s">
        <v>1343</v>
      </c>
    </row>
    <row r="431" spans="1:2" x14ac:dyDescent="0.35">
      <c r="A431">
        <v>751</v>
      </c>
      <c r="B431" t="s">
        <v>1344</v>
      </c>
    </row>
    <row r="432" spans="1:2" x14ac:dyDescent="0.35">
      <c r="A432">
        <v>753</v>
      </c>
      <c r="B432" t="s">
        <v>1345</v>
      </c>
    </row>
    <row r="433" spans="1:2" x14ac:dyDescent="0.35">
      <c r="A433">
        <v>753</v>
      </c>
      <c r="B433" t="s">
        <v>1345</v>
      </c>
    </row>
    <row r="434" spans="1:2" x14ac:dyDescent="0.35">
      <c r="A434">
        <v>754</v>
      </c>
      <c r="B434" t="s">
        <v>1346</v>
      </c>
    </row>
    <row r="435" spans="1:2" x14ac:dyDescent="0.35">
      <c r="A435">
        <v>754</v>
      </c>
      <c r="B435" t="s">
        <v>1346</v>
      </c>
    </row>
    <row r="436" spans="1:2" x14ac:dyDescent="0.35">
      <c r="A436">
        <v>757</v>
      </c>
      <c r="B436" t="s">
        <v>1347</v>
      </c>
    </row>
    <row r="437" spans="1:2" x14ac:dyDescent="0.35">
      <c r="A437">
        <v>759</v>
      </c>
      <c r="B437" t="s">
        <v>1348</v>
      </c>
    </row>
    <row r="438" spans="1:2" x14ac:dyDescent="0.35">
      <c r="A438">
        <v>762</v>
      </c>
      <c r="B438" t="s">
        <v>1349</v>
      </c>
    </row>
    <row r="439" spans="1:2" x14ac:dyDescent="0.35">
      <c r="A439">
        <v>767</v>
      </c>
      <c r="B439" t="s">
        <v>1350</v>
      </c>
    </row>
    <row r="440" spans="1:2" x14ac:dyDescent="0.35">
      <c r="A440">
        <v>770</v>
      </c>
      <c r="B440" t="s">
        <v>1351</v>
      </c>
    </row>
    <row r="441" spans="1:2" x14ac:dyDescent="0.35">
      <c r="A441">
        <v>771</v>
      </c>
      <c r="B441" t="s">
        <v>1352</v>
      </c>
    </row>
    <row r="442" spans="1:2" x14ac:dyDescent="0.35">
      <c r="A442">
        <v>771</v>
      </c>
      <c r="B442" t="s">
        <v>1352</v>
      </c>
    </row>
    <row r="443" spans="1:2" x14ac:dyDescent="0.35">
      <c r="A443">
        <v>772</v>
      </c>
      <c r="B443" t="s">
        <v>1353</v>
      </c>
    </row>
    <row r="444" spans="1:2" x14ac:dyDescent="0.35">
      <c r="A444">
        <v>772</v>
      </c>
      <c r="B444" t="s">
        <v>1353</v>
      </c>
    </row>
    <row r="445" spans="1:2" x14ac:dyDescent="0.35">
      <c r="A445">
        <v>772</v>
      </c>
      <c r="B445" t="s">
        <v>1353</v>
      </c>
    </row>
    <row r="446" spans="1:2" x14ac:dyDescent="0.35">
      <c r="A446">
        <v>772</v>
      </c>
      <c r="B446" t="s">
        <v>1353</v>
      </c>
    </row>
    <row r="447" spans="1:2" x14ac:dyDescent="0.35">
      <c r="A447">
        <v>782</v>
      </c>
      <c r="B447" t="s">
        <v>1354</v>
      </c>
    </row>
    <row r="448" spans="1:2" x14ac:dyDescent="0.35">
      <c r="A448">
        <v>783</v>
      </c>
      <c r="B448" t="s">
        <v>1355</v>
      </c>
    </row>
    <row r="449" spans="1:2" x14ac:dyDescent="0.35">
      <c r="A449">
        <v>786</v>
      </c>
      <c r="B449" t="s">
        <v>1356</v>
      </c>
    </row>
    <row r="450" spans="1:2" x14ac:dyDescent="0.35">
      <c r="A450">
        <v>792</v>
      </c>
      <c r="B450" t="s">
        <v>1357</v>
      </c>
    </row>
    <row r="451" spans="1:2" x14ac:dyDescent="0.35">
      <c r="A451">
        <v>796</v>
      </c>
      <c r="B451" t="s">
        <v>1358</v>
      </c>
    </row>
    <row r="452" spans="1:2" x14ac:dyDescent="0.35">
      <c r="A452">
        <v>796</v>
      </c>
      <c r="B452" t="s">
        <v>1358</v>
      </c>
    </row>
    <row r="453" spans="1:2" x14ac:dyDescent="0.35">
      <c r="A453">
        <v>797</v>
      </c>
      <c r="B453" t="s">
        <v>1359</v>
      </c>
    </row>
    <row r="454" spans="1:2" x14ac:dyDescent="0.35">
      <c r="A454">
        <v>797</v>
      </c>
      <c r="B454" t="s">
        <v>1359</v>
      </c>
    </row>
    <row r="455" spans="1:2" x14ac:dyDescent="0.35">
      <c r="A455">
        <v>797</v>
      </c>
      <c r="B455" t="s">
        <v>1359</v>
      </c>
    </row>
    <row r="456" spans="1:2" x14ac:dyDescent="0.35">
      <c r="A456">
        <v>799</v>
      </c>
      <c r="B456" t="s">
        <v>1360</v>
      </c>
    </row>
    <row r="457" spans="1:2" x14ac:dyDescent="0.35">
      <c r="A457">
        <v>799</v>
      </c>
      <c r="B457" t="s">
        <v>1360</v>
      </c>
    </row>
    <row r="458" spans="1:2" x14ac:dyDescent="0.35">
      <c r="A458">
        <v>799</v>
      </c>
      <c r="B458" t="s">
        <v>1360</v>
      </c>
    </row>
    <row r="459" spans="1:2" x14ac:dyDescent="0.35">
      <c r="A459">
        <v>800</v>
      </c>
      <c r="B459" t="s">
        <v>1361</v>
      </c>
    </row>
    <row r="460" spans="1:2" x14ac:dyDescent="0.35">
      <c r="A460">
        <v>800</v>
      </c>
      <c r="B460" t="s">
        <v>1361</v>
      </c>
    </row>
    <row r="461" spans="1:2" x14ac:dyDescent="0.35">
      <c r="A461">
        <v>803</v>
      </c>
      <c r="B461" t="s">
        <v>1362</v>
      </c>
    </row>
    <row r="462" spans="1:2" x14ac:dyDescent="0.35">
      <c r="A462">
        <v>806</v>
      </c>
      <c r="B462" t="s">
        <v>1363</v>
      </c>
    </row>
    <row r="463" spans="1:2" x14ac:dyDescent="0.35">
      <c r="A463">
        <v>820</v>
      </c>
      <c r="B463" t="s">
        <v>1364</v>
      </c>
    </row>
    <row r="464" spans="1:2" x14ac:dyDescent="0.35">
      <c r="A464">
        <v>823</v>
      </c>
      <c r="B464" t="s">
        <v>1365</v>
      </c>
    </row>
    <row r="465" spans="1:2" x14ac:dyDescent="0.35">
      <c r="A465">
        <v>824</v>
      </c>
      <c r="B465" t="s">
        <v>1366</v>
      </c>
    </row>
    <row r="466" spans="1:2" x14ac:dyDescent="0.35">
      <c r="A466">
        <v>825</v>
      </c>
      <c r="B466" t="s">
        <v>1367</v>
      </c>
    </row>
    <row r="467" spans="1:2" x14ac:dyDescent="0.35">
      <c r="A467">
        <v>827</v>
      </c>
      <c r="B467" t="s">
        <v>1368</v>
      </c>
    </row>
    <row r="468" spans="1:2" x14ac:dyDescent="0.35">
      <c r="A468">
        <v>829</v>
      </c>
      <c r="B468" t="s">
        <v>1369</v>
      </c>
    </row>
    <row r="469" spans="1:2" x14ac:dyDescent="0.35">
      <c r="A469">
        <v>830</v>
      </c>
      <c r="B469" t="s">
        <v>1370</v>
      </c>
    </row>
    <row r="470" spans="1:2" x14ac:dyDescent="0.35">
      <c r="A470">
        <v>833</v>
      </c>
      <c r="B470" t="s">
        <v>1371</v>
      </c>
    </row>
    <row r="471" spans="1:2" x14ac:dyDescent="0.35">
      <c r="A471">
        <v>850</v>
      </c>
      <c r="B471" t="s">
        <v>1372</v>
      </c>
    </row>
    <row r="472" spans="1:2" x14ac:dyDescent="0.35">
      <c r="A472">
        <v>851</v>
      </c>
      <c r="B472" t="s">
        <v>1373</v>
      </c>
    </row>
    <row r="473" spans="1:2" x14ac:dyDescent="0.35">
      <c r="A473">
        <v>851</v>
      </c>
      <c r="B473" t="s">
        <v>1373</v>
      </c>
    </row>
    <row r="474" spans="1:2" x14ac:dyDescent="0.35">
      <c r="A474">
        <v>851</v>
      </c>
      <c r="B474" t="s">
        <v>1373</v>
      </c>
    </row>
    <row r="475" spans="1:2" x14ac:dyDescent="0.35">
      <c r="A475">
        <v>851</v>
      </c>
      <c r="B475" t="s">
        <v>1373</v>
      </c>
    </row>
    <row r="476" spans="1:2" x14ac:dyDescent="0.35">
      <c r="A476">
        <v>853</v>
      </c>
      <c r="B476" t="s">
        <v>1374</v>
      </c>
    </row>
    <row r="477" spans="1:2" x14ac:dyDescent="0.35">
      <c r="A477">
        <v>854</v>
      </c>
      <c r="B477" t="s">
        <v>1375</v>
      </c>
    </row>
    <row r="478" spans="1:2" x14ac:dyDescent="0.35">
      <c r="A478">
        <v>855</v>
      </c>
      <c r="B478" t="s">
        <v>1376</v>
      </c>
    </row>
    <row r="479" spans="1:2" x14ac:dyDescent="0.35">
      <c r="A479">
        <v>858</v>
      </c>
      <c r="B479" t="s">
        <v>1377</v>
      </c>
    </row>
    <row r="480" spans="1:2" x14ac:dyDescent="0.35">
      <c r="A480">
        <v>865</v>
      </c>
      <c r="B480" t="s">
        <v>1378</v>
      </c>
    </row>
    <row r="481" spans="1:2" x14ac:dyDescent="0.35">
      <c r="A481">
        <v>865</v>
      </c>
      <c r="B481" t="s">
        <v>1378</v>
      </c>
    </row>
    <row r="482" spans="1:2" x14ac:dyDescent="0.35">
      <c r="A482">
        <v>868</v>
      </c>
      <c r="B482" t="s">
        <v>1379</v>
      </c>
    </row>
    <row r="483" spans="1:2" x14ac:dyDescent="0.35">
      <c r="A483">
        <v>868</v>
      </c>
      <c r="B483" t="s">
        <v>1379</v>
      </c>
    </row>
    <row r="484" spans="1:2" x14ac:dyDescent="0.35">
      <c r="A484">
        <v>868</v>
      </c>
      <c r="B484" t="s">
        <v>1379</v>
      </c>
    </row>
    <row r="485" spans="1:2" x14ac:dyDescent="0.35">
      <c r="A485">
        <v>868</v>
      </c>
      <c r="B485" t="s">
        <v>1379</v>
      </c>
    </row>
    <row r="486" spans="1:2" x14ac:dyDescent="0.35">
      <c r="A486">
        <v>871</v>
      </c>
      <c r="B486" t="s">
        <v>1380</v>
      </c>
    </row>
    <row r="487" spans="1:2" x14ac:dyDescent="0.35">
      <c r="A487">
        <v>871</v>
      </c>
      <c r="B487" t="s">
        <v>1380</v>
      </c>
    </row>
    <row r="488" spans="1:2" x14ac:dyDescent="0.35">
      <c r="A488">
        <v>871</v>
      </c>
      <c r="B488" t="s">
        <v>1380</v>
      </c>
    </row>
    <row r="489" spans="1:2" x14ac:dyDescent="0.35">
      <c r="A489">
        <v>875</v>
      </c>
      <c r="B489" t="s">
        <v>1381</v>
      </c>
    </row>
    <row r="490" spans="1:2" x14ac:dyDescent="0.35">
      <c r="A490">
        <v>875</v>
      </c>
      <c r="B490" t="s">
        <v>1381</v>
      </c>
    </row>
    <row r="491" spans="1:2" x14ac:dyDescent="0.35">
      <c r="A491">
        <v>880</v>
      </c>
      <c r="B491" t="s">
        <v>1382</v>
      </c>
    </row>
    <row r="492" spans="1:2" x14ac:dyDescent="0.35">
      <c r="A492">
        <v>880</v>
      </c>
      <c r="B492" t="s">
        <v>1382</v>
      </c>
    </row>
    <row r="493" spans="1:2" x14ac:dyDescent="0.35">
      <c r="A493">
        <v>885</v>
      </c>
      <c r="B493" t="s">
        <v>1383</v>
      </c>
    </row>
    <row r="494" spans="1:2" x14ac:dyDescent="0.35">
      <c r="A494">
        <v>890</v>
      </c>
      <c r="B494" t="s">
        <v>1384</v>
      </c>
    </row>
    <row r="495" spans="1:2" x14ac:dyDescent="0.35">
      <c r="A495">
        <v>890</v>
      </c>
      <c r="B495" t="s">
        <v>1384</v>
      </c>
    </row>
    <row r="496" spans="1:2" x14ac:dyDescent="0.35">
      <c r="A496">
        <v>894</v>
      </c>
      <c r="B496" t="s">
        <v>1385</v>
      </c>
    </row>
    <row r="497" spans="1:2" x14ac:dyDescent="0.35">
      <c r="A497">
        <v>894</v>
      </c>
      <c r="B497" t="s">
        <v>1385</v>
      </c>
    </row>
    <row r="498" spans="1:2" x14ac:dyDescent="0.35">
      <c r="A498">
        <v>894</v>
      </c>
      <c r="B498" t="s">
        <v>1385</v>
      </c>
    </row>
    <row r="499" spans="1:2" x14ac:dyDescent="0.35">
      <c r="A499">
        <v>896</v>
      </c>
      <c r="B499" t="s">
        <v>1386</v>
      </c>
    </row>
    <row r="500" spans="1:2" x14ac:dyDescent="0.35">
      <c r="A500">
        <v>896</v>
      </c>
      <c r="B500" t="s">
        <v>1386</v>
      </c>
    </row>
    <row r="501" spans="1:2" x14ac:dyDescent="0.35">
      <c r="A501">
        <v>896</v>
      </c>
      <c r="B501" t="s">
        <v>1386</v>
      </c>
    </row>
    <row r="502" spans="1:2" x14ac:dyDescent="0.35">
      <c r="A502">
        <v>898</v>
      </c>
      <c r="B502" t="s">
        <v>1387</v>
      </c>
    </row>
    <row r="503" spans="1:2" x14ac:dyDescent="0.35">
      <c r="A503">
        <v>898</v>
      </c>
      <c r="B503" t="s">
        <v>1387</v>
      </c>
    </row>
    <row r="504" spans="1:2" x14ac:dyDescent="0.35">
      <c r="A504">
        <v>898</v>
      </c>
      <c r="B504" t="s">
        <v>1387</v>
      </c>
    </row>
    <row r="505" spans="1:2" x14ac:dyDescent="0.35">
      <c r="A505">
        <v>898</v>
      </c>
      <c r="B505" t="s">
        <v>1387</v>
      </c>
    </row>
    <row r="506" spans="1:2" x14ac:dyDescent="0.35">
      <c r="A506">
        <v>899</v>
      </c>
      <c r="B506" t="s">
        <v>1388</v>
      </c>
    </row>
    <row r="507" spans="1:2" x14ac:dyDescent="0.35">
      <c r="A507">
        <v>899</v>
      </c>
      <c r="B507" t="s">
        <v>1388</v>
      </c>
    </row>
    <row r="508" spans="1:2" x14ac:dyDescent="0.35">
      <c r="A508">
        <v>899</v>
      </c>
      <c r="B508" t="s">
        <v>1388</v>
      </c>
    </row>
    <row r="509" spans="1:2" x14ac:dyDescent="0.35">
      <c r="A509">
        <v>899</v>
      </c>
      <c r="B509" t="s">
        <v>1388</v>
      </c>
    </row>
    <row r="510" spans="1:2" x14ac:dyDescent="0.35">
      <c r="A510">
        <v>903</v>
      </c>
      <c r="B510" t="s">
        <v>1389</v>
      </c>
    </row>
    <row r="511" spans="1:2" x14ac:dyDescent="0.35">
      <c r="A511">
        <v>907</v>
      </c>
      <c r="B511" t="s">
        <v>1390</v>
      </c>
    </row>
    <row r="512" spans="1:2" x14ac:dyDescent="0.35">
      <c r="A512">
        <v>907</v>
      </c>
      <c r="B512" t="s">
        <v>1390</v>
      </c>
    </row>
    <row r="513" spans="1:2" x14ac:dyDescent="0.35">
      <c r="A513">
        <v>910</v>
      </c>
      <c r="B513" t="s">
        <v>1391</v>
      </c>
    </row>
    <row r="514" spans="1:2" x14ac:dyDescent="0.35">
      <c r="A514">
        <v>911</v>
      </c>
      <c r="B514" t="s">
        <v>1392</v>
      </c>
    </row>
    <row r="515" spans="1:2" x14ac:dyDescent="0.35">
      <c r="A515">
        <v>911</v>
      </c>
      <c r="B515" t="s">
        <v>1392</v>
      </c>
    </row>
    <row r="516" spans="1:2" x14ac:dyDescent="0.35">
      <c r="A516">
        <v>911</v>
      </c>
      <c r="B516" t="s">
        <v>1392</v>
      </c>
    </row>
    <row r="517" spans="1:2" x14ac:dyDescent="0.35">
      <c r="A517">
        <v>915</v>
      </c>
      <c r="B517" t="s">
        <v>1393</v>
      </c>
    </row>
    <row r="518" spans="1:2" x14ac:dyDescent="0.35">
      <c r="A518">
        <v>916</v>
      </c>
      <c r="B518" t="s">
        <v>1394</v>
      </c>
    </row>
    <row r="519" spans="1:2" x14ac:dyDescent="0.35">
      <c r="A519">
        <v>918</v>
      </c>
      <c r="B519" t="s">
        <v>1395</v>
      </c>
    </row>
    <row r="520" spans="1:2" x14ac:dyDescent="0.35">
      <c r="A520">
        <v>918</v>
      </c>
      <c r="B520" t="s">
        <v>1395</v>
      </c>
    </row>
    <row r="521" spans="1:2" x14ac:dyDescent="0.35">
      <c r="A521">
        <v>919</v>
      </c>
      <c r="B521" t="s">
        <v>1396</v>
      </c>
    </row>
    <row r="522" spans="1:2" x14ac:dyDescent="0.35">
      <c r="A522">
        <v>920</v>
      </c>
      <c r="B522" t="s">
        <v>1397</v>
      </c>
    </row>
    <row r="523" spans="1:2" x14ac:dyDescent="0.35">
      <c r="A523">
        <v>920</v>
      </c>
      <c r="B523" t="s">
        <v>1397</v>
      </c>
    </row>
    <row r="524" spans="1:2" x14ac:dyDescent="0.35">
      <c r="A524">
        <v>922</v>
      </c>
      <c r="B524" t="s">
        <v>1398</v>
      </c>
    </row>
    <row r="525" spans="1:2" x14ac:dyDescent="0.35">
      <c r="A525">
        <v>925</v>
      </c>
      <c r="B525" t="s">
        <v>1399</v>
      </c>
    </row>
    <row r="526" spans="1:2" x14ac:dyDescent="0.35">
      <c r="A526">
        <v>929</v>
      </c>
      <c r="B526" t="s">
        <v>1400</v>
      </c>
    </row>
    <row r="527" spans="1:2" x14ac:dyDescent="0.35">
      <c r="A527">
        <v>936</v>
      </c>
      <c r="B527" t="s">
        <v>1401</v>
      </c>
    </row>
    <row r="528" spans="1:2" x14ac:dyDescent="0.35">
      <c r="A528">
        <v>936</v>
      </c>
      <c r="B528" t="s">
        <v>1401</v>
      </c>
    </row>
    <row r="529" spans="1:2" x14ac:dyDescent="0.35">
      <c r="A529">
        <v>937</v>
      </c>
      <c r="B529" t="s">
        <v>1402</v>
      </c>
    </row>
    <row r="530" spans="1:2" x14ac:dyDescent="0.35">
      <c r="A530">
        <v>940</v>
      </c>
      <c r="B530" t="s">
        <v>1403</v>
      </c>
    </row>
    <row r="531" spans="1:2" x14ac:dyDescent="0.35">
      <c r="A531">
        <v>945</v>
      </c>
      <c r="B531" t="s">
        <v>1404</v>
      </c>
    </row>
    <row r="532" spans="1:2" x14ac:dyDescent="0.35">
      <c r="A532">
        <v>946</v>
      </c>
      <c r="B532" t="s">
        <v>1405</v>
      </c>
    </row>
    <row r="533" spans="1:2" x14ac:dyDescent="0.35">
      <c r="A533">
        <v>947</v>
      </c>
      <c r="B533" t="s">
        <v>1406</v>
      </c>
    </row>
    <row r="534" spans="1:2" x14ac:dyDescent="0.35">
      <c r="A534">
        <v>949</v>
      </c>
      <c r="B534" t="s">
        <v>1407</v>
      </c>
    </row>
    <row r="535" spans="1:2" x14ac:dyDescent="0.35">
      <c r="A535">
        <v>949</v>
      </c>
      <c r="B535" t="s">
        <v>1407</v>
      </c>
    </row>
    <row r="536" spans="1:2" x14ac:dyDescent="0.35">
      <c r="A536">
        <v>950</v>
      </c>
      <c r="B536" t="s">
        <v>1408</v>
      </c>
    </row>
    <row r="537" spans="1:2" x14ac:dyDescent="0.35">
      <c r="A537">
        <v>950</v>
      </c>
      <c r="B537" t="s">
        <v>1408</v>
      </c>
    </row>
    <row r="538" spans="1:2" x14ac:dyDescent="0.35">
      <c r="A538">
        <v>950</v>
      </c>
      <c r="B538" t="s">
        <v>1408</v>
      </c>
    </row>
    <row r="539" spans="1:2" x14ac:dyDescent="0.35">
      <c r="A539">
        <v>950</v>
      </c>
      <c r="B539" t="s">
        <v>1408</v>
      </c>
    </row>
    <row r="540" spans="1:2" x14ac:dyDescent="0.35">
      <c r="A540">
        <v>954</v>
      </c>
      <c r="B540" t="s">
        <v>1409</v>
      </c>
    </row>
    <row r="541" spans="1:2" x14ac:dyDescent="0.35">
      <c r="A541">
        <v>954</v>
      </c>
      <c r="B541" t="s">
        <v>1409</v>
      </c>
    </row>
    <row r="542" spans="1:2" x14ac:dyDescent="0.35">
      <c r="A542">
        <v>959</v>
      </c>
      <c r="B542" t="s">
        <v>1410</v>
      </c>
    </row>
    <row r="543" spans="1:2" x14ac:dyDescent="0.35">
      <c r="A543">
        <v>960</v>
      </c>
      <c r="B543" t="s">
        <v>1411</v>
      </c>
    </row>
    <row r="544" spans="1:2" x14ac:dyDescent="0.35">
      <c r="A544">
        <v>961</v>
      </c>
      <c r="B544" t="s">
        <v>1412</v>
      </c>
    </row>
    <row r="545" spans="1:2" x14ac:dyDescent="0.35">
      <c r="A545">
        <v>962</v>
      </c>
      <c r="B545" t="s">
        <v>1413</v>
      </c>
    </row>
    <row r="546" spans="1:2" x14ac:dyDescent="0.35">
      <c r="A546">
        <v>970</v>
      </c>
      <c r="B546" t="s">
        <v>1414</v>
      </c>
    </row>
    <row r="547" spans="1:2" x14ac:dyDescent="0.35">
      <c r="A547">
        <v>972</v>
      </c>
      <c r="B547" t="s">
        <v>1415</v>
      </c>
    </row>
    <row r="548" spans="1:2" x14ac:dyDescent="0.35">
      <c r="A548">
        <v>972</v>
      </c>
      <c r="B548" t="s">
        <v>1415</v>
      </c>
    </row>
    <row r="549" spans="1:2" x14ac:dyDescent="0.35">
      <c r="A549">
        <v>975</v>
      </c>
      <c r="B549" t="s">
        <v>1416</v>
      </c>
    </row>
    <row r="550" spans="1:2" x14ac:dyDescent="0.35">
      <c r="A550">
        <v>980</v>
      </c>
      <c r="B550" t="s">
        <v>1417</v>
      </c>
    </row>
    <row r="551" spans="1:2" x14ac:dyDescent="0.35">
      <c r="A551">
        <v>983</v>
      </c>
      <c r="B551" t="s">
        <v>1418</v>
      </c>
    </row>
    <row r="552" spans="1:2" x14ac:dyDescent="0.35">
      <c r="A552">
        <v>993</v>
      </c>
      <c r="B552" t="s">
        <v>1419</v>
      </c>
    </row>
    <row r="553" spans="1:2" x14ac:dyDescent="0.35">
      <c r="A553">
        <v>994</v>
      </c>
      <c r="B553" t="s">
        <v>1420</v>
      </c>
    </row>
    <row r="554" spans="1:2" x14ac:dyDescent="0.35">
      <c r="A554">
        <v>995</v>
      </c>
      <c r="B554" t="s">
        <v>1421</v>
      </c>
    </row>
    <row r="555" spans="1:2" x14ac:dyDescent="0.35">
      <c r="A555">
        <v>997</v>
      </c>
      <c r="B555" t="s">
        <v>1422</v>
      </c>
    </row>
    <row r="556" spans="1:2" x14ac:dyDescent="0.35">
      <c r="A556">
        <v>999</v>
      </c>
      <c r="B556" t="s">
        <v>1423</v>
      </c>
    </row>
    <row r="557" spans="1:2" x14ac:dyDescent="0.35">
      <c r="A557">
        <v>1000</v>
      </c>
      <c r="B557" t="s">
        <v>1424</v>
      </c>
    </row>
    <row r="558" spans="1:2" x14ac:dyDescent="0.35">
      <c r="A558">
        <v>1005</v>
      </c>
      <c r="B558" t="s">
        <v>1425</v>
      </c>
    </row>
    <row r="559" spans="1:2" x14ac:dyDescent="0.35">
      <c r="A559">
        <v>1005</v>
      </c>
      <c r="B559" t="s">
        <v>1425</v>
      </c>
    </row>
    <row r="560" spans="1:2" x14ac:dyDescent="0.35">
      <c r="A560">
        <v>1008</v>
      </c>
      <c r="B560" t="s">
        <v>1426</v>
      </c>
    </row>
    <row r="561" spans="1:2" x14ac:dyDescent="0.35">
      <c r="A561">
        <v>1009</v>
      </c>
      <c r="B561" t="s">
        <v>1427</v>
      </c>
    </row>
    <row r="562" spans="1:2" x14ac:dyDescent="0.35">
      <c r="A562">
        <v>1014</v>
      </c>
      <c r="B562" t="s">
        <v>1428</v>
      </c>
    </row>
    <row r="563" spans="1:2" x14ac:dyDescent="0.35">
      <c r="A563">
        <v>1014</v>
      </c>
      <c r="B563" t="s">
        <v>1428</v>
      </c>
    </row>
    <row r="564" spans="1:2" x14ac:dyDescent="0.35">
      <c r="A564">
        <v>1014</v>
      </c>
      <c r="B564" t="s">
        <v>1428</v>
      </c>
    </row>
    <row r="565" spans="1:2" x14ac:dyDescent="0.35">
      <c r="A565">
        <v>1014</v>
      </c>
      <c r="B565" t="s">
        <v>1428</v>
      </c>
    </row>
    <row r="566" spans="1:2" x14ac:dyDescent="0.35">
      <c r="A566">
        <v>1015</v>
      </c>
      <c r="B566" t="s">
        <v>1429</v>
      </c>
    </row>
    <row r="567" spans="1:2" x14ac:dyDescent="0.35">
      <c r="A567">
        <v>1016</v>
      </c>
      <c r="B567" t="s">
        <v>1430</v>
      </c>
    </row>
    <row r="568" spans="1:2" x14ac:dyDescent="0.35">
      <c r="A568">
        <v>1018</v>
      </c>
      <c r="B568" t="s">
        <v>1431</v>
      </c>
    </row>
    <row r="569" spans="1:2" x14ac:dyDescent="0.35">
      <c r="A569">
        <v>1018</v>
      </c>
      <c r="B569" t="s">
        <v>1431</v>
      </c>
    </row>
    <row r="570" spans="1:2" x14ac:dyDescent="0.35">
      <c r="A570">
        <v>1020</v>
      </c>
      <c r="B570" t="s">
        <v>1432</v>
      </c>
    </row>
    <row r="571" spans="1:2" x14ac:dyDescent="0.35">
      <c r="A571">
        <v>1020</v>
      </c>
      <c r="B571" t="s">
        <v>1432</v>
      </c>
    </row>
    <row r="572" spans="1:2" x14ac:dyDescent="0.35">
      <c r="A572">
        <v>1020</v>
      </c>
      <c r="B572" t="s">
        <v>1432</v>
      </c>
    </row>
    <row r="573" spans="1:2" x14ac:dyDescent="0.35">
      <c r="A573">
        <v>1023</v>
      </c>
      <c r="B573" t="s">
        <v>1433</v>
      </c>
    </row>
    <row r="574" spans="1:2" x14ac:dyDescent="0.35">
      <c r="A574">
        <v>1023</v>
      </c>
      <c r="B574" t="s">
        <v>1433</v>
      </c>
    </row>
    <row r="575" spans="1:2" x14ac:dyDescent="0.35">
      <c r="A575">
        <v>1026</v>
      </c>
      <c r="B575" t="s">
        <v>1434</v>
      </c>
    </row>
    <row r="576" spans="1:2" x14ac:dyDescent="0.35">
      <c r="A576">
        <v>1026</v>
      </c>
      <c r="B576" t="s">
        <v>1434</v>
      </c>
    </row>
    <row r="577" spans="1:2" x14ac:dyDescent="0.35">
      <c r="A577">
        <v>1026</v>
      </c>
      <c r="B577" t="s">
        <v>1434</v>
      </c>
    </row>
    <row r="578" spans="1:2" x14ac:dyDescent="0.35">
      <c r="A578">
        <v>1027</v>
      </c>
      <c r="B578" t="s">
        <v>1435</v>
      </c>
    </row>
    <row r="579" spans="1:2" x14ac:dyDescent="0.35">
      <c r="A579">
        <v>1027</v>
      </c>
      <c r="B579" t="s">
        <v>1435</v>
      </c>
    </row>
    <row r="580" spans="1:2" x14ac:dyDescent="0.35">
      <c r="A580">
        <v>1028</v>
      </c>
      <c r="B580" t="s">
        <v>1436</v>
      </c>
    </row>
    <row r="581" spans="1:2" x14ac:dyDescent="0.35">
      <c r="A581">
        <v>1028</v>
      </c>
      <c r="B581" t="s">
        <v>1436</v>
      </c>
    </row>
    <row r="582" spans="1:2" x14ac:dyDescent="0.35">
      <c r="A582">
        <v>1035</v>
      </c>
      <c r="B582" t="s">
        <v>1437</v>
      </c>
    </row>
    <row r="583" spans="1:2" x14ac:dyDescent="0.35">
      <c r="A583">
        <v>1036</v>
      </c>
      <c r="B583" t="s">
        <v>1438</v>
      </c>
    </row>
    <row r="584" spans="1:2" x14ac:dyDescent="0.35">
      <c r="A584">
        <v>1038</v>
      </c>
      <c r="B584" t="s">
        <v>1439</v>
      </c>
    </row>
    <row r="585" spans="1:2" x14ac:dyDescent="0.35">
      <c r="A585">
        <v>1041</v>
      </c>
      <c r="B585" t="s">
        <v>1440</v>
      </c>
    </row>
    <row r="586" spans="1:2" x14ac:dyDescent="0.35">
      <c r="A586">
        <v>1041</v>
      </c>
      <c r="B586" t="s">
        <v>1440</v>
      </c>
    </row>
    <row r="587" spans="1:2" x14ac:dyDescent="0.35">
      <c r="A587">
        <v>1042</v>
      </c>
      <c r="B587" t="s">
        <v>1441</v>
      </c>
    </row>
    <row r="588" spans="1:2" x14ac:dyDescent="0.35">
      <c r="A588">
        <v>1044</v>
      </c>
      <c r="B588" t="s">
        <v>1442</v>
      </c>
    </row>
    <row r="589" spans="1:2" x14ac:dyDescent="0.35">
      <c r="A589">
        <v>1044</v>
      </c>
      <c r="B589" t="s">
        <v>1442</v>
      </c>
    </row>
    <row r="590" spans="1:2" x14ac:dyDescent="0.35">
      <c r="A590">
        <v>1044</v>
      </c>
      <c r="B590" t="s">
        <v>1442</v>
      </c>
    </row>
    <row r="591" spans="1:2" x14ac:dyDescent="0.35">
      <c r="A591">
        <v>1047</v>
      </c>
      <c r="B591" t="s">
        <v>1443</v>
      </c>
    </row>
    <row r="592" spans="1:2" x14ac:dyDescent="0.35">
      <c r="A592">
        <v>1054</v>
      </c>
      <c r="B592" t="s">
        <v>1444</v>
      </c>
    </row>
    <row r="593" spans="1:2" x14ac:dyDescent="0.35">
      <c r="A593">
        <v>1054</v>
      </c>
      <c r="B593" t="s">
        <v>1444</v>
      </c>
    </row>
    <row r="594" spans="1:2" x14ac:dyDescent="0.35">
      <c r="A594">
        <v>1054</v>
      </c>
      <c r="B594" t="s">
        <v>1444</v>
      </c>
    </row>
    <row r="595" spans="1:2" x14ac:dyDescent="0.35">
      <c r="A595">
        <v>1060</v>
      </c>
      <c r="B595" t="s">
        <v>1445</v>
      </c>
    </row>
    <row r="596" spans="1:2" x14ac:dyDescent="0.35">
      <c r="A596">
        <v>1060</v>
      </c>
      <c r="B596" t="s">
        <v>1445</v>
      </c>
    </row>
    <row r="597" spans="1:2" x14ac:dyDescent="0.35">
      <c r="A597">
        <v>1062</v>
      </c>
      <c r="B597" t="s">
        <v>1446</v>
      </c>
    </row>
    <row r="598" spans="1:2" x14ac:dyDescent="0.35">
      <c r="A598">
        <v>1062</v>
      </c>
      <c r="B598" t="s">
        <v>1446</v>
      </c>
    </row>
    <row r="599" spans="1:2" x14ac:dyDescent="0.35">
      <c r="A599">
        <v>1062</v>
      </c>
      <c r="B599" t="s">
        <v>1446</v>
      </c>
    </row>
    <row r="600" spans="1:2" x14ac:dyDescent="0.35">
      <c r="A600">
        <v>1065</v>
      </c>
      <c r="B600" t="s">
        <v>1447</v>
      </c>
    </row>
    <row r="601" spans="1:2" x14ac:dyDescent="0.35">
      <c r="A601">
        <v>1068</v>
      </c>
      <c r="B601" t="s">
        <v>1448</v>
      </c>
    </row>
    <row r="602" spans="1:2" x14ac:dyDescent="0.35">
      <c r="A602">
        <v>1069</v>
      </c>
      <c r="B602" t="s">
        <v>1449</v>
      </c>
    </row>
    <row r="603" spans="1:2" x14ac:dyDescent="0.35">
      <c r="A603">
        <v>1072</v>
      </c>
      <c r="B603" t="s">
        <v>1450</v>
      </c>
    </row>
    <row r="604" spans="1:2" x14ac:dyDescent="0.35">
      <c r="A604">
        <v>1075</v>
      </c>
      <c r="B604" t="s">
        <v>1451</v>
      </c>
    </row>
    <row r="605" spans="1:2" x14ac:dyDescent="0.35">
      <c r="A605">
        <v>1080</v>
      </c>
      <c r="B605" t="s">
        <v>1452</v>
      </c>
    </row>
    <row r="606" spans="1:2" x14ac:dyDescent="0.35">
      <c r="A606">
        <v>1083</v>
      </c>
      <c r="B606" t="s">
        <v>1453</v>
      </c>
    </row>
    <row r="607" spans="1:2" x14ac:dyDescent="0.35">
      <c r="A607">
        <v>1085</v>
      </c>
      <c r="B607" t="s">
        <v>1454</v>
      </c>
    </row>
    <row r="608" spans="1:2" x14ac:dyDescent="0.35">
      <c r="A608">
        <v>1085</v>
      </c>
      <c r="B608" t="s">
        <v>1454</v>
      </c>
    </row>
    <row r="609" spans="1:2" x14ac:dyDescent="0.35">
      <c r="A609">
        <v>1085</v>
      </c>
      <c r="B609" t="s">
        <v>1454</v>
      </c>
    </row>
    <row r="610" spans="1:2" x14ac:dyDescent="0.35">
      <c r="A610">
        <v>1085</v>
      </c>
      <c r="B610" t="s">
        <v>1454</v>
      </c>
    </row>
    <row r="611" spans="1:2" x14ac:dyDescent="0.35">
      <c r="A611">
        <v>1086</v>
      </c>
      <c r="B611" t="s">
        <v>1455</v>
      </c>
    </row>
    <row r="612" spans="1:2" x14ac:dyDescent="0.35">
      <c r="A612">
        <v>1101</v>
      </c>
      <c r="B612" t="s">
        <v>1456</v>
      </c>
    </row>
    <row r="613" spans="1:2" x14ac:dyDescent="0.35">
      <c r="A613">
        <v>1103</v>
      </c>
      <c r="B613" t="s">
        <v>1457</v>
      </c>
    </row>
    <row r="614" spans="1:2" x14ac:dyDescent="0.35">
      <c r="A614">
        <v>1104</v>
      </c>
      <c r="B614" t="s">
        <v>1458</v>
      </c>
    </row>
    <row r="615" spans="1:2" x14ac:dyDescent="0.35">
      <c r="A615">
        <v>1106</v>
      </c>
      <c r="B615" t="s">
        <v>1459</v>
      </c>
    </row>
    <row r="616" spans="1:2" x14ac:dyDescent="0.35">
      <c r="A616">
        <v>1106</v>
      </c>
      <c r="B616" t="s">
        <v>1459</v>
      </c>
    </row>
    <row r="617" spans="1:2" x14ac:dyDescent="0.35">
      <c r="A617">
        <v>1106</v>
      </c>
      <c r="B617" t="s">
        <v>1459</v>
      </c>
    </row>
    <row r="618" spans="1:2" x14ac:dyDescent="0.35">
      <c r="A618">
        <v>1107</v>
      </c>
      <c r="B618" t="s">
        <v>1460</v>
      </c>
    </row>
    <row r="619" spans="1:2" x14ac:dyDescent="0.35">
      <c r="A619">
        <v>1108</v>
      </c>
      <c r="B619" t="s">
        <v>1461</v>
      </c>
    </row>
    <row r="620" spans="1:2" x14ac:dyDescent="0.35">
      <c r="A620">
        <v>1108</v>
      </c>
      <c r="B620" t="s">
        <v>1461</v>
      </c>
    </row>
    <row r="621" spans="1:2" x14ac:dyDescent="0.35">
      <c r="A621">
        <v>1108</v>
      </c>
      <c r="B621" t="s">
        <v>1461</v>
      </c>
    </row>
    <row r="622" spans="1:2" x14ac:dyDescent="0.35">
      <c r="A622">
        <v>1109</v>
      </c>
      <c r="B622" t="s">
        <v>1462</v>
      </c>
    </row>
    <row r="623" spans="1:2" x14ac:dyDescent="0.35">
      <c r="A623">
        <v>1112</v>
      </c>
      <c r="B623" t="s">
        <v>1463</v>
      </c>
    </row>
    <row r="624" spans="1:2" x14ac:dyDescent="0.35">
      <c r="A624">
        <v>1112</v>
      </c>
      <c r="B624" t="s">
        <v>1463</v>
      </c>
    </row>
    <row r="625" spans="1:2" x14ac:dyDescent="0.35">
      <c r="A625">
        <v>1113</v>
      </c>
      <c r="B625" t="s">
        <v>1464</v>
      </c>
    </row>
    <row r="626" spans="1:2" x14ac:dyDescent="0.35">
      <c r="A626">
        <v>1113</v>
      </c>
      <c r="B626" t="s">
        <v>1464</v>
      </c>
    </row>
    <row r="627" spans="1:2" x14ac:dyDescent="0.35">
      <c r="A627">
        <v>1117</v>
      </c>
      <c r="B627" t="s">
        <v>1465</v>
      </c>
    </row>
    <row r="628" spans="1:2" x14ac:dyDescent="0.35">
      <c r="A628">
        <v>1121</v>
      </c>
      <c r="B628" t="s">
        <v>1466</v>
      </c>
    </row>
    <row r="629" spans="1:2" x14ac:dyDescent="0.35">
      <c r="A629">
        <v>1121</v>
      </c>
      <c r="B629" t="s">
        <v>1466</v>
      </c>
    </row>
    <row r="630" spans="1:2" x14ac:dyDescent="0.35">
      <c r="A630">
        <v>1123</v>
      </c>
      <c r="B630" t="s">
        <v>1467</v>
      </c>
    </row>
    <row r="631" spans="1:2" x14ac:dyDescent="0.35">
      <c r="A631">
        <v>1123</v>
      </c>
      <c r="B631" t="s">
        <v>1467</v>
      </c>
    </row>
    <row r="632" spans="1:2" x14ac:dyDescent="0.35">
      <c r="A632">
        <v>1124</v>
      </c>
      <c r="B632" t="s">
        <v>1468</v>
      </c>
    </row>
    <row r="633" spans="1:2" x14ac:dyDescent="0.35">
      <c r="A633">
        <v>1127</v>
      </c>
      <c r="B633" t="s">
        <v>1469</v>
      </c>
    </row>
    <row r="634" spans="1:2" x14ac:dyDescent="0.35">
      <c r="A634">
        <v>1127</v>
      </c>
      <c r="B634" t="s">
        <v>1469</v>
      </c>
    </row>
    <row r="635" spans="1:2" x14ac:dyDescent="0.35">
      <c r="A635">
        <v>1128</v>
      </c>
      <c r="B635" t="s">
        <v>1470</v>
      </c>
    </row>
    <row r="636" spans="1:2" x14ac:dyDescent="0.35">
      <c r="A636">
        <v>1129</v>
      </c>
      <c r="B636" t="s">
        <v>1471</v>
      </c>
    </row>
    <row r="637" spans="1:2" x14ac:dyDescent="0.35">
      <c r="A637">
        <v>1129</v>
      </c>
      <c r="B637" t="s">
        <v>1471</v>
      </c>
    </row>
    <row r="638" spans="1:2" x14ac:dyDescent="0.35">
      <c r="A638">
        <v>1129</v>
      </c>
      <c r="B638" t="s">
        <v>1471</v>
      </c>
    </row>
    <row r="639" spans="1:2" x14ac:dyDescent="0.35">
      <c r="A639">
        <v>1129</v>
      </c>
      <c r="B639" t="s">
        <v>1471</v>
      </c>
    </row>
    <row r="640" spans="1:2" x14ac:dyDescent="0.35">
      <c r="A640">
        <v>1129</v>
      </c>
      <c r="B640" t="s">
        <v>1471</v>
      </c>
    </row>
    <row r="641" spans="1:2" x14ac:dyDescent="0.35">
      <c r="A641">
        <v>1129</v>
      </c>
      <c r="B641" t="s">
        <v>1471</v>
      </c>
    </row>
    <row r="642" spans="1:2" x14ac:dyDescent="0.35">
      <c r="A642">
        <v>1131</v>
      </c>
      <c r="B642" t="s">
        <v>1472</v>
      </c>
    </row>
    <row r="643" spans="1:2" x14ac:dyDescent="0.35">
      <c r="A643">
        <v>1132</v>
      </c>
      <c r="B643" t="s">
        <v>1473</v>
      </c>
    </row>
    <row r="644" spans="1:2" x14ac:dyDescent="0.35">
      <c r="A644">
        <v>1132</v>
      </c>
      <c r="B644" t="s">
        <v>1473</v>
      </c>
    </row>
    <row r="645" spans="1:2" x14ac:dyDescent="0.35">
      <c r="A645">
        <v>1132</v>
      </c>
      <c r="B645" t="s">
        <v>1473</v>
      </c>
    </row>
    <row r="646" spans="1:2" x14ac:dyDescent="0.35">
      <c r="A646">
        <v>1132</v>
      </c>
      <c r="B646" t="s">
        <v>1473</v>
      </c>
    </row>
    <row r="647" spans="1:2" x14ac:dyDescent="0.35">
      <c r="A647">
        <v>1133</v>
      </c>
      <c r="B647" t="s">
        <v>1474</v>
      </c>
    </row>
    <row r="648" spans="1:2" x14ac:dyDescent="0.35">
      <c r="A648">
        <v>1136</v>
      </c>
      <c r="B648" t="s">
        <v>1475</v>
      </c>
    </row>
    <row r="649" spans="1:2" x14ac:dyDescent="0.35">
      <c r="A649">
        <v>1138</v>
      </c>
      <c r="B649" t="s">
        <v>1476</v>
      </c>
    </row>
    <row r="650" spans="1:2" x14ac:dyDescent="0.35">
      <c r="A650">
        <v>1142</v>
      </c>
      <c r="B650" t="s">
        <v>1477</v>
      </c>
    </row>
    <row r="651" spans="1:2" x14ac:dyDescent="0.35">
      <c r="A651">
        <v>1142</v>
      </c>
      <c r="B651" t="s">
        <v>1477</v>
      </c>
    </row>
    <row r="652" spans="1:2" x14ac:dyDescent="0.35">
      <c r="A652">
        <v>1151</v>
      </c>
      <c r="B652" t="s">
        <v>1478</v>
      </c>
    </row>
    <row r="653" spans="1:2" x14ac:dyDescent="0.35">
      <c r="A653">
        <v>1155</v>
      </c>
      <c r="B653" t="s">
        <v>1479</v>
      </c>
    </row>
    <row r="654" spans="1:2" x14ac:dyDescent="0.35">
      <c r="A654">
        <v>1155</v>
      </c>
      <c r="B654" t="s">
        <v>1479</v>
      </c>
    </row>
    <row r="655" spans="1:2" x14ac:dyDescent="0.35">
      <c r="A655">
        <v>1156</v>
      </c>
      <c r="B655" t="s">
        <v>1480</v>
      </c>
    </row>
    <row r="656" spans="1:2" x14ac:dyDescent="0.35">
      <c r="A656">
        <v>1159</v>
      </c>
      <c r="B656" t="s">
        <v>1481</v>
      </c>
    </row>
    <row r="657" spans="1:2" x14ac:dyDescent="0.35">
      <c r="A657">
        <v>1170</v>
      </c>
      <c r="B657" t="s">
        <v>1482</v>
      </c>
    </row>
    <row r="658" spans="1:2" x14ac:dyDescent="0.35">
      <c r="A658">
        <v>1170</v>
      </c>
      <c r="B658" t="s">
        <v>1482</v>
      </c>
    </row>
    <row r="659" spans="1:2" x14ac:dyDescent="0.35">
      <c r="A659">
        <v>1178</v>
      </c>
      <c r="B659" t="s">
        <v>1483</v>
      </c>
    </row>
    <row r="660" spans="1:2" x14ac:dyDescent="0.35">
      <c r="A660">
        <v>1178</v>
      </c>
      <c r="B660" t="s">
        <v>1483</v>
      </c>
    </row>
    <row r="661" spans="1:2" x14ac:dyDescent="0.35">
      <c r="A661">
        <v>1178</v>
      </c>
      <c r="B661" t="s">
        <v>1483</v>
      </c>
    </row>
    <row r="662" spans="1:2" x14ac:dyDescent="0.35">
      <c r="A662">
        <v>1178</v>
      </c>
      <c r="B662" t="s">
        <v>1483</v>
      </c>
    </row>
    <row r="663" spans="1:2" x14ac:dyDescent="0.35">
      <c r="A663">
        <v>1182</v>
      </c>
      <c r="B663" t="s">
        <v>1484</v>
      </c>
    </row>
    <row r="664" spans="1:2" x14ac:dyDescent="0.35">
      <c r="A664">
        <v>1183</v>
      </c>
      <c r="B664" t="s">
        <v>1485</v>
      </c>
    </row>
    <row r="665" spans="1:2" x14ac:dyDescent="0.35">
      <c r="A665">
        <v>1185</v>
      </c>
      <c r="B665" t="s">
        <v>1486</v>
      </c>
    </row>
    <row r="666" spans="1:2" x14ac:dyDescent="0.35">
      <c r="A666">
        <v>1185</v>
      </c>
      <c r="B666" t="s">
        <v>1486</v>
      </c>
    </row>
    <row r="667" spans="1:2" x14ac:dyDescent="0.35">
      <c r="A667">
        <v>1186</v>
      </c>
      <c r="B667" t="s">
        <v>1487</v>
      </c>
    </row>
    <row r="668" spans="1:2" x14ac:dyDescent="0.35">
      <c r="A668">
        <v>1189</v>
      </c>
      <c r="B668" t="s">
        <v>1488</v>
      </c>
    </row>
    <row r="669" spans="1:2" x14ac:dyDescent="0.35">
      <c r="A669">
        <v>1189</v>
      </c>
      <c r="B669" t="s">
        <v>1488</v>
      </c>
    </row>
    <row r="670" spans="1:2" x14ac:dyDescent="0.35">
      <c r="A670">
        <v>1189</v>
      </c>
      <c r="B670" t="s">
        <v>1488</v>
      </c>
    </row>
    <row r="671" spans="1:2" x14ac:dyDescent="0.35">
      <c r="A671">
        <v>1191</v>
      </c>
      <c r="B671" t="s">
        <v>1489</v>
      </c>
    </row>
    <row r="672" spans="1:2" x14ac:dyDescent="0.35">
      <c r="A672">
        <v>1193</v>
      </c>
      <c r="B672" t="s">
        <v>1490</v>
      </c>
    </row>
    <row r="673" spans="1:2" x14ac:dyDescent="0.35">
      <c r="A673">
        <v>1193</v>
      </c>
      <c r="B673" t="s">
        <v>1490</v>
      </c>
    </row>
    <row r="674" spans="1:2" x14ac:dyDescent="0.35">
      <c r="A674">
        <v>1193</v>
      </c>
      <c r="B674" t="s">
        <v>1490</v>
      </c>
    </row>
    <row r="675" spans="1:2" x14ac:dyDescent="0.35">
      <c r="A675">
        <v>1193</v>
      </c>
      <c r="B675" t="s">
        <v>1490</v>
      </c>
    </row>
    <row r="676" spans="1:2" x14ac:dyDescent="0.35">
      <c r="A676">
        <v>1193</v>
      </c>
      <c r="B676" t="s">
        <v>1490</v>
      </c>
    </row>
    <row r="677" spans="1:2" x14ac:dyDescent="0.35">
      <c r="A677">
        <v>1193</v>
      </c>
      <c r="B677" t="s">
        <v>1490</v>
      </c>
    </row>
    <row r="678" spans="1:2" x14ac:dyDescent="0.35">
      <c r="A678">
        <v>1193</v>
      </c>
      <c r="B678" t="s">
        <v>1490</v>
      </c>
    </row>
    <row r="679" spans="1:2" x14ac:dyDescent="0.35">
      <c r="A679">
        <v>1194</v>
      </c>
      <c r="B679" t="s">
        <v>1491</v>
      </c>
    </row>
    <row r="680" spans="1:2" x14ac:dyDescent="0.35">
      <c r="A680">
        <v>1197</v>
      </c>
      <c r="B680" t="s">
        <v>1492</v>
      </c>
    </row>
    <row r="681" spans="1:2" x14ac:dyDescent="0.35">
      <c r="A681">
        <v>1199</v>
      </c>
      <c r="B681" t="s">
        <v>1493</v>
      </c>
    </row>
    <row r="682" spans="1:2" x14ac:dyDescent="0.35">
      <c r="A682">
        <v>1200</v>
      </c>
      <c r="B682" t="s">
        <v>1494</v>
      </c>
    </row>
    <row r="683" spans="1:2" x14ac:dyDescent="0.35">
      <c r="A683">
        <v>1202</v>
      </c>
      <c r="B683" t="s">
        <v>1495</v>
      </c>
    </row>
    <row r="684" spans="1:2" x14ac:dyDescent="0.35">
      <c r="A684">
        <v>1203</v>
      </c>
      <c r="B684" t="s">
        <v>1496</v>
      </c>
    </row>
    <row r="685" spans="1:2" x14ac:dyDescent="0.35">
      <c r="A685">
        <v>1211</v>
      </c>
      <c r="B685" t="s">
        <v>1497</v>
      </c>
    </row>
    <row r="686" spans="1:2" x14ac:dyDescent="0.35">
      <c r="A686">
        <v>1212</v>
      </c>
      <c r="B686" t="s">
        <v>1498</v>
      </c>
    </row>
    <row r="687" spans="1:2" x14ac:dyDescent="0.35">
      <c r="A687">
        <v>1212</v>
      </c>
      <c r="B687" t="s">
        <v>1498</v>
      </c>
    </row>
    <row r="688" spans="1:2" x14ac:dyDescent="0.35">
      <c r="A688">
        <v>1213</v>
      </c>
      <c r="B688" t="s">
        <v>1499</v>
      </c>
    </row>
    <row r="689" spans="1:2" x14ac:dyDescent="0.35">
      <c r="A689">
        <v>1213</v>
      </c>
      <c r="B689" t="s">
        <v>1499</v>
      </c>
    </row>
    <row r="690" spans="1:2" x14ac:dyDescent="0.35">
      <c r="A690">
        <v>1213</v>
      </c>
      <c r="B690" t="s">
        <v>1499</v>
      </c>
    </row>
    <row r="691" spans="1:2" x14ac:dyDescent="0.35">
      <c r="A691">
        <v>1217</v>
      </c>
      <c r="B691" t="s">
        <v>1500</v>
      </c>
    </row>
    <row r="692" spans="1:2" x14ac:dyDescent="0.35">
      <c r="A692">
        <v>1226</v>
      </c>
      <c r="B692" t="s">
        <v>1501</v>
      </c>
    </row>
    <row r="693" spans="1:2" x14ac:dyDescent="0.35">
      <c r="A693">
        <v>1227</v>
      </c>
      <c r="B693" t="s">
        <v>1502</v>
      </c>
    </row>
    <row r="694" spans="1:2" x14ac:dyDescent="0.35">
      <c r="A694">
        <v>1228</v>
      </c>
      <c r="B694" t="s">
        <v>1503</v>
      </c>
    </row>
    <row r="695" spans="1:2" x14ac:dyDescent="0.35">
      <c r="A695">
        <v>1228</v>
      </c>
      <c r="B695" t="s">
        <v>1503</v>
      </c>
    </row>
    <row r="696" spans="1:2" x14ac:dyDescent="0.35">
      <c r="A696">
        <v>1228</v>
      </c>
      <c r="B696" t="s">
        <v>1503</v>
      </c>
    </row>
    <row r="697" spans="1:2" x14ac:dyDescent="0.35">
      <c r="A697">
        <v>1229</v>
      </c>
      <c r="B697" t="s">
        <v>1504</v>
      </c>
    </row>
    <row r="698" spans="1:2" x14ac:dyDescent="0.35">
      <c r="A698">
        <v>1233</v>
      </c>
      <c r="B698" t="s">
        <v>1505</v>
      </c>
    </row>
    <row r="699" spans="1:2" x14ac:dyDescent="0.35">
      <c r="A699">
        <v>1233</v>
      </c>
      <c r="B699" t="s">
        <v>1505</v>
      </c>
    </row>
    <row r="700" spans="1:2" x14ac:dyDescent="0.35">
      <c r="A700">
        <v>1233</v>
      </c>
      <c r="B700" t="s">
        <v>1505</v>
      </c>
    </row>
    <row r="701" spans="1:2" x14ac:dyDescent="0.35">
      <c r="A701">
        <v>1233</v>
      </c>
      <c r="B701" t="s">
        <v>1505</v>
      </c>
    </row>
    <row r="702" spans="1:2" x14ac:dyDescent="0.35">
      <c r="A702">
        <v>1237</v>
      </c>
      <c r="B702" t="s">
        <v>1506</v>
      </c>
    </row>
    <row r="703" spans="1:2" x14ac:dyDescent="0.35">
      <c r="A703">
        <v>1237</v>
      </c>
      <c r="B703" t="s">
        <v>1506</v>
      </c>
    </row>
    <row r="704" spans="1:2" x14ac:dyDescent="0.35">
      <c r="A704">
        <v>1237</v>
      </c>
      <c r="B704" t="s">
        <v>1506</v>
      </c>
    </row>
    <row r="705" spans="1:2" x14ac:dyDescent="0.35">
      <c r="A705">
        <v>1237</v>
      </c>
      <c r="B705" t="s">
        <v>1506</v>
      </c>
    </row>
    <row r="706" spans="1:2" x14ac:dyDescent="0.35">
      <c r="A706">
        <v>1238</v>
      </c>
      <c r="B706" t="s">
        <v>1507</v>
      </c>
    </row>
    <row r="707" spans="1:2" x14ac:dyDescent="0.35">
      <c r="A707">
        <v>1241</v>
      </c>
      <c r="B707" t="s">
        <v>1508</v>
      </c>
    </row>
    <row r="708" spans="1:2" x14ac:dyDescent="0.35">
      <c r="A708">
        <v>1241</v>
      </c>
      <c r="B708" t="s">
        <v>1508</v>
      </c>
    </row>
    <row r="709" spans="1:2" x14ac:dyDescent="0.35">
      <c r="A709">
        <v>1246</v>
      </c>
      <c r="B709" t="s">
        <v>1509</v>
      </c>
    </row>
    <row r="710" spans="1:2" x14ac:dyDescent="0.35">
      <c r="A710">
        <v>1246</v>
      </c>
      <c r="B710" t="s">
        <v>1509</v>
      </c>
    </row>
    <row r="711" spans="1:2" x14ac:dyDescent="0.35">
      <c r="A711">
        <v>1246</v>
      </c>
      <c r="B711" t="s">
        <v>1509</v>
      </c>
    </row>
    <row r="712" spans="1:2" x14ac:dyDescent="0.35">
      <c r="A712">
        <v>1247</v>
      </c>
      <c r="B712" t="s">
        <v>1510</v>
      </c>
    </row>
    <row r="713" spans="1:2" x14ac:dyDescent="0.35">
      <c r="A713">
        <v>1247</v>
      </c>
      <c r="B713" t="s">
        <v>1510</v>
      </c>
    </row>
    <row r="714" spans="1:2" x14ac:dyDescent="0.35">
      <c r="A714">
        <v>1250</v>
      </c>
      <c r="B714" t="s">
        <v>1511</v>
      </c>
    </row>
    <row r="715" spans="1:2" x14ac:dyDescent="0.35">
      <c r="A715">
        <v>1250</v>
      </c>
      <c r="B715" t="s">
        <v>1511</v>
      </c>
    </row>
    <row r="716" spans="1:2" x14ac:dyDescent="0.35">
      <c r="A716">
        <v>1250</v>
      </c>
      <c r="B716" t="s">
        <v>1511</v>
      </c>
    </row>
    <row r="717" spans="1:2" x14ac:dyDescent="0.35">
      <c r="A717">
        <v>1253</v>
      </c>
      <c r="B717" t="s">
        <v>1512</v>
      </c>
    </row>
    <row r="718" spans="1:2" x14ac:dyDescent="0.35">
      <c r="A718">
        <v>1253</v>
      </c>
      <c r="B718" t="s">
        <v>1512</v>
      </c>
    </row>
    <row r="719" spans="1:2" x14ac:dyDescent="0.35">
      <c r="A719">
        <v>1253</v>
      </c>
      <c r="B719" t="s">
        <v>1512</v>
      </c>
    </row>
    <row r="720" spans="1:2" x14ac:dyDescent="0.35">
      <c r="A720">
        <v>1254</v>
      </c>
      <c r="B720" t="s">
        <v>1513</v>
      </c>
    </row>
    <row r="721" spans="1:2" x14ac:dyDescent="0.35">
      <c r="A721">
        <v>1254</v>
      </c>
      <c r="B721" t="s">
        <v>1513</v>
      </c>
    </row>
    <row r="722" spans="1:2" x14ac:dyDescent="0.35">
      <c r="A722">
        <v>1254</v>
      </c>
      <c r="B722" t="s">
        <v>1513</v>
      </c>
    </row>
    <row r="723" spans="1:2" x14ac:dyDescent="0.35">
      <c r="A723">
        <v>1257</v>
      </c>
      <c r="B723" t="s">
        <v>1514</v>
      </c>
    </row>
    <row r="724" spans="1:2" x14ac:dyDescent="0.35">
      <c r="A724">
        <v>1257</v>
      </c>
      <c r="B724" t="s">
        <v>1514</v>
      </c>
    </row>
    <row r="725" spans="1:2" x14ac:dyDescent="0.35">
      <c r="A725">
        <v>1259</v>
      </c>
      <c r="B725" t="s">
        <v>1515</v>
      </c>
    </row>
    <row r="726" spans="1:2" x14ac:dyDescent="0.35">
      <c r="A726">
        <v>1261</v>
      </c>
      <c r="B726" t="s">
        <v>1516</v>
      </c>
    </row>
    <row r="727" spans="1:2" x14ac:dyDescent="0.35">
      <c r="A727">
        <v>1265</v>
      </c>
      <c r="B727" t="s">
        <v>1517</v>
      </c>
    </row>
    <row r="728" spans="1:2" x14ac:dyDescent="0.35">
      <c r="A728">
        <v>1267</v>
      </c>
      <c r="B728" t="s">
        <v>1518</v>
      </c>
    </row>
    <row r="729" spans="1:2" x14ac:dyDescent="0.35">
      <c r="A729">
        <v>1267</v>
      </c>
      <c r="B729" t="s">
        <v>1518</v>
      </c>
    </row>
    <row r="730" spans="1:2" x14ac:dyDescent="0.35">
      <c r="A730">
        <v>1267</v>
      </c>
      <c r="B730" t="s">
        <v>1518</v>
      </c>
    </row>
    <row r="731" spans="1:2" x14ac:dyDescent="0.35">
      <c r="A731">
        <v>1271</v>
      </c>
      <c r="B731" t="s">
        <v>1519</v>
      </c>
    </row>
    <row r="732" spans="1:2" x14ac:dyDescent="0.35">
      <c r="A732">
        <v>1271</v>
      </c>
      <c r="B732" t="s">
        <v>1519</v>
      </c>
    </row>
    <row r="733" spans="1:2" x14ac:dyDescent="0.35">
      <c r="A733">
        <v>1279</v>
      </c>
      <c r="B733" t="s">
        <v>1520</v>
      </c>
    </row>
    <row r="734" spans="1:2" x14ac:dyDescent="0.35">
      <c r="A734">
        <v>1279</v>
      </c>
      <c r="B734" t="s">
        <v>1520</v>
      </c>
    </row>
    <row r="735" spans="1:2" x14ac:dyDescent="0.35">
      <c r="A735">
        <v>1280</v>
      </c>
      <c r="B735" t="s">
        <v>1521</v>
      </c>
    </row>
    <row r="736" spans="1:2" x14ac:dyDescent="0.35">
      <c r="A736">
        <v>1281</v>
      </c>
      <c r="B736" t="s">
        <v>1522</v>
      </c>
    </row>
    <row r="737" spans="1:2" x14ac:dyDescent="0.35">
      <c r="A737">
        <v>1281</v>
      </c>
      <c r="B737" t="s">
        <v>1522</v>
      </c>
    </row>
    <row r="738" spans="1:2" x14ac:dyDescent="0.35">
      <c r="A738">
        <v>1282</v>
      </c>
      <c r="B738" t="s">
        <v>1523</v>
      </c>
    </row>
    <row r="739" spans="1:2" x14ac:dyDescent="0.35">
      <c r="A739">
        <v>1282</v>
      </c>
      <c r="B739" t="s">
        <v>1523</v>
      </c>
    </row>
    <row r="740" spans="1:2" x14ac:dyDescent="0.35">
      <c r="A740">
        <v>1298</v>
      </c>
      <c r="B740" t="s">
        <v>1524</v>
      </c>
    </row>
    <row r="741" spans="1:2" x14ac:dyDescent="0.35">
      <c r="A741">
        <v>1298</v>
      </c>
      <c r="B741" t="s">
        <v>1524</v>
      </c>
    </row>
    <row r="742" spans="1:2" x14ac:dyDescent="0.35">
      <c r="A742">
        <v>1303</v>
      </c>
      <c r="B742" t="s">
        <v>1525</v>
      </c>
    </row>
    <row r="743" spans="1:2" x14ac:dyDescent="0.35">
      <c r="A743">
        <v>1303</v>
      </c>
      <c r="B743" t="s">
        <v>1525</v>
      </c>
    </row>
    <row r="744" spans="1:2" x14ac:dyDescent="0.35">
      <c r="A744">
        <v>1304</v>
      </c>
      <c r="B744" t="s">
        <v>1526</v>
      </c>
    </row>
    <row r="745" spans="1:2" x14ac:dyDescent="0.35">
      <c r="A745">
        <v>1305</v>
      </c>
      <c r="B745" t="s">
        <v>1527</v>
      </c>
    </row>
    <row r="746" spans="1:2" x14ac:dyDescent="0.35">
      <c r="A746">
        <v>1307</v>
      </c>
      <c r="B746" t="s">
        <v>1528</v>
      </c>
    </row>
    <row r="747" spans="1:2" x14ac:dyDescent="0.35">
      <c r="A747">
        <v>1314</v>
      </c>
      <c r="B747" t="s">
        <v>1529</v>
      </c>
    </row>
    <row r="748" spans="1:2" x14ac:dyDescent="0.35">
      <c r="A748">
        <v>1314</v>
      </c>
      <c r="B748" t="s">
        <v>1529</v>
      </c>
    </row>
    <row r="749" spans="1:2" x14ac:dyDescent="0.35">
      <c r="A749">
        <v>1314</v>
      </c>
      <c r="B749" t="s">
        <v>1529</v>
      </c>
    </row>
    <row r="750" spans="1:2" x14ac:dyDescent="0.35">
      <c r="A750">
        <v>1314</v>
      </c>
      <c r="B750" t="s">
        <v>1529</v>
      </c>
    </row>
    <row r="751" spans="1:2" x14ac:dyDescent="0.35">
      <c r="A751">
        <v>1315</v>
      </c>
      <c r="B751" t="s">
        <v>1530</v>
      </c>
    </row>
    <row r="752" spans="1:2" x14ac:dyDescent="0.35">
      <c r="A752">
        <v>1316</v>
      </c>
      <c r="B752" t="s">
        <v>1531</v>
      </c>
    </row>
    <row r="753" spans="1:2" x14ac:dyDescent="0.35">
      <c r="A753">
        <v>1316</v>
      </c>
      <c r="B753" t="s">
        <v>1531</v>
      </c>
    </row>
    <row r="754" spans="1:2" x14ac:dyDescent="0.35">
      <c r="A754">
        <v>1316</v>
      </c>
      <c r="B754" t="s">
        <v>1531</v>
      </c>
    </row>
    <row r="755" spans="1:2" x14ac:dyDescent="0.35">
      <c r="A755">
        <v>1316</v>
      </c>
      <c r="B755" t="s">
        <v>1531</v>
      </c>
    </row>
    <row r="756" spans="1:2" x14ac:dyDescent="0.35">
      <c r="A756">
        <v>1338</v>
      </c>
      <c r="B756" t="s">
        <v>1532</v>
      </c>
    </row>
    <row r="757" spans="1:2" x14ac:dyDescent="0.35">
      <c r="A757">
        <v>1340</v>
      </c>
      <c r="B757" t="s">
        <v>1533</v>
      </c>
    </row>
    <row r="758" spans="1:2" x14ac:dyDescent="0.35">
      <c r="A758">
        <v>1340</v>
      </c>
      <c r="B758" t="s">
        <v>1533</v>
      </c>
    </row>
    <row r="759" spans="1:2" x14ac:dyDescent="0.35">
      <c r="A759">
        <v>1340</v>
      </c>
      <c r="B759" t="s">
        <v>1533</v>
      </c>
    </row>
    <row r="760" spans="1:2" x14ac:dyDescent="0.35">
      <c r="A760">
        <v>1340</v>
      </c>
      <c r="B760" t="s">
        <v>1533</v>
      </c>
    </row>
    <row r="761" spans="1:2" x14ac:dyDescent="0.35">
      <c r="A761">
        <v>1341</v>
      </c>
      <c r="B761" t="s">
        <v>1534</v>
      </c>
    </row>
    <row r="762" spans="1:2" x14ac:dyDescent="0.35">
      <c r="A762">
        <v>1341</v>
      </c>
      <c r="B762" t="s">
        <v>1534</v>
      </c>
    </row>
    <row r="763" spans="1:2" x14ac:dyDescent="0.35">
      <c r="A763">
        <v>1341</v>
      </c>
      <c r="B763" t="s">
        <v>1534</v>
      </c>
    </row>
    <row r="764" spans="1:2" x14ac:dyDescent="0.35">
      <c r="A764">
        <v>1347</v>
      </c>
      <c r="B764" t="s">
        <v>1535</v>
      </c>
    </row>
    <row r="765" spans="1:2" x14ac:dyDescent="0.35">
      <c r="A765">
        <v>1350</v>
      </c>
      <c r="B765" t="s">
        <v>1536</v>
      </c>
    </row>
    <row r="766" spans="1:2" x14ac:dyDescent="0.35">
      <c r="A766">
        <v>1351</v>
      </c>
      <c r="B766" t="s">
        <v>1537</v>
      </c>
    </row>
    <row r="767" spans="1:2" x14ac:dyDescent="0.35">
      <c r="A767">
        <v>1352</v>
      </c>
      <c r="B767" t="s">
        <v>1538</v>
      </c>
    </row>
    <row r="768" spans="1:2" x14ac:dyDescent="0.35">
      <c r="A768">
        <v>1354</v>
      </c>
      <c r="B768" t="s">
        <v>1539</v>
      </c>
    </row>
    <row r="769" spans="1:2" x14ac:dyDescent="0.35">
      <c r="A769">
        <v>1354</v>
      </c>
      <c r="B769" t="s">
        <v>1539</v>
      </c>
    </row>
    <row r="770" spans="1:2" x14ac:dyDescent="0.35">
      <c r="A770">
        <v>1357</v>
      </c>
      <c r="B770" t="s">
        <v>1540</v>
      </c>
    </row>
    <row r="771" spans="1:2" x14ac:dyDescent="0.35">
      <c r="A771">
        <v>1357</v>
      </c>
      <c r="B771" t="s">
        <v>1540</v>
      </c>
    </row>
    <row r="772" spans="1:2" x14ac:dyDescent="0.35">
      <c r="A772">
        <v>1360</v>
      </c>
      <c r="B772" t="s">
        <v>1541</v>
      </c>
    </row>
    <row r="773" spans="1:2" x14ac:dyDescent="0.35">
      <c r="A773">
        <v>1361</v>
      </c>
      <c r="B773" t="s">
        <v>1542</v>
      </c>
    </row>
    <row r="774" spans="1:2" x14ac:dyDescent="0.35">
      <c r="A774">
        <v>1361</v>
      </c>
      <c r="B774" t="s">
        <v>1542</v>
      </c>
    </row>
    <row r="775" spans="1:2" x14ac:dyDescent="0.35">
      <c r="A775">
        <v>1361</v>
      </c>
      <c r="B775" t="s">
        <v>1542</v>
      </c>
    </row>
    <row r="776" spans="1:2" x14ac:dyDescent="0.35">
      <c r="A776">
        <v>1363</v>
      </c>
      <c r="B776" t="s">
        <v>1543</v>
      </c>
    </row>
    <row r="777" spans="1:2" x14ac:dyDescent="0.35">
      <c r="A777">
        <v>1363</v>
      </c>
      <c r="B777" t="s">
        <v>1543</v>
      </c>
    </row>
    <row r="778" spans="1:2" x14ac:dyDescent="0.35">
      <c r="A778">
        <v>1364</v>
      </c>
      <c r="B778" t="s">
        <v>1544</v>
      </c>
    </row>
    <row r="779" spans="1:2" x14ac:dyDescent="0.35">
      <c r="A779">
        <v>1367</v>
      </c>
      <c r="B779" t="s">
        <v>1545</v>
      </c>
    </row>
    <row r="780" spans="1:2" x14ac:dyDescent="0.35">
      <c r="A780">
        <v>1368</v>
      </c>
      <c r="B780" t="s">
        <v>1546</v>
      </c>
    </row>
    <row r="781" spans="1:2" x14ac:dyDescent="0.35">
      <c r="A781">
        <v>1369</v>
      </c>
      <c r="B781" t="s">
        <v>1547</v>
      </c>
    </row>
    <row r="782" spans="1:2" x14ac:dyDescent="0.35">
      <c r="A782">
        <v>1374</v>
      </c>
      <c r="B782" t="s">
        <v>1548</v>
      </c>
    </row>
    <row r="783" spans="1:2" x14ac:dyDescent="0.35">
      <c r="A783">
        <v>1380</v>
      </c>
      <c r="B783" t="s">
        <v>1549</v>
      </c>
    </row>
    <row r="784" spans="1:2" x14ac:dyDescent="0.35">
      <c r="A784">
        <v>1383</v>
      </c>
      <c r="B784" t="s">
        <v>1550</v>
      </c>
    </row>
    <row r="785" spans="1:2" x14ac:dyDescent="0.35">
      <c r="A785">
        <v>1384</v>
      </c>
      <c r="B785" t="s">
        <v>1551</v>
      </c>
    </row>
    <row r="786" spans="1:2" x14ac:dyDescent="0.35">
      <c r="A786">
        <v>1384</v>
      </c>
      <c r="B786" t="s">
        <v>1551</v>
      </c>
    </row>
    <row r="787" spans="1:2" x14ac:dyDescent="0.35">
      <c r="A787">
        <v>1389</v>
      </c>
      <c r="B787" t="s">
        <v>1552</v>
      </c>
    </row>
    <row r="788" spans="1:2" x14ac:dyDescent="0.35">
      <c r="A788">
        <v>1389</v>
      </c>
      <c r="B788" t="s">
        <v>1552</v>
      </c>
    </row>
    <row r="789" spans="1:2" x14ac:dyDescent="0.35">
      <c r="A789">
        <v>1389</v>
      </c>
      <c r="B789" t="s">
        <v>1552</v>
      </c>
    </row>
    <row r="790" spans="1:2" x14ac:dyDescent="0.35">
      <c r="A790">
        <v>1390</v>
      </c>
      <c r="B790" t="s">
        <v>1553</v>
      </c>
    </row>
    <row r="791" spans="1:2" x14ac:dyDescent="0.35">
      <c r="A791">
        <v>1390</v>
      </c>
      <c r="B791" t="s">
        <v>1553</v>
      </c>
    </row>
    <row r="792" spans="1:2" x14ac:dyDescent="0.35">
      <c r="A792">
        <v>1391</v>
      </c>
      <c r="B792" t="s">
        <v>1554</v>
      </c>
    </row>
    <row r="793" spans="1:2" x14ac:dyDescent="0.35">
      <c r="A793">
        <v>1391</v>
      </c>
      <c r="B793" t="s">
        <v>1554</v>
      </c>
    </row>
    <row r="794" spans="1:2" x14ac:dyDescent="0.35">
      <c r="A794">
        <v>1402</v>
      </c>
      <c r="B794" t="s">
        <v>1555</v>
      </c>
    </row>
    <row r="795" spans="1:2" x14ac:dyDescent="0.35">
      <c r="A795">
        <v>1402</v>
      </c>
      <c r="B795" t="s">
        <v>1555</v>
      </c>
    </row>
    <row r="796" spans="1:2" x14ac:dyDescent="0.35">
      <c r="A796">
        <v>1405</v>
      </c>
      <c r="B796" t="s">
        <v>1556</v>
      </c>
    </row>
    <row r="797" spans="1:2" x14ac:dyDescent="0.35">
      <c r="A797">
        <v>1405</v>
      </c>
      <c r="B797" t="s">
        <v>1556</v>
      </c>
    </row>
    <row r="798" spans="1:2" x14ac:dyDescent="0.35">
      <c r="A798">
        <v>1410</v>
      </c>
      <c r="B798" t="s">
        <v>1557</v>
      </c>
    </row>
    <row r="799" spans="1:2" x14ac:dyDescent="0.35">
      <c r="A799">
        <v>1412</v>
      </c>
      <c r="B799" t="s">
        <v>1558</v>
      </c>
    </row>
    <row r="800" spans="1:2" x14ac:dyDescent="0.35">
      <c r="A800">
        <v>1413</v>
      </c>
      <c r="B800" t="s">
        <v>1559</v>
      </c>
    </row>
    <row r="801" spans="1:2" x14ac:dyDescent="0.35">
      <c r="A801">
        <v>1413</v>
      </c>
      <c r="B801" t="s">
        <v>1559</v>
      </c>
    </row>
    <row r="802" spans="1:2" x14ac:dyDescent="0.35">
      <c r="A802">
        <v>1416</v>
      </c>
      <c r="B802" t="s">
        <v>1560</v>
      </c>
    </row>
    <row r="803" spans="1:2" x14ac:dyDescent="0.35">
      <c r="A803">
        <v>1416</v>
      </c>
      <c r="B803" t="s">
        <v>1560</v>
      </c>
    </row>
    <row r="804" spans="1:2" x14ac:dyDescent="0.35">
      <c r="A804">
        <v>1418</v>
      </c>
      <c r="B804" t="s">
        <v>1561</v>
      </c>
    </row>
    <row r="805" spans="1:2" x14ac:dyDescent="0.35">
      <c r="A805">
        <v>1419</v>
      </c>
      <c r="B805" t="s">
        <v>1562</v>
      </c>
    </row>
    <row r="806" spans="1:2" x14ac:dyDescent="0.35">
      <c r="A806">
        <v>1424</v>
      </c>
      <c r="B806" t="s">
        <v>1563</v>
      </c>
    </row>
    <row r="807" spans="1:2" x14ac:dyDescent="0.35">
      <c r="A807">
        <v>1424</v>
      </c>
      <c r="B807" t="s">
        <v>1563</v>
      </c>
    </row>
    <row r="808" spans="1:2" x14ac:dyDescent="0.35">
      <c r="A808">
        <v>1424</v>
      </c>
      <c r="B808" t="s">
        <v>1563</v>
      </c>
    </row>
    <row r="809" spans="1:2" x14ac:dyDescent="0.35">
      <c r="A809">
        <v>1424</v>
      </c>
      <c r="B809" t="s">
        <v>1563</v>
      </c>
    </row>
    <row r="810" spans="1:2" x14ac:dyDescent="0.35">
      <c r="A810">
        <v>1425</v>
      </c>
      <c r="B810" t="s">
        <v>1564</v>
      </c>
    </row>
    <row r="811" spans="1:2" x14ac:dyDescent="0.35">
      <c r="A811">
        <v>1427</v>
      </c>
      <c r="B811" t="s">
        <v>1565</v>
      </c>
    </row>
    <row r="812" spans="1:2" x14ac:dyDescent="0.35">
      <c r="A812">
        <v>1432</v>
      </c>
      <c r="B812" t="s">
        <v>1566</v>
      </c>
    </row>
    <row r="813" spans="1:2" x14ac:dyDescent="0.35">
      <c r="A813">
        <v>1432</v>
      </c>
      <c r="B813" t="s">
        <v>1566</v>
      </c>
    </row>
    <row r="814" spans="1:2" x14ac:dyDescent="0.35">
      <c r="A814">
        <v>1433</v>
      </c>
      <c r="B814" t="s">
        <v>1567</v>
      </c>
    </row>
    <row r="815" spans="1:2" x14ac:dyDescent="0.35">
      <c r="A815">
        <v>1433</v>
      </c>
      <c r="B815" t="s">
        <v>1567</v>
      </c>
    </row>
    <row r="816" spans="1:2" x14ac:dyDescent="0.35">
      <c r="A816">
        <v>1433</v>
      </c>
      <c r="B816" t="s">
        <v>1567</v>
      </c>
    </row>
    <row r="817" spans="1:2" x14ac:dyDescent="0.35">
      <c r="A817">
        <v>1438</v>
      </c>
      <c r="B817" t="s">
        <v>1568</v>
      </c>
    </row>
    <row r="818" spans="1:2" x14ac:dyDescent="0.35">
      <c r="A818">
        <v>1439</v>
      </c>
      <c r="B818" t="s">
        <v>1569</v>
      </c>
    </row>
    <row r="819" spans="1:2" x14ac:dyDescent="0.35">
      <c r="A819">
        <v>1442</v>
      </c>
      <c r="B819" t="s">
        <v>1570</v>
      </c>
    </row>
    <row r="820" spans="1:2" x14ac:dyDescent="0.35">
      <c r="A820">
        <v>1442</v>
      </c>
      <c r="B820" t="s">
        <v>1570</v>
      </c>
    </row>
    <row r="821" spans="1:2" x14ac:dyDescent="0.35">
      <c r="A821">
        <v>1442</v>
      </c>
      <c r="B821" t="s">
        <v>1570</v>
      </c>
    </row>
    <row r="822" spans="1:2" x14ac:dyDescent="0.35">
      <c r="A822">
        <v>1450</v>
      </c>
      <c r="B822" t="s">
        <v>1571</v>
      </c>
    </row>
    <row r="823" spans="1:2" x14ac:dyDescent="0.35">
      <c r="A823">
        <v>1459</v>
      </c>
      <c r="B823" t="s">
        <v>1572</v>
      </c>
    </row>
    <row r="824" spans="1:2" x14ac:dyDescent="0.35">
      <c r="A824">
        <v>1461</v>
      </c>
      <c r="B824" t="s">
        <v>1573</v>
      </c>
    </row>
    <row r="825" spans="1:2" x14ac:dyDescent="0.35">
      <c r="A825">
        <v>1466</v>
      </c>
      <c r="B825" t="s">
        <v>1574</v>
      </c>
    </row>
    <row r="826" spans="1:2" x14ac:dyDescent="0.35">
      <c r="A826">
        <v>1466</v>
      </c>
      <c r="B826" t="s">
        <v>1574</v>
      </c>
    </row>
    <row r="827" spans="1:2" x14ac:dyDescent="0.35">
      <c r="A827">
        <v>1469</v>
      </c>
      <c r="B827" t="s">
        <v>1575</v>
      </c>
    </row>
    <row r="828" spans="1:2" x14ac:dyDescent="0.35">
      <c r="A828">
        <v>1469</v>
      </c>
      <c r="B828" t="s">
        <v>1575</v>
      </c>
    </row>
    <row r="829" spans="1:2" x14ac:dyDescent="0.35">
      <c r="A829">
        <v>1471</v>
      </c>
      <c r="B829" t="s">
        <v>1576</v>
      </c>
    </row>
    <row r="830" spans="1:2" x14ac:dyDescent="0.35">
      <c r="A830">
        <v>1472</v>
      </c>
      <c r="B830" t="s">
        <v>1577</v>
      </c>
    </row>
    <row r="831" spans="1:2" x14ac:dyDescent="0.35">
      <c r="A831">
        <v>1472</v>
      </c>
      <c r="B831" t="s">
        <v>1577</v>
      </c>
    </row>
    <row r="832" spans="1:2" x14ac:dyDescent="0.35">
      <c r="A832">
        <v>1473</v>
      </c>
      <c r="B832" t="s">
        <v>1578</v>
      </c>
    </row>
    <row r="833" spans="1:2" x14ac:dyDescent="0.35">
      <c r="A833">
        <v>1481</v>
      </c>
      <c r="B833" t="s">
        <v>1579</v>
      </c>
    </row>
    <row r="834" spans="1:2" x14ac:dyDescent="0.35">
      <c r="A834">
        <v>1482</v>
      </c>
      <c r="B834" t="s">
        <v>1580</v>
      </c>
    </row>
    <row r="835" spans="1:2" x14ac:dyDescent="0.35">
      <c r="A835">
        <v>1482</v>
      </c>
      <c r="B835" t="s">
        <v>1580</v>
      </c>
    </row>
    <row r="836" spans="1:2" x14ac:dyDescent="0.35">
      <c r="A836">
        <v>1484</v>
      </c>
      <c r="B836" t="s">
        <v>1581</v>
      </c>
    </row>
    <row r="837" spans="1:2" x14ac:dyDescent="0.35">
      <c r="A837">
        <v>1484</v>
      </c>
      <c r="B837" t="s">
        <v>1581</v>
      </c>
    </row>
    <row r="838" spans="1:2" x14ac:dyDescent="0.35">
      <c r="A838">
        <v>1484</v>
      </c>
      <c r="B838" t="s">
        <v>1581</v>
      </c>
    </row>
    <row r="839" spans="1:2" x14ac:dyDescent="0.35">
      <c r="A839">
        <v>1485</v>
      </c>
      <c r="B839" t="s">
        <v>1582</v>
      </c>
    </row>
    <row r="840" spans="1:2" x14ac:dyDescent="0.35">
      <c r="A840">
        <v>1485</v>
      </c>
      <c r="B840" t="s">
        <v>1582</v>
      </c>
    </row>
    <row r="841" spans="1:2" x14ac:dyDescent="0.35">
      <c r="A841">
        <v>1485</v>
      </c>
      <c r="B841" t="s">
        <v>1582</v>
      </c>
    </row>
    <row r="842" spans="1:2" x14ac:dyDescent="0.35">
      <c r="A842">
        <v>1492</v>
      </c>
      <c r="B842" t="s">
        <v>1583</v>
      </c>
    </row>
    <row r="843" spans="1:2" x14ac:dyDescent="0.35">
      <c r="A843">
        <v>1494</v>
      </c>
      <c r="B843" t="s">
        <v>1584</v>
      </c>
    </row>
    <row r="844" spans="1:2" x14ac:dyDescent="0.35">
      <c r="A844">
        <v>1494</v>
      </c>
      <c r="B844" t="s">
        <v>1584</v>
      </c>
    </row>
    <row r="845" spans="1:2" x14ac:dyDescent="0.35">
      <c r="A845">
        <v>1497</v>
      </c>
      <c r="B845" t="s">
        <v>1585</v>
      </c>
    </row>
    <row r="846" spans="1:2" x14ac:dyDescent="0.35">
      <c r="A846">
        <v>1497</v>
      </c>
      <c r="B846" t="s">
        <v>1585</v>
      </c>
    </row>
    <row r="847" spans="1:2" x14ac:dyDescent="0.35">
      <c r="A847">
        <v>1499</v>
      </c>
      <c r="B847" t="s">
        <v>1586</v>
      </c>
    </row>
    <row r="848" spans="1:2" x14ac:dyDescent="0.35">
      <c r="A848">
        <v>1499</v>
      </c>
      <c r="B848" t="s">
        <v>1586</v>
      </c>
    </row>
    <row r="849" spans="1:2" x14ac:dyDescent="0.35">
      <c r="A849">
        <v>1499</v>
      </c>
      <c r="B849" t="s">
        <v>1586</v>
      </c>
    </row>
    <row r="850" spans="1:2" x14ac:dyDescent="0.35">
      <c r="A850">
        <v>1502</v>
      </c>
      <c r="B850" t="s">
        <v>1587</v>
      </c>
    </row>
    <row r="851" spans="1:2" x14ac:dyDescent="0.35">
      <c r="A851">
        <v>1502</v>
      </c>
      <c r="B851" t="s">
        <v>1587</v>
      </c>
    </row>
    <row r="852" spans="1:2" x14ac:dyDescent="0.35">
      <c r="A852">
        <v>1502</v>
      </c>
      <c r="B852" t="s">
        <v>1587</v>
      </c>
    </row>
    <row r="853" spans="1:2" x14ac:dyDescent="0.35">
      <c r="A853">
        <v>1505</v>
      </c>
      <c r="B853" t="s">
        <v>1588</v>
      </c>
    </row>
    <row r="854" spans="1:2" x14ac:dyDescent="0.35">
      <c r="A854">
        <v>1511</v>
      </c>
      <c r="B854" t="s">
        <v>1589</v>
      </c>
    </row>
    <row r="855" spans="1:2" x14ac:dyDescent="0.35">
      <c r="A855">
        <v>1519</v>
      </c>
      <c r="B855" t="s">
        <v>1590</v>
      </c>
    </row>
    <row r="856" spans="1:2" x14ac:dyDescent="0.35">
      <c r="A856">
        <v>1522</v>
      </c>
      <c r="B856" t="s">
        <v>1591</v>
      </c>
    </row>
    <row r="857" spans="1:2" x14ac:dyDescent="0.35">
      <c r="A857">
        <v>1526</v>
      </c>
      <c r="B857" t="s">
        <v>1592</v>
      </c>
    </row>
    <row r="858" spans="1:2" x14ac:dyDescent="0.35">
      <c r="A858">
        <v>1527</v>
      </c>
      <c r="B858" t="s">
        <v>1593</v>
      </c>
    </row>
    <row r="859" spans="1:2" x14ac:dyDescent="0.35">
      <c r="A859">
        <v>1527</v>
      </c>
      <c r="B859" t="s">
        <v>1593</v>
      </c>
    </row>
    <row r="860" spans="1:2" x14ac:dyDescent="0.35">
      <c r="A860">
        <v>1527</v>
      </c>
      <c r="B860" t="s">
        <v>1593</v>
      </c>
    </row>
    <row r="861" spans="1:2" x14ac:dyDescent="0.35">
      <c r="A861">
        <v>1528</v>
      </c>
      <c r="B861" t="s">
        <v>1594</v>
      </c>
    </row>
    <row r="862" spans="1:2" x14ac:dyDescent="0.35">
      <c r="A862">
        <v>1531</v>
      </c>
      <c r="B862" t="s">
        <v>1595</v>
      </c>
    </row>
    <row r="863" spans="1:2" x14ac:dyDescent="0.35">
      <c r="A863">
        <v>1533</v>
      </c>
      <c r="B863" t="s">
        <v>1596</v>
      </c>
    </row>
    <row r="864" spans="1:2" x14ac:dyDescent="0.35">
      <c r="A864">
        <v>1533</v>
      </c>
      <c r="B864" t="s">
        <v>1596</v>
      </c>
    </row>
    <row r="865" spans="1:2" x14ac:dyDescent="0.35">
      <c r="A865">
        <v>1548</v>
      </c>
      <c r="B865" t="s">
        <v>1597</v>
      </c>
    </row>
    <row r="866" spans="1:2" x14ac:dyDescent="0.35">
      <c r="A866">
        <v>1551</v>
      </c>
      <c r="B866" t="s">
        <v>1598</v>
      </c>
    </row>
    <row r="867" spans="1:2" x14ac:dyDescent="0.35">
      <c r="A867">
        <v>1552</v>
      </c>
      <c r="B867" t="s">
        <v>1599</v>
      </c>
    </row>
    <row r="868" spans="1:2" x14ac:dyDescent="0.35">
      <c r="A868">
        <v>1553</v>
      </c>
      <c r="B868" t="s">
        <v>1600</v>
      </c>
    </row>
    <row r="869" spans="1:2" x14ac:dyDescent="0.35">
      <c r="A869">
        <v>1554</v>
      </c>
      <c r="B869" t="s">
        <v>1601</v>
      </c>
    </row>
    <row r="870" spans="1:2" x14ac:dyDescent="0.35">
      <c r="A870">
        <v>1554</v>
      </c>
      <c r="B870" t="s">
        <v>1601</v>
      </c>
    </row>
    <row r="871" spans="1:2" x14ac:dyDescent="0.35">
      <c r="A871">
        <v>1556</v>
      </c>
      <c r="B871" t="s">
        <v>1602</v>
      </c>
    </row>
    <row r="872" spans="1:2" x14ac:dyDescent="0.35">
      <c r="A872">
        <v>1556</v>
      </c>
      <c r="B872" t="s">
        <v>1602</v>
      </c>
    </row>
    <row r="873" spans="1:2" x14ac:dyDescent="0.35">
      <c r="A873">
        <v>1557</v>
      </c>
      <c r="B873" t="s">
        <v>1603</v>
      </c>
    </row>
    <row r="874" spans="1:2" x14ac:dyDescent="0.35">
      <c r="A874">
        <v>1557</v>
      </c>
      <c r="B874" t="s">
        <v>1603</v>
      </c>
    </row>
    <row r="875" spans="1:2" x14ac:dyDescent="0.35">
      <c r="A875">
        <v>1559</v>
      </c>
      <c r="B875" t="s">
        <v>1604</v>
      </c>
    </row>
    <row r="876" spans="1:2" x14ac:dyDescent="0.35">
      <c r="A876">
        <v>1561</v>
      </c>
      <c r="B876" t="s">
        <v>1605</v>
      </c>
    </row>
    <row r="877" spans="1:2" x14ac:dyDescent="0.35">
      <c r="A877">
        <v>1561</v>
      </c>
      <c r="B877" t="s">
        <v>1605</v>
      </c>
    </row>
    <row r="878" spans="1:2" x14ac:dyDescent="0.35">
      <c r="A878">
        <v>1574</v>
      </c>
      <c r="B878" t="s">
        <v>1606</v>
      </c>
    </row>
    <row r="879" spans="1:2" x14ac:dyDescent="0.35">
      <c r="A879">
        <v>1580</v>
      </c>
      <c r="B879" t="s">
        <v>1607</v>
      </c>
    </row>
    <row r="880" spans="1:2" x14ac:dyDescent="0.35">
      <c r="A880">
        <v>1590</v>
      </c>
      <c r="B880" t="s">
        <v>1608</v>
      </c>
    </row>
    <row r="881" spans="1:2" x14ac:dyDescent="0.35">
      <c r="A881">
        <v>1593</v>
      </c>
      <c r="B881" t="s">
        <v>1609</v>
      </c>
    </row>
    <row r="882" spans="1:2" x14ac:dyDescent="0.35">
      <c r="A882">
        <v>1595</v>
      </c>
      <c r="B882" t="s">
        <v>1610</v>
      </c>
    </row>
    <row r="883" spans="1:2" x14ac:dyDescent="0.35">
      <c r="A883">
        <v>1595</v>
      </c>
      <c r="B883" t="s">
        <v>1610</v>
      </c>
    </row>
    <row r="884" spans="1:2" x14ac:dyDescent="0.35">
      <c r="A884">
        <v>1595</v>
      </c>
      <c r="B884" t="s">
        <v>1610</v>
      </c>
    </row>
    <row r="885" spans="1:2" x14ac:dyDescent="0.35">
      <c r="A885">
        <v>1602</v>
      </c>
      <c r="B885" t="s">
        <v>1611</v>
      </c>
    </row>
    <row r="886" spans="1:2" x14ac:dyDescent="0.35">
      <c r="A886">
        <v>1603</v>
      </c>
      <c r="B886" t="s">
        <v>1612</v>
      </c>
    </row>
    <row r="887" spans="1:2" x14ac:dyDescent="0.35">
      <c r="A887">
        <v>1603</v>
      </c>
      <c r="B887" t="s">
        <v>1612</v>
      </c>
    </row>
    <row r="888" spans="1:2" x14ac:dyDescent="0.35">
      <c r="A888">
        <v>1606</v>
      </c>
      <c r="B888" t="s">
        <v>1613</v>
      </c>
    </row>
    <row r="889" spans="1:2" x14ac:dyDescent="0.35">
      <c r="A889">
        <v>1606</v>
      </c>
      <c r="B889" t="s">
        <v>1613</v>
      </c>
    </row>
    <row r="890" spans="1:2" x14ac:dyDescent="0.35">
      <c r="A890">
        <v>1606</v>
      </c>
      <c r="B890" t="s">
        <v>1613</v>
      </c>
    </row>
    <row r="891" spans="1:2" x14ac:dyDescent="0.35">
      <c r="A891">
        <v>1607</v>
      </c>
      <c r="B891" t="s">
        <v>1614</v>
      </c>
    </row>
    <row r="892" spans="1:2" x14ac:dyDescent="0.35">
      <c r="A892">
        <v>1607</v>
      </c>
      <c r="B892" t="s">
        <v>1614</v>
      </c>
    </row>
    <row r="893" spans="1:2" x14ac:dyDescent="0.35">
      <c r="A893">
        <v>1609</v>
      </c>
      <c r="B893" t="s">
        <v>1615</v>
      </c>
    </row>
    <row r="894" spans="1:2" x14ac:dyDescent="0.35">
      <c r="A894">
        <v>1609</v>
      </c>
      <c r="B894" t="s">
        <v>1615</v>
      </c>
    </row>
    <row r="895" spans="1:2" x14ac:dyDescent="0.35">
      <c r="A895">
        <v>1614</v>
      </c>
      <c r="B895" t="s">
        <v>1616</v>
      </c>
    </row>
    <row r="896" spans="1:2" x14ac:dyDescent="0.35">
      <c r="A896">
        <v>1618</v>
      </c>
      <c r="B896" t="s">
        <v>1617</v>
      </c>
    </row>
    <row r="897" spans="1:2" x14ac:dyDescent="0.35">
      <c r="A897">
        <v>1620</v>
      </c>
      <c r="B897" t="s">
        <v>1618</v>
      </c>
    </row>
    <row r="898" spans="1:2" x14ac:dyDescent="0.35">
      <c r="A898">
        <v>1623</v>
      </c>
      <c r="B898" t="s">
        <v>1619</v>
      </c>
    </row>
    <row r="899" spans="1:2" x14ac:dyDescent="0.35">
      <c r="A899">
        <v>1623</v>
      </c>
      <c r="B899" t="s">
        <v>1619</v>
      </c>
    </row>
    <row r="900" spans="1:2" x14ac:dyDescent="0.35">
      <c r="A900">
        <v>1623</v>
      </c>
      <c r="B900" t="s">
        <v>1619</v>
      </c>
    </row>
    <row r="901" spans="1:2" x14ac:dyDescent="0.35">
      <c r="A901">
        <v>1625</v>
      </c>
      <c r="B901" t="s">
        <v>1620</v>
      </c>
    </row>
    <row r="902" spans="1:2" x14ac:dyDescent="0.35">
      <c r="A902">
        <v>1625</v>
      </c>
      <c r="B902" t="s">
        <v>1620</v>
      </c>
    </row>
    <row r="903" spans="1:2" x14ac:dyDescent="0.35">
      <c r="A903">
        <v>1625</v>
      </c>
      <c r="B903" t="s">
        <v>1620</v>
      </c>
    </row>
    <row r="904" spans="1:2" x14ac:dyDescent="0.35">
      <c r="A904">
        <v>1625</v>
      </c>
      <c r="B904" t="s">
        <v>1620</v>
      </c>
    </row>
    <row r="905" spans="1:2" x14ac:dyDescent="0.35">
      <c r="A905">
        <v>1627</v>
      </c>
      <c r="B905" t="s">
        <v>1621</v>
      </c>
    </row>
    <row r="906" spans="1:2" x14ac:dyDescent="0.35">
      <c r="A906">
        <v>1632</v>
      </c>
      <c r="B906" t="s">
        <v>1622</v>
      </c>
    </row>
    <row r="907" spans="1:2" x14ac:dyDescent="0.35">
      <c r="A907">
        <v>1632</v>
      </c>
      <c r="B907" t="s">
        <v>1622</v>
      </c>
    </row>
    <row r="908" spans="1:2" x14ac:dyDescent="0.35">
      <c r="A908">
        <v>1633</v>
      </c>
      <c r="B908" t="s">
        <v>1623</v>
      </c>
    </row>
    <row r="909" spans="1:2" x14ac:dyDescent="0.35">
      <c r="A909">
        <v>1634</v>
      </c>
      <c r="B909" t="s">
        <v>1624</v>
      </c>
    </row>
    <row r="910" spans="1:2" x14ac:dyDescent="0.35">
      <c r="A910">
        <v>1636</v>
      </c>
      <c r="B910" t="s">
        <v>1625</v>
      </c>
    </row>
    <row r="911" spans="1:2" x14ac:dyDescent="0.35">
      <c r="A911">
        <v>1636</v>
      </c>
      <c r="B911" t="s">
        <v>1625</v>
      </c>
    </row>
    <row r="912" spans="1:2" x14ac:dyDescent="0.35">
      <c r="A912">
        <v>1636</v>
      </c>
      <c r="B912" t="s">
        <v>1625</v>
      </c>
    </row>
    <row r="913" spans="1:2" x14ac:dyDescent="0.35">
      <c r="A913">
        <v>1639</v>
      </c>
      <c r="B913" t="s">
        <v>1626</v>
      </c>
    </row>
    <row r="914" spans="1:2" x14ac:dyDescent="0.35">
      <c r="A914">
        <v>1644</v>
      </c>
      <c r="B914" t="s">
        <v>1627</v>
      </c>
    </row>
    <row r="915" spans="1:2" x14ac:dyDescent="0.35">
      <c r="A915">
        <v>1646</v>
      </c>
      <c r="B915" t="s">
        <v>1628</v>
      </c>
    </row>
    <row r="916" spans="1:2" x14ac:dyDescent="0.35">
      <c r="A916">
        <v>1648</v>
      </c>
      <c r="B916" t="s">
        <v>1629</v>
      </c>
    </row>
    <row r="917" spans="1:2" x14ac:dyDescent="0.35">
      <c r="A917">
        <v>1648</v>
      </c>
      <c r="B917" t="s">
        <v>1629</v>
      </c>
    </row>
    <row r="918" spans="1:2" x14ac:dyDescent="0.35">
      <c r="A918">
        <v>1649</v>
      </c>
      <c r="B918" t="s">
        <v>1630</v>
      </c>
    </row>
    <row r="919" spans="1:2" x14ac:dyDescent="0.35">
      <c r="A919">
        <v>1650</v>
      </c>
      <c r="B919" t="s">
        <v>1631</v>
      </c>
    </row>
    <row r="920" spans="1:2" x14ac:dyDescent="0.35">
      <c r="A920">
        <v>1650</v>
      </c>
      <c r="B920" t="s">
        <v>1631</v>
      </c>
    </row>
    <row r="921" spans="1:2" x14ac:dyDescent="0.35">
      <c r="A921">
        <v>1650</v>
      </c>
      <c r="B921" t="s">
        <v>1631</v>
      </c>
    </row>
    <row r="922" spans="1:2" x14ac:dyDescent="0.35">
      <c r="A922">
        <v>1653</v>
      </c>
      <c r="B922" t="s">
        <v>1632</v>
      </c>
    </row>
    <row r="923" spans="1:2" x14ac:dyDescent="0.35">
      <c r="A923">
        <v>1653</v>
      </c>
      <c r="B923" t="s">
        <v>1632</v>
      </c>
    </row>
    <row r="924" spans="1:2" x14ac:dyDescent="0.35">
      <c r="A924">
        <v>1665</v>
      </c>
      <c r="B924" t="s">
        <v>1633</v>
      </c>
    </row>
    <row r="925" spans="1:2" x14ac:dyDescent="0.35">
      <c r="A925">
        <v>1670</v>
      </c>
      <c r="B925" t="s">
        <v>1634</v>
      </c>
    </row>
    <row r="926" spans="1:2" x14ac:dyDescent="0.35">
      <c r="A926">
        <v>1670</v>
      </c>
      <c r="B926" t="s">
        <v>1634</v>
      </c>
    </row>
    <row r="927" spans="1:2" x14ac:dyDescent="0.35">
      <c r="A927">
        <v>1671</v>
      </c>
      <c r="B927" t="s">
        <v>1635</v>
      </c>
    </row>
    <row r="928" spans="1:2" x14ac:dyDescent="0.35">
      <c r="A928">
        <v>1671</v>
      </c>
      <c r="B928" t="s">
        <v>1635</v>
      </c>
    </row>
    <row r="929" spans="1:2" x14ac:dyDescent="0.35">
      <c r="A929">
        <v>1672</v>
      </c>
      <c r="B929" t="s">
        <v>1636</v>
      </c>
    </row>
    <row r="930" spans="1:2" x14ac:dyDescent="0.35">
      <c r="A930">
        <v>1672</v>
      </c>
      <c r="B930" t="s">
        <v>1636</v>
      </c>
    </row>
    <row r="931" spans="1:2" x14ac:dyDescent="0.35">
      <c r="A931">
        <v>1679</v>
      </c>
      <c r="B931" t="s">
        <v>1637</v>
      </c>
    </row>
    <row r="932" spans="1:2" x14ac:dyDescent="0.35">
      <c r="A932">
        <v>1680</v>
      </c>
      <c r="B932" t="s">
        <v>1638</v>
      </c>
    </row>
    <row r="933" spans="1:2" x14ac:dyDescent="0.35">
      <c r="A933">
        <v>1680</v>
      </c>
      <c r="B933" t="s">
        <v>1638</v>
      </c>
    </row>
    <row r="934" spans="1:2" x14ac:dyDescent="0.35">
      <c r="A934">
        <v>1682</v>
      </c>
      <c r="B934" t="s">
        <v>1639</v>
      </c>
    </row>
    <row r="935" spans="1:2" x14ac:dyDescent="0.35">
      <c r="A935">
        <v>1682</v>
      </c>
      <c r="B935" t="s">
        <v>1639</v>
      </c>
    </row>
    <row r="936" spans="1:2" x14ac:dyDescent="0.35">
      <c r="A936">
        <v>1683</v>
      </c>
      <c r="B936" t="s">
        <v>1640</v>
      </c>
    </row>
    <row r="937" spans="1:2" x14ac:dyDescent="0.35">
      <c r="A937">
        <v>1683</v>
      </c>
      <c r="B937" t="s">
        <v>1640</v>
      </c>
    </row>
    <row r="938" spans="1:2" x14ac:dyDescent="0.35">
      <c r="A938">
        <v>1686</v>
      </c>
      <c r="B938" t="s">
        <v>1641</v>
      </c>
    </row>
    <row r="939" spans="1:2" x14ac:dyDescent="0.35">
      <c r="A939">
        <v>1689</v>
      </c>
      <c r="B939" t="s">
        <v>1642</v>
      </c>
    </row>
    <row r="940" spans="1:2" x14ac:dyDescent="0.35">
      <c r="A940">
        <v>1690</v>
      </c>
      <c r="B940" t="s">
        <v>1643</v>
      </c>
    </row>
    <row r="941" spans="1:2" x14ac:dyDescent="0.35">
      <c r="A941">
        <v>1690</v>
      </c>
      <c r="B941" t="s">
        <v>1643</v>
      </c>
    </row>
    <row r="942" spans="1:2" x14ac:dyDescent="0.35">
      <c r="A942">
        <v>1692</v>
      </c>
      <c r="B942" t="s">
        <v>1644</v>
      </c>
    </row>
    <row r="943" spans="1:2" x14ac:dyDescent="0.35">
      <c r="A943">
        <v>1693</v>
      </c>
      <c r="B943" t="s">
        <v>1645</v>
      </c>
    </row>
    <row r="944" spans="1:2" x14ac:dyDescent="0.35">
      <c r="A944">
        <v>1693</v>
      </c>
      <c r="B944" t="s">
        <v>1645</v>
      </c>
    </row>
    <row r="945" spans="1:2" x14ac:dyDescent="0.35">
      <c r="A945">
        <v>1697</v>
      </c>
      <c r="B945" t="s">
        <v>1646</v>
      </c>
    </row>
    <row r="946" spans="1:2" x14ac:dyDescent="0.35">
      <c r="A946">
        <v>1699</v>
      </c>
      <c r="B946" t="s">
        <v>1647</v>
      </c>
    </row>
    <row r="947" spans="1:2" x14ac:dyDescent="0.35">
      <c r="A947">
        <v>1699</v>
      </c>
      <c r="B947" t="s">
        <v>1647</v>
      </c>
    </row>
    <row r="948" spans="1:2" x14ac:dyDescent="0.35">
      <c r="A948">
        <v>1702</v>
      </c>
      <c r="B948" t="s">
        <v>1648</v>
      </c>
    </row>
    <row r="949" spans="1:2" x14ac:dyDescent="0.35">
      <c r="A949">
        <v>1702</v>
      </c>
      <c r="B949" t="s">
        <v>1648</v>
      </c>
    </row>
    <row r="950" spans="1:2" x14ac:dyDescent="0.35">
      <c r="A950">
        <v>1708</v>
      </c>
      <c r="B950" t="s">
        <v>1649</v>
      </c>
    </row>
    <row r="951" spans="1:2" x14ac:dyDescent="0.35">
      <c r="A951">
        <v>1708</v>
      </c>
      <c r="B951" t="s">
        <v>1649</v>
      </c>
    </row>
    <row r="952" spans="1:2" x14ac:dyDescent="0.35">
      <c r="A952">
        <v>1709</v>
      </c>
      <c r="B952" t="s">
        <v>1650</v>
      </c>
    </row>
    <row r="953" spans="1:2" x14ac:dyDescent="0.35">
      <c r="A953">
        <v>1709</v>
      </c>
      <c r="B953" t="s">
        <v>1650</v>
      </c>
    </row>
    <row r="954" spans="1:2" x14ac:dyDescent="0.35">
      <c r="A954">
        <v>1711</v>
      </c>
      <c r="B954" t="s">
        <v>1651</v>
      </c>
    </row>
    <row r="955" spans="1:2" x14ac:dyDescent="0.35">
      <c r="A955">
        <v>1712</v>
      </c>
      <c r="B955" t="s">
        <v>1652</v>
      </c>
    </row>
    <row r="956" spans="1:2" x14ac:dyDescent="0.35">
      <c r="A956">
        <v>1713</v>
      </c>
      <c r="B956" t="s">
        <v>1653</v>
      </c>
    </row>
    <row r="957" spans="1:2" x14ac:dyDescent="0.35">
      <c r="A957">
        <v>1718</v>
      </c>
      <c r="B957" t="s">
        <v>1654</v>
      </c>
    </row>
    <row r="958" spans="1:2" x14ac:dyDescent="0.35">
      <c r="A958">
        <v>1719</v>
      </c>
      <c r="B958" t="s">
        <v>1655</v>
      </c>
    </row>
    <row r="959" spans="1:2" x14ac:dyDescent="0.35">
      <c r="A959">
        <v>1721</v>
      </c>
      <c r="B959" t="s">
        <v>1656</v>
      </c>
    </row>
    <row r="960" spans="1:2" x14ac:dyDescent="0.35">
      <c r="A960">
        <v>1723</v>
      </c>
      <c r="B960" t="s">
        <v>1657</v>
      </c>
    </row>
    <row r="961" spans="1:2" x14ac:dyDescent="0.35">
      <c r="A961">
        <v>1723</v>
      </c>
      <c r="B961" t="s">
        <v>1657</v>
      </c>
    </row>
    <row r="962" spans="1:2" x14ac:dyDescent="0.35">
      <c r="A962">
        <v>1723</v>
      </c>
      <c r="B962" t="s">
        <v>1657</v>
      </c>
    </row>
    <row r="963" spans="1:2" x14ac:dyDescent="0.35">
      <c r="A963">
        <v>1723</v>
      </c>
      <c r="B963" t="s">
        <v>1657</v>
      </c>
    </row>
    <row r="964" spans="1:2" x14ac:dyDescent="0.35">
      <c r="A964">
        <v>1725</v>
      </c>
      <c r="B964" t="s">
        <v>1658</v>
      </c>
    </row>
    <row r="965" spans="1:2" x14ac:dyDescent="0.35">
      <c r="A965">
        <v>1727</v>
      </c>
      <c r="B965" t="s">
        <v>1659</v>
      </c>
    </row>
    <row r="966" spans="1:2" x14ac:dyDescent="0.35">
      <c r="A966">
        <v>1728</v>
      </c>
      <c r="B966" t="s">
        <v>1660</v>
      </c>
    </row>
    <row r="967" spans="1:2" x14ac:dyDescent="0.35">
      <c r="A967">
        <v>1730</v>
      </c>
      <c r="B967" t="s">
        <v>1661</v>
      </c>
    </row>
    <row r="968" spans="1:2" x14ac:dyDescent="0.35">
      <c r="A968">
        <v>1733</v>
      </c>
      <c r="B968" t="s">
        <v>1662</v>
      </c>
    </row>
    <row r="969" spans="1:2" x14ac:dyDescent="0.35">
      <c r="A969">
        <v>1733</v>
      </c>
      <c r="B969" t="s">
        <v>1662</v>
      </c>
    </row>
    <row r="970" spans="1:2" x14ac:dyDescent="0.35">
      <c r="A970">
        <v>1733</v>
      </c>
      <c r="B970" t="s">
        <v>1662</v>
      </c>
    </row>
    <row r="971" spans="1:2" x14ac:dyDescent="0.35">
      <c r="A971">
        <v>1734</v>
      </c>
      <c r="B971" t="s">
        <v>1663</v>
      </c>
    </row>
    <row r="972" spans="1:2" x14ac:dyDescent="0.35">
      <c r="A972">
        <v>1734</v>
      </c>
      <c r="B972" t="s">
        <v>1663</v>
      </c>
    </row>
    <row r="973" spans="1:2" x14ac:dyDescent="0.35">
      <c r="A973">
        <v>1734</v>
      </c>
      <c r="B973" t="s">
        <v>1663</v>
      </c>
    </row>
    <row r="974" spans="1:2" x14ac:dyDescent="0.35">
      <c r="A974">
        <v>1735</v>
      </c>
      <c r="B974" t="s">
        <v>1664</v>
      </c>
    </row>
    <row r="975" spans="1:2" x14ac:dyDescent="0.35">
      <c r="A975">
        <v>1737</v>
      </c>
      <c r="B975" t="s">
        <v>1665</v>
      </c>
    </row>
    <row r="976" spans="1:2" x14ac:dyDescent="0.35">
      <c r="A976">
        <v>1737</v>
      </c>
      <c r="B976" t="s">
        <v>1665</v>
      </c>
    </row>
    <row r="977" spans="1:2" x14ac:dyDescent="0.35">
      <c r="A977">
        <v>1738</v>
      </c>
      <c r="B977" t="s">
        <v>1666</v>
      </c>
    </row>
    <row r="978" spans="1:2" x14ac:dyDescent="0.35">
      <c r="A978">
        <v>1738</v>
      </c>
      <c r="B978" t="s">
        <v>1666</v>
      </c>
    </row>
    <row r="979" spans="1:2" x14ac:dyDescent="0.35">
      <c r="A979">
        <v>1739</v>
      </c>
      <c r="B979" t="s">
        <v>1667</v>
      </c>
    </row>
    <row r="980" spans="1:2" x14ac:dyDescent="0.35">
      <c r="A980">
        <v>1743</v>
      </c>
      <c r="B980" t="s">
        <v>1668</v>
      </c>
    </row>
    <row r="981" spans="1:2" x14ac:dyDescent="0.35">
      <c r="A981">
        <v>1745</v>
      </c>
      <c r="B981" t="s">
        <v>1669</v>
      </c>
    </row>
    <row r="982" spans="1:2" x14ac:dyDescent="0.35">
      <c r="A982">
        <v>1745</v>
      </c>
      <c r="B982" t="s">
        <v>1669</v>
      </c>
    </row>
    <row r="983" spans="1:2" x14ac:dyDescent="0.35">
      <c r="A983">
        <v>1745</v>
      </c>
      <c r="B983" t="s">
        <v>1669</v>
      </c>
    </row>
    <row r="984" spans="1:2" x14ac:dyDescent="0.35">
      <c r="A984">
        <v>1745</v>
      </c>
      <c r="B984" t="s">
        <v>1669</v>
      </c>
    </row>
    <row r="985" spans="1:2" x14ac:dyDescent="0.35">
      <c r="A985">
        <v>1748</v>
      </c>
      <c r="B985" t="s">
        <v>1670</v>
      </c>
    </row>
    <row r="986" spans="1:2" x14ac:dyDescent="0.35">
      <c r="A986">
        <v>1749</v>
      </c>
      <c r="B986" t="s">
        <v>1671</v>
      </c>
    </row>
    <row r="987" spans="1:2" x14ac:dyDescent="0.35">
      <c r="A987">
        <v>1749</v>
      </c>
      <c r="B987" t="s">
        <v>1671</v>
      </c>
    </row>
    <row r="988" spans="1:2" x14ac:dyDescent="0.35">
      <c r="A988">
        <v>1754</v>
      </c>
      <c r="B988" t="s">
        <v>1672</v>
      </c>
    </row>
    <row r="989" spans="1:2" x14ac:dyDescent="0.35">
      <c r="A989">
        <v>1754</v>
      </c>
      <c r="B989" t="s">
        <v>1672</v>
      </c>
    </row>
    <row r="990" spans="1:2" x14ac:dyDescent="0.35">
      <c r="A990">
        <v>1754</v>
      </c>
      <c r="B990" t="s">
        <v>1672</v>
      </c>
    </row>
    <row r="991" spans="1:2" x14ac:dyDescent="0.35">
      <c r="A991">
        <v>1764</v>
      </c>
      <c r="B991" t="s">
        <v>1673</v>
      </c>
    </row>
    <row r="992" spans="1:2" x14ac:dyDescent="0.35">
      <c r="A992">
        <v>1764</v>
      </c>
      <c r="B992" t="s">
        <v>1673</v>
      </c>
    </row>
    <row r="993" spans="1:2" x14ac:dyDescent="0.35">
      <c r="A993">
        <v>1764</v>
      </c>
      <c r="B993" t="s">
        <v>1673</v>
      </c>
    </row>
    <row r="994" spans="1:2" x14ac:dyDescent="0.35">
      <c r="A994">
        <v>1765</v>
      </c>
      <c r="B994" t="s">
        <v>1674</v>
      </c>
    </row>
    <row r="995" spans="1:2" x14ac:dyDescent="0.35">
      <c r="A995">
        <v>1767</v>
      </c>
      <c r="B995" t="s">
        <v>1675</v>
      </c>
    </row>
    <row r="996" spans="1:2" x14ac:dyDescent="0.35">
      <c r="A996">
        <v>1771</v>
      </c>
      <c r="B996" t="s">
        <v>1676</v>
      </c>
    </row>
    <row r="997" spans="1:2" x14ac:dyDescent="0.35">
      <c r="A997">
        <v>1775</v>
      </c>
      <c r="B997" t="s">
        <v>1677</v>
      </c>
    </row>
    <row r="998" spans="1:2" x14ac:dyDescent="0.35">
      <c r="A998">
        <v>1776</v>
      </c>
      <c r="B998" t="s">
        <v>1678</v>
      </c>
    </row>
    <row r="999" spans="1:2" x14ac:dyDescent="0.35">
      <c r="A999">
        <v>1777</v>
      </c>
      <c r="B999" t="s">
        <v>1679</v>
      </c>
    </row>
    <row r="1000" spans="1:2" x14ac:dyDescent="0.35">
      <c r="A1000">
        <v>1777</v>
      </c>
      <c r="B1000" t="s">
        <v>1679</v>
      </c>
    </row>
    <row r="1001" spans="1:2" x14ac:dyDescent="0.35">
      <c r="A1001">
        <v>1777</v>
      </c>
      <c r="B1001" t="s">
        <v>1679</v>
      </c>
    </row>
    <row r="1002" spans="1:2" x14ac:dyDescent="0.35">
      <c r="A1002">
        <v>1778</v>
      </c>
      <c r="B1002" t="s">
        <v>1680</v>
      </c>
    </row>
    <row r="1003" spans="1:2" x14ac:dyDescent="0.35">
      <c r="A1003">
        <v>1778</v>
      </c>
      <c r="B1003" t="s">
        <v>1680</v>
      </c>
    </row>
    <row r="1004" spans="1:2" x14ac:dyDescent="0.35">
      <c r="A1004">
        <v>1781</v>
      </c>
      <c r="B1004" t="s">
        <v>1681</v>
      </c>
    </row>
    <row r="1005" spans="1:2" x14ac:dyDescent="0.35">
      <c r="A1005">
        <v>1781</v>
      </c>
      <c r="B1005" t="s">
        <v>1681</v>
      </c>
    </row>
    <row r="1006" spans="1:2" x14ac:dyDescent="0.35">
      <c r="A1006">
        <v>1782</v>
      </c>
      <c r="B1006" t="s">
        <v>1682</v>
      </c>
    </row>
    <row r="1007" spans="1:2" x14ac:dyDescent="0.35">
      <c r="A1007">
        <v>1788</v>
      </c>
      <c r="B1007" t="s">
        <v>1683</v>
      </c>
    </row>
    <row r="1008" spans="1:2" x14ac:dyDescent="0.35">
      <c r="A1008">
        <v>1793</v>
      </c>
      <c r="B1008" t="s">
        <v>1684</v>
      </c>
    </row>
    <row r="1009" spans="1:2" x14ac:dyDescent="0.35">
      <c r="A1009">
        <v>1802</v>
      </c>
      <c r="B1009" t="s">
        <v>1685</v>
      </c>
    </row>
    <row r="1010" spans="1:2" x14ac:dyDescent="0.35">
      <c r="A1010">
        <v>1808</v>
      </c>
      <c r="B1010" t="s">
        <v>1686</v>
      </c>
    </row>
    <row r="1011" spans="1:2" x14ac:dyDescent="0.35">
      <c r="A1011">
        <v>1814</v>
      </c>
      <c r="B1011" t="s">
        <v>1687</v>
      </c>
    </row>
    <row r="1012" spans="1:2" x14ac:dyDescent="0.35">
      <c r="A1012">
        <v>1814</v>
      </c>
      <c r="B1012" t="s">
        <v>1687</v>
      </c>
    </row>
    <row r="1013" spans="1:2" x14ac:dyDescent="0.35">
      <c r="A1013">
        <v>1815</v>
      </c>
      <c r="B1013" t="s">
        <v>1688</v>
      </c>
    </row>
    <row r="1014" spans="1:2" x14ac:dyDescent="0.35">
      <c r="A1014">
        <v>1816</v>
      </c>
      <c r="B1014" t="s">
        <v>1689</v>
      </c>
    </row>
    <row r="1015" spans="1:2" x14ac:dyDescent="0.35">
      <c r="A1015">
        <v>1818</v>
      </c>
      <c r="B1015" t="s">
        <v>1690</v>
      </c>
    </row>
    <row r="1016" spans="1:2" x14ac:dyDescent="0.35">
      <c r="A1016">
        <v>1818</v>
      </c>
      <c r="B1016" t="s">
        <v>1690</v>
      </c>
    </row>
    <row r="1017" spans="1:2" x14ac:dyDescent="0.35">
      <c r="A1017">
        <v>1821</v>
      </c>
      <c r="B1017" t="s">
        <v>1691</v>
      </c>
    </row>
    <row r="1018" spans="1:2" x14ac:dyDescent="0.35">
      <c r="A1018">
        <v>1821</v>
      </c>
      <c r="B1018" t="s">
        <v>1691</v>
      </c>
    </row>
    <row r="1019" spans="1:2" x14ac:dyDescent="0.35">
      <c r="A1019">
        <v>1821</v>
      </c>
      <c r="B1019" t="s">
        <v>1691</v>
      </c>
    </row>
    <row r="1020" spans="1:2" x14ac:dyDescent="0.35">
      <c r="A1020">
        <v>1821</v>
      </c>
      <c r="B1020" t="s">
        <v>1691</v>
      </c>
    </row>
    <row r="1021" spans="1:2" x14ac:dyDescent="0.35">
      <c r="A1021">
        <v>1821</v>
      </c>
      <c r="B1021" t="s">
        <v>1691</v>
      </c>
    </row>
    <row r="1022" spans="1:2" x14ac:dyDescent="0.35">
      <c r="A1022">
        <v>1826</v>
      </c>
      <c r="B1022" t="s">
        <v>1692</v>
      </c>
    </row>
    <row r="1023" spans="1:2" x14ac:dyDescent="0.35">
      <c r="A1023">
        <v>1826</v>
      </c>
      <c r="B1023" t="s">
        <v>1692</v>
      </c>
    </row>
    <row r="1024" spans="1:2" x14ac:dyDescent="0.35">
      <c r="A1024">
        <v>1827</v>
      </c>
      <c r="B1024" t="s">
        <v>1693</v>
      </c>
    </row>
    <row r="1025" spans="1:2" x14ac:dyDescent="0.35">
      <c r="A1025">
        <v>1827</v>
      </c>
      <c r="B1025" t="s">
        <v>1693</v>
      </c>
    </row>
    <row r="1026" spans="1:2" x14ac:dyDescent="0.35">
      <c r="A1026">
        <v>1827</v>
      </c>
      <c r="B1026" t="s">
        <v>1693</v>
      </c>
    </row>
    <row r="1027" spans="1:2" x14ac:dyDescent="0.35">
      <c r="A1027">
        <v>1828</v>
      </c>
      <c r="B1027" t="s">
        <v>1694</v>
      </c>
    </row>
    <row r="1028" spans="1:2" x14ac:dyDescent="0.35">
      <c r="A1028">
        <v>1828</v>
      </c>
      <c r="B1028" t="s">
        <v>1694</v>
      </c>
    </row>
    <row r="1029" spans="1:2" x14ac:dyDescent="0.35">
      <c r="A1029">
        <v>1828</v>
      </c>
      <c r="B1029" t="s">
        <v>1694</v>
      </c>
    </row>
    <row r="1030" spans="1:2" x14ac:dyDescent="0.35">
      <c r="A1030">
        <v>1829</v>
      </c>
      <c r="B1030" t="s">
        <v>1695</v>
      </c>
    </row>
    <row r="1031" spans="1:2" x14ac:dyDescent="0.35">
      <c r="A1031">
        <v>1829</v>
      </c>
      <c r="B1031" t="s">
        <v>1695</v>
      </c>
    </row>
    <row r="1032" spans="1:2" x14ac:dyDescent="0.35">
      <c r="A1032">
        <v>1829</v>
      </c>
      <c r="B1032" t="s">
        <v>1695</v>
      </c>
    </row>
    <row r="1033" spans="1:2" x14ac:dyDescent="0.35">
      <c r="A1033">
        <v>1829</v>
      </c>
      <c r="B1033" t="s">
        <v>1695</v>
      </c>
    </row>
    <row r="1034" spans="1:2" x14ac:dyDescent="0.35">
      <c r="A1034">
        <v>1836</v>
      </c>
      <c r="B1034" t="s">
        <v>1696</v>
      </c>
    </row>
    <row r="1035" spans="1:2" x14ac:dyDescent="0.35">
      <c r="A1035">
        <v>1837</v>
      </c>
      <c r="B1035" t="s">
        <v>1697</v>
      </c>
    </row>
    <row r="1036" spans="1:2" x14ac:dyDescent="0.35">
      <c r="A1036">
        <v>1840</v>
      </c>
      <c r="B1036" t="s">
        <v>1698</v>
      </c>
    </row>
    <row r="1037" spans="1:2" x14ac:dyDescent="0.35">
      <c r="A1037">
        <v>1849</v>
      </c>
      <c r="B1037" t="s">
        <v>1699</v>
      </c>
    </row>
    <row r="1038" spans="1:2" x14ac:dyDescent="0.35">
      <c r="A1038">
        <v>1849</v>
      </c>
      <c r="B1038" t="s">
        <v>1699</v>
      </c>
    </row>
    <row r="1039" spans="1:2" x14ac:dyDescent="0.35">
      <c r="A1039">
        <v>1852</v>
      </c>
      <c r="B1039" t="s">
        <v>1700</v>
      </c>
    </row>
    <row r="1040" spans="1:2" x14ac:dyDescent="0.35">
      <c r="A1040">
        <v>1854</v>
      </c>
      <c r="B1040" t="s">
        <v>1701</v>
      </c>
    </row>
    <row r="1041" spans="1:2" x14ac:dyDescent="0.35">
      <c r="A1041">
        <v>1860</v>
      </c>
      <c r="B1041" t="s">
        <v>1702</v>
      </c>
    </row>
    <row r="1042" spans="1:2" x14ac:dyDescent="0.35">
      <c r="A1042">
        <v>1869</v>
      </c>
      <c r="B1042" t="s">
        <v>1703</v>
      </c>
    </row>
    <row r="1043" spans="1:2" x14ac:dyDescent="0.35">
      <c r="A1043">
        <v>1873</v>
      </c>
      <c r="B1043" t="s">
        <v>1704</v>
      </c>
    </row>
    <row r="1044" spans="1:2" x14ac:dyDescent="0.35">
      <c r="A1044">
        <v>1873</v>
      </c>
      <c r="B1044" t="s">
        <v>1704</v>
      </c>
    </row>
    <row r="1045" spans="1:2" x14ac:dyDescent="0.35">
      <c r="A1045">
        <v>1875</v>
      </c>
      <c r="B1045" t="s">
        <v>1705</v>
      </c>
    </row>
    <row r="1046" spans="1:2" x14ac:dyDescent="0.35">
      <c r="A1046">
        <v>1882</v>
      </c>
      <c r="B1046" t="s">
        <v>1706</v>
      </c>
    </row>
    <row r="1047" spans="1:2" x14ac:dyDescent="0.35">
      <c r="A1047">
        <v>1885</v>
      </c>
      <c r="B1047" t="s">
        <v>1707</v>
      </c>
    </row>
    <row r="1048" spans="1:2" x14ac:dyDescent="0.35">
      <c r="A1048">
        <v>1889</v>
      </c>
      <c r="B1048" t="s">
        <v>1708</v>
      </c>
    </row>
    <row r="1049" spans="1:2" x14ac:dyDescent="0.35">
      <c r="A1049">
        <v>1891</v>
      </c>
      <c r="B1049" t="s">
        <v>1709</v>
      </c>
    </row>
    <row r="1050" spans="1:2" x14ac:dyDescent="0.35">
      <c r="A1050">
        <v>1893</v>
      </c>
      <c r="B1050" t="s">
        <v>1710</v>
      </c>
    </row>
    <row r="1051" spans="1:2" x14ac:dyDescent="0.35">
      <c r="A1051">
        <v>1894</v>
      </c>
      <c r="B1051" t="s">
        <v>1711</v>
      </c>
    </row>
    <row r="1052" spans="1:2" x14ac:dyDescent="0.35">
      <c r="A1052">
        <v>1894</v>
      </c>
      <c r="B1052" t="s">
        <v>1711</v>
      </c>
    </row>
    <row r="1053" spans="1:2" x14ac:dyDescent="0.35">
      <c r="A1053">
        <v>1894</v>
      </c>
      <c r="B1053" t="s">
        <v>1711</v>
      </c>
    </row>
    <row r="1054" spans="1:2" x14ac:dyDescent="0.35">
      <c r="A1054">
        <v>1906</v>
      </c>
      <c r="B1054" t="s">
        <v>1712</v>
      </c>
    </row>
    <row r="1055" spans="1:2" x14ac:dyDescent="0.35">
      <c r="A1055">
        <v>1907</v>
      </c>
      <c r="B1055" t="s">
        <v>1713</v>
      </c>
    </row>
    <row r="1056" spans="1:2" x14ac:dyDescent="0.35">
      <c r="A1056">
        <v>1910</v>
      </c>
      <c r="B1056" t="s">
        <v>1714</v>
      </c>
    </row>
    <row r="1057" spans="1:2" x14ac:dyDescent="0.35">
      <c r="A1057">
        <v>1916</v>
      </c>
      <c r="B1057" t="s">
        <v>1715</v>
      </c>
    </row>
    <row r="1058" spans="1:2" x14ac:dyDescent="0.35">
      <c r="A1058">
        <v>1916</v>
      </c>
      <c r="B1058" t="s">
        <v>1715</v>
      </c>
    </row>
    <row r="1059" spans="1:2" x14ac:dyDescent="0.35">
      <c r="A1059">
        <v>1917</v>
      </c>
      <c r="B1059" t="s">
        <v>1716</v>
      </c>
    </row>
    <row r="1060" spans="1:2" x14ac:dyDescent="0.35">
      <c r="A1060">
        <v>1917</v>
      </c>
      <c r="B1060" t="s">
        <v>1716</v>
      </c>
    </row>
    <row r="1061" spans="1:2" x14ac:dyDescent="0.35">
      <c r="A1061">
        <v>1918</v>
      </c>
      <c r="B1061" t="s">
        <v>1717</v>
      </c>
    </row>
    <row r="1062" spans="1:2" x14ac:dyDescent="0.35">
      <c r="A1062">
        <v>1919</v>
      </c>
      <c r="B1062" t="s">
        <v>1718</v>
      </c>
    </row>
    <row r="1063" spans="1:2" x14ac:dyDescent="0.35">
      <c r="A1063">
        <v>1927</v>
      </c>
      <c r="B1063" t="s">
        <v>1719</v>
      </c>
    </row>
    <row r="1064" spans="1:2" x14ac:dyDescent="0.35">
      <c r="A1064">
        <v>1928</v>
      </c>
      <c r="B1064" t="s">
        <v>1720</v>
      </c>
    </row>
    <row r="1065" spans="1:2" x14ac:dyDescent="0.35">
      <c r="A1065">
        <v>1933</v>
      </c>
      <c r="B1065" t="s">
        <v>1721</v>
      </c>
    </row>
    <row r="1066" spans="1:2" x14ac:dyDescent="0.35">
      <c r="A1066">
        <v>1934</v>
      </c>
      <c r="B1066" t="s">
        <v>1722</v>
      </c>
    </row>
    <row r="1067" spans="1:2" x14ac:dyDescent="0.35">
      <c r="A1067">
        <v>1935</v>
      </c>
      <c r="B1067" t="s">
        <v>1723</v>
      </c>
    </row>
    <row r="1068" spans="1:2" x14ac:dyDescent="0.35">
      <c r="A1068">
        <v>1935</v>
      </c>
      <c r="B1068" t="s">
        <v>1723</v>
      </c>
    </row>
    <row r="1069" spans="1:2" x14ac:dyDescent="0.35">
      <c r="A1069">
        <v>1935</v>
      </c>
      <c r="B1069" t="s">
        <v>1723</v>
      </c>
    </row>
    <row r="1070" spans="1:2" x14ac:dyDescent="0.35">
      <c r="A1070">
        <v>1935</v>
      </c>
      <c r="B1070" t="s">
        <v>1723</v>
      </c>
    </row>
    <row r="1071" spans="1:2" x14ac:dyDescent="0.35">
      <c r="A1071">
        <v>1938</v>
      </c>
      <c r="B1071" t="s">
        <v>1724</v>
      </c>
    </row>
    <row r="1072" spans="1:2" x14ac:dyDescent="0.35">
      <c r="A1072">
        <v>1940</v>
      </c>
      <c r="B1072" t="s">
        <v>1725</v>
      </c>
    </row>
    <row r="1073" spans="1:2" x14ac:dyDescent="0.35">
      <c r="A1073">
        <v>1940</v>
      </c>
      <c r="B1073" t="s">
        <v>1725</v>
      </c>
    </row>
    <row r="1074" spans="1:2" x14ac:dyDescent="0.35">
      <c r="A1074">
        <v>1940</v>
      </c>
      <c r="B1074" t="s">
        <v>1725</v>
      </c>
    </row>
    <row r="1075" spans="1:2" x14ac:dyDescent="0.35">
      <c r="A1075">
        <v>1946</v>
      </c>
      <c r="B1075" t="s">
        <v>1726</v>
      </c>
    </row>
    <row r="1076" spans="1:2" x14ac:dyDescent="0.35">
      <c r="A1076">
        <v>1946</v>
      </c>
      <c r="B1076" t="s">
        <v>1726</v>
      </c>
    </row>
    <row r="1077" spans="1:2" x14ac:dyDescent="0.35">
      <c r="A1077">
        <v>1949</v>
      </c>
      <c r="B1077" t="s">
        <v>1727</v>
      </c>
    </row>
    <row r="1078" spans="1:2" x14ac:dyDescent="0.35">
      <c r="A1078">
        <v>1950</v>
      </c>
      <c r="B1078" t="s">
        <v>1728</v>
      </c>
    </row>
    <row r="1079" spans="1:2" x14ac:dyDescent="0.35">
      <c r="A1079">
        <v>1956</v>
      </c>
      <c r="B1079" t="s">
        <v>1729</v>
      </c>
    </row>
    <row r="1080" spans="1:2" x14ac:dyDescent="0.35">
      <c r="A1080">
        <v>1957</v>
      </c>
      <c r="B1080" t="s">
        <v>1730</v>
      </c>
    </row>
    <row r="1081" spans="1:2" x14ac:dyDescent="0.35">
      <c r="A1081">
        <v>1958</v>
      </c>
      <c r="B1081" t="s">
        <v>1731</v>
      </c>
    </row>
    <row r="1082" spans="1:2" x14ac:dyDescent="0.35">
      <c r="A1082">
        <v>1959</v>
      </c>
      <c r="B1082" t="s">
        <v>1732</v>
      </c>
    </row>
    <row r="1083" spans="1:2" x14ac:dyDescent="0.35">
      <c r="A1083">
        <v>1959</v>
      </c>
      <c r="B1083" t="s">
        <v>1732</v>
      </c>
    </row>
    <row r="1084" spans="1:2" x14ac:dyDescent="0.35">
      <c r="A1084">
        <v>1959</v>
      </c>
      <c r="B1084" t="s">
        <v>1732</v>
      </c>
    </row>
    <row r="1085" spans="1:2" x14ac:dyDescent="0.35">
      <c r="A1085">
        <v>1959</v>
      </c>
      <c r="B1085" t="s">
        <v>1732</v>
      </c>
    </row>
    <row r="1086" spans="1:2" x14ac:dyDescent="0.35">
      <c r="A1086">
        <v>1962</v>
      </c>
      <c r="B1086" t="s">
        <v>1733</v>
      </c>
    </row>
    <row r="1087" spans="1:2" x14ac:dyDescent="0.35">
      <c r="A1087">
        <v>1962</v>
      </c>
      <c r="B1087" t="s">
        <v>1733</v>
      </c>
    </row>
    <row r="1088" spans="1:2" x14ac:dyDescent="0.35">
      <c r="A1088">
        <v>1967</v>
      </c>
      <c r="B1088" t="s">
        <v>1734</v>
      </c>
    </row>
    <row r="1089" spans="1:2" x14ac:dyDescent="0.35">
      <c r="A1089">
        <v>1971</v>
      </c>
      <c r="B1089" t="s">
        <v>1735</v>
      </c>
    </row>
    <row r="1090" spans="1:2" x14ac:dyDescent="0.35">
      <c r="A1090">
        <v>1972</v>
      </c>
      <c r="B1090" t="s">
        <v>1736</v>
      </c>
    </row>
    <row r="1091" spans="1:2" x14ac:dyDescent="0.35">
      <c r="A1091">
        <v>1972</v>
      </c>
      <c r="B1091" t="s">
        <v>1736</v>
      </c>
    </row>
    <row r="1092" spans="1:2" x14ac:dyDescent="0.35">
      <c r="A1092">
        <v>1974</v>
      </c>
      <c r="B1092" t="s">
        <v>1737</v>
      </c>
    </row>
    <row r="1093" spans="1:2" x14ac:dyDescent="0.35">
      <c r="A1093">
        <v>1974</v>
      </c>
      <c r="B1093" t="s">
        <v>1737</v>
      </c>
    </row>
    <row r="1094" spans="1:2" x14ac:dyDescent="0.35">
      <c r="A1094">
        <v>1976</v>
      </c>
      <c r="B1094" t="s">
        <v>1738</v>
      </c>
    </row>
    <row r="1095" spans="1:2" x14ac:dyDescent="0.35">
      <c r="A1095">
        <v>1976</v>
      </c>
      <c r="B1095" t="s">
        <v>1738</v>
      </c>
    </row>
    <row r="1096" spans="1:2" x14ac:dyDescent="0.35">
      <c r="A1096">
        <v>1976</v>
      </c>
      <c r="B1096" t="s">
        <v>1738</v>
      </c>
    </row>
    <row r="1097" spans="1:2" x14ac:dyDescent="0.35">
      <c r="A1097">
        <v>1979</v>
      </c>
      <c r="B1097" t="s">
        <v>1739</v>
      </c>
    </row>
    <row r="1098" spans="1:2" x14ac:dyDescent="0.35">
      <c r="A1098">
        <v>1984</v>
      </c>
      <c r="B1098" t="s">
        <v>1740</v>
      </c>
    </row>
    <row r="1099" spans="1:2" x14ac:dyDescent="0.35">
      <c r="A1099">
        <v>1986</v>
      </c>
      <c r="B1099" t="s">
        <v>1741</v>
      </c>
    </row>
    <row r="1100" spans="1:2" x14ac:dyDescent="0.35">
      <c r="A1100">
        <v>1986</v>
      </c>
      <c r="B1100" t="s">
        <v>1741</v>
      </c>
    </row>
    <row r="1101" spans="1:2" x14ac:dyDescent="0.35">
      <c r="A1101">
        <v>1988</v>
      </c>
      <c r="B1101" t="s">
        <v>1742</v>
      </c>
    </row>
    <row r="1102" spans="1:2" x14ac:dyDescent="0.35">
      <c r="A1102">
        <v>1989</v>
      </c>
      <c r="B1102" t="s">
        <v>1743</v>
      </c>
    </row>
    <row r="1103" spans="1:2" x14ac:dyDescent="0.35">
      <c r="A1103">
        <v>1989</v>
      </c>
      <c r="B1103" t="s">
        <v>1743</v>
      </c>
    </row>
    <row r="1104" spans="1:2" x14ac:dyDescent="0.35">
      <c r="A1104">
        <v>1989</v>
      </c>
      <c r="B1104" t="s">
        <v>1743</v>
      </c>
    </row>
    <row r="1105" spans="1:2" x14ac:dyDescent="0.35">
      <c r="A1105">
        <v>1989</v>
      </c>
      <c r="B1105" t="s">
        <v>1743</v>
      </c>
    </row>
    <row r="1106" spans="1:2" x14ac:dyDescent="0.35">
      <c r="A1106">
        <v>1989</v>
      </c>
      <c r="B1106" t="s">
        <v>1743</v>
      </c>
    </row>
    <row r="1107" spans="1:2" x14ac:dyDescent="0.35">
      <c r="A1107">
        <v>1991</v>
      </c>
      <c r="B1107" t="s">
        <v>1744</v>
      </c>
    </row>
    <row r="1108" spans="1:2" x14ac:dyDescent="0.35">
      <c r="A1108">
        <v>1997</v>
      </c>
      <c r="B1108" t="s">
        <v>1745</v>
      </c>
    </row>
    <row r="1109" spans="1:2" x14ac:dyDescent="0.35">
      <c r="A1109">
        <v>1997</v>
      </c>
      <c r="B1109" t="s">
        <v>1745</v>
      </c>
    </row>
    <row r="1110" spans="1:2" x14ac:dyDescent="0.35">
      <c r="A1110">
        <v>1997</v>
      </c>
      <c r="B1110" t="s">
        <v>1745</v>
      </c>
    </row>
    <row r="1111" spans="1:2" x14ac:dyDescent="0.35">
      <c r="A1111">
        <v>1998</v>
      </c>
      <c r="B1111" t="s">
        <v>1746</v>
      </c>
    </row>
    <row r="1112" spans="1:2" x14ac:dyDescent="0.35">
      <c r="A1112">
        <v>2004</v>
      </c>
      <c r="B1112" t="s">
        <v>1747</v>
      </c>
    </row>
    <row r="1113" spans="1:2" x14ac:dyDescent="0.35">
      <c r="A1113">
        <v>2004</v>
      </c>
      <c r="B1113" t="s">
        <v>1747</v>
      </c>
    </row>
    <row r="1114" spans="1:2" x14ac:dyDescent="0.35">
      <c r="A1114">
        <v>2006</v>
      </c>
      <c r="B1114" t="s">
        <v>1748</v>
      </c>
    </row>
    <row r="1115" spans="1:2" x14ac:dyDescent="0.35">
      <c r="A1115">
        <v>2016</v>
      </c>
      <c r="B1115" t="s">
        <v>1749</v>
      </c>
    </row>
    <row r="1116" spans="1:2" x14ac:dyDescent="0.35">
      <c r="A1116">
        <v>2014</v>
      </c>
      <c r="B1116" t="s">
        <v>1750</v>
      </c>
    </row>
    <row r="1117" spans="1:2" x14ac:dyDescent="0.35">
      <c r="A1117">
        <v>2014</v>
      </c>
      <c r="B1117" t="s">
        <v>1750</v>
      </c>
    </row>
    <row r="1118" spans="1:2" x14ac:dyDescent="0.35">
      <c r="A1118">
        <v>2014</v>
      </c>
      <c r="B1118" t="s">
        <v>1750</v>
      </c>
    </row>
    <row r="1119" spans="1:2" x14ac:dyDescent="0.35">
      <c r="A1119">
        <v>2020</v>
      </c>
      <c r="B1119" t="s">
        <v>1751</v>
      </c>
    </row>
    <row r="1120" spans="1:2" x14ac:dyDescent="0.35">
      <c r="A1120">
        <v>2030</v>
      </c>
      <c r="B1120" t="s">
        <v>1752</v>
      </c>
    </row>
    <row r="1121" spans="1:2" x14ac:dyDescent="0.35">
      <c r="A1121">
        <v>2030</v>
      </c>
      <c r="B1121" t="s">
        <v>1752</v>
      </c>
    </row>
    <row r="1122" spans="1:2" x14ac:dyDescent="0.35">
      <c r="A1122">
        <v>2030</v>
      </c>
      <c r="B1122" t="s">
        <v>1752</v>
      </c>
    </row>
    <row r="1123" spans="1:2" x14ac:dyDescent="0.35">
      <c r="A1123">
        <v>2035</v>
      </c>
      <c r="B1123" t="s">
        <v>1753</v>
      </c>
    </row>
    <row r="1124" spans="1:2" x14ac:dyDescent="0.35">
      <c r="A1124">
        <v>2037</v>
      </c>
      <c r="B1124" t="s">
        <v>1754</v>
      </c>
    </row>
    <row r="1125" spans="1:2" x14ac:dyDescent="0.35">
      <c r="A1125">
        <v>2038</v>
      </c>
      <c r="B1125" t="s">
        <v>1755</v>
      </c>
    </row>
    <row r="1126" spans="1:2" x14ac:dyDescent="0.35">
      <c r="A1126">
        <v>2044</v>
      </c>
      <c r="B1126" t="s">
        <v>1756</v>
      </c>
    </row>
    <row r="1127" spans="1:2" x14ac:dyDescent="0.35">
      <c r="A1127">
        <v>2046</v>
      </c>
      <c r="B1127" t="s">
        <v>1757</v>
      </c>
    </row>
    <row r="1128" spans="1:2" x14ac:dyDescent="0.35">
      <c r="A1128">
        <v>2046</v>
      </c>
      <c r="B1128" t="s">
        <v>1757</v>
      </c>
    </row>
    <row r="1129" spans="1:2" x14ac:dyDescent="0.35">
      <c r="A1129">
        <v>2046</v>
      </c>
      <c r="B1129" t="s">
        <v>1757</v>
      </c>
    </row>
    <row r="1130" spans="1:2" x14ac:dyDescent="0.35">
      <c r="A1130">
        <v>2046</v>
      </c>
      <c r="B1130" t="s">
        <v>1757</v>
      </c>
    </row>
    <row r="1131" spans="1:2" x14ac:dyDescent="0.35">
      <c r="A1131">
        <v>2049</v>
      </c>
      <c r="B1131" t="s">
        <v>1758</v>
      </c>
    </row>
    <row r="1132" spans="1:2" x14ac:dyDescent="0.35">
      <c r="A1132">
        <v>2049</v>
      </c>
      <c r="B1132" t="s">
        <v>1758</v>
      </c>
    </row>
    <row r="1133" spans="1:2" x14ac:dyDescent="0.35">
      <c r="A1133">
        <v>2052</v>
      </c>
      <c r="B1133" t="s">
        <v>1759</v>
      </c>
    </row>
    <row r="1134" spans="1:2" x14ac:dyDescent="0.35">
      <c r="A1134">
        <v>2052</v>
      </c>
      <c r="B1134" t="s">
        <v>1759</v>
      </c>
    </row>
    <row r="1135" spans="1:2" x14ac:dyDescent="0.35">
      <c r="A1135">
        <v>2052</v>
      </c>
      <c r="B1135" t="s">
        <v>1759</v>
      </c>
    </row>
    <row r="1136" spans="1:2" x14ac:dyDescent="0.35">
      <c r="A1136">
        <v>2058</v>
      </c>
      <c r="B1136" t="s">
        <v>1760</v>
      </c>
    </row>
    <row r="1137" spans="1:2" x14ac:dyDescent="0.35">
      <c r="A1137">
        <v>2059</v>
      </c>
      <c r="B1137" t="s">
        <v>1761</v>
      </c>
    </row>
    <row r="1138" spans="1:2" x14ac:dyDescent="0.35">
      <c r="A1138">
        <v>2059</v>
      </c>
      <c r="B1138" t="s">
        <v>1761</v>
      </c>
    </row>
    <row r="1139" spans="1:2" x14ac:dyDescent="0.35">
      <c r="A1139">
        <v>2059</v>
      </c>
      <c r="B1139" t="s">
        <v>1761</v>
      </c>
    </row>
    <row r="1140" spans="1:2" x14ac:dyDescent="0.35">
      <c r="A1140">
        <v>2061</v>
      </c>
      <c r="B1140" t="s">
        <v>1762</v>
      </c>
    </row>
    <row r="1141" spans="1:2" x14ac:dyDescent="0.35">
      <c r="A1141">
        <v>2062</v>
      </c>
      <c r="B1141" t="s">
        <v>1763</v>
      </c>
    </row>
    <row r="1142" spans="1:2" x14ac:dyDescent="0.35">
      <c r="A1142">
        <v>2062</v>
      </c>
      <c r="B1142" t="s">
        <v>1763</v>
      </c>
    </row>
    <row r="1143" spans="1:2" x14ac:dyDescent="0.35">
      <c r="A1143">
        <v>2063</v>
      </c>
      <c r="B1143" t="s">
        <v>1764</v>
      </c>
    </row>
    <row r="1144" spans="1:2" x14ac:dyDescent="0.35">
      <c r="A1144">
        <v>2066</v>
      </c>
      <c r="B1144" t="s">
        <v>1765</v>
      </c>
    </row>
    <row r="1145" spans="1:2" x14ac:dyDescent="0.35">
      <c r="A1145">
        <v>2066</v>
      </c>
      <c r="B1145" t="s">
        <v>1765</v>
      </c>
    </row>
    <row r="1146" spans="1:2" x14ac:dyDescent="0.35">
      <c r="A1146">
        <v>2066</v>
      </c>
      <c r="B1146" t="s">
        <v>1765</v>
      </c>
    </row>
    <row r="1147" spans="1:2" x14ac:dyDescent="0.35">
      <c r="A1147">
        <v>2069</v>
      </c>
      <c r="B1147" t="s">
        <v>1766</v>
      </c>
    </row>
    <row r="1148" spans="1:2" x14ac:dyDescent="0.35">
      <c r="A1148">
        <v>2070</v>
      </c>
      <c r="B1148" t="s">
        <v>1767</v>
      </c>
    </row>
    <row r="1149" spans="1:2" x14ac:dyDescent="0.35">
      <c r="A1149">
        <v>2071</v>
      </c>
      <c r="B1149" t="s">
        <v>1768</v>
      </c>
    </row>
    <row r="1150" spans="1:2" x14ac:dyDescent="0.35">
      <c r="A1150">
        <v>2071</v>
      </c>
      <c r="B1150" t="s">
        <v>1768</v>
      </c>
    </row>
    <row r="1151" spans="1:2" x14ac:dyDescent="0.35">
      <c r="A1151">
        <v>2071</v>
      </c>
      <c r="B1151" t="s">
        <v>1768</v>
      </c>
    </row>
    <row r="1152" spans="1:2" x14ac:dyDescent="0.35">
      <c r="A1152">
        <v>2072</v>
      </c>
      <c r="B1152" t="s">
        <v>1769</v>
      </c>
    </row>
    <row r="1153" spans="1:2" x14ac:dyDescent="0.35">
      <c r="A1153">
        <v>2072</v>
      </c>
      <c r="B1153" t="s">
        <v>1769</v>
      </c>
    </row>
    <row r="1154" spans="1:2" x14ac:dyDescent="0.35">
      <c r="A1154">
        <v>2072</v>
      </c>
      <c r="B1154" t="s">
        <v>1769</v>
      </c>
    </row>
    <row r="1155" spans="1:2" x14ac:dyDescent="0.35">
      <c r="A1155">
        <v>2072</v>
      </c>
      <c r="B1155" t="s">
        <v>1769</v>
      </c>
    </row>
    <row r="1156" spans="1:2" x14ac:dyDescent="0.35">
      <c r="A1156">
        <v>2073</v>
      </c>
      <c r="B1156" t="s">
        <v>1770</v>
      </c>
    </row>
    <row r="1157" spans="1:2" x14ac:dyDescent="0.35">
      <c r="A1157">
        <v>2081</v>
      </c>
      <c r="B1157" t="s">
        <v>1771</v>
      </c>
    </row>
    <row r="1158" spans="1:2" x14ac:dyDescent="0.35">
      <c r="A1158">
        <v>2089</v>
      </c>
      <c r="B1158" t="s">
        <v>1772</v>
      </c>
    </row>
    <row r="1159" spans="1:2" x14ac:dyDescent="0.35">
      <c r="A1159">
        <v>2089</v>
      </c>
      <c r="B1159" t="s">
        <v>1772</v>
      </c>
    </row>
    <row r="1160" spans="1:2" x14ac:dyDescent="0.35">
      <c r="A1160">
        <v>2089</v>
      </c>
      <c r="B1160" t="s">
        <v>1772</v>
      </c>
    </row>
    <row r="1161" spans="1:2" x14ac:dyDescent="0.35">
      <c r="A1161">
        <v>2094</v>
      </c>
      <c r="B1161" t="s">
        <v>1773</v>
      </c>
    </row>
    <row r="1162" spans="1:2" x14ac:dyDescent="0.35">
      <c r="A1162">
        <v>2097</v>
      </c>
      <c r="B1162" t="s">
        <v>1774</v>
      </c>
    </row>
    <row r="1163" spans="1:2" x14ac:dyDescent="0.35">
      <c r="A1163">
        <v>2098</v>
      </c>
      <c r="B1163" t="s">
        <v>1775</v>
      </c>
    </row>
    <row r="1164" spans="1:2" x14ac:dyDescent="0.35">
      <c r="A1164">
        <v>2099</v>
      </c>
      <c r="B1164" t="s">
        <v>1776</v>
      </c>
    </row>
    <row r="1165" spans="1:2" x14ac:dyDescent="0.35">
      <c r="A1165">
        <v>2107</v>
      </c>
      <c r="B1165" t="s">
        <v>1777</v>
      </c>
    </row>
    <row r="1166" spans="1:2" x14ac:dyDescent="0.35">
      <c r="A1166">
        <v>2107</v>
      </c>
      <c r="B1166" t="s">
        <v>1777</v>
      </c>
    </row>
    <row r="1167" spans="1:2" x14ac:dyDescent="0.35">
      <c r="A1167">
        <v>2108</v>
      </c>
      <c r="B1167" t="s">
        <v>1778</v>
      </c>
    </row>
    <row r="1168" spans="1:2" x14ac:dyDescent="0.35">
      <c r="A1168">
        <v>2114</v>
      </c>
      <c r="B1168" t="s">
        <v>1779</v>
      </c>
    </row>
    <row r="1169" spans="1:2" x14ac:dyDescent="0.35">
      <c r="A1169">
        <v>2114</v>
      </c>
      <c r="B1169" t="s">
        <v>1779</v>
      </c>
    </row>
    <row r="1170" spans="1:2" x14ac:dyDescent="0.35">
      <c r="A1170">
        <v>2114</v>
      </c>
      <c r="B1170" t="s">
        <v>1779</v>
      </c>
    </row>
    <row r="1171" spans="1:2" x14ac:dyDescent="0.35">
      <c r="A1171">
        <v>2114</v>
      </c>
      <c r="B1171" t="s">
        <v>1779</v>
      </c>
    </row>
    <row r="1172" spans="1:2" x14ac:dyDescent="0.35">
      <c r="A1172">
        <v>2115</v>
      </c>
      <c r="B1172" t="s">
        <v>1780</v>
      </c>
    </row>
    <row r="1173" spans="1:2" x14ac:dyDescent="0.35">
      <c r="A1173">
        <v>2117</v>
      </c>
      <c r="B1173" t="s">
        <v>1781</v>
      </c>
    </row>
    <row r="1174" spans="1:2" x14ac:dyDescent="0.35">
      <c r="A1174">
        <v>2117</v>
      </c>
      <c r="B1174" t="s">
        <v>1781</v>
      </c>
    </row>
    <row r="1175" spans="1:2" x14ac:dyDescent="0.35">
      <c r="A1175">
        <v>2122</v>
      </c>
      <c r="B1175" t="s">
        <v>1782</v>
      </c>
    </row>
    <row r="1176" spans="1:2" x14ac:dyDescent="0.35">
      <c r="A1176">
        <v>2124</v>
      </c>
      <c r="B1176" t="s">
        <v>1783</v>
      </c>
    </row>
    <row r="1177" spans="1:2" x14ac:dyDescent="0.35">
      <c r="A1177">
        <v>2124</v>
      </c>
      <c r="B1177" t="s">
        <v>1783</v>
      </c>
    </row>
    <row r="1178" spans="1:2" x14ac:dyDescent="0.35">
      <c r="A1178">
        <v>2127</v>
      </c>
      <c r="B1178" t="s">
        <v>1784</v>
      </c>
    </row>
    <row r="1179" spans="1:2" x14ac:dyDescent="0.35">
      <c r="A1179">
        <v>2131</v>
      </c>
      <c r="B1179" t="s">
        <v>1785</v>
      </c>
    </row>
    <row r="1180" spans="1:2" x14ac:dyDescent="0.35">
      <c r="A1180">
        <v>2132</v>
      </c>
      <c r="B1180" t="s">
        <v>1786</v>
      </c>
    </row>
    <row r="1181" spans="1:2" x14ac:dyDescent="0.35">
      <c r="A1181">
        <v>2135</v>
      </c>
      <c r="B1181" t="s">
        <v>1787</v>
      </c>
    </row>
    <row r="1182" spans="1:2" x14ac:dyDescent="0.35">
      <c r="A1182">
        <v>2137</v>
      </c>
      <c r="B1182" t="s">
        <v>1788</v>
      </c>
    </row>
    <row r="1183" spans="1:2" x14ac:dyDescent="0.35">
      <c r="A1183">
        <v>2139</v>
      </c>
      <c r="B1183" t="s">
        <v>1789</v>
      </c>
    </row>
    <row r="1184" spans="1:2" x14ac:dyDescent="0.35">
      <c r="A1184">
        <v>2141</v>
      </c>
      <c r="B1184" t="s">
        <v>1790</v>
      </c>
    </row>
    <row r="1185" spans="1:2" x14ac:dyDescent="0.35">
      <c r="A1185">
        <v>2141</v>
      </c>
      <c r="B1185" t="s">
        <v>1790</v>
      </c>
    </row>
    <row r="1186" spans="1:2" x14ac:dyDescent="0.35">
      <c r="A1186">
        <v>2141</v>
      </c>
      <c r="B1186" t="s">
        <v>1790</v>
      </c>
    </row>
    <row r="1187" spans="1:2" x14ac:dyDescent="0.35">
      <c r="A1187">
        <v>2141</v>
      </c>
      <c r="B1187" t="s">
        <v>1790</v>
      </c>
    </row>
    <row r="1188" spans="1:2" x14ac:dyDescent="0.35">
      <c r="A1188">
        <v>2143</v>
      </c>
      <c r="B1188" t="s">
        <v>1791</v>
      </c>
    </row>
    <row r="1189" spans="1:2" x14ac:dyDescent="0.35">
      <c r="A1189">
        <v>2145</v>
      </c>
      <c r="B1189" t="s">
        <v>1792</v>
      </c>
    </row>
    <row r="1190" spans="1:2" x14ac:dyDescent="0.35">
      <c r="A1190">
        <v>2146</v>
      </c>
      <c r="B1190" t="s">
        <v>1793</v>
      </c>
    </row>
    <row r="1191" spans="1:2" x14ac:dyDescent="0.35">
      <c r="A1191">
        <v>2151</v>
      </c>
      <c r="B1191" t="s">
        <v>1794</v>
      </c>
    </row>
    <row r="1192" spans="1:2" x14ac:dyDescent="0.35">
      <c r="A1192">
        <v>2151</v>
      </c>
      <c r="B1192" t="s">
        <v>1794</v>
      </c>
    </row>
    <row r="1193" spans="1:2" x14ac:dyDescent="0.35">
      <c r="A1193">
        <v>2157</v>
      </c>
      <c r="B1193" t="s">
        <v>1795</v>
      </c>
    </row>
    <row r="1194" spans="1:2" x14ac:dyDescent="0.35">
      <c r="A1194">
        <v>2157</v>
      </c>
      <c r="B1194" t="s">
        <v>1795</v>
      </c>
    </row>
    <row r="1195" spans="1:2" x14ac:dyDescent="0.35">
      <c r="A1195">
        <v>2157</v>
      </c>
      <c r="B1195" t="s">
        <v>1795</v>
      </c>
    </row>
    <row r="1196" spans="1:2" x14ac:dyDescent="0.35">
      <c r="A1196">
        <v>2157</v>
      </c>
      <c r="B1196" t="s">
        <v>1795</v>
      </c>
    </row>
    <row r="1197" spans="1:2" x14ac:dyDescent="0.35">
      <c r="A1197">
        <v>2157</v>
      </c>
      <c r="B1197" t="s">
        <v>1795</v>
      </c>
    </row>
    <row r="1198" spans="1:2" x14ac:dyDescent="0.35">
      <c r="A1198">
        <v>2159</v>
      </c>
      <c r="B1198" t="s">
        <v>1796</v>
      </c>
    </row>
    <row r="1199" spans="1:2" x14ac:dyDescent="0.35">
      <c r="A1199">
        <v>2162</v>
      </c>
      <c r="B1199" t="s">
        <v>1797</v>
      </c>
    </row>
    <row r="1200" spans="1:2" x14ac:dyDescent="0.35">
      <c r="A1200">
        <v>2162</v>
      </c>
      <c r="B1200" t="s">
        <v>1797</v>
      </c>
    </row>
    <row r="1201" spans="1:2" x14ac:dyDescent="0.35">
      <c r="A1201">
        <v>2164</v>
      </c>
      <c r="B1201" t="s">
        <v>1798</v>
      </c>
    </row>
    <row r="1202" spans="1:2" x14ac:dyDescent="0.35">
      <c r="A1202">
        <v>2164</v>
      </c>
      <c r="B1202" t="s">
        <v>1798</v>
      </c>
    </row>
    <row r="1203" spans="1:2" x14ac:dyDescent="0.35">
      <c r="A1203">
        <v>2165</v>
      </c>
      <c r="B1203" t="s">
        <v>1799</v>
      </c>
    </row>
    <row r="1204" spans="1:2" x14ac:dyDescent="0.35">
      <c r="A1204">
        <v>2178</v>
      </c>
      <c r="B1204" t="s">
        <v>1800</v>
      </c>
    </row>
    <row r="1205" spans="1:2" x14ac:dyDescent="0.35">
      <c r="A1205">
        <v>2183</v>
      </c>
      <c r="B1205" t="s">
        <v>1801</v>
      </c>
    </row>
    <row r="1206" spans="1:2" x14ac:dyDescent="0.35">
      <c r="A1206">
        <v>2187</v>
      </c>
      <c r="B1206" t="s">
        <v>1802</v>
      </c>
    </row>
    <row r="1207" spans="1:2" x14ac:dyDescent="0.35">
      <c r="A1207">
        <v>2189</v>
      </c>
      <c r="B1207" t="s">
        <v>1803</v>
      </c>
    </row>
    <row r="1208" spans="1:2" x14ac:dyDescent="0.35">
      <c r="A1208">
        <v>2190</v>
      </c>
      <c r="B1208" t="s">
        <v>1804</v>
      </c>
    </row>
    <row r="1209" spans="1:2" x14ac:dyDescent="0.35">
      <c r="A1209">
        <v>2190</v>
      </c>
      <c r="B1209" t="s">
        <v>1804</v>
      </c>
    </row>
    <row r="1210" spans="1:2" x14ac:dyDescent="0.35">
      <c r="A1210">
        <v>2193</v>
      </c>
      <c r="B1210" t="s">
        <v>1805</v>
      </c>
    </row>
    <row r="1211" spans="1:2" x14ac:dyDescent="0.35">
      <c r="A1211">
        <v>2193</v>
      </c>
      <c r="B1211" t="s">
        <v>1805</v>
      </c>
    </row>
    <row r="1212" spans="1:2" x14ac:dyDescent="0.35">
      <c r="A1212">
        <v>2196</v>
      </c>
      <c r="B1212" t="s">
        <v>1806</v>
      </c>
    </row>
    <row r="1213" spans="1:2" x14ac:dyDescent="0.35">
      <c r="A1213">
        <v>2196</v>
      </c>
      <c r="B1213" t="s">
        <v>1806</v>
      </c>
    </row>
    <row r="1214" spans="1:2" x14ac:dyDescent="0.35">
      <c r="A1214">
        <v>2196</v>
      </c>
      <c r="B1214" t="s">
        <v>1806</v>
      </c>
    </row>
    <row r="1215" spans="1:2" x14ac:dyDescent="0.35">
      <c r="A1215">
        <v>2197</v>
      </c>
      <c r="B1215" t="s">
        <v>1807</v>
      </c>
    </row>
    <row r="1216" spans="1:2" x14ac:dyDescent="0.35">
      <c r="A1216">
        <v>2197</v>
      </c>
      <c r="B1216" t="s">
        <v>1807</v>
      </c>
    </row>
    <row r="1217" spans="1:2" x14ac:dyDescent="0.35">
      <c r="A1217">
        <v>2198</v>
      </c>
      <c r="B1217" t="s">
        <v>1808</v>
      </c>
    </row>
    <row r="1218" spans="1:2" x14ac:dyDescent="0.35">
      <c r="A1218">
        <v>2198</v>
      </c>
      <c r="B1218" t="s">
        <v>1808</v>
      </c>
    </row>
    <row r="1219" spans="1:2" x14ac:dyDescent="0.35">
      <c r="A1219">
        <v>2201</v>
      </c>
      <c r="B1219" t="s">
        <v>1809</v>
      </c>
    </row>
    <row r="1220" spans="1:2" x14ac:dyDescent="0.35">
      <c r="A1220">
        <v>2202</v>
      </c>
      <c r="B1220" t="s">
        <v>1810</v>
      </c>
    </row>
    <row r="1221" spans="1:2" x14ac:dyDescent="0.35">
      <c r="A1221">
        <v>2202</v>
      </c>
      <c r="B1221" t="s">
        <v>1810</v>
      </c>
    </row>
    <row r="1222" spans="1:2" x14ac:dyDescent="0.35">
      <c r="A1222">
        <v>2202</v>
      </c>
      <c r="B1222" t="s">
        <v>1810</v>
      </c>
    </row>
    <row r="1223" spans="1:2" x14ac:dyDescent="0.35">
      <c r="A1223">
        <v>2203</v>
      </c>
      <c r="B1223" t="s">
        <v>1811</v>
      </c>
    </row>
    <row r="1224" spans="1:2" x14ac:dyDescent="0.35">
      <c r="A1224">
        <v>2203</v>
      </c>
      <c r="B1224" t="s">
        <v>1811</v>
      </c>
    </row>
    <row r="1225" spans="1:2" x14ac:dyDescent="0.35">
      <c r="A1225">
        <v>2204</v>
      </c>
      <c r="B1225" t="s">
        <v>1812</v>
      </c>
    </row>
    <row r="1226" spans="1:2" x14ac:dyDescent="0.35">
      <c r="A1226">
        <v>2204</v>
      </c>
      <c r="B1226" t="s">
        <v>1812</v>
      </c>
    </row>
    <row r="1227" spans="1:2" x14ac:dyDescent="0.35">
      <c r="A1227">
        <v>2206</v>
      </c>
      <c r="B1227" t="s">
        <v>1813</v>
      </c>
    </row>
    <row r="1228" spans="1:2" x14ac:dyDescent="0.35">
      <c r="A1228">
        <v>2206</v>
      </c>
      <c r="B1228" t="s">
        <v>1813</v>
      </c>
    </row>
    <row r="1229" spans="1:2" x14ac:dyDescent="0.35">
      <c r="A1229">
        <v>2209</v>
      </c>
      <c r="B1229" t="s">
        <v>1814</v>
      </c>
    </row>
    <row r="1230" spans="1:2" x14ac:dyDescent="0.35">
      <c r="A1230">
        <v>2211</v>
      </c>
      <c r="B1230" t="s">
        <v>1815</v>
      </c>
    </row>
    <row r="1231" spans="1:2" x14ac:dyDescent="0.35">
      <c r="A1231">
        <v>2212</v>
      </c>
      <c r="B1231" t="s">
        <v>1816</v>
      </c>
    </row>
    <row r="1232" spans="1:2" x14ac:dyDescent="0.35">
      <c r="A1232">
        <v>2215</v>
      </c>
      <c r="B1232" t="s">
        <v>1817</v>
      </c>
    </row>
    <row r="1233" spans="1:2" x14ac:dyDescent="0.35">
      <c r="A1233">
        <v>2216</v>
      </c>
      <c r="B1233" t="s">
        <v>1818</v>
      </c>
    </row>
    <row r="1234" spans="1:2" x14ac:dyDescent="0.35">
      <c r="A1234">
        <v>2216</v>
      </c>
      <c r="B1234" t="s">
        <v>1818</v>
      </c>
    </row>
    <row r="1235" spans="1:2" x14ac:dyDescent="0.35">
      <c r="A1235">
        <v>2220</v>
      </c>
      <c r="B1235" t="s">
        <v>1819</v>
      </c>
    </row>
    <row r="1236" spans="1:2" x14ac:dyDescent="0.35">
      <c r="A1236">
        <v>2225</v>
      </c>
      <c r="B1236" t="s">
        <v>1820</v>
      </c>
    </row>
    <row r="1237" spans="1:2" x14ac:dyDescent="0.35">
      <c r="A1237">
        <v>2240</v>
      </c>
      <c r="B1237" t="s">
        <v>1821</v>
      </c>
    </row>
    <row r="1238" spans="1:2" x14ac:dyDescent="0.35">
      <c r="A1238">
        <v>2250</v>
      </c>
      <c r="B1238" t="s">
        <v>1822</v>
      </c>
    </row>
    <row r="1239" spans="1:2" x14ac:dyDescent="0.35">
      <c r="A1239">
        <v>2254</v>
      </c>
      <c r="B1239" t="s">
        <v>1823</v>
      </c>
    </row>
    <row r="1240" spans="1:2" x14ac:dyDescent="0.35">
      <c r="A1240">
        <v>2254</v>
      </c>
      <c r="B1240" t="s">
        <v>1823</v>
      </c>
    </row>
    <row r="1241" spans="1:2" x14ac:dyDescent="0.35">
      <c r="A1241">
        <v>2254</v>
      </c>
      <c r="B1241" t="s">
        <v>1823</v>
      </c>
    </row>
    <row r="1242" spans="1:2" x14ac:dyDescent="0.35">
      <c r="A1242">
        <v>2256</v>
      </c>
      <c r="B1242" t="s">
        <v>1824</v>
      </c>
    </row>
    <row r="1243" spans="1:2" x14ac:dyDescent="0.35">
      <c r="A1243">
        <v>2256</v>
      </c>
      <c r="B1243" t="s">
        <v>1824</v>
      </c>
    </row>
    <row r="1244" spans="1:2" x14ac:dyDescent="0.35">
      <c r="A1244">
        <v>2257</v>
      </c>
      <c r="B1244" t="s">
        <v>1825</v>
      </c>
    </row>
    <row r="1245" spans="1:2" x14ac:dyDescent="0.35">
      <c r="A1245">
        <v>2258</v>
      </c>
      <c r="B1245" t="s">
        <v>1826</v>
      </c>
    </row>
    <row r="1246" spans="1:2" x14ac:dyDescent="0.35">
      <c r="A1246">
        <v>2258</v>
      </c>
      <c r="B1246" t="s">
        <v>1826</v>
      </c>
    </row>
    <row r="1247" spans="1:2" x14ac:dyDescent="0.35">
      <c r="A1247">
        <v>2260</v>
      </c>
      <c r="B1247" t="s">
        <v>1827</v>
      </c>
    </row>
    <row r="1248" spans="1:2" x14ac:dyDescent="0.35">
      <c r="A1248">
        <v>2260</v>
      </c>
      <c r="B1248" t="s">
        <v>1827</v>
      </c>
    </row>
    <row r="1249" spans="1:2" x14ac:dyDescent="0.35">
      <c r="A1249">
        <v>2260</v>
      </c>
      <c r="B1249" t="s">
        <v>1827</v>
      </c>
    </row>
    <row r="1250" spans="1:2" x14ac:dyDescent="0.35">
      <c r="A1250">
        <v>2260</v>
      </c>
      <c r="B1250" t="s">
        <v>1827</v>
      </c>
    </row>
    <row r="1251" spans="1:2" x14ac:dyDescent="0.35">
      <c r="A1251">
        <v>2264</v>
      </c>
      <c r="B1251" t="s">
        <v>1828</v>
      </c>
    </row>
    <row r="1252" spans="1:2" x14ac:dyDescent="0.35">
      <c r="A1252">
        <v>2265</v>
      </c>
      <c r="B1252" t="s">
        <v>1829</v>
      </c>
    </row>
    <row r="1253" spans="1:2" x14ac:dyDescent="0.35">
      <c r="A1253">
        <v>2265</v>
      </c>
      <c r="B1253" t="s">
        <v>1829</v>
      </c>
    </row>
    <row r="1254" spans="1:2" x14ac:dyDescent="0.35">
      <c r="A1254">
        <v>2266</v>
      </c>
      <c r="B1254" t="s">
        <v>1830</v>
      </c>
    </row>
    <row r="1255" spans="1:2" x14ac:dyDescent="0.35">
      <c r="A1255">
        <v>2266</v>
      </c>
      <c r="B1255" t="s">
        <v>1830</v>
      </c>
    </row>
    <row r="1256" spans="1:2" x14ac:dyDescent="0.35">
      <c r="A1256">
        <v>2268</v>
      </c>
      <c r="B1256" t="s">
        <v>1831</v>
      </c>
    </row>
    <row r="1257" spans="1:2" x14ac:dyDescent="0.35">
      <c r="A1257">
        <v>2270</v>
      </c>
      <c r="B1257" t="s">
        <v>1832</v>
      </c>
    </row>
    <row r="1258" spans="1:2" x14ac:dyDescent="0.35">
      <c r="A1258">
        <v>2270</v>
      </c>
      <c r="B1258" t="s">
        <v>1832</v>
      </c>
    </row>
    <row r="1259" spans="1:2" x14ac:dyDescent="0.35">
      <c r="A1259">
        <v>2270</v>
      </c>
      <c r="B1259" t="s">
        <v>1832</v>
      </c>
    </row>
    <row r="1260" spans="1:2" x14ac:dyDescent="0.35">
      <c r="A1260">
        <v>2272</v>
      </c>
      <c r="B1260" t="s">
        <v>1833</v>
      </c>
    </row>
    <row r="1261" spans="1:2" x14ac:dyDescent="0.35">
      <c r="A1261">
        <v>2273</v>
      </c>
      <c r="B1261" t="s">
        <v>1834</v>
      </c>
    </row>
    <row r="1262" spans="1:2" x14ac:dyDescent="0.35">
      <c r="A1262">
        <v>2273</v>
      </c>
      <c r="B1262" t="s">
        <v>1834</v>
      </c>
    </row>
    <row r="1263" spans="1:2" x14ac:dyDescent="0.35">
      <c r="A1263">
        <v>2274</v>
      </c>
      <c r="B1263" t="s">
        <v>1835</v>
      </c>
    </row>
    <row r="1264" spans="1:2" x14ac:dyDescent="0.35">
      <c r="A1264">
        <v>2276</v>
      </c>
      <c r="B1264" t="s">
        <v>1836</v>
      </c>
    </row>
    <row r="1265" spans="1:2" x14ac:dyDescent="0.35">
      <c r="A1265">
        <v>2279</v>
      </c>
      <c r="B1265" t="s">
        <v>1837</v>
      </c>
    </row>
    <row r="1266" spans="1:2" x14ac:dyDescent="0.35">
      <c r="A1266">
        <v>2281</v>
      </c>
      <c r="B1266" t="s">
        <v>1838</v>
      </c>
    </row>
    <row r="1267" spans="1:2" x14ac:dyDescent="0.35">
      <c r="A1267">
        <v>2282</v>
      </c>
      <c r="B1267" t="s">
        <v>1839</v>
      </c>
    </row>
    <row r="1268" spans="1:2" x14ac:dyDescent="0.35">
      <c r="A1268">
        <v>2283</v>
      </c>
      <c r="B1268" t="s">
        <v>1840</v>
      </c>
    </row>
    <row r="1269" spans="1:2" x14ac:dyDescent="0.35">
      <c r="A1269">
        <v>2285</v>
      </c>
      <c r="B1269" t="s">
        <v>1841</v>
      </c>
    </row>
    <row r="1270" spans="1:2" x14ac:dyDescent="0.35">
      <c r="A1270">
        <v>2286</v>
      </c>
      <c r="B1270" t="s">
        <v>1842</v>
      </c>
    </row>
    <row r="1271" spans="1:2" x14ac:dyDescent="0.35">
      <c r="A1271">
        <v>2286</v>
      </c>
      <c r="B1271" t="s">
        <v>1842</v>
      </c>
    </row>
    <row r="1272" spans="1:2" x14ac:dyDescent="0.35">
      <c r="A1272">
        <v>2286</v>
      </c>
      <c r="B1272" t="s">
        <v>1842</v>
      </c>
    </row>
    <row r="1273" spans="1:2" x14ac:dyDescent="0.35">
      <c r="A1273">
        <v>2287</v>
      </c>
      <c r="B1273" t="s">
        <v>1843</v>
      </c>
    </row>
    <row r="1274" spans="1:2" x14ac:dyDescent="0.35">
      <c r="A1274">
        <v>2287</v>
      </c>
      <c r="B1274" t="s">
        <v>1843</v>
      </c>
    </row>
    <row r="1275" spans="1:2" x14ac:dyDescent="0.35">
      <c r="A1275">
        <v>2287</v>
      </c>
      <c r="B1275" t="s">
        <v>1843</v>
      </c>
    </row>
    <row r="1276" spans="1:2" x14ac:dyDescent="0.35">
      <c r="A1276">
        <v>2287</v>
      </c>
      <c r="B1276" t="s">
        <v>1843</v>
      </c>
    </row>
    <row r="1277" spans="1:2" x14ac:dyDescent="0.35">
      <c r="A1277">
        <v>2289</v>
      </c>
      <c r="B1277" t="s">
        <v>1844</v>
      </c>
    </row>
    <row r="1278" spans="1:2" x14ac:dyDescent="0.35">
      <c r="A1278">
        <v>2290</v>
      </c>
      <c r="B1278" t="s">
        <v>1845</v>
      </c>
    </row>
    <row r="1279" spans="1:2" x14ac:dyDescent="0.35">
      <c r="A1279">
        <v>2290</v>
      </c>
      <c r="B1279" t="s">
        <v>1845</v>
      </c>
    </row>
    <row r="1280" spans="1:2" x14ac:dyDescent="0.35">
      <c r="A1280">
        <v>2290</v>
      </c>
      <c r="B1280" t="s">
        <v>1845</v>
      </c>
    </row>
    <row r="1281" spans="1:2" x14ac:dyDescent="0.35">
      <c r="A1281">
        <v>2302</v>
      </c>
      <c r="B1281" t="s">
        <v>1846</v>
      </c>
    </row>
    <row r="1282" spans="1:2" x14ac:dyDescent="0.35">
      <c r="A1282">
        <v>2302</v>
      </c>
      <c r="B1282" t="s">
        <v>1846</v>
      </c>
    </row>
    <row r="1283" spans="1:2" x14ac:dyDescent="0.35">
      <c r="A1283">
        <v>2302</v>
      </c>
      <c r="B1283" t="s">
        <v>1846</v>
      </c>
    </row>
    <row r="1284" spans="1:2" x14ac:dyDescent="0.35">
      <c r="A1284">
        <v>2303</v>
      </c>
      <c r="B1284" t="s">
        <v>1847</v>
      </c>
    </row>
    <row r="1285" spans="1:2" x14ac:dyDescent="0.35">
      <c r="A1285">
        <v>2303</v>
      </c>
      <c r="B1285" t="s">
        <v>1847</v>
      </c>
    </row>
    <row r="1286" spans="1:2" x14ac:dyDescent="0.35">
      <c r="A1286">
        <v>2305</v>
      </c>
      <c r="B1286" t="s">
        <v>1848</v>
      </c>
    </row>
    <row r="1287" spans="1:2" x14ac:dyDescent="0.35">
      <c r="A1287">
        <v>2308</v>
      </c>
      <c r="B1287" t="s">
        <v>1849</v>
      </c>
    </row>
    <row r="1288" spans="1:2" x14ac:dyDescent="0.35">
      <c r="A1288">
        <v>2308</v>
      </c>
      <c r="B1288" t="s">
        <v>1849</v>
      </c>
    </row>
    <row r="1289" spans="1:2" x14ac:dyDescent="0.35">
      <c r="A1289">
        <v>2323</v>
      </c>
      <c r="B1289" t="s">
        <v>1850</v>
      </c>
    </row>
    <row r="1290" spans="1:2" x14ac:dyDescent="0.35">
      <c r="A1290">
        <v>2323</v>
      </c>
      <c r="B1290" t="s">
        <v>1850</v>
      </c>
    </row>
    <row r="1291" spans="1:2" x14ac:dyDescent="0.35">
      <c r="A1291">
        <v>2323</v>
      </c>
      <c r="B1291" t="s">
        <v>1850</v>
      </c>
    </row>
    <row r="1292" spans="1:2" x14ac:dyDescent="0.35">
      <c r="A1292">
        <v>2330</v>
      </c>
      <c r="B1292" t="s">
        <v>1851</v>
      </c>
    </row>
    <row r="1293" spans="1:2" x14ac:dyDescent="0.35">
      <c r="A1293">
        <v>2333</v>
      </c>
      <c r="B1293" t="s">
        <v>1852</v>
      </c>
    </row>
    <row r="1294" spans="1:2" x14ac:dyDescent="0.35">
      <c r="A1294">
        <v>2334</v>
      </c>
      <c r="B1294" t="s">
        <v>1853</v>
      </c>
    </row>
    <row r="1295" spans="1:2" x14ac:dyDescent="0.35">
      <c r="A1295">
        <v>2334</v>
      </c>
      <c r="B1295" t="s">
        <v>1853</v>
      </c>
    </row>
    <row r="1296" spans="1:2" x14ac:dyDescent="0.35">
      <c r="A1296">
        <v>2334</v>
      </c>
      <c r="B1296" t="s">
        <v>1853</v>
      </c>
    </row>
    <row r="1297" spans="1:2" x14ac:dyDescent="0.35">
      <c r="A1297">
        <v>2334</v>
      </c>
      <c r="B1297" t="s">
        <v>1853</v>
      </c>
    </row>
    <row r="1298" spans="1:2" x14ac:dyDescent="0.35">
      <c r="A1298">
        <v>2338</v>
      </c>
      <c r="B1298" t="s">
        <v>1854</v>
      </c>
    </row>
    <row r="1299" spans="1:2" x14ac:dyDescent="0.35">
      <c r="A1299">
        <v>2338</v>
      </c>
      <c r="B1299" t="s">
        <v>1854</v>
      </c>
    </row>
    <row r="1300" spans="1:2" x14ac:dyDescent="0.35">
      <c r="A1300">
        <v>2339</v>
      </c>
      <c r="B1300" t="s">
        <v>1855</v>
      </c>
    </row>
    <row r="1301" spans="1:2" x14ac:dyDescent="0.35">
      <c r="A1301">
        <v>2345</v>
      </c>
      <c r="B1301" t="s">
        <v>1856</v>
      </c>
    </row>
    <row r="1302" spans="1:2" x14ac:dyDescent="0.35">
      <c r="A1302">
        <v>2345</v>
      </c>
      <c r="B1302" t="s">
        <v>1856</v>
      </c>
    </row>
    <row r="1303" spans="1:2" x14ac:dyDescent="0.35">
      <c r="A1303">
        <v>2346</v>
      </c>
      <c r="B1303" t="s">
        <v>1857</v>
      </c>
    </row>
    <row r="1304" spans="1:2" x14ac:dyDescent="0.35">
      <c r="A1304">
        <v>2346</v>
      </c>
      <c r="B1304" t="s">
        <v>1857</v>
      </c>
    </row>
    <row r="1305" spans="1:2" x14ac:dyDescent="0.35">
      <c r="A1305">
        <v>2351</v>
      </c>
      <c r="B1305" t="s">
        <v>1858</v>
      </c>
    </row>
    <row r="1306" spans="1:2" x14ac:dyDescent="0.35">
      <c r="A1306">
        <v>2352</v>
      </c>
      <c r="B1306" t="s">
        <v>1859</v>
      </c>
    </row>
    <row r="1307" spans="1:2" x14ac:dyDescent="0.35">
      <c r="A1307">
        <v>2352</v>
      </c>
      <c r="B1307" t="s">
        <v>1859</v>
      </c>
    </row>
    <row r="1308" spans="1:2" x14ac:dyDescent="0.35">
      <c r="A1308">
        <v>2352</v>
      </c>
      <c r="B1308" t="s">
        <v>1859</v>
      </c>
    </row>
    <row r="1309" spans="1:2" x14ac:dyDescent="0.35">
      <c r="A1309">
        <v>2353</v>
      </c>
      <c r="B1309" t="s">
        <v>1860</v>
      </c>
    </row>
    <row r="1310" spans="1:2" x14ac:dyDescent="0.35">
      <c r="A1310">
        <v>2353</v>
      </c>
      <c r="B1310" t="s">
        <v>1860</v>
      </c>
    </row>
    <row r="1311" spans="1:2" x14ac:dyDescent="0.35">
      <c r="A1311">
        <v>2355</v>
      </c>
      <c r="B1311" t="s">
        <v>1861</v>
      </c>
    </row>
    <row r="1312" spans="1:2" x14ac:dyDescent="0.35">
      <c r="A1312">
        <v>2355</v>
      </c>
      <c r="B1312" t="s">
        <v>1861</v>
      </c>
    </row>
    <row r="1313" spans="1:2" x14ac:dyDescent="0.35">
      <c r="A1313">
        <v>2356</v>
      </c>
      <c r="B1313" t="s">
        <v>1862</v>
      </c>
    </row>
    <row r="1314" spans="1:2" x14ac:dyDescent="0.35">
      <c r="A1314">
        <v>2358</v>
      </c>
      <c r="B1314" t="s">
        <v>1863</v>
      </c>
    </row>
    <row r="1315" spans="1:2" x14ac:dyDescent="0.35">
      <c r="A1315">
        <v>2358</v>
      </c>
      <c r="B1315" t="s">
        <v>1863</v>
      </c>
    </row>
    <row r="1316" spans="1:2" x14ac:dyDescent="0.35">
      <c r="A1316">
        <v>2359</v>
      </c>
      <c r="B1316" t="s">
        <v>1864</v>
      </c>
    </row>
    <row r="1317" spans="1:2" x14ac:dyDescent="0.35">
      <c r="A1317">
        <v>2361</v>
      </c>
      <c r="B1317" t="s">
        <v>1865</v>
      </c>
    </row>
    <row r="1318" spans="1:2" x14ac:dyDescent="0.35">
      <c r="A1318">
        <v>2363</v>
      </c>
      <c r="B1318" t="s">
        <v>1866</v>
      </c>
    </row>
    <row r="1319" spans="1:2" x14ac:dyDescent="0.35">
      <c r="A1319">
        <v>2369</v>
      </c>
      <c r="B1319" t="s">
        <v>1867</v>
      </c>
    </row>
    <row r="1320" spans="1:2" x14ac:dyDescent="0.35">
      <c r="A1320">
        <v>2372</v>
      </c>
      <c r="B1320" t="s">
        <v>1868</v>
      </c>
    </row>
    <row r="1321" spans="1:2" x14ac:dyDescent="0.35">
      <c r="A1321">
        <v>2376</v>
      </c>
      <c r="B1321" t="s">
        <v>1869</v>
      </c>
    </row>
    <row r="1322" spans="1:2" x14ac:dyDescent="0.35">
      <c r="A1322">
        <v>2376</v>
      </c>
      <c r="B1322" t="s">
        <v>1869</v>
      </c>
    </row>
    <row r="1323" spans="1:2" x14ac:dyDescent="0.35">
      <c r="A1323">
        <v>2379</v>
      </c>
      <c r="B1323" t="s">
        <v>1870</v>
      </c>
    </row>
    <row r="1324" spans="1:2" x14ac:dyDescent="0.35">
      <c r="A1324">
        <v>2380</v>
      </c>
      <c r="B1324" t="s">
        <v>1871</v>
      </c>
    </row>
    <row r="1325" spans="1:2" x14ac:dyDescent="0.35">
      <c r="A1325">
        <v>2380</v>
      </c>
      <c r="B1325" t="s">
        <v>1871</v>
      </c>
    </row>
    <row r="1326" spans="1:2" x14ac:dyDescent="0.35">
      <c r="A1326">
        <v>2382</v>
      </c>
      <c r="B1326" t="s">
        <v>1872</v>
      </c>
    </row>
    <row r="1327" spans="1:2" x14ac:dyDescent="0.35">
      <c r="A1327">
        <v>2382</v>
      </c>
      <c r="B1327" t="s">
        <v>1872</v>
      </c>
    </row>
    <row r="1328" spans="1:2" x14ac:dyDescent="0.35">
      <c r="A1328">
        <v>2382</v>
      </c>
      <c r="B1328" t="s">
        <v>1872</v>
      </c>
    </row>
    <row r="1329" spans="1:2" x14ac:dyDescent="0.35">
      <c r="A1329">
        <v>2385</v>
      </c>
      <c r="B1329" t="s">
        <v>1873</v>
      </c>
    </row>
    <row r="1330" spans="1:2" x14ac:dyDescent="0.35">
      <c r="A1330">
        <v>2391</v>
      </c>
      <c r="B1330" t="s">
        <v>1874</v>
      </c>
    </row>
    <row r="1331" spans="1:2" x14ac:dyDescent="0.35">
      <c r="A1331">
        <v>2391</v>
      </c>
      <c r="B1331" t="s">
        <v>1874</v>
      </c>
    </row>
    <row r="1332" spans="1:2" x14ac:dyDescent="0.35">
      <c r="A1332">
        <v>2391</v>
      </c>
      <c r="B1332" t="s">
        <v>1874</v>
      </c>
    </row>
    <row r="1333" spans="1:2" x14ac:dyDescent="0.35">
      <c r="A1333">
        <v>2391</v>
      </c>
      <c r="B1333" t="s">
        <v>1874</v>
      </c>
    </row>
    <row r="1334" spans="1:2" x14ac:dyDescent="0.35">
      <c r="A1334">
        <v>2393</v>
      </c>
      <c r="B1334" t="s">
        <v>1875</v>
      </c>
    </row>
    <row r="1335" spans="1:2" x14ac:dyDescent="0.35">
      <c r="A1335">
        <v>2393</v>
      </c>
      <c r="B1335" t="s">
        <v>1875</v>
      </c>
    </row>
    <row r="1336" spans="1:2" x14ac:dyDescent="0.35">
      <c r="A1336">
        <v>2394</v>
      </c>
      <c r="B1336" t="s">
        <v>1876</v>
      </c>
    </row>
    <row r="1337" spans="1:2" x14ac:dyDescent="0.35">
      <c r="A1337">
        <v>2394</v>
      </c>
      <c r="B1337" t="s">
        <v>1876</v>
      </c>
    </row>
    <row r="1338" spans="1:2" x14ac:dyDescent="0.35">
      <c r="A1338">
        <v>2395</v>
      </c>
      <c r="B1338" t="s">
        <v>1877</v>
      </c>
    </row>
    <row r="1339" spans="1:2" x14ac:dyDescent="0.35">
      <c r="A1339">
        <v>2398</v>
      </c>
      <c r="B1339" t="s">
        <v>1878</v>
      </c>
    </row>
    <row r="1340" spans="1:2" x14ac:dyDescent="0.35">
      <c r="A1340">
        <v>2417</v>
      </c>
      <c r="B1340" t="s">
        <v>1879</v>
      </c>
    </row>
    <row r="1341" spans="1:2" x14ac:dyDescent="0.35">
      <c r="A1341">
        <v>2418</v>
      </c>
      <c r="B1341" t="s">
        <v>1880</v>
      </c>
    </row>
    <row r="1342" spans="1:2" x14ac:dyDescent="0.35">
      <c r="A1342">
        <v>2418</v>
      </c>
      <c r="B1342" t="s">
        <v>1880</v>
      </c>
    </row>
    <row r="1343" spans="1:2" x14ac:dyDescent="0.35">
      <c r="A1343">
        <v>2418</v>
      </c>
      <c r="B1343" t="s">
        <v>1880</v>
      </c>
    </row>
    <row r="1344" spans="1:2" x14ac:dyDescent="0.35">
      <c r="A1344">
        <v>2419</v>
      </c>
      <c r="B1344" t="s">
        <v>1881</v>
      </c>
    </row>
    <row r="1345" spans="1:2" x14ac:dyDescent="0.35">
      <c r="A1345">
        <v>2419</v>
      </c>
      <c r="B1345" t="s">
        <v>1881</v>
      </c>
    </row>
    <row r="1346" spans="1:2" x14ac:dyDescent="0.35">
      <c r="A1346">
        <v>2420</v>
      </c>
      <c r="B1346" t="s">
        <v>1882</v>
      </c>
    </row>
    <row r="1347" spans="1:2" x14ac:dyDescent="0.35">
      <c r="A1347">
        <v>2422</v>
      </c>
      <c r="B1347" t="s">
        <v>1883</v>
      </c>
    </row>
    <row r="1348" spans="1:2" x14ac:dyDescent="0.35">
      <c r="A1348">
        <v>2422</v>
      </c>
      <c r="B1348" t="s">
        <v>1883</v>
      </c>
    </row>
    <row r="1349" spans="1:2" x14ac:dyDescent="0.35">
      <c r="A1349">
        <v>2423</v>
      </c>
      <c r="B1349" t="s">
        <v>1884</v>
      </c>
    </row>
    <row r="1350" spans="1:2" x14ac:dyDescent="0.35">
      <c r="A1350">
        <v>2426</v>
      </c>
      <c r="B1350" t="s">
        <v>1885</v>
      </c>
    </row>
    <row r="1351" spans="1:2" x14ac:dyDescent="0.35">
      <c r="A1351">
        <v>2426</v>
      </c>
      <c r="B1351" t="s">
        <v>1885</v>
      </c>
    </row>
    <row r="1352" spans="1:2" x14ac:dyDescent="0.35">
      <c r="A1352">
        <v>2426</v>
      </c>
      <c r="B1352" t="s">
        <v>1885</v>
      </c>
    </row>
    <row r="1353" spans="1:2" x14ac:dyDescent="0.35">
      <c r="A1353">
        <v>2427</v>
      </c>
      <c r="B1353" t="s">
        <v>1886</v>
      </c>
    </row>
    <row r="1354" spans="1:2" x14ac:dyDescent="0.35">
      <c r="A1354">
        <v>2430</v>
      </c>
      <c r="B1354" t="s">
        <v>1887</v>
      </c>
    </row>
    <row r="1355" spans="1:2" x14ac:dyDescent="0.35">
      <c r="A1355">
        <v>2430</v>
      </c>
      <c r="B1355" t="s">
        <v>1887</v>
      </c>
    </row>
    <row r="1356" spans="1:2" x14ac:dyDescent="0.35">
      <c r="A1356">
        <v>2430</v>
      </c>
      <c r="B1356" t="s">
        <v>1887</v>
      </c>
    </row>
    <row r="1357" spans="1:2" x14ac:dyDescent="0.35">
      <c r="A1357">
        <v>2431</v>
      </c>
      <c r="B1357" t="s">
        <v>1888</v>
      </c>
    </row>
    <row r="1358" spans="1:2" x14ac:dyDescent="0.35">
      <c r="A1358">
        <v>2431</v>
      </c>
      <c r="B1358" t="s">
        <v>1888</v>
      </c>
    </row>
    <row r="1359" spans="1:2" x14ac:dyDescent="0.35">
      <c r="A1359">
        <v>2432</v>
      </c>
      <c r="B1359" t="s">
        <v>1889</v>
      </c>
    </row>
    <row r="1360" spans="1:2" x14ac:dyDescent="0.35">
      <c r="A1360">
        <v>2432</v>
      </c>
      <c r="B1360" t="s">
        <v>1889</v>
      </c>
    </row>
    <row r="1361" spans="1:2" x14ac:dyDescent="0.35">
      <c r="A1361">
        <v>2433</v>
      </c>
      <c r="B1361" t="s">
        <v>1890</v>
      </c>
    </row>
    <row r="1362" spans="1:2" x14ac:dyDescent="0.35">
      <c r="A1362">
        <v>2437</v>
      </c>
      <c r="B1362" t="s">
        <v>1891</v>
      </c>
    </row>
    <row r="1363" spans="1:2" x14ac:dyDescent="0.35">
      <c r="A1363">
        <v>2441</v>
      </c>
      <c r="B1363" t="s">
        <v>1892</v>
      </c>
    </row>
    <row r="1364" spans="1:2" x14ac:dyDescent="0.35">
      <c r="A1364">
        <v>2442</v>
      </c>
      <c r="B1364" t="s">
        <v>1893</v>
      </c>
    </row>
    <row r="1365" spans="1:2" x14ac:dyDescent="0.35">
      <c r="A1365">
        <v>2443</v>
      </c>
      <c r="B1365" t="s">
        <v>1894</v>
      </c>
    </row>
    <row r="1366" spans="1:2" x14ac:dyDescent="0.35">
      <c r="A1366">
        <v>2443</v>
      </c>
      <c r="B1366" t="s">
        <v>1894</v>
      </c>
    </row>
    <row r="1367" spans="1:2" x14ac:dyDescent="0.35">
      <c r="A1367">
        <v>2448</v>
      </c>
      <c r="B1367" t="s">
        <v>1895</v>
      </c>
    </row>
    <row r="1368" spans="1:2" x14ac:dyDescent="0.35">
      <c r="A1368">
        <v>2450</v>
      </c>
      <c r="B1368" t="s">
        <v>1896</v>
      </c>
    </row>
    <row r="1369" spans="1:2" x14ac:dyDescent="0.35">
      <c r="A1369">
        <v>2454</v>
      </c>
      <c r="B1369" t="s">
        <v>1897</v>
      </c>
    </row>
    <row r="1370" spans="1:2" x14ac:dyDescent="0.35">
      <c r="A1370">
        <v>2456</v>
      </c>
      <c r="B1370" t="s">
        <v>1898</v>
      </c>
    </row>
    <row r="1371" spans="1:2" x14ac:dyDescent="0.35">
      <c r="A1371">
        <v>2456</v>
      </c>
      <c r="B1371" t="s">
        <v>1898</v>
      </c>
    </row>
    <row r="1372" spans="1:2" x14ac:dyDescent="0.35">
      <c r="A1372">
        <v>2457</v>
      </c>
      <c r="B1372" t="s">
        <v>1899</v>
      </c>
    </row>
    <row r="1373" spans="1:2" x14ac:dyDescent="0.35">
      <c r="A1373">
        <v>2458</v>
      </c>
      <c r="B1373" t="s">
        <v>1900</v>
      </c>
    </row>
    <row r="1374" spans="1:2" x14ac:dyDescent="0.35">
      <c r="A1374">
        <v>2458</v>
      </c>
      <c r="B1374" t="s">
        <v>1900</v>
      </c>
    </row>
    <row r="1375" spans="1:2" x14ac:dyDescent="0.35">
      <c r="A1375">
        <v>2460</v>
      </c>
      <c r="B1375" t="s">
        <v>1901</v>
      </c>
    </row>
    <row r="1376" spans="1:2" x14ac:dyDescent="0.35">
      <c r="A1376">
        <v>2460</v>
      </c>
      <c r="B1376" t="s">
        <v>1901</v>
      </c>
    </row>
    <row r="1377" spans="1:2" x14ac:dyDescent="0.35">
      <c r="A1377">
        <v>2464</v>
      </c>
      <c r="B1377" t="s">
        <v>1902</v>
      </c>
    </row>
    <row r="1378" spans="1:2" x14ac:dyDescent="0.35">
      <c r="A1378">
        <v>2464</v>
      </c>
      <c r="B1378" t="s">
        <v>1902</v>
      </c>
    </row>
    <row r="1379" spans="1:2" x14ac:dyDescent="0.35">
      <c r="A1379">
        <v>2464</v>
      </c>
      <c r="B1379" t="s">
        <v>1902</v>
      </c>
    </row>
    <row r="1380" spans="1:2" x14ac:dyDescent="0.35">
      <c r="A1380">
        <v>2464</v>
      </c>
      <c r="B1380" t="s">
        <v>1902</v>
      </c>
    </row>
    <row r="1381" spans="1:2" x14ac:dyDescent="0.35">
      <c r="A1381">
        <v>2466</v>
      </c>
      <c r="B1381" t="s">
        <v>1903</v>
      </c>
    </row>
    <row r="1382" spans="1:2" x14ac:dyDescent="0.35">
      <c r="A1382">
        <v>2466</v>
      </c>
      <c r="B1382" t="s">
        <v>1903</v>
      </c>
    </row>
    <row r="1383" spans="1:2" x14ac:dyDescent="0.35">
      <c r="A1383">
        <v>2466</v>
      </c>
      <c r="B1383" t="s">
        <v>1903</v>
      </c>
    </row>
    <row r="1384" spans="1:2" x14ac:dyDescent="0.35">
      <c r="A1384">
        <v>2468</v>
      </c>
      <c r="B1384" t="s">
        <v>1904</v>
      </c>
    </row>
    <row r="1385" spans="1:2" x14ac:dyDescent="0.35">
      <c r="A1385">
        <v>2468</v>
      </c>
      <c r="B1385" t="s">
        <v>1904</v>
      </c>
    </row>
    <row r="1386" spans="1:2" x14ac:dyDescent="0.35">
      <c r="A1386">
        <v>2472</v>
      </c>
      <c r="B1386" t="s">
        <v>1905</v>
      </c>
    </row>
    <row r="1387" spans="1:2" x14ac:dyDescent="0.35">
      <c r="A1387">
        <v>2481</v>
      </c>
      <c r="B1387" t="s">
        <v>1906</v>
      </c>
    </row>
    <row r="1388" spans="1:2" x14ac:dyDescent="0.35">
      <c r="A1388">
        <v>2484</v>
      </c>
      <c r="B1388" t="s">
        <v>1907</v>
      </c>
    </row>
    <row r="1389" spans="1:2" x14ac:dyDescent="0.35">
      <c r="A1389">
        <v>2484</v>
      </c>
      <c r="B1389" t="s">
        <v>1907</v>
      </c>
    </row>
    <row r="1390" spans="1:2" x14ac:dyDescent="0.35">
      <c r="A1390">
        <v>2486</v>
      </c>
      <c r="B1390" t="s">
        <v>1908</v>
      </c>
    </row>
    <row r="1391" spans="1:2" x14ac:dyDescent="0.35">
      <c r="A1391">
        <v>2486</v>
      </c>
      <c r="B1391" t="s">
        <v>1908</v>
      </c>
    </row>
    <row r="1392" spans="1:2" x14ac:dyDescent="0.35">
      <c r="A1392">
        <v>2486</v>
      </c>
      <c r="B1392" t="s">
        <v>1908</v>
      </c>
    </row>
    <row r="1393" spans="1:2" x14ac:dyDescent="0.35">
      <c r="A1393">
        <v>2487</v>
      </c>
      <c r="B1393" t="s">
        <v>1909</v>
      </c>
    </row>
    <row r="1394" spans="1:2" x14ac:dyDescent="0.35">
      <c r="A1394">
        <v>2487</v>
      </c>
      <c r="B1394" t="s">
        <v>1909</v>
      </c>
    </row>
    <row r="1395" spans="1:2" x14ac:dyDescent="0.35">
      <c r="A1395">
        <v>2487</v>
      </c>
      <c r="B1395" t="s">
        <v>1909</v>
      </c>
    </row>
    <row r="1396" spans="1:2" x14ac:dyDescent="0.35">
      <c r="A1396">
        <v>2488</v>
      </c>
      <c r="B1396" t="s">
        <v>1910</v>
      </c>
    </row>
    <row r="1397" spans="1:2" x14ac:dyDescent="0.35">
      <c r="A1397">
        <v>2488</v>
      </c>
      <c r="B1397" t="s">
        <v>1910</v>
      </c>
    </row>
    <row r="1398" spans="1:2" x14ac:dyDescent="0.35">
      <c r="A1398">
        <v>2489</v>
      </c>
      <c r="B1398" t="s">
        <v>1911</v>
      </c>
    </row>
    <row r="1399" spans="1:2" x14ac:dyDescent="0.35">
      <c r="A1399">
        <v>2489</v>
      </c>
      <c r="B1399" t="s">
        <v>1911</v>
      </c>
    </row>
    <row r="1400" spans="1:2" x14ac:dyDescent="0.35">
      <c r="A1400">
        <v>2489</v>
      </c>
      <c r="B1400" t="s">
        <v>1911</v>
      </c>
    </row>
    <row r="1401" spans="1:2" x14ac:dyDescent="0.35">
      <c r="A1401">
        <v>2490</v>
      </c>
      <c r="B1401" t="s">
        <v>1912</v>
      </c>
    </row>
    <row r="1402" spans="1:2" x14ac:dyDescent="0.35">
      <c r="A1402">
        <v>2490</v>
      </c>
      <c r="B1402" t="s">
        <v>1912</v>
      </c>
    </row>
    <row r="1403" spans="1:2" x14ac:dyDescent="0.35">
      <c r="A1403">
        <v>2491</v>
      </c>
      <c r="B1403" t="s">
        <v>1913</v>
      </c>
    </row>
    <row r="1404" spans="1:2" x14ac:dyDescent="0.35">
      <c r="A1404">
        <v>2491</v>
      </c>
      <c r="B1404" t="s">
        <v>1913</v>
      </c>
    </row>
    <row r="1405" spans="1:2" x14ac:dyDescent="0.35">
      <c r="A1405">
        <v>2491</v>
      </c>
      <c r="B1405" t="s">
        <v>1913</v>
      </c>
    </row>
    <row r="1406" spans="1:2" x14ac:dyDescent="0.35">
      <c r="A1406">
        <v>2491</v>
      </c>
      <c r="B1406" t="s">
        <v>1913</v>
      </c>
    </row>
    <row r="1407" spans="1:2" x14ac:dyDescent="0.35">
      <c r="A1407">
        <v>2491</v>
      </c>
      <c r="B1407" t="s">
        <v>1913</v>
      </c>
    </row>
    <row r="1408" spans="1:2" x14ac:dyDescent="0.35">
      <c r="A1408">
        <v>2491</v>
      </c>
      <c r="B1408" t="s">
        <v>1913</v>
      </c>
    </row>
    <row r="1409" spans="1:2" x14ac:dyDescent="0.35">
      <c r="A1409">
        <v>2491</v>
      </c>
      <c r="B1409" t="s">
        <v>1913</v>
      </c>
    </row>
    <row r="1410" spans="1:2" x14ac:dyDescent="0.35">
      <c r="A1410">
        <v>2495</v>
      </c>
      <c r="B1410" t="s">
        <v>1914</v>
      </c>
    </row>
    <row r="1411" spans="1:2" x14ac:dyDescent="0.35">
      <c r="A1411">
        <v>2498</v>
      </c>
      <c r="B1411" t="s">
        <v>1915</v>
      </c>
    </row>
    <row r="1412" spans="1:2" x14ac:dyDescent="0.35">
      <c r="A1412">
        <v>2498</v>
      </c>
      <c r="B1412" t="s">
        <v>1915</v>
      </c>
    </row>
    <row r="1413" spans="1:2" x14ac:dyDescent="0.35">
      <c r="A1413">
        <v>2498</v>
      </c>
      <c r="B1413" t="s">
        <v>1915</v>
      </c>
    </row>
    <row r="1414" spans="1:2" x14ac:dyDescent="0.35">
      <c r="A1414">
        <v>2498</v>
      </c>
      <c r="B1414" t="s">
        <v>1915</v>
      </c>
    </row>
    <row r="1415" spans="1:2" x14ac:dyDescent="0.35">
      <c r="A1415">
        <v>2499</v>
      </c>
      <c r="B1415" t="s">
        <v>1916</v>
      </c>
    </row>
    <row r="1416" spans="1:2" x14ac:dyDescent="0.35">
      <c r="A1416">
        <v>2500</v>
      </c>
      <c r="B1416" t="s">
        <v>1917</v>
      </c>
    </row>
    <row r="1417" spans="1:2" x14ac:dyDescent="0.35">
      <c r="A1417">
        <v>2502</v>
      </c>
      <c r="B1417" t="s">
        <v>1918</v>
      </c>
    </row>
    <row r="1418" spans="1:2" x14ac:dyDescent="0.35">
      <c r="A1418">
        <v>2502</v>
      </c>
      <c r="B1418" t="s">
        <v>1918</v>
      </c>
    </row>
    <row r="1419" spans="1:2" x14ac:dyDescent="0.35">
      <c r="A1419">
        <v>2506</v>
      </c>
      <c r="B1419" t="s">
        <v>1919</v>
      </c>
    </row>
    <row r="1420" spans="1:2" x14ac:dyDescent="0.35">
      <c r="A1420">
        <v>2507</v>
      </c>
      <c r="B1420" t="s">
        <v>1920</v>
      </c>
    </row>
    <row r="1421" spans="1:2" x14ac:dyDescent="0.35">
      <c r="A1421">
        <v>2508</v>
      </c>
      <c r="B1421" t="s">
        <v>1921</v>
      </c>
    </row>
    <row r="1422" spans="1:2" x14ac:dyDescent="0.35">
      <c r="A1422">
        <v>2509</v>
      </c>
      <c r="B1422" t="s">
        <v>1922</v>
      </c>
    </row>
    <row r="1423" spans="1:2" x14ac:dyDescent="0.35">
      <c r="A1423">
        <v>2512</v>
      </c>
      <c r="B1423" t="s">
        <v>1923</v>
      </c>
    </row>
    <row r="1424" spans="1:2" x14ac:dyDescent="0.35">
      <c r="A1424">
        <v>2516</v>
      </c>
      <c r="B1424" t="s">
        <v>1924</v>
      </c>
    </row>
    <row r="1425" spans="1:2" x14ac:dyDescent="0.35">
      <c r="A1425">
        <v>2520</v>
      </c>
      <c r="B1425" t="s">
        <v>1925</v>
      </c>
    </row>
    <row r="1426" spans="1:2" x14ac:dyDescent="0.35">
      <c r="A1426">
        <v>2521</v>
      </c>
      <c r="B1426" t="s">
        <v>1926</v>
      </c>
    </row>
    <row r="1427" spans="1:2" x14ac:dyDescent="0.35">
      <c r="A1427">
        <v>2522</v>
      </c>
      <c r="B1427" t="s">
        <v>1927</v>
      </c>
    </row>
    <row r="1428" spans="1:2" x14ac:dyDescent="0.35">
      <c r="A1428">
        <v>2526</v>
      </c>
      <c r="B1428" t="s">
        <v>1928</v>
      </c>
    </row>
    <row r="1429" spans="1:2" x14ac:dyDescent="0.35">
      <c r="A1429">
        <v>2527</v>
      </c>
      <c r="B1429" t="s">
        <v>1929</v>
      </c>
    </row>
    <row r="1430" spans="1:2" x14ac:dyDescent="0.35">
      <c r="A1430">
        <v>2530</v>
      </c>
      <c r="B1430" t="s">
        <v>1930</v>
      </c>
    </row>
    <row r="1431" spans="1:2" x14ac:dyDescent="0.35">
      <c r="A1431">
        <v>2531</v>
      </c>
      <c r="B1431" t="s">
        <v>1931</v>
      </c>
    </row>
    <row r="1432" spans="1:2" x14ac:dyDescent="0.35">
      <c r="A1432">
        <v>2534</v>
      </c>
      <c r="B1432" t="s">
        <v>1932</v>
      </c>
    </row>
    <row r="1433" spans="1:2" x14ac:dyDescent="0.35">
      <c r="A1433">
        <v>2539</v>
      </c>
      <c r="B1433" t="s">
        <v>1933</v>
      </c>
    </row>
    <row r="1434" spans="1:2" x14ac:dyDescent="0.35">
      <c r="A1434">
        <v>2540</v>
      </c>
      <c r="B1434" t="s">
        <v>1934</v>
      </c>
    </row>
    <row r="1435" spans="1:2" x14ac:dyDescent="0.35">
      <c r="A1435">
        <v>2543</v>
      </c>
      <c r="B1435" t="s">
        <v>1935</v>
      </c>
    </row>
    <row r="1436" spans="1:2" x14ac:dyDescent="0.35">
      <c r="A1436">
        <v>2543</v>
      </c>
      <c r="B1436" t="s">
        <v>1935</v>
      </c>
    </row>
    <row r="1437" spans="1:2" x14ac:dyDescent="0.35">
      <c r="A1437">
        <v>2545</v>
      </c>
      <c r="B1437" t="s">
        <v>1936</v>
      </c>
    </row>
    <row r="1438" spans="1:2" x14ac:dyDescent="0.35">
      <c r="A1438">
        <v>2547</v>
      </c>
      <c r="B1438" t="s">
        <v>1937</v>
      </c>
    </row>
    <row r="1439" spans="1:2" x14ac:dyDescent="0.35">
      <c r="A1439">
        <v>2548</v>
      </c>
      <c r="B1439" t="s">
        <v>1938</v>
      </c>
    </row>
    <row r="1440" spans="1:2" x14ac:dyDescent="0.35">
      <c r="A1440">
        <v>2548</v>
      </c>
      <c r="B1440" t="s">
        <v>1938</v>
      </c>
    </row>
    <row r="1441" spans="1:2" x14ac:dyDescent="0.35">
      <c r="A1441">
        <v>2548</v>
      </c>
      <c r="B1441" t="s">
        <v>1938</v>
      </c>
    </row>
    <row r="1442" spans="1:2" x14ac:dyDescent="0.35">
      <c r="A1442">
        <v>2548</v>
      </c>
      <c r="B1442" t="s">
        <v>1938</v>
      </c>
    </row>
    <row r="1443" spans="1:2" x14ac:dyDescent="0.35">
      <c r="A1443">
        <v>2548</v>
      </c>
      <c r="B1443" t="s">
        <v>1938</v>
      </c>
    </row>
    <row r="1444" spans="1:2" x14ac:dyDescent="0.35">
      <c r="A1444">
        <v>2549</v>
      </c>
      <c r="B1444" t="s">
        <v>1939</v>
      </c>
    </row>
    <row r="1445" spans="1:2" x14ac:dyDescent="0.35">
      <c r="A1445">
        <v>2549</v>
      </c>
      <c r="B1445" t="s">
        <v>1939</v>
      </c>
    </row>
    <row r="1446" spans="1:2" x14ac:dyDescent="0.35">
      <c r="A1446">
        <v>2549</v>
      </c>
      <c r="B1446" t="s">
        <v>1939</v>
      </c>
    </row>
    <row r="1447" spans="1:2" x14ac:dyDescent="0.35">
      <c r="A1447">
        <v>2549</v>
      </c>
      <c r="B1447" t="s">
        <v>1939</v>
      </c>
    </row>
    <row r="1448" spans="1:2" x14ac:dyDescent="0.35">
      <c r="A1448">
        <v>2551</v>
      </c>
      <c r="B1448" t="s">
        <v>1940</v>
      </c>
    </row>
    <row r="1449" spans="1:2" x14ac:dyDescent="0.35">
      <c r="A1449">
        <v>2553</v>
      </c>
      <c r="B1449" t="s">
        <v>1941</v>
      </c>
    </row>
    <row r="1450" spans="1:2" x14ac:dyDescent="0.35">
      <c r="A1450">
        <v>2555</v>
      </c>
      <c r="B1450" t="s">
        <v>1942</v>
      </c>
    </row>
    <row r="1451" spans="1:2" x14ac:dyDescent="0.35">
      <c r="A1451">
        <v>2555</v>
      </c>
      <c r="B1451" t="s">
        <v>1942</v>
      </c>
    </row>
    <row r="1452" spans="1:2" x14ac:dyDescent="0.35">
      <c r="A1452">
        <v>2555</v>
      </c>
      <c r="B1452" t="s">
        <v>1942</v>
      </c>
    </row>
    <row r="1453" spans="1:2" x14ac:dyDescent="0.35">
      <c r="A1453">
        <v>2561</v>
      </c>
      <c r="B1453" t="s">
        <v>1943</v>
      </c>
    </row>
    <row r="1454" spans="1:2" x14ac:dyDescent="0.35">
      <c r="A1454">
        <v>2561</v>
      </c>
      <c r="B1454" t="s">
        <v>1943</v>
      </c>
    </row>
    <row r="1455" spans="1:2" x14ac:dyDescent="0.35">
      <c r="A1455">
        <v>2561</v>
      </c>
      <c r="B1455" t="s">
        <v>1943</v>
      </c>
    </row>
    <row r="1456" spans="1:2" x14ac:dyDescent="0.35">
      <c r="A1456">
        <v>2563</v>
      </c>
      <c r="B1456" t="s">
        <v>1944</v>
      </c>
    </row>
    <row r="1457" spans="1:2" x14ac:dyDescent="0.35">
      <c r="A1457">
        <v>2570</v>
      </c>
      <c r="B1457" t="s">
        <v>1945</v>
      </c>
    </row>
    <row r="1458" spans="1:2" x14ac:dyDescent="0.35">
      <c r="A1458">
        <v>2570</v>
      </c>
      <c r="B1458" t="s">
        <v>1945</v>
      </c>
    </row>
    <row r="1459" spans="1:2" x14ac:dyDescent="0.35">
      <c r="A1459">
        <v>2570</v>
      </c>
      <c r="B1459" t="s">
        <v>1945</v>
      </c>
    </row>
    <row r="1460" spans="1:2" x14ac:dyDescent="0.35">
      <c r="A1460">
        <v>2570</v>
      </c>
      <c r="B1460" t="s">
        <v>1945</v>
      </c>
    </row>
    <row r="1461" spans="1:2" x14ac:dyDescent="0.35">
      <c r="A1461">
        <v>2571</v>
      </c>
      <c r="B1461" t="s">
        <v>1946</v>
      </c>
    </row>
    <row r="1462" spans="1:2" x14ac:dyDescent="0.35">
      <c r="A1462">
        <v>2571</v>
      </c>
      <c r="B1462" t="s">
        <v>1946</v>
      </c>
    </row>
    <row r="1463" spans="1:2" x14ac:dyDescent="0.35">
      <c r="A1463">
        <v>2578</v>
      </c>
      <c r="B1463" t="s">
        <v>1947</v>
      </c>
    </row>
    <row r="1464" spans="1:2" x14ac:dyDescent="0.35">
      <c r="A1464">
        <v>2578</v>
      </c>
      <c r="B1464" t="s">
        <v>1947</v>
      </c>
    </row>
    <row r="1465" spans="1:2" x14ac:dyDescent="0.35">
      <c r="A1465">
        <v>2578</v>
      </c>
      <c r="B1465" t="s">
        <v>1947</v>
      </c>
    </row>
    <row r="1466" spans="1:2" x14ac:dyDescent="0.35">
      <c r="A1466">
        <v>2579</v>
      </c>
      <c r="B1466" t="s">
        <v>1948</v>
      </c>
    </row>
    <row r="1467" spans="1:2" x14ac:dyDescent="0.35">
      <c r="A1467">
        <v>2579</v>
      </c>
      <c r="B1467" t="s">
        <v>1948</v>
      </c>
    </row>
    <row r="1468" spans="1:2" x14ac:dyDescent="0.35">
      <c r="A1468">
        <v>2583</v>
      </c>
      <c r="B1468" t="s">
        <v>1949</v>
      </c>
    </row>
    <row r="1469" spans="1:2" x14ac:dyDescent="0.35">
      <c r="A1469">
        <v>2583</v>
      </c>
      <c r="B1469" t="s">
        <v>1949</v>
      </c>
    </row>
    <row r="1470" spans="1:2" x14ac:dyDescent="0.35">
      <c r="A1470">
        <v>2584</v>
      </c>
      <c r="B1470" t="s">
        <v>1950</v>
      </c>
    </row>
    <row r="1471" spans="1:2" x14ac:dyDescent="0.35">
      <c r="A1471">
        <v>2587</v>
      </c>
      <c r="B1471" t="s">
        <v>1951</v>
      </c>
    </row>
    <row r="1472" spans="1:2" x14ac:dyDescent="0.35">
      <c r="A1472">
        <v>2587</v>
      </c>
      <c r="B1472" t="s">
        <v>1951</v>
      </c>
    </row>
    <row r="1473" spans="1:2" x14ac:dyDescent="0.35">
      <c r="A1473">
        <v>2593</v>
      </c>
      <c r="B1473" t="s">
        <v>1952</v>
      </c>
    </row>
    <row r="1474" spans="1:2" x14ac:dyDescent="0.35">
      <c r="A1474">
        <v>2593</v>
      </c>
      <c r="B1474" t="s">
        <v>1952</v>
      </c>
    </row>
    <row r="1475" spans="1:2" x14ac:dyDescent="0.35">
      <c r="A1475">
        <v>2601</v>
      </c>
      <c r="B1475" t="s">
        <v>1953</v>
      </c>
    </row>
    <row r="1476" spans="1:2" x14ac:dyDescent="0.35">
      <c r="A1476">
        <v>2603</v>
      </c>
      <c r="B1476" t="s">
        <v>1954</v>
      </c>
    </row>
    <row r="1477" spans="1:2" x14ac:dyDescent="0.35">
      <c r="A1477">
        <v>2604</v>
      </c>
      <c r="B1477" t="s">
        <v>1955</v>
      </c>
    </row>
    <row r="1478" spans="1:2" x14ac:dyDescent="0.35">
      <c r="A1478">
        <v>2610</v>
      </c>
      <c r="B1478" t="s">
        <v>1956</v>
      </c>
    </row>
    <row r="1479" spans="1:2" x14ac:dyDescent="0.35">
      <c r="A1479">
        <v>2613</v>
      </c>
      <c r="B1479" t="s">
        <v>1957</v>
      </c>
    </row>
    <row r="1480" spans="1:2" x14ac:dyDescent="0.35">
      <c r="A1480">
        <v>2616</v>
      </c>
      <c r="B1480" t="s">
        <v>1958</v>
      </c>
    </row>
    <row r="1481" spans="1:2" x14ac:dyDescent="0.35">
      <c r="A1481">
        <v>2617</v>
      </c>
      <c r="B1481" t="s">
        <v>1959</v>
      </c>
    </row>
    <row r="1482" spans="1:2" x14ac:dyDescent="0.35">
      <c r="A1482">
        <v>2618</v>
      </c>
      <c r="B1482" t="s">
        <v>1960</v>
      </c>
    </row>
    <row r="1483" spans="1:2" x14ac:dyDescent="0.35">
      <c r="A1483">
        <v>2618</v>
      </c>
      <c r="B1483" t="s">
        <v>1960</v>
      </c>
    </row>
    <row r="1484" spans="1:2" x14ac:dyDescent="0.35">
      <c r="A1484">
        <v>2618</v>
      </c>
      <c r="B1484" t="s">
        <v>1960</v>
      </c>
    </row>
    <row r="1485" spans="1:2" x14ac:dyDescent="0.35">
      <c r="A1485">
        <v>2618</v>
      </c>
      <c r="B1485" t="s">
        <v>1960</v>
      </c>
    </row>
    <row r="1486" spans="1:2" x14ac:dyDescent="0.35">
      <c r="A1486">
        <v>2618</v>
      </c>
      <c r="B1486" t="s">
        <v>1960</v>
      </c>
    </row>
    <row r="1487" spans="1:2" x14ac:dyDescent="0.35">
      <c r="A1487">
        <v>2618</v>
      </c>
      <c r="B1487" t="s">
        <v>1960</v>
      </c>
    </row>
    <row r="1488" spans="1:2" x14ac:dyDescent="0.35">
      <c r="A1488">
        <v>2619</v>
      </c>
      <c r="B1488" t="s">
        <v>1961</v>
      </c>
    </row>
    <row r="1489" spans="1:2" x14ac:dyDescent="0.35">
      <c r="A1489">
        <v>2619</v>
      </c>
      <c r="B1489" t="s">
        <v>1961</v>
      </c>
    </row>
    <row r="1490" spans="1:2" x14ac:dyDescent="0.35">
      <c r="A1490">
        <v>2620</v>
      </c>
      <c r="B1490" t="s">
        <v>1962</v>
      </c>
    </row>
    <row r="1491" spans="1:2" x14ac:dyDescent="0.35">
      <c r="A1491">
        <v>2621</v>
      </c>
      <c r="B1491" t="s">
        <v>1963</v>
      </c>
    </row>
    <row r="1492" spans="1:2" x14ac:dyDescent="0.35">
      <c r="A1492">
        <v>2626</v>
      </c>
      <c r="B1492" t="s">
        <v>1964</v>
      </c>
    </row>
    <row r="1493" spans="1:2" x14ac:dyDescent="0.35">
      <c r="A1493">
        <v>2628</v>
      </c>
      <c r="B1493" t="s">
        <v>1965</v>
      </c>
    </row>
    <row r="1494" spans="1:2" x14ac:dyDescent="0.35">
      <c r="A1494">
        <v>2630</v>
      </c>
      <c r="B1494" t="s">
        <v>1966</v>
      </c>
    </row>
    <row r="1495" spans="1:2" x14ac:dyDescent="0.35">
      <c r="A1495">
        <v>2630</v>
      </c>
      <c r="B1495" t="s">
        <v>1966</v>
      </c>
    </row>
    <row r="1496" spans="1:2" x14ac:dyDescent="0.35">
      <c r="A1496">
        <v>2630</v>
      </c>
      <c r="B1496" t="s">
        <v>1966</v>
      </c>
    </row>
    <row r="1497" spans="1:2" x14ac:dyDescent="0.35">
      <c r="A1497">
        <v>2630</v>
      </c>
      <c r="B1497" t="s">
        <v>1966</v>
      </c>
    </row>
    <row r="1498" spans="1:2" x14ac:dyDescent="0.35">
      <c r="A1498">
        <v>2638</v>
      </c>
      <c r="B1498" t="s">
        <v>1967</v>
      </c>
    </row>
    <row r="1499" spans="1:2" x14ac:dyDescent="0.35">
      <c r="A1499">
        <v>2639</v>
      </c>
      <c r="B1499" t="s">
        <v>1968</v>
      </c>
    </row>
    <row r="1500" spans="1:2" x14ac:dyDescent="0.35">
      <c r="A1500">
        <v>2647</v>
      </c>
      <c r="B1500" t="s">
        <v>1969</v>
      </c>
    </row>
    <row r="1501" spans="1:2" x14ac:dyDescent="0.35">
      <c r="A1501">
        <v>2647</v>
      </c>
      <c r="B1501" t="s">
        <v>1969</v>
      </c>
    </row>
    <row r="1502" spans="1:2" x14ac:dyDescent="0.35">
      <c r="A1502">
        <v>2649</v>
      </c>
      <c r="B1502" t="s">
        <v>1970</v>
      </c>
    </row>
    <row r="1503" spans="1:2" x14ac:dyDescent="0.35">
      <c r="A1503">
        <v>2650</v>
      </c>
      <c r="B1503" t="s">
        <v>1971</v>
      </c>
    </row>
    <row r="1504" spans="1:2" x14ac:dyDescent="0.35">
      <c r="A1504">
        <v>2652</v>
      </c>
      <c r="B1504" t="s">
        <v>1972</v>
      </c>
    </row>
    <row r="1505" spans="1:2" x14ac:dyDescent="0.35">
      <c r="A1505">
        <v>2653</v>
      </c>
      <c r="B1505" t="s">
        <v>1973</v>
      </c>
    </row>
    <row r="1506" spans="1:2" x14ac:dyDescent="0.35">
      <c r="A1506">
        <v>2653</v>
      </c>
      <c r="B1506" t="s">
        <v>1973</v>
      </c>
    </row>
    <row r="1507" spans="1:2" x14ac:dyDescent="0.35">
      <c r="A1507">
        <v>2655</v>
      </c>
      <c r="B1507" t="s">
        <v>1974</v>
      </c>
    </row>
    <row r="1508" spans="1:2" x14ac:dyDescent="0.35">
      <c r="A1508">
        <v>2655</v>
      </c>
      <c r="B1508" t="s">
        <v>1974</v>
      </c>
    </row>
    <row r="1509" spans="1:2" x14ac:dyDescent="0.35">
      <c r="A1509">
        <v>2660</v>
      </c>
      <c r="B1509" t="s">
        <v>1975</v>
      </c>
    </row>
    <row r="1510" spans="1:2" x14ac:dyDescent="0.35">
      <c r="A1510">
        <v>2667</v>
      </c>
      <c r="B1510" t="s">
        <v>1976</v>
      </c>
    </row>
    <row r="1511" spans="1:2" x14ac:dyDescent="0.35">
      <c r="A1511">
        <v>2667</v>
      </c>
      <c r="B1511" t="s">
        <v>1976</v>
      </c>
    </row>
    <row r="1512" spans="1:2" x14ac:dyDescent="0.35">
      <c r="A1512">
        <v>2668</v>
      </c>
      <c r="B1512" t="s">
        <v>1977</v>
      </c>
    </row>
    <row r="1513" spans="1:2" x14ac:dyDescent="0.35">
      <c r="A1513">
        <v>2668</v>
      </c>
      <c r="B1513" t="s">
        <v>1977</v>
      </c>
    </row>
    <row r="1514" spans="1:2" x14ac:dyDescent="0.35">
      <c r="A1514">
        <v>2668</v>
      </c>
      <c r="B1514" t="s">
        <v>1977</v>
      </c>
    </row>
    <row r="1515" spans="1:2" x14ac:dyDescent="0.35">
      <c r="A1515">
        <v>2670</v>
      </c>
      <c r="B1515" t="s">
        <v>1978</v>
      </c>
    </row>
    <row r="1516" spans="1:2" x14ac:dyDescent="0.35">
      <c r="A1516">
        <v>2670</v>
      </c>
      <c r="B1516" t="s">
        <v>1978</v>
      </c>
    </row>
    <row r="1517" spans="1:2" x14ac:dyDescent="0.35">
      <c r="A1517">
        <v>2671</v>
      </c>
      <c r="B1517" t="s">
        <v>1979</v>
      </c>
    </row>
    <row r="1518" spans="1:2" x14ac:dyDescent="0.35">
      <c r="A1518">
        <v>2677</v>
      </c>
      <c r="B1518" t="s">
        <v>1980</v>
      </c>
    </row>
    <row r="1519" spans="1:2" x14ac:dyDescent="0.35">
      <c r="A1519">
        <v>2677</v>
      </c>
      <c r="B1519" t="s">
        <v>1980</v>
      </c>
    </row>
    <row r="1520" spans="1:2" x14ac:dyDescent="0.35">
      <c r="A1520">
        <v>2684</v>
      </c>
      <c r="B1520" t="s">
        <v>1981</v>
      </c>
    </row>
    <row r="1521" spans="1:2" x14ac:dyDescent="0.35">
      <c r="A1521">
        <v>2684</v>
      </c>
      <c r="B1521" t="s">
        <v>1981</v>
      </c>
    </row>
    <row r="1522" spans="1:2" x14ac:dyDescent="0.35">
      <c r="A1522">
        <v>2684</v>
      </c>
      <c r="B1522" t="s">
        <v>1981</v>
      </c>
    </row>
    <row r="1523" spans="1:2" x14ac:dyDescent="0.35">
      <c r="A1523">
        <v>2684</v>
      </c>
      <c r="B1523" t="s">
        <v>1981</v>
      </c>
    </row>
    <row r="1524" spans="1:2" x14ac:dyDescent="0.35">
      <c r="A1524">
        <v>2684</v>
      </c>
      <c r="B1524" t="s">
        <v>1981</v>
      </c>
    </row>
    <row r="1525" spans="1:2" x14ac:dyDescent="0.35">
      <c r="A1525">
        <v>2685</v>
      </c>
      <c r="B1525" t="s">
        <v>1982</v>
      </c>
    </row>
    <row r="1526" spans="1:2" x14ac:dyDescent="0.35">
      <c r="A1526">
        <v>2689</v>
      </c>
      <c r="B1526" t="s">
        <v>1983</v>
      </c>
    </row>
    <row r="1527" spans="1:2" x14ac:dyDescent="0.35">
      <c r="A1527">
        <v>2693</v>
      </c>
      <c r="B1527" t="s">
        <v>1984</v>
      </c>
    </row>
    <row r="1528" spans="1:2" x14ac:dyDescent="0.35">
      <c r="A1528">
        <v>2696</v>
      </c>
      <c r="B1528" t="s">
        <v>1985</v>
      </c>
    </row>
    <row r="1529" spans="1:2" x14ac:dyDescent="0.35">
      <c r="A1529">
        <v>2697</v>
      </c>
      <c r="B1529" t="s">
        <v>1986</v>
      </c>
    </row>
    <row r="1530" spans="1:2" x14ac:dyDescent="0.35">
      <c r="A1530">
        <v>2697</v>
      </c>
      <c r="B1530" t="s">
        <v>1986</v>
      </c>
    </row>
    <row r="1531" spans="1:2" x14ac:dyDescent="0.35">
      <c r="A1531">
        <v>2699</v>
      </c>
      <c r="B1531" t="s">
        <v>1987</v>
      </c>
    </row>
    <row r="1532" spans="1:2" x14ac:dyDescent="0.35">
      <c r="A1532">
        <v>2699</v>
      </c>
      <c r="B1532" t="s">
        <v>1987</v>
      </c>
    </row>
    <row r="1533" spans="1:2" x14ac:dyDescent="0.35">
      <c r="A1533">
        <v>2704</v>
      </c>
      <c r="B1533" t="s">
        <v>1988</v>
      </c>
    </row>
    <row r="1534" spans="1:2" x14ac:dyDescent="0.35">
      <c r="A1534">
        <v>2704</v>
      </c>
      <c r="B1534" t="s">
        <v>1988</v>
      </c>
    </row>
    <row r="1535" spans="1:2" x14ac:dyDescent="0.35">
      <c r="A1535">
        <v>2709</v>
      </c>
      <c r="B1535" t="s">
        <v>1989</v>
      </c>
    </row>
    <row r="1536" spans="1:2" x14ac:dyDescent="0.35">
      <c r="A1536">
        <v>2709</v>
      </c>
      <c r="B1536" t="s">
        <v>1989</v>
      </c>
    </row>
    <row r="1537" spans="1:2" x14ac:dyDescent="0.35">
      <c r="A1537">
        <v>2713</v>
      </c>
      <c r="B1537" t="s">
        <v>1990</v>
      </c>
    </row>
    <row r="1538" spans="1:2" x14ac:dyDescent="0.35">
      <c r="A1538">
        <v>2713</v>
      </c>
      <c r="B1538" t="s">
        <v>1990</v>
      </c>
    </row>
    <row r="1539" spans="1:2" x14ac:dyDescent="0.35">
      <c r="A1539">
        <v>2715</v>
      </c>
      <c r="B1539" t="s">
        <v>1991</v>
      </c>
    </row>
    <row r="1540" spans="1:2" x14ac:dyDescent="0.35">
      <c r="A1540">
        <v>2718</v>
      </c>
      <c r="B1540" t="s">
        <v>1992</v>
      </c>
    </row>
    <row r="1541" spans="1:2" x14ac:dyDescent="0.35">
      <c r="A1541">
        <v>2720</v>
      </c>
      <c r="B1541" t="s">
        <v>1993</v>
      </c>
    </row>
    <row r="1542" spans="1:2" x14ac:dyDescent="0.35">
      <c r="A1542">
        <v>2724</v>
      </c>
      <c r="B1542" t="s">
        <v>1994</v>
      </c>
    </row>
    <row r="1543" spans="1:2" x14ac:dyDescent="0.35">
      <c r="A1543">
        <v>2724</v>
      </c>
      <c r="B1543" t="s">
        <v>1994</v>
      </c>
    </row>
    <row r="1544" spans="1:2" x14ac:dyDescent="0.35">
      <c r="A1544">
        <v>2725</v>
      </c>
      <c r="B1544" t="s">
        <v>1995</v>
      </c>
    </row>
    <row r="1545" spans="1:2" x14ac:dyDescent="0.35">
      <c r="A1545">
        <v>2729</v>
      </c>
      <c r="B1545" t="s">
        <v>1996</v>
      </c>
    </row>
    <row r="1546" spans="1:2" x14ac:dyDescent="0.35">
      <c r="A1546">
        <v>2737</v>
      </c>
      <c r="B1546" t="s">
        <v>1997</v>
      </c>
    </row>
    <row r="1547" spans="1:2" x14ac:dyDescent="0.35">
      <c r="A1547">
        <v>2737</v>
      </c>
      <c r="B1547" t="s">
        <v>1997</v>
      </c>
    </row>
    <row r="1548" spans="1:2" x14ac:dyDescent="0.35">
      <c r="A1548">
        <v>2738</v>
      </c>
      <c r="B1548" t="s">
        <v>1998</v>
      </c>
    </row>
    <row r="1549" spans="1:2" x14ac:dyDescent="0.35">
      <c r="A1549">
        <v>2741</v>
      </c>
      <c r="B1549" t="s">
        <v>1999</v>
      </c>
    </row>
    <row r="1550" spans="1:2" x14ac:dyDescent="0.35">
      <c r="A1550">
        <v>2745</v>
      </c>
      <c r="B1550" t="s">
        <v>2000</v>
      </c>
    </row>
    <row r="1551" spans="1:2" x14ac:dyDescent="0.35">
      <c r="A1551">
        <v>2747</v>
      </c>
      <c r="B1551" t="s">
        <v>2001</v>
      </c>
    </row>
    <row r="1552" spans="1:2" x14ac:dyDescent="0.35">
      <c r="A1552">
        <v>2747</v>
      </c>
      <c r="B1552" t="s">
        <v>2001</v>
      </c>
    </row>
    <row r="1553" spans="1:2" x14ac:dyDescent="0.35">
      <c r="A1553">
        <v>2750</v>
      </c>
      <c r="B1553" t="s">
        <v>2002</v>
      </c>
    </row>
    <row r="1554" spans="1:2" x14ac:dyDescent="0.35">
      <c r="A1554">
        <v>2760</v>
      </c>
      <c r="B1554" t="s">
        <v>2003</v>
      </c>
    </row>
    <row r="1555" spans="1:2" x14ac:dyDescent="0.35">
      <c r="A1555">
        <v>2764</v>
      </c>
      <c r="B1555" t="s">
        <v>2004</v>
      </c>
    </row>
    <row r="1556" spans="1:2" x14ac:dyDescent="0.35">
      <c r="A1556">
        <v>2765</v>
      </c>
      <c r="B1556" t="s">
        <v>2005</v>
      </c>
    </row>
    <row r="1557" spans="1:2" x14ac:dyDescent="0.35">
      <c r="A1557">
        <v>2770</v>
      </c>
      <c r="B1557" t="s">
        <v>2006</v>
      </c>
    </row>
    <row r="1558" spans="1:2" x14ac:dyDescent="0.35">
      <c r="A1558">
        <v>2771</v>
      </c>
      <c r="B1558" t="s">
        <v>2007</v>
      </c>
    </row>
    <row r="1559" spans="1:2" x14ac:dyDescent="0.35">
      <c r="A1559">
        <v>2773</v>
      </c>
      <c r="B1559" t="s">
        <v>2008</v>
      </c>
    </row>
    <row r="1560" spans="1:2" x14ac:dyDescent="0.35">
      <c r="A1560">
        <v>2775</v>
      </c>
      <c r="B1560" t="s">
        <v>2009</v>
      </c>
    </row>
    <row r="1561" spans="1:2" x14ac:dyDescent="0.35">
      <c r="A1561">
        <v>2776</v>
      </c>
      <c r="B1561" t="s">
        <v>2010</v>
      </c>
    </row>
    <row r="1562" spans="1:2" x14ac:dyDescent="0.35">
      <c r="A1562">
        <v>2776</v>
      </c>
      <c r="B1562" t="s">
        <v>2010</v>
      </c>
    </row>
    <row r="1563" spans="1:2" x14ac:dyDescent="0.35">
      <c r="A1563">
        <v>2778</v>
      </c>
      <c r="B1563" t="s">
        <v>2011</v>
      </c>
    </row>
    <row r="1564" spans="1:2" x14ac:dyDescent="0.35">
      <c r="A1564">
        <v>2778</v>
      </c>
      <c r="B1564" t="s">
        <v>2011</v>
      </c>
    </row>
    <row r="1565" spans="1:2" x14ac:dyDescent="0.35">
      <c r="A1565">
        <v>2779</v>
      </c>
      <c r="B1565" t="s">
        <v>2012</v>
      </c>
    </row>
    <row r="1566" spans="1:2" x14ac:dyDescent="0.35">
      <c r="A1566">
        <v>2781</v>
      </c>
      <c r="B1566" t="s">
        <v>2013</v>
      </c>
    </row>
    <row r="1567" spans="1:2" x14ac:dyDescent="0.35">
      <c r="A1567">
        <v>2781</v>
      </c>
      <c r="B1567" t="s">
        <v>2013</v>
      </c>
    </row>
    <row r="1568" spans="1:2" x14ac:dyDescent="0.35">
      <c r="A1568">
        <v>2781</v>
      </c>
      <c r="B1568" t="s">
        <v>2013</v>
      </c>
    </row>
    <row r="1569" spans="1:2" x14ac:dyDescent="0.35">
      <c r="A1569">
        <v>2787</v>
      </c>
      <c r="B1569" t="s">
        <v>2014</v>
      </c>
    </row>
    <row r="1570" spans="1:2" x14ac:dyDescent="0.35">
      <c r="A1570">
        <v>2791</v>
      </c>
      <c r="B1570" t="s">
        <v>2015</v>
      </c>
    </row>
    <row r="1571" spans="1:2" x14ac:dyDescent="0.35">
      <c r="A1571">
        <v>2794</v>
      </c>
      <c r="B1571" t="s">
        <v>2016</v>
      </c>
    </row>
    <row r="1572" spans="1:2" x14ac:dyDescent="0.35">
      <c r="A1572">
        <v>2794</v>
      </c>
      <c r="B1572" t="s">
        <v>2016</v>
      </c>
    </row>
    <row r="1573" spans="1:2" x14ac:dyDescent="0.35">
      <c r="A1573">
        <v>2795</v>
      </c>
      <c r="B1573" t="s">
        <v>2017</v>
      </c>
    </row>
    <row r="1574" spans="1:2" x14ac:dyDescent="0.35">
      <c r="A1574">
        <v>2795</v>
      </c>
      <c r="B1574" t="s">
        <v>2017</v>
      </c>
    </row>
    <row r="1575" spans="1:2" x14ac:dyDescent="0.35">
      <c r="A1575">
        <v>2795</v>
      </c>
      <c r="B1575" t="s">
        <v>2017</v>
      </c>
    </row>
    <row r="1576" spans="1:2" x14ac:dyDescent="0.35">
      <c r="A1576">
        <v>2796</v>
      </c>
      <c r="B1576" t="s">
        <v>2018</v>
      </c>
    </row>
    <row r="1577" spans="1:2" x14ac:dyDescent="0.35">
      <c r="A1577">
        <v>2797</v>
      </c>
      <c r="B1577" t="s">
        <v>2019</v>
      </c>
    </row>
    <row r="1578" spans="1:2" x14ac:dyDescent="0.35">
      <c r="A1578">
        <v>2797</v>
      </c>
      <c r="B1578" t="s">
        <v>2019</v>
      </c>
    </row>
    <row r="1579" spans="1:2" x14ac:dyDescent="0.35">
      <c r="A1579">
        <v>2801</v>
      </c>
      <c r="B1579" t="s">
        <v>2020</v>
      </c>
    </row>
    <row r="1580" spans="1:2" x14ac:dyDescent="0.35">
      <c r="A1580">
        <v>2803</v>
      </c>
      <c r="B1580" t="s">
        <v>2021</v>
      </c>
    </row>
    <row r="1581" spans="1:2" x14ac:dyDescent="0.35">
      <c r="A1581">
        <v>2803</v>
      </c>
      <c r="B1581" t="s">
        <v>2021</v>
      </c>
    </row>
    <row r="1582" spans="1:2" x14ac:dyDescent="0.35">
      <c r="A1582">
        <v>2813</v>
      </c>
      <c r="B1582" t="s">
        <v>2022</v>
      </c>
    </row>
    <row r="1583" spans="1:2" x14ac:dyDescent="0.35">
      <c r="A1583">
        <v>2817</v>
      </c>
      <c r="B1583" t="s">
        <v>2023</v>
      </c>
    </row>
    <row r="1584" spans="1:2" x14ac:dyDescent="0.35">
      <c r="A1584">
        <v>2817</v>
      </c>
      <c r="B1584" t="s">
        <v>2023</v>
      </c>
    </row>
    <row r="1585" spans="1:2" x14ac:dyDescent="0.35">
      <c r="A1585">
        <v>2820</v>
      </c>
      <c r="B1585" t="s">
        <v>2024</v>
      </c>
    </row>
    <row r="1586" spans="1:2" x14ac:dyDescent="0.35">
      <c r="A1586">
        <v>2820</v>
      </c>
      <c r="B1586" t="s">
        <v>2024</v>
      </c>
    </row>
    <row r="1587" spans="1:2" x14ac:dyDescent="0.35">
      <c r="A1587">
        <v>2823</v>
      </c>
      <c r="B1587" t="s">
        <v>2025</v>
      </c>
    </row>
    <row r="1588" spans="1:2" x14ac:dyDescent="0.35">
      <c r="A1588">
        <v>2825</v>
      </c>
      <c r="B1588" t="s">
        <v>2026</v>
      </c>
    </row>
    <row r="1589" spans="1:2" x14ac:dyDescent="0.35">
      <c r="A1589">
        <v>2825</v>
      </c>
      <c r="B1589" t="s">
        <v>2026</v>
      </c>
    </row>
    <row r="1590" spans="1:2" x14ac:dyDescent="0.35">
      <c r="A1590">
        <v>2828</v>
      </c>
      <c r="B1590" t="s">
        <v>2027</v>
      </c>
    </row>
    <row r="1591" spans="1:2" x14ac:dyDescent="0.35">
      <c r="A1591">
        <v>2828</v>
      </c>
      <c r="B1591" t="s">
        <v>2027</v>
      </c>
    </row>
    <row r="1592" spans="1:2" x14ac:dyDescent="0.35">
      <c r="A1592">
        <v>2833</v>
      </c>
      <c r="B1592" t="s">
        <v>2028</v>
      </c>
    </row>
    <row r="1593" spans="1:2" x14ac:dyDescent="0.35">
      <c r="A1593">
        <v>2833</v>
      </c>
      <c r="B1593" t="s">
        <v>2028</v>
      </c>
    </row>
    <row r="1594" spans="1:2" x14ac:dyDescent="0.35">
      <c r="A1594">
        <v>2837</v>
      </c>
      <c r="B1594" t="s">
        <v>2029</v>
      </c>
    </row>
    <row r="1595" spans="1:2" x14ac:dyDescent="0.35">
      <c r="A1595">
        <v>2837</v>
      </c>
      <c r="B1595" t="s">
        <v>2029</v>
      </c>
    </row>
    <row r="1596" spans="1:2" x14ac:dyDescent="0.35">
      <c r="A1596">
        <v>2840</v>
      </c>
      <c r="B1596" t="s">
        <v>2030</v>
      </c>
    </row>
    <row r="1597" spans="1:2" x14ac:dyDescent="0.35">
      <c r="A1597">
        <v>2840</v>
      </c>
      <c r="B1597" t="s">
        <v>2030</v>
      </c>
    </row>
    <row r="1598" spans="1:2" x14ac:dyDescent="0.35">
      <c r="A1598">
        <v>2840</v>
      </c>
      <c r="B1598" t="s">
        <v>2030</v>
      </c>
    </row>
    <row r="1599" spans="1:2" x14ac:dyDescent="0.35">
      <c r="A1599">
        <v>2840</v>
      </c>
      <c r="B1599" t="s">
        <v>2030</v>
      </c>
    </row>
    <row r="1600" spans="1:2" x14ac:dyDescent="0.35">
      <c r="A1600">
        <v>2847</v>
      </c>
      <c r="B1600" t="s">
        <v>2031</v>
      </c>
    </row>
    <row r="1601" spans="1:2" x14ac:dyDescent="0.35">
      <c r="A1601">
        <v>2847</v>
      </c>
      <c r="B1601" t="s">
        <v>2031</v>
      </c>
    </row>
    <row r="1602" spans="1:2" x14ac:dyDescent="0.35">
      <c r="A1602">
        <v>2847</v>
      </c>
      <c r="B1602" t="s">
        <v>2031</v>
      </c>
    </row>
    <row r="1603" spans="1:2" x14ac:dyDescent="0.35">
      <c r="A1603">
        <v>2848</v>
      </c>
      <c r="B1603" t="s">
        <v>2032</v>
      </c>
    </row>
    <row r="1604" spans="1:2" x14ac:dyDescent="0.35">
      <c r="A1604">
        <v>2851</v>
      </c>
      <c r="B1604" t="s">
        <v>2033</v>
      </c>
    </row>
    <row r="1605" spans="1:2" x14ac:dyDescent="0.35">
      <c r="A1605">
        <v>2855</v>
      </c>
      <c r="B1605" t="s">
        <v>2034</v>
      </c>
    </row>
    <row r="1606" spans="1:2" x14ac:dyDescent="0.35">
      <c r="A1606">
        <v>2855</v>
      </c>
      <c r="B1606" t="s">
        <v>2034</v>
      </c>
    </row>
    <row r="1607" spans="1:2" x14ac:dyDescent="0.35">
      <c r="A1607">
        <v>2855</v>
      </c>
      <c r="B1607" t="s">
        <v>2034</v>
      </c>
    </row>
    <row r="1608" spans="1:2" x14ac:dyDescent="0.35">
      <c r="A1608">
        <v>2858</v>
      </c>
      <c r="B1608" t="s">
        <v>2035</v>
      </c>
    </row>
    <row r="1609" spans="1:2" x14ac:dyDescent="0.35">
      <c r="A1609">
        <v>2858</v>
      </c>
      <c r="B1609" t="s">
        <v>2035</v>
      </c>
    </row>
    <row r="1610" spans="1:2" x14ac:dyDescent="0.35">
      <c r="A1610">
        <v>2858</v>
      </c>
      <c r="B1610" t="s">
        <v>2035</v>
      </c>
    </row>
    <row r="1611" spans="1:2" x14ac:dyDescent="0.35">
      <c r="A1611">
        <v>2858</v>
      </c>
      <c r="B1611" t="s">
        <v>2035</v>
      </c>
    </row>
    <row r="1612" spans="1:2" x14ac:dyDescent="0.35">
      <c r="A1612">
        <v>2859</v>
      </c>
      <c r="B1612" t="s">
        <v>2036</v>
      </c>
    </row>
    <row r="1613" spans="1:2" x14ac:dyDescent="0.35">
      <c r="A1613">
        <v>2861</v>
      </c>
      <c r="B1613" t="s">
        <v>2037</v>
      </c>
    </row>
    <row r="1614" spans="1:2" x14ac:dyDescent="0.35">
      <c r="A1614">
        <v>2862</v>
      </c>
      <c r="B1614" t="s">
        <v>2038</v>
      </c>
    </row>
    <row r="1615" spans="1:2" x14ac:dyDescent="0.35">
      <c r="A1615">
        <v>2865</v>
      </c>
      <c r="B1615" t="s">
        <v>2039</v>
      </c>
    </row>
    <row r="1616" spans="1:2" x14ac:dyDescent="0.35">
      <c r="A1616">
        <v>2865</v>
      </c>
      <c r="B1616" t="s">
        <v>2039</v>
      </c>
    </row>
    <row r="1617" spans="1:2" x14ac:dyDescent="0.35">
      <c r="A1617">
        <v>2867</v>
      </c>
      <c r="B1617" t="s">
        <v>2040</v>
      </c>
    </row>
    <row r="1618" spans="1:2" x14ac:dyDescent="0.35">
      <c r="A1618">
        <v>2868</v>
      </c>
      <c r="B1618" t="s">
        <v>2041</v>
      </c>
    </row>
    <row r="1619" spans="1:2" x14ac:dyDescent="0.35">
      <c r="A1619">
        <v>2868</v>
      </c>
      <c r="B1619" t="s">
        <v>2041</v>
      </c>
    </row>
    <row r="1620" spans="1:2" x14ac:dyDescent="0.35">
      <c r="A1620">
        <v>2868</v>
      </c>
      <c r="B1620" t="s">
        <v>2041</v>
      </c>
    </row>
    <row r="1621" spans="1:2" x14ac:dyDescent="0.35">
      <c r="A1621">
        <v>2873</v>
      </c>
      <c r="B1621" t="s">
        <v>2042</v>
      </c>
    </row>
    <row r="1622" spans="1:2" x14ac:dyDescent="0.35">
      <c r="A1622">
        <v>2873</v>
      </c>
      <c r="B1622" t="s">
        <v>2042</v>
      </c>
    </row>
    <row r="1623" spans="1:2" x14ac:dyDescent="0.35">
      <c r="A1623">
        <v>2874</v>
      </c>
      <c r="B1623" t="s">
        <v>2043</v>
      </c>
    </row>
    <row r="1624" spans="1:2" x14ac:dyDescent="0.35">
      <c r="A1624">
        <v>2874</v>
      </c>
      <c r="B1624" t="s">
        <v>2043</v>
      </c>
    </row>
    <row r="1625" spans="1:2" x14ac:dyDescent="0.35">
      <c r="A1625">
        <v>2874</v>
      </c>
      <c r="B1625" t="s">
        <v>2043</v>
      </c>
    </row>
    <row r="1626" spans="1:2" x14ac:dyDescent="0.35">
      <c r="A1626">
        <v>2877</v>
      </c>
      <c r="B1626" t="s">
        <v>2044</v>
      </c>
    </row>
    <row r="1627" spans="1:2" x14ac:dyDescent="0.35">
      <c r="A1627">
        <v>2878</v>
      </c>
      <c r="B1627" t="s">
        <v>2045</v>
      </c>
    </row>
    <row r="1628" spans="1:2" x14ac:dyDescent="0.35">
      <c r="A1628">
        <v>2880</v>
      </c>
      <c r="B1628" t="s">
        <v>2046</v>
      </c>
    </row>
    <row r="1629" spans="1:2" x14ac:dyDescent="0.35">
      <c r="A1629">
        <v>2880</v>
      </c>
      <c r="B1629" t="s">
        <v>2046</v>
      </c>
    </row>
    <row r="1630" spans="1:2" x14ac:dyDescent="0.35">
      <c r="A1630">
        <v>2882</v>
      </c>
      <c r="B1630" t="s">
        <v>2047</v>
      </c>
    </row>
    <row r="1631" spans="1:2" x14ac:dyDescent="0.35">
      <c r="A1631">
        <v>2882</v>
      </c>
      <c r="B1631" t="s">
        <v>2047</v>
      </c>
    </row>
    <row r="1632" spans="1:2" x14ac:dyDescent="0.35">
      <c r="A1632">
        <v>2882</v>
      </c>
      <c r="B1632" t="s">
        <v>2047</v>
      </c>
    </row>
    <row r="1633" spans="1:2" x14ac:dyDescent="0.35">
      <c r="A1633">
        <v>2882</v>
      </c>
      <c r="B1633" t="s">
        <v>2047</v>
      </c>
    </row>
    <row r="1634" spans="1:2" x14ac:dyDescent="0.35">
      <c r="A1634">
        <v>2882</v>
      </c>
      <c r="B1634" t="s">
        <v>2047</v>
      </c>
    </row>
    <row r="1635" spans="1:2" x14ac:dyDescent="0.35">
      <c r="A1635">
        <v>2882</v>
      </c>
      <c r="B1635" t="s">
        <v>2047</v>
      </c>
    </row>
    <row r="1636" spans="1:2" x14ac:dyDescent="0.35">
      <c r="A1636">
        <v>2882</v>
      </c>
      <c r="B1636" t="s">
        <v>2047</v>
      </c>
    </row>
    <row r="1637" spans="1:2" x14ac:dyDescent="0.35">
      <c r="A1637">
        <v>2882</v>
      </c>
      <c r="B1637" t="s">
        <v>2047</v>
      </c>
    </row>
    <row r="1638" spans="1:2" x14ac:dyDescent="0.35">
      <c r="A1638">
        <v>2883</v>
      </c>
      <c r="B1638" t="s">
        <v>2048</v>
      </c>
    </row>
    <row r="1639" spans="1:2" x14ac:dyDescent="0.35">
      <c r="A1639">
        <v>2884</v>
      </c>
      <c r="B1639" t="s">
        <v>2049</v>
      </c>
    </row>
    <row r="1640" spans="1:2" x14ac:dyDescent="0.35">
      <c r="A1640">
        <v>2884</v>
      </c>
      <c r="B1640" t="s">
        <v>2049</v>
      </c>
    </row>
    <row r="1641" spans="1:2" x14ac:dyDescent="0.35">
      <c r="A1641">
        <v>2885</v>
      </c>
      <c r="B1641" t="s">
        <v>2050</v>
      </c>
    </row>
    <row r="1642" spans="1:2" x14ac:dyDescent="0.35">
      <c r="A1642">
        <v>2886</v>
      </c>
      <c r="B1642" t="s">
        <v>2051</v>
      </c>
    </row>
    <row r="1643" spans="1:2" x14ac:dyDescent="0.35">
      <c r="A1643">
        <v>2886</v>
      </c>
      <c r="B1643" t="s">
        <v>2051</v>
      </c>
    </row>
    <row r="1644" spans="1:2" x14ac:dyDescent="0.35">
      <c r="A1644">
        <v>2886</v>
      </c>
      <c r="B1644" t="s">
        <v>2051</v>
      </c>
    </row>
    <row r="1645" spans="1:2" x14ac:dyDescent="0.35">
      <c r="A1645">
        <v>2892</v>
      </c>
      <c r="B1645" t="s">
        <v>2052</v>
      </c>
    </row>
    <row r="1646" spans="1:2" x14ac:dyDescent="0.35">
      <c r="A1646">
        <v>2893</v>
      </c>
      <c r="B1646" t="s">
        <v>2053</v>
      </c>
    </row>
    <row r="1647" spans="1:2" x14ac:dyDescent="0.35">
      <c r="A1647">
        <v>2896</v>
      </c>
      <c r="B1647" t="s">
        <v>2054</v>
      </c>
    </row>
    <row r="1648" spans="1:2" x14ac:dyDescent="0.35">
      <c r="A1648">
        <v>2896</v>
      </c>
      <c r="B1648" t="s">
        <v>2054</v>
      </c>
    </row>
    <row r="1649" spans="1:2" x14ac:dyDescent="0.35">
      <c r="A1649">
        <v>2897</v>
      </c>
      <c r="B1649" t="s">
        <v>2055</v>
      </c>
    </row>
    <row r="1650" spans="1:2" x14ac:dyDescent="0.35">
      <c r="A1650">
        <v>2897</v>
      </c>
      <c r="B1650" t="s">
        <v>2055</v>
      </c>
    </row>
    <row r="1651" spans="1:2" x14ac:dyDescent="0.35">
      <c r="A1651">
        <v>2903</v>
      </c>
      <c r="B1651" t="s">
        <v>2056</v>
      </c>
    </row>
    <row r="1652" spans="1:2" x14ac:dyDescent="0.35">
      <c r="A1652">
        <v>2908</v>
      </c>
      <c r="B1652" t="s">
        <v>2057</v>
      </c>
    </row>
    <row r="1653" spans="1:2" x14ac:dyDescent="0.35">
      <c r="A1653">
        <v>2908</v>
      </c>
      <c r="B1653" t="s">
        <v>2057</v>
      </c>
    </row>
    <row r="1654" spans="1:2" x14ac:dyDescent="0.35">
      <c r="A1654">
        <v>2908</v>
      </c>
      <c r="B1654" t="s">
        <v>2057</v>
      </c>
    </row>
    <row r="1655" spans="1:2" x14ac:dyDescent="0.35">
      <c r="A1655">
        <v>2908</v>
      </c>
      <c r="B1655" t="s">
        <v>2057</v>
      </c>
    </row>
    <row r="1656" spans="1:2" x14ac:dyDescent="0.35">
      <c r="A1656">
        <v>2912</v>
      </c>
      <c r="B1656" t="s">
        <v>2058</v>
      </c>
    </row>
    <row r="1657" spans="1:2" x14ac:dyDescent="0.35">
      <c r="A1657">
        <v>2912</v>
      </c>
      <c r="B1657" t="s">
        <v>2058</v>
      </c>
    </row>
    <row r="1658" spans="1:2" x14ac:dyDescent="0.35">
      <c r="A1658">
        <v>2920</v>
      </c>
      <c r="B1658" t="s">
        <v>2059</v>
      </c>
    </row>
    <row r="1659" spans="1:2" x14ac:dyDescent="0.35">
      <c r="A1659">
        <v>2923</v>
      </c>
      <c r="B1659" t="s">
        <v>2060</v>
      </c>
    </row>
    <row r="1660" spans="1:2" x14ac:dyDescent="0.35">
      <c r="A1660">
        <v>2924</v>
      </c>
      <c r="B1660" t="s">
        <v>2061</v>
      </c>
    </row>
    <row r="1661" spans="1:2" x14ac:dyDescent="0.35">
      <c r="A1661">
        <v>2924</v>
      </c>
      <c r="B1661" t="s">
        <v>2061</v>
      </c>
    </row>
    <row r="1662" spans="1:2" x14ac:dyDescent="0.35">
      <c r="A1662">
        <v>2928</v>
      </c>
      <c r="B1662" t="s">
        <v>2062</v>
      </c>
    </row>
    <row r="1663" spans="1:2" x14ac:dyDescent="0.35">
      <c r="A1663">
        <v>2928</v>
      </c>
      <c r="B1663" t="s">
        <v>2062</v>
      </c>
    </row>
    <row r="1664" spans="1:2" x14ac:dyDescent="0.35">
      <c r="A1664">
        <v>2931</v>
      </c>
      <c r="B1664" t="s">
        <v>2063</v>
      </c>
    </row>
    <row r="1665" spans="1:2" x14ac:dyDescent="0.35">
      <c r="A1665">
        <v>2932</v>
      </c>
      <c r="B1665" t="s">
        <v>2064</v>
      </c>
    </row>
    <row r="1666" spans="1:2" x14ac:dyDescent="0.35">
      <c r="A1666">
        <v>2935</v>
      </c>
      <c r="B1666" t="s">
        <v>2065</v>
      </c>
    </row>
    <row r="1667" spans="1:2" x14ac:dyDescent="0.35">
      <c r="A1667">
        <v>2938</v>
      </c>
      <c r="B1667" t="s">
        <v>2066</v>
      </c>
    </row>
    <row r="1668" spans="1:2" x14ac:dyDescent="0.35">
      <c r="A1668">
        <v>2941</v>
      </c>
      <c r="B1668" t="s">
        <v>2067</v>
      </c>
    </row>
    <row r="1669" spans="1:2" x14ac:dyDescent="0.35">
      <c r="A1669">
        <v>2944</v>
      </c>
      <c r="B1669" t="s">
        <v>2068</v>
      </c>
    </row>
    <row r="1670" spans="1:2" x14ac:dyDescent="0.35">
      <c r="A1670">
        <v>2947</v>
      </c>
      <c r="B1670" t="s">
        <v>2069</v>
      </c>
    </row>
    <row r="1671" spans="1:2" x14ac:dyDescent="0.35">
      <c r="A1671">
        <v>2951</v>
      </c>
      <c r="B1671" t="s">
        <v>2070</v>
      </c>
    </row>
    <row r="1672" spans="1:2" x14ac:dyDescent="0.35">
      <c r="A1672">
        <v>2951</v>
      </c>
      <c r="B1672" t="s">
        <v>2070</v>
      </c>
    </row>
    <row r="1673" spans="1:2" x14ac:dyDescent="0.35">
      <c r="A1673">
        <v>2952</v>
      </c>
      <c r="B1673" t="s">
        <v>2071</v>
      </c>
    </row>
    <row r="1674" spans="1:2" x14ac:dyDescent="0.35">
      <c r="A1674">
        <v>2954</v>
      </c>
      <c r="B1674" t="s">
        <v>2072</v>
      </c>
    </row>
    <row r="1675" spans="1:2" x14ac:dyDescent="0.35">
      <c r="A1675">
        <v>2957</v>
      </c>
      <c r="B1675" t="s">
        <v>2073</v>
      </c>
    </row>
    <row r="1676" spans="1:2" x14ac:dyDescent="0.35">
      <c r="A1676">
        <v>2958</v>
      </c>
      <c r="B1676" t="s">
        <v>2074</v>
      </c>
    </row>
    <row r="1677" spans="1:2" x14ac:dyDescent="0.35">
      <c r="A1677">
        <v>2960</v>
      </c>
      <c r="B1677" t="s">
        <v>2075</v>
      </c>
    </row>
    <row r="1678" spans="1:2" x14ac:dyDescent="0.35">
      <c r="A1678">
        <v>2962</v>
      </c>
      <c r="B1678" t="s">
        <v>2076</v>
      </c>
    </row>
    <row r="1679" spans="1:2" x14ac:dyDescent="0.35">
      <c r="A1679">
        <v>2963</v>
      </c>
      <c r="B1679" t="s">
        <v>2077</v>
      </c>
    </row>
    <row r="1680" spans="1:2" x14ac:dyDescent="0.35">
      <c r="A1680">
        <v>2964</v>
      </c>
      <c r="B1680" t="s">
        <v>2078</v>
      </c>
    </row>
    <row r="1681" spans="1:2" x14ac:dyDescent="0.35">
      <c r="A1681">
        <v>2968</v>
      </c>
      <c r="B1681" t="s">
        <v>2079</v>
      </c>
    </row>
    <row r="1682" spans="1:2" x14ac:dyDescent="0.35">
      <c r="A1682">
        <v>2968</v>
      </c>
      <c r="B1682" t="s">
        <v>2079</v>
      </c>
    </row>
    <row r="1683" spans="1:2" x14ac:dyDescent="0.35">
      <c r="A1683">
        <v>2968</v>
      </c>
      <c r="B1683" t="s">
        <v>2079</v>
      </c>
    </row>
    <row r="1684" spans="1:2" x14ac:dyDescent="0.35">
      <c r="A1684">
        <v>2973</v>
      </c>
      <c r="B1684" t="s">
        <v>2080</v>
      </c>
    </row>
    <row r="1685" spans="1:2" x14ac:dyDescent="0.35">
      <c r="A1685">
        <v>2973</v>
      </c>
      <c r="B1685" t="s">
        <v>2080</v>
      </c>
    </row>
    <row r="1686" spans="1:2" x14ac:dyDescent="0.35">
      <c r="A1686">
        <v>2973</v>
      </c>
      <c r="B1686" t="s">
        <v>2080</v>
      </c>
    </row>
    <row r="1687" spans="1:2" x14ac:dyDescent="0.35">
      <c r="A1687">
        <v>2976</v>
      </c>
      <c r="B1687" t="s">
        <v>2081</v>
      </c>
    </row>
    <row r="1688" spans="1:2" x14ac:dyDescent="0.35">
      <c r="A1688">
        <v>2979</v>
      </c>
      <c r="B1688" t="s">
        <v>2082</v>
      </c>
    </row>
    <row r="1689" spans="1:2" x14ac:dyDescent="0.35">
      <c r="A1689">
        <v>2979</v>
      </c>
      <c r="B1689" t="s">
        <v>2082</v>
      </c>
    </row>
    <row r="1690" spans="1:2" x14ac:dyDescent="0.35">
      <c r="A1690">
        <v>2979</v>
      </c>
      <c r="B1690" t="s">
        <v>2082</v>
      </c>
    </row>
    <row r="1691" spans="1:2" x14ac:dyDescent="0.35">
      <c r="A1691">
        <v>2979</v>
      </c>
      <c r="B1691" t="s">
        <v>2082</v>
      </c>
    </row>
    <row r="1692" spans="1:2" x14ac:dyDescent="0.35">
      <c r="A1692">
        <v>2980</v>
      </c>
      <c r="B1692" t="s">
        <v>2083</v>
      </c>
    </row>
    <row r="1693" spans="1:2" x14ac:dyDescent="0.35">
      <c r="A1693">
        <v>2980</v>
      </c>
      <c r="B1693" t="s">
        <v>2083</v>
      </c>
    </row>
    <row r="1694" spans="1:2" x14ac:dyDescent="0.35">
      <c r="A1694">
        <v>2980</v>
      </c>
      <c r="B1694" t="s">
        <v>2083</v>
      </c>
    </row>
    <row r="1695" spans="1:2" x14ac:dyDescent="0.35">
      <c r="A1695">
        <v>2980</v>
      </c>
      <c r="B1695" t="s">
        <v>2083</v>
      </c>
    </row>
    <row r="1696" spans="1:2" x14ac:dyDescent="0.35">
      <c r="A1696">
        <v>2987</v>
      </c>
      <c r="B1696" t="s">
        <v>2084</v>
      </c>
    </row>
    <row r="1697" spans="1:2" x14ac:dyDescent="0.35">
      <c r="A1697">
        <v>2987</v>
      </c>
      <c r="B1697" t="s">
        <v>2084</v>
      </c>
    </row>
    <row r="1698" spans="1:2" x14ac:dyDescent="0.35">
      <c r="A1698">
        <v>2991</v>
      </c>
      <c r="B1698" t="s">
        <v>2085</v>
      </c>
    </row>
    <row r="1699" spans="1:2" x14ac:dyDescent="0.35">
      <c r="A1699">
        <v>2992</v>
      </c>
      <c r="B1699" t="s">
        <v>2086</v>
      </c>
    </row>
    <row r="1700" spans="1:2" x14ac:dyDescent="0.35">
      <c r="A1700">
        <v>2999</v>
      </c>
      <c r="B1700" t="s">
        <v>2087</v>
      </c>
    </row>
    <row r="1701" spans="1:2" x14ac:dyDescent="0.35">
      <c r="A1701">
        <v>3000</v>
      </c>
      <c r="B1701" t="s">
        <v>2088</v>
      </c>
    </row>
    <row r="1702" spans="1:2" x14ac:dyDescent="0.35">
      <c r="A1702">
        <v>3001</v>
      </c>
      <c r="B1702" t="s">
        <v>2089</v>
      </c>
    </row>
    <row r="1703" spans="1:2" x14ac:dyDescent="0.35">
      <c r="A1703">
        <v>3003</v>
      </c>
      <c r="B1703" t="s">
        <v>2090</v>
      </c>
    </row>
    <row r="1704" spans="1:2" x14ac:dyDescent="0.35">
      <c r="A1704">
        <v>3004</v>
      </c>
      <c r="B1704" t="s">
        <v>2091</v>
      </c>
    </row>
    <row r="1705" spans="1:2" x14ac:dyDescent="0.35">
      <c r="A1705">
        <v>3004</v>
      </c>
      <c r="B1705" t="s">
        <v>2091</v>
      </c>
    </row>
    <row r="1706" spans="1:2" x14ac:dyDescent="0.35">
      <c r="A1706">
        <v>3005</v>
      </c>
      <c r="B1706" t="s">
        <v>2092</v>
      </c>
    </row>
    <row r="1707" spans="1:2" x14ac:dyDescent="0.35">
      <c r="A1707">
        <v>3006</v>
      </c>
      <c r="B1707" t="s">
        <v>2093</v>
      </c>
    </row>
    <row r="1708" spans="1:2" x14ac:dyDescent="0.35">
      <c r="A1708">
        <v>3006</v>
      </c>
      <c r="B1708" t="s">
        <v>2093</v>
      </c>
    </row>
    <row r="1709" spans="1:2" x14ac:dyDescent="0.35">
      <c r="A1709">
        <v>3008</v>
      </c>
      <c r="B1709" t="s">
        <v>2094</v>
      </c>
    </row>
    <row r="1710" spans="1:2" x14ac:dyDescent="0.35">
      <c r="A1710">
        <v>3008</v>
      </c>
      <c r="B1710" t="s">
        <v>2094</v>
      </c>
    </row>
    <row r="1711" spans="1:2" x14ac:dyDescent="0.35">
      <c r="A1711">
        <v>3011</v>
      </c>
      <c r="B1711" t="s">
        <v>2095</v>
      </c>
    </row>
    <row r="1712" spans="1:2" x14ac:dyDescent="0.35">
      <c r="A1712">
        <v>3011</v>
      </c>
      <c r="B1712" t="s">
        <v>2095</v>
      </c>
    </row>
    <row r="1713" spans="1:2" x14ac:dyDescent="0.35">
      <c r="A1713">
        <v>3011</v>
      </c>
      <c r="B1713" t="s">
        <v>2095</v>
      </c>
    </row>
    <row r="1714" spans="1:2" x14ac:dyDescent="0.35">
      <c r="A1714">
        <v>3011</v>
      </c>
      <c r="B1714" t="s">
        <v>2095</v>
      </c>
    </row>
    <row r="1715" spans="1:2" x14ac:dyDescent="0.35">
      <c r="A1715">
        <v>3012</v>
      </c>
      <c r="B1715" t="s">
        <v>2096</v>
      </c>
    </row>
    <row r="1716" spans="1:2" x14ac:dyDescent="0.35">
      <c r="A1716">
        <v>3012</v>
      </c>
      <c r="B1716" t="s">
        <v>2096</v>
      </c>
    </row>
    <row r="1717" spans="1:2" x14ac:dyDescent="0.35">
      <c r="A1717">
        <v>3012</v>
      </c>
      <c r="B1717" t="s">
        <v>2096</v>
      </c>
    </row>
    <row r="1718" spans="1:2" x14ac:dyDescent="0.35">
      <c r="A1718">
        <v>3017</v>
      </c>
      <c r="B1718" t="s">
        <v>2097</v>
      </c>
    </row>
    <row r="1719" spans="1:2" x14ac:dyDescent="0.35">
      <c r="A1719">
        <v>3017</v>
      </c>
      <c r="B1719" t="s">
        <v>2097</v>
      </c>
    </row>
    <row r="1720" spans="1:2" x14ac:dyDescent="0.35">
      <c r="A1720">
        <v>3035</v>
      </c>
      <c r="B1720" t="s">
        <v>2098</v>
      </c>
    </row>
    <row r="1721" spans="1:2" x14ac:dyDescent="0.35">
      <c r="A1721">
        <v>3035</v>
      </c>
      <c r="B1721" t="s">
        <v>2098</v>
      </c>
    </row>
    <row r="1722" spans="1:2" x14ac:dyDescent="0.35">
      <c r="A1722">
        <v>3036</v>
      </c>
      <c r="B1722" t="s">
        <v>2099</v>
      </c>
    </row>
    <row r="1723" spans="1:2" x14ac:dyDescent="0.35">
      <c r="A1723">
        <v>3036</v>
      </c>
      <c r="B1723" t="s">
        <v>2099</v>
      </c>
    </row>
    <row r="1724" spans="1:2" x14ac:dyDescent="0.35">
      <c r="A1724">
        <v>3036</v>
      </c>
      <c r="B1724" t="s">
        <v>2099</v>
      </c>
    </row>
    <row r="1725" spans="1:2" x14ac:dyDescent="0.35">
      <c r="A1725">
        <v>3036</v>
      </c>
      <c r="B1725" t="s">
        <v>2099</v>
      </c>
    </row>
    <row r="1726" spans="1:2" x14ac:dyDescent="0.35">
      <c r="A1726">
        <v>3041</v>
      </c>
      <c r="B1726" t="s">
        <v>2100</v>
      </c>
    </row>
    <row r="1727" spans="1:2" x14ac:dyDescent="0.35">
      <c r="A1727">
        <v>3041</v>
      </c>
      <c r="B1727" t="s">
        <v>2100</v>
      </c>
    </row>
    <row r="1728" spans="1:2" x14ac:dyDescent="0.35">
      <c r="A1728">
        <v>3042</v>
      </c>
      <c r="B1728" t="s">
        <v>2101</v>
      </c>
    </row>
    <row r="1729" spans="1:2" x14ac:dyDescent="0.35">
      <c r="A1729">
        <v>3045</v>
      </c>
      <c r="B1729" t="s">
        <v>2102</v>
      </c>
    </row>
    <row r="1730" spans="1:2" x14ac:dyDescent="0.35">
      <c r="A1730">
        <v>3046</v>
      </c>
      <c r="B1730" t="s">
        <v>2103</v>
      </c>
    </row>
    <row r="1731" spans="1:2" x14ac:dyDescent="0.35">
      <c r="A1731">
        <v>3048</v>
      </c>
      <c r="B1731" t="s">
        <v>2104</v>
      </c>
    </row>
    <row r="1732" spans="1:2" x14ac:dyDescent="0.35">
      <c r="A1732">
        <v>3053</v>
      </c>
      <c r="B1732" t="s">
        <v>2105</v>
      </c>
    </row>
    <row r="1733" spans="1:2" x14ac:dyDescent="0.35">
      <c r="A1733">
        <v>3063</v>
      </c>
      <c r="B1733" t="s">
        <v>2106</v>
      </c>
    </row>
    <row r="1734" spans="1:2" x14ac:dyDescent="0.35">
      <c r="A1734">
        <v>3063</v>
      </c>
      <c r="B1734" t="s">
        <v>2106</v>
      </c>
    </row>
    <row r="1735" spans="1:2" x14ac:dyDescent="0.35">
      <c r="A1735">
        <v>3063</v>
      </c>
      <c r="B1735" t="s">
        <v>2106</v>
      </c>
    </row>
    <row r="1736" spans="1:2" x14ac:dyDescent="0.35">
      <c r="A1736">
        <v>3064</v>
      </c>
      <c r="B1736" t="s">
        <v>2107</v>
      </c>
    </row>
    <row r="1737" spans="1:2" x14ac:dyDescent="0.35">
      <c r="A1737">
        <v>3067</v>
      </c>
      <c r="B1737" t="s">
        <v>2108</v>
      </c>
    </row>
    <row r="1738" spans="1:2" x14ac:dyDescent="0.35">
      <c r="A1738">
        <v>3069</v>
      </c>
      <c r="B1738" t="s">
        <v>2109</v>
      </c>
    </row>
    <row r="1739" spans="1:2" x14ac:dyDescent="0.35">
      <c r="A1739">
        <v>3069</v>
      </c>
      <c r="B1739" t="s">
        <v>2109</v>
      </c>
    </row>
    <row r="1740" spans="1:2" x14ac:dyDescent="0.35">
      <c r="A1740">
        <v>3069</v>
      </c>
      <c r="B1740" t="s">
        <v>2109</v>
      </c>
    </row>
    <row r="1741" spans="1:2" x14ac:dyDescent="0.35">
      <c r="A1741">
        <v>3075</v>
      </c>
      <c r="B1741" t="s">
        <v>2110</v>
      </c>
    </row>
    <row r="1742" spans="1:2" x14ac:dyDescent="0.35">
      <c r="A1742">
        <v>3076</v>
      </c>
      <c r="B1742" t="s">
        <v>2111</v>
      </c>
    </row>
    <row r="1743" spans="1:2" x14ac:dyDescent="0.35">
      <c r="A1743">
        <v>3077</v>
      </c>
      <c r="B1743" t="s">
        <v>2112</v>
      </c>
    </row>
    <row r="1744" spans="1:2" x14ac:dyDescent="0.35">
      <c r="A1744">
        <v>3078</v>
      </c>
      <c r="B1744" t="s">
        <v>2113</v>
      </c>
    </row>
    <row r="1745" spans="1:2" x14ac:dyDescent="0.35">
      <c r="A1745">
        <v>3078</v>
      </c>
      <c r="B1745" t="s">
        <v>2113</v>
      </c>
    </row>
    <row r="1746" spans="1:2" x14ac:dyDescent="0.35">
      <c r="A1746">
        <v>3079</v>
      </c>
      <c r="B1746" t="s">
        <v>2114</v>
      </c>
    </row>
    <row r="1747" spans="1:2" x14ac:dyDescent="0.35">
      <c r="A1747">
        <v>3079</v>
      </c>
      <c r="B1747" t="s">
        <v>2114</v>
      </c>
    </row>
    <row r="1748" spans="1:2" x14ac:dyDescent="0.35">
      <c r="A1748">
        <v>3079</v>
      </c>
      <c r="B1748" t="s">
        <v>2114</v>
      </c>
    </row>
    <row r="1749" spans="1:2" x14ac:dyDescent="0.35">
      <c r="A1749">
        <v>3079</v>
      </c>
      <c r="B1749" t="s">
        <v>2114</v>
      </c>
    </row>
    <row r="1750" spans="1:2" x14ac:dyDescent="0.35">
      <c r="A1750">
        <v>3079</v>
      </c>
      <c r="B1750" t="s">
        <v>2114</v>
      </c>
    </row>
    <row r="1751" spans="1:2" x14ac:dyDescent="0.35">
      <c r="A1751">
        <v>3079</v>
      </c>
      <c r="B1751" t="s">
        <v>2114</v>
      </c>
    </row>
    <row r="1752" spans="1:2" x14ac:dyDescent="0.35">
      <c r="A1752">
        <v>3079</v>
      </c>
      <c r="B1752" t="s">
        <v>2114</v>
      </c>
    </row>
    <row r="1753" spans="1:2" x14ac:dyDescent="0.35">
      <c r="A1753">
        <v>3084</v>
      </c>
      <c r="B1753" t="s">
        <v>2115</v>
      </c>
    </row>
    <row r="1754" spans="1:2" x14ac:dyDescent="0.35">
      <c r="A1754">
        <v>3084</v>
      </c>
      <c r="B1754" t="s">
        <v>2115</v>
      </c>
    </row>
    <row r="1755" spans="1:2" x14ac:dyDescent="0.35">
      <c r="A1755">
        <v>3084</v>
      </c>
      <c r="B1755" t="s">
        <v>2115</v>
      </c>
    </row>
    <row r="1756" spans="1:2" x14ac:dyDescent="0.35">
      <c r="A1756">
        <v>3086</v>
      </c>
      <c r="B1756" t="s">
        <v>2116</v>
      </c>
    </row>
    <row r="1757" spans="1:2" x14ac:dyDescent="0.35">
      <c r="A1757">
        <v>3089</v>
      </c>
      <c r="B1757" t="s">
        <v>2117</v>
      </c>
    </row>
    <row r="1758" spans="1:2" x14ac:dyDescent="0.35">
      <c r="A1758">
        <v>3095</v>
      </c>
      <c r="B1758" t="s">
        <v>2118</v>
      </c>
    </row>
    <row r="1759" spans="1:2" x14ac:dyDescent="0.35">
      <c r="A1759">
        <v>3096</v>
      </c>
      <c r="B1759" t="s">
        <v>2119</v>
      </c>
    </row>
    <row r="1760" spans="1:2" x14ac:dyDescent="0.35">
      <c r="A1760">
        <v>3096</v>
      </c>
      <c r="B1760" t="s">
        <v>2119</v>
      </c>
    </row>
    <row r="1761" spans="1:2" x14ac:dyDescent="0.35">
      <c r="A1761">
        <v>3096</v>
      </c>
      <c r="B1761" t="s">
        <v>2119</v>
      </c>
    </row>
    <row r="1762" spans="1:2" x14ac:dyDescent="0.35">
      <c r="A1762">
        <v>3096</v>
      </c>
      <c r="B1762" t="s">
        <v>2119</v>
      </c>
    </row>
    <row r="1763" spans="1:2" x14ac:dyDescent="0.35">
      <c r="A1763">
        <v>3098</v>
      </c>
      <c r="B1763" t="s">
        <v>2120</v>
      </c>
    </row>
    <row r="1764" spans="1:2" x14ac:dyDescent="0.35">
      <c r="A1764">
        <v>3098</v>
      </c>
      <c r="B1764" t="s">
        <v>2120</v>
      </c>
    </row>
    <row r="1765" spans="1:2" x14ac:dyDescent="0.35">
      <c r="A1765">
        <v>3098</v>
      </c>
      <c r="B1765" t="s">
        <v>2120</v>
      </c>
    </row>
    <row r="1766" spans="1:2" x14ac:dyDescent="0.35">
      <c r="A1766">
        <v>3100</v>
      </c>
      <c r="B1766" t="s">
        <v>2121</v>
      </c>
    </row>
    <row r="1767" spans="1:2" x14ac:dyDescent="0.35">
      <c r="A1767">
        <v>3105</v>
      </c>
      <c r="B1767" t="s">
        <v>2122</v>
      </c>
    </row>
    <row r="1768" spans="1:2" x14ac:dyDescent="0.35">
      <c r="A1768">
        <v>3105</v>
      </c>
      <c r="B1768" t="s">
        <v>2122</v>
      </c>
    </row>
    <row r="1769" spans="1:2" x14ac:dyDescent="0.35">
      <c r="A1769">
        <v>3105</v>
      </c>
      <c r="B1769" t="s">
        <v>2122</v>
      </c>
    </row>
    <row r="1770" spans="1:2" x14ac:dyDescent="0.35">
      <c r="A1770">
        <v>3106</v>
      </c>
      <c r="B1770" t="s">
        <v>2123</v>
      </c>
    </row>
    <row r="1771" spans="1:2" x14ac:dyDescent="0.35">
      <c r="A1771">
        <v>3106</v>
      </c>
      <c r="B1771" t="s">
        <v>2123</v>
      </c>
    </row>
    <row r="1772" spans="1:2" x14ac:dyDescent="0.35">
      <c r="A1772">
        <v>3106</v>
      </c>
      <c r="B1772" t="s">
        <v>2123</v>
      </c>
    </row>
    <row r="1773" spans="1:2" x14ac:dyDescent="0.35">
      <c r="A1773">
        <v>3113</v>
      </c>
      <c r="B1773" t="s">
        <v>2124</v>
      </c>
    </row>
    <row r="1774" spans="1:2" x14ac:dyDescent="0.35">
      <c r="A1774">
        <v>3113</v>
      </c>
      <c r="B1774" t="s">
        <v>2124</v>
      </c>
    </row>
    <row r="1775" spans="1:2" x14ac:dyDescent="0.35">
      <c r="A1775">
        <v>3113</v>
      </c>
      <c r="B1775" t="s">
        <v>2124</v>
      </c>
    </row>
    <row r="1776" spans="1:2" x14ac:dyDescent="0.35">
      <c r="A1776">
        <v>3119</v>
      </c>
      <c r="B1776" t="s">
        <v>2125</v>
      </c>
    </row>
    <row r="1777" spans="1:2" x14ac:dyDescent="0.35">
      <c r="A1777">
        <v>3120</v>
      </c>
      <c r="B1777" t="s">
        <v>2126</v>
      </c>
    </row>
    <row r="1778" spans="1:2" x14ac:dyDescent="0.35">
      <c r="A1778">
        <v>3123</v>
      </c>
      <c r="B1778" t="s">
        <v>2127</v>
      </c>
    </row>
    <row r="1779" spans="1:2" x14ac:dyDescent="0.35">
      <c r="A1779">
        <v>3124</v>
      </c>
      <c r="B1779" t="s">
        <v>2128</v>
      </c>
    </row>
    <row r="1780" spans="1:2" x14ac:dyDescent="0.35">
      <c r="A1780">
        <v>3125</v>
      </c>
      <c r="B1780" t="s">
        <v>2129</v>
      </c>
    </row>
    <row r="1781" spans="1:2" x14ac:dyDescent="0.35">
      <c r="A1781">
        <v>3128</v>
      </c>
      <c r="B1781" t="s">
        <v>2130</v>
      </c>
    </row>
    <row r="1782" spans="1:2" x14ac:dyDescent="0.35">
      <c r="A1782">
        <v>3132</v>
      </c>
      <c r="B1782" t="s">
        <v>2131</v>
      </c>
    </row>
    <row r="1783" spans="1:2" x14ac:dyDescent="0.35">
      <c r="A1783">
        <v>3132</v>
      </c>
      <c r="B1783" t="s">
        <v>2131</v>
      </c>
    </row>
    <row r="1784" spans="1:2" x14ac:dyDescent="0.35">
      <c r="A1784">
        <v>3133</v>
      </c>
      <c r="B1784" t="s">
        <v>2132</v>
      </c>
    </row>
    <row r="1785" spans="1:2" x14ac:dyDescent="0.35">
      <c r="A1785">
        <v>3133</v>
      </c>
      <c r="B1785" t="s">
        <v>2132</v>
      </c>
    </row>
    <row r="1786" spans="1:2" x14ac:dyDescent="0.35">
      <c r="A1786">
        <v>3133</v>
      </c>
      <c r="B1786" t="s">
        <v>2132</v>
      </c>
    </row>
    <row r="1787" spans="1:2" x14ac:dyDescent="0.35">
      <c r="A1787">
        <v>3133</v>
      </c>
      <c r="B1787" t="s">
        <v>2132</v>
      </c>
    </row>
    <row r="1788" spans="1:2" x14ac:dyDescent="0.35">
      <c r="A1788">
        <v>3133</v>
      </c>
      <c r="B1788" t="s">
        <v>2132</v>
      </c>
    </row>
    <row r="1789" spans="1:2" x14ac:dyDescent="0.35">
      <c r="A1789">
        <v>3133</v>
      </c>
      <c r="B1789" t="s">
        <v>2132</v>
      </c>
    </row>
    <row r="1790" spans="1:2" x14ac:dyDescent="0.35">
      <c r="A1790">
        <v>3136</v>
      </c>
      <c r="B1790" t="s">
        <v>2133</v>
      </c>
    </row>
    <row r="1791" spans="1:2" x14ac:dyDescent="0.35">
      <c r="A1791">
        <v>3137</v>
      </c>
      <c r="B1791" t="s">
        <v>2134</v>
      </c>
    </row>
    <row r="1792" spans="1:2" x14ac:dyDescent="0.35">
      <c r="A1792">
        <v>3138</v>
      </c>
      <c r="B1792" t="s">
        <v>2135</v>
      </c>
    </row>
    <row r="1793" spans="1:2" x14ac:dyDescent="0.35">
      <c r="A1793">
        <v>3139</v>
      </c>
      <c r="B1793" t="s">
        <v>2136</v>
      </c>
    </row>
    <row r="1794" spans="1:2" x14ac:dyDescent="0.35">
      <c r="A1794">
        <v>3141</v>
      </c>
      <c r="B1794" t="s">
        <v>2137</v>
      </c>
    </row>
    <row r="1795" spans="1:2" x14ac:dyDescent="0.35">
      <c r="A1795">
        <v>3141</v>
      </c>
      <c r="B1795" t="s">
        <v>2137</v>
      </c>
    </row>
    <row r="1796" spans="1:2" x14ac:dyDescent="0.35">
      <c r="A1796">
        <v>3143</v>
      </c>
      <c r="B1796" t="s">
        <v>2138</v>
      </c>
    </row>
    <row r="1797" spans="1:2" x14ac:dyDescent="0.35">
      <c r="A1797">
        <v>3146</v>
      </c>
      <c r="B1797" t="s">
        <v>2139</v>
      </c>
    </row>
    <row r="1798" spans="1:2" x14ac:dyDescent="0.35">
      <c r="A1798">
        <v>3146</v>
      </c>
      <c r="B1798" t="s">
        <v>2139</v>
      </c>
    </row>
    <row r="1799" spans="1:2" x14ac:dyDescent="0.35">
      <c r="A1799">
        <v>3148</v>
      </c>
      <c r="B1799" t="s">
        <v>2140</v>
      </c>
    </row>
    <row r="1800" spans="1:2" x14ac:dyDescent="0.35">
      <c r="A1800">
        <v>3149</v>
      </c>
      <c r="B1800" t="s">
        <v>2141</v>
      </c>
    </row>
    <row r="1801" spans="1:2" x14ac:dyDescent="0.35">
      <c r="A1801">
        <v>3151</v>
      </c>
      <c r="B1801" t="s">
        <v>2142</v>
      </c>
    </row>
    <row r="1802" spans="1:2" x14ac:dyDescent="0.35">
      <c r="A1802">
        <v>3151</v>
      </c>
      <c r="B1802" t="s">
        <v>2142</v>
      </c>
    </row>
    <row r="1803" spans="1:2" x14ac:dyDescent="0.35">
      <c r="A1803">
        <v>3151</v>
      </c>
      <c r="B1803" t="s">
        <v>2142</v>
      </c>
    </row>
    <row r="1804" spans="1:2" x14ac:dyDescent="0.35">
      <c r="A1804">
        <v>3151</v>
      </c>
      <c r="B1804" t="s">
        <v>2142</v>
      </c>
    </row>
    <row r="1805" spans="1:2" x14ac:dyDescent="0.35">
      <c r="A1805">
        <v>3151</v>
      </c>
      <c r="B1805" t="s">
        <v>2142</v>
      </c>
    </row>
    <row r="1806" spans="1:2" x14ac:dyDescent="0.35">
      <c r="A1806">
        <v>3151</v>
      </c>
      <c r="B1806" t="s">
        <v>2142</v>
      </c>
    </row>
    <row r="1807" spans="1:2" x14ac:dyDescent="0.35">
      <c r="A1807">
        <v>3151</v>
      </c>
      <c r="B1807" t="s">
        <v>2142</v>
      </c>
    </row>
    <row r="1808" spans="1:2" x14ac:dyDescent="0.35">
      <c r="A1808">
        <v>3154</v>
      </c>
      <c r="B1808" t="s">
        <v>2143</v>
      </c>
    </row>
    <row r="1809" spans="1:2" x14ac:dyDescent="0.35">
      <c r="A1809">
        <v>3154</v>
      </c>
      <c r="B1809" t="s">
        <v>2143</v>
      </c>
    </row>
    <row r="1810" spans="1:2" x14ac:dyDescent="0.35">
      <c r="A1810">
        <v>3154</v>
      </c>
      <c r="B1810" t="s">
        <v>2143</v>
      </c>
    </row>
    <row r="1811" spans="1:2" x14ac:dyDescent="0.35">
      <c r="A1811">
        <v>3155</v>
      </c>
      <c r="B1811" t="s">
        <v>2144</v>
      </c>
    </row>
    <row r="1812" spans="1:2" x14ac:dyDescent="0.35">
      <c r="A1812">
        <v>3155</v>
      </c>
      <c r="B1812" t="s">
        <v>2144</v>
      </c>
    </row>
    <row r="1813" spans="1:2" x14ac:dyDescent="0.35">
      <c r="A1813">
        <v>3155</v>
      </c>
      <c r="B1813" t="s">
        <v>2144</v>
      </c>
    </row>
    <row r="1814" spans="1:2" x14ac:dyDescent="0.35">
      <c r="A1814">
        <v>3155</v>
      </c>
      <c r="B1814" t="s">
        <v>2144</v>
      </c>
    </row>
    <row r="1815" spans="1:2" x14ac:dyDescent="0.35">
      <c r="A1815">
        <v>3167</v>
      </c>
      <c r="B1815" t="s">
        <v>2145</v>
      </c>
    </row>
    <row r="1816" spans="1:2" x14ac:dyDescent="0.35">
      <c r="A1816">
        <v>3167</v>
      </c>
      <c r="B1816" t="s">
        <v>2145</v>
      </c>
    </row>
    <row r="1817" spans="1:2" x14ac:dyDescent="0.35">
      <c r="A1817">
        <v>3167</v>
      </c>
      <c r="B1817" t="s">
        <v>2145</v>
      </c>
    </row>
    <row r="1818" spans="1:2" x14ac:dyDescent="0.35">
      <c r="A1818">
        <v>3169</v>
      </c>
      <c r="B1818" t="s">
        <v>2146</v>
      </c>
    </row>
    <row r="1819" spans="1:2" x14ac:dyDescent="0.35">
      <c r="A1819">
        <v>3170</v>
      </c>
      <c r="B1819" t="s">
        <v>2147</v>
      </c>
    </row>
    <row r="1820" spans="1:2" x14ac:dyDescent="0.35">
      <c r="A1820">
        <v>3176</v>
      </c>
      <c r="B1820" t="s">
        <v>2148</v>
      </c>
    </row>
    <row r="1821" spans="1:2" x14ac:dyDescent="0.35">
      <c r="A1821">
        <v>3176</v>
      </c>
      <c r="B1821" t="s">
        <v>2148</v>
      </c>
    </row>
    <row r="1822" spans="1:2" x14ac:dyDescent="0.35">
      <c r="A1822">
        <v>3176</v>
      </c>
      <c r="B1822" t="s">
        <v>2148</v>
      </c>
    </row>
    <row r="1823" spans="1:2" x14ac:dyDescent="0.35">
      <c r="A1823">
        <v>3177</v>
      </c>
      <c r="B1823" t="s">
        <v>2149</v>
      </c>
    </row>
    <row r="1824" spans="1:2" x14ac:dyDescent="0.35">
      <c r="A1824">
        <v>3177</v>
      </c>
      <c r="B1824" t="s">
        <v>2149</v>
      </c>
    </row>
    <row r="1825" spans="1:2" x14ac:dyDescent="0.35">
      <c r="A1825">
        <v>3179</v>
      </c>
      <c r="B1825" t="s">
        <v>2150</v>
      </c>
    </row>
    <row r="1826" spans="1:2" x14ac:dyDescent="0.35">
      <c r="A1826">
        <v>3187</v>
      </c>
      <c r="B1826" t="s">
        <v>2151</v>
      </c>
    </row>
    <row r="1827" spans="1:2" x14ac:dyDescent="0.35">
      <c r="A1827">
        <v>3191</v>
      </c>
      <c r="B1827" t="s">
        <v>2152</v>
      </c>
    </row>
    <row r="1828" spans="1:2" x14ac:dyDescent="0.35">
      <c r="A1828">
        <v>3191</v>
      </c>
      <c r="B1828" t="s">
        <v>2152</v>
      </c>
    </row>
    <row r="1829" spans="1:2" x14ac:dyDescent="0.35">
      <c r="A1829">
        <v>3194</v>
      </c>
      <c r="B1829" t="s">
        <v>2153</v>
      </c>
    </row>
    <row r="1830" spans="1:2" x14ac:dyDescent="0.35">
      <c r="A1830">
        <v>3194</v>
      </c>
      <c r="B1830" t="s">
        <v>2153</v>
      </c>
    </row>
    <row r="1831" spans="1:2" x14ac:dyDescent="0.35">
      <c r="A1831">
        <v>3196</v>
      </c>
      <c r="B1831" t="s">
        <v>2154</v>
      </c>
    </row>
    <row r="1832" spans="1:2" x14ac:dyDescent="0.35">
      <c r="A1832">
        <v>3197</v>
      </c>
      <c r="B1832" t="s">
        <v>2155</v>
      </c>
    </row>
    <row r="1833" spans="1:2" x14ac:dyDescent="0.35">
      <c r="A1833">
        <v>3205</v>
      </c>
      <c r="B1833" t="s">
        <v>2156</v>
      </c>
    </row>
    <row r="1834" spans="1:2" x14ac:dyDescent="0.35">
      <c r="A1834">
        <v>3206</v>
      </c>
      <c r="B1834" t="s">
        <v>2157</v>
      </c>
    </row>
    <row r="1835" spans="1:2" x14ac:dyDescent="0.35">
      <c r="A1835">
        <v>3206</v>
      </c>
      <c r="B1835" t="s">
        <v>2157</v>
      </c>
    </row>
    <row r="1836" spans="1:2" x14ac:dyDescent="0.35">
      <c r="A1836">
        <v>3206</v>
      </c>
      <c r="B1836" t="s">
        <v>2157</v>
      </c>
    </row>
    <row r="1837" spans="1:2" x14ac:dyDescent="0.35">
      <c r="A1837">
        <v>3209</v>
      </c>
      <c r="B1837" t="s">
        <v>2158</v>
      </c>
    </row>
    <row r="1838" spans="1:2" x14ac:dyDescent="0.35">
      <c r="A1838">
        <v>3211</v>
      </c>
      <c r="B1838" t="s">
        <v>2159</v>
      </c>
    </row>
    <row r="1839" spans="1:2" x14ac:dyDescent="0.35">
      <c r="A1839">
        <v>3211</v>
      </c>
      <c r="B1839" t="s">
        <v>2159</v>
      </c>
    </row>
    <row r="1840" spans="1:2" x14ac:dyDescent="0.35">
      <c r="A1840">
        <v>3221</v>
      </c>
      <c r="B1840" t="s">
        <v>2160</v>
      </c>
    </row>
    <row r="1841" spans="1:2" x14ac:dyDescent="0.35">
      <c r="A1841">
        <v>3222</v>
      </c>
      <c r="B1841" t="s">
        <v>2161</v>
      </c>
    </row>
    <row r="1842" spans="1:2" x14ac:dyDescent="0.35">
      <c r="A1842">
        <v>3222</v>
      </c>
      <c r="B1842" t="s">
        <v>2161</v>
      </c>
    </row>
    <row r="1843" spans="1:2" x14ac:dyDescent="0.35">
      <c r="A1843">
        <v>3224</v>
      </c>
      <c r="B1843" t="s">
        <v>2162</v>
      </c>
    </row>
    <row r="1844" spans="1:2" x14ac:dyDescent="0.35">
      <c r="A1844">
        <v>3225</v>
      </c>
      <c r="B1844" t="s">
        <v>2163</v>
      </c>
    </row>
    <row r="1845" spans="1:2" x14ac:dyDescent="0.35">
      <c r="A1845">
        <v>3226</v>
      </c>
      <c r="B1845" t="s">
        <v>2164</v>
      </c>
    </row>
    <row r="1846" spans="1:2" x14ac:dyDescent="0.35">
      <c r="A1846">
        <v>3226</v>
      </c>
      <c r="B1846" t="s">
        <v>2164</v>
      </c>
    </row>
    <row r="1847" spans="1:2" x14ac:dyDescent="0.35">
      <c r="A1847">
        <v>3226</v>
      </c>
      <c r="B1847" t="s">
        <v>2164</v>
      </c>
    </row>
    <row r="1848" spans="1:2" x14ac:dyDescent="0.35">
      <c r="A1848">
        <v>3226</v>
      </c>
      <c r="B1848" t="s">
        <v>2164</v>
      </c>
    </row>
    <row r="1849" spans="1:2" x14ac:dyDescent="0.35">
      <c r="A1849">
        <v>3229</v>
      </c>
      <c r="B1849" t="s">
        <v>2165</v>
      </c>
    </row>
    <row r="1850" spans="1:2" x14ac:dyDescent="0.35">
      <c r="A1850">
        <v>3230</v>
      </c>
      <c r="B1850" t="s">
        <v>2166</v>
      </c>
    </row>
    <row r="1851" spans="1:2" x14ac:dyDescent="0.35">
      <c r="A1851">
        <v>3230</v>
      </c>
      <c r="B1851" t="s">
        <v>2166</v>
      </c>
    </row>
    <row r="1852" spans="1:2" x14ac:dyDescent="0.35">
      <c r="A1852">
        <v>3230</v>
      </c>
      <c r="B1852" t="s">
        <v>2166</v>
      </c>
    </row>
    <row r="1853" spans="1:2" x14ac:dyDescent="0.35">
      <c r="A1853">
        <v>3238</v>
      </c>
      <c r="B1853" t="s">
        <v>2167</v>
      </c>
    </row>
    <row r="1854" spans="1:2" x14ac:dyDescent="0.35">
      <c r="A1854">
        <v>3243</v>
      </c>
      <c r="B1854" t="s">
        <v>2168</v>
      </c>
    </row>
    <row r="1855" spans="1:2" x14ac:dyDescent="0.35">
      <c r="A1855">
        <v>3246</v>
      </c>
      <c r="B1855" t="s">
        <v>2169</v>
      </c>
    </row>
    <row r="1856" spans="1:2" x14ac:dyDescent="0.35">
      <c r="A1856">
        <v>3248</v>
      </c>
      <c r="B1856" t="s">
        <v>2170</v>
      </c>
    </row>
    <row r="1857" spans="1:2" x14ac:dyDescent="0.35">
      <c r="A1857">
        <v>3249</v>
      </c>
      <c r="B1857" t="s">
        <v>2171</v>
      </c>
    </row>
    <row r="1858" spans="1:2" x14ac:dyDescent="0.35">
      <c r="A1858">
        <v>3251</v>
      </c>
      <c r="B1858" t="s">
        <v>2172</v>
      </c>
    </row>
    <row r="1859" spans="1:2" x14ac:dyDescent="0.35">
      <c r="A1859">
        <v>3252</v>
      </c>
      <c r="B1859" t="s">
        <v>2173</v>
      </c>
    </row>
    <row r="1860" spans="1:2" x14ac:dyDescent="0.35">
      <c r="A1860">
        <v>3252</v>
      </c>
      <c r="B1860" t="s">
        <v>2173</v>
      </c>
    </row>
    <row r="1861" spans="1:2" x14ac:dyDescent="0.35">
      <c r="A1861">
        <v>3255</v>
      </c>
      <c r="B1861" t="s">
        <v>2174</v>
      </c>
    </row>
    <row r="1862" spans="1:2" x14ac:dyDescent="0.35">
      <c r="A1862">
        <v>3257</v>
      </c>
      <c r="B1862" t="s">
        <v>2175</v>
      </c>
    </row>
    <row r="1863" spans="1:2" x14ac:dyDescent="0.35">
      <c r="A1863">
        <v>3257</v>
      </c>
      <c r="B1863" t="s">
        <v>2175</v>
      </c>
    </row>
    <row r="1864" spans="1:2" x14ac:dyDescent="0.35">
      <c r="A1864">
        <v>3258</v>
      </c>
      <c r="B1864" t="s">
        <v>2176</v>
      </c>
    </row>
    <row r="1865" spans="1:2" x14ac:dyDescent="0.35">
      <c r="A1865">
        <v>3261</v>
      </c>
      <c r="B1865" t="s">
        <v>2177</v>
      </c>
    </row>
    <row r="1866" spans="1:2" x14ac:dyDescent="0.35">
      <c r="A1866">
        <v>3264</v>
      </c>
      <c r="B1866" t="s">
        <v>2178</v>
      </c>
    </row>
    <row r="1867" spans="1:2" x14ac:dyDescent="0.35">
      <c r="A1867">
        <v>3266</v>
      </c>
      <c r="B1867" t="s">
        <v>2179</v>
      </c>
    </row>
    <row r="1868" spans="1:2" x14ac:dyDescent="0.35">
      <c r="A1868">
        <v>3269</v>
      </c>
      <c r="B1868" t="s">
        <v>2180</v>
      </c>
    </row>
    <row r="1869" spans="1:2" x14ac:dyDescent="0.35">
      <c r="A1869">
        <v>3275</v>
      </c>
      <c r="B1869" t="s">
        <v>2181</v>
      </c>
    </row>
    <row r="1870" spans="1:2" x14ac:dyDescent="0.35">
      <c r="A1870">
        <v>3275</v>
      </c>
      <c r="B1870" t="s">
        <v>2181</v>
      </c>
    </row>
    <row r="1871" spans="1:2" x14ac:dyDescent="0.35">
      <c r="A1871">
        <v>3275</v>
      </c>
      <c r="B1871" t="s">
        <v>2181</v>
      </c>
    </row>
    <row r="1872" spans="1:2" x14ac:dyDescent="0.35">
      <c r="A1872">
        <v>3279</v>
      </c>
      <c r="B1872" t="s">
        <v>2182</v>
      </c>
    </row>
    <row r="1873" spans="1:2" x14ac:dyDescent="0.35">
      <c r="A1873">
        <v>3279</v>
      </c>
      <c r="B1873" t="s">
        <v>2182</v>
      </c>
    </row>
    <row r="1874" spans="1:2" x14ac:dyDescent="0.35">
      <c r="A1874">
        <v>3279</v>
      </c>
      <c r="B1874" t="s">
        <v>2182</v>
      </c>
    </row>
    <row r="1875" spans="1:2" x14ac:dyDescent="0.35">
      <c r="A1875">
        <v>3279</v>
      </c>
      <c r="B1875" t="s">
        <v>2182</v>
      </c>
    </row>
    <row r="1876" spans="1:2" x14ac:dyDescent="0.35">
      <c r="A1876">
        <v>3283</v>
      </c>
      <c r="B1876" t="s">
        <v>2183</v>
      </c>
    </row>
    <row r="1877" spans="1:2" x14ac:dyDescent="0.35">
      <c r="A1877">
        <v>3283</v>
      </c>
      <c r="B1877" t="s">
        <v>2183</v>
      </c>
    </row>
    <row r="1878" spans="1:2" x14ac:dyDescent="0.35">
      <c r="A1878">
        <v>3284</v>
      </c>
      <c r="B1878" t="s">
        <v>2184</v>
      </c>
    </row>
    <row r="1879" spans="1:2" x14ac:dyDescent="0.35">
      <c r="A1879">
        <v>3285</v>
      </c>
      <c r="B1879" t="s">
        <v>2185</v>
      </c>
    </row>
    <row r="1880" spans="1:2" x14ac:dyDescent="0.35">
      <c r="A1880">
        <v>3285</v>
      </c>
      <c r="B1880" t="s">
        <v>2185</v>
      </c>
    </row>
    <row r="1881" spans="1:2" x14ac:dyDescent="0.35">
      <c r="A1881">
        <v>3287</v>
      </c>
      <c r="B1881" t="s">
        <v>2186</v>
      </c>
    </row>
    <row r="1882" spans="1:2" x14ac:dyDescent="0.35">
      <c r="A1882">
        <v>3303</v>
      </c>
      <c r="B1882" t="s">
        <v>2187</v>
      </c>
    </row>
    <row r="1883" spans="1:2" x14ac:dyDescent="0.35">
      <c r="A1883">
        <v>3306</v>
      </c>
      <c r="B1883" t="s">
        <v>2188</v>
      </c>
    </row>
    <row r="1884" spans="1:2" x14ac:dyDescent="0.35">
      <c r="A1884">
        <v>3307</v>
      </c>
      <c r="B1884" t="s">
        <v>2189</v>
      </c>
    </row>
    <row r="1885" spans="1:2" x14ac:dyDescent="0.35">
      <c r="A1885">
        <v>3309</v>
      </c>
      <c r="B1885" t="s">
        <v>2190</v>
      </c>
    </row>
    <row r="1886" spans="1:2" x14ac:dyDescent="0.35">
      <c r="A1886">
        <v>3310</v>
      </c>
      <c r="B1886" t="s">
        <v>2191</v>
      </c>
    </row>
    <row r="1887" spans="1:2" x14ac:dyDescent="0.35">
      <c r="A1887">
        <v>3311</v>
      </c>
      <c r="B1887" t="s">
        <v>2192</v>
      </c>
    </row>
    <row r="1888" spans="1:2" x14ac:dyDescent="0.35">
      <c r="A1888">
        <v>3314</v>
      </c>
      <c r="B1888" t="s">
        <v>2193</v>
      </c>
    </row>
    <row r="1889" spans="1:2" x14ac:dyDescent="0.35">
      <c r="A1889">
        <v>3319</v>
      </c>
      <c r="B1889" t="s">
        <v>2194</v>
      </c>
    </row>
    <row r="1890" spans="1:2" x14ac:dyDescent="0.35">
      <c r="A1890">
        <v>3320</v>
      </c>
      <c r="B1890" t="s">
        <v>2195</v>
      </c>
    </row>
    <row r="1891" spans="1:2" x14ac:dyDescent="0.35">
      <c r="A1891">
        <v>3320</v>
      </c>
      <c r="B1891" t="s">
        <v>2195</v>
      </c>
    </row>
    <row r="1892" spans="1:2" x14ac:dyDescent="0.35">
      <c r="A1892">
        <v>3324</v>
      </c>
      <c r="B1892" t="s">
        <v>2196</v>
      </c>
    </row>
    <row r="1893" spans="1:2" x14ac:dyDescent="0.35">
      <c r="A1893">
        <v>3325</v>
      </c>
      <c r="B1893" t="s">
        <v>2197</v>
      </c>
    </row>
    <row r="1894" spans="1:2" x14ac:dyDescent="0.35">
      <c r="A1894">
        <v>3325</v>
      </c>
      <c r="B1894" t="s">
        <v>2197</v>
      </c>
    </row>
    <row r="1895" spans="1:2" x14ac:dyDescent="0.35">
      <c r="A1895">
        <v>3327</v>
      </c>
      <c r="B1895" t="s">
        <v>2198</v>
      </c>
    </row>
    <row r="1896" spans="1:2" x14ac:dyDescent="0.35">
      <c r="A1896">
        <v>3327</v>
      </c>
      <c r="B1896" t="s">
        <v>2198</v>
      </c>
    </row>
    <row r="1897" spans="1:2" x14ac:dyDescent="0.35">
      <c r="A1897">
        <v>3331</v>
      </c>
      <c r="B1897" t="s">
        <v>2199</v>
      </c>
    </row>
    <row r="1898" spans="1:2" x14ac:dyDescent="0.35">
      <c r="A1898">
        <v>3331</v>
      </c>
      <c r="B1898" t="s">
        <v>2199</v>
      </c>
    </row>
    <row r="1899" spans="1:2" x14ac:dyDescent="0.35">
      <c r="A1899">
        <v>3338</v>
      </c>
      <c r="B1899" t="s">
        <v>2200</v>
      </c>
    </row>
    <row r="1900" spans="1:2" x14ac:dyDescent="0.35">
      <c r="A1900">
        <v>3339</v>
      </c>
      <c r="B1900" t="s">
        <v>2201</v>
      </c>
    </row>
    <row r="1901" spans="1:2" x14ac:dyDescent="0.35">
      <c r="A1901">
        <v>3339</v>
      </c>
      <c r="B1901" t="s">
        <v>2201</v>
      </c>
    </row>
    <row r="1902" spans="1:2" x14ac:dyDescent="0.35">
      <c r="A1902">
        <v>3340</v>
      </c>
      <c r="B1902" t="s">
        <v>2202</v>
      </c>
    </row>
    <row r="1903" spans="1:2" x14ac:dyDescent="0.35">
      <c r="A1903">
        <v>3342</v>
      </c>
      <c r="B1903" t="s">
        <v>2203</v>
      </c>
    </row>
    <row r="1904" spans="1:2" x14ac:dyDescent="0.35">
      <c r="A1904">
        <v>3344</v>
      </c>
      <c r="B1904" t="s">
        <v>2204</v>
      </c>
    </row>
    <row r="1905" spans="1:2" x14ac:dyDescent="0.35">
      <c r="A1905">
        <v>3347</v>
      </c>
      <c r="B1905" t="s">
        <v>2205</v>
      </c>
    </row>
    <row r="1906" spans="1:2" x14ac:dyDescent="0.35">
      <c r="A1906">
        <v>3347</v>
      </c>
      <c r="B1906" t="s">
        <v>2205</v>
      </c>
    </row>
    <row r="1907" spans="1:2" x14ac:dyDescent="0.35">
      <c r="A1907">
        <v>3347</v>
      </c>
      <c r="B1907" t="s">
        <v>2205</v>
      </c>
    </row>
    <row r="1908" spans="1:2" x14ac:dyDescent="0.35">
      <c r="A1908">
        <v>3350</v>
      </c>
      <c r="B1908" t="s">
        <v>2206</v>
      </c>
    </row>
    <row r="1909" spans="1:2" x14ac:dyDescent="0.35">
      <c r="A1909">
        <v>3351</v>
      </c>
      <c r="B1909" t="s">
        <v>2207</v>
      </c>
    </row>
    <row r="1910" spans="1:2" x14ac:dyDescent="0.35">
      <c r="A1910">
        <v>3351</v>
      </c>
      <c r="B1910" t="s">
        <v>2207</v>
      </c>
    </row>
    <row r="1911" spans="1:2" x14ac:dyDescent="0.35">
      <c r="A1911">
        <v>3354</v>
      </c>
      <c r="B1911" t="s">
        <v>2208</v>
      </c>
    </row>
    <row r="1912" spans="1:2" x14ac:dyDescent="0.35">
      <c r="A1912">
        <v>3354</v>
      </c>
      <c r="B1912" t="s">
        <v>2208</v>
      </c>
    </row>
    <row r="1913" spans="1:2" x14ac:dyDescent="0.35">
      <c r="A1913">
        <v>3354</v>
      </c>
      <c r="B1913" t="s">
        <v>2208</v>
      </c>
    </row>
    <row r="1914" spans="1:2" x14ac:dyDescent="0.35">
      <c r="A1914">
        <v>3355</v>
      </c>
      <c r="B1914" t="s">
        <v>2209</v>
      </c>
    </row>
    <row r="1915" spans="1:2" x14ac:dyDescent="0.35">
      <c r="A1915">
        <v>3355</v>
      </c>
      <c r="B1915" t="s">
        <v>2209</v>
      </c>
    </row>
    <row r="1916" spans="1:2" x14ac:dyDescent="0.35">
      <c r="A1916">
        <v>3355</v>
      </c>
      <c r="B1916" t="s">
        <v>2209</v>
      </c>
    </row>
    <row r="1917" spans="1:2" x14ac:dyDescent="0.35">
      <c r="A1917">
        <v>3356</v>
      </c>
      <c r="B1917" t="s">
        <v>2210</v>
      </c>
    </row>
    <row r="1918" spans="1:2" x14ac:dyDescent="0.35">
      <c r="A1918">
        <v>3356</v>
      </c>
      <c r="B1918" t="s">
        <v>2210</v>
      </c>
    </row>
    <row r="1919" spans="1:2" x14ac:dyDescent="0.35">
      <c r="A1919">
        <v>3356</v>
      </c>
      <c r="B1919" t="s">
        <v>2210</v>
      </c>
    </row>
    <row r="1920" spans="1:2" x14ac:dyDescent="0.35">
      <c r="A1920">
        <v>3359</v>
      </c>
      <c r="B1920" t="s">
        <v>2211</v>
      </c>
    </row>
    <row r="1921" spans="1:2" x14ac:dyDescent="0.35">
      <c r="A1921">
        <v>3360</v>
      </c>
      <c r="B1921" t="s">
        <v>2212</v>
      </c>
    </row>
    <row r="1922" spans="1:2" x14ac:dyDescent="0.35">
      <c r="A1922">
        <v>3361</v>
      </c>
      <c r="B1922" t="s">
        <v>2213</v>
      </c>
    </row>
    <row r="1923" spans="1:2" x14ac:dyDescent="0.35">
      <c r="A1923">
        <v>3361</v>
      </c>
      <c r="B1923" t="s">
        <v>2213</v>
      </c>
    </row>
    <row r="1924" spans="1:2" x14ac:dyDescent="0.35">
      <c r="A1924">
        <v>3361</v>
      </c>
      <c r="B1924" t="s">
        <v>2213</v>
      </c>
    </row>
    <row r="1925" spans="1:2" x14ac:dyDescent="0.35">
      <c r="A1925">
        <v>3366</v>
      </c>
      <c r="B1925" t="s">
        <v>2214</v>
      </c>
    </row>
    <row r="1926" spans="1:2" x14ac:dyDescent="0.35">
      <c r="A1926">
        <v>3366</v>
      </c>
      <c r="B1926" t="s">
        <v>2214</v>
      </c>
    </row>
    <row r="1927" spans="1:2" x14ac:dyDescent="0.35">
      <c r="A1927">
        <v>3367</v>
      </c>
      <c r="B1927" t="s">
        <v>2215</v>
      </c>
    </row>
    <row r="1928" spans="1:2" x14ac:dyDescent="0.35">
      <c r="A1928">
        <v>3367</v>
      </c>
      <c r="B1928" t="s">
        <v>2215</v>
      </c>
    </row>
    <row r="1929" spans="1:2" x14ac:dyDescent="0.35">
      <c r="A1929">
        <v>3369</v>
      </c>
      <c r="B1929" t="s">
        <v>2216</v>
      </c>
    </row>
    <row r="1930" spans="1:2" x14ac:dyDescent="0.35">
      <c r="A1930">
        <v>3374</v>
      </c>
      <c r="B1930" t="s">
        <v>2217</v>
      </c>
    </row>
    <row r="1931" spans="1:2" x14ac:dyDescent="0.35">
      <c r="A1931">
        <v>3374</v>
      </c>
      <c r="B1931" t="s">
        <v>2217</v>
      </c>
    </row>
    <row r="1932" spans="1:2" x14ac:dyDescent="0.35">
      <c r="A1932">
        <v>3374</v>
      </c>
      <c r="B1932" t="s">
        <v>2217</v>
      </c>
    </row>
    <row r="1933" spans="1:2" x14ac:dyDescent="0.35">
      <c r="A1933">
        <v>3374</v>
      </c>
      <c r="B1933" t="s">
        <v>2217</v>
      </c>
    </row>
    <row r="1934" spans="1:2" x14ac:dyDescent="0.35">
      <c r="A1934">
        <v>3379</v>
      </c>
      <c r="B1934" t="s">
        <v>2218</v>
      </c>
    </row>
    <row r="1935" spans="1:2" x14ac:dyDescent="0.35">
      <c r="A1935">
        <v>3379</v>
      </c>
      <c r="B1935" t="s">
        <v>2218</v>
      </c>
    </row>
    <row r="1936" spans="1:2" x14ac:dyDescent="0.35">
      <c r="A1936">
        <v>3380</v>
      </c>
      <c r="B1936" t="s">
        <v>2219</v>
      </c>
    </row>
    <row r="1937" spans="1:2" x14ac:dyDescent="0.35">
      <c r="A1937">
        <v>3380</v>
      </c>
      <c r="B1937" t="s">
        <v>2219</v>
      </c>
    </row>
    <row r="1938" spans="1:2" x14ac:dyDescent="0.35">
      <c r="A1938">
        <v>3380</v>
      </c>
      <c r="B1938" t="s">
        <v>2219</v>
      </c>
    </row>
    <row r="1939" spans="1:2" x14ac:dyDescent="0.35">
      <c r="A1939">
        <v>3381</v>
      </c>
      <c r="B1939" t="s">
        <v>2220</v>
      </c>
    </row>
    <row r="1940" spans="1:2" x14ac:dyDescent="0.35">
      <c r="A1940">
        <v>3381</v>
      </c>
      <c r="B1940" t="s">
        <v>2220</v>
      </c>
    </row>
    <row r="1941" spans="1:2" x14ac:dyDescent="0.35">
      <c r="A1941">
        <v>3385</v>
      </c>
      <c r="B1941" t="s">
        <v>2221</v>
      </c>
    </row>
    <row r="1942" spans="1:2" x14ac:dyDescent="0.35">
      <c r="A1942">
        <v>3385</v>
      </c>
      <c r="B1942" t="s">
        <v>2221</v>
      </c>
    </row>
    <row r="1943" spans="1:2" x14ac:dyDescent="0.35">
      <c r="A1943">
        <v>3386</v>
      </c>
      <c r="B1943" t="s">
        <v>2222</v>
      </c>
    </row>
    <row r="1944" spans="1:2" x14ac:dyDescent="0.35">
      <c r="A1944">
        <v>3386</v>
      </c>
      <c r="B1944" t="s">
        <v>2222</v>
      </c>
    </row>
    <row r="1945" spans="1:2" x14ac:dyDescent="0.35">
      <c r="A1945">
        <v>3388</v>
      </c>
      <c r="B1945" t="s">
        <v>2223</v>
      </c>
    </row>
    <row r="1946" spans="1:2" x14ac:dyDescent="0.35">
      <c r="A1946">
        <v>3393</v>
      </c>
      <c r="B1946" t="s">
        <v>2224</v>
      </c>
    </row>
    <row r="1947" spans="1:2" x14ac:dyDescent="0.35">
      <c r="A1947">
        <v>3393</v>
      </c>
      <c r="B1947" t="s">
        <v>2224</v>
      </c>
    </row>
    <row r="1948" spans="1:2" x14ac:dyDescent="0.35">
      <c r="A1948">
        <v>3397</v>
      </c>
      <c r="B1948" t="s">
        <v>2225</v>
      </c>
    </row>
    <row r="1949" spans="1:2" x14ac:dyDescent="0.35">
      <c r="A1949">
        <v>3397</v>
      </c>
      <c r="B1949" t="s">
        <v>2225</v>
      </c>
    </row>
    <row r="1950" spans="1:2" x14ac:dyDescent="0.35">
      <c r="A1950">
        <v>3397</v>
      </c>
      <c r="B1950" t="s">
        <v>2225</v>
      </c>
    </row>
    <row r="1951" spans="1:2" x14ac:dyDescent="0.35">
      <c r="A1951">
        <v>3399</v>
      </c>
      <c r="B1951" t="s">
        <v>2226</v>
      </c>
    </row>
    <row r="1952" spans="1:2" x14ac:dyDescent="0.35">
      <c r="A1952">
        <v>3400</v>
      </c>
      <c r="B1952" t="s">
        <v>2227</v>
      </c>
    </row>
    <row r="1953" spans="1:2" x14ac:dyDescent="0.35">
      <c r="A1953">
        <v>3403</v>
      </c>
      <c r="B1953" t="s">
        <v>2228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47292-F90B-4A7B-B945-A0446B325401}">
  <dimension ref="A1:B19"/>
  <sheetViews>
    <sheetView workbookViewId="0">
      <selection activeCell="B1" sqref="B1"/>
    </sheetView>
  </sheetViews>
  <sheetFormatPr defaultRowHeight="14.5" x14ac:dyDescent="0.35"/>
  <cols>
    <col min="1" max="1" width="30.26953125" bestFit="1" customWidth="1"/>
    <col min="2" max="2" width="21.54296875" bestFit="1" customWidth="1"/>
  </cols>
  <sheetData>
    <row r="1" spans="1:2" x14ac:dyDescent="0.35">
      <c r="A1" s="3" t="s">
        <v>9</v>
      </c>
      <c r="B1" s="3" t="s">
        <v>11</v>
      </c>
    </row>
    <row r="2" spans="1:2" x14ac:dyDescent="0.35">
      <c r="A2" t="s">
        <v>2229</v>
      </c>
      <c r="B2" t="s">
        <v>2230</v>
      </c>
    </row>
    <row r="3" spans="1:2" x14ac:dyDescent="0.35">
      <c r="A3" t="s">
        <v>25</v>
      </c>
      <c r="B3" t="s">
        <v>2231</v>
      </c>
    </row>
    <row r="4" spans="1:2" x14ac:dyDescent="0.35">
      <c r="A4" t="s">
        <v>35</v>
      </c>
      <c r="B4" t="s">
        <v>2232</v>
      </c>
    </row>
    <row r="5" spans="1:2" x14ac:dyDescent="0.35">
      <c r="A5" t="s">
        <v>52</v>
      </c>
      <c r="B5" t="s">
        <v>2233</v>
      </c>
    </row>
    <row r="6" spans="1:2" x14ac:dyDescent="0.35">
      <c r="A6" t="s">
        <v>60</v>
      </c>
      <c r="B6" t="s">
        <v>60</v>
      </c>
    </row>
    <row r="7" spans="1:2" x14ac:dyDescent="0.35">
      <c r="A7" t="s">
        <v>61</v>
      </c>
      <c r="B7" t="s">
        <v>61</v>
      </c>
    </row>
    <row r="8" spans="1:2" x14ac:dyDescent="0.35">
      <c r="A8" t="s">
        <v>2234</v>
      </c>
      <c r="B8" t="s">
        <v>2235</v>
      </c>
    </row>
    <row r="9" spans="1:2" x14ac:dyDescent="0.35">
      <c r="A9" t="s">
        <v>74</v>
      </c>
      <c r="B9" t="s">
        <v>74</v>
      </c>
    </row>
    <row r="10" spans="1:2" x14ac:dyDescent="0.35">
      <c r="A10" t="s">
        <v>83</v>
      </c>
      <c r="B10" t="s">
        <v>83</v>
      </c>
    </row>
    <row r="11" spans="1:2" x14ac:dyDescent="0.35">
      <c r="A11" t="s">
        <v>2236</v>
      </c>
      <c r="B11" t="s">
        <v>2237</v>
      </c>
    </row>
    <row r="12" spans="1:2" x14ac:dyDescent="0.35">
      <c r="A12" t="s">
        <v>116</v>
      </c>
      <c r="B12" t="s">
        <v>116</v>
      </c>
    </row>
    <row r="13" spans="1:2" x14ac:dyDescent="0.35">
      <c r="A13" t="s">
        <v>119</v>
      </c>
      <c r="B13" t="s">
        <v>2238</v>
      </c>
    </row>
    <row r="14" spans="1:2" x14ac:dyDescent="0.35">
      <c r="A14" t="s">
        <v>123</v>
      </c>
      <c r="B14" t="s">
        <v>123</v>
      </c>
    </row>
    <row r="15" spans="1:2" x14ac:dyDescent="0.35">
      <c r="A15" t="s">
        <v>2239</v>
      </c>
      <c r="B15" t="s">
        <v>2240</v>
      </c>
    </row>
    <row r="16" spans="1:2" x14ac:dyDescent="0.35">
      <c r="A16" t="s">
        <v>144</v>
      </c>
      <c r="B16" t="s">
        <v>144</v>
      </c>
    </row>
    <row r="17" spans="1:2" x14ac:dyDescent="0.35">
      <c r="A17" t="s">
        <v>151</v>
      </c>
      <c r="B17" t="s">
        <v>151</v>
      </c>
    </row>
    <row r="18" spans="1:2" x14ac:dyDescent="0.35">
      <c r="A18" t="s">
        <v>196</v>
      </c>
      <c r="B18" t="s">
        <v>196</v>
      </c>
    </row>
    <row r="19" spans="1:2" x14ac:dyDescent="0.35">
      <c r="A19" t="s">
        <v>2241</v>
      </c>
      <c r="B19" t="s">
        <v>2242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83E49-0BA6-4BE2-BA0D-74EDF1619932}">
  <dimension ref="A1:Y1955"/>
  <sheetViews>
    <sheetView topLeftCell="M1" workbookViewId="0">
      <selection activeCell="S6" sqref="S6"/>
    </sheetView>
  </sheetViews>
  <sheetFormatPr defaultRowHeight="14.5" x14ac:dyDescent="0.35"/>
  <cols>
    <col min="1" max="1" width="15.1796875" bestFit="1" customWidth="1"/>
    <col min="2" max="2" width="20.90625" customWidth="1"/>
    <col min="3" max="3" width="11.26953125" bestFit="1" customWidth="1"/>
    <col min="4" max="4" width="21.6328125" customWidth="1"/>
    <col min="5" max="5" width="21.1796875" bestFit="1" customWidth="1"/>
    <col min="6" max="6" width="12.26953125" bestFit="1" customWidth="1"/>
    <col min="7" max="7" width="11.08984375" customWidth="1"/>
    <col min="8" max="8" width="13.7265625" customWidth="1"/>
    <col min="9" max="9" width="11.81640625" customWidth="1"/>
    <col min="10" max="10" width="15.81640625" bestFit="1" customWidth="1"/>
    <col min="11" max="11" width="14.08984375" customWidth="1"/>
    <col min="12" max="12" width="14.453125" bestFit="1" customWidth="1"/>
    <col min="13" max="13" width="21.453125" bestFit="1" customWidth="1"/>
    <col min="14" max="14" width="19.54296875" bestFit="1" customWidth="1"/>
    <col min="15" max="15" width="19.08984375" customWidth="1"/>
    <col min="16" max="16" width="31.81640625" bestFit="1" customWidth="1"/>
    <col min="17" max="17" width="21.81640625" customWidth="1"/>
    <col min="18" max="18" width="20.453125" bestFit="1" customWidth="1"/>
    <col min="19" max="19" width="18.81640625" customWidth="1"/>
    <col min="24" max="24" width="15.1796875" customWidth="1"/>
  </cols>
  <sheetData>
    <row r="1" spans="1:25" x14ac:dyDescent="0.35">
      <c r="A1" s="1" t="s">
        <v>4</v>
      </c>
      <c r="B1" s="1" t="s">
        <v>5</v>
      </c>
      <c r="C1" s="1" t="s">
        <v>20</v>
      </c>
      <c r="D1" s="1" t="s">
        <v>11</v>
      </c>
      <c r="E1" s="1" t="s">
        <v>19</v>
      </c>
      <c r="F1" s="1" t="s">
        <v>2</v>
      </c>
      <c r="G1" s="1" t="s">
        <v>3</v>
      </c>
      <c r="H1" s="1" t="s">
        <v>17</v>
      </c>
      <c r="I1" s="1" t="s">
        <v>18</v>
      </c>
      <c r="J1" s="1" t="s">
        <v>1</v>
      </c>
      <c r="K1" s="1" t="s">
        <v>16</v>
      </c>
      <c r="L1" s="1" t="s">
        <v>6</v>
      </c>
      <c r="M1" s="1" t="s">
        <v>15</v>
      </c>
      <c r="N1" s="1" t="s">
        <v>14</v>
      </c>
      <c r="O1" s="1" t="s">
        <v>13</v>
      </c>
      <c r="P1" s="1" t="s">
        <v>8</v>
      </c>
      <c r="Q1" s="1" t="s">
        <v>9</v>
      </c>
      <c r="R1" s="1" t="s">
        <v>7</v>
      </c>
      <c r="S1" s="1" t="s">
        <v>10</v>
      </c>
      <c r="T1" s="1"/>
      <c r="Y1" s="1"/>
    </row>
    <row r="2" spans="1:25" x14ac:dyDescent="0.35">
      <c r="A2" s="1">
        <v>3</v>
      </c>
      <c r="B2" s="1" t="str">
        <f>VLOOKUP(Table1[[#This Row],[Customer ID]],'Customer Lookup'!A:B,2,)</f>
        <v>Bonnie Potter</v>
      </c>
      <c r="C2" s="1">
        <v>88522</v>
      </c>
      <c r="D2" s="1" t="str">
        <f>_xlfn.XLOOKUP(Table1[[#This Row],[Product Sub-Category]],'Product Lookup'!A:A,'Product Lookup'!B:B)</f>
        <v>Pens</v>
      </c>
      <c r="E2" s="1">
        <v>4</v>
      </c>
      <c r="F2" s="4">
        <v>2.84</v>
      </c>
      <c r="G2" s="1">
        <v>0.05</v>
      </c>
      <c r="H2" s="2">
        <v>42011</v>
      </c>
      <c r="I2" s="2">
        <v>42012</v>
      </c>
      <c r="J2" s="1" t="s">
        <v>21</v>
      </c>
      <c r="K2" s="1">
        <v>98221</v>
      </c>
      <c r="L2" s="1" t="s">
        <v>22</v>
      </c>
      <c r="M2" s="1" t="s">
        <v>30</v>
      </c>
      <c r="N2" s="1" t="s">
        <v>29</v>
      </c>
      <c r="O2" s="1" t="s">
        <v>1097</v>
      </c>
      <c r="P2" s="1" t="s">
        <v>58</v>
      </c>
      <c r="Q2" s="1" t="s">
        <v>25</v>
      </c>
      <c r="R2" s="1" t="s">
        <v>81</v>
      </c>
      <c r="S2" s="1" t="s">
        <v>26</v>
      </c>
      <c r="T2" s="1"/>
      <c r="Y2" s="1"/>
    </row>
    <row r="3" spans="1:25" x14ac:dyDescent="0.35">
      <c r="A3" s="1">
        <v>5</v>
      </c>
      <c r="B3" s="1" t="str">
        <f>VLOOKUP(Table1[[#This Row],[Customer ID]],'Customer Lookup'!A:B,2,)</f>
        <v>Ronnie Proctor</v>
      </c>
      <c r="C3" s="1">
        <v>90193</v>
      </c>
      <c r="D3" s="1" t="str">
        <f>_xlfn.XLOOKUP(Table1[[#This Row],[Product Sub-Category]],'Product Lookup'!A:A,'Product Lookup'!B:B)</f>
        <v>Chairs</v>
      </c>
      <c r="E3" s="1">
        <v>12</v>
      </c>
      <c r="F3" s="4">
        <v>500.98</v>
      </c>
      <c r="G3" s="1">
        <v>0.1</v>
      </c>
      <c r="H3" s="2">
        <v>42168</v>
      </c>
      <c r="I3" s="2">
        <v>42170</v>
      </c>
      <c r="J3" s="1" t="s">
        <v>31</v>
      </c>
      <c r="K3" s="1">
        <v>91776</v>
      </c>
      <c r="L3" s="1" t="s">
        <v>32</v>
      </c>
      <c r="M3" s="1" t="s">
        <v>38</v>
      </c>
      <c r="N3" s="1" t="s">
        <v>37</v>
      </c>
      <c r="O3" s="1" t="s">
        <v>1097</v>
      </c>
      <c r="P3" s="1" t="s">
        <v>34</v>
      </c>
      <c r="Q3" s="1" t="s">
        <v>35</v>
      </c>
      <c r="R3" s="1" t="s">
        <v>42</v>
      </c>
      <c r="S3" s="1" t="s">
        <v>36</v>
      </c>
      <c r="T3" s="1"/>
      <c r="Y3" s="1"/>
    </row>
    <row r="4" spans="1:25" x14ac:dyDescent="0.35">
      <c r="A4" s="1">
        <v>11</v>
      </c>
      <c r="B4" s="1" t="str">
        <f>VLOOKUP(Table1[[#This Row],[Customer ID]],'Customer Lookup'!A:B,2,)</f>
        <v>Marcus Dunlap</v>
      </c>
      <c r="C4" s="1">
        <v>90192</v>
      </c>
      <c r="D4" s="1" t="str">
        <f>_xlfn.XLOOKUP(Table1[[#This Row],[Product Sub-Category]],'Product Lookup'!A:A,'Product Lookup'!B:B)</f>
        <v>Furnishings</v>
      </c>
      <c r="E4" s="1">
        <v>22</v>
      </c>
      <c r="F4" s="4">
        <v>9.48</v>
      </c>
      <c r="G4" s="1">
        <v>0.05</v>
      </c>
      <c r="H4" s="2">
        <v>42050</v>
      </c>
      <c r="I4" s="2">
        <v>42052</v>
      </c>
      <c r="J4" s="1" t="s">
        <v>41</v>
      </c>
      <c r="K4" s="1">
        <v>7203</v>
      </c>
      <c r="L4" s="1" t="s">
        <v>32</v>
      </c>
      <c r="M4" s="1" t="s">
        <v>47</v>
      </c>
      <c r="N4" s="1" t="s">
        <v>46</v>
      </c>
      <c r="O4" s="1" t="s">
        <v>2243</v>
      </c>
      <c r="P4" s="1" t="s">
        <v>34</v>
      </c>
      <c r="Q4" s="1" t="s">
        <v>52</v>
      </c>
      <c r="R4" s="1" t="s">
        <v>42</v>
      </c>
      <c r="S4" s="1" t="s">
        <v>44</v>
      </c>
      <c r="T4" s="1"/>
      <c r="Y4" s="1"/>
    </row>
    <row r="5" spans="1:25" x14ac:dyDescent="0.35">
      <c r="A5" s="1">
        <v>14</v>
      </c>
      <c r="B5" s="1" t="str">
        <f>VLOOKUP(Table1[[#This Row],[Customer ID]],'Customer Lookup'!A:B,2,)</f>
        <v>Gwendolyn F Tyson</v>
      </c>
      <c r="C5" s="1">
        <v>86838</v>
      </c>
      <c r="D5" s="1" t="str">
        <f>_xlfn.XLOOKUP(Table1[[#This Row],[Product Sub-Category]],'Product Lookup'!A:A,'Product Lookup'!B:B)</f>
        <v>Furnishings</v>
      </c>
      <c r="E5" s="1">
        <v>16</v>
      </c>
      <c r="F5" s="4">
        <v>78.69</v>
      </c>
      <c r="G5" s="1">
        <v>0.05</v>
      </c>
      <c r="H5" s="2">
        <v>42136</v>
      </c>
      <c r="I5" s="2">
        <v>42138</v>
      </c>
      <c r="J5" s="1" t="s">
        <v>50</v>
      </c>
      <c r="K5" s="1">
        <v>55372</v>
      </c>
      <c r="L5" s="1" t="s">
        <v>32</v>
      </c>
      <c r="M5" s="1" t="s">
        <v>56</v>
      </c>
      <c r="N5" s="1" t="s">
        <v>55</v>
      </c>
      <c r="O5" s="1" t="s">
        <v>2244</v>
      </c>
      <c r="P5" s="1" t="s">
        <v>34</v>
      </c>
      <c r="Q5" s="1" t="s">
        <v>52</v>
      </c>
      <c r="R5" s="1" t="s">
        <v>51</v>
      </c>
      <c r="S5" s="1" t="s">
        <v>53</v>
      </c>
      <c r="T5" s="1"/>
      <c r="Y5" s="1"/>
    </row>
    <row r="6" spans="1:25" x14ac:dyDescent="0.35">
      <c r="A6" s="1">
        <v>14</v>
      </c>
      <c r="B6" s="1" t="str">
        <f>VLOOKUP(Table1[[#This Row],[Customer ID]],'Customer Lookup'!A:B,2,)</f>
        <v>Gwendolyn F Tyson</v>
      </c>
      <c r="C6" s="1">
        <v>86838</v>
      </c>
      <c r="D6" s="1" t="str">
        <f>_xlfn.XLOOKUP(Table1[[#This Row],[Product Sub-Category]],'Product Lookup'!A:A,'Product Lookup'!B:B)</f>
        <v>Pens</v>
      </c>
      <c r="E6" s="1">
        <v>7</v>
      </c>
      <c r="F6" s="4">
        <v>3.28</v>
      </c>
      <c r="G6" s="1">
        <v>0.05</v>
      </c>
      <c r="H6" s="2">
        <v>42136</v>
      </c>
      <c r="I6" s="2">
        <v>42137</v>
      </c>
      <c r="J6" s="1" t="s">
        <v>50</v>
      </c>
      <c r="K6" s="1">
        <v>55372</v>
      </c>
      <c r="L6" s="1" t="s">
        <v>32</v>
      </c>
      <c r="M6" s="1" t="s">
        <v>56</v>
      </c>
      <c r="N6" s="1" t="s">
        <v>55</v>
      </c>
      <c r="O6" s="1" t="s">
        <v>2244</v>
      </c>
      <c r="P6" s="1" t="s">
        <v>58</v>
      </c>
      <c r="Q6" s="1" t="s">
        <v>25</v>
      </c>
      <c r="R6" s="1" t="s">
        <v>51</v>
      </c>
      <c r="S6" s="1" t="s">
        <v>26</v>
      </c>
      <c r="T6" s="1"/>
      <c r="Y6" s="1"/>
    </row>
    <row r="7" spans="1:25" x14ac:dyDescent="0.35">
      <c r="A7" s="1">
        <v>14</v>
      </c>
      <c r="B7" s="1" t="str">
        <f>VLOOKUP(Table1[[#This Row],[Customer ID]],'Customer Lookup'!A:B,2,)</f>
        <v>Gwendolyn F Tyson</v>
      </c>
      <c r="C7" s="1">
        <v>86838</v>
      </c>
      <c r="D7" s="1" t="str">
        <f>_xlfn.XLOOKUP(Table1[[#This Row],[Product Sub-Category]],'Product Lookup'!A:A,'Product Lookup'!B:B)</f>
        <v>Pens</v>
      </c>
      <c r="E7" s="1">
        <v>7</v>
      </c>
      <c r="F7" s="4">
        <v>3.28</v>
      </c>
      <c r="G7" s="1">
        <v>0.05</v>
      </c>
      <c r="H7" s="2">
        <v>42136</v>
      </c>
      <c r="I7" s="2">
        <v>42137</v>
      </c>
      <c r="J7" s="1" t="s">
        <v>50</v>
      </c>
      <c r="K7" s="1">
        <v>55372</v>
      </c>
      <c r="L7" s="1" t="s">
        <v>32</v>
      </c>
      <c r="M7" s="1" t="s">
        <v>56</v>
      </c>
      <c r="N7" s="1" t="s">
        <v>55</v>
      </c>
      <c r="O7" s="1" t="s">
        <v>2244</v>
      </c>
      <c r="P7" s="1" t="s">
        <v>58</v>
      </c>
      <c r="Q7" s="1" t="s">
        <v>25</v>
      </c>
      <c r="R7" s="1" t="s">
        <v>51</v>
      </c>
      <c r="S7" s="1" t="s">
        <v>26</v>
      </c>
      <c r="T7" s="1"/>
      <c r="Y7" s="1"/>
    </row>
    <row r="8" spans="1:25" x14ac:dyDescent="0.35">
      <c r="A8" s="1">
        <v>14</v>
      </c>
      <c r="B8" s="1" t="str">
        <f>VLOOKUP(Table1[[#This Row],[Customer ID]],'Customer Lookup'!A:B,2,)</f>
        <v>Gwendolyn F Tyson</v>
      </c>
      <c r="C8" s="1">
        <v>86838</v>
      </c>
      <c r="D8" s="1" t="str">
        <f>_xlfn.XLOOKUP(Table1[[#This Row],[Product Sub-Category]],'Product Lookup'!A:A,'Product Lookup'!B:B)</f>
        <v>Pens</v>
      </c>
      <c r="E8" s="1">
        <v>4</v>
      </c>
      <c r="F8" s="4">
        <v>3.28</v>
      </c>
      <c r="G8" s="1">
        <v>0.05</v>
      </c>
      <c r="H8" s="2">
        <v>42136</v>
      </c>
      <c r="I8" s="2">
        <v>42137</v>
      </c>
      <c r="J8" s="1" t="s">
        <v>50</v>
      </c>
      <c r="K8" s="1">
        <v>55372</v>
      </c>
      <c r="L8" s="1" t="s">
        <v>32</v>
      </c>
      <c r="M8" s="1" t="s">
        <v>56</v>
      </c>
      <c r="N8" s="1" t="s">
        <v>55</v>
      </c>
      <c r="O8" s="1" t="s">
        <v>2244</v>
      </c>
      <c r="P8" s="1" t="s">
        <v>58</v>
      </c>
      <c r="Q8" s="1" t="s">
        <v>25</v>
      </c>
      <c r="R8" s="1" t="s">
        <v>51</v>
      </c>
      <c r="S8" s="1" t="s">
        <v>26</v>
      </c>
      <c r="T8" s="1"/>
      <c r="Y8" s="1"/>
    </row>
    <row r="9" spans="1:25" x14ac:dyDescent="0.35">
      <c r="A9" s="1">
        <v>14</v>
      </c>
      <c r="B9" s="1" t="str">
        <f>VLOOKUP(Table1[[#This Row],[Customer ID]],'Customer Lookup'!A:B,2,)</f>
        <v>Gwendolyn F Tyson</v>
      </c>
      <c r="C9" s="1">
        <v>86838</v>
      </c>
      <c r="D9" s="1" t="str">
        <f>_xlfn.XLOOKUP(Table1[[#This Row],[Product Sub-Category]],'Product Lookup'!A:A,'Product Lookup'!B:B)</f>
        <v>Rubber Bands</v>
      </c>
      <c r="E9" s="1">
        <v>4</v>
      </c>
      <c r="F9" s="4">
        <v>3.58</v>
      </c>
      <c r="G9" s="1">
        <v>0.05</v>
      </c>
      <c r="H9" s="2">
        <v>42136</v>
      </c>
      <c r="I9" s="2">
        <v>42137</v>
      </c>
      <c r="J9" s="1" t="s">
        <v>50</v>
      </c>
      <c r="K9" s="1">
        <v>55372</v>
      </c>
      <c r="L9" s="1" t="s">
        <v>32</v>
      </c>
      <c r="M9" s="1" t="s">
        <v>56</v>
      </c>
      <c r="N9" s="1" t="s">
        <v>55</v>
      </c>
      <c r="O9" s="1" t="s">
        <v>2243</v>
      </c>
      <c r="P9" s="1" t="s">
        <v>58</v>
      </c>
      <c r="Q9" s="1" t="s">
        <v>60</v>
      </c>
      <c r="R9" s="1" t="s">
        <v>51</v>
      </c>
      <c r="S9" s="1" t="s">
        <v>26</v>
      </c>
      <c r="T9" s="1"/>
      <c r="Y9" s="1"/>
    </row>
    <row r="10" spans="1:25" x14ac:dyDescent="0.35">
      <c r="A10" s="1">
        <v>15</v>
      </c>
      <c r="B10" s="1" t="str">
        <f>VLOOKUP(Table1[[#This Row],[Customer ID]],'Customer Lookup'!A:B,2,)</f>
        <v>Timothy Reese</v>
      </c>
      <c r="C10" s="1">
        <v>86837</v>
      </c>
      <c r="D10" s="1" t="str">
        <f>_xlfn.XLOOKUP(Table1[[#This Row],[Product Sub-Category]],'Product Lookup'!A:A,'Product Lookup'!B:B)</f>
        <v>Envelopes</v>
      </c>
      <c r="E10" s="1">
        <v>7</v>
      </c>
      <c r="F10" s="4">
        <v>4.42</v>
      </c>
      <c r="G10" s="1">
        <v>0.05</v>
      </c>
      <c r="H10" s="2">
        <v>42102</v>
      </c>
      <c r="I10" s="2">
        <v>42103</v>
      </c>
      <c r="J10" s="1" t="s">
        <v>41</v>
      </c>
      <c r="K10" s="1">
        <v>11787</v>
      </c>
      <c r="L10" s="1" t="s">
        <v>32</v>
      </c>
      <c r="M10" s="1" t="s">
        <v>63</v>
      </c>
      <c r="N10" s="1" t="s">
        <v>62</v>
      </c>
      <c r="O10" s="1" t="s">
        <v>2243</v>
      </c>
      <c r="P10" s="1" t="s">
        <v>58</v>
      </c>
      <c r="Q10" s="1" t="s">
        <v>61</v>
      </c>
      <c r="R10" s="1" t="s">
        <v>51</v>
      </c>
      <c r="S10" s="1" t="s">
        <v>53</v>
      </c>
      <c r="T10" s="1"/>
      <c r="Y10" s="1"/>
    </row>
    <row r="11" spans="1:25" x14ac:dyDescent="0.35">
      <c r="A11" s="1">
        <v>15</v>
      </c>
      <c r="B11" s="1" t="str">
        <f>VLOOKUP(Table1[[#This Row],[Customer ID]],'Customer Lookup'!A:B,2,)</f>
        <v>Timothy Reese</v>
      </c>
      <c r="C11" s="1">
        <v>86839</v>
      </c>
      <c r="D11" s="1" t="str">
        <f>_xlfn.XLOOKUP(Table1[[#This Row],[Product Sub-Category]],'Product Lookup'!A:A,'Product Lookup'!B:B)</f>
        <v>Envelopes</v>
      </c>
      <c r="E11" s="1">
        <v>10</v>
      </c>
      <c r="F11" s="4">
        <v>35.94</v>
      </c>
      <c r="G11" s="1">
        <v>0.05</v>
      </c>
      <c r="H11" s="2">
        <v>42152</v>
      </c>
      <c r="I11" s="2">
        <v>42152</v>
      </c>
      <c r="J11" s="1" t="s">
        <v>50</v>
      </c>
      <c r="K11" s="1">
        <v>11787</v>
      </c>
      <c r="L11" s="1" t="s">
        <v>32</v>
      </c>
      <c r="M11" s="1" t="s">
        <v>63</v>
      </c>
      <c r="N11" s="1" t="s">
        <v>62</v>
      </c>
      <c r="O11" s="1" t="s">
        <v>2243</v>
      </c>
      <c r="P11" s="1" t="s">
        <v>58</v>
      </c>
      <c r="Q11" s="1" t="s">
        <v>61</v>
      </c>
      <c r="R11" s="1" t="s">
        <v>51</v>
      </c>
      <c r="S11" s="1" t="s">
        <v>53</v>
      </c>
      <c r="T11" s="1"/>
      <c r="Y11" s="1"/>
    </row>
    <row r="12" spans="1:25" x14ac:dyDescent="0.35">
      <c r="A12" s="1">
        <v>16</v>
      </c>
      <c r="B12" s="1" t="str">
        <f>VLOOKUP(Table1[[#This Row],[Customer ID]],'Customer Lookup'!A:B,2,)</f>
        <v>Sarah Ramsey</v>
      </c>
      <c r="C12" s="1">
        <v>86836</v>
      </c>
      <c r="D12" s="1" t="str">
        <f>_xlfn.XLOOKUP(Table1[[#This Row],[Product Sub-Category]],'Product Lookup'!A:A,'Product Lookup'!B:B)</f>
        <v>Rubber Bands</v>
      </c>
      <c r="E12" s="1">
        <v>6</v>
      </c>
      <c r="F12" s="4">
        <v>2.98</v>
      </c>
      <c r="G12" s="1">
        <v>0.05</v>
      </c>
      <c r="H12" s="2">
        <v>42047</v>
      </c>
      <c r="I12" s="2">
        <v>42050</v>
      </c>
      <c r="J12" s="1" t="s">
        <v>21</v>
      </c>
      <c r="K12" s="1">
        <v>13210</v>
      </c>
      <c r="L12" s="1" t="s">
        <v>32</v>
      </c>
      <c r="M12" s="1" t="s">
        <v>65</v>
      </c>
      <c r="N12" s="1" t="s">
        <v>62</v>
      </c>
      <c r="O12" s="1" t="s">
        <v>2243</v>
      </c>
      <c r="P12" s="1" t="s">
        <v>58</v>
      </c>
      <c r="Q12" s="1" t="s">
        <v>60</v>
      </c>
      <c r="R12" s="1" t="s">
        <v>51</v>
      </c>
      <c r="S12" s="1" t="s">
        <v>26</v>
      </c>
      <c r="T12" s="1"/>
      <c r="Y12" s="1"/>
    </row>
    <row r="13" spans="1:25" x14ac:dyDescent="0.35">
      <c r="A13" s="1">
        <v>16</v>
      </c>
      <c r="B13" s="1" t="str">
        <f>VLOOKUP(Table1[[#This Row],[Customer ID]],'Customer Lookup'!A:B,2,)</f>
        <v>Sarah Ramsey</v>
      </c>
      <c r="C13" s="1">
        <v>86836</v>
      </c>
      <c r="D13" s="1" t="str">
        <f>_xlfn.XLOOKUP(Table1[[#This Row],[Product Sub-Category]],'Product Lookup'!A:A,'Product Lookup'!B:B)</f>
        <v>Telephones</v>
      </c>
      <c r="E13" s="1">
        <v>10</v>
      </c>
      <c r="F13" s="4">
        <v>115.99</v>
      </c>
      <c r="G13" s="1">
        <v>0.1</v>
      </c>
      <c r="H13" s="2">
        <v>42047</v>
      </c>
      <c r="I13" s="2">
        <v>42049</v>
      </c>
      <c r="J13" s="1" t="s">
        <v>21</v>
      </c>
      <c r="K13" s="1">
        <v>13210</v>
      </c>
      <c r="L13" s="1" t="s">
        <v>32</v>
      </c>
      <c r="M13" s="1" t="s">
        <v>65</v>
      </c>
      <c r="N13" s="1" t="s">
        <v>62</v>
      </c>
      <c r="O13" s="1" t="s">
        <v>1097</v>
      </c>
      <c r="P13" s="1" t="s">
        <v>73</v>
      </c>
      <c r="Q13" s="1" t="s">
        <v>2234</v>
      </c>
      <c r="R13" s="1" t="s">
        <v>51</v>
      </c>
      <c r="S13" s="1" t="s">
        <v>53</v>
      </c>
      <c r="T13" s="1"/>
      <c r="Y13" s="1"/>
    </row>
    <row r="14" spans="1:25" x14ac:dyDescent="0.35">
      <c r="A14" s="1">
        <v>18</v>
      </c>
      <c r="B14" s="1" t="str">
        <f>VLOOKUP(Table1[[#This Row],[Customer ID]],'Customer Lookup'!A:B,2,)</f>
        <v>Laurie Hanna</v>
      </c>
      <c r="C14" s="1">
        <v>90031</v>
      </c>
      <c r="D14" s="1" t="str">
        <f>_xlfn.XLOOKUP(Table1[[#This Row],[Product Sub-Category]],'Product Lookup'!A:A,'Product Lookup'!B:B)</f>
        <v>Furnishings</v>
      </c>
      <c r="E14" s="1">
        <v>17</v>
      </c>
      <c r="F14" s="4">
        <v>26.48</v>
      </c>
      <c r="G14" s="1">
        <v>0.05</v>
      </c>
      <c r="H14" s="2">
        <v>42139</v>
      </c>
      <c r="I14" s="2">
        <v>42140</v>
      </c>
      <c r="J14" s="1" t="s">
        <v>21</v>
      </c>
      <c r="K14" s="1">
        <v>59601</v>
      </c>
      <c r="L14" s="1" t="s">
        <v>32</v>
      </c>
      <c r="M14" s="1" t="s">
        <v>70</v>
      </c>
      <c r="N14" s="1" t="s">
        <v>69</v>
      </c>
      <c r="O14" s="1" t="s">
        <v>1097</v>
      </c>
      <c r="P14" s="1" t="s">
        <v>34</v>
      </c>
      <c r="Q14" s="1" t="s">
        <v>52</v>
      </c>
      <c r="R14" s="1" t="s">
        <v>51</v>
      </c>
      <c r="S14" s="1" t="s">
        <v>53</v>
      </c>
      <c r="T14" s="1"/>
      <c r="Y14" s="1"/>
    </row>
    <row r="15" spans="1:25" x14ac:dyDescent="0.35">
      <c r="A15" s="1">
        <v>19</v>
      </c>
      <c r="B15" s="1" t="str">
        <f>VLOOKUP(Table1[[#This Row],[Customer ID]],'Customer Lookup'!A:B,2,)</f>
        <v>Jim Rodgers</v>
      </c>
      <c r="C15" s="1">
        <v>90032</v>
      </c>
      <c r="D15" s="1" t="str">
        <f>_xlfn.XLOOKUP(Table1[[#This Row],[Product Sub-Category]],'Product Lookup'!A:A,'Product Lookup'!B:B)</f>
        <v>Office Machines</v>
      </c>
      <c r="E15" s="1">
        <v>18</v>
      </c>
      <c r="F15" s="4">
        <v>12.99</v>
      </c>
      <c r="G15" s="1">
        <v>0.05</v>
      </c>
      <c r="H15" s="2">
        <v>42145</v>
      </c>
      <c r="I15" s="2">
        <v>42147</v>
      </c>
      <c r="J15" s="1" t="s">
        <v>31</v>
      </c>
      <c r="K15" s="1">
        <v>59801</v>
      </c>
      <c r="L15" s="1" t="s">
        <v>32</v>
      </c>
      <c r="M15" s="1" t="s">
        <v>76</v>
      </c>
      <c r="N15" s="1" t="s">
        <v>69</v>
      </c>
      <c r="O15" s="1" t="s">
        <v>2243</v>
      </c>
      <c r="P15" s="1" t="s">
        <v>73</v>
      </c>
      <c r="Q15" s="1" t="s">
        <v>74</v>
      </c>
      <c r="R15" s="1" t="s">
        <v>51</v>
      </c>
      <c r="S15" s="1" t="s">
        <v>75</v>
      </c>
      <c r="T15" s="1"/>
      <c r="Y15" s="1"/>
    </row>
    <row r="16" spans="1:25" x14ac:dyDescent="0.35">
      <c r="A16" s="1">
        <v>21</v>
      </c>
      <c r="B16" s="1" t="str">
        <f>VLOOKUP(Table1[[#This Row],[Customer ID]],'Customer Lookup'!A:B,2,)</f>
        <v>Tony Wilkins Winters</v>
      </c>
      <c r="C16" s="1">
        <v>41793</v>
      </c>
      <c r="D16" s="1" t="str">
        <f>_xlfn.XLOOKUP(Table1[[#This Row],[Product Sub-Category]],'Product Lookup'!A:A,'Product Lookup'!B:B)</f>
        <v>Furnishings</v>
      </c>
      <c r="E16" s="1">
        <v>70</v>
      </c>
      <c r="F16" s="4">
        <v>26.48</v>
      </c>
      <c r="G16" s="1">
        <v>0.05</v>
      </c>
      <c r="H16" s="2">
        <v>42139</v>
      </c>
      <c r="I16" s="2">
        <v>42140</v>
      </c>
      <c r="J16" s="1" t="s">
        <v>21</v>
      </c>
      <c r="K16" s="1">
        <v>10012</v>
      </c>
      <c r="L16" s="1" t="s">
        <v>32</v>
      </c>
      <c r="M16" s="1" t="s">
        <v>79</v>
      </c>
      <c r="N16" s="1" t="s">
        <v>62</v>
      </c>
      <c r="O16" s="1" t="s">
        <v>2243</v>
      </c>
      <c r="P16" s="1" t="s">
        <v>34</v>
      </c>
      <c r="Q16" s="1" t="s">
        <v>52</v>
      </c>
      <c r="R16" s="1" t="s">
        <v>51</v>
      </c>
      <c r="S16" s="1" t="s">
        <v>53</v>
      </c>
      <c r="T16" s="1"/>
      <c r="Y16" s="1"/>
    </row>
    <row r="17" spans="1:25" x14ac:dyDescent="0.35">
      <c r="A17" s="1">
        <v>21</v>
      </c>
      <c r="B17" s="1" t="str">
        <f>VLOOKUP(Table1[[#This Row],[Customer ID]],'Customer Lookup'!A:B,2,)</f>
        <v>Tony Wilkins Winters</v>
      </c>
      <c r="C17" s="1">
        <v>42949</v>
      </c>
      <c r="D17" s="1" t="str">
        <f>_xlfn.XLOOKUP(Table1[[#This Row],[Product Sub-Category]],'Product Lookup'!A:A,'Product Lookup'!B:B)</f>
        <v>Rubber Bands</v>
      </c>
      <c r="E17" s="1">
        <v>58</v>
      </c>
      <c r="F17" s="4">
        <v>5</v>
      </c>
      <c r="G17" s="1">
        <v>0.05</v>
      </c>
      <c r="H17" s="2">
        <v>42145</v>
      </c>
      <c r="I17" s="2">
        <v>42146</v>
      </c>
      <c r="J17" s="1" t="s">
        <v>31</v>
      </c>
      <c r="K17" s="1">
        <v>10012</v>
      </c>
      <c r="L17" s="1" t="s">
        <v>32</v>
      </c>
      <c r="M17" s="1" t="s">
        <v>79</v>
      </c>
      <c r="N17" s="1" t="s">
        <v>62</v>
      </c>
      <c r="O17" s="1" t="s">
        <v>2243</v>
      </c>
      <c r="P17" s="1" t="s">
        <v>58</v>
      </c>
      <c r="Q17" s="1" t="s">
        <v>60</v>
      </c>
      <c r="R17" s="1" t="s">
        <v>51</v>
      </c>
      <c r="S17" s="1" t="s">
        <v>26</v>
      </c>
      <c r="T17" s="1"/>
      <c r="Y17" s="1"/>
    </row>
    <row r="18" spans="1:25" x14ac:dyDescent="0.35">
      <c r="A18" s="1">
        <v>21</v>
      </c>
      <c r="B18" s="1" t="str">
        <f>VLOOKUP(Table1[[#This Row],[Customer ID]],'Customer Lookup'!A:B,2,)</f>
        <v>Tony Wilkins Winters</v>
      </c>
      <c r="C18" s="1">
        <v>42949</v>
      </c>
      <c r="D18" s="1" t="str">
        <f>_xlfn.XLOOKUP(Table1[[#This Row],[Product Sub-Category]],'Product Lookup'!A:A,'Product Lookup'!B:B)</f>
        <v>Office Machines</v>
      </c>
      <c r="E18" s="1">
        <v>71</v>
      </c>
      <c r="F18" s="4">
        <v>12.99</v>
      </c>
      <c r="G18" s="1">
        <v>0.05</v>
      </c>
      <c r="H18" s="2">
        <v>42145</v>
      </c>
      <c r="I18" s="2">
        <v>42147</v>
      </c>
      <c r="J18" s="1" t="s">
        <v>31</v>
      </c>
      <c r="K18" s="1">
        <v>10012</v>
      </c>
      <c r="L18" s="1" t="s">
        <v>32</v>
      </c>
      <c r="M18" s="1" t="s">
        <v>79</v>
      </c>
      <c r="N18" s="1" t="s">
        <v>62</v>
      </c>
      <c r="O18" s="1" t="s">
        <v>1097</v>
      </c>
      <c r="P18" s="1" t="s">
        <v>73</v>
      </c>
      <c r="Q18" s="1" t="s">
        <v>74</v>
      </c>
      <c r="R18" s="1" t="s">
        <v>51</v>
      </c>
      <c r="S18" s="1" t="s">
        <v>75</v>
      </c>
      <c r="T18" s="1"/>
      <c r="Y18" s="1"/>
    </row>
    <row r="19" spans="1:25" x14ac:dyDescent="0.35">
      <c r="A19" s="1">
        <v>24</v>
      </c>
      <c r="B19" s="1" t="str">
        <f>VLOOKUP(Table1[[#This Row],[Customer ID]],'Customer Lookup'!A:B,2,)</f>
        <v>Edna Thomas</v>
      </c>
      <c r="C19" s="1">
        <v>87651</v>
      </c>
      <c r="D19" s="1" t="str">
        <f>_xlfn.XLOOKUP(Table1[[#This Row],[Product Sub-Category]],'Product Lookup'!A:A,'Product Lookup'!B:B)</f>
        <v>Paper</v>
      </c>
      <c r="E19" s="1">
        <v>1</v>
      </c>
      <c r="F19" s="4">
        <v>55.48</v>
      </c>
      <c r="G19" s="1">
        <v>0.05</v>
      </c>
      <c r="H19" s="2">
        <v>42032</v>
      </c>
      <c r="I19" s="2">
        <v>42033</v>
      </c>
      <c r="J19" s="1" t="s">
        <v>21</v>
      </c>
      <c r="K19" s="1">
        <v>92677</v>
      </c>
      <c r="L19" s="1" t="s">
        <v>32</v>
      </c>
      <c r="M19" s="1" t="s">
        <v>84</v>
      </c>
      <c r="N19" s="1" t="s">
        <v>37</v>
      </c>
      <c r="O19" s="1" t="s">
        <v>1097</v>
      </c>
      <c r="P19" s="1" t="s">
        <v>58</v>
      </c>
      <c r="Q19" s="1" t="s">
        <v>83</v>
      </c>
      <c r="R19" s="1" t="s">
        <v>81</v>
      </c>
      <c r="S19" s="1" t="s">
        <v>53</v>
      </c>
      <c r="T19" s="1"/>
      <c r="Y19" s="1"/>
    </row>
    <row r="20" spans="1:25" x14ac:dyDescent="0.35">
      <c r="A20" s="1">
        <v>24</v>
      </c>
      <c r="B20" s="1" t="str">
        <f>VLOOKUP(Table1[[#This Row],[Customer ID]],'Customer Lookup'!A:B,2,)</f>
        <v>Edna Thomas</v>
      </c>
      <c r="C20" s="1">
        <v>87651</v>
      </c>
      <c r="D20" s="1" t="str">
        <f>_xlfn.XLOOKUP(Table1[[#This Row],[Product Sub-Category]],'Product Lookup'!A:A,'Product Lookup'!B:B)</f>
        <v>Pens</v>
      </c>
      <c r="E20" s="1">
        <v>1</v>
      </c>
      <c r="F20" s="4">
        <v>1.68</v>
      </c>
      <c r="G20" s="1">
        <v>0.05</v>
      </c>
      <c r="H20" s="2">
        <v>42032</v>
      </c>
      <c r="I20" s="2">
        <v>42034</v>
      </c>
      <c r="J20" s="1" t="s">
        <v>21</v>
      </c>
      <c r="K20" s="1">
        <v>92677</v>
      </c>
      <c r="L20" s="1" t="s">
        <v>32</v>
      </c>
      <c r="M20" s="1" t="s">
        <v>84</v>
      </c>
      <c r="N20" s="1" t="s">
        <v>37</v>
      </c>
      <c r="O20" s="1" t="s">
        <v>1097</v>
      </c>
      <c r="P20" s="1" t="s">
        <v>58</v>
      </c>
      <c r="Q20" s="1" t="s">
        <v>25</v>
      </c>
      <c r="R20" s="1" t="s">
        <v>81</v>
      </c>
      <c r="S20" s="1" t="s">
        <v>26</v>
      </c>
      <c r="T20" s="1"/>
      <c r="Y20" s="1"/>
    </row>
    <row r="21" spans="1:25" x14ac:dyDescent="0.35">
      <c r="A21" s="1">
        <v>27</v>
      </c>
      <c r="B21" s="1" t="str">
        <f>VLOOKUP(Table1[[#This Row],[Customer ID]],'Customer Lookup'!A:B,2,)</f>
        <v>Guy Gallagher</v>
      </c>
      <c r="C21" s="1">
        <v>87652</v>
      </c>
      <c r="D21" s="1" t="str">
        <f>_xlfn.XLOOKUP(Table1[[#This Row],[Product Sub-Category]],'Product Lookup'!A:A,'Product Lookup'!B:B)</f>
        <v>Furnishings</v>
      </c>
      <c r="E21" s="1">
        <v>12</v>
      </c>
      <c r="F21" s="4">
        <v>4.1399999999999997</v>
      </c>
      <c r="G21" s="1">
        <v>0.05</v>
      </c>
      <c r="H21" s="2">
        <v>42126</v>
      </c>
      <c r="I21" s="2">
        <v>42128</v>
      </c>
      <c r="J21" s="1" t="s">
        <v>31</v>
      </c>
      <c r="K21" s="1">
        <v>90712</v>
      </c>
      <c r="L21" s="1" t="s">
        <v>32</v>
      </c>
      <c r="M21" s="1" t="s">
        <v>88</v>
      </c>
      <c r="N21" s="1" t="s">
        <v>37</v>
      </c>
      <c r="O21" s="1" t="s">
        <v>1097</v>
      </c>
      <c r="P21" s="1" t="s">
        <v>34</v>
      </c>
      <c r="Q21" s="1" t="s">
        <v>52</v>
      </c>
      <c r="R21" s="1" t="s">
        <v>81</v>
      </c>
      <c r="S21" s="1" t="s">
        <v>53</v>
      </c>
      <c r="T21" s="1"/>
      <c r="Y21" s="1"/>
    </row>
    <row r="22" spans="1:25" x14ac:dyDescent="0.35">
      <c r="A22" s="1">
        <v>32</v>
      </c>
      <c r="B22" s="1" t="str">
        <f>VLOOKUP(Table1[[#This Row],[Customer ID]],'Customer Lookup'!A:B,2,)</f>
        <v>Matthew Berman</v>
      </c>
      <c r="C22" s="1">
        <v>89199</v>
      </c>
      <c r="D22" s="1" t="str">
        <f>_xlfn.XLOOKUP(Table1[[#This Row],[Product Sub-Category]],'Product Lookup'!A:A,'Product Lookup'!B:B)</f>
        <v>Pens</v>
      </c>
      <c r="E22" s="1">
        <v>13</v>
      </c>
      <c r="F22" s="4">
        <v>34.99</v>
      </c>
      <c r="G22" s="1">
        <v>0.05</v>
      </c>
      <c r="H22" s="2">
        <v>42057</v>
      </c>
      <c r="I22" s="2">
        <v>42058</v>
      </c>
      <c r="J22" s="1" t="s">
        <v>21</v>
      </c>
      <c r="K22" s="1">
        <v>97526</v>
      </c>
      <c r="L22" s="1" t="s">
        <v>32</v>
      </c>
      <c r="M22" s="1" t="s">
        <v>91</v>
      </c>
      <c r="N22" s="1" t="s">
        <v>90</v>
      </c>
      <c r="O22" s="1" t="s">
        <v>1097</v>
      </c>
      <c r="P22" s="1" t="s">
        <v>58</v>
      </c>
      <c r="Q22" s="1" t="s">
        <v>25</v>
      </c>
      <c r="R22" s="1" t="s">
        <v>81</v>
      </c>
      <c r="S22" s="1" t="s">
        <v>53</v>
      </c>
      <c r="T22" s="1"/>
      <c r="Y22" s="1"/>
    </row>
    <row r="23" spans="1:25" x14ac:dyDescent="0.35">
      <c r="A23" s="1">
        <v>32</v>
      </c>
      <c r="B23" s="1" t="str">
        <f>VLOOKUP(Table1[[#This Row],[Customer ID]],'Customer Lookup'!A:B,2,)</f>
        <v>Matthew Berman</v>
      </c>
      <c r="C23" s="1">
        <v>89200</v>
      </c>
      <c r="D23" s="1" t="str">
        <f>_xlfn.XLOOKUP(Table1[[#This Row],[Product Sub-Category]],'Product Lookup'!A:A,'Product Lookup'!B:B)</f>
        <v>Office Machines</v>
      </c>
      <c r="E23" s="1">
        <v>2</v>
      </c>
      <c r="F23" s="4">
        <v>17.98</v>
      </c>
      <c r="G23" s="1">
        <v>0.05</v>
      </c>
      <c r="H23" s="2">
        <v>42090</v>
      </c>
      <c r="I23" s="2">
        <v>42091</v>
      </c>
      <c r="J23" s="1" t="s">
        <v>21</v>
      </c>
      <c r="K23" s="1">
        <v>97526</v>
      </c>
      <c r="L23" s="1" t="s">
        <v>32</v>
      </c>
      <c r="M23" s="1" t="s">
        <v>91</v>
      </c>
      <c r="N23" s="1" t="s">
        <v>90</v>
      </c>
      <c r="O23" s="1" t="s">
        <v>1097</v>
      </c>
      <c r="P23" s="1" t="s">
        <v>73</v>
      </c>
      <c r="Q23" s="1" t="s">
        <v>74</v>
      </c>
      <c r="R23" s="1" t="s">
        <v>81</v>
      </c>
      <c r="S23" s="1" t="s">
        <v>75</v>
      </c>
      <c r="T23" s="1"/>
      <c r="Y23" s="1"/>
    </row>
    <row r="24" spans="1:25" x14ac:dyDescent="0.35">
      <c r="A24" s="1">
        <v>32</v>
      </c>
      <c r="B24" s="1" t="str">
        <f>VLOOKUP(Table1[[#This Row],[Customer ID]],'Customer Lookup'!A:B,2,)</f>
        <v>Matthew Berman</v>
      </c>
      <c r="C24" s="1">
        <v>89202</v>
      </c>
      <c r="D24" s="1" t="str">
        <f>_xlfn.XLOOKUP(Table1[[#This Row],[Product Sub-Category]],'Product Lookup'!A:A,'Product Lookup'!B:B)</f>
        <v>Telephones</v>
      </c>
      <c r="E24" s="1">
        <v>8</v>
      </c>
      <c r="F24" s="4">
        <v>125.99</v>
      </c>
      <c r="G24" s="1">
        <v>0.1</v>
      </c>
      <c r="H24" s="2">
        <v>42024</v>
      </c>
      <c r="I24" s="2">
        <v>42026</v>
      </c>
      <c r="J24" s="1" t="s">
        <v>50</v>
      </c>
      <c r="K24" s="1">
        <v>97526</v>
      </c>
      <c r="L24" s="1" t="s">
        <v>22</v>
      </c>
      <c r="M24" s="1" t="s">
        <v>91</v>
      </c>
      <c r="N24" s="1" t="s">
        <v>90</v>
      </c>
      <c r="O24" s="1" t="s">
        <v>1097</v>
      </c>
      <c r="P24" s="1" t="s">
        <v>73</v>
      </c>
      <c r="Q24" s="1" t="s">
        <v>2234</v>
      </c>
      <c r="R24" s="1" t="s">
        <v>81</v>
      </c>
      <c r="S24" s="1" t="s">
        <v>53</v>
      </c>
      <c r="T24" s="1"/>
      <c r="Y24" s="1"/>
    </row>
    <row r="25" spans="1:25" x14ac:dyDescent="0.35">
      <c r="A25" s="1">
        <v>32</v>
      </c>
      <c r="B25" s="1" t="str">
        <f>VLOOKUP(Table1[[#This Row],[Customer ID]],'Customer Lookup'!A:B,2,)</f>
        <v>Matthew Berman</v>
      </c>
      <c r="C25" s="1">
        <v>89203</v>
      </c>
      <c r="D25" s="1" t="str">
        <f>_xlfn.XLOOKUP(Table1[[#This Row],[Product Sub-Category]],'Product Lookup'!A:A,'Product Lookup'!B:B)</f>
        <v>Telephones</v>
      </c>
      <c r="E25" s="1">
        <v>22</v>
      </c>
      <c r="F25" s="4">
        <v>205.99</v>
      </c>
      <c r="G25" s="1">
        <v>0.1</v>
      </c>
      <c r="H25" s="2">
        <v>42075</v>
      </c>
      <c r="I25" s="2">
        <v>42082</v>
      </c>
      <c r="J25" s="1" t="s">
        <v>98</v>
      </c>
      <c r="K25" s="1">
        <v>97526</v>
      </c>
      <c r="L25" s="1" t="s">
        <v>32</v>
      </c>
      <c r="M25" s="1" t="s">
        <v>91</v>
      </c>
      <c r="N25" s="1" t="s">
        <v>90</v>
      </c>
      <c r="O25" s="1" t="s">
        <v>1097</v>
      </c>
      <c r="P25" s="1" t="s">
        <v>73</v>
      </c>
      <c r="Q25" s="1" t="s">
        <v>2234</v>
      </c>
      <c r="R25" s="1" t="s">
        <v>81</v>
      </c>
      <c r="S25" s="1" t="s">
        <v>53</v>
      </c>
      <c r="T25" s="1"/>
      <c r="Y25" s="1"/>
    </row>
    <row r="26" spans="1:25" x14ac:dyDescent="0.35">
      <c r="A26" s="1">
        <v>33</v>
      </c>
      <c r="B26" s="1" t="str">
        <f>VLOOKUP(Table1[[#This Row],[Customer ID]],'Customer Lookup'!A:B,2,)</f>
        <v>Ricky Hensley</v>
      </c>
      <c r="C26" s="1">
        <v>89201</v>
      </c>
      <c r="D26" s="1" t="str">
        <f>_xlfn.XLOOKUP(Table1[[#This Row],[Product Sub-Category]],'Product Lookup'!A:A,'Product Lookup'!B:B)</f>
        <v>Binders</v>
      </c>
      <c r="E26" s="1">
        <v>13</v>
      </c>
      <c r="F26" s="4">
        <v>4.24</v>
      </c>
      <c r="G26" s="1">
        <v>0.05</v>
      </c>
      <c r="H26" s="2">
        <v>42170</v>
      </c>
      <c r="I26" s="2">
        <v>42172</v>
      </c>
      <c r="J26" s="1" t="s">
        <v>31</v>
      </c>
      <c r="K26" s="1">
        <v>97030</v>
      </c>
      <c r="L26" s="1" t="s">
        <v>32</v>
      </c>
      <c r="M26" s="1" t="s">
        <v>101</v>
      </c>
      <c r="N26" s="1" t="s">
        <v>90</v>
      </c>
      <c r="O26" s="1" t="s">
        <v>1097</v>
      </c>
      <c r="P26" s="1" t="s">
        <v>58</v>
      </c>
      <c r="Q26" s="1" t="s">
        <v>2236</v>
      </c>
      <c r="R26" s="1" t="s">
        <v>81</v>
      </c>
      <c r="S26" s="1" t="s">
        <v>53</v>
      </c>
      <c r="T26" s="1"/>
      <c r="Y26" s="1"/>
    </row>
    <row r="27" spans="1:25" x14ac:dyDescent="0.35">
      <c r="A27" s="1">
        <v>33</v>
      </c>
      <c r="B27" s="1" t="str">
        <f>VLOOKUP(Table1[[#This Row],[Customer ID]],'Customer Lookup'!A:B,2,)</f>
        <v>Ricky Hensley</v>
      </c>
      <c r="C27" s="1">
        <v>89201</v>
      </c>
      <c r="D27" s="1" t="str">
        <f>_xlfn.XLOOKUP(Table1[[#This Row],[Product Sub-Category]],'Product Lookup'!A:A,'Product Lookup'!B:B)</f>
        <v>Pens</v>
      </c>
      <c r="E27" s="1">
        <v>18</v>
      </c>
      <c r="F27" s="4">
        <v>2.94</v>
      </c>
      <c r="G27" s="1">
        <v>0.05</v>
      </c>
      <c r="H27" s="2">
        <v>42170</v>
      </c>
      <c r="I27" s="2">
        <v>42171</v>
      </c>
      <c r="J27" s="1" t="s">
        <v>31</v>
      </c>
      <c r="K27" s="1">
        <v>97030</v>
      </c>
      <c r="L27" s="1" t="s">
        <v>32</v>
      </c>
      <c r="M27" s="1" t="s">
        <v>101</v>
      </c>
      <c r="N27" s="1" t="s">
        <v>90</v>
      </c>
      <c r="O27" s="1" t="s">
        <v>1097</v>
      </c>
      <c r="P27" s="1" t="s">
        <v>58</v>
      </c>
      <c r="Q27" s="1" t="s">
        <v>25</v>
      </c>
      <c r="R27" s="1" t="s">
        <v>81</v>
      </c>
      <c r="S27" s="1" t="s">
        <v>26</v>
      </c>
      <c r="T27" s="1"/>
      <c r="Y27" s="1"/>
    </row>
    <row r="28" spans="1:25" x14ac:dyDescent="0.35">
      <c r="A28" s="1">
        <v>43</v>
      </c>
      <c r="B28" s="1" t="str">
        <f>VLOOKUP(Table1[[#This Row],[Customer ID]],'Customer Lookup'!A:B,2,)</f>
        <v>Theodore Moran</v>
      </c>
      <c r="C28" s="1">
        <v>91454</v>
      </c>
      <c r="D28" s="1" t="str">
        <f>_xlfn.XLOOKUP(Table1[[#This Row],[Product Sub-Category]],'Product Lookup'!A:A,'Product Lookup'!B:B)</f>
        <v>Office Machines</v>
      </c>
      <c r="E28" s="1">
        <v>6</v>
      </c>
      <c r="F28" s="4">
        <v>99.99</v>
      </c>
      <c r="G28" s="1">
        <v>0.05</v>
      </c>
      <c r="H28" s="2">
        <v>42134</v>
      </c>
      <c r="I28" s="2">
        <v>42135</v>
      </c>
      <c r="J28" s="1" t="s">
        <v>21</v>
      </c>
      <c r="K28" s="1">
        <v>98052</v>
      </c>
      <c r="L28" s="1" t="s">
        <v>32</v>
      </c>
      <c r="M28" s="1" t="s">
        <v>105</v>
      </c>
      <c r="N28" s="1" t="s">
        <v>29</v>
      </c>
      <c r="O28" s="1" t="s">
        <v>1097</v>
      </c>
      <c r="P28" s="1" t="s">
        <v>73</v>
      </c>
      <c r="Q28" s="1" t="s">
        <v>74</v>
      </c>
      <c r="R28" s="1" t="s">
        <v>104</v>
      </c>
      <c r="S28" s="1" t="s">
        <v>53</v>
      </c>
      <c r="T28" s="1"/>
      <c r="Y28" s="1"/>
    </row>
    <row r="29" spans="1:25" x14ac:dyDescent="0.35">
      <c r="A29" s="1">
        <v>52</v>
      </c>
      <c r="B29" s="1" t="str">
        <f>VLOOKUP(Table1[[#This Row],[Customer ID]],'Customer Lookup'!A:B,2,)</f>
        <v>Lorraine Kelly</v>
      </c>
      <c r="C29" s="1">
        <v>88426</v>
      </c>
      <c r="D29" s="1" t="str">
        <f>_xlfn.XLOOKUP(Table1[[#This Row],[Product Sub-Category]],'Product Lookup'!A:A,'Product Lookup'!B:B)</f>
        <v>Telephones</v>
      </c>
      <c r="E29" s="1">
        <v>6</v>
      </c>
      <c r="F29" s="4">
        <v>115.99</v>
      </c>
      <c r="G29" s="1">
        <v>0.1</v>
      </c>
      <c r="H29" s="2">
        <v>42073</v>
      </c>
      <c r="I29" s="2">
        <v>42073</v>
      </c>
      <c r="J29" s="1" t="s">
        <v>31</v>
      </c>
      <c r="K29" s="1">
        <v>98373</v>
      </c>
      <c r="L29" s="1" t="s">
        <v>32</v>
      </c>
      <c r="M29" s="1" t="s">
        <v>107</v>
      </c>
      <c r="N29" s="1" t="s">
        <v>29</v>
      </c>
      <c r="O29" s="1" t="s">
        <v>1097</v>
      </c>
      <c r="P29" s="1" t="s">
        <v>73</v>
      </c>
      <c r="Q29" s="1" t="s">
        <v>2234</v>
      </c>
      <c r="R29" s="1" t="s">
        <v>81</v>
      </c>
      <c r="S29" s="1" t="s">
        <v>53</v>
      </c>
      <c r="T29" s="1"/>
      <c r="Y29" s="1"/>
    </row>
    <row r="30" spans="1:25" x14ac:dyDescent="0.35">
      <c r="A30" s="1">
        <v>53</v>
      </c>
      <c r="B30" s="1" t="str">
        <f>VLOOKUP(Table1[[#This Row],[Customer ID]],'Customer Lookup'!A:B,2,)</f>
        <v>Sidney Russell Austin</v>
      </c>
      <c r="C30" s="1">
        <v>88425</v>
      </c>
      <c r="D30" s="1" t="str">
        <f>_xlfn.XLOOKUP(Table1[[#This Row],[Product Sub-Category]],'Product Lookup'!A:A,'Product Lookup'!B:B)</f>
        <v>Office Machines</v>
      </c>
      <c r="E30" s="1">
        <v>1</v>
      </c>
      <c r="F30" s="4">
        <v>3502.14</v>
      </c>
      <c r="G30" s="1">
        <v>0.15</v>
      </c>
      <c r="H30" s="2">
        <v>42032</v>
      </c>
      <c r="I30" s="2">
        <v>42034</v>
      </c>
      <c r="J30" s="1" t="s">
        <v>41</v>
      </c>
      <c r="K30" s="1">
        <v>98052</v>
      </c>
      <c r="L30" s="1" t="s">
        <v>32</v>
      </c>
      <c r="M30" s="1" t="s">
        <v>105</v>
      </c>
      <c r="N30" s="1" t="s">
        <v>29</v>
      </c>
      <c r="O30" s="1" t="s">
        <v>1097</v>
      </c>
      <c r="P30" s="1" t="s">
        <v>73</v>
      </c>
      <c r="Q30" s="1" t="s">
        <v>74</v>
      </c>
      <c r="R30" s="1" t="s">
        <v>81</v>
      </c>
      <c r="S30" s="1" t="s">
        <v>108</v>
      </c>
      <c r="T30" s="1"/>
      <c r="Y30" s="1"/>
    </row>
    <row r="31" spans="1:25" x14ac:dyDescent="0.35">
      <c r="A31" s="1">
        <v>53</v>
      </c>
      <c r="B31" s="1" t="str">
        <f>VLOOKUP(Table1[[#This Row],[Customer ID]],'Customer Lookup'!A:B,2,)</f>
        <v>Sidney Russell Austin</v>
      </c>
      <c r="C31" s="1">
        <v>88426</v>
      </c>
      <c r="D31" s="1" t="str">
        <f>_xlfn.XLOOKUP(Table1[[#This Row],[Product Sub-Category]],'Product Lookup'!A:A,'Product Lookup'!B:B)</f>
        <v>Paper</v>
      </c>
      <c r="E31" s="1">
        <v>17</v>
      </c>
      <c r="F31" s="4">
        <v>5.98</v>
      </c>
      <c r="G31" s="1">
        <v>0.05</v>
      </c>
      <c r="H31" s="2">
        <v>42073</v>
      </c>
      <c r="I31" s="2">
        <v>42074</v>
      </c>
      <c r="J31" s="1" t="s">
        <v>31</v>
      </c>
      <c r="K31" s="1">
        <v>98052</v>
      </c>
      <c r="L31" s="1" t="s">
        <v>32</v>
      </c>
      <c r="M31" s="1" t="s">
        <v>105</v>
      </c>
      <c r="N31" s="1" t="s">
        <v>29</v>
      </c>
      <c r="O31" s="1" t="s">
        <v>2243</v>
      </c>
      <c r="P31" s="1" t="s">
        <v>58</v>
      </c>
      <c r="Q31" s="1" t="s">
        <v>83</v>
      </c>
      <c r="R31" s="1" t="s">
        <v>81</v>
      </c>
      <c r="S31" s="1" t="s">
        <v>53</v>
      </c>
      <c r="T31" s="1"/>
      <c r="Y31" s="1"/>
    </row>
    <row r="32" spans="1:25" x14ac:dyDescent="0.35">
      <c r="A32" s="1">
        <v>56</v>
      </c>
      <c r="B32" s="1" t="str">
        <f>VLOOKUP(Table1[[#This Row],[Customer ID]],'Customer Lookup'!A:B,2,)</f>
        <v>Randall Montgomery</v>
      </c>
      <c r="C32" s="1">
        <v>88075</v>
      </c>
      <c r="D32" s="1" t="str">
        <f>_xlfn.XLOOKUP(Table1[[#This Row],[Product Sub-Category]],'Product Lookup'!A:A,'Product Lookup'!B:B)</f>
        <v>Binders</v>
      </c>
      <c r="E32" s="1">
        <v>20</v>
      </c>
      <c r="F32" s="4">
        <v>3.8</v>
      </c>
      <c r="G32" s="1">
        <v>0.05</v>
      </c>
      <c r="H32" s="2">
        <v>42114</v>
      </c>
      <c r="I32" s="2">
        <v>42115</v>
      </c>
      <c r="J32" s="1" t="s">
        <v>50</v>
      </c>
      <c r="K32" s="1">
        <v>14150</v>
      </c>
      <c r="L32" s="1" t="s">
        <v>32</v>
      </c>
      <c r="M32" s="1" t="s">
        <v>109</v>
      </c>
      <c r="N32" s="1" t="s">
        <v>62</v>
      </c>
      <c r="O32" s="1" t="s">
        <v>2243</v>
      </c>
      <c r="P32" s="1" t="s">
        <v>58</v>
      </c>
      <c r="Q32" s="1" t="s">
        <v>2236</v>
      </c>
      <c r="R32" s="1" t="s">
        <v>104</v>
      </c>
      <c r="S32" s="1" t="s">
        <v>53</v>
      </c>
      <c r="T32" s="1"/>
      <c r="Y32" s="1"/>
    </row>
    <row r="33" spans="1:25" x14ac:dyDescent="0.35">
      <c r="A33" s="1">
        <v>56</v>
      </c>
      <c r="B33" s="1" t="str">
        <f>VLOOKUP(Table1[[#This Row],[Customer ID]],'Customer Lookup'!A:B,2,)</f>
        <v>Randall Montgomery</v>
      </c>
      <c r="C33" s="1">
        <v>88075</v>
      </c>
      <c r="D33" s="1" t="str">
        <f>_xlfn.XLOOKUP(Table1[[#This Row],[Product Sub-Category]],'Product Lookup'!A:A,'Product Lookup'!B:B)</f>
        <v>Pens</v>
      </c>
      <c r="E33" s="1">
        <v>17</v>
      </c>
      <c r="F33" s="4">
        <v>1.76</v>
      </c>
      <c r="G33" s="1">
        <v>0.05</v>
      </c>
      <c r="H33" s="2">
        <v>42114</v>
      </c>
      <c r="I33" s="2">
        <v>42115</v>
      </c>
      <c r="J33" s="1" t="s">
        <v>50</v>
      </c>
      <c r="K33" s="1">
        <v>14150</v>
      </c>
      <c r="L33" s="1" t="s">
        <v>32</v>
      </c>
      <c r="M33" s="1" t="s">
        <v>109</v>
      </c>
      <c r="N33" s="1" t="s">
        <v>62</v>
      </c>
      <c r="O33" s="1" t="s">
        <v>2244</v>
      </c>
      <c r="P33" s="1" t="s">
        <v>58</v>
      </c>
      <c r="Q33" s="1" t="s">
        <v>25</v>
      </c>
      <c r="R33" s="1" t="s">
        <v>104</v>
      </c>
      <c r="S33" s="1" t="s">
        <v>26</v>
      </c>
      <c r="T33" s="1"/>
      <c r="Y33" s="1"/>
    </row>
    <row r="34" spans="1:25" x14ac:dyDescent="0.35">
      <c r="A34" s="1">
        <v>62</v>
      </c>
      <c r="B34" s="1" t="str">
        <f>VLOOKUP(Table1[[#This Row],[Customer ID]],'Customer Lookup'!A:B,2,)</f>
        <v>Pam Gilbert</v>
      </c>
      <c r="C34" s="1">
        <v>87407</v>
      </c>
      <c r="D34" s="1" t="str">
        <f>_xlfn.XLOOKUP(Table1[[#This Row],[Product Sub-Category]],'Product Lookup'!A:A,'Product Lookup'!B:B)</f>
        <v>Paper</v>
      </c>
      <c r="E34" s="1">
        <v>3</v>
      </c>
      <c r="F34" s="4">
        <v>5.98</v>
      </c>
      <c r="G34" s="1">
        <v>0.05</v>
      </c>
      <c r="H34" s="2">
        <v>42133</v>
      </c>
      <c r="I34" s="2">
        <v>42135</v>
      </c>
      <c r="J34" s="1" t="s">
        <v>21</v>
      </c>
      <c r="K34" s="1">
        <v>78664</v>
      </c>
      <c r="L34" s="1" t="s">
        <v>32</v>
      </c>
      <c r="M34" s="1" t="s">
        <v>113</v>
      </c>
      <c r="N34" s="1" t="s">
        <v>112</v>
      </c>
      <c r="O34" s="1" t="s">
        <v>2244</v>
      </c>
      <c r="P34" s="1" t="s">
        <v>58</v>
      </c>
      <c r="Q34" s="1" t="s">
        <v>83</v>
      </c>
      <c r="R34" s="1" t="s">
        <v>81</v>
      </c>
      <c r="S34" s="1" t="s">
        <v>53</v>
      </c>
      <c r="T34" s="1"/>
      <c r="Y34" s="1"/>
    </row>
    <row r="35" spans="1:25" x14ac:dyDescent="0.35">
      <c r="A35" s="1">
        <v>62</v>
      </c>
      <c r="B35" s="1" t="str">
        <f>VLOOKUP(Table1[[#This Row],[Customer ID]],'Customer Lookup'!A:B,2,)</f>
        <v>Pam Gilbert</v>
      </c>
      <c r="C35" s="1">
        <v>87408</v>
      </c>
      <c r="D35" s="1" t="str">
        <f>_xlfn.XLOOKUP(Table1[[#This Row],[Product Sub-Category]],'Product Lookup'!A:A,'Product Lookup'!B:B)</f>
        <v>Paper</v>
      </c>
      <c r="E35" s="1">
        <v>17</v>
      </c>
      <c r="F35" s="4">
        <v>29.14</v>
      </c>
      <c r="G35" s="1">
        <v>0.05</v>
      </c>
      <c r="H35" s="2">
        <v>42167</v>
      </c>
      <c r="I35" s="2">
        <v>42169</v>
      </c>
      <c r="J35" s="1" t="s">
        <v>21</v>
      </c>
      <c r="K35" s="1">
        <v>78664</v>
      </c>
      <c r="L35" s="1" t="s">
        <v>32</v>
      </c>
      <c r="M35" s="1" t="s">
        <v>113</v>
      </c>
      <c r="N35" s="1" t="s">
        <v>112</v>
      </c>
      <c r="O35" s="1" t="s">
        <v>2245</v>
      </c>
      <c r="P35" s="1" t="s">
        <v>58</v>
      </c>
      <c r="Q35" s="1" t="s">
        <v>83</v>
      </c>
      <c r="R35" s="1" t="s">
        <v>81</v>
      </c>
      <c r="S35" s="1" t="s">
        <v>26</v>
      </c>
      <c r="T35" s="1"/>
      <c r="Y35" s="1"/>
    </row>
    <row r="36" spans="1:25" x14ac:dyDescent="0.35">
      <c r="A36" s="1">
        <v>64</v>
      </c>
      <c r="B36" s="1" t="str">
        <f>VLOOKUP(Table1[[#This Row],[Customer ID]],'Customer Lookup'!A:B,2,)</f>
        <v>Lynn Morrow</v>
      </c>
      <c r="C36" s="1">
        <v>87406</v>
      </c>
      <c r="D36" s="1" t="str">
        <f>_xlfn.XLOOKUP(Table1[[#This Row],[Product Sub-Category]],'Product Lookup'!A:A,'Product Lookup'!B:B)</f>
        <v>Labels</v>
      </c>
      <c r="E36" s="1">
        <v>1</v>
      </c>
      <c r="F36" s="4">
        <v>3.69</v>
      </c>
      <c r="G36" s="1">
        <v>0.05</v>
      </c>
      <c r="H36" s="2">
        <v>42065</v>
      </c>
      <c r="I36" s="2">
        <v>42067</v>
      </c>
      <c r="J36" s="1" t="s">
        <v>31</v>
      </c>
      <c r="K36" s="1">
        <v>24153</v>
      </c>
      <c r="L36" s="1" t="s">
        <v>32</v>
      </c>
      <c r="M36" s="1" t="s">
        <v>118</v>
      </c>
      <c r="N36" s="1" t="s">
        <v>117</v>
      </c>
      <c r="O36" s="1" t="s">
        <v>2245</v>
      </c>
      <c r="P36" s="1" t="s">
        <v>58</v>
      </c>
      <c r="Q36" s="1" t="s">
        <v>116</v>
      </c>
      <c r="R36" s="1" t="s">
        <v>51</v>
      </c>
      <c r="S36" s="1" t="s">
        <v>53</v>
      </c>
      <c r="T36" s="1"/>
      <c r="Y36" s="1"/>
    </row>
    <row r="37" spans="1:25" x14ac:dyDescent="0.35">
      <c r="A37" s="1">
        <v>64</v>
      </c>
      <c r="B37" s="1" t="str">
        <f>VLOOKUP(Table1[[#This Row],[Customer ID]],'Customer Lookup'!A:B,2,)</f>
        <v>Lynn Morrow</v>
      </c>
      <c r="C37" s="1">
        <v>87406</v>
      </c>
      <c r="D37" s="1" t="str">
        <f>_xlfn.XLOOKUP(Table1[[#This Row],[Product Sub-Category]],'Product Lookup'!A:A,'Product Lookup'!B:B)</f>
        <v>Telephones</v>
      </c>
      <c r="E37" s="1">
        <v>4</v>
      </c>
      <c r="F37" s="4">
        <v>175.99</v>
      </c>
      <c r="G37" s="1">
        <v>0.1</v>
      </c>
      <c r="H37" s="2">
        <v>42065</v>
      </c>
      <c r="I37" s="2">
        <v>42065</v>
      </c>
      <c r="J37" s="1" t="s">
        <v>31</v>
      </c>
      <c r="K37" s="1">
        <v>24153</v>
      </c>
      <c r="L37" s="1" t="s">
        <v>22</v>
      </c>
      <c r="M37" s="1" t="s">
        <v>118</v>
      </c>
      <c r="N37" s="1" t="s">
        <v>117</v>
      </c>
      <c r="O37" s="1" t="s">
        <v>1097</v>
      </c>
      <c r="P37" s="1" t="s">
        <v>73</v>
      </c>
      <c r="Q37" s="1" t="s">
        <v>2234</v>
      </c>
      <c r="R37" s="1" t="s">
        <v>51</v>
      </c>
      <c r="S37" s="1" t="s">
        <v>53</v>
      </c>
      <c r="T37" s="1"/>
      <c r="Y37" s="1"/>
    </row>
    <row r="38" spans="1:25" x14ac:dyDescent="0.35">
      <c r="A38" s="1">
        <v>67</v>
      </c>
      <c r="B38" s="1" t="str">
        <f>VLOOKUP(Table1[[#This Row],[Customer ID]],'Customer Lookup'!A:B,2,)</f>
        <v>Ellen McCormick</v>
      </c>
      <c r="C38" s="1">
        <v>87946</v>
      </c>
      <c r="D38" s="1" t="str">
        <f>_xlfn.XLOOKUP(Table1[[#This Row],[Product Sub-Category]],'Product Lookup'!A:A,'Product Lookup'!B:B)</f>
        <v>Storage</v>
      </c>
      <c r="E38" s="1">
        <v>8</v>
      </c>
      <c r="F38" s="4">
        <v>155.06</v>
      </c>
      <c r="G38" s="1">
        <v>0.1</v>
      </c>
      <c r="H38" s="2">
        <v>42006</v>
      </c>
      <c r="I38" s="2">
        <v>42013</v>
      </c>
      <c r="J38" s="1" t="s">
        <v>98</v>
      </c>
      <c r="K38" s="1">
        <v>94559</v>
      </c>
      <c r="L38" s="1" t="s">
        <v>32</v>
      </c>
      <c r="M38" s="1" t="s">
        <v>120</v>
      </c>
      <c r="N38" s="1" t="s">
        <v>37</v>
      </c>
      <c r="O38" s="1" t="s">
        <v>2243</v>
      </c>
      <c r="P38" s="1" t="s">
        <v>58</v>
      </c>
      <c r="Q38" s="1" t="s">
        <v>119</v>
      </c>
      <c r="R38" s="1" t="s">
        <v>81</v>
      </c>
      <c r="S38" s="1" t="s">
        <v>53</v>
      </c>
      <c r="T38" s="1"/>
      <c r="Y38" s="1"/>
    </row>
    <row r="39" spans="1:25" x14ac:dyDescent="0.35">
      <c r="A39" s="1">
        <v>68</v>
      </c>
      <c r="B39" s="1" t="str">
        <f>VLOOKUP(Table1[[#This Row],[Customer ID]],'Customer Lookup'!A:B,2,)</f>
        <v>Scott Bunn</v>
      </c>
      <c r="C39" s="1">
        <v>37537</v>
      </c>
      <c r="D39" s="1" t="str">
        <f>_xlfn.XLOOKUP(Table1[[#This Row],[Product Sub-Category]],'Product Lookup'!A:A,'Product Lookup'!B:B)</f>
        <v>Chairs</v>
      </c>
      <c r="E39" s="1">
        <v>4</v>
      </c>
      <c r="F39" s="4">
        <v>291.73</v>
      </c>
      <c r="G39" s="1">
        <v>0.1</v>
      </c>
      <c r="H39" s="2">
        <v>42006</v>
      </c>
      <c r="I39" s="2">
        <v>42006</v>
      </c>
      <c r="J39" s="1" t="s">
        <v>98</v>
      </c>
      <c r="K39" s="1">
        <v>10177</v>
      </c>
      <c r="L39" s="1" t="s">
        <v>32</v>
      </c>
      <c r="M39" s="1" t="s">
        <v>79</v>
      </c>
      <c r="N39" s="1" t="s">
        <v>62</v>
      </c>
      <c r="O39" s="1" t="s">
        <v>2243</v>
      </c>
      <c r="P39" s="1" t="s">
        <v>34</v>
      </c>
      <c r="Q39" s="1" t="s">
        <v>35</v>
      </c>
      <c r="R39" s="1" t="s">
        <v>81</v>
      </c>
      <c r="S39" s="1" t="s">
        <v>36</v>
      </c>
      <c r="T39" s="1"/>
      <c r="Y39" s="1"/>
    </row>
    <row r="40" spans="1:25" x14ac:dyDescent="0.35">
      <c r="A40" s="1">
        <v>68</v>
      </c>
      <c r="B40" s="1" t="str">
        <f>VLOOKUP(Table1[[#This Row],[Customer ID]],'Customer Lookup'!A:B,2,)</f>
        <v>Scott Bunn</v>
      </c>
      <c r="C40" s="1">
        <v>37537</v>
      </c>
      <c r="D40" s="1" t="str">
        <f>_xlfn.XLOOKUP(Table1[[#This Row],[Product Sub-Category]],'Product Lookup'!A:A,'Product Lookup'!B:B)</f>
        <v>Chairs</v>
      </c>
      <c r="E40" s="1">
        <v>43</v>
      </c>
      <c r="F40" s="4">
        <v>100.98</v>
      </c>
      <c r="G40" s="1">
        <v>0.1</v>
      </c>
      <c r="H40" s="2">
        <v>42006</v>
      </c>
      <c r="I40" s="2">
        <v>42008</v>
      </c>
      <c r="J40" s="1" t="s">
        <v>98</v>
      </c>
      <c r="K40" s="1">
        <v>10177</v>
      </c>
      <c r="L40" s="1" t="s">
        <v>32</v>
      </c>
      <c r="M40" s="1" t="s">
        <v>79</v>
      </c>
      <c r="N40" s="1" t="s">
        <v>62</v>
      </c>
      <c r="O40" s="1" t="s">
        <v>2243</v>
      </c>
      <c r="P40" s="1" t="s">
        <v>34</v>
      </c>
      <c r="Q40" s="1" t="s">
        <v>35</v>
      </c>
      <c r="R40" s="1" t="s">
        <v>81</v>
      </c>
      <c r="S40" s="1" t="s">
        <v>36</v>
      </c>
      <c r="T40" s="1"/>
      <c r="Y40" s="1"/>
    </row>
    <row r="41" spans="1:25" x14ac:dyDescent="0.35">
      <c r="A41" s="1">
        <v>68</v>
      </c>
      <c r="B41" s="1" t="str">
        <f>VLOOKUP(Table1[[#This Row],[Customer ID]],'Customer Lookup'!A:B,2,)</f>
        <v>Scott Bunn</v>
      </c>
      <c r="C41" s="1">
        <v>37537</v>
      </c>
      <c r="D41" s="1" t="str">
        <f>_xlfn.XLOOKUP(Table1[[#This Row],[Product Sub-Category]],'Product Lookup'!A:A,'Product Lookup'!B:B)</f>
        <v>Storage</v>
      </c>
      <c r="E41" s="1">
        <v>32</v>
      </c>
      <c r="F41" s="4">
        <v>155.06</v>
      </c>
      <c r="G41" s="1">
        <v>0.1</v>
      </c>
      <c r="H41" s="2">
        <v>42006</v>
      </c>
      <c r="I41" s="2">
        <v>42013</v>
      </c>
      <c r="J41" s="1" t="s">
        <v>98</v>
      </c>
      <c r="K41" s="1">
        <v>10177</v>
      </c>
      <c r="L41" s="1" t="s">
        <v>32</v>
      </c>
      <c r="M41" s="1" t="s">
        <v>79</v>
      </c>
      <c r="N41" s="1" t="s">
        <v>62</v>
      </c>
      <c r="O41" s="1" t="s">
        <v>2243</v>
      </c>
      <c r="P41" s="1" t="s">
        <v>58</v>
      </c>
      <c r="Q41" s="1" t="s">
        <v>119</v>
      </c>
      <c r="R41" s="1" t="s">
        <v>81</v>
      </c>
      <c r="S41" s="1" t="s">
        <v>53</v>
      </c>
      <c r="T41" s="1"/>
      <c r="Y41" s="1"/>
    </row>
    <row r="42" spans="1:25" x14ac:dyDescent="0.35">
      <c r="A42" s="1">
        <v>68</v>
      </c>
      <c r="B42" s="1" t="str">
        <f>VLOOKUP(Table1[[#This Row],[Customer ID]],'Customer Lookup'!A:B,2,)</f>
        <v>Scott Bunn</v>
      </c>
      <c r="C42" s="1">
        <v>55713</v>
      </c>
      <c r="D42" s="1" t="str">
        <f>_xlfn.XLOOKUP(Table1[[#This Row],[Product Sub-Category]],'Product Lookup'!A:A,'Product Lookup'!B:B)</f>
        <v>Chairs</v>
      </c>
      <c r="E42" s="1">
        <v>49</v>
      </c>
      <c r="F42" s="4">
        <v>122.99</v>
      </c>
      <c r="G42" s="1">
        <v>0.1</v>
      </c>
      <c r="H42" s="2">
        <v>42037</v>
      </c>
      <c r="I42" s="2">
        <v>42039</v>
      </c>
      <c r="J42" s="1" t="s">
        <v>21</v>
      </c>
      <c r="K42" s="1">
        <v>10177</v>
      </c>
      <c r="L42" s="1" t="s">
        <v>32</v>
      </c>
      <c r="M42" s="1" t="s">
        <v>79</v>
      </c>
      <c r="N42" s="1" t="s">
        <v>62</v>
      </c>
      <c r="O42" s="1" t="s">
        <v>2243</v>
      </c>
      <c r="P42" s="1" t="s">
        <v>34</v>
      </c>
      <c r="Q42" s="1" t="s">
        <v>35</v>
      </c>
      <c r="R42" s="1" t="s">
        <v>81</v>
      </c>
      <c r="S42" s="1" t="s">
        <v>36</v>
      </c>
      <c r="T42" s="1"/>
      <c r="Y42" s="1"/>
    </row>
    <row r="43" spans="1:25" x14ac:dyDescent="0.35">
      <c r="A43" s="1">
        <v>70</v>
      </c>
      <c r="B43" s="1" t="str">
        <f>VLOOKUP(Table1[[#This Row],[Customer ID]],'Customer Lookup'!A:B,2,)</f>
        <v>Annette Boone</v>
      </c>
      <c r="C43" s="1">
        <v>87947</v>
      </c>
      <c r="D43" s="1" t="str">
        <f>_xlfn.XLOOKUP(Table1[[#This Row],[Product Sub-Category]],'Product Lookup'!A:A,'Product Lookup'!B:B)</f>
        <v>Chairs</v>
      </c>
      <c r="E43" s="1">
        <v>12</v>
      </c>
      <c r="F43" s="4">
        <v>122.99</v>
      </c>
      <c r="G43" s="1">
        <v>0.1</v>
      </c>
      <c r="H43" s="2">
        <v>42037</v>
      </c>
      <c r="I43" s="2">
        <v>42039</v>
      </c>
      <c r="J43" s="1" t="s">
        <v>21</v>
      </c>
      <c r="K43" s="1">
        <v>5401</v>
      </c>
      <c r="L43" s="1" t="s">
        <v>32</v>
      </c>
      <c r="M43" s="1" t="s">
        <v>122</v>
      </c>
      <c r="N43" s="1" t="s">
        <v>121</v>
      </c>
      <c r="O43" s="1" t="s">
        <v>2243</v>
      </c>
      <c r="P43" s="1" t="s">
        <v>34</v>
      </c>
      <c r="Q43" s="1" t="s">
        <v>35</v>
      </c>
      <c r="R43" s="1" t="s">
        <v>81</v>
      </c>
      <c r="S43" s="1" t="s">
        <v>36</v>
      </c>
      <c r="T43" s="1"/>
      <c r="Y43" s="1"/>
    </row>
    <row r="44" spans="1:25" x14ac:dyDescent="0.35">
      <c r="A44" s="1">
        <v>83</v>
      </c>
      <c r="B44" s="1" t="str">
        <f>VLOOKUP(Table1[[#This Row],[Customer ID]],'Customer Lookup'!A:B,2,)</f>
        <v>Edgar Stone</v>
      </c>
      <c r="C44" s="1">
        <v>87365</v>
      </c>
      <c r="D44" s="1" t="str">
        <f>_xlfn.XLOOKUP(Table1[[#This Row],[Product Sub-Category]],'Product Lookup'!A:A,'Product Lookup'!B:B)</f>
        <v>Tables</v>
      </c>
      <c r="E44" s="1">
        <v>6</v>
      </c>
      <c r="F44" s="4">
        <v>296.18</v>
      </c>
      <c r="G44" s="1">
        <v>0.1</v>
      </c>
      <c r="H44" s="2">
        <v>42078</v>
      </c>
      <c r="I44" s="2">
        <v>42078</v>
      </c>
      <c r="J44" s="1" t="s">
        <v>21</v>
      </c>
      <c r="K44" s="1">
        <v>44708</v>
      </c>
      <c r="L44" s="1" t="s">
        <v>32</v>
      </c>
      <c r="M44" s="1" t="s">
        <v>125</v>
      </c>
      <c r="N44" s="1" t="s">
        <v>124</v>
      </c>
      <c r="O44" s="1" t="s">
        <v>2243</v>
      </c>
      <c r="P44" s="1" t="s">
        <v>34</v>
      </c>
      <c r="Q44" s="1" t="s">
        <v>123</v>
      </c>
      <c r="R44" s="1" t="s">
        <v>81</v>
      </c>
      <c r="S44" s="1" t="s">
        <v>108</v>
      </c>
      <c r="T44" s="1"/>
      <c r="Y44" s="1"/>
    </row>
    <row r="45" spans="1:25" x14ac:dyDescent="0.35">
      <c r="A45" s="1">
        <v>84</v>
      </c>
      <c r="B45" s="1" t="str">
        <f>VLOOKUP(Table1[[#This Row],[Customer ID]],'Customer Lookup'!A:B,2,)</f>
        <v>Helen Stein</v>
      </c>
      <c r="C45" s="1">
        <v>87364</v>
      </c>
      <c r="D45" s="1" t="str">
        <f>_xlfn.XLOOKUP(Table1[[#This Row],[Product Sub-Category]],'Product Lookup'!A:A,'Product Lookup'!B:B)</f>
        <v>Furnishings</v>
      </c>
      <c r="E45" s="1">
        <v>11</v>
      </c>
      <c r="F45" s="4">
        <v>8.09</v>
      </c>
      <c r="G45" s="1">
        <v>0.05</v>
      </c>
      <c r="H45" s="2">
        <v>42037</v>
      </c>
      <c r="I45" s="2">
        <v>42038</v>
      </c>
      <c r="J45" s="1" t="s">
        <v>31</v>
      </c>
      <c r="K45" s="1">
        <v>45231</v>
      </c>
      <c r="L45" s="1" t="s">
        <v>32</v>
      </c>
      <c r="M45" s="1" t="s">
        <v>127</v>
      </c>
      <c r="N45" s="1" t="s">
        <v>124</v>
      </c>
      <c r="O45" s="1" t="s">
        <v>2243</v>
      </c>
      <c r="P45" s="1" t="s">
        <v>34</v>
      </c>
      <c r="Q45" s="1" t="s">
        <v>52</v>
      </c>
      <c r="R45" s="1" t="s">
        <v>104</v>
      </c>
      <c r="S45" s="1" t="s">
        <v>53</v>
      </c>
      <c r="T45" s="1"/>
      <c r="Y45" s="1"/>
    </row>
    <row r="46" spans="1:25" x14ac:dyDescent="0.35">
      <c r="A46" s="1">
        <v>84</v>
      </c>
      <c r="B46" s="1" t="str">
        <f>VLOOKUP(Table1[[#This Row],[Customer ID]],'Customer Lookup'!A:B,2,)</f>
        <v>Helen Stein</v>
      </c>
      <c r="C46" s="1">
        <v>87366</v>
      </c>
      <c r="D46" s="1" t="str">
        <f>_xlfn.XLOOKUP(Table1[[#This Row],[Product Sub-Category]],'Product Lookup'!A:A,'Product Lookup'!B:B)</f>
        <v>Binders</v>
      </c>
      <c r="E46" s="1">
        <v>13</v>
      </c>
      <c r="F46" s="4">
        <v>896.99</v>
      </c>
      <c r="G46" s="1">
        <v>0.1</v>
      </c>
      <c r="H46" s="2">
        <v>42093</v>
      </c>
      <c r="I46" s="2">
        <v>42096</v>
      </c>
      <c r="J46" s="1" t="s">
        <v>21</v>
      </c>
      <c r="K46" s="1">
        <v>45231</v>
      </c>
      <c r="L46" s="1" t="s">
        <v>32</v>
      </c>
      <c r="M46" s="1" t="s">
        <v>127</v>
      </c>
      <c r="N46" s="1" t="s">
        <v>124</v>
      </c>
      <c r="O46" s="1" t="s">
        <v>1097</v>
      </c>
      <c r="P46" s="1" t="s">
        <v>58</v>
      </c>
      <c r="Q46" s="1" t="s">
        <v>2236</v>
      </c>
      <c r="R46" s="1" t="s">
        <v>81</v>
      </c>
      <c r="S46" s="1" t="s">
        <v>53</v>
      </c>
      <c r="T46" s="1"/>
      <c r="Y46" s="1"/>
    </row>
    <row r="47" spans="1:25" x14ac:dyDescent="0.35">
      <c r="A47" s="1">
        <v>87</v>
      </c>
      <c r="B47" s="1" t="str">
        <f>VLOOKUP(Table1[[#This Row],[Customer ID]],'Customer Lookup'!A:B,2,)</f>
        <v>Norman Shields</v>
      </c>
      <c r="C47" s="1">
        <v>90596</v>
      </c>
      <c r="D47" s="1" t="str">
        <f>_xlfn.XLOOKUP(Table1[[#This Row],[Product Sub-Category]],'Product Lookup'!A:A,'Product Lookup'!B:B)</f>
        <v>Storage</v>
      </c>
      <c r="E47" s="1">
        <v>19</v>
      </c>
      <c r="F47" s="4">
        <v>161.55000000000001</v>
      </c>
      <c r="G47" s="1">
        <v>0.1</v>
      </c>
      <c r="H47" s="2">
        <v>42158</v>
      </c>
      <c r="I47" s="2">
        <v>42163</v>
      </c>
      <c r="J47" s="1" t="s">
        <v>98</v>
      </c>
      <c r="K47" s="1">
        <v>95687</v>
      </c>
      <c r="L47" s="1" t="s">
        <v>32</v>
      </c>
      <c r="M47" s="1" t="s">
        <v>129</v>
      </c>
      <c r="N47" s="1" t="s">
        <v>37</v>
      </c>
      <c r="O47" s="1" t="s">
        <v>1097</v>
      </c>
      <c r="P47" s="1" t="s">
        <v>58</v>
      </c>
      <c r="Q47" s="1" t="s">
        <v>119</v>
      </c>
      <c r="R47" s="1" t="s">
        <v>81</v>
      </c>
      <c r="S47" s="1" t="s">
        <v>53</v>
      </c>
      <c r="T47" s="1"/>
      <c r="Y47" s="1"/>
    </row>
    <row r="48" spans="1:25" x14ac:dyDescent="0.35">
      <c r="A48" s="1">
        <v>87</v>
      </c>
      <c r="B48" s="1" t="str">
        <f>VLOOKUP(Table1[[#This Row],[Customer ID]],'Customer Lookup'!A:B,2,)</f>
        <v>Norman Shields</v>
      </c>
      <c r="C48" s="1">
        <v>90597</v>
      </c>
      <c r="D48" s="1" t="str">
        <f>_xlfn.XLOOKUP(Table1[[#This Row],[Product Sub-Category]],'Product Lookup'!A:A,'Product Lookup'!B:B)</f>
        <v>Labels</v>
      </c>
      <c r="E48" s="1">
        <v>9</v>
      </c>
      <c r="F48" s="4">
        <v>4.91</v>
      </c>
      <c r="G48" s="1">
        <v>0.05</v>
      </c>
      <c r="H48" s="2">
        <v>42085</v>
      </c>
      <c r="I48" s="2">
        <v>42086</v>
      </c>
      <c r="J48" s="1" t="s">
        <v>21</v>
      </c>
      <c r="K48" s="1">
        <v>95687</v>
      </c>
      <c r="L48" s="1" t="s">
        <v>32</v>
      </c>
      <c r="M48" s="1" t="s">
        <v>129</v>
      </c>
      <c r="N48" s="1" t="s">
        <v>37</v>
      </c>
      <c r="O48" s="1" t="s">
        <v>1097</v>
      </c>
      <c r="P48" s="1" t="s">
        <v>58</v>
      </c>
      <c r="Q48" s="1" t="s">
        <v>116</v>
      </c>
      <c r="R48" s="1" t="s">
        <v>81</v>
      </c>
      <c r="S48" s="1" t="s">
        <v>53</v>
      </c>
      <c r="T48" s="1"/>
      <c r="Y48" s="1"/>
    </row>
    <row r="49" spans="1:25" x14ac:dyDescent="0.35">
      <c r="A49" s="1">
        <v>87</v>
      </c>
      <c r="B49" s="1" t="str">
        <f>VLOOKUP(Table1[[#This Row],[Customer ID]],'Customer Lookup'!A:B,2,)</f>
        <v>Norman Shields</v>
      </c>
      <c r="C49" s="1">
        <v>90597</v>
      </c>
      <c r="D49" s="1" t="str">
        <f>_xlfn.XLOOKUP(Table1[[#This Row],[Product Sub-Category]],'Product Lookup'!A:A,'Product Lookup'!B:B)</f>
        <v>Tables</v>
      </c>
      <c r="E49" s="1">
        <v>9</v>
      </c>
      <c r="F49" s="4">
        <v>296.18</v>
      </c>
      <c r="G49" s="1">
        <v>0.1</v>
      </c>
      <c r="H49" s="2">
        <v>42085</v>
      </c>
      <c r="I49" s="2">
        <v>42088</v>
      </c>
      <c r="J49" s="1" t="s">
        <v>21</v>
      </c>
      <c r="K49" s="1">
        <v>95687</v>
      </c>
      <c r="L49" s="1" t="s">
        <v>32</v>
      </c>
      <c r="M49" s="1" t="s">
        <v>129</v>
      </c>
      <c r="N49" s="1" t="s">
        <v>37</v>
      </c>
      <c r="O49" s="1" t="s">
        <v>1097</v>
      </c>
      <c r="P49" s="1" t="s">
        <v>34</v>
      </c>
      <c r="Q49" s="1" t="s">
        <v>123</v>
      </c>
      <c r="R49" s="1" t="s">
        <v>81</v>
      </c>
      <c r="S49" s="1" t="s">
        <v>108</v>
      </c>
      <c r="T49" s="1"/>
      <c r="Y49" s="1"/>
    </row>
    <row r="50" spans="1:25" x14ac:dyDescent="0.35">
      <c r="A50" s="1">
        <v>91</v>
      </c>
      <c r="B50" s="1" t="str">
        <f>VLOOKUP(Table1[[#This Row],[Customer ID]],'Customer Lookup'!A:B,2,)</f>
        <v>Wallace Werner</v>
      </c>
      <c r="C50" s="1">
        <v>87175</v>
      </c>
      <c r="D50" s="1" t="str">
        <f>_xlfn.XLOOKUP(Table1[[#This Row],[Product Sub-Category]],'Product Lookup'!A:A,'Product Lookup'!B:B)</f>
        <v>Pens</v>
      </c>
      <c r="E50" s="1">
        <v>9</v>
      </c>
      <c r="F50" s="4">
        <v>19.84</v>
      </c>
      <c r="G50" s="1">
        <v>0.05</v>
      </c>
      <c r="H50" s="2">
        <v>42141</v>
      </c>
      <c r="I50" s="2">
        <v>42142</v>
      </c>
      <c r="J50" s="1" t="s">
        <v>21</v>
      </c>
      <c r="K50" s="1">
        <v>94591</v>
      </c>
      <c r="L50" s="1" t="s">
        <v>32</v>
      </c>
      <c r="M50" s="1" t="s">
        <v>133</v>
      </c>
      <c r="N50" s="1" t="s">
        <v>37</v>
      </c>
      <c r="O50" s="1" t="s">
        <v>1097</v>
      </c>
      <c r="P50" s="1" t="s">
        <v>58</v>
      </c>
      <c r="Q50" s="1" t="s">
        <v>25</v>
      </c>
      <c r="R50" s="1" t="s">
        <v>42</v>
      </c>
      <c r="S50" s="1" t="s">
        <v>26</v>
      </c>
      <c r="T50" s="1"/>
      <c r="Y50" s="1"/>
    </row>
    <row r="51" spans="1:25" x14ac:dyDescent="0.35">
      <c r="A51" s="1">
        <v>91</v>
      </c>
      <c r="B51" s="1" t="str">
        <f>VLOOKUP(Table1[[#This Row],[Customer ID]],'Customer Lookup'!A:B,2,)</f>
        <v>Wallace Werner</v>
      </c>
      <c r="C51" s="1">
        <v>87176</v>
      </c>
      <c r="D51" s="1" t="str">
        <f>_xlfn.XLOOKUP(Table1[[#This Row],[Product Sub-Category]],'Product Lookup'!A:A,'Product Lookup'!B:B)</f>
        <v>Paper</v>
      </c>
      <c r="E51" s="1">
        <v>10</v>
      </c>
      <c r="F51" s="4">
        <v>5.18</v>
      </c>
      <c r="G51" s="1">
        <v>0.05</v>
      </c>
      <c r="H51" s="2">
        <v>42053</v>
      </c>
      <c r="I51" s="2">
        <v>42055</v>
      </c>
      <c r="J51" s="1" t="s">
        <v>50</v>
      </c>
      <c r="K51" s="1">
        <v>94591</v>
      </c>
      <c r="L51" s="1" t="s">
        <v>32</v>
      </c>
      <c r="M51" s="1" t="s">
        <v>133</v>
      </c>
      <c r="N51" s="1" t="s">
        <v>37</v>
      </c>
      <c r="O51" s="1" t="s">
        <v>1097</v>
      </c>
      <c r="P51" s="1" t="s">
        <v>58</v>
      </c>
      <c r="Q51" s="1" t="s">
        <v>83</v>
      </c>
      <c r="R51" s="1" t="s">
        <v>42</v>
      </c>
      <c r="S51" s="1" t="s">
        <v>26</v>
      </c>
      <c r="T51" s="1"/>
      <c r="Y51" s="1"/>
    </row>
    <row r="52" spans="1:25" x14ac:dyDescent="0.35">
      <c r="A52" s="1">
        <v>91</v>
      </c>
      <c r="B52" s="1" t="str">
        <f>VLOOKUP(Table1[[#This Row],[Customer ID]],'Customer Lookup'!A:B,2,)</f>
        <v>Wallace Werner</v>
      </c>
      <c r="C52" s="1">
        <v>87177</v>
      </c>
      <c r="D52" s="1" t="str">
        <f>_xlfn.XLOOKUP(Table1[[#This Row],[Product Sub-Category]],'Product Lookup'!A:A,'Product Lookup'!B:B)</f>
        <v>Telephones</v>
      </c>
      <c r="E52" s="1">
        <v>23</v>
      </c>
      <c r="F52" s="4">
        <v>175.99</v>
      </c>
      <c r="G52" s="1">
        <v>0.1</v>
      </c>
      <c r="H52" s="2">
        <v>42067</v>
      </c>
      <c r="I52" s="2">
        <v>42069</v>
      </c>
      <c r="J52" s="1" t="s">
        <v>50</v>
      </c>
      <c r="K52" s="1">
        <v>94591</v>
      </c>
      <c r="L52" s="1" t="s">
        <v>32</v>
      </c>
      <c r="M52" s="1" t="s">
        <v>133</v>
      </c>
      <c r="N52" s="1" t="s">
        <v>37</v>
      </c>
      <c r="O52" s="1" t="s">
        <v>2245</v>
      </c>
      <c r="P52" s="1" t="s">
        <v>73</v>
      </c>
      <c r="Q52" s="1" t="s">
        <v>2234</v>
      </c>
      <c r="R52" s="1" t="s">
        <v>81</v>
      </c>
      <c r="S52" s="1" t="s">
        <v>53</v>
      </c>
      <c r="T52" s="1"/>
      <c r="Y52" s="1"/>
    </row>
    <row r="53" spans="1:25" x14ac:dyDescent="0.35">
      <c r="A53" s="1">
        <v>92</v>
      </c>
      <c r="B53" s="1" t="str">
        <f>VLOOKUP(Table1[[#This Row],[Customer ID]],'Customer Lookup'!A:B,2,)</f>
        <v>Victoria Baker Hoover</v>
      </c>
      <c r="C53" s="1">
        <v>87175</v>
      </c>
      <c r="D53" s="1" t="str">
        <f>_xlfn.XLOOKUP(Table1[[#This Row],[Product Sub-Category]],'Product Lookup'!A:A,'Product Lookup'!B:B)</f>
        <v>Paper</v>
      </c>
      <c r="E53" s="1">
        <v>16</v>
      </c>
      <c r="F53" s="4">
        <v>8.34</v>
      </c>
      <c r="G53" s="1">
        <v>0.05</v>
      </c>
      <c r="H53" s="2">
        <v>42141</v>
      </c>
      <c r="I53" s="2">
        <v>42143</v>
      </c>
      <c r="J53" s="1" t="s">
        <v>21</v>
      </c>
      <c r="K53" s="1">
        <v>70056</v>
      </c>
      <c r="L53" s="1" t="s">
        <v>32</v>
      </c>
      <c r="M53" s="1" t="s">
        <v>139</v>
      </c>
      <c r="N53" s="1" t="s">
        <v>138</v>
      </c>
      <c r="O53" s="1" t="s">
        <v>2245</v>
      </c>
      <c r="P53" s="1" t="s">
        <v>58</v>
      </c>
      <c r="Q53" s="1" t="s">
        <v>83</v>
      </c>
      <c r="R53" s="1" t="s">
        <v>42</v>
      </c>
      <c r="S53" s="1" t="s">
        <v>26</v>
      </c>
      <c r="T53" s="1"/>
      <c r="Y53" s="1"/>
    </row>
    <row r="54" spans="1:25" x14ac:dyDescent="0.35">
      <c r="A54" s="1">
        <v>92</v>
      </c>
      <c r="B54" s="1" t="str">
        <f>VLOOKUP(Table1[[#This Row],[Customer ID]],'Customer Lookup'!A:B,2,)</f>
        <v>Victoria Baker Hoover</v>
      </c>
      <c r="C54" s="1">
        <v>87175</v>
      </c>
      <c r="D54" s="1" t="str">
        <f>_xlfn.XLOOKUP(Table1[[#This Row],[Product Sub-Category]],'Product Lookup'!A:A,'Product Lookup'!B:B)</f>
        <v>Paper</v>
      </c>
      <c r="E54" s="1">
        <v>9</v>
      </c>
      <c r="F54" s="4">
        <v>4.9800000000000004</v>
      </c>
      <c r="G54" s="1">
        <v>0.05</v>
      </c>
      <c r="H54" s="2">
        <v>42141</v>
      </c>
      <c r="I54" s="2">
        <v>42142</v>
      </c>
      <c r="J54" s="1" t="s">
        <v>21</v>
      </c>
      <c r="K54" s="1">
        <v>70056</v>
      </c>
      <c r="L54" s="1" t="s">
        <v>32</v>
      </c>
      <c r="M54" s="1" t="s">
        <v>139</v>
      </c>
      <c r="N54" s="1" t="s">
        <v>138</v>
      </c>
      <c r="O54" s="1" t="s">
        <v>2245</v>
      </c>
      <c r="P54" s="1" t="s">
        <v>58</v>
      </c>
      <c r="Q54" s="1" t="s">
        <v>83</v>
      </c>
      <c r="R54" s="1" t="s">
        <v>42</v>
      </c>
      <c r="S54" s="1" t="s">
        <v>53</v>
      </c>
      <c r="T54" s="1"/>
      <c r="Y54" s="1"/>
    </row>
    <row r="55" spans="1:25" x14ac:dyDescent="0.35">
      <c r="A55" s="1">
        <v>92</v>
      </c>
      <c r="B55" s="1" t="str">
        <f>VLOOKUP(Table1[[#This Row],[Customer ID]],'Customer Lookup'!A:B,2,)</f>
        <v>Victoria Baker Hoover</v>
      </c>
      <c r="C55" s="1">
        <v>87178</v>
      </c>
      <c r="D55" s="1" t="str">
        <f>_xlfn.XLOOKUP(Table1[[#This Row],[Product Sub-Category]],'Product Lookup'!A:A,'Product Lookup'!B:B)</f>
        <v>Scissors</v>
      </c>
      <c r="E55" s="1">
        <v>16</v>
      </c>
      <c r="F55" s="4">
        <v>12.98</v>
      </c>
      <c r="G55" s="1">
        <v>0.05</v>
      </c>
      <c r="H55" s="2">
        <v>42162</v>
      </c>
      <c r="I55" s="2">
        <v>42164</v>
      </c>
      <c r="J55" s="1" t="s">
        <v>50</v>
      </c>
      <c r="K55" s="1">
        <v>70056</v>
      </c>
      <c r="L55" s="1" t="s">
        <v>22</v>
      </c>
      <c r="M55" s="1" t="s">
        <v>139</v>
      </c>
      <c r="N55" s="1" t="s">
        <v>138</v>
      </c>
      <c r="O55" s="1" t="s">
        <v>2244</v>
      </c>
      <c r="P55" s="1" t="s">
        <v>58</v>
      </c>
      <c r="Q55" s="1" t="s">
        <v>2239</v>
      </c>
      <c r="R55" s="1" t="s">
        <v>81</v>
      </c>
      <c r="S55" s="1" t="s">
        <v>44</v>
      </c>
      <c r="T55" s="1"/>
      <c r="Y55" s="1"/>
    </row>
    <row r="56" spans="1:25" x14ac:dyDescent="0.35">
      <c r="A56" s="1">
        <v>94</v>
      </c>
      <c r="B56" s="1" t="str">
        <f>VLOOKUP(Table1[[#This Row],[Customer ID]],'Customer Lookup'!A:B,2,)</f>
        <v>Eddie House Mueller</v>
      </c>
      <c r="C56" s="1">
        <v>44231</v>
      </c>
      <c r="D56" s="1" t="str">
        <f>_xlfn.XLOOKUP(Table1[[#This Row],[Product Sub-Category]],'Product Lookup'!A:A,'Product Lookup'!B:B)</f>
        <v>Chairs</v>
      </c>
      <c r="E56" s="1">
        <v>37</v>
      </c>
      <c r="F56" s="4">
        <v>160.97999999999999</v>
      </c>
      <c r="G56" s="1">
        <v>0.1</v>
      </c>
      <c r="H56" s="2">
        <v>42127</v>
      </c>
      <c r="I56" s="2">
        <v>42129</v>
      </c>
      <c r="J56" s="1" t="s">
        <v>31</v>
      </c>
      <c r="K56" s="1">
        <v>60601</v>
      </c>
      <c r="L56" s="1" t="s">
        <v>32</v>
      </c>
      <c r="M56" s="1" t="s">
        <v>143</v>
      </c>
      <c r="N56" s="1" t="s">
        <v>142</v>
      </c>
      <c r="O56" s="1" t="s">
        <v>2244</v>
      </c>
      <c r="P56" s="1" t="s">
        <v>34</v>
      </c>
      <c r="Q56" s="1" t="s">
        <v>35</v>
      </c>
      <c r="R56" s="1" t="s">
        <v>42</v>
      </c>
      <c r="S56" s="1" t="s">
        <v>36</v>
      </c>
      <c r="T56" s="1"/>
      <c r="Y56" s="1"/>
    </row>
    <row r="57" spans="1:25" x14ac:dyDescent="0.35">
      <c r="A57" s="1">
        <v>94</v>
      </c>
      <c r="B57" s="1" t="str">
        <f>VLOOKUP(Table1[[#This Row],[Customer ID]],'Customer Lookup'!A:B,2,)</f>
        <v>Eddie House Mueller</v>
      </c>
      <c r="C57" s="1">
        <v>44231</v>
      </c>
      <c r="D57" s="1" t="str">
        <f>_xlfn.XLOOKUP(Table1[[#This Row],[Product Sub-Category]],'Product Lookup'!A:A,'Product Lookup'!B:B)</f>
        <v>Computer Peripherals</v>
      </c>
      <c r="E57" s="1">
        <v>146</v>
      </c>
      <c r="F57" s="4">
        <v>17.98</v>
      </c>
      <c r="G57" s="1">
        <v>0.05</v>
      </c>
      <c r="H57" s="2">
        <v>42127</v>
      </c>
      <c r="I57" s="2">
        <v>42129</v>
      </c>
      <c r="J57" s="1" t="s">
        <v>31</v>
      </c>
      <c r="K57" s="1">
        <v>60601</v>
      </c>
      <c r="L57" s="1" t="s">
        <v>32</v>
      </c>
      <c r="M57" s="1" t="s">
        <v>143</v>
      </c>
      <c r="N57" s="1" t="s">
        <v>142</v>
      </c>
      <c r="O57" s="1" t="s">
        <v>2244</v>
      </c>
      <c r="P57" s="1" t="s">
        <v>73</v>
      </c>
      <c r="Q57" s="1" t="s">
        <v>144</v>
      </c>
      <c r="R57" s="1" t="s">
        <v>42</v>
      </c>
      <c r="S57" s="1" t="s">
        <v>53</v>
      </c>
      <c r="T57" s="1"/>
      <c r="Y57" s="1"/>
    </row>
    <row r="58" spans="1:25" x14ac:dyDescent="0.35">
      <c r="A58" s="1">
        <v>97</v>
      </c>
      <c r="B58" s="1" t="str">
        <f>VLOOKUP(Table1[[#This Row],[Customer ID]],'Customer Lookup'!A:B,2,)</f>
        <v>Max McKenna</v>
      </c>
      <c r="C58" s="1">
        <v>87306</v>
      </c>
      <c r="D58" s="1" t="str">
        <f>_xlfn.XLOOKUP(Table1[[#This Row],[Product Sub-Category]],'Product Lookup'!A:A,'Product Lookup'!B:B)</f>
        <v>Chairs</v>
      </c>
      <c r="E58" s="1">
        <v>9</v>
      </c>
      <c r="F58" s="4">
        <v>160.97999999999999</v>
      </c>
      <c r="G58" s="1">
        <v>0.1</v>
      </c>
      <c r="H58" s="2">
        <v>42127</v>
      </c>
      <c r="I58" s="2">
        <v>42129</v>
      </c>
      <c r="J58" s="1" t="s">
        <v>31</v>
      </c>
      <c r="K58" s="1">
        <v>66502</v>
      </c>
      <c r="L58" s="1" t="s">
        <v>32</v>
      </c>
      <c r="M58" s="1" t="s">
        <v>146</v>
      </c>
      <c r="N58" s="1" t="s">
        <v>145</v>
      </c>
      <c r="O58" s="1" t="s">
        <v>2244</v>
      </c>
      <c r="P58" s="1" t="s">
        <v>34</v>
      </c>
      <c r="Q58" s="1" t="s">
        <v>35</v>
      </c>
      <c r="R58" s="1" t="s">
        <v>42</v>
      </c>
      <c r="S58" s="1" t="s">
        <v>36</v>
      </c>
      <c r="T58" s="1"/>
      <c r="Y58" s="1"/>
    </row>
    <row r="59" spans="1:25" x14ac:dyDescent="0.35">
      <c r="A59" s="1">
        <v>97</v>
      </c>
      <c r="B59" s="1" t="str">
        <f>VLOOKUP(Table1[[#This Row],[Customer ID]],'Customer Lookup'!A:B,2,)</f>
        <v>Max McKenna</v>
      </c>
      <c r="C59" s="1">
        <v>87306</v>
      </c>
      <c r="D59" s="1" t="str">
        <f>_xlfn.XLOOKUP(Table1[[#This Row],[Product Sub-Category]],'Product Lookup'!A:A,'Product Lookup'!B:B)</f>
        <v>Telephones</v>
      </c>
      <c r="E59" s="1">
        <v>20</v>
      </c>
      <c r="F59" s="4">
        <v>115.99</v>
      </c>
      <c r="G59" s="1">
        <v>0.1</v>
      </c>
      <c r="H59" s="2">
        <v>42127</v>
      </c>
      <c r="I59" s="2">
        <v>42128</v>
      </c>
      <c r="J59" s="1" t="s">
        <v>31</v>
      </c>
      <c r="K59" s="1">
        <v>66502</v>
      </c>
      <c r="L59" s="1" t="s">
        <v>32</v>
      </c>
      <c r="M59" s="1" t="s">
        <v>146</v>
      </c>
      <c r="N59" s="1" t="s">
        <v>145</v>
      </c>
      <c r="O59" s="1" t="s">
        <v>2243</v>
      </c>
      <c r="P59" s="1" t="s">
        <v>73</v>
      </c>
      <c r="Q59" s="1" t="s">
        <v>2234</v>
      </c>
      <c r="R59" s="1" t="s">
        <v>42</v>
      </c>
      <c r="S59" s="1" t="s">
        <v>53</v>
      </c>
      <c r="T59" s="1"/>
      <c r="Y59" s="1"/>
    </row>
    <row r="60" spans="1:25" x14ac:dyDescent="0.35">
      <c r="A60" s="1">
        <v>101</v>
      </c>
      <c r="B60" s="1" t="str">
        <f>VLOOKUP(Table1[[#This Row],[Customer ID]],'Customer Lookup'!A:B,2,)</f>
        <v>Claudia Boyle</v>
      </c>
      <c r="C60" s="1">
        <v>88205</v>
      </c>
      <c r="D60" s="1" t="str">
        <f>_xlfn.XLOOKUP(Table1[[#This Row],[Product Sub-Category]],'Product Lookup'!A:A,'Product Lookup'!B:B)</f>
        <v>Computer Peripherals</v>
      </c>
      <c r="E60" s="1">
        <v>16</v>
      </c>
      <c r="F60" s="4">
        <v>19.98</v>
      </c>
      <c r="G60" s="1">
        <v>0.05</v>
      </c>
      <c r="H60" s="2">
        <v>42177</v>
      </c>
      <c r="I60" s="2">
        <v>42179</v>
      </c>
      <c r="J60" s="1" t="s">
        <v>50</v>
      </c>
      <c r="K60" s="1">
        <v>4005</v>
      </c>
      <c r="L60" s="1" t="s">
        <v>32</v>
      </c>
      <c r="M60" s="1" t="s">
        <v>148</v>
      </c>
      <c r="N60" s="1" t="s">
        <v>147</v>
      </c>
      <c r="O60" s="1" t="s">
        <v>2243</v>
      </c>
      <c r="P60" s="1" t="s">
        <v>73</v>
      </c>
      <c r="Q60" s="1" t="s">
        <v>144</v>
      </c>
      <c r="R60" s="1" t="s">
        <v>104</v>
      </c>
      <c r="S60" s="1" t="s">
        <v>53</v>
      </c>
      <c r="T60" s="1"/>
      <c r="Y60" s="1"/>
    </row>
    <row r="61" spans="1:25" x14ac:dyDescent="0.35">
      <c r="A61" s="1">
        <v>102</v>
      </c>
      <c r="B61" s="1" t="str">
        <f>VLOOKUP(Table1[[#This Row],[Customer ID]],'Customer Lookup'!A:B,2,)</f>
        <v>Caroline Johnston</v>
      </c>
      <c r="C61" s="1">
        <v>42599</v>
      </c>
      <c r="D61" s="1" t="str">
        <f>_xlfn.XLOOKUP(Table1[[#This Row],[Product Sub-Category]],'Product Lookup'!A:A,'Product Lookup'!B:B)</f>
        <v>Bookcases</v>
      </c>
      <c r="E61" s="1">
        <v>31</v>
      </c>
      <c r="F61" s="4">
        <v>300.98</v>
      </c>
      <c r="G61" s="1">
        <v>0.1</v>
      </c>
      <c r="H61" s="2">
        <v>42100</v>
      </c>
      <c r="I61" s="2">
        <v>42101</v>
      </c>
      <c r="J61" s="1" t="s">
        <v>50</v>
      </c>
      <c r="K61" s="1">
        <v>2129</v>
      </c>
      <c r="L61" s="1" t="s">
        <v>32</v>
      </c>
      <c r="M61" s="1" t="s">
        <v>153</v>
      </c>
      <c r="N61" s="1" t="s">
        <v>152</v>
      </c>
      <c r="O61" s="1" t="s">
        <v>2243</v>
      </c>
      <c r="P61" s="1" t="s">
        <v>34</v>
      </c>
      <c r="Q61" s="1" t="s">
        <v>151</v>
      </c>
      <c r="R61" s="1" t="s">
        <v>104</v>
      </c>
      <c r="S61" s="1" t="s">
        <v>108</v>
      </c>
      <c r="T61" s="1"/>
      <c r="Y61" s="1"/>
    </row>
    <row r="62" spans="1:25" x14ac:dyDescent="0.35">
      <c r="A62" s="1">
        <v>102</v>
      </c>
      <c r="B62" s="1" t="str">
        <f>VLOOKUP(Table1[[#This Row],[Customer ID]],'Customer Lookup'!A:B,2,)</f>
        <v>Caroline Johnston</v>
      </c>
      <c r="C62" s="1">
        <v>3397</v>
      </c>
      <c r="D62" s="1" t="str">
        <f>_xlfn.XLOOKUP(Table1[[#This Row],[Product Sub-Category]],'Product Lookup'!A:A,'Product Lookup'!B:B)</f>
        <v>Computer Peripherals</v>
      </c>
      <c r="E62" s="1">
        <v>65</v>
      </c>
      <c r="F62" s="4">
        <v>19.98</v>
      </c>
      <c r="G62" s="1">
        <v>0.05</v>
      </c>
      <c r="H62" s="2">
        <v>42177</v>
      </c>
      <c r="I62" s="2">
        <v>42179</v>
      </c>
      <c r="J62" s="1" t="s">
        <v>50</v>
      </c>
      <c r="K62" s="1">
        <v>2129</v>
      </c>
      <c r="L62" s="1" t="s">
        <v>32</v>
      </c>
      <c r="M62" s="1" t="s">
        <v>153</v>
      </c>
      <c r="N62" s="1" t="s">
        <v>152</v>
      </c>
      <c r="O62" s="1" t="s">
        <v>2243</v>
      </c>
      <c r="P62" s="1" t="s">
        <v>73</v>
      </c>
      <c r="Q62" s="1" t="s">
        <v>144</v>
      </c>
      <c r="R62" s="1" t="s">
        <v>104</v>
      </c>
      <c r="S62" s="1" t="s">
        <v>53</v>
      </c>
      <c r="T62" s="1"/>
      <c r="Y62" s="1"/>
    </row>
    <row r="63" spans="1:25" x14ac:dyDescent="0.35">
      <c r="A63" s="1">
        <v>102</v>
      </c>
      <c r="B63" s="1" t="str">
        <f>VLOOKUP(Table1[[#This Row],[Customer ID]],'Customer Lookup'!A:B,2,)</f>
        <v>Caroline Johnston</v>
      </c>
      <c r="C63" s="1">
        <v>3397</v>
      </c>
      <c r="D63" s="1" t="str">
        <f>_xlfn.XLOOKUP(Table1[[#This Row],[Product Sub-Category]],'Product Lookup'!A:A,'Product Lookup'!B:B)</f>
        <v>Binders</v>
      </c>
      <c r="E63" s="1">
        <v>17</v>
      </c>
      <c r="F63" s="4">
        <v>2.88</v>
      </c>
      <c r="G63" s="1">
        <v>0.05</v>
      </c>
      <c r="H63" s="2">
        <v>42177</v>
      </c>
      <c r="I63" s="2">
        <v>42178</v>
      </c>
      <c r="J63" s="1" t="s">
        <v>50</v>
      </c>
      <c r="K63" s="1">
        <v>2129</v>
      </c>
      <c r="L63" s="1" t="s">
        <v>32</v>
      </c>
      <c r="M63" s="1" t="s">
        <v>153</v>
      </c>
      <c r="N63" s="1" t="s">
        <v>152</v>
      </c>
      <c r="O63" s="1" t="s">
        <v>2243</v>
      </c>
      <c r="P63" s="1" t="s">
        <v>58</v>
      </c>
      <c r="Q63" s="1" t="s">
        <v>2236</v>
      </c>
      <c r="R63" s="1" t="s">
        <v>104</v>
      </c>
      <c r="S63" s="1" t="s">
        <v>53</v>
      </c>
      <c r="T63" s="1"/>
      <c r="Y63" s="1"/>
    </row>
    <row r="64" spans="1:25" x14ac:dyDescent="0.35">
      <c r="A64" s="1">
        <v>107</v>
      </c>
      <c r="B64" s="1" t="str">
        <f>VLOOKUP(Table1[[#This Row],[Customer ID]],'Customer Lookup'!A:B,2,)</f>
        <v>Lois Hamilton</v>
      </c>
      <c r="C64" s="1">
        <v>88204</v>
      </c>
      <c r="D64" s="1" t="str">
        <f>_xlfn.XLOOKUP(Table1[[#This Row],[Product Sub-Category]],'Product Lookup'!A:A,'Product Lookup'!B:B)</f>
        <v>Bookcases</v>
      </c>
      <c r="E64" s="1">
        <v>8</v>
      </c>
      <c r="F64" s="4">
        <v>300.98</v>
      </c>
      <c r="G64" s="1">
        <v>0.1</v>
      </c>
      <c r="H64" s="2">
        <v>42100</v>
      </c>
      <c r="I64" s="2">
        <v>42101</v>
      </c>
      <c r="J64" s="1" t="s">
        <v>50</v>
      </c>
      <c r="K64" s="1">
        <v>3820</v>
      </c>
      <c r="L64" s="1" t="s">
        <v>32</v>
      </c>
      <c r="M64" s="1" t="s">
        <v>156</v>
      </c>
      <c r="N64" s="1" t="s">
        <v>155</v>
      </c>
      <c r="O64" s="1" t="s">
        <v>2243</v>
      </c>
      <c r="P64" s="1" t="s">
        <v>34</v>
      </c>
      <c r="Q64" s="1" t="s">
        <v>151</v>
      </c>
      <c r="R64" s="1" t="s">
        <v>104</v>
      </c>
      <c r="S64" s="1" t="s">
        <v>108</v>
      </c>
      <c r="T64" s="1"/>
      <c r="Y64" s="1"/>
    </row>
    <row r="65" spans="1:25" x14ac:dyDescent="0.35">
      <c r="A65" s="1">
        <v>109</v>
      </c>
      <c r="B65" s="1" t="str">
        <f>VLOOKUP(Table1[[#This Row],[Customer ID]],'Customer Lookup'!A:B,2,)</f>
        <v>Tom McFarland</v>
      </c>
      <c r="C65" s="1">
        <v>88205</v>
      </c>
      <c r="D65" s="1" t="str">
        <f>_xlfn.XLOOKUP(Table1[[#This Row],[Product Sub-Category]],'Product Lookup'!A:A,'Product Lookup'!B:B)</f>
        <v>Binders</v>
      </c>
      <c r="E65" s="1">
        <v>4</v>
      </c>
      <c r="F65" s="4">
        <v>2.88</v>
      </c>
      <c r="G65" s="1">
        <v>0.05</v>
      </c>
      <c r="H65" s="2">
        <v>42177</v>
      </c>
      <c r="I65" s="2">
        <v>42178</v>
      </c>
      <c r="J65" s="1" t="s">
        <v>50</v>
      </c>
      <c r="K65" s="1">
        <v>7644</v>
      </c>
      <c r="L65" s="1" t="s">
        <v>32</v>
      </c>
      <c r="M65" s="1" t="s">
        <v>157</v>
      </c>
      <c r="N65" s="1" t="s">
        <v>46</v>
      </c>
      <c r="O65" s="1" t="s">
        <v>1097</v>
      </c>
      <c r="P65" s="1" t="s">
        <v>58</v>
      </c>
      <c r="Q65" s="1" t="s">
        <v>2236</v>
      </c>
      <c r="R65" s="1" t="s">
        <v>104</v>
      </c>
      <c r="S65" s="1" t="s">
        <v>53</v>
      </c>
      <c r="T65" s="1"/>
      <c r="Y65" s="1"/>
    </row>
    <row r="66" spans="1:25" x14ac:dyDescent="0.35">
      <c r="A66" s="1">
        <v>114</v>
      </c>
      <c r="B66" s="1" t="str">
        <f>VLOOKUP(Table1[[#This Row],[Customer ID]],'Customer Lookup'!A:B,2,)</f>
        <v>Ron Newton</v>
      </c>
      <c r="C66" s="1">
        <v>89583</v>
      </c>
      <c r="D66" s="1" t="str">
        <f>_xlfn.XLOOKUP(Table1[[#This Row],[Product Sub-Category]],'Product Lookup'!A:A,'Product Lookup'!B:B)</f>
        <v>Pens</v>
      </c>
      <c r="E66" s="1">
        <v>7</v>
      </c>
      <c r="F66" s="4">
        <v>4.26</v>
      </c>
      <c r="G66" s="1">
        <v>0.05</v>
      </c>
      <c r="H66" s="2">
        <v>42007</v>
      </c>
      <c r="I66" s="2">
        <v>42008</v>
      </c>
      <c r="J66" s="1" t="s">
        <v>21</v>
      </c>
      <c r="K66" s="1">
        <v>97035</v>
      </c>
      <c r="L66" s="1" t="s">
        <v>32</v>
      </c>
      <c r="M66" s="1" t="s">
        <v>158</v>
      </c>
      <c r="N66" s="1" t="s">
        <v>90</v>
      </c>
      <c r="O66" s="1" t="s">
        <v>1097</v>
      </c>
      <c r="P66" s="1" t="s">
        <v>58</v>
      </c>
      <c r="Q66" s="1" t="s">
        <v>25</v>
      </c>
      <c r="R66" s="1" t="s">
        <v>42</v>
      </c>
      <c r="S66" s="1" t="s">
        <v>26</v>
      </c>
      <c r="T66" s="1"/>
      <c r="Y66" s="1"/>
    </row>
    <row r="67" spans="1:25" x14ac:dyDescent="0.35">
      <c r="A67" s="1">
        <v>114</v>
      </c>
      <c r="B67" s="1" t="str">
        <f>VLOOKUP(Table1[[#This Row],[Customer ID]],'Customer Lookup'!A:B,2,)</f>
        <v>Ron Newton</v>
      </c>
      <c r="C67" s="1">
        <v>89584</v>
      </c>
      <c r="D67" s="1" t="str">
        <f>_xlfn.XLOOKUP(Table1[[#This Row],[Product Sub-Category]],'Product Lookup'!A:A,'Product Lookup'!B:B)</f>
        <v>Labels</v>
      </c>
      <c r="E67" s="1">
        <v>12</v>
      </c>
      <c r="F67" s="4">
        <v>4.91</v>
      </c>
      <c r="G67" s="1">
        <v>0.05</v>
      </c>
      <c r="H67" s="2">
        <v>42098</v>
      </c>
      <c r="I67" s="2">
        <v>42100</v>
      </c>
      <c r="J67" s="1" t="s">
        <v>50</v>
      </c>
      <c r="K67" s="1">
        <v>97035</v>
      </c>
      <c r="L67" s="1" t="s">
        <v>32</v>
      </c>
      <c r="M67" s="1" t="s">
        <v>158</v>
      </c>
      <c r="N67" s="1" t="s">
        <v>90</v>
      </c>
      <c r="O67" s="1" t="s">
        <v>1097</v>
      </c>
      <c r="P67" s="1" t="s">
        <v>58</v>
      </c>
      <c r="Q67" s="1" t="s">
        <v>116</v>
      </c>
      <c r="R67" s="1" t="s">
        <v>42</v>
      </c>
      <c r="S67" s="1" t="s">
        <v>53</v>
      </c>
      <c r="T67" s="1"/>
      <c r="Y67" s="1"/>
    </row>
    <row r="68" spans="1:25" x14ac:dyDescent="0.35">
      <c r="A68" s="1">
        <v>114</v>
      </c>
      <c r="B68" s="1" t="str">
        <f>VLOOKUP(Table1[[#This Row],[Customer ID]],'Customer Lookup'!A:B,2,)</f>
        <v>Ron Newton</v>
      </c>
      <c r="C68" s="1">
        <v>89584</v>
      </c>
      <c r="D68" s="1" t="str">
        <f>_xlfn.XLOOKUP(Table1[[#This Row],[Product Sub-Category]],'Product Lookup'!A:A,'Product Lookup'!B:B)</f>
        <v>Paper</v>
      </c>
      <c r="E68" s="1">
        <v>5</v>
      </c>
      <c r="F68" s="4">
        <v>4</v>
      </c>
      <c r="G68" s="1">
        <v>0.05</v>
      </c>
      <c r="H68" s="2">
        <v>42098</v>
      </c>
      <c r="I68" s="2">
        <v>42100</v>
      </c>
      <c r="J68" s="1" t="s">
        <v>50</v>
      </c>
      <c r="K68" s="1">
        <v>97035</v>
      </c>
      <c r="L68" s="1" t="s">
        <v>22</v>
      </c>
      <c r="M68" s="1" t="s">
        <v>158</v>
      </c>
      <c r="N68" s="1" t="s">
        <v>90</v>
      </c>
      <c r="O68" s="1" t="s">
        <v>1097</v>
      </c>
      <c r="P68" s="1" t="s">
        <v>58</v>
      </c>
      <c r="Q68" s="1" t="s">
        <v>83</v>
      </c>
      <c r="R68" s="1" t="s">
        <v>42</v>
      </c>
      <c r="S68" s="1" t="s">
        <v>26</v>
      </c>
      <c r="T68" s="1"/>
      <c r="Y68" s="1"/>
    </row>
    <row r="69" spans="1:25" x14ac:dyDescent="0.35">
      <c r="A69" s="1">
        <v>115</v>
      </c>
      <c r="B69" s="1" t="str">
        <f>VLOOKUP(Table1[[#This Row],[Customer ID]],'Customer Lookup'!A:B,2,)</f>
        <v>Dwight M Carr</v>
      </c>
      <c r="C69" s="1">
        <v>89585</v>
      </c>
      <c r="D69" s="1" t="str">
        <f>_xlfn.XLOOKUP(Table1[[#This Row],[Product Sub-Category]],'Product Lookup'!A:A,'Product Lookup'!B:B)</f>
        <v>Computer Peripherals</v>
      </c>
      <c r="E69" s="1">
        <v>12</v>
      </c>
      <c r="F69" s="4">
        <v>2.12</v>
      </c>
      <c r="G69" s="1">
        <v>0.05</v>
      </c>
      <c r="H69" s="2">
        <v>42103</v>
      </c>
      <c r="I69" s="2">
        <v>42105</v>
      </c>
      <c r="J69" s="1" t="s">
        <v>98</v>
      </c>
      <c r="K69" s="1">
        <v>97128</v>
      </c>
      <c r="L69" s="1" t="s">
        <v>32</v>
      </c>
      <c r="M69" s="1" t="s">
        <v>159</v>
      </c>
      <c r="N69" s="1" t="s">
        <v>90</v>
      </c>
      <c r="O69" s="1" t="s">
        <v>1097</v>
      </c>
      <c r="P69" s="1" t="s">
        <v>73</v>
      </c>
      <c r="Q69" s="1" t="s">
        <v>144</v>
      </c>
      <c r="R69" s="1" t="s">
        <v>42</v>
      </c>
      <c r="S69" s="1" t="s">
        <v>44</v>
      </c>
      <c r="T69" s="1"/>
      <c r="Y69" s="1"/>
    </row>
    <row r="70" spans="1:25" x14ac:dyDescent="0.35">
      <c r="A70" s="1">
        <v>117</v>
      </c>
      <c r="B70" s="1" t="str">
        <f>VLOOKUP(Table1[[#This Row],[Customer ID]],'Customer Lookup'!A:B,2,)</f>
        <v>Linda Weiss</v>
      </c>
      <c r="C70" s="1">
        <v>7909</v>
      </c>
      <c r="D70" s="1" t="str">
        <f>_xlfn.XLOOKUP(Table1[[#This Row],[Product Sub-Category]],'Product Lookup'!A:A,'Product Lookup'!B:B)</f>
        <v>Pens</v>
      </c>
      <c r="E70" s="1">
        <v>29</v>
      </c>
      <c r="F70" s="4">
        <v>4.26</v>
      </c>
      <c r="G70" s="1">
        <v>0.05</v>
      </c>
      <c r="H70" s="2">
        <v>42007</v>
      </c>
      <c r="I70" s="2">
        <v>42008</v>
      </c>
      <c r="J70" s="1" t="s">
        <v>21</v>
      </c>
      <c r="K70" s="1">
        <v>98103</v>
      </c>
      <c r="L70" s="1" t="s">
        <v>32</v>
      </c>
      <c r="M70" s="1" t="s">
        <v>160</v>
      </c>
      <c r="N70" s="1" t="s">
        <v>29</v>
      </c>
      <c r="O70" s="1" t="s">
        <v>1097</v>
      </c>
      <c r="P70" s="1" t="s">
        <v>58</v>
      </c>
      <c r="Q70" s="1" t="s">
        <v>25</v>
      </c>
      <c r="R70" s="1" t="s">
        <v>42</v>
      </c>
      <c r="S70" s="1" t="s">
        <v>26</v>
      </c>
      <c r="T70" s="1"/>
      <c r="Y70" s="1"/>
    </row>
    <row r="71" spans="1:25" x14ac:dyDescent="0.35">
      <c r="A71" s="1">
        <v>117</v>
      </c>
      <c r="B71" s="1" t="str">
        <f>VLOOKUP(Table1[[#This Row],[Customer ID]],'Customer Lookup'!A:B,2,)</f>
        <v>Linda Weiss</v>
      </c>
      <c r="C71" s="1">
        <v>13959</v>
      </c>
      <c r="D71" s="1" t="str">
        <f>_xlfn.XLOOKUP(Table1[[#This Row],[Product Sub-Category]],'Product Lookup'!A:A,'Product Lookup'!B:B)</f>
        <v>Labels</v>
      </c>
      <c r="E71" s="1">
        <v>47</v>
      </c>
      <c r="F71" s="4">
        <v>4.91</v>
      </c>
      <c r="G71" s="1">
        <v>0.05</v>
      </c>
      <c r="H71" s="2">
        <v>42098</v>
      </c>
      <c r="I71" s="2">
        <v>42100</v>
      </c>
      <c r="J71" s="1" t="s">
        <v>50</v>
      </c>
      <c r="K71" s="1">
        <v>98103</v>
      </c>
      <c r="L71" s="1" t="s">
        <v>32</v>
      </c>
      <c r="M71" s="1" t="s">
        <v>160</v>
      </c>
      <c r="N71" s="1" t="s">
        <v>29</v>
      </c>
      <c r="O71" s="1" t="s">
        <v>1097</v>
      </c>
      <c r="P71" s="1" t="s">
        <v>58</v>
      </c>
      <c r="Q71" s="1" t="s">
        <v>116</v>
      </c>
      <c r="R71" s="1" t="s">
        <v>42</v>
      </c>
      <c r="S71" s="1" t="s">
        <v>53</v>
      </c>
      <c r="T71" s="1"/>
      <c r="Y71" s="1"/>
    </row>
    <row r="72" spans="1:25" x14ac:dyDescent="0.35">
      <c r="A72" s="1">
        <v>117</v>
      </c>
      <c r="B72" s="1" t="str">
        <f>VLOOKUP(Table1[[#This Row],[Customer ID]],'Customer Lookup'!A:B,2,)</f>
        <v>Linda Weiss</v>
      </c>
      <c r="C72" s="1">
        <v>13959</v>
      </c>
      <c r="D72" s="1" t="str">
        <f>_xlfn.XLOOKUP(Table1[[#This Row],[Product Sub-Category]],'Product Lookup'!A:A,'Product Lookup'!B:B)</f>
        <v>Paper</v>
      </c>
      <c r="E72" s="1">
        <v>19</v>
      </c>
      <c r="F72" s="4">
        <v>4</v>
      </c>
      <c r="G72" s="1">
        <v>0.05</v>
      </c>
      <c r="H72" s="2">
        <v>42098</v>
      </c>
      <c r="I72" s="2">
        <v>42100</v>
      </c>
      <c r="J72" s="1" t="s">
        <v>50</v>
      </c>
      <c r="K72" s="1">
        <v>98103</v>
      </c>
      <c r="L72" s="1" t="s">
        <v>22</v>
      </c>
      <c r="M72" s="1" t="s">
        <v>160</v>
      </c>
      <c r="N72" s="1" t="s">
        <v>29</v>
      </c>
      <c r="O72" s="1" t="s">
        <v>1097</v>
      </c>
      <c r="P72" s="1" t="s">
        <v>58</v>
      </c>
      <c r="Q72" s="1" t="s">
        <v>83</v>
      </c>
      <c r="R72" s="1" t="s">
        <v>42</v>
      </c>
      <c r="S72" s="1" t="s">
        <v>26</v>
      </c>
      <c r="T72" s="1"/>
      <c r="Y72" s="1"/>
    </row>
    <row r="73" spans="1:25" x14ac:dyDescent="0.35">
      <c r="A73" s="1">
        <v>117</v>
      </c>
      <c r="B73" s="1" t="str">
        <f>VLOOKUP(Table1[[#This Row],[Customer ID]],'Customer Lookup'!A:B,2,)</f>
        <v>Linda Weiss</v>
      </c>
      <c r="C73" s="1">
        <v>58914</v>
      </c>
      <c r="D73" s="1" t="str">
        <f>_xlfn.XLOOKUP(Table1[[#This Row],[Product Sub-Category]],'Product Lookup'!A:A,'Product Lookup'!B:B)</f>
        <v>Computer Peripherals</v>
      </c>
      <c r="E73" s="1">
        <v>46</v>
      </c>
      <c r="F73" s="4">
        <v>2.12</v>
      </c>
      <c r="G73" s="1">
        <v>0.05</v>
      </c>
      <c r="H73" s="2">
        <v>42103</v>
      </c>
      <c r="I73" s="2">
        <v>42105</v>
      </c>
      <c r="J73" s="1" t="s">
        <v>98</v>
      </c>
      <c r="K73" s="1">
        <v>98103</v>
      </c>
      <c r="L73" s="1" t="s">
        <v>32</v>
      </c>
      <c r="M73" s="1" t="s">
        <v>160</v>
      </c>
      <c r="N73" s="1" t="s">
        <v>29</v>
      </c>
      <c r="O73" s="1" t="s">
        <v>1097</v>
      </c>
      <c r="P73" s="1" t="s">
        <v>73</v>
      </c>
      <c r="Q73" s="1" t="s">
        <v>144</v>
      </c>
      <c r="R73" s="1" t="s">
        <v>42</v>
      </c>
      <c r="S73" s="1" t="s">
        <v>44</v>
      </c>
      <c r="T73" s="1"/>
      <c r="Y73" s="1"/>
    </row>
    <row r="74" spans="1:25" x14ac:dyDescent="0.35">
      <c r="A74" s="1">
        <v>120</v>
      </c>
      <c r="B74" s="1" t="str">
        <f>VLOOKUP(Table1[[#This Row],[Customer ID]],'Customer Lookup'!A:B,2,)</f>
        <v>Helen H Murphy</v>
      </c>
      <c r="C74" s="1">
        <v>86520</v>
      </c>
      <c r="D74" s="1" t="str">
        <f>_xlfn.XLOOKUP(Table1[[#This Row],[Product Sub-Category]],'Product Lookup'!A:A,'Product Lookup'!B:B)</f>
        <v>Labels</v>
      </c>
      <c r="E74" s="1">
        <v>10</v>
      </c>
      <c r="F74" s="4">
        <v>6.3</v>
      </c>
      <c r="G74" s="1">
        <v>0.05</v>
      </c>
      <c r="H74" s="2">
        <v>42016</v>
      </c>
      <c r="I74" s="2">
        <v>42017</v>
      </c>
      <c r="J74" s="1" t="s">
        <v>21</v>
      </c>
      <c r="K74" s="1">
        <v>84041</v>
      </c>
      <c r="L74" s="1" t="s">
        <v>32</v>
      </c>
      <c r="M74" s="1" t="s">
        <v>162</v>
      </c>
      <c r="N74" s="1" t="s">
        <v>161</v>
      </c>
      <c r="O74" s="1" t="s">
        <v>1097</v>
      </c>
      <c r="P74" s="1" t="s">
        <v>58</v>
      </c>
      <c r="Q74" s="1" t="s">
        <v>116</v>
      </c>
      <c r="R74" s="1" t="s">
        <v>81</v>
      </c>
      <c r="S74" s="1" t="s">
        <v>53</v>
      </c>
      <c r="T74" s="1"/>
      <c r="Y74" s="1"/>
    </row>
    <row r="75" spans="1:25" x14ac:dyDescent="0.35">
      <c r="A75" s="1">
        <v>120</v>
      </c>
      <c r="B75" s="1" t="str">
        <f>VLOOKUP(Table1[[#This Row],[Customer ID]],'Customer Lookup'!A:B,2,)</f>
        <v>Helen H Murphy</v>
      </c>
      <c r="C75" s="1">
        <v>86520</v>
      </c>
      <c r="D75" s="1" t="str">
        <f>_xlfn.XLOOKUP(Table1[[#This Row],[Product Sub-Category]],'Product Lookup'!A:A,'Product Lookup'!B:B)</f>
        <v>Telephones</v>
      </c>
      <c r="E75" s="1">
        <v>10</v>
      </c>
      <c r="F75" s="4">
        <v>205.99</v>
      </c>
      <c r="G75" s="1">
        <v>0.1</v>
      </c>
      <c r="H75" s="2">
        <v>42016</v>
      </c>
      <c r="I75" s="2">
        <v>42018</v>
      </c>
      <c r="J75" s="1" t="s">
        <v>21</v>
      </c>
      <c r="K75" s="1">
        <v>84041</v>
      </c>
      <c r="L75" s="1" t="s">
        <v>22</v>
      </c>
      <c r="M75" s="1" t="s">
        <v>162</v>
      </c>
      <c r="N75" s="1" t="s">
        <v>161</v>
      </c>
      <c r="O75" s="1" t="s">
        <v>2245</v>
      </c>
      <c r="P75" s="1" t="s">
        <v>73</v>
      </c>
      <c r="Q75" s="1" t="s">
        <v>2234</v>
      </c>
      <c r="R75" s="1" t="s">
        <v>81</v>
      </c>
      <c r="S75" s="1" t="s">
        <v>53</v>
      </c>
      <c r="T75" s="1"/>
      <c r="Y75" s="1"/>
    </row>
    <row r="76" spans="1:25" x14ac:dyDescent="0.35">
      <c r="A76" s="1">
        <v>123</v>
      </c>
      <c r="B76" s="1" t="str">
        <f>VLOOKUP(Table1[[#This Row],[Customer ID]],'Customer Lookup'!A:B,2,)</f>
        <v>Shawn Stern</v>
      </c>
      <c r="C76" s="1">
        <v>90669</v>
      </c>
      <c r="D76" s="1" t="str">
        <f>_xlfn.XLOOKUP(Table1[[#This Row],[Product Sub-Category]],'Product Lookup'!A:A,'Product Lookup'!B:B)</f>
        <v>Scissors</v>
      </c>
      <c r="E76" s="1">
        <v>11</v>
      </c>
      <c r="F76" s="4">
        <v>8.57</v>
      </c>
      <c r="G76" s="1">
        <v>0.05</v>
      </c>
      <c r="H76" s="2">
        <v>42103</v>
      </c>
      <c r="I76" s="2">
        <v>42104</v>
      </c>
      <c r="J76" s="1" t="s">
        <v>41</v>
      </c>
      <c r="K76" s="1">
        <v>22102</v>
      </c>
      <c r="L76" s="1" t="s">
        <v>32</v>
      </c>
      <c r="M76" s="1" t="s">
        <v>165</v>
      </c>
      <c r="N76" s="1" t="s">
        <v>117</v>
      </c>
      <c r="O76" s="1" t="s">
        <v>2244</v>
      </c>
      <c r="P76" s="1" t="s">
        <v>58</v>
      </c>
      <c r="Q76" s="1" t="s">
        <v>2239</v>
      </c>
      <c r="R76" s="1" t="s">
        <v>42</v>
      </c>
      <c r="S76" s="1" t="s">
        <v>44</v>
      </c>
      <c r="T76" s="1"/>
      <c r="Y76" s="1"/>
    </row>
    <row r="77" spans="1:25" x14ac:dyDescent="0.35">
      <c r="A77" s="1">
        <v>129</v>
      </c>
      <c r="B77" s="1" t="str">
        <f>VLOOKUP(Table1[[#This Row],[Customer ID]],'Customer Lookup'!A:B,2,)</f>
        <v>Kara Allison</v>
      </c>
      <c r="C77" s="1">
        <v>86693</v>
      </c>
      <c r="D77" s="1" t="str">
        <f>_xlfn.XLOOKUP(Table1[[#This Row],[Product Sub-Category]],'Product Lookup'!A:A,'Product Lookup'!B:B)</f>
        <v>Furnishings</v>
      </c>
      <c r="E77" s="1">
        <v>5</v>
      </c>
      <c r="F77" s="4">
        <v>1.74</v>
      </c>
      <c r="G77" s="1">
        <v>0.05</v>
      </c>
      <c r="H77" s="2">
        <v>42031</v>
      </c>
      <c r="I77" s="2">
        <v>42032</v>
      </c>
      <c r="J77" s="1" t="s">
        <v>31</v>
      </c>
      <c r="K77" s="1">
        <v>62002</v>
      </c>
      <c r="L77" s="1" t="s">
        <v>32</v>
      </c>
      <c r="M77" s="1" t="s">
        <v>166</v>
      </c>
      <c r="N77" s="1" t="s">
        <v>142</v>
      </c>
      <c r="O77" s="1" t="s">
        <v>2244</v>
      </c>
      <c r="P77" s="1" t="s">
        <v>34</v>
      </c>
      <c r="Q77" s="1" t="s">
        <v>52</v>
      </c>
      <c r="R77" s="1" t="s">
        <v>51</v>
      </c>
      <c r="S77" s="1" t="s">
        <v>44</v>
      </c>
      <c r="T77" s="1"/>
      <c r="Y77" s="1"/>
    </row>
    <row r="78" spans="1:25" x14ac:dyDescent="0.35">
      <c r="A78" s="1">
        <v>129</v>
      </c>
      <c r="B78" s="1" t="str">
        <f>VLOOKUP(Table1[[#This Row],[Customer ID]],'Customer Lookup'!A:B,2,)</f>
        <v>Kara Allison</v>
      </c>
      <c r="C78" s="1">
        <v>86694</v>
      </c>
      <c r="D78" s="1" t="str">
        <f>_xlfn.XLOOKUP(Table1[[#This Row],[Product Sub-Category]],'Product Lookup'!A:A,'Product Lookup'!B:B)</f>
        <v>Envelopes</v>
      </c>
      <c r="E78" s="1">
        <v>14</v>
      </c>
      <c r="F78" s="4">
        <v>15.74</v>
      </c>
      <c r="G78" s="1">
        <v>0.05</v>
      </c>
      <c r="H78" s="2">
        <v>42149</v>
      </c>
      <c r="I78" s="2">
        <v>42150</v>
      </c>
      <c r="J78" s="1" t="s">
        <v>31</v>
      </c>
      <c r="K78" s="1">
        <v>62002</v>
      </c>
      <c r="L78" s="1" t="s">
        <v>32</v>
      </c>
      <c r="M78" s="1" t="s">
        <v>166</v>
      </c>
      <c r="N78" s="1" t="s">
        <v>142</v>
      </c>
      <c r="O78" s="1" t="s">
        <v>1097</v>
      </c>
      <c r="P78" s="1" t="s">
        <v>58</v>
      </c>
      <c r="Q78" s="1" t="s">
        <v>61</v>
      </c>
      <c r="R78" s="1" t="s">
        <v>51</v>
      </c>
      <c r="S78" s="1" t="s">
        <v>53</v>
      </c>
      <c r="T78" s="1"/>
      <c r="Y78" s="1"/>
    </row>
    <row r="79" spans="1:25" x14ac:dyDescent="0.35">
      <c r="A79" s="1">
        <v>136</v>
      </c>
      <c r="B79" s="1" t="str">
        <f>VLOOKUP(Table1[[#This Row],[Customer ID]],'Customer Lookup'!A:B,2,)</f>
        <v>Dale Gillespie</v>
      </c>
      <c r="C79" s="1">
        <v>88534</v>
      </c>
      <c r="D79" s="1" t="str">
        <f>_xlfn.XLOOKUP(Table1[[#This Row],[Product Sub-Category]],'Product Lookup'!A:A,'Product Lookup'!B:B)</f>
        <v>Paper</v>
      </c>
      <c r="E79" s="1">
        <v>5</v>
      </c>
      <c r="F79" s="4">
        <v>18.97</v>
      </c>
      <c r="G79" s="1">
        <v>0.05</v>
      </c>
      <c r="H79" s="2">
        <v>42140</v>
      </c>
      <c r="I79" s="2">
        <v>42141</v>
      </c>
      <c r="J79" s="1" t="s">
        <v>41</v>
      </c>
      <c r="K79" s="1">
        <v>94952</v>
      </c>
      <c r="L79" s="1" t="s">
        <v>32</v>
      </c>
      <c r="M79" s="1" t="s">
        <v>170</v>
      </c>
      <c r="N79" s="1" t="s">
        <v>37</v>
      </c>
      <c r="O79" s="1" t="s">
        <v>1097</v>
      </c>
      <c r="P79" s="1" t="s">
        <v>58</v>
      </c>
      <c r="Q79" s="1" t="s">
        <v>83</v>
      </c>
      <c r="R79" s="1" t="s">
        <v>51</v>
      </c>
      <c r="S79" s="1" t="s">
        <v>53</v>
      </c>
      <c r="T79" s="1"/>
      <c r="Y79" s="1"/>
    </row>
    <row r="80" spans="1:25" x14ac:dyDescent="0.35">
      <c r="A80" s="1">
        <v>136</v>
      </c>
      <c r="B80" s="1" t="str">
        <f>VLOOKUP(Table1[[#This Row],[Customer ID]],'Customer Lookup'!A:B,2,)</f>
        <v>Dale Gillespie</v>
      </c>
      <c r="C80" s="1">
        <v>88534</v>
      </c>
      <c r="D80" s="1" t="str">
        <f>_xlfn.XLOOKUP(Table1[[#This Row],[Product Sub-Category]],'Product Lookup'!A:A,'Product Lookup'!B:B)</f>
        <v>Scissors</v>
      </c>
      <c r="E80" s="1">
        <v>8</v>
      </c>
      <c r="F80" s="4">
        <v>10.98</v>
      </c>
      <c r="G80" s="1">
        <v>0.05</v>
      </c>
      <c r="H80" s="2">
        <v>42140</v>
      </c>
      <c r="I80" s="2">
        <v>42141</v>
      </c>
      <c r="J80" s="1" t="s">
        <v>41</v>
      </c>
      <c r="K80" s="1">
        <v>94952</v>
      </c>
      <c r="L80" s="1" t="s">
        <v>32</v>
      </c>
      <c r="M80" s="1" t="s">
        <v>170</v>
      </c>
      <c r="N80" s="1" t="s">
        <v>37</v>
      </c>
      <c r="O80" s="1" t="s">
        <v>2243</v>
      </c>
      <c r="P80" s="1" t="s">
        <v>58</v>
      </c>
      <c r="Q80" s="1" t="s">
        <v>2239</v>
      </c>
      <c r="R80" s="1" t="s">
        <v>51</v>
      </c>
      <c r="S80" s="1" t="s">
        <v>44</v>
      </c>
      <c r="T80" s="1"/>
      <c r="Y80" s="1"/>
    </row>
    <row r="81" spans="1:25" x14ac:dyDescent="0.35">
      <c r="A81" s="1">
        <v>142</v>
      </c>
      <c r="B81" s="1" t="str">
        <f>VLOOKUP(Table1[[#This Row],[Customer ID]],'Customer Lookup'!A:B,2,)</f>
        <v>Brooke Weeks Taylor</v>
      </c>
      <c r="C81" s="1">
        <v>91087</v>
      </c>
      <c r="D81" s="1" t="str">
        <f>_xlfn.XLOOKUP(Table1[[#This Row],[Product Sub-Category]],'Product Lookup'!A:A,'Product Lookup'!B:B)</f>
        <v>Paper</v>
      </c>
      <c r="E81" s="1">
        <v>13</v>
      </c>
      <c r="F81" s="4">
        <v>22.84</v>
      </c>
      <c r="G81" s="1">
        <v>0.05</v>
      </c>
      <c r="H81" s="2">
        <v>42157</v>
      </c>
      <c r="I81" s="2">
        <v>42158</v>
      </c>
      <c r="J81" s="1" t="s">
        <v>41</v>
      </c>
      <c r="K81" s="1">
        <v>6401</v>
      </c>
      <c r="L81" s="1" t="s">
        <v>32</v>
      </c>
      <c r="M81" s="1" t="s">
        <v>172</v>
      </c>
      <c r="N81" s="1" t="s">
        <v>171</v>
      </c>
      <c r="O81" s="1" t="s">
        <v>2243</v>
      </c>
      <c r="P81" s="1" t="s">
        <v>58</v>
      </c>
      <c r="Q81" s="1" t="s">
        <v>83</v>
      </c>
      <c r="R81" s="1" t="s">
        <v>51</v>
      </c>
      <c r="S81" s="1" t="s">
        <v>53</v>
      </c>
      <c r="T81" s="1"/>
      <c r="Y81" s="1"/>
    </row>
    <row r="82" spans="1:25" x14ac:dyDescent="0.35">
      <c r="A82" s="1">
        <v>144</v>
      </c>
      <c r="B82" s="1" t="str">
        <f>VLOOKUP(Table1[[#This Row],[Customer ID]],'Customer Lookup'!A:B,2,)</f>
        <v>Marguerite Moss</v>
      </c>
      <c r="C82" s="1">
        <v>91087</v>
      </c>
      <c r="D82" s="1" t="str">
        <f>_xlfn.XLOOKUP(Table1[[#This Row],[Product Sub-Category]],'Product Lookup'!A:A,'Product Lookup'!B:B)</f>
        <v>Scissors</v>
      </c>
      <c r="E82" s="1">
        <v>6</v>
      </c>
      <c r="F82" s="4">
        <v>10.98</v>
      </c>
      <c r="G82" s="1">
        <v>0.05</v>
      </c>
      <c r="H82" s="2">
        <v>42157</v>
      </c>
      <c r="I82" s="2">
        <v>42158</v>
      </c>
      <c r="J82" s="1" t="s">
        <v>41</v>
      </c>
      <c r="K82" s="1">
        <v>2664</v>
      </c>
      <c r="L82" s="1" t="s">
        <v>32</v>
      </c>
      <c r="M82" s="1" t="s">
        <v>173</v>
      </c>
      <c r="N82" s="1" t="s">
        <v>152</v>
      </c>
      <c r="O82" s="1" t="s">
        <v>2243</v>
      </c>
      <c r="P82" s="1" t="s">
        <v>58</v>
      </c>
      <c r="Q82" s="1" t="s">
        <v>2239</v>
      </c>
      <c r="R82" s="1" t="s">
        <v>51</v>
      </c>
      <c r="S82" s="1" t="s">
        <v>44</v>
      </c>
      <c r="T82" s="1"/>
      <c r="Y82" s="1"/>
    </row>
    <row r="83" spans="1:25" x14ac:dyDescent="0.35">
      <c r="A83" s="1">
        <v>145</v>
      </c>
      <c r="B83" s="1" t="str">
        <f>VLOOKUP(Table1[[#This Row],[Customer ID]],'Customer Lookup'!A:B,2,)</f>
        <v>Rhonda Ivey</v>
      </c>
      <c r="C83" s="1">
        <v>91086</v>
      </c>
      <c r="D83" s="1" t="str">
        <f>_xlfn.XLOOKUP(Table1[[#This Row],[Product Sub-Category]],'Product Lookup'!A:A,'Product Lookup'!B:B)</f>
        <v>Paper</v>
      </c>
      <c r="E83" s="1">
        <v>2</v>
      </c>
      <c r="F83" s="4">
        <v>7.04</v>
      </c>
      <c r="G83" s="1">
        <v>0.05</v>
      </c>
      <c r="H83" s="2">
        <v>42019</v>
      </c>
      <c r="I83" s="2">
        <v>42021</v>
      </c>
      <c r="J83" s="1" t="s">
        <v>50</v>
      </c>
      <c r="K83" s="1">
        <v>15122</v>
      </c>
      <c r="L83" s="1" t="s">
        <v>32</v>
      </c>
      <c r="M83" s="1" t="s">
        <v>175</v>
      </c>
      <c r="N83" s="1" t="s">
        <v>174</v>
      </c>
      <c r="O83" s="1" t="s">
        <v>2243</v>
      </c>
      <c r="P83" s="1" t="s">
        <v>58</v>
      </c>
      <c r="Q83" s="1" t="s">
        <v>83</v>
      </c>
      <c r="R83" s="1" t="s">
        <v>51</v>
      </c>
      <c r="S83" s="1" t="s">
        <v>26</v>
      </c>
      <c r="T83" s="1"/>
      <c r="Y83" s="1"/>
    </row>
    <row r="84" spans="1:25" x14ac:dyDescent="0.35">
      <c r="A84" s="1">
        <v>145</v>
      </c>
      <c r="B84" s="1" t="str">
        <f>VLOOKUP(Table1[[#This Row],[Customer ID]],'Customer Lookup'!A:B,2,)</f>
        <v>Rhonda Ivey</v>
      </c>
      <c r="C84" s="1">
        <v>91089</v>
      </c>
      <c r="D84" s="1" t="str">
        <f>_xlfn.XLOOKUP(Table1[[#This Row],[Product Sub-Category]],'Product Lookup'!A:A,'Product Lookup'!B:B)</f>
        <v>Tables</v>
      </c>
      <c r="E84" s="1">
        <v>3</v>
      </c>
      <c r="F84" s="4">
        <v>154.13</v>
      </c>
      <c r="G84" s="1">
        <v>0.1</v>
      </c>
      <c r="H84" s="2">
        <v>42079</v>
      </c>
      <c r="I84" s="2">
        <v>42079</v>
      </c>
      <c r="J84" s="1" t="s">
        <v>98</v>
      </c>
      <c r="K84" s="1">
        <v>15122</v>
      </c>
      <c r="L84" s="1" t="s">
        <v>22</v>
      </c>
      <c r="M84" s="1" t="s">
        <v>175</v>
      </c>
      <c r="N84" s="1" t="s">
        <v>174</v>
      </c>
      <c r="O84" s="1" t="s">
        <v>2244</v>
      </c>
      <c r="P84" s="1" t="s">
        <v>34</v>
      </c>
      <c r="Q84" s="1" t="s">
        <v>123</v>
      </c>
      <c r="R84" s="1" t="s">
        <v>42</v>
      </c>
      <c r="S84" s="1" t="s">
        <v>178</v>
      </c>
      <c r="T84" s="1"/>
      <c r="Y84" s="1"/>
    </row>
    <row r="85" spans="1:25" x14ac:dyDescent="0.35">
      <c r="A85" s="1">
        <v>146</v>
      </c>
      <c r="B85" s="1" t="str">
        <f>VLOOKUP(Table1[[#This Row],[Customer ID]],'Customer Lookup'!A:B,2,)</f>
        <v>Yvonne Fox</v>
      </c>
      <c r="C85" s="1">
        <v>91088</v>
      </c>
      <c r="D85" s="1" t="str">
        <f>_xlfn.XLOOKUP(Table1[[#This Row],[Product Sub-Category]],'Product Lookup'!A:A,'Product Lookup'!B:B)</f>
        <v>Furnishings</v>
      </c>
      <c r="E85" s="1">
        <v>4</v>
      </c>
      <c r="F85" s="4">
        <v>45.98</v>
      </c>
      <c r="G85" s="1">
        <v>0.05</v>
      </c>
      <c r="H85" s="2">
        <v>42075</v>
      </c>
      <c r="I85" s="2">
        <v>42076</v>
      </c>
      <c r="J85" s="1" t="s">
        <v>31</v>
      </c>
      <c r="K85" s="1">
        <v>76148</v>
      </c>
      <c r="L85" s="1" t="s">
        <v>32</v>
      </c>
      <c r="M85" s="1" t="s">
        <v>180</v>
      </c>
      <c r="N85" s="1" t="s">
        <v>112</v>
      </c>
      <c r="O85" s="1" t="s">
        <v>2244</v>
      </c>
      <c r="P85" s="1" t="s">
        <v>34</v>
      </c>
      <c r="Q85" s="1" t="s">
        <v>52</v>
      </c>
      <c r="R85" s="1" t="s">
        <v>51</v>
      </c>
      <c r="S85" s="1" t="s">
        <v>26</v>
      </c>
      <c r="T85" s="1"/>
      <c r="Y85" s="1"/>
    </row>
    <row r="86" spans="1:25" x14ac:dyDescent="0.35">
      <c r="A86" s="1">
        <v>146</v>
      </c>
      <c r="B86" s="1" t="str">
        <f>VLOOKUP(Table1[[#This Row],[Customer ID]],'Customer Lookup'!A:B,2,)</f>
        <v>Yvonne Fox</v>
      </c>
      <c r="C86" s="1">
        <v>91090</v>
      </c>
      <c r="D86" s="1" t="str">
        <f>_xlfn.XLOOKUP(Table1[[#This Row],[Product Sub-Category]],'Product Lookup'!A:A,'Product Lookup'!B:B)</f>
        <v>Chairs</v>
      </c>
      <c r="E86" s="1">
        <v>5</v>
      </c>
      <c r="F86" s="4">
        <v>180.98</v>
      </c>
      <c r="G86" s="1">
        <v>0.1</v>
      </c>
      <c r="H86" s="2">
        <v>42117</v>
      </c>
      <c r="I86" s="2">
        <v>42118</v>
      </c>
      <c r="J86" s="1" t="s">
        <v>50</v>
      </c>
      <c r="K86" s="1">
        <v>76148</v>
      </c>
      <c r="L86" s="1" t="s">
        <v>32</v>
      </c>
      <c r="M86" s="1" t="s">
        <v>180</v>
      </c>
      <c r="N86" s="1" t="s">
        <v>112</v>
      </c>
      <c r="O86" s="1" t="s">
        <v>2245</v>
      </c>
      <c r="P86" s="1" t="s">
        <v>34</v>
      </c>
      <c r="Q86" s="1" t="s">
        <v>35</v>
      </c>
      <c r="R86" s="1" t="s">
        <v>81</v>
      </c>
      <c r="S86" s="1" t="s">
        <v>36</v>
      </c>
      <c r="T86" s="1"/>
      <c r="Y86" s="1"/>
    </row>
    <row r="87" spans="1:25" x14ac:dyDescent="0.35">
      <c r="A87" s="1">
        <v>151</v>
      </c>
      <c r="B87" s="1" t="str">
        <f>VLOOKUP(Table1[[#This Row],[Customer ID]],'Customer Lookup'!A:B,2,)</f>
        <v>Geoffrey Zhu</v>
      </c>
      <c r="C87" s="1">
        <v>89521</v>
      </c>
      <c r="D87" s="1" t="str">
        <f>_xlfn.XLOOKUP(Table1[[#This Row],[Product Sub-Category]],'Product Lookup'!A:A,'Product Lookup'!B:B)</f>
        <v>Computer Peripherals</v>
      </c>
      <c r="E87" s="1">
        <v>2</v>
      </c>
      <c r="F87" s="4">
        <v>32.979999999999997</v>
      </c>
      <c r="G87" s="1">
        <v>0.05</v>
      </c>
      <c r="H87" s="2">
        <v>42026</v>
      </c>
      <c r="I87" s="2">
        <v>42027</v>
      </c>
      <c r="J87" s="1" t="s">
        <v>41</v>
      </c>
      <c r="K87" s="1">
        <v>37664</v>
      </c>
      <c r="L87" s="1" t="s">
        <v>32</v>
      </c>
      <c r="M87" s="1" t="s">
        <v>185</v>
      </c>
      <c r="N87" s="1" t="s">
        <v>184</v>
      </c>
      <c r="O87" s="1" t="s">
        <v>2245</v>
      </c>
      <c r="P87" s="1" t="s">
        <v>73</v>
      </c>
      <c r="Q87" s="1" t="s">
        <v>144</v>
      </c>
      <c r="R87" s="1" t="s">
        <v>42</v>
      </c>
      <c r="S87" s="1" t="s">
        <v>53</v>
      </c>
      <c r="T87" s="1"/>
      <c r="Y87" s="1"/>
    </row>
    <row r="88" spans="1:25" x14ac:dyDescent="0.35">
      <c r="A88" s="1">
        <v>151</v>
      </c>
      <c r="B88" s="1" t="str">
        <f>VLOOKUP(Table1[[#This Row],[Customer ID]],'Customer Lookup'!A:B,2,)</f>
        <v>Geoffrey Zhu</v>
      </c>
      <c r="C88" s="1">
        <v>89523</v>
      </c>
      <c r="D88" s="1" t="str">
        <f>_xlfn.XLOOKUP(Table1[[#This Row],[Product Sub-Category]],'Product Lookup'!A:A,'Product Lookup'!B:B)</f>
        <v>Envelopes</v>
      </c>
      <c r="E88" s="1">
        <v>5</v>
      </c>
      <c r="F88" s="4">
        <v>5.98</v>
      </c>
      <c r="G88" s="1">
        <v>0.05</v>
      </c>
      <c r="H88" s="2">
        <v>42114</v>
      </c>
      <c r="I88" s="2">
        <v>42116</v>
      </c>
      <c r="J88" s="1" t="s">
        <v>21</v>
      </c>
      <c r="K88" s="1">
        <v>37664</v>
      </c>
      <c r="L88" s="1" t="s">
        <v>32</v>
      </c>
      <c r="M88" s="1" t="s">
        <v>185</v>
      </c>
      <c r="N88" s="1" t="s">
        <v>184</v>
      </c>
      <c r="O88" s="1" t="s">
        <v>2245</v>
      </c>
      <c r="P88" s="1" t="s">
        <v>58</v>
      </c>
      <c r="Q88" s="1" t="s">
        <v>61</v>
      </c>
      <c r="R88" s="1" t="s">
        <v>42</v>
      </c>
      <c r="S88" s="1" t="s">
        <v>53</v>
      </c>
      <c r="T88" s="1"/>
      <c r="Y88" s="1"/>
    </row>
    <row r="89" spans="1:25" x14ac:dyDescent="0.35">
      <c r="A89" s="1">
        <v>152</v>
      </c>
      <c r="B89" s="1" t="str">
        <f>VLOOKUP(Table1[[#This Row],[Customer ID]],'Customer Lookup'!A:B,2,)</f>
        <v>Kent Kerr</v>
      </c>
      <c r="C89" s="1">
        <v>89520</v>
      </c>
      <c r="D89" s="1" t="str">
        <f>_xlfn.XLOOKUP(Table1[[#This Row],[Product Sub-Category]],'Product Lookup'!A:A,'Product Lookup'!B:B)</f>
        <v>Pens</v>
      </c>
      <c r="E89" s="1">
        <v>2</v>
      </c>
      <c r="F89" s="4">
        <v>2.88</v>
      </c>
      <c r="G89" s="1">
        <v>0.05</v>
      </c>
      <c r="H89" s="2">
        <v>42019</v>
      </c>
      <c r="I89" s="2">
        <v>42020</v>
      </c>
      <c r="J89" s="1" t="s">
        <v>41</v>
      </c>
      <c r="K89" s="1">
        <v>37918</v>
      </c>
      <c r="L89" s="1" t="s">
        <v>32</v>
      </c>
      <c r="M89" s="1" t="s">
        <v>188</v>
      </c>
      <c r="N89" s="1" t="s">
        <v>184</v>
      </c>
      <c r="O89" s="1" t="s">
        <v>2245</v>
      </c>
      <c r="P89" s="1" t="s">
        <v>58</v>
      </c>
      <c r="Q89" s="1" t="s">
        <v>25</v>
      </c>
      <c r="R89" s="1" t="s">
        <v>104</v>
      </c>
      <c r="S89" s="1" t="s">
        <v>26</v>
      </c>
      <c r="T89" s="1"/>
      <c r="Y89" s="1"/>
    </row>
    <row r="90" spans="1:25" x14ac:dyDescent="0.35">
      <c r="A90" s="1">
        <v>152</v>
      </c>
      <c r="B90" s="1" t="str">
        <f>VLOOKUP(Table1[[#This Row],[Customer ID]],'Customer Lookup'!A:B,2,)</f>
        <v>Kent Kerr</v>
      </c>
      <c r="C90" s="1">
        <v>89522</v>
      </c>
      <c r="D90" s="1" t="str">
        <f>_xlfn.XLOOKUP(Table1[[#This Row],[Product Sub-Category]],'Product Lookup'!A:A,'Product Lookup'!B:B)</f>
        <v>Furnishings</v>
      </c>
      <c r="E90" s="1">
        <v>8</v>
      </c>
      <c r="F90" s="4">
        <v>79.52</v>
      </c>
      <c r="G90" s="1">
        <v>0.05</v>
      </c>
      <c r="H90" s="2">
        <v>42113</v>
      </c>
      <c r="I90" s="2">
        <v>42120</v>
      </c>
      <c r="J90" s="1" t="s">
        <v>98</v>
      </c>
      <c r="K90" s="1">
        <v>37918</v>
      </c>
      <c r="L90" s="1" t="s">
        <v>32</v>
      </c>
      <c r="M90" s="1" t="s">
        <v>188</v>
      </c>
      <c r="N90" s="1" t="s">
        <v>184</v>
      </c>
      <c r="O90" s="1" t="s">
        <v>2245</v>
      </c>
      <c r="P90" s="1" t="s">
        <v>34</v>
      </c>
      <c r="Q90" s="1" t="s">
        <v>52</v>
      </c>
      <c r="R90" s="1" t="s">
        <v>42</v>
      </c>
      <c r="S90" s="1" t="s">
        <v>75</v>
      </c>
      <c r="T90" s="1"/>
      <c r="Y90" s="1"/>
    </row>
    <row r="91" spans="1:25" x14ac:dyDescent="0.35">
      <c r="A91" s="1">
        <v>152</v>
      </c>
      <c r="B91" s="1" t="str">
        <f>VLOOKUP(Table1[[#This Row],[Customer ID]],'Customer Lookup'!A:B,2,)</f>
        <v>Kent Kerr</v>
      </c>
      <c r="C91" s="1">
        <v>89524</v>
      </c>
      <c r="D91" s="1" t="str">
        <f>_xlfn.XLOOKUP(Table1[[#This Row],[Product Sub-Category]],'Product Lookup'!A:A,'Product Lookup'!B:B)</f>
        <v>Telephones</v>
      </c>
      <c r="E91" s="1">
        <v>5</v>
      </c>
      <c r="F91" s="4">
        <v>65.989999999999995</v>
      </c>
      <c r="G91" s="1">
        <v>0.05</v>
      </c>
      <c r="H91" s="2">
        <v>42092</v>
      </c>
      <c r="I91" s="2">
        <v>42095</v>
      </c>
      <c r="J91" s="1" t="s">
        <v>21</v>
      </c>
      <c r="K91" s="1">
        <v>37918</v>
      </c>
      <c r="L91" s="1" t="s">
        <v>32</v>
      </c>
      <c r="M91" s="1" t="s">
        <v>188</v>
      </c>
      <c r="N91" s="1" t="s">
        <v>184</v>
      </c>
      <c r="O91" s="1" t="s">
        <v>2245</v>
      </c>
      <c r="P91" s="1" t="s">
        <v>73</v>
      </c>
      <c r="Q91" s="1" t="s">
        <v>2234</v>
      </c>
      <c r="R91" s="1" t="s">
        <v>104</v>
      </c>
      <c r="S91" s="1" t="s">
        <v>53</v>
      </c>
      <c r="T91" s="1"/>
      <c r="Y91" s="1"/>
    </row>
    <row r="92" spans="1:25" x14ac:dyDescent="0.35">
      <c r="A92" s="1">
        <v>152</v>
      </c>
      <c r="B92" s="1" t="str">
        <f>VLOOKUP(Table1[[#This Row],[Customer ID]],'Customer Lookup'!A:B,2,)</f>
        <v>Kent Kerr</v>
      </c>
      <c r="C92" s="1">
        <v>89525</v>
      </c>
      <c r="D92" s="1" t="str">
        <f>_xlfn.XLOOKUP(Table1[[#This Row],[Product Sub-Category]],'Product Lookup'!A:A,'Product Lookup'!B:B)</f>
        <v>Computer Peripherals</v>
      </c>
      <c r="E92" s="1">
        <v>21</v>
      </c>
      <c r="F92" s="4">
        <v>39.979999999999997</v>
      </c>
      <c r="G92" s="1">
        <v>0.05</v>
      </c>
      <c r="H92" s="2">
        <v>42173</v>
      </c>
      <c r="I92" s="2">
        <v>42177</v>
      </c>
      <c r="J92" s="1" t="s">
        <v>98</v>
      </c>
      <c r="K92" s="1">
        <v>37918</v>
      </c>
      <c r="L92" s="1" t="s">
        <v>32</v>
      </c>
      <c r="M92" s="1" t="s">
        <v>188</v>
      </c>
      <c r="N92" s="1" t="s">
        <v>184</v>
      </c>
      <c r="O92" s="1" t="s">
        <v>1097</v>
      </c>
      <c r="P92" s="1" t="s">
        <v>73</v>
      </c>
      <c r="Q92" s="1" t="s">
        <v>144</v>
      </c>
      <c r="R92" s="1" t="s">
        <v>51</v>
      </c>
      <c r="S92" s="1" t="s">
        <v>53</v>
      </c>
      <c r="T92" s="1"/>
      <c r="Y92" s="1"/>
    </row>
    <row r="93" spans="1:25" x14ac:dyDescent="0.35">
      <c r="A93" s="1">
        <v>156</v>
      </c>
      <c r="B93" s="1" t="str">
        <f>VLOOKUP(Table1[[#This Row],[Customer ID]],'Customer Lookup'!A:B,2,)</f>
        <v>Diana Xu</v>
      </c>
      <c r="C93" s="1">
        <v>87671</v>
      </c>
      <c r="D93" s="1" t="str">
        <f>_xlfn.XLOOKUP(Table1[[#This Row],[Product Sub-Category]],'Product Lookup'!A:A,'Product Lookup'!B:B)</f>
        <v>Telephones</v>
      </c>
      <c r="E93" s="1">
        <v>13</v>
      </c>
      <c r="F93" s="4">
        <v>95.99</v>
      </c>
      <c r="G93" s="1">
        <v>0.05</v>
      </c>
      <c r="H93" s="2">
        <v>42138</v>
      </c>
      <c r="I93" s="2">
        <v>42139</v>
      </c>
      <c r="J93" s="1" t="s">
        <v>41</v>
      </c>
      <c r="K93" s="1">
        <v>80525</v>
      </c>
      <c r="L93" s="1" t="s">
        <v>32</v>
      </c>
      <c r="M93" s="1" t="s">
        <v>195</v>
      </c>
      <c r="N93" s="1" t="s">
        <v>194</v>
      </c>
      <c r="O93" s="1" t="s">
        <v>1097</v>
      </c>
      <c r="P93" s="1" t="s">
        <v>73</v>
      </c>
      <c r="Q93" s="1" t="s">
        <v>2234</v>
      </c>
      <c r="R93" s="1" t="s">
        <v>81</v>
      </c>
      <c r="S93" s="1" t="s">
        <v>53</v>
      </c>
      <c r="T93" s="1"/>
      <c r="Y93" s="1"/>
    </row>
    <row r="94" spans="1:25" x14ac:dyDescent="0.35">
      <c r="A94" s="1">
        <v>156</v>
      </c>
      <c r="B94" s="1" t="str">
        <f>VLOOKUP(Table1[[#This Row],[Customer ID]],'Customer Lookup'!A:B,2,)</f>
        <v>Diana Xu</v>
      </c>
      <c r="C94" s="1">
        <v>87672</v>
      </c>
      <c r="D94" s="1" t="str">
        <f>_xlfn.XLOOKUP(Table1[[#This Row],[Product Sub-Category]],'Product Lookup'!A:A,'Product Lookup'!B:B)</f>
        <v>Appliances</v>
      </c>
      <c r="E94" s="1">
        <v>3</v>
      </c>
      <c r="F94" s="4">
        <v>10.89</v>
      </c>
      <c r="G94" s="1">
        <v>0.05</v>
      </c>
      <c r="H94" s="2">
        <v>42029</v>
      </c>
      <c r="I94" s="2">
        <v>42030</v>
      </c>
      <c r="J94" s="1" t="s">
        <v>21</v>
      </c>
      <c r="K94" s="1">
        <v>80525</v>
      </c>
      <c r="L94" s="1" t="s">
        <v>32</v>
      </c>
      <c r="M94" s="1" t="s">
        <v>195</v>
      </c>
      <c r="N94" s="1" t="s">
        <v>194</v>
      </c>
      <c r="O94" s="1" t="s">
        <v>1097</v>
      </c>
      <c r="P94" s="1" t="s">
        <v>58</v>
      </c>
      <c r="Q94" s="1" t="s">
        <v>196</v>
      </c>
      <c r="R94" s="1" t="s">
        <v>81</v>
      </c>
      <c r="S94" s="1" t="s">
        <v>53</v>
      </c>
      <c r="T94" s="1"/>
      <c r="Y94" s="1"/>
    </row>
    <row r="95" spans="1:25" x14ac:dyDescent="0.35">
      <c r="A95" s="1">
        <v>164</v>
      </c>
      <c r="B95" s="1" t="str">
        <f>VLOOKUP(Table1[[#This Row],[Customer ID]],'Customer Lookup'!A:B,2,)</f>
        <v>Robin Kramer Vaughn</v>
      </c>
      <c r="C95" s="1">
        <v>89961</v>
      </c>
      <c r="D95" s="1" t="str">
        <f>_xlfn.XLOOKUP(Table1[[#This Row],[Product Sub-Category]],'Product Lookup'!A:A,'Product Lookup'!B:B)</f>
        <v>Bookcases</v>
      </c>
      <c r="E95" s="1">
        <v>7</v>
      </c>
      <c r="F95" s="4">
        <v>100.98</v>
      </c>
      <c r="G95" s="1">
        <v>0.1</v>
      </c>
      <c r="H95" s="2">
        <v>42006</v>
      </c>
      <c r="I95" s="2">
        <v>42008</v>
      </c>
      <c r="J95" s="1" t="s">
        <v>50</v>
      </c>
      <c r="K95" s="1">
        <v>99352</v>
      </c>
      <c r="L95" s="1" t="s">
        <v>32</v>
      </c>
      <c r="M95" s="1" t="s">
        <v>199</v>
      </c>
      <c r="N95" s="1" t="s">
        <v>29</v>
      </c>
      <c r="O95" s="1" t="s">
        <v>1097</v>
      </c>
      <c r="P95" s="1" t="s">
        <v>34</v>
      </c>
      <c r="Q95" s="1" t="s">
        <v>151</v>
      </c>
      <c r="R95" s="1" t="s">
        <v>42</v>
      </c>
      <c r="S95" s="1" t="s">
        <v>108</v>
      </c>
      <c r="T95" s="1"/>
      <c r="Y95" s="1"/>
    </row>
    <row r="96" spans="1:25" x14ac:dyDescent="0.35">
      <c r="A96" s="1">
        <v>164</v>
      </c>
      <c r="B96" s="1" t="str">
        <f>VLOOKUP(Table1[[#This Row],[Customer ID]],'Customer Lookup'!A:B,2,)</f>
        <v>Robin Kramer Vaughn</v>
      </c>
      <c r="C96" s="1">
        <v>89961</v>
      </c>
      <c r="D96" s="1" t="str">
        <f>_xlfn.XLOOKUP(Table1[[#This Row],[Product Sub-Category]],'Product Lookup'!A:A,'Product Lookup'!B:B)</f>
        <v>Paper</v>
      </c>
      <c r="E96" s="1">
        <v>9</v>
      </c>
      <c r="F96" s="4">
        <v>4.9800000000000004</v>
      </c>
      <c r="G96" s="1">
        <v>0.05</v>
      </c>
      <c r="H96" s="2">
        <v>42006</v>
      </c>
      <c r="I96" s="2">
        <v>42007</v>
      </c>
      <c r="J96" s="1" t="s">
        <v>50</v>
      </c>
      <c r="K96" s="1">
        <v>99352</v>
      </c>
      <c r="L96" s="1" t="s">
        <v>32</v>
      </c>
      <c r="M96" s="1" t="s">
        <v>199</v>
      </c>
      <c r="N96" s="1" t="s">
        <v>29</v>
      </c>
      <c r="O96" s="1" t="s">
        <v>2245</v>
      </c>
      <c r="P96" s="1" t="s">
        <v>58</v>
      </c>
      <c r="Q96" s="1" t="s">
        <v>83</v>
      </c>
      <c r="R96" s="1" t="s">
        <v>42</v>
      </c>
      <c r="S96" s="1" t="s">
        <v>53</v>
      </c>
      <c r="T96" s="1"/>
      <c r="Y96" s="1"/>
    </row>
    <row r="97" spans="1:25" x14ac:dyDescent="0.35">
      <c r="A97" s="1">
        <v>166</v>
      </c>
      <c r="B97" s="1" t="str">
        <f>VLOOKUP(Table1[[#This Row],[Customer ID]],'Customer Lookup'!A:B,2,)</f>
        <v>Vicki Hauser</v>
      </c>
      <c r="C97" s="1">
        <v>89426</v>
      </c>
      <c r="D97" s="1" t="str">
        <f>_xlfn.XLOOKUP(Table1[[#This Row],[Product Sub-Category]],'Product Lookup'!A:A,'Product Lookup'!B:B)</f>
        <v>Office Machines</v>
      </c>
      <c r="E97" s="1">
        <v>5</v>
      </c>
      <c r="F97" s="4">
        <v>399.98</v>
      </c>
      <c r="G97" s="1">
        <v>0.1</v>
      </c>
      <c r="H97" s="2">
        <v>42015</v>
      </c>
      <c r="I97" s="2">
        <v>42022</v>
      </c>
      <c r="J97" s="1" t="s">
        <v>98</v>
      </c>
      <c r="K97" s="1">
        <v>37087</v>
      </c>
      <c r="L97" s="1" t="s">
        <v>32</v>
      </c>
      <c r="M97" s="1" t="s">
        <v>200</v>
      </c>
      <c r="N97" s="1" t="s">
        <v>184</v>
      </c>
      <c r="O97" s="1" t="s">
        <v>2245</v>
      </c>
      <c r="P97" s="1" t="s">
        <v>73</v>
      </c>
      <c r="Q97" s="1" t="s">
        <v>74</v>
      </c>
      <c r="R97" s="1" t="s">
        <v>104</v>
      </c>
      <c r="S97" s="1" t="s">
        <v>108</v>
      </c>
      <c r="T97" s="1"/>
      <c r="Y97" s="1"/>
    </row>
    <row r="98" spans="1:25" x14ac:dyDescent="0.35">
      <c r="A98" s="1">
        <v>169</v>
      </c>
      <c r="B98" s="1" t="str">
        <f>VLOOKUP(Table1[[#This Row],[Customer ID]],'Customer Lookup'!A:B,2,)</f>
        <v>Janice Cole</v>
      </c>
      <c r="C98" s="1">
        <v>87463</v>
      </c>
      <c r="D98" s="1" t="str">
        <f>_xlfn.XLOOKUP(Table1[[#This Row],[Product Sub-Category]],'Product Lookup'!A:A,'Product Lookup'!B:B)</f>
        <v>Computer Peripherals</v>
      </c>
      <c r="E98" s="1">
        <v>3</v>
      </c>
      <c r="F98" s="4">
        <v>43.22</v>
      </c>
      <c r="G98" s="1">
        <v>0.05</v>
      </c>
      <c r="H98" s="2">
        <v>42007</v>
      </c>
      <c r="I98" s="2">
        <v>42009</v>
      </c>
      <c r="J98" s="1" t="s">
        <v>98</v>
      </c>
      <c r="K98" s="1">
        <v>70802</v>
      </c>
      <c r="L98" s="1" t="s">
        <v>32</v>
      </c>
      <c r="M98" s="1" t="s">
        <v>202</v>
      </c>
      <c r="N98" s="1" t="s">
        <v>138</v>
      </c>
      <c r="O98" s="1" t="s">
        <v>2245</v>
      </c>
      <c r="P98" s="1" t="s">
        <v>73</v>
      </c>
      <c r="Q98" s="1" t="s">
        <v>144</v>
      </c>
      <c r="R98" s="1" t="s">
        <v>81</v>
      </c>
      <c r="S98" s="1" t="s">
        <v>53</v>
      </c>
      <c r="T98" s="1"/>
      <c r="Y98" s="1"/>
    </row>
    <row r="99" spans="1:25" x14ac:dyDescent="0.35">
      <c r="A99" s="1">
        <v>169</v>
      </c>
      <c r="B99" s="1" t="str">
        <f>VLOOKUP(Table1[[#This Row],[Customer ID]],'Customer Lookup'!A:B,2,)</f>
        <v>Janice Cole</v>
      </c>
      <c r="C99" s="1">
        <v>87463</v>
      </c>
      <c r="D99" s="1" t="str">
        <f>_xlfn.XLOOKUP(Table1[[#This Row],[Product Sub-Category]],'Product Lookup'!A:A,'Product Lookup'!B:B)</f>
        <v>Office Machines</v>
      </c>
      <c r="E99" s="1">
        <v>12</v>
      </c>
      <c r="F99" s="4">
        <v>574.74</v>
      </c>
      <c r="G99" s="1">
        <v>0.1</v>
      </c>
      <c r="H99" s="2">
        <v>42007</v>
      </c>
      <c r="I99" s="2">
        <v>42014</v>
      </c>
      <c r="J99" s="1" t="s">
        <v>98</v>
      </c>
      <c r="K99" s="1">
        <v>70802</v>
      </c>
      <c r="L99" s="1" t="s">
        <v>32</v>
      </c>
      <c r="M99" s="1" t="s">
        <v>202</v>
      </c>
      <c r="N99" s="1" t="s">
        <v>138</v>
      </c>
      <c r="O99" s="1" t="s">
        <v>2245</v>
      </c>
      <c r="P99" s="1" t="s">
        <v>73</v>
      </c>
      <c r="Q99" s="1" t="s">
        <v>74</v>
      </c>
      <c r="R99" s="1" t="s">
        <v>81</v>
      </c>
      <c r="S99" s="1" t="s">
        <v>178</v>
      </c>
      <c r="T99" s="1"/>
      <c r="Y99" s="1"/>
    </row>
    <row r="100" spans="1:25" x14ac:dyDescent="0.35">
      <c r="A100" s="1">
        <v>169</v>
      </c>
      <c r="B100" s="1" t="str">
        <f>VLOOKUP(Table1[[#This Row],[Customer ID]],'Customer Lookup'!A:B,2,)</f>
        <v>Janice Cole</v>
      </c>
      <c r="C100" s="1">
        <v>87463</v>
      </c>
      <c r="D100" s="1" t="str">
        <f>_xlfn.XLOOKUP(Table1[[#This Row],[Product Sub-Category]],'Product Lookup'!A:A,'Product Lookup'!B:B)</f>
        <v>Paper</v>
      </c>
      <c r="E100" s="1">
        <v>3</v>
      </c>
      <c r="F100" s="4">
        <v>10.14</v>
      </c>
      <c r="G100" s="1">
        <v>0.05</v>
      </c>
      <c r="H100" s="2">
        <v>42007</v>
      </c>
      <c r="I100" s="2">
        <v>42011</v>
      </c>
      <c r="J100" s="1" t="s">
        <v>98</v>
      </c>
      <c r="K100" s="1">
        <v>70802</v>
      </c>
      <c r="L100" s="1" t="s">
        <v>32</v>
      </c>
      <c r="M100" s="1" t="s">
        <v>202</v>
      </c>
      <c r="N100" s="1" t="s">
        <v>138</v>
      </c>
      <c r="O100" s="1" t="s">
        <v>2243</v>
      </c>
      <c r="P100" s="1" t="s">
        <v>58</v>
      </c>
      <c r="Q100" s="1" t="s">
        <v>83</v>
      </c>
      <c r="R100" s="1" t="s">
        <v>81</v>
      </c>
      <c r="S100" s="1" t="s">
        <v>26</v>
      </c>
      <c r="T100" s="1"/>
      <c r="Y100" s="1"/>
    </row>
    <row r="101" spans="1:25" x14ac:dyDescent="0.35">
      <c r="A101" s="1">
        <v>171</v>
      </c>
      <c r="B101" s="1" t="str">
        <f>VLOOKUP(Table1[[#This Row],[Customer ID]],'Customer Lookup'!A:B,2,)</f>
        <v>Christina Matthews</v>
      </c>
      <c r="C101" s="1">
        <v>87464</v>
      </c>
      <c r="D101" s="1" t="str">
        <f>_xlfn.XLOOKUP(Table1[[#This Row],[Product Sub-Category]],'Product Lookup'!A:A,'Product Lookup'!B:B)</f>
        <v>Binders</v>
      </c>
      <c r="E101" s="1">
        <v>1</v>
      </c>
      <c r="F101" s="4">
        <v>1.88</v>
      </c>
      <c r="G101" s="1">
        <v>0.05</v>
      </c>
      <c r="H101" s="2">
        <v>42107</v>
      </c>
      <c r="I101" s="2">
        <v>42109</v>
      </c>
      <c r="J101" s="1" t="s">
        <v>41</v>
      </c>
      <c r="K101" s="1">
        <v>7024</v>
      </c>
      <c r="L101" s="1" t="s">
        <v>32</v>
      </c>
      <c r="M101" s="1" t="s">
        <v>203</v>
      </c>
      <c r="N101" s="1" t="s">
        <v>46</v>
      </c>
      <c r="O101" s="1" t="s">
        <v>1097</v>
      </c>
      <c r="P101" s="1" t="s">
        <v>58</v>
      </c>
      <c r="Q101" s="1" t="s">
        <v>2236</v>
      </c>
      <c r="R101" s="1" t="s">
        <v>81</v>
      </c>
      <c r="S101" s="1" t="s">
        <v>53</v>
      </c>
      <c r="T101" s="1"/>
      <c r="Y101" s="1"/>
    </row>
    <row r="102" spans="1:25" x14ac:dyDescent="0.35">
      <c r="A102" s="1">
        <v>181</v>
      </c>
      <c r="B102" s="1" t="str">
        <f>VLOOKUP(Table1[[#This Row],[Customer ID]],'Customer Lookup'!A:B,2,)</f>
        <v>Wesley Waller</v>
      </c>
      <c r="C102" s="1">
        <v>38087</v>
      </c>
      <c r="D102" s="1" t="str">
        <f>_xlfn.XLOOKUP(Table1[[#This Row],[Product Sub-Category]],'Product Lookup'!A:A,'Product Lookup'!B:B)</f>
        <v>Computer Peripherals</v>
      </c>
      <c r="E102" s="1">
        <v>18</v>
      </c>
      <c r="F102" s="4">
        <v>49.99</v>
      </c>
      <c r="G102" s="1">
        <v>0.05</v>
      </c>
      <c r="H102" s="2">
        <v>42056</v>
      </c>
      <c r="I102" s="2">
        <v>42056</v>
      </c>
      <c r="J102" s="1" t="s">
        <v>41</v>
      </c>
      <c r="K102" s="1">
        <v>94122</v>
      </c>
      <c r="L102" s="1" t="s">
        <v>32</v>
      </c>
      <c r="M102" s="1" t="s">
        <v>206</v>
      </c>
      <c r="N102" s="1" t="s">
        <v>37</v>
      </c>
      <c r="O102" s="1" t="s">
        <v>1097</v>
      </c>
      <c r="P102" s="1" t="s">
        <v>73</v>
      </c>
      <c r="Q102" s="1" t="s">
        <v>144</v>
      </c>
      <c r="R102" s="1" t="s">
        <v>51</v>
      </c>
      <c r="S102" s="1" t="s">
        <v>53</v>
      </c>
      <c r="T102" s="1"/>
      <c r="Y102" s="1"/>
    </row>
    <row r="103" spans="1:25" x14ac:dyDescent="0.35">
      <c r="A103" s="1">
        <v>181</v>
      </c>
      <c r="B103" s="1" t="str">
        <f>VLOOKUP(Table1[[#This Row],[Customer ID]],'Customer Lookup'!A:B,2,)</f>
        <v>Wesley Waller</v>
      </c>
      <c r="C103" s="1">
        <v>3585</v>
      </c>
      <c r="D103" s="1" t="str">
        <f>_xlfn.XLOOKUP(Table1[[#This Row],[Product Sub-Category]],'Product Lookup'!A:A,'Product Lookup'!B:B)</f>
        <v>Pens</v>
      </c>
      <c r="E103" s="1">
        <v>116</v>
      </c>
      <c r="F103" s="4">
        <v>1.68</v>
      </c>
      <c r="G103" s="1">
        <v>0.05</v>
      </c>
      <c r="H103" s="2">
        <v>42146</v>
      </c>
      <c r="I103" s="2">
        <v>42147</v>
      </c>
      <c r="J103" s="1" t="s">
        <v>21</v>
      </c>
      <c r="K103" s="1">
        <v>94122</v>
      </c>
      <c r="L103" s="1" t="s">
        <v>32</v>
      </c>
      <c r="M103" s="1" t="s">
        <v>206</v>
      </c>
      <c r="N103" s="1" t="s">
        <v>37</v>
      </c>
      <c r="O103" s="1" t="s">
        <v>2243</v>
      </c>
      <c r="P103" s="1" t="s">
        <v>58</v>
      </c>
      <c r="Q103" s="1" t="s">
        <v>25</v>
      </c>
      <c r="R103" s="1" t="s">
        <v>81</v>
      </c>
      <c r="S103" s="1" t="s">
        <v>26</v>
      </c>
      <c r="T103" s="1"/>
      <c r="Y103" s="1"/>
    </row>
    <row r="104" spans="1:25" x14ac:dyDescent="0.35">
      <c r="A104" s="1">
        <v>184</v>
      </c>
      <c r="B104" s="1" t="str">
        <f>VLOOKUP(Table1[[#This Row],[Customer ID]],'Customer Lookup'!A:B,2,)</f>
        <v>Phillip Holmes</v>
      </c>
      <c r="C104" s="1">
        <v>88360</v>
      </c>
      <c r="D104" s="1" t="str">
        <f>_xlfn.XLOOKUP(Table1[[#This Row],[Product Sub-Category]],'Product Lookup'!A:A,'Product Lookup'!B:B)</f>
        <v>Computer Peripherals</v>
      </c>
      <c r="E104" s="1">
        <v>5</v>
      </c>
      <c r="F104" s="4">
        <v>49.99</v>
      </c>
      <c r="G104" s="1">
        <v>0.05</v>
      </c>
      <c r="H104" s="2">
        <v>42056</v>
      </c>
      <c r="I104" s="2">
        <v>42056</v>
      </c>
      <c r="J104" s="1" t="s">
        <v>41</v>
      </c>
      <c r="K104" s="1">
        <v>2474</v>
      </c>
      <c r="L104" s="1" t="s">
        <v>32</v>
      </c>
      <c r="M104" s="1" t="s">
        <v>208</v>
      </c>
      <c r="N104" s="1" t="s">
        <v>152</v>
      </c>
      <c r="O104" s="1" t="s">
        <v>2244</v>
      </c>
      <c r="P104" s="1" t="s">
        <v>73</v>
      </c>
      <c r="Q104" s="1" t="s">
        <v>144</v>
      </c>
      <c r="R104" s="1" t="s">
        <v>51</v>
      </c>
      <c r="S104" s="1" t="s">
        <v>53</v>
      </c>
      <c r="T104" s="1"/>
      <c r="Y104" s="1"/>
    </row>
    <row r="105" spans="1:25" x14ac:dyDescent="0.35">
      <c r="A105" s="1">
        <v>188</v>
      </c>
      <c r="B105" s="1" t="str">
        <f>VLOOKUP(Table1[[#This Row],[Customer ID]],'Customer Lookup'!A:B,2,)</f>
        <v>Alex Harrell</v>
      </c>
      <c r="C105" s="1">
        <v>88361</v>
      </c>
      <c r="D105" s="1" t="str">
        <f>_xlfn.XLOOKUP(Table1[[#This Row],[Product Sub-Category]],'Product Lookup'!A:A,'Product Lookup'!B:B)</f>
        <v>Paper</v>
      </c>
      <c r="E105" s="1">
        <v>23</v>
      </c>
      <c r="F105" s="4">
        <v>10.06</v>
      </c>
      <c r="G105" s="1">
        <v>0.05</v>
      </c>
      <c r="H105" s="2">
        <v>42146</v>
      </c>
      <c r="I105" s="2">
        <v>42146</v>
      </c>
      <c r="J105" s="1" t="s">
        <v>21</v>
      </c>
      <c r="K105" s="1">
        <v>76240</v>
      </c>
      <c r="L105" s="1" t="s">
        <v>32</v>
      </c>
      <c r="M105" s="1" t="s">
        <v>209</v>
      </c>
      <c r="N105" s="1" t="s">
        <v>112</v>
      </c>
      <c r="O105" s="1" t="s">
        <v>2244</v>
      </c>
      <c r="P105" s="1" t="s">
        <v>58</v>
      </c>
      <c r="Q105" s="1" t="s">
        <v>83</v>
      </c>
      <c r="R105" s="1" t="s">
        <v>81</v>
      </c>
      <c r="S105" s="1" t="s">
        <v>26</v>
      </c>
      <c r="T105" s="1"/>
      <c r="Y105" s="1"/>
    </row>
    <row r="106" spans="1:25" x14ac:dyDescent="0.35">
      <c r="A106" s="1">
        <v>188</v>
      </c>
      <c r="B106" s="1" t="str">
        <f>VLOOKUP(Table1[[#This Row],[Customer ID]],'Customer Lookup'!A:B,2,)</f>
        <v>Alex Harrell</v>
      </c>
      <c r="C106" s="1">
        <v>88361</v>
      </c>
      <c r="D106" s="1" t="str">
        <f>_xlfn.XLOOKUP(Table1[[#This Row],[Product Sub-Category]],'Product Lookup'!A:A,'Product Lookup'!B:B)</f>
        <v>Pens</v>
      </c>
      <c r="E106" s="1">
        <v>29</v>
      </c>
      <c r="F106" s="4">
        <v>1.68</v>
      </c>
      <c r="G106" s="1">
        <v>0.05</v>
      </c>
      <c r="H106" s="2">
        <v>42146</v>
      </c>
      <c r="I106" s="2">
        <v>42147</v>
      </c>
      <c r="J106" s="1" t="s">
        <v>21</v>
      </c>
      <c r="K106" s="1">
        <v>76240</v>
      </c>
      <c r="L106" s="1" t="s">
        <v>32</v>
      </c>
      <c r="M106" s="1" t="s">
        <v>209</v>
      </c>
      <c r="N106" s="1" t="s">
        <v>112</v>
      </c>
      <c r="O106" s="1" t="s">
        <v>2244</v>
      </c>
      <c r="P106" s="1" t="s">
        <v>58</v>
      </c>
      <c r="Q106" s="1" t="s">
        <v>25</v>
      </c>
      <c r="R106" s="1" t="s">
        <v>81</v>
      </c>
      <c r="S106" s="1" t="s">
        <v>26</v>
      </c>
      <c r="T106" s="1"/>
      <c r="Y106" s="1"/>
    </row>
    <row r="107" spans="1:25" x14ac:dyDescent="0.35">
      <c r="A107" s="1">
        <v>190</v>
      </c>
      <c r="B107" s="1" t="str">
        <f>VLOOKUP(Table1[[#This Row],[Customer ID]],'Customer Lookup'!A:B,2,)</f>
        <v>Lloyd Norris</v>
      </c>
      <c r="C107" s="1">
        <v>89092</v>
      </c>
      <c r="D107" s="1" t="str">
        <f>_xlfn.XLOOKUP(Table1[[#This Row],[Product Sub-Category]],'Product Lookup'!A:A,'Product Lookup'!B:B)</f>
        <v>Binders</v>
      </c>
      <c r="E107" s="1">
        <v>3</v>
      </c>
      <c r="F107" s="4">
        <v>58.1</v>
      </c>
      <c r="G107" s="1">
        <v>0.05</v>
      </c>
      <c r="H107" s="2">
        <v>42047</v>
      </c>
      <c r="I107" s="2">
        <v>42048</v>
      </c>
      <c r="J107" s="1" t="s">
        <v>21</v>
      </c>
      <c r="K107" s="1">
        <v>60004</v>
      </c>
      <c r="L107" s="1" t="s">
        <v>32</v>
      </c>
      <c r="M107" s="1" t="s">
        <v>210</v>
      </c>
      <c r="N107" s="1" t="s">
        <v>142</v>
      </c>
      <c r="O107" s="1" t="s">
        <v>2244</v>
      </c>
      <c r="P107" s="1" t="s">
        <v>58</v>
      </c>
      <c r="Q107" s="1" t="s">
        <v>2236</v>
      </c>
      <c r="R107" s="1" t="s">
        <v>81</v>
      </c>
      <c r="S107" s="1" t="s">
        <v>53</v>
      </c>
      <c r="T107" s="1"/>
      <c r="Y107" s="1"/>
    </row>
    <row r="108" spans="1:25" x14ac:dyDescent="0.35">
      <c r="A108" s="1">
        <v>191</v>
      </c>
      <c r="B108" s="1" t="str">
        <f>VLOOKUP(Table1[[#This Row],[Customer ID]],'Customer Lookup'!A:B,2,)</f>
        <v>Gerald Kearney</v>
      </c>
      <c r="C108" s="1">
        <v>89092</v>
      </c>
      <c r="D108" s="1" t="str">
        <f>_xlfn.XLOOKUP(Table1[[#This Row],[Product Sub-Category]],'Product Lookup'!A:A,'Product Lookup'!B:B)</f>
        <v>Appliances</v>
      </c>
      <c r="E108" s="1">
        <v>1</v>
      </c>
      <c r="F108" s="4">
        <v>80.48</v>
      </c>
      <c r="G108" s="1">
        <v>0.05</v>
      </c>
      <c r="H108" s="2">
        <v>42047</v>
      </c>
      <c r="I108" s="2">
        <v>42050</v>
      </c>
      <c r="J108" s="1" t="s">
        <v>21</v>
      </c>
      <c r="K108" s="1">
        <v>60505</v>
      </c>
      <c r="L108" s="1" t="s">
        <v>32</v>
      </c>
      <c r="M108" s="1" t="s">
        <v>212</v>
      </c>
      <c r="N108" s="1" t="s">
        <v>142</v>
      </c>
      <c r="O108" s="1" t="s">
        <v>2244</v>
      </c>
      <c r="P108" s="1" t="s">
        <v>58</v>
      </c>
      <c r="Q108" s="1" t="s">
        <v>196</v>
      </c>
      <c r="R108" s="1" t="s">
        <v>81</v>
      </c>
      <c r="S108" s="1" t="s">
        <v>53</v>
      </c>
      <c r="T108" s="1"/>
      <c r="Y108" s="1"/>
    </row>
    <row r="109" spans="1:25" x14ac:dyDescent="0.35">
      <c r="A109" s="1">
        <v>191</v>
      </c>
      <c r="B109" s="1" t="str">
        <f>VLOOKUP(Table1[[#This Row],[Customer ID]],'Customer Lookup'!A:B,2,)</f>
        <v>Gerald Kearney</v>
      </c>
      <c r="C109" s="1">
        <v>89093</v>
      </c>
      <c r="D109" s="1" t="str">
        <f>_xlfn.XLOOKUP(Table1[[#This Row],[Product Sub-Category]],'Product Lookup'!A:A,'Product Lookup'!B:B)</f>
        <v>Binders</v>
      </c>
      <c r="E109" s="1">
        <v>14</v>
      </c>
      <c r="F109" s="4">
        <v>3.8</v>
      </c>
      <c r="G109" s="1">
        <v>0.05</v>
      </c>
      <c r="H109" s="2">
        <v>42103</v>
      </c>
      <c r="I109" s="2">
        <v>42105</v>
      </c>
      <c r="J109" s="1" t="s">
        <v>31</v>
      </c>
      <c r="K109" s="1">
        <v>60505</v>
      </c>
      <c r="L109" s="1" t="s">
        <v>32</v>
      </c>
      <c r="M109" s="1" t="s">
        <v>212</v>
      </c>
      <c r="N109" s="1" t="s">
        <v>142</v>
      </c>
      <c r="O109" s="1" t="s">
        <v>2244</v>
      </c>
      <c r="P109" s="1" t="s">
        <v>58</v>
      </c>
      <c r="Q109" s="1" t="s">
        <v>2236</v>
      </c>
      <c r="R109" s="1" t="s">
        <v>81</v>
      </c>
      <c r="S109" s="1" t="s">
        <v>53</v>
      </c>
      <c r="T109" s="1"/>
      <c r="Y109" s="1"/>
    </row>
    <row r="110" spans="1:25" x14ac:dyDescent="0.35">
      <c r="A110" s="1">
        <v>191</v>
      </c>
      <c r="B110" s="1" t="str">
        <f>VLOOKUP(Table1[[#This Row],[Customer ID]],'Customer Lookup'!A:B,2,)</f>
        <v>Gerald Kearney</v>
      </c>
      <c r="C110" s="1">
        <v>89093</v>
      </c>
      <c r="D110" s="1" t="str">
        <f>_xlfn.XLOOKUP(Table1[[#This Row],[Product Sub-Category]],'Product Lookup'!A:A,'Product Lookup'!B:B)</f>
        <v>Computer Peripherals</v>
      </c>
      <c r="E110" s="1">
        <v>7</v>
      </c>
      <c r="F110" s="4">
        <v>30.73</v>
      </c>
      <c r="G110" s="1">
        <v>0.05</v>
      </c>
      <c r="H110" s="2">
        <v>42103</v>
      </c>
      <c r="I110" s="2">
        <v>42103</v>
      </c>
      <c r="J110" s="1" t="s">
        <v>31</v>
      </c>
      <c r="K110" s="1">
        <v>60505</v>
      </c>
      <c r="L110" s="1" t="s">
        <v>32</v>
      </c>
      <c r="M110" s="1" t="s">
        <v>212</v>
      </c>
      <c r="N110" s="1" t="s">
        <v>142</v>
      </c>
      <c r="O110" s="1" t="s">
        <v>2244</v>
      </c>
      <c r="P110" s="1" t="s">
        <v>73</v>
      </c>
      <c r="Q110" s="1" t="s">
        <v>144</v>
      </c>
      <c r="R110" s="1" t="s">
        <v>81</v>
      </c>
      <c r="S110" s="1" t="s">
        <v>53</v>
      </c>
      <c r="T110" s="1"/>
      <c r="Y110" s="1"/>
    </row>
    <row r="111" spans="1:25" x14ac:dyDescent="0.35">
      <c r="A111" s="1">
        <v>191</v>
      </c>
      <c r="B111" s="1" t="str">
        <f>VLOOKUP(Table1[[#This Row],[Customer ID]],'Customer Lookup'!A:B,2,)</f>
        <v>Gerald Kearney</v>
      </c>
      <c r="C111" s="1">
        <v>89093</v>
      </c>
      <c r="D111" s="1" t="str">
        <f>_xlfn.XLOOKUP(Table1[[#This Row],[Product Sub-Category]],'Product Lookup'!A:A,'Product Lookup'!B:B)</f>
        <v>Telephones</v>
      </c>
      <c r="E111" s="1">
        <v>22</v>
      </c>
      <c r="F111" s="4">
        <v>125.99</v>
      </c>
      <c r="G111" s="1">
        <v>0.1</v>
      </c>
      <c r="H111" s="2">
        <v>42103</v>
      </c>
      <c r="I111" s="2">
        <v>42104</v>
      </c>
      <c r="J111" s="1" t="s">
        <v>31</v>
      </c>
      <c r="K111" s="1">
        <v>60505</v>
      </c>
      <c r="L111" s="1" t="s">
        <v>32</v>
      </c>
      <c r="M111" s="1" t="s">
        <v>212</v>
      </c>
      <c r="N111" s="1" t="s">
        <v>142</v>
      </c>
      <c r="O111" s="1" t="s">
        <v>1097</v>
      </c>
      <c r="P111" s="1" t="s">
        <v>73</v>
      </c>
      <c r="Q111" s="1" t="s">
        <v>2234</v>
      </c>
      <c r="R111" s="1" t="s">
        <v>81</v>
      </c>
      <c r="S111" s="1" t="s">
        <v>53</v>
      </c>
      <c r="T111" s="1"/>
      <c r="Y111" s="1"/>
    </row>
    <row r="112" spans="1:25" x14ac:dyDescent="0.35">
      <c r="A112" s="1">
        <v>193</v>
      </c>
      <c r="B112" s="1" t="str">
        <f>VLOOKUP(Table1[[#This Row],[Customer ID]],'Customer Lookup'!A:B,2,)</f>
        <v>Danny Hong</v>
      </c>
      <c r="C112" s="1">
        <v>90430</v>
      </c>
      <c r="D112" s="1" t="str">
        <f>_xlfn.XLOOKUP(Table1[[#This Row],[Product Sub-Category]],'Product Lookup'!A:A,'Product Lookup'!B:B)</f>
        <v>Office Machines</v>
      </c>
      <c r="E112" s="1">
        <v>1</v>
      </c>
      <c r="F112" s="4">
        <v>213.45</v>
      </c>
      <c r="G112" s="1">
        <v>0.1</v>
      </c>
      <c r="H112" s="2">
        <v>42007</v>
      </c>
      <c r="I112" s="2">
        <v>42009</v>
      </c>
      <c r="J112" s="1" t="s">
        <v>31</v>
      </c>
      <c r="K112" s="1">
        <v>84041</v>
      </c>
      <c r="L112" s="1" t="s">
        <v>32</v>
      </c>
      <c r="M112" s="1" t="s">
        <v>162</v>
      </c>
      <c r="N112" s="1" t="s">
        <v>161</v>
      </c>
      <c r="O112" s="1" t="s">
        <v>1097</v>
      </c>
      <c r="P112" s="1" t="s">
        <v>73</v>
      </c>
      <c r="Q112" s="1" t="s">
        <v>74</v>
      </c>
      <c r="R112" s="1" t="s">
        <v>81</v>
      </c>
      <c r="S112" s="1" t="s">
        <v>36</v>
      </c>
      <c r="T112" s="1"/>
      <c r="Y112" s="1"/>
    </row>
    <row r="113" spans="1:25" x14ac:dyDescent="0.35">
      <c r="A113" s="1">
        <v>193</v>
      </c>
      <c r="B113" s="1" t="str">
        <f>VLOOKUP(Table1[[#This Row],[Customer ID]],'Customer Lookup'!A:B,2,)</f>
        <v>Danny Hong</v>
      </c>
      <c r="C113" s="1">
        <v>90432</v>
      </c>
      <c r="D113" s="1" t="str">
        <f>_xlfn.XLOOKUP(Table1[[#This Row],[Product Sub-Category]],'Product Lookup'!A:A,'Product Lookup'!B:B)</f>
        <v>Binders</v>
      </c>
      <c r="E113" s="1">
        <v>21</v>
      </c>
      <c r="F113" s="4">
        <v>6.54</v>
      </c>
      <c r="G113" s="1">
        <v>0.05</v>
      </c>
      <c r="H113" s="2">
        <v>42093</v>
      </c>
      <c r="I113" s="2">
        <v>42095</v>
      </c>
      <c r="J113" s="1" t="s">
        <v>50</v>
      </c>
      <c r="K113" s="1">
        <v>84041</v>
      </c>
      <c r="L113" s="1" t="s">
        <v>32</v>
      </c>
      <c r="M113" s="1" t="s">
        <v>162</v>
      </c>
      <c r="N113" s="1" t="s">
        <v>161</v>
      </c>
      <c r="O113" s="1" t="s">
        <v>1097</v>
      </c>
      <c r="P113" s="1" t="s">
        <v>58</v>
      </c>
      <c r="Q113" s="1" t="s">
        <v>2236</v>
      </c>
      <c r="R113" s="1" t="s">
        <v>81</v>
      </c>
      <c r="S113" s="1" t="s">
        <v>53</v>
      </c>
      <c r="T113" s="1"/>
      <c r="Y113" s="1"/>
    </row>
    <row r="114" spans="1:25" x14ac:dyDescent="0.35">
      <c r="A114" s="1">
        <v>194</v>
      </c>
      <c r="B114" s="1" t="str">
        <f>VLOOKUP(Table1[[#This Row],[Customer ID]],'Customer Lookup'!A:B,2,)</f>
        <v>Tammy Goldman</v>
      </c>
      <c r="C114" s="1">
        <v>90431</v>
      </c>
      <c r="D114" s="1" t="str">
        <f>_xlfn.XLOOKUP(Table1[[#This Row],[Product Sub-Category]],'Product Lookup'!A:A,'Product Lookup'!B:B)</f>
        <v>Paper</v>
      </c>
      <c r="E114" s="1">
        <v>4</v>
      </c>
      <c r="F114" s="4">
        <v>6.48</v>
      </c>
      <c r="G114" s="1">
        <v>0.05</v>
      </c>
      <c r="H114" s="2">
        <v>42014</v>
      </c>
      <c r="I114" s="2">
        <v>42015</v>
      </c>
      <c r="J114" s="1" t="s">
        <v>31</v>
      </c>
      <c r="K114" s="1">
        <v>84043</v>
      </c>
      <c r="L114" s="1" t="s">
        <v>32</v>
      </c>
      <c r="M114" s="1" t="s">
        <v>213</v>
      </c>
      <c r="N114" s="1" t="s">
        <v>161</v>
      </c>
      <c r="O114" s="1" t="s">
        <v>1097</v>
      </c>
      <c r="P114" s="1" t="s">
        <v>58</v>
      </c>
      <c r="Q114" s="1" t="s">
        <v>83</v>
      </c>
      <c r="R114" s="1" t="s">
        <v>81</v>
      </c>
      <c r="S114" s="1" t="s">
        <v>53</v>
      </c>
      <c r="T114" s="1"/>
      <c r="Y114" s="1"/>
    </row>
    <row r="115" spans="1:25" x14ac:dyDescent="0.35">
      <c r="A115" s="1">
        <v>194</v>
      </c>
      <c r="B115" s="1" t="str">
        <f>VLOOKUP(Table1[[#This Row],[Customer ID]],'Customer Lookup'!A:B,2,)</f>
        <v>Tammy Goldman</v>
      </c>
      <c r="C115" s="1">
        <v>90432</v>
      </c>
      <c r="D115" s="1" t="str">
        <f>_xlfn.XLOOKUP(Table1[[#This Row],[Product Sub-Category]],'Product Lookup'!A:A,'Product Lookup'!B:B)</f>
        <v>Rubber Bands</v>
      </c>
      <c r="E115" s="1">
        <v>23</v>
      </c>
      <c r="F115" s="4">
        <v>3.29</v>
      </c>
      <c r="G115" s="1">
        <v>0.05</v>
      </c>
      <c r="H115" s="2">
        <v>42093</v>
      </c>
      <c r="I115" s="2">
        <v>42095</v>
      </c>
      <c r="J115" s="1" t="s">
        <v>50</v>
      </c>
      <c r="K115" s="1">
        <v>84043</v>
      </c>
      <c r="L115" s="1" t="s">
        <v>32</v>
      </c>
      <c r="M115" s="1" t="s">
        <v>213</v>
      </c>
      <c r="N115" s="1" t="s">
        <v>161</v>
      </c>
      <c r="O115" s="1" t="s">
        <v>2244</v>
      </c>
      <c r="P115" s="1" t="s">
        <v>58</v>
      </c>
      <c r="Q115" s="1" t="s">
        <v>60</v>
      </c>
      <c r="R115" s="1" t="s">
        <v>81</v>
      </c>
      <c r="S115" s="1" t="s">
        <v>26</v>
      </c>
      <c r="T115" s="1"/>
      <c r="Y115" s="1"/>
    </row>
    <row r="116" spans="1:25" x14ac:dyDescent="0.35">
      <c r="A116" s="1">
        <v>197</v>
      </c>
      <c r="B116" s="1" t="str">
        <f>VLOOKUP(Table1[[#This Row],[Customer ID]],'Customer Lookup'!A:B,2,)</f>
        <v>Samantha Weaver</v>
      </c>
      <c r="C116" s="1">
        <v>88921</v>
      </c>
      <c r="D116" s="1" t="str">
        <f>_xlfn.XLOOKUP(Table1[[#This Row],[Product Sub-Category]],'Product Lookup'!A:A,'Product Lookup'!B:B)</f>
        <v>Storage</v>
      </c>
      <c r="E116" s="1">
        <v>19</v>
      </c>
      <c r="F116" s="4">
        <v>161.55000000000001</v>
      </c>
      <c r="G116" s="1">
        <v>0.1</v>
      </c>
      <c r="H116" s="2">
        <v>42096</v>
      </c>
      <c r="I116" s="2">
        <v>42098</v>
      </c>
      <c r="J116" s="1" t="s">
        <v>41</v>
      </c>
      <c r="K116" s="1">
        <v>66212</v>
      </c>
      <c r="L116" s="1" t="s">
        <v>32</v>
      </c>
      <c r="M116" s="1" t="s">
        <v>214</v>
      </c>
      <c r="N116" s="1" t="s">
        <v>145</v>
      </c>
      <c r="O116" s="1" t="s">
        <v>2244</v>
      </c>
      <c r="P116" s="1" t="s">
        <v>58</v>
      </c>
      <c r="Q116" s="1" t="s">
        <v>119</v>
      </c>
      <c r="R116" s="1" t="s">
        <v>51</v>
      </c>
      <c r="S116" s="1" t="s">
        <v>53</v>
      </c>
      <c r="T116" s="1"/>
      <c r="Y116" s="1"/>
    </row>
    <row r="117" spans="1:25" x14ac:dyDescent="0.35">
      <c r="A117" s="1">
        <v>198</v>
      </c>
      <c r="B117" s="1" t="str">
        <f>VLOOKUP(Table1[[#This Row],[Customer ID]],'Customer Lookup'!A:B,2,)</f>
        <v>Leroy Blanchard</v>
      </c>
      <c r="C117" s="1">
        <v>51072</v>
      </c>
      <c r="D117" s="1" t="str">
        <f>_xlfn.XLOOKUP(Table1[[#This Row],[Product Sub-Category]],'Product Lookup'!A:A,'Product Lookup'!B:B)</f>
        <v>Storage</v>
      </c>
      <c r="E117" s="1">
        <v>77</v>
      </c>
      <c r="F117" s="4">
        <v>161.55000000000001</v>
      </c>
      <c r="G117" s="1">
        <v>0.1</v>
      </c>
      <c r="H117" s="2">
        <v>42096</v>
      </c>
      <c r="I117" s="2">
        <v>42098</v>
      </c>
      <c r="J117" s="1" t="s">
        <v>41</v>
      </c>
      <c r="K117" s="1">
        <v>48138</v>
      </c>
      <c r="L117" s="1" t="s">
        <v>32</v>
      </c>
      <c r="M117" s="1" t="s">
        <v>216</v>
      </c>
      <c r="N117" s="1" t="s">
        <v>215</v>
      </c>
      <c r="O117" s="1" t="s">
        <v>2244</v>
      </c>
      <c r="P117" s="1" t="s">
        <v>58</v>
      </c>
      <c r="Q117" s="1" t="s">
        <v>119</v>
      </c>
      <c r="R117" s="1" t="s">
        <v>51</v>
      </c>
      <c r="S117" s="1" t="s">
        <v>53</v>
      </c>
      <c r="T117" s="1"/>
      <c r="Y117" s="1"/>
    </row>
    <row r="118" spans="1:25" x14ac:dyDescent="0.35">
      <c r="A118" s="1">
        <v>202</v>
      </c>
      <c r="B118" s="1" t="str">
        <f>VLOOKUP(Table1[[#This Row],[Customer ID]],'Customer Lookup'!A:B,2,)</f>
        <v>Max Small</v>
      </c>
      <c r="C118" s="1">
        <v>88971</v>
      </c>
      <c r="D118" s="1" t="str">
        <f>_xlfn.XLOOKUP(Table1[[#This Row],[Product Sub-Category]],'Product Lookup'!A:A,'Product Lookup'!B:B)</f>
        <v>Paper</v>
      </c>
      <c r="E118" s="1">
        <v>3</v>
      </c>
      <c r="F118" s="4">
        <v>12.28</v>
      </c>
      <c r="G118" s="1">
        <v>0.05</v>
      </c>
      <c r="H118" s="2">
        <v>42121</v>
      </c>
      <c r="I118" s="2">
        <v>42122</v>
      </c>
      <c r="J118" s="1" t="s">
        <v>31</v>
      </c>
      <c r="K118" s="1">
        <v>74006</v>
      </c>
      <c r="L118" s="1" t="s">
        <v>32</v>
      </c>
      <c r="M118" s="1" t="s">
        <v>218</v>
      </c>
      <c r="N118" s="1" t="s">
        <v>217</v>
      </c>
      <c r="O118" s="1" t="s">
        <v>2244</v>
      </c>
      <c r="P118" s="1" t="s">
        <v>58</v>
      </c>
      <c r="Q118" s="1" t="s">
        <v>83</v>
      </c>
      <c r="R118" s="1" t="s">
        <v>81</v>
      </c>
      <c r="S118" s="1" t="s">
        <v>53</v>
      </c>
      <c r="T118" s="1"/>
      <c r="Y118" s="1"/>
    </row>
    <row r="119" spans="1:25" x14ac:dyDescent="0.35">
      <c r="A119" s="1">
        <v>202</v>
      </c>
      <c r="B119" s="1" t="str">
        <f>VLOOKUP(Table1[[#This Row],[Customer ID]],'Customer Lookup'!A:B,2,)</f>
        <v>Max Small</v>
      </c>
      <c r="C119" s="1">
        <v>88972</v>
      </c>
      <c r="D119" s="1" t="str">
        <f>_xlfn.XLOOKUP(Table1[[#This Row],[Product Sub-Category]],'Product Lookup'!A:A,'Product Lookup'!B:B)</f>
        <v>Computer Peripherals</v>
      </c>
      <c r="E119" s="1">
        <v>11</v>
      </c>
      <c r="F119" s="4">
        <v>7.37</v>
      </c>
      <c r="G119" s="1">
        <v>0.05</v>
      </c>
      <c r="H119" s="2">
        <v>42020</v>
      </c>
      <c r="I119" s="2">
        <v>42022</v>
      </c>
      <c r="J119" s="1" t="s">
        <v>21</v>
      </c>
      <c r="K119" s="1">
        <v>74006</v>
      </c>
      <c r="L119" s="1" t="s">
        <v>32</v>
      </c>
      <c r="M119" s="1" t="s">
        <v>218</v>
      </c>
      <c r="N119" s="1" t="s">
        <v>217</v>
      </c>
      <c r="O119" s="1" t="s">
        <v>2243</v>
      </c>
      <c r="P119" s="1" t="s">
        <v>73</v>
      </c>
      <c r="Q119" s="1" t="s">
        <v>144</v>
      </c>
      <c r="R119" s="1" t="s">
        <v>81</v>
      </c>
      <c r="S119" s="1" t="s">
        <v>44</v>
      </c>
      <c r="T119" s="1"/>
      <c r="Y119" s="1"/>
    </row>
    <row r="120" spans="1:25" x14ac:dyDescent="0.35">
      <c r="A120" s="1">
        <v>210</v>
      </c>
      <c r="B120" s="1" t="str">
        <f>VLOOKUP(Table1[[#This Row],[Customer ID]],'Customer Lookup'!A:B,2,)</f>
        <v>Floyd Dale</v>
      </c>
      <c r="C120" s="1">
        <v>85965</v>
      </c>
      <c r="D120" s="1" t="str">
        <f>_xlfn.XLOOKUP(Table1[[#This Row],[Product Sub-Category]],'Product Lookup'!A:A,'Product Lookup'!B:B)</f>
        <v>Rubber Bands</v>
      </c>
      <c r="E120" s="1">
        <v>9</v>
      </c>
      <c r="F120" s="4">
        <v>1.86</v>
      </c>
      <c r="G120" s="1">
        <v>0.05</v>
      </c>
      <c r="H120" s="2">
        <v>42021</v>
      </c>
      <c r="I120" s="2">
        <v>42025</v>
      </c>
      <c r="J120" s="1" t="s">
        <v>98</v>
      </c>
      <c r="K120" s="1">
        <v>12180</v>
      </c>
      <c r="L120" s="1" t="s">
        <v>32</v>
      </c>
      <c r="M120" s="1" t="s">
        <v>221</v>
      </c>
      <c r="N120" s="1" t="s">
        <v>62</v>
      </c>
      <c r="O120" s="1" t="s">
        <v>2243</v>
      </c>
      <c r="P120" s="1" t="s">
        <v>58</v>
      </c>
      <c r="Q120" s="1" t="s">
        <v>60</v>
      </c>
      <c r="R120" s="1" t="s">
        <v>42</v>
      </c>
      <c r="S120" s="1" t="s">
        <v>26</v>
      </c>
      <c r="T120" s="1"/>
      <c r="Y120" s="1"/>
    </row>
    <row r="121" spans="1:25" x14ac:dyDescent="0.35">
      <c r="A121" s="1">
        <v>210</v>
      </c>
      <c r="B121" s="1" t="str">
        <f>VLOOKUP(Table1[[#This Row],[Customer ID]],'Customer Lookup'!A:B,2,)</f>
        <v>Floyd Dale</v>
      </c>
      <c r="C121" s="1">
        <v>85966</v>
      </c>
      <c r="D121" s="1" t="str">
        <f>_xlfn.XLOOKUP(Table1[[#This Row],[Product Sub-Category]],'Product Lookup'!A:A,'Product Lookup'!B:B)</f>
        <v>Binders</v>
      </c>
      <c r="E121" s="1">
        <v>4</v>
      </c>
      <c r="F121" s="4">
        <v>5.4</v>
      </c>
      <c r="G121" s="1">
        <v>0.05</v>
      </c>
      <c r="H121" s="2">
        <v>42157</v>
      </c>
      <c r="I121" s="2">
        <v>42157</v>
      </c>
      <c r="J121" s="1" t="s">
        <v>50</v>
      </c>
      <c r="K121" s="1">
        <v>12180</v>
      </c>
      <c r="L121" s="1" t="s">
        <v>22</v>
      </c>
      <c r="M121" s="1" t="s">
        <v>221</v>
      </c>
      <c r="N121" s="1" t="s">
        <v>62</v>
      </c>
      <c r="O121" s="1" t="s">
        <v>2243</v>
      </c>
      <c r="P121" s="1" t="s">
        <v>58</v>
      </c>
      <c r="Q121" s="1" t="s">
        <v>2236</v>
      </c>
      <c r="R121" s="1" t="s">
        <v>42</v>
      </c>
      <c r="S121" s="1" t="s">
        <v>53</v>
      </c>
      <c r="T121" s="1"/>
      <c r="Y121" s="1"/>
    </row>
    <row r="122" spans="1:25" x14ac:dyDescent="0.35">
      <c r="A122" s="1">
        <v>210</v>
      </c>
      <c r="B122" s="1" t="str">
        <f>VLOOKUP(Table1[[#This Row],[Customer ID]],'Customer Lookup'!A:B,2,)</f>
        <v>Floyd Dale</v>
      </c>
      <c r="C122" s="1">
        <v>85966</v>
      </c>
      <c r="D122" s="1" t="str">
        <f>_xlfn.XLOOKUP(Table1[[#This Row],[Product Sub-Category]],'Product Lookup'!A:A,'Product Lookup'!B:B)</f>
        <v>Furnishings</v>
      </c>
      <c r="E122" s="1">
        <v>3</v>
      </c>
      <c r="F122" s="4">
        <v>20.28</v>
      </c>
      <c r="G122" s="1">
        <v>0.05</v>
      </c>
      <c r="H122" s="2">
        <v>42157</v>
      </c>
      <c r="I122" s="2">
        <v>42157</v>
      </c>
      <c r="J122" s="1" t="s">
        <v>50</v>
      </c>
      <c r="K122" s="1">
        <v>12180</v>
      </c>
      <c r="L122" s="1" t="s">
        <v>32</v>
      </c>
      <c r="M122" s="1" t="s">
        <v>221</v>
      </c>
      <c r="N122" s="1" t="s">
        <v>62</v>
      </c>
      <c r="O122" s="1" t="s">
        <v>2243</v>
      </c>
      <c r="P122" s="1" t="s">
        <v>34</v>
      </c>
      <c r="Q122" s="1" t="s">
        <v>52</v>
      </c>
      <c r="R122" s="1" t="s">
        <v>42</v>
      </c>
      <c r="S122" s="1" t="s">
        <v>53</v>
      </c>
      <c r="T122" s="1"/>
      <c r="Y122" s="1"/>
    </row>
    <row r="123" spans="1:25" x14ac:dyDescent="0.35">
      <c r="A123" s="1">
        <v>210</v>
      </c>
      <c r="B123" s="1" t="str">
        <f>VLOOKUP(Table1[[#This Row],[Customer ID]],'Customer Lookup'!A:B,2,)</f>
        <v>Floyd Dale</v>
      </c>
      <c r="C123" s="1">
        <v>85966</v>
      </c>
      <c r="D123" s="1" t="str">
        <f>_xlfn.XLOOKUP(Table1[[#This Row],[Product Sub-Category]],'Product Lookup'!A:A,'Product Lookup'!B:B)</f>
        <v>Pens</v>
      </c>
      <c r="E123" s="1">
        <v>5</v>
      </c>
      <c r="F123" s="4">
        <v>11.55</v>
      </c>
      <c r="G123" s="1">
        <v>0.05</v>
      </c>
      <c r="H123" s="2">
        <v>42157</v>
      </c>
      <c r="I123" s="2">
        <v>42158</v>
      </c>
      <c r="J123" s="1" t="s">
        <v>50</v>
      </c>
      <c r="K123" s="1">
        <v>12180</v>
      </c>
      <c r="L123" s="1" t="s">
        <v>32</v>
      </c>
      <c r="M123" s="1" t="s">
        <v>221</v>
      </c>
      <c r="N123" s="1" t="s">
        <v>62</v>
      </c>
      <c r="O123" s="1" t="s">
        <v>2243</v>
      </c>
      <c r="P123" s="1" t="s">
        <v>58</v>
      </c>
      <c r="Q123" s="1" t="s">
        <v>25</v>
      </c>
      <c r="R123" s="1" t="s">
        <v>42</v>
      </c>
      <c r="S123" s="1" t="s">
        <v>26</v>
      </c>
      <c r="T123" s="1"/>
      <c r="Y123" s="1"/>
    </row>
    <row r="124" spans="1:25" x14ac:dyDescent="0.35">
      <c r="A124" s="1">
        <v>211</v>
      </c>
      <c r="B124" s="1" t="str">
        <f>VLOOKUP(Table1[[#This Row],[Customer ID]],'Customer Lookup'!A:B,2,)</f>
        <v>Anna Wood</v>
      </c>
      <c r="C124" s="1">
        <v>85964</v>
      </c>
      <c r="D124" s="1" t="str">
        <f>_xlfn.XLOOKUP(Table1[[#This Row],[Product Sub-Category]],'Product Lookup'!A:A,'Product Lookup'!B:B)</f>
        <v>Paper</v>
      </c>
      <c r="E124" s="1">
        <v>2</v>
      </c>
      <c r="F124" s="4">
        <v>10.06</v>
      </c>
      <c r="G124" s="1">
        <v>0.05</v>
      </c>
      <c r="H124" s="2">
        <v>42010</v>
      </c>
      <c r="I124" s="2">
        <v>42012</v>
      </c>
      <c r="J124" s="1" t="s">
        <v>50</v>
      </c>
      <c r="K124" s="1">
        <v>13501</v>
      </c>
      <c r="L124" s="1" t="s">
        <v>32</v>
      </c>
      <c r="M124" s="1" t="s">
        <v>223</v>
      </c>
      <c r="N124" s="1" t="s">
        <v>62</v>
      </c>
      <c r="O124" s="1" t="s">
        <v>2243</v>
      </c>
      <c r="P124" s="1" t="s">
        <v>58</v>
      </c>
      <c r="Q124" s="1" t="s">
        <v>83</v>
      </c>
      <c r="R124" s="1" t="s">
        <v>104</v>
      </c>
      <c r="S124" s="1" t="s">
        <v>26</v>
      </c>
      <c r="T124" s="1"/>
      <c r="Y124" s="1"/>
    </row>
    <row r="125" spans="1:25" x14ac:dyDescent="0.35">
      <c r="A125" s="1">
        <v>211</v>
      </c>
      <c r="B125" s="1" t="str">
        <f>VLOOKUP(Table1[[#This Row],[Customer ID]],'Customer Lookup'!A:B,2,)</f>
        <v>Anna Wood</v>
      </c>
      <c r="C125" s="1">
        <v>85964</v>
      </c>
      <c r="D125" s="1" t="str">
        <f>_xlfn.XLOOKUP(Table1[[#This Row],[Product Sub-Category]],'Product Lookup'!A:A,'Product Lookup'!B:B)</f>
        <v>Telephones</v>
      </c>
      <c r="E125" s="1">
        <v>3</v>
      </c>
      <c r="F125" s="4">
        <v>65.989999999999995</v>
      </c>
      <c r="G125" s="1">
        <v>0.05</v>
      </c>
      <c r="H125" s="2">
        <v>42010</v>
      </c>
      <c r="I125" s="2">
        <v>42012</v>
      </c>
      <c r="J125" s="1" t="s">
        <v>50</v>
      </c>
      <c r="K125" s="1">
        <v>13501</v>
      </c>
      <c r="L125" s="1" t="s">
        <v>32</v>
      </c>
      <c r="M125" s="1" t="s">
        <v>223</v>
      </c>
      <c r="N125" s="1" t="s">
        <v>62</v>
      </c>
      <c r="O125" s="1" t="s">
        <v>2243</v>
      </c>
      <c r="P125" s="1" t="s">
        <v>73</v>
      </c>
      <c r="Q125" s="1" t="s">
        <v>2234</v>
      </c>
      <c r="R125" s="1" t="s">
        <v>104</v>
      </c>
      <c r="S125" s="1" t="s">
        <v>53</v>
      </c>
      <c r="T125" s="1"/>
      <c r="Y125" s="1"/>
    </row>
    <row r="126" spans="1:25" x14ac:dyDescent="0.35">
      <c r="A126" s="1">
        <v>211</v>
      </c>
      <c r="B126" s="1" t="str">
        <f>VLOOKUP(Table1[[#This Row],[Customer ID]],'Customer Lookup'!A:B,2,)</f>
        <v>Anna Wood</v>
      </c>
      <c r="C126" s="1">
        <v>85966</v>
      </c>
      <c r="D126" s="1" t="str">
        <f>_xlfn.XLOOKUP(Table1[[#This Row],[Product Sub-Category]],'Product Lookup'!A:A,'Product Lookup'!B:B)</f>
        <v>Scissors</v>
      </c>
      <c r="E126" s="1">
        <v>20</v>
      </c>
      <c r="F126" s="4">
        <v>2.08</v>
      </c>
      <c r="G126" s="1">
        <v>0.05</v>
      </c>
      <c r="H126" s="2">
        <v>42157</v>
      </c>
      <c r="I126" s="2">
        <v>42158</v>
      </c>
      <c r="J126" s="1" t="s">
        <v>50</v>
      </c>
      <c r="K126" s="1">
        <v>13501</v>
      </c>
      <c r="L126" s="1" t="s">
        <v>32</v>
      </c>
      <c r="M126" s="1" t="s">
        <v>223</v>
      </c>
      <c r="N126" s="1" t="s">
        <v>62</v>
      </c>
      <c r="O126" s="1" t="s">
        <v>1097</v>
      </c>
      <c r="P126" s="1" t="s">
        <v>58</v>
      </c>
      <c r="Q126" s="1" t="s">
        <v>2239</v>
      </c>
      <c r="R126" s="1" t="s">
        <v>42</v>
      </c>
      <c r="S126" s="1" t="s">
        <v>44</v>
      </c>
      <c r="T126" s="1"/>
      <c r="Y126" s="1"/>
    </row>
    <row r="127" spans="1:25" x14ac:dyDescent="0.35">
      <c r="A127" s="1">
        <v>218</v>
      </c>
      <c r="B127" s="1" t="str">
        <f>VLOOKUP(Table1[[#This Row],[Customer ID]],'Customer Lookup'!A:B,2,)</f>
        <v>Frances Saunders</v>
      </c>
      <c r="C127" s="1">
        <v>88048</v>
      </c>
      <c r="D127" s="1" t="str">
        <f>_xlfn.XLOOKUP(Table1[[#This Row],[Product Sub-Category]],'Product Lookup'!A:A,'Product Lookup'!B:B)</f>
        <v>Office Machines</v>
      </c>
      <c r="E127" s="1">
        <v>6</v>
      </c>
      <c r="F127" s="4">
        <v>119.99</v>
      </c>
      <c r="G127" s="1">
        <v>0.1</v>
      </c>
      <c r="H127" s="2">
        <v>42164</v>
      </c>
      <c r="I127" s="2">
        <v>42166</v>
      </c>
      <c r="J127" s="1" t="s">
        <v>50</v>
      </c>
      <c r="K127" s="1">
        <v>84107</v>
      </c>
      <c r="L127" s="1" t="s">
        <v>32</v>
      </c>
      <c r="M127" s="1" t="s">
        <v>224</v>
      </c>
      <c r="N127" s="1" t="s">
        <v>161</v>
      </c>
      <c r="O127" s="1" t="s">
        <v>2245</v>
      </c>
      <c r="P127" s="1" t="s">
        <v>73</v>
      </c>
      <c r="Q127" s="1" t="s">
        <v>74</v>
      </c>
      <c r="R127" s="1" t="s">
        <v>104</v>
      </c>
      <c r="S127" s="1" t="s">
        <v>108</v>
      </c>
      <c r="T127" s="1"/>
      <c r="Y127" s="1"/>
    </row>
    <row r="128" spans="1:25" x14ac:dyDescent="0.35">
      <c r="A128" s="1">
        <v>228</v>
      </c>
      <c r="B128" s="1" t="str">
        <f>VLOOKUP(Table1[[#This Row],[Customer ID]],'Customer Lookup'!A:B,2,)</f>
        <v>Colleen Andrews</v>
      </c>
      <c r="C128" s="1">
        <v>88527</v>
      </c>
      <c r="D128" s="1" t="str">
        <f>_xlfn.XLOOKUP(Table1[[#This Row],[Product Sub-Category]],'Product Lookup'!A:A,'Product Lookup'!B:B)</f>
        <v>Chairs</v>
      </c>
      <c r="E128" s="1">
        <v>7</v>
      </c>
      <c r="F128" s="4">
        <v>60.89</v>
      </c>
      <c r="G128" s="1">
        <v>0.05</v>
      </c>
      <c r="H128" s="2">
        <v>42096</v>
      </c>
      <c r="I128" s="2">
        <v>42097</v>
      </c>
      <c r="J128" s="1" t="s">
        <v>50</v>
      </c>
      <c r="K128" s="1">
        <v>28227</v>
      </c>
      <c r="L128" s="1" t="s">
        <v>32</v>
      </c>
      <c r="M128" s="1" t="s">
        <v>226</v>
      </c>
      <c r="N128" s="1" t="s">
        <v>225</v>
      </c>
      <c r="O128" s="1" t="s">
        <v>2244</v>
      </c>
      <c r="P128" s="1" t="s">
        <v>34</v>
      </c>
      <c r="Q128" s="1" t="s">
        <v>35</v>
      </c>
      <c r="R128" s="1" t="s">
        <v>51</v>
      </c>
      <c r="S128" s="1" t="s">
        <v>36</v>
      </c>
      <c r="T128" s="1"/>
      <c r="Y128" s="1"/>
    </row>
    <row r="129" spans="1:25" x14ac:dyDescent="0.35">
      <c r="A129" s="1">
        <v>233</v>
      </c>
      <c r="B129" s="1" t="str">
        <f>VLOOKUP(Table1[[#This Row],[Customer ID]],'Customer Lookup'!A:B,2,)</f>
        <v>Michele Bullard</v>
      </c>
      <c r="C129" s="1">
        <v>90237</v>
      </c>
      <c r="D129" s="1" t="str">
        <f>_xlfn.XLOOKUP(Table1[[#This Row],[Product Sub-Category]],'Product Lookup'!A:A,'Product Lookup'!B:B)</f>
        <v>Binders</v>
      </c>
      <c r="E129" s="1">
        <v>10</v>
      </c>
      <c r="F129" s="4">
        <v>5.81</v>
      </c>
      <c r="G129" s="1">
        <v>0.05</v>
      </c>
      <c r="H129" s="2">
        <v>42055</v>
      </c>
      <c r="I129" s="2">
        <v>42057</v>
      </c>
      <c r="J129" s="1" t="s">
        <v>50</v>
      </c>
      <c r="K129" s="1">
        <v>60462</v>
      </c>
      <c r="L129" s="1" t="s">
        <v>32</v>
      </c>
      <c r="M129" s="1" t="s">
        <v>227</v>
      </c>
      <c r="N129" s="1" t="s">
        <v>142</v>
      </c>
      <c r="O129" s="1" t="s">
        <v>2244</v>
      </c>
      <c r="P129" s="1" t="s">
        <v>58</v>
      </c>
      <c r="Q129" s="1" t="s">
        <v>2236</v>
      </c>
      <c r="R129" s="1" t="s">
        <v>51</v>
      </c>
      <c r="S129" s="1" t="s">
        <v>53</v>
      </c>
      <c r="T129" s="1"/>
      <c r="Y129" s="1"/>
    </row>
    <row r="130" spans="1:25" x14ac:dyDescent="0.35">
      <c r="A130" s="1">
        <v>233</v>
      </c>
      <c r="B130" s="1" t="str">
        <f>VLOOKUP(Table1[[#This Row],[Customer ID]],'Customer Lookup'!A:B,2,)</f>
        <v>Michele Bullard</v>
      </c>
      <c r="C130" s="1">
        <v>90237</v>
      </c>
      <c r="D130" s="1" t="str">
        <f>_xlfn.XLOOKUP(Table1[[#This Row],[Product Sub-Category]],'Product Lookup'!A:A,'Product Lookup'!B:B)</f>
        <v>Furnishings</v>
      </c>
      <c r="E130" s="1">
        <v>12</v>
      </c>
      <c r="F130" s="4">
        <v>9.65</v>
      </c>
      <c r="G130" s="1">
        <v>0.05</v>
      </c>
      <c r="H130" s="2">
        <v>42055</v>
      </c>
      <c r="I130" s="2">
        <v>42056</v>
      </c>
      <c r="J130" s="1" t="s">
        <v>50</v>
      </c>
      <c r="K130" s="1">
        <v>60462</v>
      </c>
      <c r="L130" s="1" t="s">
        <v>32</v>
      </c>
      <c r="M130" s="1" t="s">
        <v>227</v>
      </c>
      <c r="N130" s="1" t="s">
        <v>142</v>
      </c>
      <c r="O130" s="1" t="s">
        <v>2244</v>
      </c>
      <c r="P130" s="1" t="s">
        <v>34</v>
      </c>
      <c r="Q130" s="1" t="s">
        <v>52</v>
      </c>
      <c r="R130" s="1" t="s">
        <v>51</v>
      </c>
      <c r="S130" s="1" t="s">
        <v>53</v>
      </c>
      <c r="T130" s="1"/>
      <c r="Y130" s="1"/>
    </row>
    <row r="131" spans="1:25" x14ac:dyDescent="0.35">
      <c r="A131" s="1">
        <v>234</v>
      </c>
      <c r="B131" s="1" t="str">
        <f>VLOOKUP(Table1[[#This Row],[Customer ID]],'Customer Lookup'!A:B,2,)</f>
        <v>Don Cameron</v>
      </c>
      <c r="C131" s="1">
        <v>90236</v>
      </c>
      <c r="D131" s="1" t="str">
        <f>_xlfn.XLOOKUP(Table1[[#This Row],[Product Sub-Category]],'Product Lookup'!A:A,'Product Lookup'!B:B)</f>
        <v>Appliances</v>
      </c>
      <c r="E131" s="1">
        <v>6</v>
      </c>
      <c r="F131" s="4">
        <v>279.81</v>
      </c>
      <c r="G131" s="1">
        <v>0.1</v>
      </c>
      <c r="H131" s="2">
        <v>42040</v>
      </c>
      <c r="I131" s="2">
        <v>42041</v>
      </c>
      <c r="J131" s="1" t="s">
        <v>41</v>
      </c>
      <c r="K131" s="1">
        <v>50208</v>
      </c>
      <c r="L131" s="1" t="s">
        <v>32</v>
      </c>
      <c r="M131" s="1" t="s">
        <v>229</v>
      </c>
      <c r="N131" s="1" t="s">
        <v>228</v>
      </c>
      <c r="O131" s="1" t="s">
        <v>2244</v>
      </c>
      <c r="P131" s="1" t="s">
        <v>58</v>
      </c>
      <c r="Q131" s="1" t="s">
        <v>196</v>
      </c>
      <c r="R131" s="1" t="s">
        <v>51</v>
      </c>
      <c r="S131" s="1" t="s">
        <v>36</v>
      </c>
      <c r="T131" s="1"/>
      <c r="Y131" s="1"/>
    </row>
    <row r="132" spans="1:25" x14ac:dyDescent="0.35">
      <c r="A132" s="1">
        <v>234</v>
      </c>
      <c r="B132" s="1" t="str">
        <f>VLOOKUP(Table1[[#This Row],[Customer ID]],'Customer Lookup'!A:B,2,)</f>
        <v>Don Cameron</v>
      </c>
      <c r="C132" s="1">
        <v>90238</v>
      </c>
      <c r="D132" s="1" t="str">
        <f>_xlfn.XLOOKUP(Table1[[#This Row],[Product Sub-Category]],'Product Lookup'!A:A,'Product Lookup'!B:B)</f>
        <v>Binders</v>
      </c>
      <c r="E132" s="1">
        <v>7</v>
      </c>
      <c r="F132" s="4">
        <v>28.53</v>
      </c>
      <c r="G132" s="1">
        <v>0.05</v>
      </c>
      <c r="H132" s="2">
        <v>42090</v>
      </c>
      <c r="I132" s="2">
        <v>42092</v>
      </c>
      <c r="J132" s="1" t="s">
        <v>21</v>
      </c>
      <c r="K132" s="1">
        <v>50208</v>
      </c>
      <c r="L132" s="1" t="s">
        <v>32</v>
      </c>
      <c r="M132" s="1" t="s">
        <v>229</v>
      </c>
      <c r="N132" s="1" t="s">
        <v>228</v>
      </c>
      <c r="O132" s="1" t="s">
        <v>2244</v>
      </c>
      <c r="P132" s="1" t="s">
        <v>58</v>
      </c>
      <c r="Q132" s="1" t="s">
        <v>2236</v>
      </c>
      <c r="R132" s="1" t="s">
        <v>51</v>
      </c>
      <c r="S132" s="1" t="s">
        <v>53</v>
      </c>
      <c r="T132" s="1"/>
      <c r="Y132" s="1"/>
    </row>
    <row r="133" spans="1:25" x14ac:dyDescent="0.35">
      <c r="A133" s="1">
        <v>234</v>
      </c>
      <c r="B133" s="1" t="str">
        <f>VLOOKUP(Table1[[#This Row],[Customer ID]],'Customer Lookup'!A:B,2,)</f>
        <v>Don Cameron</v>
      </c>
      <c r="C133" s="1">
        <v>90238</v>
      </c>
      <c r="D133" s="1" t="str">
        <f>_xlfn.XLOOKUP(Table1[[#This Row],[Product Sub-Category]],'Product Lookup'!A:A,'Product Lookup'!B:B)</f>
        <v>Computer Peripherals</v>
      </c>
      <c r="E133" s="1">
        <v>2</v>
      </c>
      <c r="F133" s="4">
        <v>15.28</v>
      </c>
      <c r="G133" s="1">
        <v>0.05</v>
      </c>
      <c r="H133" s="2">
        <v>42090</v>
      </c>
      <c r="I133" s="2">
        <v>42092</v>
      </c>
      <c r="J133" s="1" t="s">
        <v>21</v>
      </c>
      <c r="K133" s="1">
        <v>50208</v>
      </c>
      <c r="L133" s="1" t="s">
        <v>32</v>
      </c>
      <c r="M133" s="1" t="s">
        <v>229</v>
      </c>
      <c r="N133" s="1" t="s">
        <v>228</v>
      </c>
      <c r="O133" s="1" t="s">
        <v>2244</v>
      </c>
      <c r="P133" s="1" t="s">
        <v>73</v>
      </c>
      <c r="Q133" s="1" t="s">
        <v>144</v>
      </c>
      <c r="R133" s="1" t="s">
        <v>51</v>
      </c>
      <c r="S133" s="1" t="s">
        <v>44</v>
      </c>
      <c r="T133" s="1"/>
      <c r="Y133" s="1"/>
    </row>
    <row r="134" spans="1:25" x14ac:dyDescent="0.35">
      <c r="A134" s="1">
        <v>234</v>
      </c>
      <c r="B134" s="1" t="str">
        <f>VLOOKUP(Table1[[#This Row],[Customer ID]],'Customer Lookup'!A:B,2,)</f>
        <v>Don Cameron</v>
      </c>
      <c r="C134" s="1">
        <v>90239</v>
      </c>
      <c r="D134" s="1" t="str">
        <f>_xlfn.XLOOKUP(Table1[[#This Row],[Product Sub-Category]],'Product Lookup'!A:A,'Product Lookup'!B:B)</f>
        <v>Pens</v>
      </c>
      <c r="E134" s="1">
        <v>8</v>
      </c>
      <c r="F134" s="4">
        <v>3.34</v>
      </c>
      <c r="G134" s="1">
        <v>0.05</v>
      </c>
      <c r="H134" s="2">
        <v>42122</v>
      </c>
      <c r="I134" s="2">
        <v>42124</v>
      </c>
      <c r="J134" s="1" t="s">
        <v>98</v>
      </c>
      <c r="K134" s="1">
        <v>50208</v>
      </c>
      <c r="L134" s="1" t="s">
        <v>22</v>
      </c>
      <c r="M134" s="1" t="s">
        <v>229</v>
      </c>
      <c r="N134" s="1" t="s">
        <v>228</v>
      </c>
      <c r="O134" s="1" t="s">
        <v>1097</v>
      </c>
      <c r="P134" s="1" t="s">
        <v>58</v>
      </c>
      <c r="Q134" s="1" t="s">
        <v>25</v>
      </c>
      <c r="R134" s="1" t="s">
        <v>51</v>
      </c>
      <c r="S134" s="1" t="s">
        <v>26</v>
      </c>
      <c r="T134" s="1"/>
      <c r="Y134" s="1"/>
    </row>
    <row r="135" spans="1:25" x14ac:dyDescent="0.35">
      <c r="A135" s="1">
        <v>236</v>
      </c>
      <c r="B135" s="1" t="str">
        <f>VLOOKUP(Table1[[#This Row],[Customer ID]],'Customer Lookup'!A:B,2,)</f>
        <v>Shawn McIntyre</v>
      </c>
      <c r="C135" s="1">
        <v>86621</v>
      </c>
      <c r="D135" s="1" t="str">
        <f>_xlfn.XLOOKUP(Table1[[#This Row],[Product Sub-Category]],'Product Lookup'!A:A,'Product Lookup'!B:B)</f>
        <v>Office Machines</v>
      </c>
      <c r="E135" s="1">
        <v>10</v>
      </c>
      <c r="F135" s="4">
        <v>442.14</v>
      </c>
      <c r="G135" s="1">
        <v>0.1</v>
      </c>
      <c r="H135" s="2">
        <v>42057</v>
      </c>
      <c r="I135" s="2">
        <v>42057</v>
      </c>
      <c r="J135" s="1" t="s">
        <v>31</v>
      </c>
      <c r="K135" s="1">
        <v>80027</v>
      </c>
      <c r="L135" s="1" t="s">
        <v>32</v>
      </c>
      <c r="M135" s="1" t="s">
        <v>231</v>
      </c>
      <c r="N135" s="1" t="s">
        <v>194</v>
      </c>
      <c r="O135" s="1" t="s">
        <v>1097</v>
      </c>
      <c r="P135" s="1" t="s">
        <v>73</v>
      </c>
      <c r="Q135" s="1" t="s">
        <v>74</v>
      </c>
      <c r="R135" s="1" t="s">
        <v>81</v>
      </c>
      <c r="S135" s="1" t="s">
        <v>36</v>
      </c>
      <c r="T135" s="1"/>
      <c r="Y135" s="1"/>
    </row>
    <row r="136" spans="1:25" x14ac:dyDescent="0.35">
      <c r="A136" s="1">
        <v>240</v>
      </c>
      <c r="B136" s="1" t="str">
        <f>VLOOKUP(Table1[[#This Row],[Customer ID]],'Customer Lookup'!A:B,2,)</f>
        <v>Gilbert Scarborough</v>
      </c>
      <c r="C136" s="1">
        <v>90479</v>
      </c>
      <c r="D136" s="1" t="str">
        <f>_xlfn.XLOOKUP(Table1[[#This Row],[Product Sub-Category]],'Product Lookup'!A:A,'Product Lookup'!B:B)</f>
        <v>Paper</v>
      </c>
      <c r="E136" s="1">
        <v>3</v>
      </c>
      <c r="F136" s="4">
        <v>19.98</v>
      </c>
      <c r="G136" s="1">
        <v>0.05</v>
      </c>
      <c r="H136" s="2">
        <v>42114</v>
      </c>
      <c r="I136" s="2">
        <v>42114</v>
      </c>
      <c r="J136" s="1" t="s">
        <v>50</v>
      </c>
      <c r="K136" s="1">
        <v>80817</v>
      </c>
      <c r="L136" s="1" t="s">
        <v>22</v>
      </c>
      <c r="M136" s="1" t="s">
        <v>232</v>
      </c>
      <c r="N136" s="1" t="s">
        <v>194</v>
      </c>
      <c r="O136" s="1" t="s">
        <v>1097</v>
      </c>
      <c r="P136" s="1" t="s">
        <v>58</v>
      </c>
      <c r="Q136" s="1" t="s">
        <v>83</v>
      </c>
      <c r="R136" s="1" t="s">
        <v>51</v>
      </c>
      <c r="S136" s="1" t="s">
        <v>53</v>
      </c>
      <c r="T136" s="1"/>
      <c r="Y136" s="1"/>
    </row>
    <row r="137" spans="1:25" x14ac:dyDescent="0.35">
      <c r="A137" s="1">
        <v>241</v>
      </c>
      <c r="B137" s="1" t="str">
        <f>VLOOKUP(Table1[[#This Row],[Customer ID]],'Customer Lookup'!A:B,2,)</f>
        <v>Amy Ellis Holder</v>
      </c>
      <c r="C137" s="1">
        <v>90479</v>
      </c>
      <c r="D137" s="1" t="str">
        <f>_xlfn.XLOOKUP(Table1[[#This Row],[Product Sub-Category]],'Product Lookup'!A:A,'Product Lookup'!B:B)</f>
        <v>Tables</v>
      </c>
      <c r="E137" s="1">
        <v>11</v>
      </c>
      <c r="F137" s="4">
        <v>259.70999999999998</v>
      </c>
      <c r="G137" s="1">
        <v>0.1</v>
      </c>
      <c r="H137" s="2">
        <v>42114</v>
      </c>
      <c r="I137" s="2">
        <v>42115</v>
      </c>
      <c r="J137" s="1" t="s">
        <v>50</v>
      </c>
      <c r="K137" s="1">
        <v>81503</v>
      </c>
      <c r="L137" s="1" t="s">
        <v>32</v>
      </c>
      <c r="M137" s="1" t="s">
        <v>233</v>
      </c>
      <c r="N137" s="1" t="s">
        <v>194</v>
      </c>
      <c r="O137" s="1" t="s">
        <v>1097</v>
      </c>
      <c r="P137" s="1" t="s">
        <v>34</v>
      </c>
      <c r="Q137" s="1" t="s">
        <v>123</v>
      </c>
      <c r="R137" s="1" t="s">
        <v>51</v>
      </c>
      <c r="S137" s="1" t="s">
        <v>108</v>
      </c>
      <c r="T137" s="1"/>
      <c r="Y137" s="1"/>
    </row>
    <row r="138" spans="1:25" x14ac:dyDescent="0.35">
      <c r="A138" s="1">
        <v>241</v>
      </c>
      <c r="B138" s="1" t="str">
        <f>VLOOKUP(Table1[[#This Row],[Customer ID]],'Customer Lookup'!A:B,2,)</f>
        <v>Amy Ellis Holder</v>
      </c>
      <c r="C138" s="1">
        <v>90480</v>
      </c>
      <c r="D138" s="1" t="str">
        <f>_xlfn.XLOOKUP(Table1[[#This Row],[Product Sub-Category]],'Product Lookup'!A:A,'Product Lookup'!B:B)</f>
        <v>Binders</v>
      </c>
      <c r="E138" s="1">
        <v>13</v>
      </c>
      <c r="F138" s="4">
        <v>5.94</v>
      </c>
      <c r="G138" s="1">
        <v>0.05</v>
      </c>
      <c r="H138" s="2">
        <v>42150</v>
      </c>
      <c r="I138" s="2">
        <v>42157</v>
      </c>
      <c r="J138" s="1" t="s">
        <v>98</v>
      </c>
      <c r="K138" s="1">
        <v>81503</v>
      </c>
      <c r="L138" s="1" t="s">
        <v>32</v>
      </c>
      <c r="M138" s="1" t="s">
        <v>233</v>
      </c>
      <c r="N138" s="1" t="s">
        <v>194</v>
      </c>
      <c r="O138" s="1" t="s">
        <v>1097</v>
      </c>
      <c r="P138" s="1" t="s">
        <v>58</v>
      </c>
      <c r="Q138" s="1" t="s">
        <v>2236</v>
      </c>
      <c r="R138" s="1" t="s">
        <v>51</v>
      </c>
      <c r="S138" s="1" t="s">
        <v>53</v>
      </c>
      <c r="T138" s="1"/>
      <c r="Y138" s="1"/>
    </row>
    <row r="139" spans="1:25" x14ac:dyDescent="0.35">
      <c r="A139" s="1">
        <v>241</v>
      </c>
      <c r="B139" s="1" t="str">
        <f>VLOOKUP(Table1[[#This Row],[Customer ID]],'Customer Lookup'!A:B,2,)</f>
        <v>Amy Ellis Holder</v>
      </c>
      <c r="C139" s="1">
        <v>90480</v>
      </c>
      <c r="D139" s="1" t="str">
        <f>_xlfn.XLOOKUP(Table1[[#This Row],[Product Sub-Category]],'Product Lookup'!A:A,'Product Lookup'!B:B)</f>
        <v>Telephones</v>
      </c>
      <c r="E139" s="1">
        <v>8</v>
      </c>
      <c r="F139" s="4">
        <v>125.99</v>
      </c>
      <c r="G139" s="1">
        <v>0.1</v>
      </c>
      <c r="H139" s="2">
        <v>42150</v>
      </c>
      <c r="I139" s="2">
        <v>42150</v>
      </c>
      <c r="J139" s="1" t="s">
        <v>98</v>
      </c>
      <c r="K139" s="1">
        <v>81503</v>
      </c>
      <c r="L139" s="1" t="s">
        <v>32</v>
      </c>
      <c r="M139" s="1" t="s">
        <v>233</v>
      </c>
      <c r="N139" s="1" t="s">
        <v>194</v>
      </c>
      <c r="O139" s="1" t="s">
        <v>2245</v>
      </c>
      <c r="P139" s="1" t="s">
        <v>73</v>
      </c>
      <c r="Q139" s="1" t="s">
        <v>2234</v>
      </c>
      <c r="R139" s="1" t="s">
        <v>51</v>
      </c>
      <c r="S139" s="1" t="s">
        <v>53</v>
      </c>
      <c r="T139" s="1"/>
      <c r="Y139" s="1"/>
    </row>
    <row r="140" spans="1:25" x14ac:dyDescent="0.35">
      <c r="A140" s="1">
        <v>247</v>
      </c>
      <c r="B140" s="1" t="str">
        <f>VLOOKUP(Table1[[#This Row],[Customer ID]],'Customer Lookup'!A:B,2,)</f>
        <v>Marshall Brandt Briggs</v>
      </c>
      <c r="C140" s="1">
        <v>89139</v>
      </c>
      <c r="D140" s="1" t="str">
        <f>_xlfn.XLOOKUP(Table1[[#This Row],[Product Sub-Category]],'Product Lookup'!A:A,'Product Lookup'!B:B)</f>
        <v>Tables</v>
      </c>
      <c r="E140" s="1">
        <v>5</v>
      </c>
      <c r="F140" s="4">
        <v>146.05000000000001</v>
      </c>
      <c r="G140" s="1">
        <v>0.1</v>
      </c>
      <c r="H140" s="2">
        <v>42058</v>
      </c>
      <c r="I140" s="2">
        <v>42058</v>
      </c>
      <c r="J140" s="1" t="s">
        <v>50</v>
      </c>
      <c r="K140" s="1">
        <v>37804</v>
      </c>
      <c r="L140" s="1" t="s">
        <v>32</v>
      </c>
      <c r="M140" s="1" t="s">
        <v>234</v>
      </c>
      <c r="N140" s="1" t="s">
        <v>184</v>
      </c>
      <c r="O140" s="1" t="s">
        <v>2245</v>
      </c>
      <c r="P140" s="1" t="s">
        <v>34</v>
      </c>
      <c r="Q140" s="1" t="s">
        <v>123</v>
      </c>
      <c r="R140" s="1" t="s">
        <v>81</v>
      </c>
      <c r="S140" s="1" t="s">
        <v>108</v>
      </c>
      <c r="T140" s="1"/>
      <c r="Y140" s="1"/>
    </row>
    <row r="141" spans="1:25" x14ac:dyDescent="0.35">
      <c r="A141" s="1">
        <v>247</v>
      </c>
      <c r="B141" s="1" t="str">
        <f>VLOOKUP(Table1[[#This Row],[Customer ID]],'Customer Lookup'!A:B,2,)</f>
        <v>Marshall Brandt Briggs</v>
      </c>
      <c r="C141" s="1">
        <v>89139</v>
      </c>
      <c r="D141" s="1" t="str">
        <f>_xlfn.XLOOKUP(Table1[[#This Row],[Product Sub-Category]],'Product Lookup'!A:A,'Product Lookup'!B:B)</f>
        <v>Telephones</v>
      </c>
      <c r="E141" s="1">
        <v>14</v>
      </c>
      <c r="F141" s="4">
        <v>65.989999999999995</v>
      </c>
      <c r="G141" s="1">
        <v>0.05</v>
      </c>
      <c r="H141" s="2">
        <v>42058</v>
      </c>
      <c r="I141" s="2">
        <v>42059</v>
      </c>
      <c r="J141" s="1" t="s">
        <v>50</v>
      </c>
      <c r="K141" s="1">
        <v>37804</v>
      </c>
      <c r="L141" s="1" t="s">
        <v>32</v>
      </c>
      <c r="M141" s="1" t="s">
        <v>234</v>
      </c>
      <c r="N141" s="1" t="s">
        <v>184</v>
      </c>
      <c r="O141" s="1" t="s">
        <v>2245</v>
      </c>
      <c r="P141" s="1" t="s">
        <v>73</v>
      </c>
      <c r="Q141" s="1" t="s">
        <v>2234</v>
      </c>
      <c r="R141" s="1" t="s">
        <v>81</v>
      </c>
      <c r="S141" s="1" t="s">
        <v>53</v>
      </c>
      <c r="T141" s="1"/>
      <c r="Y141" s="1"/>
    </row>
    <row r="142" spans="1:25" x14ac:dyDescent="0.35">
      <c r="A142" s="1">
        <v>247</v>
      </c>
      <c r="B142" s="1" t="str">
        <f>VLOOKUP(Table1[[#This Row],[Customer ID]],'Customer Lookup'!A:B,2,)</f>
        <v>Marshall Brandt Briggs</v>
      </c>
      <c r="C142" s="1">
        <v>89140</v>
      </c>
      <c r="D142" s="1" t="str">
        <f>_xlfn.XLOOKUP(Table1[[#This Row],[Product Sub-Category]],'Product Lookup'!A:A,'Product Lookup'!B:B)</f>
        <v>Labels</v>
      </c>
      <c r="E142" s="1">
        <v>10</v>
      </c>
      <c r="F142" s="4">
        <v>2.88</v>
      </c>
      <c r="G142" s="1">
        <v>0.05</v>
      </c>
      <c r="H142" s="2">
        <v>42084</v>
      </c>
      <c r="I142" s="2">
        <v>42086</v>
      </c>
      <c r="J142" s="1" t="s">
        <v>50</v>
      </c>
      <c r="K142" s="1">
        <v>37804</v>
      </c>
      <c r="L142" s="1" t="s">
        <v>32</v>
      </c>
      <c r="M142" s="1" t="s">
        <v>234</v>
      </c>
      <c r="N142" s="1" t="s">
        <v>184</v>
      </c>
      <c r="O142" s="1" t="s">
        <v>2244</v>
      </c>
      <c r="P142" s="1" t="s">
        <v>58</v>
      </c>
      <c r="Q142" s="1" t="s">
        <v>116</v>
      </c>
      <c r="R142" s="1" t="s">
        <v>81</v>
      </c>
      <c r="S142" s="1" t="s">
        <v>53</v>
      </c>
      <c r="T142" s="1"/>
      <c r="Y142" s="1"/>
    </row>
    <row r="143" spans="1:25" x14ac:dyDescent="0.35">
      <c r="A143" s="1">
        <v>250</v>
      </c>
      <c r="B143" s="1" t="str">
        <f>VLOOKUP(Table1[[#This Row],[Customer ID]],'Customer Lookup'!A:B,2,)</f>
        <v>Brenda Nelson Blanchard</v>
      </c>
      <c r="C143" s="1">
        <v>87214</v>
      </c>
      <c r="D143" s="1" t="str">
        <f>_xlfn.XLOOKUP(Table1[[#This Row],[Product Sub-Category]],'Product Lookup'!A:A,'Product Lookup'!B:B)</f>
        <v>Pens</v>
      </c>
      <c r="E143" s="1">
        <v>39</v>
      </c>
      <c r="F143" s="4">
        <v>2.58</v>
      </c>
      <c r="G143" s="1">
        <v>0.05</v>
      </c>
      <c r="H143" s="2">
        <v>42152</v>
      </c>
      <c r="I143" s="2">
        <v>42153</v>
      </c>
      <c r="J143" s="1" t="s">
        <v>41</v>
      </c>
      <c r="K143" s="1">
        <v>55423</v>
      </c>
      <c r="L143" s="1" t="s">
        <v>22</v>
      </c>
      <c r="M143" s="1" t="s">
        <v>237</v>
      </c>
      <c r="N143" s="1" t="s">
        <v>55</v>
      </c>
      <c r="O143" s="1" t="s">
        <v>2244</v>
      </c>
      <c r="P143" s="1" t="s">
        <v>58</v>
      </c>
      <c r="Q143" s="1" t="s">
        <v>25</v>
      </c>
      <c r="R143" s="1" t="s">
        <v>81</v>
      </c>
      <c r="S143" s="1" t="s">
        <v>26</v>
      </c>
      <c r="T143" s="1"/>
      <c r="Y143" s="1"/>
    </row>
    <row r="144" spans="1:25" x14ac:dyDescent="0.35">
      <c r="A144" s="1">
        <v>250</v>
      </c>
      <c r="B144" s="1" t="str">
        <f>VLOOKUP(Table1[[#This Row],[Customer ID]],'Customer Lookup'!A:B,2,)</f>
        <v>Brenda Nelson Blanchard</v>
      </c>
      <c r="C144" s="1">
        <v>87214</v>
      </c>
      <c r="D144" s="1" t="str">
        <f>_xlfn.XLOOKUP(Table1[[#This Row],[Product Sub-Category]],'Product Lookup'!A:A,'Product Lookup'!B:B)</f>
        <v>Telephones</v>
      </c>
      <c r="E144" s="1">
        <v>27</v>
      </c>
      <c r="F144" s="4">
        <v>65.989999999999995</v>
      </c>
      <c r="G144" s="1">
        <v>0.05</v>
      </c>
      <c r="H144" s="2">
        <v>42152</v>
      </c>
      <c r="I144" s="2">
        <v>42153</v>
      </c>
      <c r="J144" s="1" t="s">
        <v>41</v>
      </c>
      <c r="K144" s="1">
        <v>55423</v>
      </c>
      <c r="L144" s="1" t="s">
        <v>32</v>
      </c>
      <c r="M144" s="1" t="s">
        <v>237</v>
      </c>
      <c r="N144" s="1" t="s">
        <v>55</v>
      </c>
      <c r="O144" s="1" t="s">
        <v>1097</v>
      </c>
      <c r="P144" s="1" t="s">
        <v>73</v>
      </c>
      <c r="Q144" s="1" t="s">
        <v>2234</v>
      </c>
      <c r="R144" s="1" t="s">
        <v>81</v>
      </c>
      <c r="S144" s="1" t="s">
        <v>53</v>
      </c>
      <c r="T144" s="1"/>
      <c r="Y144" s="1"/>
    </row>
    <row r="145" spans="1:25" x14ac:dyDescent="0.35">
      <c r="A145" s="1">
        <v>254</v>
      </c>
      <c r="B145" s="1" t="str">
        <f>VLOOKUP(Table1[[#This Row],[Customer ID]],'Customer Lookup'!A:B,2,)</f>
        <v>Brett Hawkins</v>
      </c>
      <c r="C145" s="1">
        <v>86268</v>
      </c>
      <c r="D145" s="1" t="str">
        <f>_xlfn.XLOOKUP(Table1[[#This Row],[Product Sub-Category]],'Product Lookup'!A:A,'Product Lookup'!B:B)</f>
        <v>Tables</v>
      </c>
      <c r="E145" s="1">
        <v>5</v>
      </c>
      <c r="F145" s="4">
        <v>280.98</v>
      </c>
      <c r="G145" s="1">
        <v>0.1</v>
      </c>
      <c r="H145" s="2">
        <v>42165</v>
      </c>
      <c r="I145" s="2">
        <v>42166</v>
      </c>
      <c r="J145" s="1" t="s">
        <v>50</v>
      </c>
      <c r="K145" s="1">
        <v>80126</v>
      </c>
      <c r="L145" s="1" t="s">
        <v>32</v>
      </c>
      <c r="M145" s="1" t="s">
        <v>239</v>
      </c>
      <c r="N145" s="1" t="s">
        <v>194</v>
      </c>
      <c r="O145" s="1" t="s">
        <v>2243</v>
      </c>
      <c r="P145" s="1" t="s">
        <v>34</v>
      </c>
      <c r="Q145" s="1" t="s">
        <v>123</v>
      </c>
      <c r="R145" s="1" t="s">
        <v>42</v>
      </c>
      <c r="S145" s="1" t="s">
        <v>108</v>
      </c>
      <c r="T145" s="1"/>
      <c r="Y145" s="1"/>
    </row>
    <row r="146" spans="1:25" x14ac:dyDescent="0.35">
      <c r="A146" s="1">
        <v>256</v>
      </c>
      <c r="B146" s="1" t="str">
        <f>VLOOKUP(Table1[[#This Row],[Customer ID]],'Customer Lookup'!A:B,2,)</f>
        <v>Irene Li</v>
      </c>
      <c r="C146" s="1">
        <v>86267</v>
      </c>
      <c r="D146" s="1" t="str">
        <f>_xlfn.XLOOKUP(Table1[[#This Row],[Product Sub-Category]],'Product Lookup'!A:A,'Product Lookup'!B:B)</f>
        <v>Scissors</v>
      </c>
      <c r="E146" s="1">
        <v>4</v>
      </c>
      <c r="F146" s="4">
        <v>8.34</v>
      </c>
      <c r="G146" s="1">
        <v>0.05</v>
      </c>
      <c r="H146" s="2">
        <v>42035</v>
      </c>
      <c r="I146" s="2">
        <v>42037</v>
      </c>
      <c r="J146" s="1" t="s">
        <v>41</v>
      </c>
      <c r="K146" s="1">
        <v>17331</v>
      </c>
      <c r="L146" s="1" t="s">
        <v>32</v>
      </c>
      <c r="M146" s="1" t="s">
        <v>240</v>
      </c>
      <c r="N146" s="1" t="s">
        <v>174</v>
      </c>
      <c r="O146" s="1" t="s">
        <v>2245</v>
      </c>
      <c r="P146" s="1" t="s">
        <v>58</v>
      </c>
      <c r="Q146" s="1" t="s">
        <v>2239</v>
      </c>
      <c r="R146" s="1" t="s">
        <v>42</v>
      </c>
      <c r="S146" s="1" t="s">
        <v>44</v>
      </c>
      <c r="T146" s="1"/>
      <c r="Y146" s="1"/>
    </row>
    <row r="147" spans="1:25" x14ac:dyDescent="0.35">
      <c r="A147" s="1">
        <v>258</v>
      </c>
      <c r="B147" s="1" t="str">
        <f>VLOOKUP(Table1[[#This Row],[Customer ID]],'Customer Lookup'!A:B,2,)</f>
        <v>Allan Shields</v>
      </c>
      <c r="C147" s="1">
        <v>85858</v>
      </c>
      <c r="D147" s="1" t="str">
        <f>_xlfn.XLOOKUP(Table1[[#This Row],[Product Sub-Category]],'Product Lookup'!A:A,'Product Lookup'!B:B)</f>
        <v>Computer Peripherals</v>
      </c>
      <c r="E147" s="1">
        <v>3</v>
      </c>
      <c r="F147" s="4">
        <v>17.48</v>
      </c>
      <c r="G147" s="1">
        <v>0.05</v>
      </c>
      <c r="H147" s="2">
        <v>42006</v>
      </c>
      <c r="I147" s="2">
        <v>42008</v>
      </c>
      <c r="J147" s="1" t="s">
        <v>50</v>
      </c>
      <c r="K147" s="1">
        <v>33772</v>
      </c>
      <c r="L147" s="1" t="s">
        <v>32</v>
      </c>
      <c r="M147" s="1" t="s">
        <v>243</v>
      </c>
      <c r="N147" s="1" t="s">
        <v>242</v>
      </c>
      <c r="O147" s="1" t="s">
        <v>1097</v>
      </c>
      <c r="P147" s="1" t="s">
        <v>73</v>
      </c>
      <c r="Q147" s="1" t="s">
        <v>144</v>
      </c>
      <c r="R147" s="1" t="s">
        <v>104</v>
      </c>
      <c r="S147" s="1" t="s">
        <v>44</v>
      </c>
      <c r="T147" s="1"/>
      <c r="Y147" s="1"/>
    </row>
    <row r="148" spans="1:25" x14ac:dyDescent="0.35">
      <c r="A148" s="1">
        <v>259</v>
      </c>
      <c r="B148" s="1" t="str">
        <f>VLOOKUP(Table1[[#This Row],[Customer ID]],'Customer Lookup'!A:B,2,)</f>
        <v>Edward Pugh</v>
      </c>
      <c r="C148" s="1">
        <v>85857</v>
      </c>
      <c r="D148" s="1" t="str">
        <f>_xlfn.XLOOKUP(Table1[[#This Row],[Product Sub-Category]],'Product Lookup'!A:A,'Product Lookup'!B:B)</f>
        <v>Pens</v>
      </c>
      <c r="E148" s="1">
        <v>10</v>
      </c>
      <c r="F148" s="4">
        <v>2.88</v>
      </c>
      <c r="G148" s="1">
        <v>0.05</v>
      </c>
      <c r="H148" s="2">
        <v>42023</v>
      </c>
      <c r="I148" s="2">
        <v>42023</v>
      </c>
      <c r="J148" s="1" t="s">
        <v>98</v>
      </c>
      <c r="K148" s="1">
        <v>87505</v>
      </c>
      <c r="L148" s="1" t="s">
        <v>32</v>
      </c>
      <c r="M148" s="1" t="s">
        <v>245</v>
      </c>
      <c r="N148" s="1" t="s">
        <v>244</v>
      </c>
      <c r="O148" s="1" t="s">
        <v>2243</v>
      </c>
      <c r="P148" s="1" t="s">
        <v>58</v>
      </c>
      <c r="Q148" s="1" t="s">
        <v>25</v>
      </c>
      <c r="R148" s="1" t="s">
        <v>104</v>
      </c>
      <c r="S148" s="1" t="s">
        <v>26</v>
      </c>
      <c r="T148" s="1"/>
      <c r="Y148" s="1"/>
    </row>
    <row r="149" spans="1:25" x14ac:dyDescent="0.35">
      <c r="A149" s="1">
        <v>263</v>
      </c>
      <c r="B149" s="1" t="str">
        <f>VLOOKUP(Table1[[#This Row],[Customer ID]],'Customer Lookup'!A:B,2,)</f>
        <v>Carlos Hess</v>
      </c>
      <c r="C149" s="1">
        <v>86297</v>
      </c>
      <c r="D149" s="1" t="str">
        <f>_xlfn.XLOOKUP(Table1[[#This Row],[Product Sub-Category]],'Product Lookup'!A:A,'Product Lookup'!B:B)</f>
        <v>Tables</v>
      </c>
      <c r="E149" s="1">
        <v>9</v>
      </c>
      <c r="F149" s="4">
        <v>31.76</v>
      </c>
      <c r="G149" s="1">
        <v>0.05</v>
      </c>
      <c r="H149" s="2">
        <v>42025</v>
      </c>
      <c r="I149" s="2">
        <v>42027</v>
      </c>
      <c r="J149" s="1" t="s">
        <v>21</v>
      </c>
      <c r="K149" s="1">
        <v>44106</v>
      </c>
      <c r="L149" s="1" t="s">
        <v>32</v>
      </c>
      <c r="M149" s="1" t="s">
        <v>247</v>
      </c>
      <c r="N149" s="1" t="s">
        <v>124</v>
      </c>
      <c r="O149" s="1" t="s">
        <v>2244</v>
      </c>
      <c r="P149" s="1" t="s">
        <v>34</v>
      </c>
      <c r="Q149" s="1" t="s">
        <v>123</v>
      </c>
      <c r="R149" s="1" t="s">
        <v>51</v>
      </c>
      <c r="S149" s="1" t="s">
        <v>108</v>
      </c>
      <c r="T149" s="1"/>
      <c r="Y149" s="1"/>
    </row>
    <row r="150" spans="1:25" x14ac:dyDescent="0.35">
      <c r="A150" s="1">
        <v>266</v>
      </c>
      <c r="B150" s="1" t="str">
        <f>VLOOKUP(Table1[[#This Row],[Customer ID]],'Customer Lookup'!A:B,2,)</f>
        <v>Ross Frederick</v>
      </c>
      <c r="C150" s="1">
        <v>90593</v>
      </c>
      <c r="D150" s="1" t="str">
        <f>_xlfn.XLOOKUP(Table1[[#This Row],[Product Sub-Category]],'Product Lookup'!A:A,'Product Lookup'!B:B)</f>
        <v>Computer Peripherals</v>
      </c>
      <c r="E150" s="1">
        <v>17</v>
      </c>
      <c r="F150" s="4">
        <v>73.98</v>
      </c>
      <c r="G150" s="1">
        <v>0.05</v>
      </c>
      <c r="H150" s="2">
        <v>42142</v>
      </c>
      <c r="I150" s="2">
        <v>42144</v>
      </c>
      <c r="J150" s="1" t="s">
        <v>31</v>
      </c>
      <c r="K150" s="1">
        <v>78207</v>
      </c>
      <c r="L150" s="1" t="s">
        <v>22</v>
      </c>
      <c r="M150" s="1" t="s">
        <v>248</v>
      </c>
      <c r="N150" s="1" t="s">
        <v>112</v>
      </c>
      <c r="O150" s="1" t="s">
        <v>2244</v>
      </c>
      <c r="P150" s="1" t="s">
        <v>73</v>
      </c>
      <c r="Q150" s="1" t="s">
        <v>144</v>
      </c>
      <c r="R150" s="1" t="s">
        <v>81</v>
      </c>
      <c r="S150" s="1" t="s">
        <v>53</v>
      </c>
      <c r="T150" s="1"/>
      <c r="Y150" s="1"/>
    </row>
    <row r="151" spans="1:25" x14ac:dyDescent="0.35">
      <c r="A151" s="1">
        <v>266</v>
      </c>
      <c r="B151" s="1" t="str">
        <f>VLOOKUP(Table1[[#This Row],[Customer ID]],'Customer Lookup'!A:B,2,)</f>
        <v>Ross Frederick</v>
      </c>
      <c r="C151" s="1">
        <v>90594</v>
      </c>
      <c r="D151" s="1" t="str">
        <f>_xlfn.XLOOKUP(Table1[[#This Row],[Product Sub-Category]],'Product Lookup'!A:A,'Product Lookup'!B:B)</f>
        <v>Paper</v>
      </c>
      <c r="E151" s="1">
        <v>10</v>
      </c>
      <c r="F151" s="4">
        <v>6.48</v>
      </c>
      <c r="G151" s="1">
        <v>0.05</v>
      </c>
      <c r="H151" s="2">
        <v>42139</v>
      </c>
      <c r="I151" s="2">
        <v>42140</v>
      </c>
      <c r="J151" s="1" t="s">
        <v>50</v>
      </c>
      <c r="K151" s="1">
        <v>78207</v>
      </c>
      <c r="L151" s="1" t="s">
        <v>32</v>
      </c>
      <c r="M151" s="1" t="s">
        <v>248</v>
      </c>
      <c r="N151" s="1" t="s">
        <v>112</v>
      </c>
      <c r="O151" s="1" t="s">
        <v>2244</v>
      </c>
      <c r="P151" s="1" t="s">
        <v>58</v>
      </c>
      <c r="Q151" s="1" t="s">
        <v>83</v>
      </c>
      <c r="R151" s="1" t="s">
        <v>81</v>
      </c>
      <c r="S151" s="1" t="s">
        <v>53</v>
      </c>
      <c r="T151" s="1"/>
      <c r="Y151" s="1"/>
    </row>
    <row r="152" spans="1:25" x14ac:dyDescent="0.35">
      <c r="A152" s="1">
        <v>266</v>
      </c>
      <c r="B152" s="1" t="str">
        <f>VLOOKUP(Table1[[#This Row],[Customer ID]],'Customer Lookup'!A:B,2,)</f>
        <v>Ross Frederick</v>
      </c>
      <c r="C152" s="1">
        <v>90594</v>
      </c>
      <c r="D152" s="1" t="str">
        <f>_xlfn.XLOOKUP(Table1[[#This Row],[Product Sub-Category]],'Product Lookup'!A:A,'Product Lookup'!B:B)</f>
        <v>Storage</v>
      </c>
      <c r="E152" s="1">
        <v>33</v>
      </c>
      <c r="F152" s="4">
        <v>20.34</v>
      </c>
      <c r="G152" s="1">
        <v>0.05</v>
      </c>
      <c r="H152" s="2">
        <v>42139</v>
      </c>
      <c r="I152" s="2">
        <v>42140</v>
      </c>
      <c r="J152" s="1" t="s">
        <v>50</v>
      </c>
      <c r="K152" s="1">
        <v>78207</v>
      </c>
      <c r="L152" s="1" t="s">
        <v>32</v>
      </c>
      <c r="M152" s="1" t="s">
        <v>248</v>
      </c>
      <c r="N152" s="1" t="s">
        <v>112</v>
      </c>
      <c r="O152" s="1" t="s">
        <v>1097</v>
      </c>
      <c r="P152" s="1" t="s">
        <v>58</v>
      </c>
      <c r="Q152" s="1" t="s">
        <v>119</v>
      </c>
      <c r="R152" s="1" t="s">
        <v>81</v>
      </c>
      <c r="S152" s="1" t="s">
        <v>178</v>
      </c>
      <c r="T152" s="1"/>
      <c r="Y152" s="1"/>
    </row>
    <row r="153" spans="1:25" x14ac:dyDescent="0.35">
      <c r="A153" s="1">
        <v>268</v>
      </c>
      <c r="B153" s="1" t="str">
        <f>VLOOKUP(Table1[[#This Row],[Customer ID]],'Customer Lookup'!A:B,2,)</f>
        <v>James Beck</v>
      </c>
      <c r="C153" s="1">
        <v>88941</v>
      </c>
      <c r="D153" s="1" t="str">
        <f>_xlfn.XLOOKUP(Table1[[#This Row],[Product Sub-Category]],'Product Lookup'!A:A,'Product Lookup'!B:B)</f>
        <v>Envelopes</v>
      </c>
      <c r="E153" s="1">
        <v>3</v>
      </c>
      <c r="F153" s="4">
        <v>5.58</v>
      </c>
      <c r="G153" s="1">
        <v>0.05</v>
      </c>
      <c r="H153" s="2">
        <v>42101</v>
      </c>
      <c r="I153" s="2">
        <v>42106</v>
      </c>
      <c r="J153" s="1" t="s">
        <v>98</v>
      </c>
      <c r="K153" s="1">
        <v>86001</v>
      </c>
      <c r="L153" s="1" t="s">
        <v>32</v>
      </c>
      <c r="M153" s="1" t="s">
        <v>251</v>
      </c>
      <c r="N153" s="1" t="s">
        <v>250</v>
      </c>
      <c r="O153" s="1" t="s">
        <v>1097</v>
      </c>
      <c r="P153" s="1" t="s">
        <v>58</v>
      </c>
      <c r="Q153" s="1" t="s">
        <v>61</v>
      </c>
      <c r="R153" s="1" t="s">
        <v>42</v>
      </c>
      <c r="S153" s="1" t="s">
        <v>53</v>
      </c>
      <c r="T153" s="1"/>
      <c r="Y153" s="1"/>
    </row>
    <row r="154" spans="1:25" x14ac:dyDescent="0.35">
      <c r="A154" s="1">
        <v>268</v>
      </c>
      <c r="B154" s="1" t="str">
        <f>VLOOKUP(Table1[[#This Row],[Customer ID]],'Customer Lookup'!A:B,2,)</f>
        <v>James Beck</v>
      </c>
      <c r="C154" s="1">
        <v>88941</v>
      </c>
      <c r="D154" s="1" t="str">
        <f>_xlfn.XLOOKUP(Table1[[#This Row],[Product Sub-Category]],'Product Lookup'!A:A,'Product Lookup'!B:B)</f>
        <v>Furnishings</v>
      </c>
      <c r="E154" s="1">
        <v>5</v>
      </c>
      <c r="F154" s="4">
        <v>40.89</v>
      </c>
      <c r="G154" s="1">
        <v>0.05</v>
      </c>
      <c r="H154" s="2">
        <v>42101</v>
      </c>
      <c r="I154" s="2">
        <v>42108</v>
      </c>
      <c r="J154" s="1" t="s">
        <v>98</v>
      </c>
      <c r="K154" s="1">
        <v>86001</v>
      </c>
      <c r="L154" s="1" t="s">
        <v>32</v>
      </c>
      <c r="M154" s="1" t="s">
        <v>251</v>
      </c>
      <c r="N154" s="1" t="s">
        <v>250</v>
      </c>
      <c r="O154" s="1" t="s">
        <v>1097</v>
      </c>
      <c r="P154" s="1" t="s">
        <v>34</v>
      </c>
      <c r="Q154" s="1" t="s">
        <v>52</v>
      </c>
      <c r="R154" s="1" t="s">
        <v>42</v>
      </c>
      <c r="S154" s="1" t="s">
        <v>53</v>
      </c>
      <c r="T154" s="1"/>
      <c r="Y154" s="1"/>
    </row>
    <row r="155" spans="1:25" x14ac:dyDescent="0.35">
      <c r="A155" s="1">
        <v>269</v>
      </c>
      <c r="B155" s="1" t="str">
        <f>VLOOKUP(Table1[[#This Row],[Customer ID]],'Customer Lookup'!A:B,2,)</f>
        <v>Calvin Boyette</v>
      </c>
      <c r="C155" s="1">
        <v>88942</v>
      </c>
      <c r="D155" s="1" t="str">
        <f>_xlfn.XLOOKUP(Table1[[#This Row],[Product Sub-Category]],'Product Lookup'!A:A,'Product Lookup'!B:B)</f>
        <v>Envelopes</v>
      </c>
      <c r="E155" s="1">
        <v>6</v>
      </c>
      <c r="F155" s="4">
        <v>35.94</v>
      </c>
      <c r="G155" s="1">
        <v>0.05</v>
      </c>
      <c r="H155" s="2">
        <v>42160</v>
      </c>
      <c r="I155" s="2">
        <v>42165</v>
      </c>
      <c r="J155" s="1" t="s">
        <v>98</v>
      </c>
      <c r="K155" s="1">
        <v>85234</v>
      </c>
      <c r="L155" s="1" t="s">
        <v>32</v>
      </c>
      <c r="M155" s="1" t="s">
        <v>253</v>
      </c>
      <c r="N155" s="1" t="s">
        <v>250</v>
      </c>
      <c r="O155" s="1" t="s">
        <v>1097</v>
      </c>
      <c r="P155" s="1" t="s">
        <v>58</v>
      </c>
      <c r="Q155" s="1" t="s">
        <v>61</v>
      </c>
      <c r="R155" s="1" t="s">
        <v>42</v>
      </c>
      <c r="S155" s="1" t="s">
        <v>53</v>
      </c>
      <c r="T155" s="1"/>
      <c r="Y155" s="1"/>
    </row>
    <row r="156" spans="1:25" x14ac:dyDescent="0.35">
      <c r="A156" s="1">
        <v>269</v>
      </c>
      <c r="B156" s="1" t="str">
        <f>VLOOKUP(Table1[[#This Row],[Customer ID]],'Customer Lookup'!A:B,2,)</f>
        <v>Calvin Boyette</v>
      </c>
      <c r="C156" s="1">
        <v>88942</v>
      </c>
      <c r="D156" s="1" t="str">
        <f>_xlfn.XLOOKUP(Table1[[#This Row],[Product Sub-Category]],'Product Lookup'!A:A,'Product Lookup'!B:B)</f>
        <v>Furnishings</v>
      </c>
      <c r="E156" s="1">
        <v>7</v>
      </c>
      <c r="F156" s="4">
        <v>170.98</v>
      </c>
      <c r="G156" s="1">
        <v>0.1</v>
      </c>
      <c r="H156" s="2">
        <v>42160</v>
      </c>
      <c r="I156" s="2">
        <v>42167</v>
      </c>
      <c r="J156" s="1" t="s">
        <v>98</v>
      </c>
      <c r="K156" s="1">
        <v>85234</v>
      </c>
      <c r="L156" s="1" t="s">
        <v>32</v>
      </c>
      <c r="M156" s="1" t="s">
        <v>253</v>
      </c>
      <c r="N156" s="1" t="s">
        <v>250</v>
      </c>
      <c r="O156" s="1" t="s">
        <v>1097</v>
      </c>
      <c r="P156" s="1" t="s">
        <v>34</v>
      </c>
      <c r="Q156" s="1" t="s">
        <v>52</v>
      </c>
      <c r="R156" s="1" t="s">
        <v>42</v>
      </c>
      <c r="S156" s="1" t="s">
        <v>75</v>
      </c>
      <c r="T156" s="1"/>
      <c r="Y156" s="1"/>
    </row>
    <row r="157" spans="1:25" x14ac:dyDescent="0.35">
      <c r="A157" s="1">
        <v>269</v>
      </c>
      <c r="B157" s="1" t="str">
        <f>VLOOKUP(Table1[[#This Row],[Customer ID]],'Customer Lookup'!A:B,2,)</f>
        <v>Calvin Boyette</v>
      </c>
      <c r="C157" s="1">
        <v>88942</v>
      </c>
      <c r="D157" s="1" t="str">
        <f>_xlfn.XLOOKUP(Table1[[#This Row],[Product Sub-Category]],'Product Lookup'!A:A,'Product Lookup'!B:B)</f>
        <v>Paper</v>
      </c>
      <c r="E157" s="1">
        <v>9</v>
      </c>
      <c r="F157" s="4">
        <v>4.9800000000000004</v>
      </c>
      <c r="G157" s="1">
        <v>0.05</v>
      </c>
      <c r="H157" s="2">
        <v>42160</v>
      </c>
      <c r="I157" s="2">
        <v>42162</v>
      </c>
      <c r="J157" s="1" t="s">
        <v>98</v>
      </c>
      <c r="K157" s="1">
        <v>85234</v>
      </c>
      <c r="L157" s="1" t="s">
        <v>32</v>
      </c>
      <c r="M157" s="1" t="s">
        <v>253</v>
      </c>
      <c r="N157" s="1" t="s">
        <v>250</v>
      </c>
      <c r="O157" s="1" t="s">
        <v>2245</v>
      </c>
      <c r="P157" s="1" t="s">
        <v>58</v>
      </c>
      <c r="Q157" s="1" t="s">
        <v>83</v>
      </c>
      <c r="R157" s="1" t="s">
        <v>42</v>
      </c>
      <c r="S157" s="1" t="s">
        <v>53</v>
      </c>
      <c r="T157" s="1"/>
      <c r="Y157" s="1"/>
    </row>
    <row r="158" spans="1:25" x14ac:dyDescent="0.35">
      <c r="A158" s="1">
        <v>271</v>
      </c>
      <c r="B158" s="1" t="str">
        <f>VLOOKUP(Table1[[#This Row],[Customer ID]],'Customer Lookup'!A:B,2,)</f>
        <v>Sam Rouse</v>
      </c>
      <c r="C158" s="1">
        <v>88940</v>
      </c>
      <c r="D158" s="1" t="str">
        <f>_xlfn.XLOOKUP(Table1[[#This Row],[Product Sub-Category]],'Product Lookup'!A:A,'Product Lookup'!B:B)</f>
        <v>Office Machines</v>
      </c>
      <c r="E158" s="1">
        <v>12</v>
      </c>
      <c r="F158" s="4">
        <v>80.97</v>
      </c>
      <c r="G158" s="1">
        <v>0.05</v>
      </c>
      <c r="H158" s="2">
        <v>42093</v>
      </c>
      <c r="I158" s="2">
        <v>42094</v>
      </c>
      <c r="J158" s="1" t="s">
        <v>50</v>
      </c>
      <c r="K158" s="1">
        <v>30297</v>
      </c>
      <c r="L158" s="1" t="s">
        <v>32</v>
      </c>
      <c r="M158" s="1" t="s">
        <v>255</v>
      </c>
      <c r="N158" s="1" t="s">
        <v>254</v>
      </c>
      <c r="O158" s="1" t="s">
        <v>2245</v>
      </c>
      <c r="P158" s="1" t="s">
        <v>73</v>
      </c>
      <c r="Q158" s="1" t="s">
        <v>74</v>
      </c>
      <c r="R158" s="1" t="s">
        <v>51</v>
      </c>
      <c r="S158" s="1" t="s">
        <v>108</v>
      </c>
      <c r="T158" s="1"/>
      <c r="Y158" s="1"/>
    </row>
    <row r="159" spans="1:25" x14ac:dyDescent="0.35">
      <c r="A159" s="1">
        <v>272</v>
      </c>
      <c r="B159" s="1" t="str">
        <f>VLOOKUP(Table1[[#This Row],[Customer ID]],'Customer Lookup'!A:B,2,)</f>
        <v>Eleanor Swain</v>
      </c>
      <c r="C159" s="1">
        <v>5509</v>
      </c>
      <c r="D159" s="1" t="str">
        <f>_xlfn.XLOOKUP(Table1[[#This Row],[Product Sub-Category]],'Product Lookup'!A:A,'Product Lookup'!B:B)</f>
        <v>Envelopes</v>
      </c>
      <c r="E159" s="1">
        <v>11</v>
      </c>
      <c r="F159" s="4">
        <v>5.58</v>
      </c>
      <c r="G159" s="1">
        <v>0.05</v>
      </c>
      <c r="H159" s="2">
        <v>42101</v>
      </c>
      <c r="I159" s="2">
        <v>42106</v>
      </c>
      <c r="J159" s="1" t="s">
        <v>98</v>
      </c>
      <c r="K159" s="1">
        <v>28204</v>
      </c>
      <c r="L159" s="1" t="s">
        <v>32</v>
      </c>
      <c r="M159" s="1" t="s">
        <v>257</v>
      </c>
      <c r="N159" s="1" t="s">
        <v>225</v>
      </c>
      <c r="O159" s="1" t="s">
        <v>2245</v>
      </c>
      <c r="P159" s="1" t="s">
        <v>58</v>
      </c>
      <c r="Q159" s="1" t="s">
        <v>61</v>
      </c>
      <c r="R159" s="1" t="s">
        <v>42</v>
      </c>
      <c r="S159" s="1" t="s">
        <v>53</v>
      </c>
      <c r="T159" s="1"/>
      <c r="Y159" s="1"/>
    </row>
    <row r="160" spans="1:25" x14ac:dyDescent="0.35">
      <c r="A160" s="1">
        <v>272</v>
      </c>
      <c r="B160" s="1" t="str">
        <f>VLOOKUP(Table1[[#This Row],[Customer ID]],'Customer Lookup'!A:B,2,)</f>
        <v>Eleanor Swain</v>
      </c>
      <c r="C160" s="1">
        <v>5509</v>
      </c>
      <c r="D160" s="1" t="str">
        <f>_xlfn.XLOOKUP(Table1[[#This Row],[Product Sub-Category]],'Product Lookup'!A:A,'Product Lookup'!B:B)</f>
        <v>Furnishings</v>
      </c>
      <c r="E160" s="1">
        <v>21</v>
      </c>
      <c r="F160" s="4">
        <v>40.89</v>
      </c>
      <c r="G160" s="1">
        <v>0.05</v>
      </c>
      <c r="H160" s="2">
        <v>42101</v>
      </c>
      <c r="I160" s="2">
        <v>42108</v>
      </c>
      <c r="J160" s="1" t="s">
        <v>98</v>
      </c>
      <c r="K160" s="1">
        <v>28204</v>
      </c>
      <c r="L160" s="1" t="s">
        <v>32</v>
      </c>
      <c r="M160" s="1" t="s">
        <v>257</v>
      </c>
      <c r="N160" s="1" t="s">
        <v>225</v>
      </c>
      <c r="O160" s="1" t="s">
        <v>2245</v>
      </c>
      <c r="P160" s="1" t="s">
        <v>34</v>
      </c>
      <c r="Q160" s="1" t="s">
        <v>52</v>
      </c>
      <c r="R160" s="1" t="s">
        <v>42</v>
      </c>
      <c r="S160" s="1" t="s">
        <v>53</v>
      </c>
      <c r="T160" s="1"/>
      <c r="Y160" s="1"/>
    </row>
    <row r="161" spans="1:25" x14ac:dyDescent="0.35">
      <c r="A161" s="1">
        <v>272</v>
      </c>
      <c r="B161" s="1" t="str">
        <f>VLOOKUP(Table1[[#This Row],[Customer ID]],'Customer Lookup'!A:B,2,)</f>
        <v>Eleanor Swain</v>
      </c>
      <c r="C161" s="1">
        <v>36069</v>
      </c>
      <c r="D161" s="1" t="str">
        <f>_xlfn.XLOOKUP(Table1[[#This Row],[Product Sub-Category]],'Product Lookup'!A:A,'Product Lookup'!B:B)</f>
        <v>Envelopes</v>
      </c>
      <c r="E161" s="1">
        <v>24</v>
      </c>
      <c r="F161" s="4">
        <v>35.94</v>
      </c>
      <c r="G161" s="1">
        <v>0.05</v>
      </c>
      <c r="H161" s="2">
        <v>42160</v>
      </c>
      <c r="I161" s="2">
        <v>42165</v>
      </c>
      <c r="J161" s="1" t="s">
        <v>98</v>
      </c>
      <c r="K161" s="1">
        <v>28204</v>
      </c>
      <c r="L161" s="1" t="s">
        <v>32</v>
      </c>
      <c r="M161" s="1" t="s">
        <v>257</v>
      </c>
      <c r="N161" s="1" t="s">
        <v>225</v>
      </c>
      <c r="O161" s="1" t="s">
        <v>2245</v>
      </c>
      <c r="P161" s="1" t="s">
        <v>58</v>
      </c>
      <c r="Q161" s="1" t="s">
        <v>61</v>
      </c>
      <c r="R161" s="1" t="s">
        <v>42</v>
      </c>
      <c r="S161" s="1" t="s">
        <v>53</v>
      </c>
      <c r="T161" s="1"/>
      <c r="Y161" s="1"/>
    </row>
    <row r="162" spans="1:25" x14ac:dyDescent="0.35">
      <c r="A162" s="1">
        <v>272</v>
      </c>
      <c r="B162" s="1" t="str">
        <f>VLOOKUP(Table1[[#This Row],[Customer ID]],'Customer Lookup'!A:B,2,)</f>
        <v>Eleanor Swain</v>
      </c>
      <c r="C162" s="1">
        <v>36069</v>
      </c>
      <c r="D162" s="1" t="str">
        <f>_xlfn.XLOOKUP(Table1[[#This Row],[Product Sub-Category]],'Product Lookup'!A:A,'Product Lookup'!B:B)</f>
        <v>Paper</v>
      </c>
      <c r="E162" s="1">
        <v>37</v>
      </c>
      <c r="F162" s="4">
        <v>4.9800000000000004</v>
      </c>
      <c r="G162" s="1">
        <v>0.05</v>
      </c>
      <c r="H162" s="2">
        <v>42160</v>
      </c>
      <c r="I162" s="2">
        <v>42162</v>
      </c>
      <c r="J162" s="1" t="s">
        <v>98</v>
      </c>
      <c r="K162" s="1">
        <v>28204</v>
      </c>
      <c r="L162" s="1" t="s">
        <v>32</v>
      </c>
      <c r="M162" s="1" t="s">
        <v>257</v>
      </c>
      <c r="N162" s="1" t="s">
        <v>225</v>
      </c>
      <c r="O162" s="1" t="s">
        <v>2243</v>
      </c>
      <c r="P162" s="1" t="s">
        <v>58</v>
      </c>
      <c r="Q162" s="1" t="s">
        <v>83</v>
      </c>
      <c r="R162" s="1" t="s">
        <v>42</v>
      </c>
      <c r="S162" s="1" t="s">
        <v>53</v>
      </c>
      <c r="T162" s="1"/>
      <c r="Y162" s="1"/>
    </row>
    <row r="163" spans="1:25" x14ac:dyDescent="0.35">
      <c r="A163" s="1">
        <v>275</v>
      </c>
      <c r="B163" s="1" t="str">
        <f>VLOOKUP(Table1[[#This Row],[Customer ID]],'Customer Lookup'!A:B,2,)</f>
        <v>Roger Blalock Cassidy</v>
      </c>
      <c r="C163" s="1">
        <v>89292</v>
      </c>
      <c r="D163" s="1" t="str">
        <f>_xlfn.XLOOKUP(Table1[[#This Row],[Product Sub-Category]],'Product Lookup'!A:A,'Product Lookup'!B:B)</f>
        <v>Binders</v>
      </c>
      <c r="E163" s="1">
        <v>4</v>
      </c>
      <c r="F163" s="4">
        <v>15.28</v>
      </c>
      <c r="G163" s="1">
        <v>0.05</v>
      </c>
      <c r="H163" s="2">
        <v>42028</v>
      </c>
      <c r="I163" s="2">
        <v>42029</v>
      </c>
      <c r="J163" s="1" t="s">
        <v>31</v>
      </c>
      <c r="K163" s="1">
        <v>6824</v>
      </c>
      <c r="L163" s="1" t="s">
        <v>32</v>
      </c>
      <c r="M163" s="1" t="s">
        <v>258</v>
      </c>
      <c r="N163" s="1" t="s">
        <v>171</v>
      </c>
      <c r="O163" s="1" t="s">
        <v>2243</v>
      </c>
      <c r="P163" s="1" t="s">
        <v>58</v>
      </c>
      <c r="Q163" s="1" t="s">
        <v>2236</v>
      </c>
      <c r="R163" s="1" t="s">
        <v>81</v>
      </c>
      <c r="S163" s="1" t="s">
        <v>53</v>
      </c>
      <c r="T163" s="1"/>
      <c r="Y163" s="1"/>
    </row>
    <row r="164" spans="1:25" x14ac:dyDescent="0.35">
      <c r="A164" s="1">
        <v>276</v>
      </c>
      <c r="B164" s="1" t="str">
        <f>VLOOKUP(Table1[[#This Row],[Customer ID]],'Customer Lookup'!A:B,2,)</f>
        <v>Lucille Rankin</v>
      </c>
      <c r="C164" s="1">
        <v>89291</v>
      </c>
      <c r="D164" s="1" t="str">
        <f>_xlfn.XLOOKUP(Table1[[#This Row],[Product Sub-Category]],'Product Lookup'!A:A,'Product Lookup'!B:B)</f>
        <v>Rubber Bands</v>
      </c>
      <c r="E164" s="1">
        <v>3</v>
      </c>
      <c r="F164" s="4">
        <v>1.98</v>
      </c>
      <c r="G164" s="1">
        <v>0.05</v>
      </c>
      <c r="H164" s="2">
        <v>42145</v>
      </c>
      <c r="I164" s="2">
        <v>42146</v>
      </c>
      <c r="J164" s="1" t="s">
        <v>41</v>
      </c>
      <c r="K164" s="1">
        <v>6111</v>
      </c>
      <c r="L164" s="1" t="s">
        <v>22</v>
      </c>
      <c r="M164" s="1" t="s">
        <v>260</v>
      </c>
      <c r="N164" s="1" t="s">
        <v>171</v>
      </c>
      <c r="O164" s="1" t="s">
        <v>2243</v>
      </c>
      <c r="P164" s="1" t="s">
        <v>58</v>
      </c>
      <c r="Q164" s="1" t="s">
        <v>60</v>
      </c>
      <c r="R164" s="1" t="s">
        <v>81</v>
      </c>
      <c r="S164" s="1" t="s">
        <v>26</v>
      </c>
      <c r="T164" s="1"/>
      <c r="Y164" s="1"/>
    </row>
    <row r="165" spans="1:25" x14ac:dyDescent="0.35">
      <c r="A165" s="1">
        <v>282</v>
      </c>
      <c r="B165" s="1" t="str">
        <f>VLOOKUP(Table1[[#This Row],[Customer ID]],'Customer Lookup'!A:B,2,)</f>
        <v>Vickie Andrews</v>
      </c>
      <c r="C165" s="1">
        <v>89291</v>
      </c>
      <c r="D165" s="1" t="str">
        <f>_xlfn.XLOOKUP(Table1[[#This Row],[Product Sub-Category]],'Product Lookup'!A:A,'Product Lookup'!B:B)</f>
        <v>Telephones</v>
      </c>
      <c r="E165" s="1">
        <v>9</v>
      </c>
      <c r="F165" s="4">
        <v>55.99</v>
      </c>
      <c r="G165" s="1">
        <v>0.05</v>
      </c>
      <c r="H165" s="2">
        <v>42145</v>
      </c>
      <c r="I165" s="2">
        <v>42146</v>
      </c>
      <c r="J165" s="1" t="s">
        <v>41</v>
      </c>
      <c r="K165" s="1">
        <v>7109</v>
      </c>
      <c r="L165" s="1" t="s">
        <v>32</v>
      </c>
      <c r="M165" s="1" t="s">
        <v>261</v>
      </c>
      <c r="N165" s="1" t="s">
        <v>46</v>
      </c>
      <c r="O165" s="1" t="s">
        <v>2243</v>
      </c>
      <c r="P165" s="1" t="s">
        <v>73</v>
      </c>
      <c r="Q165" s="1" t="s">
        <v>2234</v>
      </c>
      <c r="R165" s="1" t="s">
        <v>81</v>
      </c>
      <c r="S165" s="1" t="s">
        <v>44</v>
      </c>
      <c r="T165" s="1"/>
      <c r="Y165" s="1"/>
    </row>
    <row r="166" spans="1:25" x14ac:dyDescent="0.35">
      <c r="A166" s="1">
        <v>283</v>
      </c>
      <c r="B166" s="1" t="str">
        <f>VLOOKUP(Table1[[#This Row],[Customer ID]],'Customer Lookup'!A:B,2,)</f>
        <v>Pauline Boyette</v>
      </c>
      <c r="C166" s="1">
        <v>89293</v>
      </c>
      <c r="D166" s="1" t="str">
        <f>_xlfn.XLOOKUP(Table1[[#This Row],[Product Sub-Category]],'Product Lookup'!A:A,'Product Lookup'!B:B)</f>
        <v>Pens</v>
      </c>
      <c r="E166" s="1">
        <v>11</v>
      </c>
      <c r="F166" s="4">
        <v>1.68</v>
      </c>
      <c r="G166" s="1">
        <v>0.05</v>
      </c>
      <c r="H166" s="2">
        <v>42172</v>
      </c>
      <c r="I166" s="2">
        <v>42173</v>
      </c>
      <c r="J166" s="1" t="s">
        <v>21</v>
      </c>
      <c r="K166" s="1">
        <v>7101</v>
      </c>
      <c r="L166" s="1" t="s">
        <v>32</v>
      </c>
      <c r="M166" s="1" t="s">
        <v>262</v>
      </c>
      <c r="N166" s="1" t="s">
        <v>46</v>
      </c>
      <c r="O166" s="1" t="s">
        <v>2244</v>
      </c>
      <c r="P166" s="1" t="s">
        <v>58</v>
      </c>
      <c r="Q166" s="1" t="s">
        <v>25</v>
      </c>
      <c r="R166" s="1" t="s">
        <v>81</v>
      </c>
      <c r="S166" s="1" t="s">
        <v>26</v>
      </c>
      <c r="T166" s="1"/>
      <c r="Y166" s="1"/>
    </row>
    <row r="167" spans="1:25" x14ac:dyDescent="0.35">
      <c r="A167" s="1">
        <v>286</v>
      </c>
      <c r="B167" s="1" t="str">
        <f>VLOOKUP(Table1[[#This Row],[Customer ID]],'Customer Lookup'!A:B,2,)</f>
        <v>Virginia Gay</v>
      </c>
      <c r="C167" s="1">
        <v>89761</v>
      </c>
      <c r="D167" s="1" t="str">
        <f>_xlfn.XLOOKUP(Table1[[#This Row],[Product Sub-Category]],'Product Lookup'!A:A,'Product Lookup'!B:B)</f>
        <v>Binders</v>
      </c>
      <c r="E167" s="1">
        <v>9</v>
      </c>
      <c r="F167" s="4">
        <v>4.13</v>
      </c>
      <c r="G167" s="1">
        <v>0.05</v>
      </c>
      <c r="H167" s="2">
        <v>42172</v>
      </c>
      <c r="I167" s="2">
        <v>42176</v>
      </c>
      <c r="J167" s="1" t="s">
        <v>98</v>
      </c>
      <c r="K167" s="1">
        <v>66203</v>
      </c>
      <c r="L167" s="1" t="s">
        <v>32</v>
      </c>
      <c r="M167" s="1" t="s">
        <v>263</v>
      </c>
      <c r="N167" s="1" t="s">
        <v>145</v>
      </c>
      <c r="O167" s="1" t="s">
        <v>2244</v>
      </c>
      <c r="P167" s="1" t="s">
        <v>58</v>
      </c>
      <c r="Q167" s="1" t="s">
        <v>2236</v>
      </c>
      <c r="R167" s="1" t="s">
        <v>51</v>
      </c>
      <c r="S167" s="1" t="s">
        <v>53</v>
      </c>
      <c r="T167" s="1"/>
      <c r="Y167" s="1"/>
    </row>
    <row r="168" spans="1:25" x14ac:dyDescent="0.35">
      <c r="A168" s="1">
        <v>286</v>
      </c>
      <c r="B168" s="1" t="str">
        <f>VLOOKUP(Table1[[#This Row],[Customer ID]],'Customer Lookup'!A:B,2,)</f>
        <v>Virginia Gay</v>
      </c>
      <c r="C168" s="1">
        <v>89761</v>
      </c>
      <c r="D168" s="1" t="str">
        <f>_xlfn.XLOOKUP(Table1[[#This Row],[Product Sub-Category]],'Product Lookup'!A:A,'Product Lookup'!B:B)</f>
        <v>Bookcases</v>
      </c>
      <c r="E168" s="1">
        <v>9</v>
      </c>
      <c r="F168" s="4">
        <v>130.97999999999999</v>
      </c>
      <c r="G168" s="1">
        <v>0.1</v>
      </c>
      <c r="H168" s="2">
        <v>42172</v>
      </c>
      <c r="I168" s="2">
        <v>42176</v>
      </c>
      <c r="J168" s="1" t="s">
        <v>98</v>
      </c>
      <c r="K168" s="1">
        <v>66203</v>
      </c>
      <c r="L168" s="1" t="s">
        <v>32</v>
      </c>
      <c r="M168" s="1" t="s">
        <v>263</v>
      </c>
      <c r="N168" s="1" t="s">
        <v>145</v>
      </c>
      <c r="O168" s="1" t="s">
        <v>2244</v>
      </c>
      <c r="P168" s="1" t="s">
        <v>34</v>
      </c>
      <c r="Q168" s="1" t="s">
        <v>151</v>
      </c>
      <c r="R168" s="1" t="s">
        <v>51</v>
      </c>
      <c r="S168" s="1" t="s">
        <v>108</v>
      </c>
      <c r="T168" s="1"/>
      <c r="Y168" s="1"/>
    </row>
    <row r="169" spans="1:25" x14ac:dyDescent="0.35">
      <c r="A169" s="1">
        <v>288</v>
      </c>
      <c r="B169" s="1" t="str">
        <f>VLOOKUP(Table1[[#This Row],[Customer ID]],'Customer Lookup'!A:B,2,)</f>
        <v>Patricia Cole Blair</v>
      </c>
      <c r="C169" s="1">
        <v>89762</v>
      </c>
      <c r="D169" s="1" t="str">
        <f>_xlfn.XLOOKUP(Table1[[#This Row],[Product Sub-Category]],'Product Lookup'!A:A,'Product Lookup'!B:B)</f>
        <v>Computer Peripherals</v>
      </c>
      <c r="E169" s="1">
        <v>7</v>
      </c>
      <c r="F169" s="4">
        <v>28.48</v>
      </c>
      <c r="G169" s="1">
        <v>0.05</v>
      </c>
      <c r="H169" s="2">
        <v>42020</v>
      </c>
      <c r="I169" s="2">
        <v>42023</v>
      </c>
      <c r="J169" s="1" t="s">
        <v>41</v>
      </c>
      <c r="K169" s="1">
        <v>67212</v>
      </c>
      <c r="L169" s="1" t="s">
        <v>32</v>
      </c>
      <c r="M169" s="1" t="s">
        <v>265</v>
      </c>
      <c r="N169" s="1" t="s">
        <v>145</v>
      </c>
      <c r="O169" s="1" t="s">
        <v>2244</v>
      </c>
      <c r="P169" s="1" t="s">
        <v>73</v>
      </c>
      <c r="Q169" s="1" t="s">
        <v>144</v>
      </c>
      <c r="R169" s="1" t="s">
        <v>51</v>
      </c>
      <c r="S169" s="1" t="s">
        <v>44</v>
      </c>
      <c r="T169" s="1"/>
      <c r="Y169" s="1"/>
    </row>
    <row r="170" spans="1:25" x14ac:dyDescent="0.35">
      <c r="A170" s="1">
        <v>288</v>
      </c>
      <c r="B170" s="1" t="str">
        <f>VLOOKUP(Table1[[#This Row],[Customer ID]],'Customer Lookup'!A:B,2,)</f>
        <v>Patricia Cole Blair</v>
      </c>
      <c r="C170" s="1">
        <v>89762</v>
      </c>
      <c r="D170" s="1" t="str">
        <f>_xlfn.XLOOKUP(Table1[[#This Row],[Product Sub-Category]],'Product Lookup'!A:A,'Product Lookup'!B:B)</f>
        <v>Telephones</v>
      </c>
      <c r="E170" s="1">
        <v>14</v>
      </c>
      <c r="F170" s="4">
        <v>65.989999999999995</v>
      </c>
      <c r="G170" s="1">
        <v>0.05</v>
      </c>
      <c r="H170" s="2">
        <v>42020</v>
      </c>
      <c r="I170" s="2">
        <v>42022</v>
      </c>
      <c r="J170" s="1" t="s">
        <v>41</v>
      </c>
      <c r="K170" s="1">
        <v>67212</v>
      </c>
      <c r="L170" s="1" t="s">
        <v>22</v>
      </c>
      <c r="M170" s="1" t="s">
        <v>265</v>
      </c>
      <c r="N170" s="1" t="s">
        <v>145</v>
      </c>
      <c r="O170" s="1" t="s">
        <v>1097</v>
      </c>
      <c r="P170" s="1" t="s">
        <v>73</v>
      </c>
      <c r="Q170" s="1" t="s">
        <v>2234</v>
      </c>
      <c r="R170" s="1" t="s">
        <v>51</v>
      </c>
      <c r="S170" s="1" t="s">
        <v>53</v>
      </c>
      <c r="T170" s="1"/>
      <c r="Y170" s="1"/>
    </row>
    <row r="171" spans="1:25" x14ac:dyDescent="0.35">
      <c r="A171" s="1">
        <v>290</v>
      </c>
      <c r="B171" s="1" t="str">
        <f>VLOOKUP(Table1[[#This Row],[Customer ID]],'Customer Lookup'!A:B,2,)</f>
        <v>Sara O'Connor</v>
      </c>
      <c r="C171" s="1">
        <v>90837</v>
      </c>
      <c r="D171" s="1" t="str">
        <f>_xlfn.XLOOKUP(Table1[[#This Row],[Product Sub-Category]],'Product Lookup'!A:A,'Product Lookup'!B:B)</f>
        <v>Computer Peripherals</v>
      </c>
      <c r="E171" s="1">
        <v>20</v>
      </c>
      <c r="F171" s="4">
        <v>4.9800000000000004</v>
      </c>
      <c r="G171" s="1">
        <v>0.05</v>
      </c>
      <c r="H171" s="2">
        <v>42088</v>
      </c>
      <c r="I171" s="2">
        <v>42089</v>
      </c>
      <c r="J171" s="1" t="s">
        <v>31</v>
      </c>
      <c r="K171" s="1">
        <v>80538</v>
      </c>
      <c r="L171" s="1" t="s">
        <v>32</v>
      </c>
      <c r="M171" s="1" t="s">
        <v>266</v>
      </c>
      <c r="N171" s="1" t="s">
        <v>194</v>
      </c>
      <c r="O171" s="1" t="s">
        <v>2243</v>
      </c>
      <c r="P171" s="1" t="s">
        <v>73</v>
      </c>
      <c r="Q171" s="1" t="s">
        <v>144</v>
      </c>
      <c r="R171" s="1" t="s">
        <v>51</v>
      </c>
      <c r="S171" s="1" t="s">
        <v>44</v>
      </c>
      <c r="T171" s="1"/>
      <c r="Y171" s="1"/>
    </row>
    <row r="172" spans="1:25" x14ac:dyDescent="0.35">
      <c r="A172" s="1">
        <v>306</v>
      </c>
      <c r="B172" s="1" t="str">
        <f>VLOOKUP(Table1[[#This Row],[Customer ID]],'Customer Lookup'!A:B,2,)</f>
        <v>Thomas McAllister</v>
      </c>
      <c r="C172" s="1">
        <v>87057</v>
      </c>
      <c r="D172" s="1" t="str">
        <f>_xlfn.XLOOKUP(Table1[[#This Row],[Product Sub-Category]],'Product Lookup'!A:A,'Product Lookup'!B:B)</f>
        <v>Computer Peripherals</v>
      </c>
      <c r="E172" s="1">
        <v>8</v>
      </c>
      <c r="F172" s="4">
        <v>8.33</v>
      </c>
      <c r="G172" s="1">
        <v>0.05</v>
      </c>
      <c r="H172" s="2">
        <v>42049</v>
      </c>
      <c r="I172" s="2">
        <v>42050</v>
      </c>
      <c r="J172" s="1" t="s">
        <v>21</v>
      </c>
      <c r="K172" s="1">
        <v>21208</v>
      </c>
      <c r="L172" s="1" t="s">
        <v>32</v>
      </c>
      <c r="M172" s="1" t="s">
        <v>269</v>
      </c>
      <c r="N172" s="1" t="s">
        <v>268</v>
      </c>
      <c r="O172" s="1" t="s">
        <v>2243</v>
      </c>
      <c r="P172" s="1" t="s">
        <v>73</v>
      </c>
      <c r="Q172" s="1" t="s">
        <v>144</v>
      </c>
      <c r="R172" s="1" t="s">
        <v>51</v>
      </c>
      <c r="S172" s="1" t="s">
        <v>44</v>
      </c>
      <c r="T172" s="1"/>
      <c r="Y172" s="1"/>
    </row>
    <row r="173" spans="1:25" x14ac:dyDescent="0.35">
      <c r="A173" s="1">
        <v>306</v>
      </c>
      <c r="B173" s="1" t="str">
        <f>VLOOKUP(Table1[[#This Row],[Customer ID]],'Customer Lookup'!A:B,2,)</f>
        <v>Thomas McAllister</v>
      </c>
      <c r="C173" s="1">
        <v>87057</v>
      </c>
      <c r="D173" s="1" t="str">
        <f>_xlfn.XLOOKUP(Table1[[#This Row],[Product Sub-Category]],'Product Lookup'!A:A,'Product Lookup'!B:B)</f>
        <v>Telephones</v>
      </c>
      <c r="E173" s="1">
        <v>17</v>
      </c>
      <c r="F173" s="4">
        <v>85.99</v>
      </c>
      <c r="G173" s="1">
        <v>0.05</v>
      </c>
      <c r="H173" s="2">
        <v>42049</v>
      </c>
      <c r="I173" s="2">
        <v>42051</v>
      </c>
      <c r="J173" s="1" t="s">
        <v>21</v>
      </c>
      <c r="K173" s="1">
        <v>21208</v>
      </c>
      <c r="L173" s="1" t="s">
        <v>32</v>
      </c>
      <c r="M173" s="1" t="s">
        <v>269</v>
      </c>
      <c r="N173" s="1" t="s">
        <v>268</v>
      </c>
      <c r="O173" s="1" t="s">
        <v>1097</v>
      </c>
      <c r="P173" s="1" t="s">
        <v>73</v>
      </c>
      <c r="Q173" s="1" t="s">
        <v>2234</v>
      </c>
      <c r="R173" s="1" t="s">
        <v>51</v>
      </c>
      <c r="S173" s="1" t="s">
        <v>26</v>
      </c>
      <c r="T173" s="1"/>
      <c r="Y173" s="1"/>
    </row>
    <row r="174" spans="1:25" x14ac:dyDescent="0.35">
      <c r="A174" s="1">
        <v>308</v>
      </c>
      <c r="B174" s="1" t="str">
        <f>VLOOKUP(Table1[[#This Row],[Customer ID]],'Customer Lookup'!A:B,2,)</f>
        <v>Glen Caldwell</v>
      </c>
      <c r="C174" s="1">
        <v>37760</v>
      </c>
      <c r="D174" s="1" t="str">
        <f>_xlfn.XLOOKUP(Table1[[#This Row],[Product Sub-Category]],'Product Lookup'!A:A,'Product Lookup'!B:B)</f>
        <v>Computer Peripherals</v>
      </c>
      <c r="E174" s="1">
        <v>32</v>
      </c>
      <c r="F174" s="4">
        <v>8.33</v>
      </c>
      <c r="G174" s="1">
        <v>0.05</v>
      </c>
      <c r="H174" s="2">
        <v>42049</v>
      </c>
      <c r="I174" s="2">
        <v>42050</v>
      </c>
      <c r="J174" s="1" t="s">
        <v>21</v>
      </c>
      <c r="K174" s="1">
        <v>98115</v>
      </c>
      <c r="L174" s="1" t="s">
        <v>32</v>
      </c>
      <c r="M174" s="1" t="s">
        <v>160</v>
      </c>
      <c r="N174" s="1" t="s">
        <v>29</v>
      </c>
      <c r="O174" s="1" t="s">
        <v>2244</v>
      </c>
      <c r="P174" s="1" t="s">
        <v>73</v>
      </c>
      <c r="Q174" s="1" t="s">
        <v>144</v>
      </c>
      <c r="R174" s="1" t="s">
        <v>51</v>
      </c>
      <c r="S174" s="1" t="s">
        <v>44</v>
      </c>
      <c r="T174" s="1"/>
      <c r="Y174" s="1"/>
    </row>
    <row r="175" spans="1:25" x14ac:dyDescent="0.35">
      <c r="A175" s="1">
        <v>314</v>
      </c>
      <c r="B175" s="1" t="str">
        <f>VLOOKUP(Table1[[#This Row],[Customer ID]],'Customer Lookup'!A:B,2,)</f>
        <v>Ruby Gibbons</v>
      </c>
      <c r="C175" s="1">
        <v>89166</v>
      </c>
      <c r="D175" s="1" t="str">
        <f>_xlfn.XLOOKUP(Table1[[#This Row],[Product Sub-Category]],'Product Lookup'!A:A,'Product Lookup'!B:B)</f>
        <v>Scissors</v>
      </c>
      <c r="E175" s="1">
        <v>2</v>
      </c>
      <c r="F175" s="4">
        <v>1637.53</v>
      </c>
      <c r="G175" s="1">
        <v>0.15</v>
      </c>
      <c r="H175" s="2">
        <v>42083</v>
      </c>
      <c r="I175" s="2">
        <v>42085</v>
      </c>
      <c r="J175" s="1" t="s">
        <v>50</v>
      </c>
      <c r="K175" s="1">
        <v>60130</v>
      </c>
      <c r="L175" s="1" t="s">
        <v>32</v>
      </c>
      <c r="M175" s="1" t="s">
        <v>255</v>
      </c>
      <c r="N175" s="1" t="s">
        <v>142</v>
      </c>
      <c r="O175" s="1" t="s">
        <v>2243</v>
      </c>
      <c r="P175" s="1" t="s">
        <v>58</v>
      </c>
      <c r="Q175" s="1" t="s">
        <v>2239</v>
      </c>
      <c r="R175" s="1" t="s">
        <v>81</v>
      </c>
      <c r="S175" s="1" t="s">
        <v>75</v>
      </c>
      <c r="T175" s="1"/>
      <c r="Y175" s="1"/>
    </row>
    <row r="176" spans="1:25" x14ac:dyDescent="0.35">
      <c r="A176" s="1">
        <v>315</v>
      </c>
      <c r="B176" s="1" t="str">
        <f>VLOOKUP(Table1[[#This Row],[Customer ID]],'Customer Lookup'!A:B,2,)</f>
        <v>Benjamin Kaufman</v>
      </c>
      <c r="C176" s="1">
        <v>89166</v>
      </c>
      <c r="D176" s="1" t="str">
        <f>_xlfn.XLOOKUP(Table1[[#This Row],[Product Sub-Category]],'Product Lookup'!A:A,'Product Lookup'!B:B)</f>
        <v>Computer Peripherals</v>
      </c>
      <c r="E176" s="1">
        <v>2</v>
      </c>
      <c r="F176" s="4">
        <v>19.98</v>
      </c>
      <c r="G176" s="1">
        <v>0.05</v>
      </c>
      <c r="H176" s="2">
        <v>42083</v>
      </c>
      <c r="I176" s="2">
        <v>42083</v>
      </c>
      <c r="J176" s="1" t="s">
        <v>50</v>
      </c>
      <c r="K176" s="1">
        <v>1007</v>
      </c>
      <c r="L176" s="1" t="s">
        <v>32</v>
      </c>
      <c r="M176" s="1" t="s">
        <v>272</v>
      </c>
      <c r="N176" s="1" t="s">
        <v>152</v>
      </c>
      <c r="O176" s="1" t="s">
        <v>1097</v>
      </c>
      <c r="P176" s="1" t="s">
        <v>73</v>
      </c>
      <c r="Q176" s="1" t="s">
        <v>144</v>
      </c>
      <c r="R176" s="1" t="s">
        <v>81</v>
      </c>
      <c r="S176" s="1" t="s">
        <v>53</v>
      </c>
      <c r="T176" s="1"/>
      <c r="Y176" s="1"/>
    </row>
    <row r="177" spans="1:25" x14ac:dyDescent="0.35">
      <c r="A177" s="1">
        <v>317</v>
      </c>
      <c r="B177" s="1" t="str">
        <f>VLOOKUP(Table1[[#This Row],[Customer ID]],'Customer Lookup'!A:B,2,)</f>
        <v>Katherine Kearney</v>
      </c>
      <c r="C177" s="1">
        <v>86041</v>
      </c>
      <c r="D177" s="1" t="str">
        <f>_xlfn.XLOOKUP(Table1[[#This Row],[Product Sub-Category]],'Product Lookup'!A:A,'Product Lookup'!B:B)</f>
        <v>Furnishings</v>
      </c>
      <c r="E177" s="1">
        <v>9</v>
      </c>
      <c r="F177" s="4">
        <v>7.38</v>
      </c>
      <c r="G177" s="1">
        <v>0.05</v>
      </c>
      <c r="H177" s="2">
        <v>42172</v>
      </c>
      <c r="I177" s="2">
        <v>42173</v>
      </c>
      <c r="J177" s="1" t="s">
        <v>31</v>
      </c>
      <c r="K177" s="1">
        <v>91945</v>
      </c>
      <c r="L177" s="1" t="s">
        <v>32</v>
      </c>
      <c r="M177" s="1" t="s">
        <v>273</v>
      </c>
      <c r="N177" s="1" t="s">
        <v>37</v>
      </c>
      <c r="O177" s="1" t="s">
        <v>1097</v>
      </c>
      <c r="P177" s="1" t="s">
        <v>34</v>
      </c>
      <c r="Q177" s="1" t="s">
        <v>52</v>
      </c>
      <c r="R177" s="1" t="s">
        <v>81</v>
      </c>
      <c r="S177" s="1" t="s">
        <v>53</v>
      </c>
      <c r="T177" s="1"/>
      <c r="Y177" s="1"/>
    </row>
    <row r="178" spans="1:25" x14ac:dyDescent="0.35">
      <c r="A178" s="1">
        <v>317</v>
      </c>
      <c r="B178" s="1" t="str">
        <f>VLOOKUP(Table1[[#This Row],[Customer ID]],'Customer Lookup'!A:B,2,)</f>
        <v>Katherine Kearney</v>
      </c>
      <c r="C178" s="1">
        <v>86041</v>
      </c>
      <c r="D178" s="1" t="str">
        <f>_xlfn.XLOOKUP(Table1[[#This Row],[Product Sub-Category]],'Product Lookup'!A:A,'Product Lookup'!B:B)</f>
        <v>Paper</v>
      </c>
      <c r="E178" s="1">
        <v>17</v>
      </c>
      <c r="F178" s="4">
        <v>5.98</v>
      </c>
      <c r="G178" s="1">
        <v>0.05</v>
      </c>
      <c r="H178" s="2">
        <v>42172</v>
      </c>
      <c r="I178" s="2">
        <v>42173</v>
      </c>
      <c r="J178" s="1" t="s">
        <v>31</v>
      </c>
      <c r="K178" s="1">
        <v>91945</v>
      </c>
      <c r="L178" s="1" t="s">
        <v>32</v>
      </c>
      <c r="M178" s="1" t="s">
        <v>273</v>
      </c>
      <c r="N178" s="1" t="s">
        <v>37</v>
      </c>
      <c r="O178" s="1" t="s">
        <v>1097</v>
      </c>
      <c r="P178" s="1" t="s">
        <v>58</v>
      </c>
      <c r="Q178" s="1" t="s">
        <v>83</v>
      </c>
      <c r="R178" s="1" t="s">
        <v>81</v>
      </c>
      <c r="S178" s="1" t="s">
        <v>53</v>
      </c>
      <c r="T178" s="1"/>
      <c r="Y178" s="1"/>
    </row>
    <row r="179" spans="1:25" x14ac:dyDescent="0.35">
      <c r="A179" s="1">
        <v>317</v>
      </c>
      <c r="B179" s="1" t="str">
        <f>VLOOKUP(Table1[[#This Row],[Customer ID]],'Customer Lookup'!A:B,2,)</f>
        <v>Katherine Kearney</v>
      </c>
      <c r="C179" s="1">
        <v>86041</v>
      </c>
      <c r="D179" s="1" t="str">
        <f>_xlfn.XLOOKUP(Table1[[#This Row],[Product Sub-Category]],'Product Lookup'!A:A,'Product Lookup'!B:B)</f>
        <v>Storage</v>
      </c>
      <c r="E179" s="1">
        <v>12</v>
      </c>
      <c r="F179" s="4">
        <v>15.42</v>
      </c>
      <c r="G179" s="1">
        <v>0.05</v>
      </c>
      <c r="H179" s="2">
        <v>42172</v>
      </c>
      <c r="I179" s="2">
        <v>42173</v>
      </c>
      <c r="J179" s="1" t="s">
        <v>31</v>
      </c>
      <c r="K179" s="1">
        <v>91945</v>
      </c>
      <c r="L179" s="1" t="s">
        <v>32</v>
      </c>
      <c r="M179" s="1" t="s">
        <v>273</v>
      </c>
      <c r="N179" s="1" t="s">
        <v>37</v>
      </c>
      <c r="O179" s="1" t="s">
        <v>2243</v>
      </c>
      <c r="P179" s="1" t="s">
        <v>58</v>
      </c>
      <c r="Q179" s="1" t="s">
        <v>119</v>
      </c>
      <c r="R179" s="1" t="s">
        <v>81</v>
      </c>
      <c r="S179" s="1" t="s">
        <v>53</v>
      </c>
      <c r="T179" s="1"/>
      <c r="Y179" s="1"/>
    </row>
    <row r="180" spans="1:25" x14ac:dyDescent="0.35">
      <c r="A180" s="1">
        <v>321</v>
      </c>
      <c r="B180" s="1" t="str">
        <f>VLOOKUP(Table1[[#This Row],[Customer ID]],'Customer Lookup'!A:B,2,)</f>
        <v>Arthur Lowe Nash</v>
      </c>
      <c r="C180" s="1">
        <v>91057</v>
      </c>
      <c r="D180" s="1" t="str">
        <f>_xlfn.XLOOKUP(Table1[[#This Row],[Product Sub-Category]],'Product Lookup'!A:A,'Product Lookup'!B:B)</f>
        <v>Computer Peripherals</v>
      </c>
      <c r="E180" s="1">
        <v>11</v>
      </c>
      <c r="F180" s="4">
        <v>8.33</v>
      </c>
      <c r="G180" s="1">
        <v>0.05</v>
      </c>
      <c r="H180" s="2">
        <v>42098</v>
      </c>
      <c r="I180" s="2">
        <v>42103</v>
      </c>
      <c r="J180" s="1" t="s">
        <v>98</v>
      </c>
      <c r="K180" s="1">
        <v>20854</v>
      </c>
      <c r="L180" s="1" t="s">
        <v>32</v>
      </c>
      <c r="M180" s="1" t="s">
        <v>274</v>
      </c>
      <c r="N180" s="1" t="s">
        <v>268</v>
      </c>
      <c r="O180" s="1" t="s">
        <v>2244</v>
      </c>
      <c r="P180" s="1" t="s">
        <v>73</v>
      </c>
      <c r="Q180" s="1" t="s">
        <v>144</v>
      </c>
      <c r="R180" s="1" t="s">
        <v>104</v>
      </c>
      <c r="S180" s="1" t="s">
        <v>44</v>
      </c>
      <c r="T180" s="1"/>
      <c r="Y180" s="1"/>
    </row>
    <row r="181" spans="1:25" x14ac:dyDescent="0.35">
      <c r="A181" s="1">
        <v>326</v>
      </c>
      <c r="B181" s="1" t="str">
        <f>VLOOKUP(Table1[[#This Row],[Customer ID]],'Customer Lookup'!A:B,2,)</f>
        <v>Brenda May</v>
      </c>
      <c r="C181" s="1">
        <v>90973</v>
      </c>
      <c r="D181" s="1" t="str">
        <f>_xlfn.XLOOKUP(Table1[[#This Row],[Product Sub-Category]],'Product Lookup'!A:A,'Product Lookup'!B:B)</f>
        <v>Telephones</v>
      </c>
      <c r="E181" s="1">
        <v>4</v>
      </c>
      <c r="F181" s="4">
        <v>7.99</v>
      </c>
      <c r="G181" s="1">
        <v>0.05</v>
      </c>
      <c r="H181" s="2">
        <v>42164</v>
      </c>
      <c r="I181" s="2">
        <v>42165</v>
      </c>
      <c r="J181" s="1" t="s">
        <v>31</v>
      </c>
      <c r="K181" s="1">
        <v>60510</v>
      </c>
      <c r="L181" s="1" t="s">
        <v>32</v>
      </c>
      <c r="M181" s="1" t="s">
        <v>275</v>
      </c>
      <c r="N181" s="1" t="s">
        <v>142</v>
      </c>
      <c r="O181" s="1" t="s">
        <v>2243</v>
      </c>
      <c r="P181" s="1" t="s">
        <v>73</v>
      </c>
      <c r="Q181" s="1" t="s">
        <v>2234</v>
      </c>
      <c r="R181" s="1" t="s">
        <v>104</v>
      </c>
      <c r="S181" s="1" t="s">
        <v>75</v>
      </c>
      <c r="T181" s="1"/>
      <c r="Y181" s="1"/>
    </row>
    <row r="182" spans="1:25" x14ac:dyDescent="0.35">
      <c r="A182" s="1">
        <v>329</v>
      </c>
      <c r="B182" s="1" t="str">
        <f>VLOOKUP(Table1[[#This Row],[Customer ID]],'Customer Lookup'!A:B,2,)</f>
        <v>Faye Dyer</v>
      </c>
      <c r="C182" s="1">
        <v>89726</v>
      </c>
      <c r="D182" s="1" t="str">
        <f>_xlfn.XLOOKUP(Table1[[#This Row],[Product Sub-Category]],'Product Lookup'!A:A,'Product Lookup'!B:B)</f>
        <v>Tables</v>
      </c>
      <c r="E182" s="1">
        <v>5</v>
      </c>
      <c r="F182" s="4">
        <v>296.18</v>
      </c>
      <c r="G182" s="1">
        <v>0.1</v>
      </c>
      <c r="H182" s="2">
        <v>42108</v>
      </c>
      <c r="I182" s="2">
        <v>42109</v>
      </c>
      <c r="J182" s="1" t="s">
        <v>50</v>
      </c>
      <c r="K182" s="1">
        <v>4073</v>
      </c>
      <c r="L182" s="1" t="s">
        <v>32</v>
      </c>
      <c r="M182" s="1" t="s">
        <v>276</v>
      </c>
      <c r="N182" s="1" t="s">
        <v>147</v>
      </c>
      <c r="O182" s="1" t="s">
        <v>2243</v>
      </c>
      <c r="P182" s="1" t="s">
        <v>34</v>
      </c>
      <c r="Q182" s="1" t="s">
        <v>123</v>
      </c>
      <c r="R182" s="1" t="s">
        <v>42</v>
      </c>
      <c r="S182" s="1" t="s">
        <v>108</v>
      </c>
      <c r="T182" s="1"/>
      <c r="Y182" s="1"/>
    </row>
    <row r="183" spans="1:25" x14ac:dyDescent="0.35">
      <c r="A183" s="1">
        <v>331</v>
      </c>
      <c r="B183" s="1" t="str">
        <f>VLOOKUP(Table1[[#This Row],[Customer ID]],'Customer Lookup'!A:B,2,)</f>
        <v>Bradley Pollock</v>
      </c>
      <c r="C183" s="1">
        <v>89726</v>
      </c>
      <c r="D183" s="1" t="str">
        <f>_xlfn.XLOOKUP(Table1[[#This Row],[Product Sub-Category]],'Product Lookup'!A:A,'Product Lookup'!B:B)</f>
        <v>Computer Peripherals</v>
      </c>
      <c r="E183" s="1">
        <v>8</v>
      </c>
      <c r="F183" s="4">
        <v>29.1</v>
      </c>
      <c r="G183" s="1">
        <v>0.05</v>
      </c>
      <c r="H183" s="2">
        <v>42108</v>
      </c>
      <c r="I183" s="2">
        <v>42110</v>
      </c>
      <c r="J183" s="1" t="s">
        <v>50</v>
      </c>
      <c r="K183" s="1">
        <v>3045</v>
      </c>
      <c r="L183" s="1" t="s">
        <v>22</v>
      </c>
      <c r="M183" s="1" t="s">
        <v>277</v>
      </c>
      <c r="N183" s="1" t="s">
        <v>155</v>
      </c>
      <c r="O183" s="1" t="s">
        <v>1097</v>
      </c>
      <c r="P183" s="1" t="s">
        <v>73</v>
      </c>
      <c r="Q183" s="1" t="s">
        <v>144</v>
      </c>
      <c r="R183" s="1" t="s">
        <v>42</v>
      </c>
      <c r="S183" s="1" t="s">
        <v>53</v>
      </c>
      <c r="T183" s="1"/>
      <c r="Y183" s="1"/>
    </row>
    <row r="184" spans="1:25" x14ac:dyDescent="0.35">
      <c r="A184" s="1">
        <v>335</v>
      </c>
      <c r="B184" s="1" t="str">
        <f>VLOOKUP(Table1[[#This Row],[Customer ID]],'Customer Lookup'!A:B,2,)</f>
        <v>Curtis O'Connell</v>
      </c>
      <c r="C184" s="1">
        <v>87277</v>
      </c>
      <c r="D184" s="1" t="str">
        <f>_xlfn.XLOOKUP(Table1[[#This Row],[Product Sub-Category]],'Product Lookup'!A:A,'Product Lookup'!B:B)</f>
        <v>Chairs</v>
      </c>
      <c r="E184" s="1">
        <v>14</v>
      </c>
      <c r="F184" s="4">
        <v>276.2</v>
      </c>
      <c r="G184" s="1">
        <v>0.1</v>
      </c>
      <c r="H184" s="2">
        <v>42128</v>
      </c>
      <c r="I184" s="2">
        <v>42129</v>
      </c>
      <c r="J184" s="1" t="s">
        <v>41</v>
      </c>
      <c r="K184" s="1">
        <v>97504</v>
      </c>
      <c r="L184" s="1" t="s">
        <v>32</v>
      </c>
      <c r="M184" s="1" t="s">
        <v>279</v>
      </c>
      <c r="N184" s="1" t="s">
        <v>90</v>
      </c>
      <c r="O184" s="1" t="s">
        <v>1097</v>
      </c>
      <c r="P184" s="1" t="s">
        <v>34</v>
      </c>
      <c r="Q184" s="1" t="s">
        <v>35</v>
      </c>
      <c r="R184" s="1" t="s">
        <v>81</v>
      </c>
      <c r="S184" s="1" t="s">
        <v>178</v>
      </c>
      <c r="T184" s="1"/>
      <c r="Y184" s="1"/>
    </row>
    <row r="185" spans="1:25" x14ac:dyDescent="0.35">
      <c r="A185" s="1">
        <v>335</v>
      </c>
      <c r="B185" s="1" t="str">
        <f>VLOOKUP(Table1[[#This Row],[Customer ID]],'Customer Lookup'!A:B,2,)</f>
        <v>Curtis O'Connell</v>
      </c>
      <c r="C185" s="1">
        <v>87277</v>
      </c>
      <c r="D185" s="1" t="str">
        <f>_xlfn.XLOOKUP(Table1[[#This Row],[Product Sub-Category]],'Product Lookup'!A:A,'Product Lookup'!B:B)</f>
        <v>Furnishings</v>
      </c>
      <c r="E185" s="1">
        <v>1</v>
      </c>
      <c r="F185" s="4">
        <v>6.28</v>
      </c>
      <c r="G185" s="1">
        <v>0.05</v>
      </c>
      <c r="H185" s="2">
        <v>42128</v>
      </c>
      <c r="I185" s="2">
        <v>42128</v>
      </c>
      <c r="J185" s="1" t="s">
        <v>41</v>
      </c>
      <c r="K185" s="1">
        <v>97504</v>
      </c>
      <c r="L185" s="1" t="s">
        <v>32</v>
      </c>
      <c r="M185" s="1" t="s">
        <v>279</v>
      </c>
      <c r="N185" s="1" t="s">
        <v>90</v>
      </c>
      <c r="O185" s="1" t="s">
        <v>2243</v>
      </c>
      <c r="P185" s="1" t="s">
        <v>34</v>
      </c>
      <c r="Q185" s="1" t="s">
        <v>52</v>
      </c>
      <c r="R185" s="1" t="s">
        <v>81</v>
      </c>
      <c r="S185" s="1" t="s">
        <v>53</v>
      </c>
      <c r="T185" s="1"/>
      <c r="Y185" s="1"/>
    </row>
    <row r="186" spans="1:25" x14ac:dyDescent="0.35">
      <c r="A186" s="1">
        <v>339</v>
      </c>
      <c r="B186" s="1" t="str">
        <f>VLOOKUP(Table1[[#This Row],[Customer ID]],'Customer Lookup'!A:B,2,)</f>
        <v>Bobby Clements</v>
      </c>
      <c r="C186" s="1">
        <v>90583</v>
      </c>
      <c r="D186" s="1" t="str">
        <f>_xlfn.XLOOKUP(Table1[[#This Row],[Product Sub-Category]],'Product Lookup'!A:A,'Product Lookup'!B:B)</f>
        <v>Appliances</v>
      </c>
      <c r="E186" s="1">
        <v>5</v>
      </c>
      <c r="F186" s="4">
        <v>7.77</v>
      </c>
      <c r="G186" s="1">
        <v>0.05</v>
      </c>
      <c r="H186" s="2">
        <v>42080</v>
      </c>
      <c r="I186" s="2">
        <v>42081</v>
      </c>
      <c r="J186" s="1" t="s">
        <v>50</v>
      </c>
      <c r="K186" s="1">
        <v>43229</v>
      </c>
      <c r="L186" s="1" t="s">
        <v>32</v>
      </c>
      <c r="M186" s="1" t="s">
        <v>280</v>
      </c>
      <c r="N186" s="1" t="s">
        <v>124</v>
      </c>
      <c r="O186" s="1" t="s">
        <v>2243</v>
      </c>
      <c r="P186" s="1" t="s">
        <v>58</v>
      </c>
      <c r="Q186" s="1" t="s">
        <v>196</v>
      </c>
      <c r="R186" s="1" t="s">
        <v>81</v>
      </c>
      <c r="S186" s="1" t="s">
        <v>53</v>
      </c>
      <c r="T186" s="1"/>
      <c r="Y186" s="1"/>
    </row>
    <row r="187" spans="1:25" x14ac:dyDescent="0.35">
      <c r="A187" s="1">
        <v>339</v>
      </c>
      <c r="B187" s="1" t="str">
        <f>VLOOKUP(Table1[[#This Row],[Customer ID]],'Customer Lookup'!A:B,2,)</f>
        <v>Bobby Clements</v>
      </c>
      <c r="C187" s="1">
        <v>90583</v>
      </c>
      <c r="D187" s="1" t="str">
        <f>_xlfn.XLOOKUP(Table1[[#This Row],[Product Sub-Category]],'Product Lookup'!A:A,'Product Lookup'!B:B)</f>
        <v>Furnishings</v>
      </c>
      <c r="E187" s="1">
        <v>15</v>
      </c>
      <c r="F187" s="4">
        <v>7.59</v>
      </c>
      <c r="G187" s="1">
        <v>0.05</v>
      </c>
      <c r="H187" s="2">
        <v>42080</v>
      </c>
      <c r="I187" s="2">
        <v>42082</v>
      </c>
      <c r="J187" s="1" t="s">
        <v>50</v>
      </c>
      <c r="K187" s="1">
        <v>43229</v>
      </c>
      <c r="L187" s="1" t="s">
        <v>32</v>
      </c>
      <c r="M187" s="1" t="s">
        <v>280</v>
      </c>
      <c r="N187" s="1" t="s">
        <v>124</v>
      </c>
      <c r="O187" s="1" t="s">
        <v>2245</v>
      </c>
      <c r="P187" s="1" t="s">
        <v>34</v>
      </c>
      <c r="Q187" s="1" t="s">
        <v>52</v>
      </c>
      <c r="R187" s="1" t="s">
        <v>81</v>
      </c>
      <c r="S187" s="1" t="s">
        <v>26</v>
      </c>
      <c r="T187" s="1"/>
      <c r="Y187" s="1"/>
    </row>
    <row r="188" spans="1:25" x14ac:dyDescent="0.35">
      <c r="A188" s="1">
        <v>342</v>
      </c>
      <c r="B188" s="1" t="str">
        <f>VLOOKUP(Table1[[#This Row],[Customer ID]],'Customer Lookup'!A:B,2,)</f>
        <v>Jacqueline Noble</v>
      </c>
      <c r="C188" s="1">
        <v>3332</v>
      </c>
      <c r="D188" s="1" t="str">
        <f>_xlfn.XLOOKUP(Table1[[#This Row],[Product Sub-Category]],'Product Lookup'!A:A,'Product Lookup'!B:B)</f>
        <v>Pens</v>
      </c>
      <c r="E188" s="1">
        <v>20</v>
      </c>
      <c r="F188" s="4">
        <v>3.26</v>
      </c>
      <c r="G188" s="1">
        <v>0.05</v>
      </c>
      <c r="H188" s="2">
        <v>42128</v>
      </c>
      <c r="I188" s="2">
        <v>42130</v>
      </c>
      <c r="J188" s="1" t="s">
        <v>41</v>
      </c>
      <c r="K188" s="1">
        <v>33181</v>
      </c>
      <c r="L188" s="1" t="s">
        <v>32</v>
      </c>
      <c r="M188" s="1" t="s">
        <v>283</v>
      </c>
      <c r="N188" s="1" t="s">
        <v>242</v>
      </c>
      <c r="O188" s="1" t="s">
        <v>2243</v>
      </c>
      <c r="P188" s="1" t="s">
        <v>58</v>
      </c>
      <c r="Q188" s="1" t="s">
        <v>25</v>
      </c>
      <c r="R188" s="1" t="s">
        <v>81</v>
      </c>
      <c r="S188" s="1" t="s">
        <v>26</v>
      </c>
      <c r="T188" s="1"/>
      <c r="Y188" s="1"/>
    </row>
    <row r="189" spans="1:25" x14ac:dyDescent="0.35">
      <c r="A189" s="1">
        <v>343</v>
      </c>
      <c r="B189" s="1" t="str">
        <f>VLOOKUP(Table1[[#This Row],[Customer ID]],'Customer Lookup'!A:B,2,)</f>
        <v>Lynn Epstein</v>
      </c>
      <c r="C189" s="1">
        <v>88151</v>
      </c>
      <c r="D189" s="1" t="str">
        <f>_xlfn.XLOOKUP(Table1[[#This Row],[Product Sub-Category]],'Product Lookup'!A:A,'Product Lookup'!B:B)</f>
        <v>Tables</v>
      </c>
      <c r="E189" s="1">
        <v>7</v>
      </c>
      <c r="F189" s="4">
        <v>15.23</v>
      </c>
      <c r="G189" s="1">
        <v>0.05</v>
      </c>
      <c r="H189" s="2">
        <v>42035</v>
      </c>
      <c r="I189" s="2">
        <v>42036</v>
      </c>
      <c r="J189" s="1" t="s">
        <v>41</v>
      </c>
      <c r="K189" s="1">
        <v>4401</v>
      </c>
      <c r="L189" s="1" t="s">
        <v>32</v>
      </c>
      <c r="M189" s="1" t="s">
        <v>284</v>
      </c>
      <c r="N189" s="1" t="s">
        <v>147</v>
      </c>
      <c r="O189" s="1" t="s">
        <v>2243</v>
      </c>
      <c r="P189" s="1" t="s">
        <v>34</v>
      </c>
      <c r="Q189" s="1" t="s">
        <v>123</v>
      </c>
      <c r="R189" s="1" t="s">
        <v>81</v>
      </c>
      <c r="S189" s="1" t="s">
        <v>108</v>
      </c>
      <c r="T189" s="1"/>
      <c r="Y189" s="1"/>
    </row>
    <row r="190" spans="1:25" x14ac:dyDescent="0.35">
      <c r="A190" s="1">
        <v>344</v>
      </c>
      <c r="B190" s="1" t="str">
        <f>VLOOKUP(Table1[[#This Row],[Customer ID]],'Customer Lookup'!A:B,2,)</f>
        <v>Rosemary English</v>
      </c>
      <c r="C190" s="1">
        <v>88152</v>
      </c>
      <c r="D190" s="1" t="str">
        <f>_xlfn.XLOOKUP(Table1[[#This Row],[Product Sub-Category]],'Product Lookup'!A:A,'Product Lookup'!B:B)</f>
        <v>Pens</v>
      </c>
      <c r="E190" s="1">
        <v>5</v>
      </c>
      <c r="F190" s="4">
        <v>3.26</v>
      </c>
      <c r="G190" s="1">
        <v>0.05</v>
      </c>
      <c r="H190" s="2">
        <v>42128</v>
      </c>
      <c r="I190" s="2">
        <v>42130</v>
      </c>
      <c r="J190" s="1" t="s">
        <v>41</v>
      </c>
      <c r="K190" s="1">
        <v>4101</v>
      </c>
      <c r="L190" s="1" t="s">
        <v>32</v>
      </c>
      <c r="M190" s="1" t="s">
        <v>285</v>
      </c>
      <c r="N190" s="1" t="s">
        <v>147</v>
      </c>
      <c r="O190" s="1" t="s">
        <v>2245</v>
      </c>
      <c r="P190" s="1" t="s">
        <v>58</v>
      </c>
      <c r="Q190" s="1" t="s">
        <v>25</v>
      </c>
      <c r="R190" s="1" t="s">
        <v>81</v>
      </c>
      <c r="S190" s="1" t="s">
        <v>26</v>
      </c>
      <c r="T190" s="1"/>
      <c r="Y190" s="1"/>
    </row>
    <row r="191" spans="1:25" x14ac:dyDescent="0.35">
      <c r="A191" s="1">
        <v>349</v>
      </c>
      <c r="B191" s="1" t="str">
        <f>VLOOKUP(Table1[[#This Row],[Customer ID]],'Customer Lookup'!A:B,2,)</f>
        <v>Kim Weiss</v>
      </c>
      <c r="C191" s="1">
        <v>17446</v>
      </c>
      <c r="D191" s="1" t="str">
        <f>_xlfn.XLOOKUP(Table1[[#This Row],[Product Sub-Category]],'Product Lookup'!A:A,'Product Lookup'!B:B)</f>
        <v>Scissors</v>
      </c>
      <c r="E191" s="1">
        <v>23</v>
      </c>
      <c r="F191" s="4">
        <v>8.34</v>
      </c>
      <c r="G191" s="1">
        <v>0.05</v>
      </c>
      <c r="H191" s="2">
        <v>42164</v>
      </c>
      <c r="I191" s="2">
        <v>42166</v>
      </c>
      <c r="J191" s="1" t="s">
        <v>41</v>
      </c>
      <c r="K191" s="1">
        <v>33132</v>
      </c>
      <c r="L191" s="1" t="s">
        <v>22</v>
      </c>
      <c r="M191" s="1" t="s">
        <v>283</v>
      </c>
      <c r="N191" s="1" t="s">
        <v>242</v>
      </c>
      <c r="O191" s="1" t="s">
        <v>2245</v>
      </c>
      <c r="P191" s="1" t="s">
        <v>58</v>
      </c>
      <c r="Q191" s="1" t="s">
        <v>2239</v>
      </c>
      <c r="R191" s="1" t="s">
        <v>42</v>
      </c>
      <c r="S191" s="1" t="s">
        <v>44</v>
      </c>
      <c r="T191" s="1"/>
      <c r="Y191" s="1"/>
    </row>
    <row r="192" spans="1:25" x14ac:dyDescent="0.35">
      <c r="A192" s="1">
        <v>349</v>
      </c>
      <c r="B192" s="1" t="str">
        <f>VLOOKUP(Table1[[#This Row],[Customer ID]],'Customer Lookup'!A:B,2,)</f>
        <v>Kim Weiss</v>
      </c>
      <c r="C192" s="1">
        <v>11527</v>
      </c>
      <c r="D192" s="1" t="str">
        <f>_xlfn.XLOOKUP(Table1[[#This Row],[Product Sub-Category]],'Product Lookup'!A:A,'Product Lookup'!B:B)</f>
        <v>Furnishings</v>
      </c>
      <c r="E192" s="1">
        <v>54</v>
      </c>
      <c r="F192" s="4">
        <v>99.23</v>
      </c>
      <c r="G192" s="1">
        <v>0.05</v>
      </c>
      <c r="H192" s="2">
        <v>42006</v>
      </c>
      <c r="I192" s="2">
        <v>42008</v>
      </c>
      <c r="J192" s="1" t="s">
        <v>50</v>
      </c>
      <c r="K192" s="1">
        <v>33132</v>
      </c>
      <c r="L192" s="1" t="s">
        <v>32</v>
      </c>
      <c r="M192" s="1" t="s">
        <v>283</v>
      </c>
      <c r="N192" s="1" t="s">
        <v>242</v>
      </c>
      <c r="O192" s="1" t="s">
        <v>2243</v>
      </c>
      <c r="P192" s="1" t="s">
        <v>34</v>
      </c>
      <c r="Q192" s="1" t="s">
        <v>52</v>
      </c>
      <c r="R192" s="1" t="s">
        <v>42</v>
      </c>
      <c r="S192" s="1" t="s">
        <v>44</v>
      </c>
      <c r="T192" s="1"/>
      <c r="Y192" s="1"/>
    </row>
    <row r="193" spans="1:25" x14ac:dyDescent="0.35">
      <c r="A193" s="1">
        <v>351</v>
      </c>
      <c r="B193" s="1" t="str">
        <f>VLOOKUP(Table1[[#This Row],[Customer ID]],'Customer Lookup'!A:B,2,)</f>
        <v>Juanita Coley Knox</v>
      </c>
      <c r="C193" s="1">
        <v>88685</v>
      </c>
      <c r="D193" s="1" t="str">
        <f>_xlfn.XLOOKUP(Table1[[#This Row],[Product Sub-Category]],'Product Lookup'!A:A,'Product Lookup'!B:B)</f>
        <v>Scissors</v>
      </c>
      <c r="E193" s="1">
        <v>6</v>
      </c>
      <c r="F193" s="4">
        <v>8.34</v>
      </c>
      <c r="G193" s="1">
        <v>0.05</v>
      </c>
      <c r="H193" s="2">
        <v>42164</v>
      </c>
      <c r="I193" s="2">
        <v>42166</v>
      </c>
      <c r="J193" s="1" t="s">
        <v>41</v>
      </c>
      <c r="K193" s="1">
        <v>13601</v>
      </c>
      <c r="L193" s="1" t="s">
        <v>22</v>
      </c>
      <c r="M193" s="1" t="s">
        <v>286</v>
      </c>
      <c r="N193" s="1" t="s">
        <v>62</v>
      </c>
      <c r="O193" s="1" t="s">
        <v>2243</v>
      </c>
      <c r="P193" s="1" t="s">
        <v>58</v>
      </c>
      <c r="Q193" s="1" t="s">
        <v>2239</v>
      </c>
      <c r="R193" s="1" t="s">
        <v>42</v>
      </c>
      <c r="S193" s="1" t="s">
        <v>44</v>
      </c>
      <c r="T193" s="1"/>
      <c r="Y193" s="1"/>
    </row>
    <row r="194" spans="1:25" x14ac:dyDescent="0.35">
      <c r="A194" s="1">
        <v>351</v>
      </c>
      <c r="B194" s="1" t="str">
        <f>VLOOKUP(Table1[[#This Row],[Customer ID]],'Customer Lookup'!A:B,2,)</f>
        <v>Juanita Coley Knox</v>
      </c>
      <c r="C194" s="1">
        <v>88686</v>
      </c>
      <c r="D194" s="1" t="str">
        <f>_xlfn.XLOOKUP(Table1[[#This Row],[Product Sub-Category]],'Product Lookup'!A:A,'Product Lookup'!B:B)</f>
        <v>Furnishings</v>
      </c>
      <c r="E194" s="1">
        <v>14</v>
      </c>
      <c r="F194" s="4">
        <v>99.23</v>
      </c>
      <c r="G194" s="1">
        <v>0.05</v>
      </c>
      <c r="H194" s="2">
        <v>42006</v>
      </c>
      <c r="I194" s="2">
        <v>42008</v>
      </c>
      <c r="J194" s="1" t="s">
        <v>50</v>
      </c>
      <c r="K194" s="1">
        <v>13601</v>
      </c>
      <c r="L194" s="1" t="s">
        <v>32</v>
      </c>
      <c r="M194" s="1" t="s">
        <v>286</v>
      </c>
      <c r="N194" s="1" t="s">
        <v>62</v>
      </c>
      <c r="O194" s="1" t="s">
        <v>1097</v>
      </c>
      <c r="P194" s="1" t="s">
        <v>34</v>
      </c>
      <c r="Q194" s="1" t="s">
        <v>52</v>
      </c>
      <c r="R194" s="1" t="s">
        <v>42</v>
      </c>
      <c r="S194" s="1" t="s">
        <v>44</v>
      </c>
      <c r="T194" s="1"/>
      <c r="Y194" s="1"/>
    </row>
    <row r="195" spans="1:25" x14ac:dyDescent="0.35">
      <c r="A195" s="1">
        <v>353</v>
      </c>
      <c r="B195" s="1" t="str">
        <f>VLOOKUP(Table1[[#This Row],[Customer ID]],'Customer Lookup'!A:B,2,)</f>
        <v>Bonnie Chambers</v>
      </c>
      <c r="C195" s="1">
        <v>89647</v>
      </c>
      <c r="D195" s="1" t="str">
        <f>_xlfn.XLOOKUP(Table1[[#This Row],[Product Sub-Category]],'Product Lookup'!A:A,'Product Lookup'!B:B)</f>
        <v>Computer Peripherals</v>
      </c>
      <c r="E195" s="1">
        <v>17</v>
      </c>
      <c r="F195" s="4">
        <v>4.8899999999999997</v>
      </c>
      <c r="G195" s="1">
        <v>0.05</v>
      </c>
      <c r="H195" s="2">
        <v>42138</v>
      </c>
      <c r="I195" s="2">
        <v>42138</v>
      </c>
      <c r="J195" s="1" t="s">
        <v>98</v>
      </c>
      <c r="K195" s="1">
        <v>85301</v>
      </c>
      <c r="L195" s="1" t="s">
        <v>22</v>
      </c>
      <c r="M195" s="1" t="s">
        <v>287</v>
      </c>
      <c r="N195" s="1" t="s">
        <v>250</v>
      </c>
      <c r="O195" s="1" t="s">
        <v>1097</v>
      </c>
      <c r="P195" s="1" t="s">
        <v>73</v>
      </c>
      <c r="Q195" s="1" t="s">
        <v>144</v>
      </c>
      <c r="R195" s="1" t="s">
        <v>42</v>
      </c>
      <c r="S195" s="1" t="s">
        <v>44</v>
      </c>
      <c r="T195" s="1"/>
      <c r="Y195" s="1"/>
    </row>
    <row r="196" spans="1:25" x14ac:dyDescent="0.35">
      <c r="A196" s="1">
        <v>353</v>
      </c>
      <c r="B196" s="1" t="str">
        <f>VLOOKUP(Table1[[#This Row],[Customer ID]],'Customer Lookup'!A:B,2,)</f>
        <v>Bonnie Chambers</v>
      </c>
      <c r="C196" s="1">
        <v>89647</v>
      </c>
      <c r="D196" s="1" t="str">
        <f>_xlfn.XLOOKUP(Table1[[#This Row],[Product Sub-Category]],'Product Lookup'!A:A,'Product Lookup'!B:B)</f>
        <v>Paper</v>
      </c>
      <c r="E196" s="1">
        <v>16</v>
      </c>
      <c r="F196" s="4">
        <v>6.68</v>
      </c>
      <c r="G196" s="1">
        <v>0.05</v>
      </c>
      <c r="H196" s="2">
        <v>42138</v>
      </c>
      <c r="I196" s="2">
        <v>42145</v>
      </c>
      <c r="J196" s="1" t="s">
        <v>98</v>
      </c>
      <c r="K196" s="1">
        <v>85301</v>
      </c>
      <c r="L196" s="1" t="s">
        <v>32</v>
      </c>
      <c r="M196" s="1" t="s">
        <v>287</v>
      </c>
      <c r="N196" s="1" t="s">
        <v>250</v>
      </c>
      <c r="O196" s="1" t="s">
        <v>1097</v>
      </c>
      <c r="P196" s="1" t="s">
        <v>58</v>
      </c>
      <c r="Q196" s="1" t="s">
        <v>83</v>
      </c>
      <c r="R196" s="1" t="s">
        <v>42</v>
      </c>
      <c r="S196" s="1" t="s">
        <v>53</v>
      </c>
      <c r="T196" s="1"/>
      <c r="Y196" s="1"/>
    </row>
    <row r="197" spans="1:25" x14ac:dyDescent="0.35">
      <c r="A197" s="1">
        <v>357</v>
      </c>
      <c r="B197" s="1" t="str">
        <f>VLOOKUP(Table1[[#This Row],[Customer ID]],'Customer Lookup'!A:B,2,)</f>
        <v>Barbara McNamara</v>
      </c>
      <c r="C197" s="1">
        <v>91131</v>
      </c>
      <c r="D197" s="1" t="str">
        <f>_xlfn.XLOOKUP(Table1[[#This Row],[Product Sub-Category]],'Product Lookup'!A:A,'Product Lookup'!B:B)</f>
        <v>Tables</v>
      </c>
      <c r="E197" s="1">
        <v>14</v>
      </c>
      <c r="F197" s="4">
        <v>124.49</v>
      </c>
      <c r="G197" s="1">
        <v>0.1</v>
      </c>
      <c r="H197" s="2">
        <v>42148</v>
      </c>
      <c r="I197" s="2">
        <v>42149</v>
      </c>
      <c r="J197" s="1" t="s">
        <v>41</v>
      </c>
      <c r="K197" s="1">
        <v>86401</v>
      </c>
      <c r="L197" s="1" t="s">
        <v>32</v>
      </c>
      <c r="M197" s="1" t="s">
        <v>288</v>
      </c>
      <c r="N197" s="1" t="s">
        <v>250</v>
      </c>
      <c r="O197" s="1" t="s">
        <v>2243</v>
      </c>
      <c r="P197" s="1" t="s">
        <v>34</v>
      </c>
      <c r="Q197" s="1" t="s">
        <v>123</v>
      </c>
      <c r="R197" s="1" t="s">
        <v>81</v>
      </c>
      <c r="S197" s="1" t="s">
        <v>108</v>
      </c>
      <c r="T197" s="1"/>
      <c r="Y197" s="1"/>
    </row>
    <row r="198" spans="1:25" x14ac:dyDescent="0.35">
      <c r="A198" s="1">
        <v>358</v>
      </c>
      <c r="B198" s="1" t="str">
        <f>VLOOKUP(Table1[[#This Row],[Customer ID]],'Customer Lookup'!A:B,2,)</f>
        <v>Chris F Brandt</v>
      </c>
      <c r="C198" s="1">
        <v>91130</v>
      </c>
      <c r="D198" s="1" t="str">
        <f>_xlfn.XLOOKUP(Table1[[#This Row],[Product Sub-Category]],'Product Lookup'!A:A,'Product Lookup'!B:B)</f>
        <v>Telephones</v>
      </c>
      <c r="E198" s="1">
        <v>1</v>
      </c>
      <c r="F198" s="4">
        <v>125.99</v>
      </c>
      <c r="G198" s="1">
        <v>0.1</v>
      </c>
      <c r="H198" s="2">
        <v>42013</v>
      </c>
      <c r="I198" s="2">
        <v>42020</v>
      </c>
      <c r="J198" s="1" t="s">
        <v>98</v>
      </c>
      <c r="K198" s="1">
        <v>19406</v>
      </c>
      <c r="L198" s="1" t="s">
        <v>32</v>
      </c>
      <c r="M198" s="1" t="s">
        <v>290</v>
      </c>
      <c r="N198" s="1" t="s">
        <v>174</v>
      </c>
      <c r="O198" s="1" t="s">
        <v>2243</v>
      </c>
      <c r="P198" s="1" t="s">
        <v>73</v>
      </c>
      <c r="Q198" s="1" t="s">
        <v>2234</v>
      </c>
      <c r="R198" s="1" t="s">
        <v>81</v>
      </c>
      <c r="S198" s="1" t="s">
        <v>53</v>
      </c>
      <c r="T198" s="1"/>
      <c r="Y198" s="1"/>
    </row>
    <row r="199" spans="1:25" x14ac:dyDescent="0.35">
      <c r="A199" s="1">
        <v>366</v>
      </c>
      <c r="B199" s="1" t="str">
        <f>VLOOKUP(Table1[[#This Row],[Customer ID]],'Customer Lookup'!A:B,2,)</f>
        <v>Patrick Rosenthal</v>
      </c>
      <c r="C199" s="1">
        <v>87347</v>
      </c>
      <c r="D199" s="1" t="str">
        <f>_xlfn.XLOOKUP(Table1[[#This Row],[Product Sub-Category]],'Product Lookup'!A:A,'Product Lookup'!B:B)</f>
        <v>Appliances</v>
      </c>
      <c r="E199" s="1">
        <v>6</v>
      </c>
      <c r="F199" s="4">
        <v>328.14</v>
      </c>
      <c r="G199" s="1">
        <v>0.1</v>
      </c>
      <c r="H199" s="2">
        <v>42021</v>
      </c>
      <c r="I199" s="2">
        <v>42023</v>
      </c>
      <c r="J199" s="1" t="s">
        <v>50</v>
      </c>
      <c r="K199" s="1">
        <v>2910</v>
      </c>
      <c r="L199" s="1" t="s">
        <v>32</v>
      </c>
      <c r="M199" s="1" t="s">
        <v>292</v>
      </c>
      <c r="N199" s="1" t="s">
        <v>291</v>
      </c>
      <c r="O199" s="1" t="s">
        <v>1097</v>
      </c>
      <c r="P199" s="1" t="s">
        <v>58</v>
      </c>
      <c r="Q199" s="1" t="s">
        <v>196</v>
      </c>
      <c r="R199" s="1" t="s">
        <v>51</v>
      </c>
      <c r="S199" s="1" t="s">
        <v>36</v>
      </c>
      <c r="T199" s="1"/>
      <c r="Y199" s="1"/>
    </row>
    <row r="200" spans="1:25" x14ac:dyDescent="0.35">
      <c r="A200" s="1">
        <v>369</v>
      </c>
      <c r="B200" s="1" t="str">
        <f>VLOOKUP(Table1[[#This Row],[Customer ID]],'Customer Lookup'!A:B,2,)</f>
        <v>Troy Moon</v>
      </c>
      <c r="C200" s="1">
        <v>90292</v>
      </c>
      <c r="D200" s="1" t="str">
        <f>_xlfn.XLOOKUP(Table1[[#This Row],[Product Sub-Category]],'Product Lookup'!A:A,'Product Lookup'!B:B)</f>
        <v>Furnishings</v>
      </c>
      <c r="E200" s="1">
        <v>21</v>
      </c>
      <c r="F200" s="4">
        <v>19.23</v>
      </c>
      <c r="G200" s="1">
        <v>0.05</v>
      </c>
      <c r="H200" s="2">
        <v>42105</v>
      </c>
      <c r="I200" s="2">
        <v>42107</v>
      </c>
      <c r="J200" s="1" t="s">
        <v>98</v>
      </c>
      <c r="K200" s="1">
        <v>94601</v>
      </c>
      <c r="L200" s="1" t="s">
        <v>22</v>
      </c>
      <c r="M200" s="1" t="s">
        <v>293</v>
      </c>
      <c r="N200" s="1" t="s">
        <v>37</v>
      </c>
      <c r="O200" s="1" t="s">
        <v>2243</v>
      </c>
      <c r="P200" s="1" t="s">
        <v>34</v>
      </c>
      <c r="Q200" s="1" t="s">
        <v>52</v>
      </c>
      <c r="R200" s="1" t="s">
        <v>81</v>
      </c>
      <c r="S200" s="1" t="s">
        <v>44</v>
      </c>
      <c r="T200" s="1"/>
      <c r="Y200" s="1"/>
    </row>
    <row r="201" spans="1:25" x14ac:dyDescent="0.35">
      <c r="A201" s="1">
        <v>370</v>
      </c>
      <c r="B201" s="1" t="str">
        <f>VLOOKUP(Table1[[#This Row],[Customer ID]],'Customer Lookup'!A:B,2,)</f>
        <v>Sam Oh</v>
      </c>
      <c r="C201" s="1">
        <v>90291</v>
      </c>
      <c r="D201" s="1" t="str">
        <f>_xlfn.XLOOKUP(Table1[[#This Row],[Product Sub-Category]],'Product Lookup'!A:A,'Product Lookup'!B:B)</f>
        <v>Telephones</v>
      </c>
      <c r="E201" s="1">
        <v>15</v>
      </c>
      <c r="F201" s="4">
        <v>20.99</v>
      </c>
      <c r="G201" s="1">
        <v>0.05</v>
      </c>
      <c r="H201" s="2">
        <v>42151</v>
      </c>
      <c r="I201" s="2">
        <v>42153</v>
      </c>
      <c r="J201" s="1" t="s">
        <v>31</v>
      </c>
      <c r="K201" s="1">
        <v>4240</v>
      </c>
      <c r="L201" s="1" t="s">
        <v>32</v>
      </c>
      <c r="M201" s="1" t="s">
        <v>294</v>
      </c>
      <c r="N201" s="1" t="s">
        <v>147</v>
      </c>
      <c r="O201" s="1" t="s">
        <v>2243</v>
      </c>
      <c r="P201" s="1" t="s">
        <v>73</v>
      </c>
      <c r="Q201" s="1" t="s">
        <v>2234</v>
      </c>
      <c r="R201" s="1" t="s">
        <v>81</v>
      </c>
      <c r="S201" s="1" t="s">
        <v>75</v>
      </c>
      <c r="T201" s="1"/>
      <c r="Y201" s="1"/>
    </row>
    <row r="202" spans="1:25" x14ac:dyDescent="0.35">
      <c r="A202" s="1">
        <v>371</v>
      </c>
      <c r="B202" s="1" t="str">
        <f>VLOOKUP(Table1[[#This Row],[Customer ID]],'Customer Lookup'!A:B,2,)</f>
        <v>Roberta Mullins Peters</v>
      </c>
      <c r="C202" s="1">
        <v>90291</v>
      </c>
      <c r="D202" s="1" t="str">
        <f>_xlfn.XLOOKUP(Table1[[#This Row],[Product Sub-Category]],'Product Lookup'!A:A,'Product Lookup'!B:B)</f>
        <v>Binders</v>
      </c>
      <c r="E202" s="1">
        <v>9</v>
      </c>
      <c r="F202" s="4">
        <v>5.4</v>
      </c>
      <c r="G202" s="1">
        <v>0.05</v>
      </c>
      <c r="H202" s="2">
        <v>42151</v>
      </c>
      <c r="I202" s="2">
        <v>42153</v>
      </c>
      <c r="J202" s="1" t="s">
        <v>31</v>
      </c>
      <c r="K202" s="1">
        <v>2149</v>
      </c>
      <c r="L202" s="1" t="s">
        <v>22</v>
      </c>
      <c r="M202" s="1" t="s">
        <v>296</v>
      </c>
      <c r="N202" s="1" t="s">
        <v>152</v>
      </c>
      <c r="O202" s="1" t="s">
        <v>2244</v>
      </c>
      <c r="P202" s="1" t="s">
        <v>58</v>
      </c>
      <c r="Q202" s="1" t="s">
        <v>2236</v>
      </c>
      <c r="R202" s="1" t="s">
        <v>81</v>
      </c>
      <c r="S202" s="1" t="s">
        <v>53</v>
      </c>
      <c r="T202" s="1"/>
      <c r="Y202" s="1"/>
    </row>
    <row r="203" spans="1:25" x14ac:dyDescent="0.35">
      <c r="A203" s="1">
        <v>373</v>
      </c>
      <c r="B203" s="1" t="str">
        <f>VLOOKUP(Table1[[#This Row],[Customer ID]],'Customer Lookup'!A:B,2,)</f>
        <v>Jeanne Werner</v>
      </c>
      <c r="C203" s="1">
        <v>24193</v>
      </c>
      <c r="D203" s="1" t="str">
        <f>_xlfn.XLOOKUP(Table1[[#This Row],[Product Sub-Category]],'Product Lookup'!A:A,'Product Lookup'!B:B)</f>
        <v>Bookcases</v>
      </c>
      <c r="E203" s="1">
        <v>45</v>
      </c>
      <c r="F203" s="4">
        <v>200.98</v>
      </c>
      <c r="G203" s="1">
        <v>0.1</v>
      </c>
      <c r="H203" s="2">
        <v>42077</v>
      </c>
      <c r="I203" s="2">
        <v>42079</v>
      </c>
      <c r="J203" s="1" t="s">
        <v>31</v>
      </c>
      <c r="K203" s="1">
        <v>48234</v>
      </c>
      <c r="L203" s="1" t="s">
        <v>32</v>
      </c>
      <c r="M203" s="1" t="s">
        <v>216</v>
      </c>
      <c r="N203" s="1" t="s">
        <v>215</v>
      </c>
      <c r="O203" s="1" t="s">
        <v>2244</v>
      </c>
      <c r="P203" s="1" t="s">
        <v>34</v>
      </c>
      <c r="Q203" s="1" t="s">
        <v>151</v>
      </c>
      <c r="R203" s="1" t="s">
        <v>51</v>
      </c>
      <c r="S203" s="1" t="s">
        <v>108</v>
      </c>
      <c r="T203" s="1"/>
      <c r="Y203" s="1"/>
    </row>
    <row r="204" spans="1:25" x14ac:dyDescent="0.35">
      <c r="A204" s="1">
        <v>373</v>
      </c>
      <c r="B204" s="1" t="str">
        <f>VLOOKUP(Table1[[#This Row],[Customer ID]],'Customer Lookup'!A:B,2,)</f>
        <v>Jeanne Werner</v>
      </c>
      <c r="C204" s="1">
        <v>24193</v>
      </c>
      <c r="D204" s="1" t="str">
        <f>_xlfn.XLOOKUP(Table1[[#This Row],[Product Sub-Category]],'Product Lookup'!A:A,'Product Lookup'!B:B)</f>
        <v>Paper</v>
      </c>
      <c r="E204" s="1">
        <v>24</v>
      </c>
      <c r="F204" s="4">
        <v>4.28</v>
      </c>
      <c r="G204" s="1">
        <v>0.05</v>
      </c>
      <c r="H204" s="2">
        <v>42077</v>
      </c>
      <c r="I204" s="2">
        <v>42078</v>
      </c>
      <c r="J204" s="1" t="s">
        <v>31</v>
      </c>
      <c r="K204" s="1">
        <v>48234</v>
      </c>
      <c r="L204" s="1" t="s">
        <v>32</v>
      </c>
      <c r="M204" s="1" t="s">
        <v>216</v>
      </c>
      <c r="N204" s="1" t="s">
        <v>215</v>
      </c>
      <c r="O204" s="1" t="s">
        <v>2244</v>
      </c>
      <c r="P204" s="1" t="s">
        <v>58</v>
      </c>
      <c r="Q204" s="1" t="s">
        <v>83</v>
      </c>
      <c r="R204" s="1" t="s">
        <v>51</v>
      </c>
      <c r="S204" s="1" t="s">
        <v>53</v>
      </c>
      <c r="T204" s="1"/>
      <c r="Y204" s="1"/>
    </row>
    <row r="205" spans="1:25" x14ac:dyDescent="0.35">
      <c r="A205" s="1">
        <v>373</v>
      </c>
      <c r="B205" s="1" t="str">
        <f>VLOOKUP(Table1[[#This Row],[Customer ID]],'Customer Lookup'!A:B,2,)</f>
        <v>Jeanne Werner</v>
      </c>
      <c r="C205" s="1">
        <v>24193</v>
      </c>
      <c r="D205" s="1" t="str">
        <f>_xlfn.XLOOKUP(Table1[[#This Row],[Product Sub-Category]],'Product Lookup'!A:A,'Product Lookup'!B:B)</f>
        <v>Telephones</v>
      </c>
      <c r="E205" s="1">
        <v>19</v>
      </c>
      <c r="F205" s="4">
        <v>85.99</v>
      </c>
      <c r="G205" s="1">
        <v>0.05</v>
      </c>
      <c r="H205" s="2">
        <v>42077</v>
      </c>
      <c r="I205" s="2">
        <v>42079</v>
      </c>
      <c r="J205" s="1" t="s">
        <v>31</v>
      </c>
      <c r="K205" s="1">
        <v>48234</v>
      </c>
      <c r="L205" s="1" t="s">
        <v>32</v>
      </c>
      <c r="M205" s="1" t="s">
        <v>216</v>
      </c>
      <c r="N205" s="1" t="s">
        <v>215</v>
      </c>
      <c r="O205" s="1" t="s">
        <v>2245</v>
      </c>
      <c r="P205" s="1" t="s">
        <v>73</v>
      </c>
      <c r="Q205" s="1" t="s">
        <v>2234</v>
      </c>
      <c r="R205" s="1" t="s">
        <v>51</v>
      </c>
      <c r="S205" s="1" t="s">
        <v>26</v>
      </c>
      <c r="T205" s="1"/>
      <c r="Y205" s="1"/>
    </row>
    <row r="206" spans="1:25" x14ac:dyDescent="0.35">
      <c r="A206" s="1">
        <v>375</v>
      </c>
      <c r="B206" s="1" t="str">
        <f>VLOOKUP(Table1[[#This Row],[Customer ID]],'Customer Lookup'!A:B,2,)</f>
        <v>Sandra Sharma</v>
      </c>
      <c r="C206" s="1">
        <v>90917</v>
      </c>
      <c r="D206" s="1" t="str">
        <f>_xlfn.XLOOKUP(Table1[[#This Row],[Product Sub-Category]],'Product Lookup'!A:A,'Product Lookup'!B:B)</f>
        <v>Bookcases</v>
      </c>
      <c r="E206" s="1">
        <v>11</v>
      </c>
      <c r="F206" s="4">
        <v>200.98</v>
      </c>
      <c r="G206" s="1">
        <v>0.1</v>
      </c>
      <c r="H206" s="2">
        <v>42077</v>
      </c>
      <c r="I206" s="2">
        <v>42079</v>
      </c>
      <c r="J206" s="1" t="s">
        <v>31</v>
      </c>
      <c r="K206" s="1">
        <v>37814</v>
      </c>
      <c r="L206" s="1" t="s">
        <v>32</v>
      </c>
      <c r="M206" s="1" t="s">
        <v>298</v>
      </c>
      <c r="N206" s="1" t="s">
        <v>184</v>
      </c>
      <c r="O206" s="1" t="s">
        <v>2245</v>
      </c>
      <c r="P206" s="1" t="s">
        <v>34</v>
      </c>
      <c r="Q206" s="1" t="s">
        <v>151</v>
      </c>
      <c r="R206" s="1" t="s">
        <v>51</v>
      </c>
      <c r="S206" s="1" t="s">
        <v>108</v>
      </c>
      <c r="T206" s="1"/>
      <c r="Y206" s="1"/>
    </row>
    <row r="207" spans="1:25" x14ac:dyDescent="0.35">
      <c r="A207" s="1">
        <v>375</v>
      </c>
      <c r="B207" s="1" t="str">
        <f>VLOOKUP(Table1[[#This Row],[Customer ID]],'Customer Lookup'!A:B,2,)</f>
        <v>Sandra Sharma</v>
      </c>
      <c r="C207" s="1">
        <v>90917</v>
      </c>
      <c r="D207" s="1" t="str">
        <f>_xlfn.XLOOKUP(Table1[[#This Row],[Product Sub-Category]],'Product Lookup'!A:A,'Product Lookup'!B:B)</f>
        <v>Paper</v>
      </c>
      <c r="E207" s="1">
        <v>6</v>
      </c>
      <c r="F207" s="4">
        <v>4.28</v>
      </c>
      <c r="G207" s="1">
        <v>0.05</v>
      </c>
      <c r="H207" s="2">
        <v>42077</v>
      </c>
      <c r="I207" s="2">
        <v>42078</v>
      </c>
      <c r="J207" s="1" t="s">
        <v>31</v>
      </c>
      <c r="K207" s="1">
        <v>37814</v>
      </c>
      <c r="L207" s="1" t="s">
        <v>32</v>
      </c>
      <c r="M207" s="1" t="s">
        <v>298</v>
      </c>
      <c r="N207" s="1" t="s">
        <v>184</v>
      </c>
      <c r="O207" s="1" t="s">
        <v>2244</v>
      </c>
      <c r="P207" s="1" t="s">
        <v>58</v>
      </c>
      <c r="Q207" s="1" t="s">
        <v>83</v>
      </c>
      <c r="R207" s="1" t="s">
        <v>51</v>
      </c>
      <c r="S207" s="1" t="s">
        <v>53</v>
      </c>
      <c r="T207" s="1"/>
      <c r="Y207" s="1"/>
    </row>
    <row r="208" spans="1:25" x14ac:dyDescent="0.35">
      <c r="A208" s="1">
        <v>377</v>
      </c>
      <c r="B208" s="1" t="str">
        <f>VLOOKUP(Table1[[#This Row],[Customer ID]],'Customer Lookup'!A:B,2,)</f>
        <v>Sylvia Bush</v>
      </c>
      <c r="C208" s="1">
        <v>89579</v>
      </c>
      <c r="D208" s="1" t="str">
        <f>_xlfn.XLOOKUP(Table1[[#This Row],[Product Sub-Category]],'Product Lookup'!A:A,'Product Lookup'!B:B)</f>
        <v>Appliances</v>
      </c>
      <c r="E208" s="1">
        <v>17</v>
      </c>
      <c r="F208" s="4">
        <v>25.98</v>
      </c>
      <c r="G208" s="1">
        <v>0.05</v>
      </c>
      <c r="H208" s="2">
        <v>42111</v>
      </c>
      <c r="I208" s="2">
        <v>42111</v>
      </c>
      <c r="J208" s="1" t="s">
        <v>50</v>
      </c>
      <c r="K208" s="1">
        <v>60510</v>
      </c>
      <c r="L208" s="1" t="s">
        <v>32</v>
      </c>
      <c r="M208" s="1" t="s">
        <v>275</v>
      </c>
      <c r="N208" s="1" t="s">
        <v>142</v>
      </c>
      <c r="O208" s="1" t="s">
        <v>2244</v>
      </c>
      <c r="P208" s="1" t="s">
        <v>58</v>
      </c>
      <c r="Q208" s="1" t="s">
        <v>196</v>
      </c>
      <c r="R208" s="1" t="s">
        <v>104</v>
      </c>
      <c r="S208" s="1" t="s">
        <v>75</v>
      </c>
      <c r="T208" s="1"/>
      <c r="Y208" s="1"/>
    </row>
    <row r="209" spans="1:25" x14ac:dyDescent="0.35">
      <c r="A209" s="1">
        <v>381</v>
      </c>
      <c r="B209" s="1" t="str">
        <f>VLOOKUP(Table1[[#This Row],[Customer ID]],'Customer Lookup'!A:B,2,)</f>
        <v>Danielle Watts</v>
      </c>
      <c r="C209" s="1">
        <v>88929</v>
      </c>
      <c r="D209" s="1" t="str">
        <f>_xlfn.XLOOKUP(Table1[[#This Row],[Product Sub-Category]],'Product Lookup'!A:A,'Product Lookup'!B:B)</f>
        <v>Storage</v>
      </c>
      <c r="E209" s="1">
        <v>1</v>
      </c>
      <c r="F209" s="4">
        <v>415.88</v>
      </c>
      <c r="G209" s="1">
        <v>0.1</v>
      </c>
      <c r="H209" s="2">
        <v>42125</v>
      </c>
      <c r="I209" s="2">
        <v>42125</v>
      </c>
      <c r="J209" s="1" t="s">
        <v>31</v>
      </c>
      <c r="K209" s="1">
        <v>61701</v>
      </c>
      <c r="L209" s="1" t="s">
        <v>32</v>
      </c>
      <c r="M209" s="1" t="s">
        <v>300</v>
      </c>
      <c r="N209" s="1" t="s">
        <v>142</v>
      </c>
      <c r="O209" s="1" t="s">
        <v>2243</v>
      </c>
      <c r="P209" s="1" t="s">
        <v>58</v>
      </c>
      <c r="Q209" s="1" t="s">
        <v>119</v>
      </c>
      <c r="R209" s="1" t="s">
        <v>81</v>
      </c>
      <c r="S209" s="1" t="s">
        <v>53</v>
      </c>
      <c r="T209" s="1"/>
      <c r="Y209" s="1"/>
    </row>
    <row r="210" spans="1:25" x14ac:dyDescent="0.35">
      <c r="A210" s="1">
        <v>383</v>
      </c>
      <c r="B210" s="1" t="str">
        <f>VLOOKUP(Table1[[#This Row],[Customer ID]],'Customer Lookup'!A:B,2,)</f>
        <v>Renee Alston</v>
      </c>
      <c r="C210" s="1">
        <v>88928</v>
      </c>
      <c r="D210" s="1" t="str">
        <f>_xlfn.XLOOKUP(Table1[[#This Row],[Product Sub-Category]],'Product Lookup'!A:A,'Product Lookup'!B:B)</f>
        <v>Binders</v>
      </c>
      <c r="E210" s="1">
        <v>7</v>
      </c>
      <c r="F210" s="4">
        <v>5.34</v>
      </c>
      <c r="G210" s="1">
        <v>0.05</v>
      </c>
      <c r="H210" s="2">
        <v>42082</v>
      </c>
      <c r="I210" s="2">
        <v>42082</v>
      </c>
      <c r="J210" s="1" t="s">
        <v>41</v>
      </c>
      <c r="K210" s="1">
        <v>19026</v>
      </c>
      <c r="L210" s="1" t="s">
        <v>32</v>
      </c>
      <c r="M210" s="1" t="s">
        <v>301</v>
      </c>
      <c r="N210" s="1" t="s">
        <v>174</v>
      </c>
      <c r="O210" s="1" t="s">
        <v>2243</v>
      </c>
      <c r="P210" s="1" t="s">
        <v>58</v>
      </c>
      <c r="Q210" s="1" t="s">
        <v>2236</v>
      </c>
      <c r="R210" s="1" t="s">
        <v>81</v>
      </c>
      <c r="S210" s="1" t="s">
        <v>53</v>
      </c>
      <c r="T210" s="1"/>
      <c r="Y210" s="1"/>
    </row>
    <row r="211" spans="1:25" x14ac:dyDescent="0.35">
      <c r="A211" s="1">
        <v>383</v>
      </c>
      <c r="B211" s="1" t="str">
        <f>VLOOKUP(Table1[[#This Row],[Customer ID]],'Customer Lookup'!A:B,2,)</f>
        <v>Renee Alston</v>
      </c>
      <c r="C211" s="1">
        <v>88928</v>
      </c>
      <c r="D211" s="1" t="str">
        <f>_xlfn.XLOOKUP(Table1[[#This Row],[Product Sub-Category]],'Product Lookup'!A:A,'Product Lookup'!B:B)</f>
        <v>Telephones</v>
      </c>
      <c r="E211" s="1">
        <v>5</v>
      </c>
      <c r="F211" s="4">
        <v>65.989999999999995</v>
      </c>
      <c r="G211" s="1">
        <v>0.05</v>
      </c>
      <c r="H211" s="2">
        <v>42082</v>
      </c>
      <c r="I211" s="2">
        <v>42084</v>
      </c>
      <c r="J211" s="1" t="s">
        <v>41</v>
      </c>
      <c r="K211" s="1">
        <v>19026</v>
      </c>
      <c r="L211" s="1" t="s">
        <v>22</v>
      </c>
      <c r="M211" s="1" t="s">
        <v>301</v>
      </c>
      <c r="N211" s="1" t="s">
        <v>174</v>
      </c>
      <c r="O211" s="1" t="s">
        <v>2244</v>
      </c>
      <c r="P211" s="1" t="s">
        <v>73</v>
      </c>
      <c r="Q211" s="1" t="s">
        <v>2234</v>
      </c>
      <c r="R211" s="1" t="s">
        <v>81</v>
      </c>
      <c r="S211" s="1" t="s">
        <v>53</v>
      </c>
      <c r="T211" s="1"/>
      <c r="Y211" s="1"/>
    </row>
    <row r="212" spans="1:25" x14ac:dyDescent="0.35">
      <c r="A212" s="1">
        <v>387</v>
      </c>
      <c r="B212" s="1" t="str">
        <f>VLOOKUP(Table1[[#This Row],[Customer ID]],'Customer Lookup'!A:B,2,)</f>
        <v>Angela Howe</v>
      </c>
      <c r="C212" s="1">
        <v>90339</v>
      </c>
      <c r="D212" s="1" t="str">
        <f>_xlfn.XLOOKUP(Table1[[#This Row],[Product Sub-Category]],'Product Lookup'!A:A,'Product Lookup'!B:B)</f>
        <v>Binders</v>
      </c>
      <c r="E212" s="1">
        <v>15</v>
      </c>
      <c r="F212" s="4">
        <v>8.8800000000000008</v>
      </c>
      <c r="G212" s="1">
        <v>0.05</v>
      </c>
      <c r="H212" s="2">
        <v>42167</v>
      </c>
      <c r="I212" s="2">
        <v>42169</v>
      </c>
      <c r="J212" s="1" t="s">
        <v>21</v>
      </c>
      <c r="K212" s="1">
        <v>68801</v>
      </c>
      <c r="L212" s="1" t="s">
        <v>22</v>
      </c>
      <c r="M212" s="1" t="s">
        <v>303</v>
      </c>
      <c r="N212" s="1" t="s">
        <v>302</v>
      </c>
      <c r="O212" s="1" t="s">
        <v>2244</v>
      </c>
      <c r="P212" s="1" t="s">
        <v>58</v>
      </c>
      <c r="Q212" s="1" t="s">
        <v>2236</v>
      </c>
      <c r="R212" s="1" t="s">
        <v>81</v>
      </c>
      <c r="S212" s="1" t="s">
        <v>53</v>
      </c>
      <c r="T212" s="1"/>
      <c r="Y212" s="1"/>
    </row>
    <row r="213" spans="1:25" x14ac:dyDescent="0.35">
      <c r="A213" s="1">
        <v>388</v>
      </c>
      <c r="B213" s="1" t="str">
        <f>VLOOKUP(Table1[[#This Row],[Customer ID]],'Customer Lookup'!A:B,2,)</f>
        <v>Roger Schwartz</v>
      </c>
      <c r="C213" s="1">
        <v>90337</v>
      </c>
      <c r="D213" s="1" t="str">
        <f>_xlfn.XLOOKUP(Table1[[#This Row],[Product Sub-Category]],'Product Lookup'!A:A,'Product Lookup'!B:B)</f>
        <v>Paper</v>
      </c>
      <c r="E213" s="1">
        <v>4</v>
      </c>
      <c r="F213" s="4">
        <v>5.28</v>
      </c>
      <c r="G213" s="1">
        <v>0.05</v>
      </c>
      <c r="H213" s="2">
        <v>42007</v>
      </c>
      <c r="I213" s="2">
        <v>42009</v>
      </c>
      <c r="J213" s="1" t="s">
        <v>41</v>
      </c>
      <c r="K213" s="1">
        <v>68847</v>
      </c>
      <c r="L213" s="1" t="s">
        <v>32</v>
      </c>
      <c r="M213" s="1" t="s">
        <v>304</v>
      </c>
      <c r="N213" s="1" t="s">
        <v>302</v>
      </c>
      <c r="O213" s="1" t="s">
        <v>2244</v>
      </c>
      <c r="P213" s="1" t="s">
        <v>58</v>
      </c>
      <c r="Q213" s="1" t="s">
        <v>83</v>
      </c>
      <c r="R213" s="1" t="s">
        <v>81</v>
      </c>
      <c r="S213" s="1" t="s">
        <v>53</v>
      </c>
      <c r="T213" s="1"/>
      <c r="Y213" s="1"/>
    </row>
    <row r="214" spans="1:25" x14ac:dyDescent="0.35">
      <c r="A214" s="1">
        <v>388</v>
      </c>
      <c r="B214" s="1" t="str">
        <f>VLOOKUP(Table1[[#This Row],[Customer ID]],'Customer Lookup'!A:B,2,)</f>
        <v>Roger Schwartz</v>
      </c>
      <c r="C214" s="1">
        <v>90337</v>
      </c>
      <c r="D214" s="1" t="str">
        <f>_xlfn.XLOOKUP(Table1[[#This Row],[Product Sub-Category]],'Product Lookup'!A:A,'Product Lookup'!B:B)</f>
        <v>Telephones</v>
      </c>
      <c r="E214" s="1">
        <v>2</v>
      </c>
      <c r="F214" s="4">
        <v>110.99</v>
      </c>
      <c r="G214" s="1">
        <v>0.1</v>
      </c>
      <c r="H214" s="2">
        <v>42007</v>
      </c>
      <c r="I214" s="2">
        <v>42010</v>
      </c>
      <c r="J214" s="1" t="s">
        <v>41</v>
      </c>
      <c r="K214" s="1">
        <v>68847</v>
      </c>
      <c r="L214" s="1" t="s">
        <v>32</v>
      </c>
      <c r="M214" s="1" t="s">
        <v>304</v>
      </c>
      <c r="N214" s="1" t="s">
        <v>302</v>
      </c>
      <c r="O214" s="1" t="s">
        <v>2244</v>
      </c>
      <c r="P214" s="1" t="s">
        <v>73</v>
      </c>
      <c r="Q214" s="1" t="s">
        <v>2234</v>
      </c>
      <c r="R214" s="1" t="s">
        <v>81</v>
      </c>
      <c r="S214" s="1" t="s">
        <v>53</v>
      </c>
      <c r="T214" s="1"/>
      <c r="Y214" s="1"/>
    </row>
    <row r="215" spans="1:25" x14ac:dyDescent="0.35">
      <c r="A215" s="1">
        <v>389</v>
      </c>
      <c r="B215" s="1" t="str">
        <f>VLOOKUP(Table1[[#This Row],[Customer ID]],'Customer Lookup'!A:B,2,)</f>
        <v>Joel Buckley</v>
      </c>
      <c r="C215" s="1">
        <v>90338</v>
      </c>
      <c r="D215" s="1" t="str">
        <f>_xlfn.XLOOKUP(Table1[[#This Row],[Product Sub-Category]],'Product Lookup'!A:A,'Product Lookup'!B:B)</f>
        <v>Chairs</v>
      </c>
      <c r="E215" s="1">
        <v>11</v>
      </c>
      <c r="F215" s="4">
        <v>160.97999999999999</v>
      </c>
      <c r="G215" s="1">
        <v>0.1</v>
      </c>
      <c r="H215" s="2">
        <v>42041</v>
      </c>
      <c r="I215" s="2">
        <v>42045</v>
      </c>
      <c r="J215" s="1" t="s">
        <v>98</v>
      </c>
      <c r="K215" s="1">
        <v>68502</v>
      </c>
      <c r="L215" s="1" t="s">
        <v>32</v>
      </c>
      <c r="M215" s="1" t="s">
        <v>305</v>
      </c>
      <c r="N215" s="1" t="s">
        <v>302</v>
      </c>
      <c r="O215" s="1" t="s">
        <v>2244</v>
      </c>
      <c r="P215" s="1" t="s">
        <v>34</v>
      </c>
      <c r="Q215" s="1" t="s">
        <v>35</v>
      </c>
      <c r="R215" s="1" t="s">
        <v>81</v>
      </c>
      <c r="S215" s="1" t="s">
        <v>36</v>
      </c>
      <c r="T215" s="1"/>
      <c r="Y215" s="1"/>
    </row>
    <row r="216" spans="1:25" x14ac:dyDescent="0.35">
      <c r="A216" s="1">
        <v>392</v>
      </c>
      <c r="B216" s="1" t="str">
        <f>VLOOKUP(Table1[[#This Row],[Customer ID]],'Customer Lookup'!A:B,2,)</f>
        <v>Erica R Fuller</v>
      </c>
      <c r="C216" s="1">
        <v>86383</v>
      </c>
      <c r="D216" s="1" t="str">
        <f>_xlfn.XLOOKUP(Table1[[#This Row],[Product Sub-Category]],'Product Lookup'!A:A,'Product Lookup'!B:B)</f>
        <v>Computer Peripherals</v>
      </c>
      <c r="E216" s="1">
        <v>1</v>
      </c>
      <c r="F216" s="4">
        <v>34.979999999999997</v>
      </c>
      <c r="G216" s="1">
        <v>0.05</v>
      </c>
      <c r="H216" s="2">
        <v>42068</v>
      </c>
      <c r="I216" s="2">
        <v>42070</v>
      </c>
      <c r="J216" s="1" t="s">
        <v>50</v>
      </c>
      <c r="K216" s="1">
        <v>63105</v>
      </c>
      <c r="L216" s="1" t="s">
        <v>32</v>
      </c>
      <c r="M216" s="1" t="s">
        <v>307</v>
      </c>
      <c r="N216" s="1" t="s">
        <v>306</v>
      </c>
      <c r="O216" s="1" t="s">
        <v>2244</v>
      </c>
      <c r="P216" s="1" t="s">
        <v>73</v>
      </c>
      <c r="Q216" s="1" t="s">
        <v>144</v>
      </c>
      <c r="R216" s="1" t="s">
        <v>81</v>
      </c>
      <c r="S216" s="1" t="s">
        <v>53</v>
      </c>
      <c r="T216" s="1"/>
      <c r="Y216" s="1"/>
    </row>
    <row r="217" spans="1:25" x14ac:dyDescent="0.35">
      <c r="A217" s="1">
        <v>392</v>
      </c>
      <c r="B217" s="1" t="str">
        <f>VLOOKUP(Table1[[#This Row],[Customer ID]],'Customer Lookup'!A:B,2,)</f>
        <v>Erica R Fuller</v>
      </c>
      <c r="C217" s="1">
        <v>86383</v>
      </c>
      <c r="D217" s="1" t="str">
        <f>_xlfn.XLOOKUP(Table1[[#This Row],[Product Sub-Category]],'Product Lookup'!A:A,'Product Lookup'!B:B)</f>
        <v>Furnishings</v>
      </c>
      <c r="E217" s="1">
        <v>2</v>
      </c>
      <c r="F217" s="4">
        <v>19.989999999999998</v>
      </c>
      <c r="G217" s="1">
        <v>0.05</v>
      </c>
      <c r="H217" s="2">
        <v>42068</v>
      </c>
      <c r="I217" s="2">
        <v>42071</v>
      </c>
      <c r="J217" s="1" t="s">
        <v>50</v>
      </c>
      <c r="K217" s="1">
        <v>63105</v>
      </c>
      <c r="L217" s="1" t="s">
        <v>32</v>
      </c>
      <c r="M217" s="1" t="s">
        <v>307</v>
      </c>
      <c r="N217" s="1" t="s">
        <v>306</v>
      </c>
      <c r="O217" s="1" t="s">
        <v>2243</v>
      </c>
      <c r="P217" s="1" t="s">
        <v>34</v>
      </c>
      <c r="Q217" s="1" t="s">
        <v>52</v>
      </c>
      <c r="R217" s="1" t="s">
        <v>81</v>
      </c>
      <c r="S217" s="1" t="s">
        <v>178</v>
      </c>
      <c r="T217" s="1"/>
      <c r="Y217" s="1"/>
    </row>
    <row r="218" spans="1:25" x14ac:dyDescent="0.35">
      <c r="A218" s="1">
        <v>393</v>
      </c>
      <c r="B218" s="1" t="str">
        <f>VLOOKUP(Table1[[#This Row],[Customer ID]],'Customer Lookup'!A:B,2,)</f>
        <v>Shawn Combs</v>
      </c>
      <c r="C218" s="1">
        <v>86382</v>
      </c>
      <c r="D218" s="1" t="str">
        <f>_xlfn.XLOOKUP(Table1[[#This Row],[Product Sub-Category]],'Product Lookup'!A:A,'Product Lookup'!B:B)</f>
        <v>Storage</v>
      </c>
      <c r="E218" s="1">
        <v>3</v>
      </c>
      <c r="F218" s="4">
        <v>9.7100000000000009</v>
      </c>
      <c r="G218" s="1">
        <v>0.05</v>
      </c>
      <c r="H218" s="2">
        <v>42050</v>
      </c>
      <c r="I218" s="2">
        <v>42057</v>
      </c>
      <c r="J218" s="1" t="s">
        <v>98</v>
      </c>
      <c r="K218" s="1">
        <v>13021</v>
      </c>
      <c r="L218" s="1" t="s">
        <v>32</v>
      </c>
      <c r="M218" s="1" t="s">
        <v>308</v>
      </c>
      <c r="N218" s="1" t="s">
        <v>62</v>
      </c>
      <c r="O218" s="1" t="s">
        <v>2245</v>
      </c>
      <c r="P218" s="1" t="s">
        <v>58</v>
      </c>
      <c r="Q218" s="1" t="s">
        <v>119</v>
      </c>
      <c r="R218" s="1" t="s">
        <v>81</v>
      </c>
      <c r="S218" s="1" t="s">
        <v>53</v>
      </c>
      <c r="T218" s="1"/>
      <c r="Y218" s="1"/>
    </row>
    <row r="219" spans="1:25" x14ac:dyDescent="0.35">
      <c r="A219" s="1">
        <v>395</v>
      </c>
      <c r="B219" s="1" t="str">
        <f>VLOOKUP(Table1[[#This Row],[Customer ID]],'Customer Lookup'!A:B,2,)</f>
        <v>Monica McCormick</v>
      </c>
      <c r="C219" s="1">
        <v>86384</v>
      </c>
      <c r="D219" s="1" t="str">
        <f>_xlfn.XLOOKUP(Table1[[#This Row],[Product Sub-Category]],'Product Lookup'!A:A,'Product Lookup'!B:B)</f>
        <v>Computer Peripherals</v>
      </c>
      <c r="E219" s="1">
        <v>4</v>
      </c>
      <c r="F219" s="4">
        <v>15.98</v>
      </c>
      <c r="G219" s="1">
        <v>0.05</v>
      </c>
      <c r="H219" s="2">
        <v>42173</v>
      </c>
      <c r="I219" s="2">
        <v>42174</v>
      </c>
      <c r="J219" s="1" t="s">
        <v>41</v>
      </c>
      <c r="K219" s="1">
        <v>28001</v>
      </c>
      <c r="L219" s="1" t="s">
        <v>32</v>
      </c>
      <c r="M219" s="1" t="s">
        <v>309</v>
      </c>
      <c r="N219" s="1" t="s">
        <v>225</v>
      </c>
      <c r="O219" s="1" t="s">
        <v>2245</v>
      </c>
      <c r="P219" s="1" t="s">
        <v>73</v>
      </c>
      <c r="Q219" s="1" t="s">
        <v>144</v>
      </c>
      <c r="R219" s="1" t="s">
        <v>81</v>
      </c>
      <c r="S219" s="1" t="s">
        <v>53</v>
      </c>
      <c r="T219" s="1"/>
      <c r="Y219" s="1"/>
    </row>
    <row r="220" spans="1:25" x14ac:dyDescent="0.35">
      <c r="A220" s="1">
        <v>395</v>
      </c>
      <c r="B220" s="1" t="str">
        <f>VLOOKUP(Table1[[#This Row],[Customer ID]],'Customer Lookup'!A:B,2,)</f>
        <v>Monica McCormick</v>
      </c>
      <c r="C220" s="1">
        <v>86384</v>
      </c>
      <c r="D220" s="1" t="str">
        <f>_xlfn.XLOOKUP(Table1[[#This Row],[Product Sub-Category]],'Product Lookup'!A:A,'Product Lookup'!B:B)</f>
        <v>Paper</v>
      </c>
      <c r="E220" s="1">
        <v>20</v>
      </c>
      <c r="F220" s="4">
        <v>22.84</v>
      </c>
      <c r="G220" s="1">
        <v>0.05</v>
      </c>
      <c r="H220" s="2">
        <v>42173</v>
      </c>
      <c r="I220" s="2">
        <v>42175</v>
      </c>
      <c r="J220" s="1" t="s">
        <v>41</v>
      </c>
      <c r="K220" s="1">
        <v>28001</v>
      </c>
      <c r="L220" s="1" t="s">
        <v>32</v>
      </c>
      <c r="M220" s="1" t="s">
        <v>309</v>
      </c>
      <c r="N220" s="1" t="s">
        <v>225</v>
      </c>
      <c r="O220" s="1" t="s">
        <v>2243</v>
      </c>
      <c r="P220" s="1" t="s">
        <v>58</v>
      </c>
      <c r="Q220" s="1" t="s">
        <v>83</v>
      </c>
      <c r="R220" s="1" t="s">
        <v>81</v>
      </c>
      <c r="S220" s="1" t="s">
        <v>53</v>
      </c>
      <c r="T220" s="1"/>
      <c r="Y220" s="1"/>
    </row>
    <row r="221" spans="1:25" x14ac:dyDescent="0.35">
      <c r="A221" s="1">
        <v>397</v>
      </c>
      <c r="B221" s="1" t="str">
        <f>VLOOKUP(Table1[[#This Row],[Customer ID]],'Customer Lookup'!A:B,2,)</f>
        <v>Denise Carver</v>
      </c>
      <c r="C221" s="1">
        <v>89319</v>
      </c>
      <c r="D221" s="1" t="str">
        <f>_xlfn.XLOOKUP(Table1[[#This Row],[Product Sub-Category]],'Product Lookup'!A:A,'Product Lookup'!B:B)</f>
        <v>Tables</v>
      </c>
      <c r="E221" s="1">
        <v>8</v>
      </c>
      <c r="F221" s="4">
        <v>154.13</v>
      </c>
      <c r="G221" s="1">
        <v>0.1</v>
      </c>
      <c r="H221" s="2">
        <v>42037</v>
      </c>
      <c r="I221" s="2">
        <v>42038</v>
      </c>
      <c r="J221" s="1" t="s">
        <v>41</v>
      </c>
      <c r="K221" s="1">
        <v>44221</v>
      </c>
      <c r="L221" s="1" t="s">
        <v>32</v>
      </c>
      <c r="M221" s="1" t="s">
        <v>312</v>
      </c>
      <c r="N221" s="1" t="s">
        <v>124</v>
      </c>
      <c r="O221" s="1" t="s">
        <v>2243</v>
      </c>
      <c r="P221" s="1" t="s">
        <v>34</v>
      </c>
      <c r="Q221" s="1" t="s">
        <v>123</v>
      </c>
      <c r="R221" s="1" t="s">
        <v>81</v>
      </c>
      <c r="S221" s="1" t="s">
        <v>178</v>
      </c>
      <c r="T221" s="1"/>
      <c r="Y221" s="1"/>
    </row>
    <row r="222" spans="1:25" x14ac:dyDescent="0.35">
      <c r="A222" s="1">
        <v>398</v>
      </c>
      <c r="B222" s="1" t="str">
        <f>VLOOKUP(Table1[[#This Row],[Customer ID]],'Customer Lookup'!A:B,2,)</f>
        <v>Bruce Stark</v>
      </c>
      <c r="C222" s="1">
        <v>89320</v>
      </c>
      <c r="D222" s="1" t="str">
        <f>_xlfn.XLOOKUP(Table1[[#This Row],[Product Sub-Category]],'Product Lookup'!A:A,'Product Lookup'!B:B)</f>
        <v>Furnishings</v>
      </c>
      <c r="E222" s="1">
        <v>31</v>
      </c>
      <c r="F222" s="4">
        <v>63.94</v>
      </c>
      <c r="G222" s="1">
        <v>0.05</v>
      </c>
      <c r="H222" s="2">
        <v>42147</v>
      </c>
      <c r="I222" s="2">
        <v>42149</v>
      </c>
      <c r="J222" s="1" t="s">
        <v>50</v>
      </c>
      <c r="K222" s="1">
        <v>45406</v>
      </c>
      <c r="L222" s="1" t="s">
        <v>32</v>
      </c>
      <c r="M222" s="1" t="s">
        <v>313</v>
      </c>
      <c r="N222" s="1" t="s">
        <v>124</v>
      </c>
      <c r="O222" s="1" t="s">
        <v>2243</v>
      </c>
      <c r="P222" s="1" t="s">
        <v>34</v>
      </c>
      <c r="Q222" s="1" t="s">
        <v>52</v>
      </c>
      <c r="R222" s="1" t="s">
        <v>81</v>
      </c>
      <c r="S222" s="1" t="s">
        <v>53</v>
      </c>
      <c r="T222" s="1"/>
      <c r="Y222" s="1"/>
    </row>
    <row r="223" spans="1:25" x14ac:dyDescent="0.35">
      <c r="A223" s="1">
        <v>406</v>
      </c>
      <c r="B223" s="1" t="str">
        <f>VLOOKUP(Table1[[#This Row],[Customer ID]],'Customer Lookup'!A:B,2,)</f>
        <v>June Frank Hammond</v>
      </c>
      <c r="C223" s="1">
        <v>87804</v>
      </c>
      <c r="D223" s="1" t="str">
        <f>_xlfn.XLOOKUP(Table1[[#This Row],[Product Sub-Category]],'Product Lookup'!A:A,'Product Lookup'!B:B)</f>
        <v>Paper</v>
      </c>
      <c r="E223" s="1">
        <v>15</v>
      </c>
      <c r="F223" s="4">
        <v>4.9800000000000004</v>
      </c>
      <c r="G223" s="1">
        <v>0.05</v>
      </c>
      <c r="H223" s="2">
        <v>42145</v>
      </c>
      <c r="I223" s="2">
        <v>42146</v>
      </c>
      <c r="J223" s="1" t="s">
        <v>21</v>
      </c>
      <c r="K223" s="1">
        <v>8360</v>
      </c>
      <c r="L223" s="1" t="s">
        <v>32</v>
      </c>
      <c r="M223" s="1" t="s">
        <v>314</v>
      </c>
      <c r="N223" s="1" t="s">
        <v>46</v>
      </c>
      <c r="O223" s="1" t="s">
        <v>2244</v>
      </c>
      <c r="P223" s="1" t="s">
        <v>58</v>
      </c>
      <c r="Q223" s="1" t="s">
        <v>83</v>
      </c>
      <c r="R223" s="1" t="s">
        <v>51</v>
      </c>
      <c r="S223" s="1" t="s">
        <v>26</v>
      </c>
      <c r="T223" s="1"/>
      <c r="Y223" s="1"/>
    </row>
    <row r="224" spans="1:25" x14ac:dyDescent="0.35">
      <c r="A224" s="1">
        <v>408</v>
      </c>
      <c r="B224" s="1" t="str">
        <f>VLOOKUP(Table1[[#This Row],[Customer ID]],'Customer Lookup'!A:B,2,)</f>
        <v>Calvin Parsons Walter</v>
      </c>
      <c r="C224" s="1">
        <v>89639</v>
      </c>
      <c r="D224" s="1" t="str">
        <f>_xlfn.XLOOKUP(Table1[[#This Row],[Product Sub-Category]],'Product Lookup'!A:A,'Product Lookup'!B:B)</f>
        <v>Binders</v>
      </c>
      <c r="E224" s="1">
        <v>14</v>
      </c>
      <c r="F224" s="4">
        <v>29.17</v>
      </c>
      <c r="G224" s="1">
        <v>0.05</v>
      </c>
      <c r="H224" s="2">
        <v>42126</v>
      </c>
      <c r="I224" s="2">
        <v>42130</v>
      </c>
      <c r="J224" s="1" t="s">
        <v>98</v>
      </c>
      <c r="K224" s="1">
        <v>78589</v>
      </c>
      <c r="L224" s="1" t="s">
        <v>32</v>
      </c>
      <c r="M224" s="1" t="s">
        <v>315</v>
      </c>
      <c r="N224" s="1" t="s">
        <v>112</v>
      </c>
      <c r="O224" s="1" t="s">
        <v>1097</v>
      </c>
      <c r="P224" s="1" t="s">
        <v>58</v>
      </c>
      <c r="Q224" s="1" t="s">
        <v>2236</v>
      </c>
      <c r="R224" s="1" t="s">
        <v>81</v>
      </c>
      <c r="S224" s="1" t="s">
        <v>53</v>
      </c>
      <c r="T224" s="1"/>
      <c r="Y224" s="1"/>
    </row>
    <row r="225" spans="1:25" x14ac:dyDescent="0.35">
      <c r="A225" s="1">
        <v>411</v>
      </c>
      <c r="B225" s="1" t="str">
        <f>VLOOKUP(Table1[[#This Row],[Customer ID]],'Customer Lookup'!A:B,2,)</f>
        <v>Carolyn Proctor</v>
      </c>
      <c r="C225" s="1">
        <v>87905</v>
      </c>
      <c r="D225" s="1" t="str">
        <f>_xlfn.XLOOKUP(Table1[[#This Row],[Product Sub-Category]],'Product Lookup'!A:A,'Product Lookup'!B:B)</f>
        <v>Storage</v>
      </c>
      <c r="E225" s="1">
        <v>9</v>
      </c>
      <c r="F225" s="4">
        <v>178.47</v>
      </c>
      <c r="G225" s="1">
        <v>0.1</v>
      </c>
      <c r="H225" s="2">
        <v>42128</v>
      </c>
      <c r="I225" s="2">
        <v>42131</v>
      </c>
      <c r="J225" s="1" t="s">
        <v>21</v>
      </c>
      <c r="K225" s="1">
        <v>94601</v>
      </c>
      <c r="L225" s="1" t="s">
        <v>22</v>
      </c>
      <c r="M225" s="1" t="s">
        <v>293</v>
      </c>
      <c r="N225" s="1" t="s">
        <v>37</v>
      </c>
      <c r="O225" s="1" t="s">
        <v>2243</v>
      </c>
      <c r="P225" s="1" t="s">
        <v>58</v>
      </c>
      <c r="Q225" s="1" t="s">
        <v>119</v>
      </c>
      <c r="R225" s="1" t="s">
        <v>104</v>
      </c>
      <c r="S225" s="1" t="s">
        <v>53</v>
      </c>
      <c r="T225" s="1"/>
      <c r="Y225" s="1"/>
    </row>
    <row r="226" spans="1:25" x14ac:dyDescent="0.35">
      <c r="A226" s="1">
        <v>421</v>
      </c>
      <c r="B226" s="1" t="str">
        <f>VLOOKUP(Table1[[#This Row],[Customer ID]],'Customer Lookup'!A:B,2,)</f>
        <v>Scott Feldman</v>
      </c>
      <c r="C226" s="1">
        <v>87700</v>
      </c>
      <c r="D226" s="1" t="str">
        <f>_xlfn.XLOOKUP(Table1[[#This Row],[Product Sub-Category]],'Product Lookup'!A:A,'Product Lookup'!B:B)</f>
        <v>Office Machines</v>
      </c>
      <c r="E226" s="1">
        <v>1</v>
      </c>
      <c r="F226" s="4">
        <v>999.99</v>
      </c>
      <c r="G226" s="1">
        <v>0.1</v>
      </c>
      <c r="H226" s="2">
        <v>42041</v>
      </c>
      <c r="I226" s="2">
        <v>42043</v>
      </c>
      <c r="J226" s="1" t="s">
        <v>41</v>
      </c>
      <c r="K226" s="1">
        <v>7201</v>
      </c>
      <c r="L226" s="1" t="s">
        <v>32</v>
      </c>
      <c r="M226" s="1" t="s">
        <v>316</v>
      </c>
      <c r="N226" s="1" t="s">
        <v>46</v>
      </c>
      <c r="O226" s="1" t="s">
        <v>1097</v>
      </c>
      <c r="P226" s="1" t="s">
        <v>73</v>
      </c>
      <c r="Q226" s="1" t="s">
        <v>74</v>
      </c>
      <c r="R226" s="1" t="s">
        <v>51</v>
      </c>
      <c r="S226" s="1" t="s">
        <v>75</v>
      </c>
      <c r="T226" s="1"/>
      <c r="Y226" s="1"/>
    </row>
    <row r="227" spans="1:25" x14ac:dyDescent="0.35">
      <c r="A227" s="1">
        <v>428</v>
      </c>
      <c r="B227" s="1" t="str">
        <f>VLOOKUP(Table1[[#This Row],[Customer ID]],'Customer Lookup'!A:B,2,)</f>
        <v>Ernest Barber</v>
      </c>
      <c r="C227" s="1">
        <v>88479</v>
      </c>
      <c r="D227" s="1" t="str">
        <f>_xlfn.XLOOKUP(Table1[[#This Row],[Product Sub-Category]],'Product Lookup'!A:A,'Product Lookup'!B:B)</f>
        <v>Computer Peripherals</v>
      </c>
      <c r="E227" s="1">
        <v>15</v>
      </c>
      <c r="F227" s="4">
        <v>15.28</v>
      </c>
      <c r="G227" s="1">
        <v>0.05</v>
      </c>
      <c r="H227" s="2">
        <v>42019</v>
      </c>
      <c r="I227" s="2">
        <v>42020</v>
      </c>
      <c r="J227" s="1" t="s">
        <v>21</v>
      </c>
      <c r="K227" s="1">
        <v>89701</v>
      </c>
      <c r="L227" s="1" t="s">
        <v>32</v>
      </c>
      <c r="M227" s="1" t="s">
        <v>318</v>
      </c>
      <c r="N227" s="1" t="s">
        <v>317</v>
      </c>
      <c r="O227" s="1" t="s">
        <v>1097</v>
      </c>
      <c r="P227" s="1" t="s">
        <v>73</v>
      </c>
      <c r="Q227" s="1" t="s">
        <v>144</v>
      </c>
      <c r="R227" s="1" t="s">
        <v>81</v>
      </c>
      <c r="S227" s="1" t="s">
        <v>44</v>
      </c>
      <c r="T227" s="1"/>
      <c r="Y227" s="1"/>
    </row>
    <row r="228" spans="1:25" x14ac:dyDescent="0.35">
      <c r="A228" s="1">
        <v>428</v>
      </c>
      <c r="B228" s="1" t="str">
        <f>VLOOKUP(Table1[[#This Row],[Customer ID]],'Customer Lookup'!A:B,2,)</f>
        <v>Ernest Barber</v>
      </c>
      <c r="C228" s="1">
        <v>88479</v>
      </c>
      <c r="D228" s="1" t="str">
        <f>_xlfn.XLOOKUP(Table1[[#This Row],[Product Sub-Category]],'Product Lookup'!A:A,'Product Lookup'!B:B)</f>
        <v>Telephones</v>
      </c>
      <c r="E228" s="1">
        <v>1</v>
      </c>
      <c r="F228" s="4">
        <v>85.99</v>
      </c>
      <c r="G228" s="1">
        <v>0.05</v>
      </c>
      <c r="H228" s="2">
        <v>42019</v>
      </c>
      <c r="I228" s="2">
        <v>42020</v>
      </c>
      <c r="J228" s="1" t="s">
        <v>21</v>
      </c>
      <c r="K228" s="1">
        <v>89701</v>
      </c>
      <c r="L228" s="1" t="s">
        <v>32</v>
      </c>
      <c r="M228" s="1" t="s">
        <v>318</v>
      </c>
      <c r="N228" s="1" t="s">
        <v>317</v>
      </c>
      <c r="O228" s="1" t="s">
        <v>1097</v>
      </c>
      <c r="P228" s="1" t="s">
        <v>73</v>
      </c>
      <c r="Q228" s="1" t="s">
        <v>2234</v>
      </c>
      <c r="R228" s="1" t="s">
        <v>81</v>
      </c>
      <c r="S228" s="1" t="s">
        <v>44</v>
      </c>
      <c r="T228" s="1"/>
      <c r="Y228" s="1"/>
    </row>
    <row r="229" spans="1:25" x14ac:dyDescent="0.35">
      <c r="A229" s="1">
        <v>428</v>
      </c>
      <c r="B229" s="1" t="str">
        <f>VLOOKUP(Table1[[#This Row],[Customer ID]],'Customer Lookup'!A:B,2,)</f>
        <v>Ernest Barber</v>
      </c>
      <c r="C229" s="1">
        <v>88480</v>
      </c>
      <c r="D229" s="1" t="str">
        <f>_xlfn.XLOOKUP(Table1[[#This Row],[Product Sub-Category]],'Product Lookup'!A:A,'Product Lookup'!B:B)</f>
        <v>Envelopes</v>
      </c>
      <c r="E229" s="1">
        <v>22</v>
      </c>
      <c r="F229" s="4">
        <v>10.98</v>
      </c>
      <c r="G229" s="1">
        <v>0.05</v>
      </c>
      <c r="H229" s="2">
        <v>42066</v>
      </c>
      <c r="I229" s="2">
        <v>42068</v>
      </c>
      <c r="J229" s="1" t="s">
        <v>31</v>
      </c>
      <c r="K229" s="1">
        <v>89701</v>
      </c>
      <c r="L229" s="1" t="s">
        <v>32</v>
      </c>
      <c r="M229" s="1" t="s">
        <v>318</v>
      </c>
      <c r="N229" s="1" t="s">
        <v>317</v>
      </c>
      <c r="O229" s="1" t="s">
        <v>2243</v>
      </c>
      <c r="P229" s="1" t="s">
        <v>58</v>
      </c>
      <c r="Q229" s="1" t="s">
        <v>61</v>
      </c>
      <c r="R229" s="1" t="s">
        <v>81</v>
      </c>
      <c r="S229" s="1" t="s">
        <v>53</v>
      </c>
      <c r="T229" s="1"/>
      <c r="Y229" s="1"/>
    </row>
    <row r="230" spans="1:25" x14ac:dyDescent="0.35">
      <c r="A230" s="1">
        <v>437</v>
      </c>
      <c r="B230" s="1" t="str">
        <f>VLOOKUP(Table1[[#This Row],[Customer ID]],'Customer Lookup'!A:B,2,)</f>
        <v>Alice Berger McIntyre</v>
      </c>
      <c r="C230" s="1">
        <v>90695</v>
      </c>
      <c r="D230" s="1" t="str">
        <f>_xlfn.XLOOKUP(Table1[[#This Row],[Product Sub-Category]],'Product Lookup'!A:A,'Product Lookup'!B:B)</f>
        <v>Telephones</v>
      </c>
      <c r="E230" s="1">
        <v>9</v>
      </c>
      <c r="F230" s="4">
        <v>125.99</v>
      </c>
      <c r="G230" s="1">
        <v>0.1</v>
      </c>
      <c r="H230" s="2">
        <v>42177</v>
      </c>
      <c r="I230" s="2">
        <v>42182</v>
      </c>
      <c r="J230" s="1" t="s">
        <v>98</v>
      </c>
      <c r="K230" s="1">
        <v>1462</v>
      </c>
      <c r="L230" s="1" t="s">
        <v>32</v>
      </c>
      <c r="M230" s="1" t="s">
        <v>319</v>
      </c>
      <c r="N230" s="1" t="s">
        <v>152</v>
      </c>
      <c r="O230" s="1" t="s">
        <v>2244</v>
      </c>
      <c r="P230" s="1" t="s">
        <v>73</v>
      </c>
      <c r="Q230" s="1" t="s">
        <v>2234</v>
      </c>
      <c r="R230" s="1" t="s">
        <v>51</v>
      </c>
      <c r="S230" s="1" t="s">
        <v>53</v>
      </c>
      <c r="T230" s="1"/>
      <c r="Y230" s="1"/>
    </row>
    <row r="231" spans="1:25" x14ac:dyDescent="0.35">
      <c r="A231" s="1">
        <v>444</v>
      </c>
      <c r="B231" s="1" t="str">
        <f>VLOOKUP(Table1[[#This Row],[Customer ID]],'Customer Lookup'!A:B,2,)</f>
        <v>Thelma Abrams</v>
      </c>
      <c r="C231" s="1">
        <v>88085</v>
      </c>
      <c r="D231" s="1" t="str">
        <f>_xlfn.XLOOKUP(Table1[[#This Row],[Product Sub-Category]],'Product Lookup'!A:A,'Product Lookup'!B:B)</f>
        <v>Furnishings</v>
      </c>
      <c r="E231" s="1">
        <v>43</v>
      </c>
      <c r="F231" s="4">
        <v>7.59</v>
      </c>
      <c r="G231" s="1">
        <v>0.05</v>
      </c>
      <c r="H231" s="2">
        <v>42149</v>
      </c>
      <c r="I231" s="2">
        <v>42152</v>
      </c>
      <c r="J231" s="1" t="s">
        <v>41</v>
      </c>
      <c r="K231" s="1">
        <v>61801</v>
      </c>
      <c r="L231" s="1" t="s">
        <v>32</v>
      </c>
      <c r="M231" s="1" t="s">
        <v>321</v>
      </c>
      <c r="N231" s="1" t="s">
        <v>142</v>
      </c>
      <c r="O231" s="1" t="s">
        <v>2244</v>
      </c>
      <c r="P231" s="1" t="s">
        <v>34</v>
      </c>
      <c r="Q231" s="1" t="s">
        <v>52</v>
      </c>
      <c r="R231" s="1" t="s">
        <v>51</v>
      </c>
      <c r="S231" s="1" t="s">
        <v>26</v>
      </c>
      <c r="T231" s="1"/>
      <c r="Y231" s="1"/>
    </row>
    <row r="232" spans="1:25" x14ac:dyDescent="0.35">
      <c r="A232" s="1">
        <v>445</v>
      </c>
      <c r="B232" s="1" t="str">
        <f>VLOOKUP(Table1[[#This Row],[Customer ID]],'Customer Lookup'!A:B,2,)</f>
        <v>Judy Barrett</v>
      </c>
      <c r="C232" s="1">
        <v>88083</v>
      </c>
      <c r="D232" s="1" t="str">
        <f>_xlfn.XLOOKUP(Table1[[#This Row],[Product Sub-Category]],'Product Lookup'!A:A,'Product Lookup'!B:B)</f>
        <v>Paper</v>
      </c>
      <c r="E232" s="1">
        <v>2</v>
      </c>
      <c r="F232" s="4">
        <v>48.04</v>
      </c>
      <c r="G232" s="1">
        <v>0.05</v>
      </c>
      <c r="H232" s="2">
        <v>42105</v>
      </c>
      <c r="I232" s="2">
        <v>42107</v>
      </c>
      <c r="J232" s="1" t="s">
        <v>31</v>
      </c>
      <c r="K232" s="1">
        <v>68701</v>
      </c>
      <c r="L232" s="1" t="s">
        <v>32</v>
      </c>
      <c r="M232" s="1" t="s">
        <v>322</v>
      </c>
      <c r="N232" s="1" t="s">
        <v>302</v>
      </c>
      <c r="O232" s="1" t="s">
        <v>2244</v>
      </c>
      <c r="P232" s="1" t="s">
        <v>58</v>
      </c>
      <c r="Q232" s="1" t="s">
        <v>83</v>
      </c>
      <c r="R232" s="1" t="s">
        <v>51</v>
      </c>
      <c r="S232" s="1" t="s">
        <v>53</v>
      </c>
      <c r="T232" s="1"/>
      <c r="Y232" s="1"/>
    </row>
    <row r="233" spans="1:25" x14ac:dyDescent="0.35">
      <c r="A233" s="1">
        <v>445</v>
      </c>
      <c r="B233" s="1" t="str">
        <f>VLOOKUP(Table1[[#This Row],[Customer ID]],'Customer Lookup'!A:B,2,)</f>
        <v>Judy Barrett</v>
      </c>
      <c r="C233" s="1">
        <v>88084</v>
      </c>
      <c r="D233" s="1" t="str">
        <f>_xlfn.XLOOKUP(Table1[[#This Row],[Product Sub-Category]],'Product Lookup'!A:A,'Product Lookup'!B:B)</f>
        <v>Bookcases</v>
      </c>
      <c r="E233" s="1">
        <v>9</v>
      </c>
      <c r="F233" s="4">
        <v>200.98</v>
      </c>
      <c r="G233" s="1">
        <v>0.1</v>
      </c>
      <c r="H233" s="2">
        <v>42178</v>
      </c>
      <c r="I233" s="2">
        <v>42179</v>
      </c>
      <c r="J233" s="1" t="s">
        <v>21</v>
      </c>
      <c r="K233" s="1">
        <v>68701</v>
      </c>
      <c r="L233" s="1" t="s">
        <v>32</v>
      </c>
      <c r="M233" s="1" t="s">
        <v>322</v>
      </c>
      <c r="N233" s="1" t="s">
        <v>302</v>
      </c>
      <c r="O233" s="1" t="s">
        <v>2244</v>
      </c>
      <c r="P233" s="1" t="s">
        <v>34</v>
      </c>
      <c r="Q233" s="1" t="s">
        <v>151</v>
      </c>
      <c r="R233" s="1" t="s">
        <v>51</v>
      </c>
      <c r="S233" s="1" t="s">
        <v>108</v>
      </c>
      <c r="T233" s="1"/>
      <c r="Y233" s="1"/>
    </row>
    <row r="234" spans="1:25" x14ac:dyDescent="0.35">
      <c r="A234" s="1">
        <v>445</v>
      </c>
      <c r="B234" s="1" t="str">
        <f>VLOOKUP(Table1[[#This Row],[Customer ID]],'Customer Lookup'!A:B,2,)</f>
        <v>Judy Barrett</v>
      </c>
      <c r="C234" s="1">
        <v>88084</v>
      </c>
      <c r="D234" s="1" t="str">
        <f>_xlfn.XLOOKUP(Table1[[#This Row],[Product Sub-Category]],'Product Lookup'!A:A,'Product Lookup'!B:B)</f>
        <v>Pens</v>
      </c>
      <c r="E234" s="1">
        <v>11</v>
      </c>
      <c r="F234" s="4">
        <v>2.78</v>
      </c>
      <c r="G234" s="1">
        <v>0.05</v>
      </c>
      <c r="H234" s="2">
        <v>42178</v>
      </c>
      <c r="I234" s="2">
        <v>42179</v>
      </c>
      <c r="J234" s="1" t="s">
        <v>21</v>
      </c>
      <c r="K234" s="1">
        <v>68701</v>
      </c>
      <c r="L234" s="1" t="s">
        <v>32</v>
      </c>
      <c r="M234" s="1" t="s">
        <v>322</v>
      </c>
      <c r="N234" s="1" t="s">
        <v>302</v>
      </c>
      <c r="O234" s="1" t="s">
        <v>2244</v>
      </c>
      <c r="P234" s="1" t="s">
        <v>58</v>
      </c>
      <c r="Q234" s="1" t="s">
        <v>25</v>
      </c>
      <c r="R234" s="1" t="s">
        <v>51</v>
      </c>
      <c r="S234" s="1" t="s">
        <v>26</v>
      </c>
      <c r="T234" s="1"/>
      <c r="Y234" s="1"/>
    </row>
    <row r="235" spans="1:25" x14ac:dyDescent="0.35">
      <c r="A235" s="1">
        <v>447</v>
      </c>
      <c r="B235" s="1" t="str">
        <f>VLOOKUP(Table1[[#This Row],[Customer ID]],'Customer Lookup'!A:B,2,)</f>
        <v>Valerie Moon</v>
      </c>
      <c r="C235" s="1">
        <v>90449</v>
      </c>
      <c r="D235" s="1" t="str">
        <f>_xlfn.XLOOKUP(Table1[[#This Row],[Product Sub-Category]],'Product Lookup'!A:A,'Product Lookup'!B:B)</f>
        <v>Chairs</v>
      </c>
      <c r="E235" s="1">
        <v>1</v>
      </c>
      <c r="F235" s="4">
        <v>130.97999999999999</v>
      </c>
      <c r="G235" s="1">
        <v>0.1</v>
      </c>
      <c r="H235" s="2">
        <v>42180</v>
      </c>
      <c r="I235" s="2">
        <v>42183</v>
      </c>
      <c r="J235" s="1" t="s">
        <v>31</v>
      </c>
      <c r="K235" s="1">
        <v>55113</v>
      </c>
      <c r="L235" s="1" t="s">
        <v>32</v>
      </c>
      <c r="M235" s="1" t="s">
        <v>323</v>
      </c>
      <c r="N235" s="1" t="s">
        <v>55</v>
      </c>
      <c r="O235" s="1" t="s">
        <v>2244</v>
      </c>
      <c r="P235" s="1" t="s">
        <v>34</v>
      </c>
      <c r="Q235" s="1" t="s">
        <v>35</v>
      </c>
      <c r="R235" s="1" t="s">
        <v>81</v>
      </c>
      <c r="S235" s="1" t="s">
        <v>36</v>
      </c>
      <c r="T235" s="1"/>
      <c r="Y235" s="1"/>
    </row>
    <row r="236" spans="1:25" x14ac:dyDescent="0.35">
      <c r="A236" s="1">
        <v>447</v>
      </c>
      <c r="B236" s="1" t="str">
        <f>VLOOKUP(Table1[[#This Row],[Customer ID]],'Customer Lookup'!A:B,2,)</f>
        <v>Valerie Moon</v>
      </c>
      <c r="C236" s="1">
        <v>90449</v>
      </c>
      <c r="D236" s="1" t="str">
        <f>_xlfn.XLOOKUP(Table1[[#This Row],[Product Sub-Category]],'Product Lookup'!A:A,'Product Lookup'!B:B)</f>
        <v>Telephones</v>
      </c>
      <c r="E236" s="1">
        <v>11</v>
      </c>
      <c r="F236" s="4">
        <v>200.99</v>
      </c>
      <c r="G236" s="1">
        <v>0.1</v>
      </c>
      <c r="H236" s="2">
        <v>42180</v>
      </c>
      <c r="I236" s="2">
        <v>42180</v>
      </c>
      <c r="J236" s="1" t="s">
        <v>31</v>
      </c>
      <c r="K236" s="1">
        <v>55113</v>
      </c>
      <c r="L236" s="1" t="s">
        <v>32</v>
      </c>
      <c r="M236" s="1" t="s">
        <v>323</v>
      </c>
      <c r="N236" s="1" t="s">
        <v>55</v>
      </c>
      <c r="O236" s="1" t="s">
        <v>1097</v>
      </c>
      <c r="P236" s="1" t="s">
        <v>73</v>
      </c>
      <c r="Q236" s="1" t="s">
        <v>2234</v>
      </c>
      <c r="R236" s="1" t="s">
        <v>81</v>
      </c>
      <c r="S236" s="1" t="s">
        <v>53</v>
      </c>
      <c r="T236" s="1"/>
      <c r="Y236" s="1"/>
    </row>
    <row r="237" spans="1:25" x14ac:dyDescent="0.35">
      <c r="A237" s="1">
        <v>451</v>
      </c>
      <c r="B237" s="1" t="str">
        <f>VLOOKUP(Table1[[#This Row],[Customer ID]],'Customer Lookup'!A:B,2,)</f>
        <v>Joyce Murray</v>
      </c>
      <c r="C237" s="1">
        <v>86010</v>
      </c>
      <c r="D237" s="1" t="str">
        <f>_xlfn.XLOOKUP(Table1[[#This Row],[Product Sub-Category]],'Product Lookup'!A:A,'Product Lookup'!B:B)</f>
        <v>Office Machines</v>
      </c>
      <c r="E237" s="1">
        <v>2</v>
      </c>
      <c r="F237" s="4">
        <v>15.99</v>
      </c>
      <c r="G237" s="1">
        <v>0.05</v>
      </c>
      <c r="H237" s="2">
        <v>42104</v>
      </c>
      <c r="I237" s="2">
        <v>42105</v>
      </c>
      <c r="J237" s="1" t="s">
        <v>21</v>
      </c>
      <c r="K237" s="1">
        <v>94024</v>
      </c>
      <c r="L237" s="1" t="s">
        <v>32</v>
      </c>
      <c r="M237" s="1" t="s">
        <v>326</v>
      </c>
      <c r="N237" s="1" t="s">
        <v>37</v>
      </c>
      <c r="O237" s="1" t="s">
        <v>1097</v>
      </c>
      <c r="P237" s="1" t="s">
        <v>73</v>
      </c>
      <c r="Q237" s="1" t="s">
        <v>74</v>
      </c>
      <c r="R237" s="1" t="s">
        <v>42</v>
      </c>
      <c r="S237" s="1" t="s">
        <v>75</v>
      </c>
      <c r="T237" s="1"/>
      <c r="Y237" s="1"/>
    </row>
    <row r="238" spans="1:25" x14ac:dyDescent="0.35">
      <c r="A238" s="1">
        <v>451</v>
      </c>
      <c r="B238" s="1" t="str">
        <f>VLOOKUP(Table1[[#This Row],[Customer ID]],'Customer Lookup'!A:B,2,)</f>
        <v>Joyce Murray</v>
      </c>
      <c r="C238" s="1">
        <v>86012</v>
      </c>
      <c r="D238" s="1" t="str">
        <f>_xlfn.XLOOKUP(Table1[[#This Row],[Product Sub-Category]],'Product Lookup'!A:A,'Product Lookup'!B:B)</f>
        <v>Binders</v>
      </c>
      <c r="E238" s="1">
        <v>12</v>
      </c>
      <c r="F238" s="4">
        <v>37.700000000000003</v>
      </c>
      <c r="G238" s="1">
        <v>0.05</v>
      </c>
      <c r="H238" s="2">
        <v>42151</v>
      </c>
      <c r="I238" s="2">
        <v>42152</v>
      </c>
      <c r="J238" s="1" t="s">
        <v>41</v>
      </c>
      <c r="K238" s="1">
        <v>94024</v>
      </c>
      <c r="L238" s="1" t="s">
        <v>32</v>
      </c>
      <c r="M238" s="1" t="s">
        <v>326</v>
      </c>
      <c r="N238" s="1" t="s">
        <v>37</v>
      </c>
      <c r="O238" s="1" t="s">
        <v>1097</v>
      </c>
      <c r="P238" s="1" t="s">
        <v>58</v>
      </c>
      <c r="Q238" s="1" t="s">
        <v>2236</v>
      </c>
      <c r="R238" s="1" t="s">
        <v>42</v>
      </c>
      <c r="S238" s="1" t="s">
        <v>53</v>
      </c>
      <c r="T238" s="1"/>
      <c r="Y238" s="1"/>
    </row>
    <row r="239" spans="1:25" x14ac:dyDescent="0.35">
      <c r="A239" s="1">
        <v>451</v>
      </c>
      <c r="B239" s="1" t="str">
        <f>VLOOKUP(Table1[[#This Row],[Customer ID]],'Customer Lookup'!A:B,2,)</f>
        <v>Joyce Murray</v>
      </c>
      <c r="C239" s="1">
        <v>86013</v>
      </c>
      <c r="D239" s="1" t="str">
        <f>_xlfn.XLOOKUP(Table1[[#This Row],[Product Sub-Category]],'Product Lookup'!A:A,'Product Lookup'!B:B)</f>
        <v>Binders</v>
      </c>
      <c r="E239" s="1">
        <v>2</v>
      </c>
      <c r="F239" s="4">
        <v>8.8800000000000008</v>
      </c>
      <c r="G239" s="1">
        <v>0.05</v>
      </c>
      <c r="H239" s="2">
        <v>42009</v>
      </c>
      <c r="I239" s="2">
        <v>42014</v>
      </c>
      <c r="J239" s="1" t="s">
        <v>98</v>
      </c>
      <c r="K239" s="1">
        <v>94024</v>
      </c>
      <c r="L239" s="1" t="s">
        <v>32</v>
      </c>
      <c r="M239" s="1" t="s">
        <v>326</v>
      </c>
      <c r="N239" s="1" t="s">
        <v>37</v>
      </c>
      <c r="O239" s="1" t="s">
        <v>1097</v>
      </c>
      <c r="P239" s="1" t="s">
        <v>58</v>
      </c>
      <c r="Q239" s="1" t="s">
        <v>2236</v>
      </c>
      <c r="R239" s="1" t="s">
        <v>42</v>
      </c>
      <c r="S239" s="1" t="s">
        <v>53</v>
      </c>
      <c r="T239" s="1"/>
      <c r="Y239" s="1"/>
    </row>
    <row r="240" spans="1:25" x14ac:dyDescent="0.35">
      <c r="A240" s="1">
        <v>451</v>
      </c>
      <c r="B240" s="1" t="str">
        <f>VLOOKUP(Table1[[#This Row],[Customer ID]],'Customer Lookup'!A:B,2,)</f>
        <v>Joyce Murray</v>
      </c>
      <c r="C240" s="1">
        <v>86013</v>
      </c>
      <c r="D240" s="1" t="str">
        <f>_xlfn.XLOOKUP(Table1[[#This Row],[Product Sub-Category]],'Product Lookup'!A:A,'Product Lookup'!B:B)</f>
        <v>Labels</v>
      </c>
      <c r="E240" s="1">
        <v>8</v>
      </c>
      <c r="F240" s="4">
        <v>2.88</v>
      </c>
      <c r="G240" s="1">
        <v>0.05</v>
      </c>
      <c r="H240" s="2">
        <v>42009</v>
      </c>
      <c r="I240" s="2">
        <v>42018</v>
      </c>
      <c r="J240" s="1" t="s">
        <v>98</v>
      </c>
      <c r="K240" s="1">
        <v>94024</v>
      </c>
      <c r="L240" s="1" t="s">
        <v>32</v>
      </c>
      <c r="M240" s="1" t="s">
        <v>326</v>
      </c>
      <c r="N240" s="1" t="s">
        <v>37</v>
      </c>
      <c r="O240" s="1" t="s">
        <v>1097</v>
      </c>
      <c r="P240" s="1" t="s">
        <v>58</v>
      </c>
      <c r="Q240" s="1" t="s">
        <v>116</v>
      </c>
      <c r="R240" s="1" t="s">
        <v>42</v>
      </c>
      <c r="S240" s="1" t="s">
        <v>53</v>
      </c>
      <c r="T240" s="1"/>
      <c r="Y240" s="1"/>
    </row>
    <row r="241" spans="1:25" x14ac:dyDescent="0.35">
      <c r="A241" s="1">
        <v>452</v>
      </c>
      <c r="B241" s="1" t="str">
        <f>VLOOKUP(Table1[[#This Row],[Customer ID]],'Customer Lookup'!A:B,2,)</f>
        <v>Leslie Rowland</v>
      </c>
      <c r="C241" s="1">
        <v>86012</v>
      </c>
      <c r="D241" s="1" t="str">
        <f>_xlfn.XLOOKUP(Table1[[#This Row],[Product Sub-Category]],'Product Lookup'!A:A,'Product Lookup'!B:B)</f>
        <v>Telephones</v>
      </c>
      <c r="E241" s="1">
        <v>1</v>
      </c>
      <c r="F241" s="4">
        <v>55.99</v>
      </c>
      <c r="G241" s="1">
        <v>0.05</v>
      </c>
      <c r="H241" s="2">
        <v>42151</v>
      </c>
      <c r="I241" s="2">
        <v>42152</v>
      </c>
      <c r="J241" s="1" t="s">
        <v>41</v>
      </c>
      <c r="K241" s="1">
        <v>93635</v>
      </c>
      <c r="L241" s="1" t="s">
        <v>32</v>
      </c>
      <c r="M241" s="1" t="s">
        <v>327</v>
      </c>
      <c r="N241" s="1" t="s">
        <v>37</v>
      </c>
      <c r="O241" s="1" t="s">
        <v>1097</v>
      </c>
      <c r="P241" s="1" t="s">
        <v>73</v>
      </c>
      <c r="Q241" s="1" t="s">
        <v>2234</v>
      </c>
      <c r="R241" s="1" t="s">
        <v>42</v>
      </c>
      <c r="S241" s="1" t="s">
        <v>44</v>
      </c>
      <c r="T241" s="1"/>
      <c r="Y241" s="1"/>
    </row>
    <row r="242" spans="1:25" x14ac:dyDescent="0.35">
      <c r="A242" s="1">
        <v>453</v>
      </c>
      <c r="B242" s="1" t="str">
        <f>VLOOKUP(Table1[[#This Row],[Customer ID]],'Customer Lookup'!A:B,2,)</f>
        <v>George Terry</v>
      </c>
      <c r="C242" s="1">
        <v>86011</v>
      </c>
      <c r="D242" s="1" t="str">
        <f>_xlfn.XLOOKUP(Table1[[#This Row],[Product Sub-Category]],'Product Lookup'!A:A,'Product Lookup'!B:B)</f>
        <v>Furnishings</v>
      </c>
      <c r="E242" s="1">
        <v>1</v>
      </c>
      <c r="F242" s="4">
        <v>29.34</v>
      </c>
      <c r="G242" s="1">
        <v>0.05</v>
      </c>
      <c r="H242" s="2">
        <v>42132</v>
      </c>
      <c r="I242" s="2">
        <v>42134</v>
      </c>
      <c r="J242" s="1" t="s">
        <v>31</v>
      </c>
      <c r="K242" s="1">
        <v>95032</v>
      </c>
      <c r="L242" s="1" t="s">
        <v>32</v>
      </c>
      <c r="M242" s="1" t="s">
        <v>328</v>
      </c>
      <c r="N242" s="1" t="s">
        <v>37</v>
      </c>
      <c r="O242" s="1" t="s">
        <v>2243</v>
      </c>
      <c r="P242" s="1" t="s">
        <v>34</v>
      </c>
      <c r="Q242" s="1" t="s">
        <v>52</v>
      </c>
      <c r="R242" s="1" t="s">
        <v>81</v>
      </c>
      <c r="S242" s="1" t="s">
        <v>53</v>
      </c>
      <c r="T242" s="1"/>
      <c r="Y242" s="1"/>
    </row>
    <row r="243" spans="1:25" x14ac:dyDescent="0.35">
      <c r="A243" s="1">
        <v>460</v>
      </c>
      <c r="B243" s="1" t="str">
        <f>VLOOKUP(Table1[[#This Row],[Customer ID]],'Customer Lookup'!A:B,2,)</f>
        <v>Anne Armstrong</v>
      </c>
      <c r="C243" s="1">
        <v>86014</v>
      </c>
      <c r="D243" s="1" t="str">
        <f>_xlfn.XLOOKUP(Table1[[#This Row],[Product Sub-Category]],'Product Lookup'!A:A,'Product Lookup'!B:B)</f>
        <v>Storage</v>
      </c>
      <c r="E243" s="1">
        <v>31</v>
      </c>
      <c r="F243" s="4">
        <v>16.91</v>
      </c>
      <c r="G243" s="1">
        <v>0.05</v>
      </c>
      <c r="H243" s="2">
        <v>42147</v>
      </c>
      <c r="I243" s="2">
        <v>42154</v>
      </c>
      <c r="J243" s="1" t="s">
        <v>98</v>
      </c>
      <c r="K243" s="1">
        <v>8332</v>
      </c>
      <c r="L243" s="1" t="s">
        <v>32</v>
      </c>
      <c r="M243" s="1" t="s">
        <v>329</v>
      </c>
      <c r="N243" s="1" t="s">
        <v>46</v>
      </c>
      <c r="O243" s="1" t="s">
        <v>1097</v>
      </c>
      <c r="P243" s="1" t="s">
        <v>58</v>
      </c>
      <c r="Q243" s="1" t="s">
        <v>119</v>
      </c>
      <c r="R243" s="1" t="s">
        <v>42</v>
      </c>
      <c r="S243" s="1" t="s">
        <v>53</v>
      </c>
      <c r="T243" s="1"/>
      <c r="Y243" s="1"/>
    </row>
    <row r="244" spans="1:25" x14ac:dyDescent="0.35">
      <c r="A244" s="1">
        <v>463</v>
      </c>
      <c r="B244" s="1" t="str">
        <f>VLOOKUP(Table1[[#This Row],[Customer ID]],'Customer Lookup'!A:B,2,)</f>
        <v>Debbie Stevenson</v>
      </c>
      <c r="C244" s="1">
        <v>88061</v>
      </c>
      <c r="D244" s="1" t="str">
        <f>_xlfn.XLOOKUP(Table1[[#This Row],[Product Sub-Category]],'Product Lookup'!A:A,'Product Lookup'!B:B)</f>
        <v>Storage</v>
      </c>
      <c r="E244" s="1">
        <v>7</v>
      </c>
      <c r="F244" s="4">
        <v>165.2</v>
      </c>
      <c r="G244" s="1">
        <v>0.1</v>
      </c>
      <c r="H244" s="2">
        <v>42018</v>
      </c>
      <c r="I244" s="2">
        <v>42020</v>
      </c>
      <c r="J244" s="1" t="s">
        <v>98</v>
      </c>
      <c r="K244" s="1">
        <v>90069</v>
      </c>
      <c r="L244" s="1" t="s">
        <v>32</v>
      </c>
      <c r="M244" s="1" t="s">
        <v>331</v>
      </c>
      <c r="N244" s="1" t="s">
        <v>37</v>
      </c>
      <c r="O244" s="1" t="s">
        <v>2243</v>
      </c>
      <c r="P244" s="1" t="s">
        <v>58</v>
      </c>
      <c r="Q244" s="1" t="s">
        <v>119</v>
      </c>
      <c r="R244" s="1" t="s">
        <v>51</v>
      </c>
      <c r="S244" s="1" t="s">
        <v>53</v>
      </c>
      <c r="T244" s="1"/>
      <c r="Y244" s="1"/>
    </row>
    <row r="245" spans="1:25" x14ac:dyDescent="0.35">
      <c r="A245" s="1">
        <v>466</v>
      </c>
      <c r="B245" s="1" t="str">
        <f>VLOOKUP(Table1[[#This Row],[Customer ID]],'Customer Lookup'!A:B,2,)</f>
        <v>Marc Nash</v>
      </c>
      <c r="C245" s="1">
        <v>88060</v>
      </c>
      <c r="D245" s="1" t="str">
        <f>_xlfn.XLOOKUP(Table1[[#This Row],[Product Sub-Category]],'Product Lookup'!A:A,'Product Lookup'!B:B)</f>
        <v>Office Machines</v>
      </c>
      <c r="E245" s="1">
        <v>5</v>
      </c>
      <c r="F245" s="4">
        <v>297.64</v>
      </c>
      <c r="G245" s="1">
        <v>0.1</v>
      </c>
      <c r="H245" s="2">
        <v>42015</v>
      </c>
      <c r="I245" s="2">
        <v>42015</v>
      </c>
      <c r="J245" s="1" t="s">
        <v>31</v>
      </c>
      <c r="K245" s="1">
        <v>2019</v>
      </c>
      <c r="L245" s="1" t="s">
        <v>32</v>
      </c>
      <c r="M245" s="1" t="s">
        <v>332</v>
      </c>
      <c r="N245" s="1" t="s">
        <v>152</v>
      </c>
      <c r="O245" s="1" t="s">
        <v>2243</v>
      </c>
      <c r="P245" s="1" t="s">
        <v>73</v>
      </c>
      <c r="Q245" s="1" t="s">
        <v>74</v>
      </c>
      <c r="R245" s="1" t="s">
        <v>51</v>
      </c>
      <c r="S245" s="1" t="s">
        <v>36</v>
      </c>
      <c r="T245" s="1"/>
      <c r="Y245" s="1"/>
    </row>
    <row r="246" spans="1:25" x14ac:dyDescent="0.35">
      <c r="A246" s="1">
        <v>467</v>
      </c>
      <c r="B246" s="1" t="str">
        <f>VLOOKUP(Table1[[#This Row],[Customer ID]],'Customer Lookup'!A:B,2,)</f>
        <v>Maria Thomas</v>
      </c>
      <c r="C246" s="1">
        <v>88060</v>
      </c>
      <c r="D246" s="1" t="str">
        <f>_xlfn.XLOOKUP(Table1[[#This Row],[Product Sub-Category]],'Product Lookup'!A:A,'Product Lookup'!B:B)</f>
        <v>Furnishings</v>
      </c>
      <c r="E246" s="1">
        <v>11</v>
      </c>
      <c r="F246" s="4">
        <v>12.99</v>
      </c>
      <c r="G246" s="1">
        <v>0.05</v>
      </c>
      <c r="H246" s="2">
        <v>42015</v>
      </c>
      <c r="I246" s="2">
        <v>42016</v>
      </c>
      <c r="J246" s="1" t="s">
        <v>31</v>
      </c>
      <c r="K246" s="1">
        <v>1915</v>
      </c>
      <c r="L246" s="1" t="s">
        <v>32</v>
      </c>
      <c r="M246" s="1" t="s">
        <v>333</v>
      </c>
      <c r="N246" s="1" t="s">
        <v>152</v>
      </c>
      <c r="O246" s="1" t="s">
        <v>2243</v>
      </c>
      <c r="P246" s="1" t="s">
        <v>34</v>
      </c>
      <c r="Q246" s="1" t="s">
        <v>52</v>
      </c>
      <c r="R246" s="1" t="s">
        <v>51</v>
      </c>
      <c r="S246" s="1" t="s">
        <v>178</v>
      </c>
      <c r="T246" s="1"/>
      <c r="Y246" s="1"/>
    </row>
    <row r="247" spans="1:25" x14ac:dyDescent="0.35">
      <c r="A247" s="1">
        <v>468</v>
      </c>
      <c r="B247" s="1" t="str">
        <f>VLOOKUP(Table1[[#This Row],[Customer ID]],'Customer Lookup'!A:B,2,)</f>
        <v>Craig Bennett</v>
      </c>
      <c r="C247" s="1">
        <v>88060</v>
      </c>
      <c r="D247" s="1" t="str">
        <f>_xlfn.XLOOKUP(Table1[[#This Row],[Product Sub-Category]],'Product Lookup'!A:A,'Product Lookup'!B:B)</f>
        <v>Appliances</v>
      </c>
      <c r="E247" s="1">
        <v>5</v>
      </c>
      <c r="F247" s="4">
        <v>14.42</v>
      </c>
      <c r="G247" s="1">
        <v>0.05</v>
      </c>
      <c r="H247" s="2">
        <v>42015</v>
      </c>
      <c r="I247" s="2">
        <v>42016</v>
      </c>
      <c r="J247" s="1" t="s">
        <v>31</v>
      </c>
      <c r="K247" s="1">
        <v>2341</v>
      </c>
      <c r="L247" s="1" t="s">
        <v>32</v>
      </c>
      <c r="M247" s="1" t="s">
        <v>334</v>
      </c>
      <c r="N247" s="1" t="s">
        <v>152</v>
      </c>
      <c r="O247" s="1" t="s">
        <v>2243</v>
      </c>
      <c r="P247" s="1" t="s">
        <v>58</v>
      </c>
      <c r="Q247" s="1" t="s">
        <v>196</v>
      </c>
      <c r="R247" s="1" t="s">
        <v>51</v>
      </c>
      <c r="S247" s="1" t="s">
        <v>75</v>
      </c>
      <c r="T247" s="1"/>
      <c r="Y247" s="1"/>
    </row>
    <row r="248" spans="1:25" x14ac:dyDescent="0.35">
      <c r="A248" s="1">
        <v>469</v>
      </c>
      <c r="B248" s="1" t="str">
        <f>VLOOKUP(Table1[[#This Row],[Customer ID]],'Customer Lookup'!A:B,2,)</f>
        <v>Marion Bowling</v>
      </c>
      <c r="C248" s="1">
        <v>88060</v>
      </c>
      <c r="D248" s="1" t="str">
        <f>_xlfn.XLOOKUP(Table1[[#This Row],[Product Sub-Category]],'Product Lookup'!A:A,'Product Lookup'!B:B)</f>
        <v>Furnishings</v>
      </c>
      <c r="E248" s="1">
        <v>7</v>
      </c>
      <c r="F248" s="4">
        <v>4.1399999999999997</v>
      </c>
      <c r="G248" s="1">
        <v>0.05</v>
      </c>
      <c r="H248" s="2">
        <v>42015</v>
      </c>
      <c r="I248" s="2">
        <v>42017</v>
      </c>
      <c r="J248" s="1" t="s">
        <v>31</v>
      </c>
      <c r="K248" s="1">
        <v>7506</v>
      </c>
      <c r="L248" s="1" t="s">
        <v>22</v>
      </c>
      <c r="M248" s="1" t="s">
        <v>335</v>
      </c>
      <c r="N248" s="1" t="s">
        <v>46</v>
      </c>
      <c r="O248" s="1" t="s">
        <v>2243</v>
      </c>
      <c r="P248" s="1" t="s">
        <v>34</v>
      </c>
      <c r="Q248" s="1" t="s">
        <v>52</v>
      </c>
      <c r="R248" s="1" t="s">
        <v>51</v>
      </c>
      <c r="S248" s="1" t="s">
        <v>53</v>
      </c>
      <c r="T248" s="1"/>
      <c r="Y248" s="1"/>
    </row>
    <row r="249" spans="1:25" x14ac:dyDescent="0.35">
      <c r="A249" s="1">
        <v>470</v>
      </c>
      <c r="B249" s="1" t="str">
        <f>VLOOKUP(Table1[[#This Row],[Customer ID]],'Customer Lookup'!A:B,2,)</f>
        <v>Tony Doyle</v>
      </c>
      <c r="C249" s="1">
        <v>88060</v>
      </c>
      <c r="D249" s="1" t="str">
        <f>_xlfn.XLOOKUP(Table1[[#This Row],[Product Sub-Category]],'Product Lookup'!A:A,'Product Lookup'!B:B)</f>
        <v>Paper</v>
      </c>
      <c r="E249" s="1">
        <v>5</v>
      </c>
      <c r="F249" s="4">
        <v>11.34</v>
      </c>
      <c r="G249" s="1">
        <v>0.05</v>
      </c>
      <c r="H249" s="2">
        <v>42015</v>
      </c>
      <c r="I249" s="2">
        <v>42015</v>
      </c>
      <c r="J249" s="1" t="s">
        <v>31</v>
      </c>
      <c r="K249" s="1">
        <v>8601</v>
      </c>
      <c r="L249" s="1" t="s">
        <v>32</v>
      </c>
      <c r="M249" s="1" t="s">
        <v>336</v>
      </c>
      <c r="N249" s="1" t="s">
        <v>46</v>
      </c>
      <c r="O249" s="1" t="s">
        <v>2245</v>
      </c>
      <c r="P249" s="1" t="s">
        <v>58</v>
      </c>
      <c r="Q249" s="1" t="s">
        <v>83</v>
      </c>
      <c r="R249" s="1" t="s">
        <v>51</v>
      </c>
      <c r="S249" s="1" t="s">
        <v>53</v>
      </c>
      <c r="T249" s="1"/>
      <c r="Y249" s="1"/>
    </row>
    <row r="250" spans="1:25" x14ac:dyDescent="0.35">
      <c r="A250" s="1">
        <v>471</v>
      </c>
      <c r="B250" s="1" t="str">
        <f>VLOOKUP(Table1[[#This Row],[Customer ID]],'Customer Lookup'!A:B,2,)</f>
        <v>Ross Simpson</v>
      </c>
      <c r="C250" s="1">
        <v>3138</v>
      </c>
      <c r="D250" s="1" t="str">
        <f>_xlfn.XLOOKUP(Table1[[#This Row],[Product Sub-Category]],'Product Lookup'!A:A,'Product Lookup'!B:B)</f>
        <v>Computer Peripherals</v>
      </c>
      <c r="E250" s="1">
        <v>4</v>
      </c>
      <c r="F250" s="4">
        <v>179.99</v>
      </c>
      <c r="G250" s="1">
        <v>0.1</v>
      </c>
      <c r="H250" s="2">
        <v>42043</v>
      </c>
      <c r="I250" s="2">
        <v>42043</v>
      </c>
      <c r="J250" s="1" t="s">
        <v>31</v>
      </c>
      <c r="K250" s="1">
        <v>30318</v>
      </c>
      <c r="L250" s="1" t="s">
        <v>22</v>
      </c>
      <c r="M250" s="1" t="s">
        <v>337</v>
      </c>
      <c r="N250" s="1" t="s">
        <v>254</v>
      </c>
      <c r="O250" s="1" t="s">
        <v>2243</v>
      </c>
      <c r="P250" s="1" t="s">
        <v>73</v>
      </c>
      <c r="Q250" s="1" t="s">
        <v>144</v>
      </c>
      <c r="R250" s="1" t="s">
        <v>104</v>
      </c>
      <c r="S250" s="1" t="s">
        <v>53</v>
      </c>
      <c r="T250" s="1"/>
      <c r="Y250" s="1"/>
    </row>
    <row r="251" spans="1:25" x14ac:dyDescent="0.35">
      <c r="A251" s="1">
        <v>472</v>
      </c>
      <c r="B251" s="1" t="str">
        <f>VLOOKUP(Table1[[#This Row],[Customer ID]],'Customer Lookup'!A:B,2,)</f>
        <v>Donna Craven</v>
      </c>
      <c r="C251" s="1">
        <v>88023</v>
      </c>
      <c r="D251" s="1" t="str">
        <f>_xlfn.XLOOKUP(Table1[[#This Row],[Product Sub-Category]],'Product Lookup'!A:A,'Product Lookup'!B:B)</f>
        <v>Computer Peripherals</v>
      </c>
      <c r="E251" s="1">
        <v>1</v>
      </c>
      <c r="F251" s="4">
        <v>179.99</v>
      </c>
      <c r="G251" s="1">
        <v>0.1</v>
      </c>
      <c r="H251" s="2">
        <v>42043</v>
      </c>
      <c r="I251" s="2">
        <v>42043</v>
      </c>
      <c r="J251" s="1" t="s">
        <v>31</v>
      </c>
      <c r="K251" s="1">
        <v>21133</v>
      </c>
      <c r="L251" s="1" t="s">
        <v>22</v>
      </c>
      <c r="M251" s="1" t="s">
        <v>338</v>
      </c>
      <c r="N251" s="1" t="s">
        <v>268</v>
      </c>
      <c r="O251" s="1" t="s">
        <v>2244</v>
      </c>
      <c r="P251" s="1" t="s">
        <v>73</v>
      </c>
      <c r="Q251" s="1" t="s">
        <v>144</v>
      </c>
      <c r="R251" s="1" t="s">
        <v>104</v>
      </c>
      <c r="S251" s="1" t="s">
        <v>53</v>
      </c>
      <c r="T251" s="1"/>
      <c r="Y251" s="1"/>
    </row>
    <row r="252" spans="1:25" x14ac:dyDescent="0.35">
      <c r="A252" s="1">
        <v>483</v>
      </c>
      <c r="B252" s="1" t="str">
        <f>VLOOKUP(Table1[[#This Row],[Customer ID]],'Customer Lookup'!A:B,2,)</f>
        <v>Edgar McKenzie</v>
      </c>
      <c r="C252" s="1">
        <v>90353</v>
      </c>
      <c r="D252" s="1" t="str">
        <f>_xlfn.XLOOKUP(Table1[[#This Row],[Product Sub-Category]],'Product Lookup'!A:A,'Product Lookup'!B:B)</f>
        <v>Appliances</v>
      </c>
      <c r="E252" s="1">
        <v>6</v>
      </c>
      <c r="F252" s="4">
        <v>11.97</v>
      </c>
      <c r="G252" s="1">
        <v>0.05</v>
      </c>
      <c r="H252" s="2">
        <v>42031</v>
      </c>
      <c r="I252" s="2">
        <v>42032</v>
      </c>
      <c r="J252" s="1" t="s">
        <v>41</v>
      </c>
      <c r="K252" s="1">
        <v>60543</v>
      </c>
      <c r="L252" s="1" t="s">
        <v>32</v>
      </c>
      <c r="M252" s="1" t="s">
        <v>339</v>
      </c>
      <c r="N252" s="1" t="s">
        <v>142</v>
      </c>
      <c r="O252" s="1" t="s">
        <v>2244</v>
      </c>
      <c r="P252" s="1" t="s">
        <v>58</v>
      </c>
      <c r="Q252" s="1" t="s">
        <v>196</v>
      </c>
      <c r="R252" s="1" t="s">
        <v>81</v>
      </c>
      <c r="S252" s="1" t="s">
        <v>53</v>
      </c>
      <c r="T252" s="1"/>
      <c r="Y252" s="1"/>
    </row>
    <row r="253" spans="1:25" x14ac:dyDescent="0.35">
      <c r="A253" s="1">
        <v>483</v>
      </c>
      <c r="B253" s="1" t="str">
        <f>VLOOKUP(Table1[[#This Row],[Customer ID]],'Customer Lookup'!A:B,2,)</f>
        <v>Edgar McKenzie</v>
      </c>
      <c r="C253" s="1">
        <v>90354</v>
      </c>
      <c r="D253" s="1" t="str">
        <f>_xlfn.XLOOKUP(Table1[[#This Row],[Product Sub-Category]],'Product Lookup'!A:A,'Product Lookup'!B:B)</f>
        <v>Binders</v>
      </c>
      <c r="E253" s="1">
        <v>2</v>
      </c>
      <c r="F253" s="4">
        <v>3.36</v>
      </c>
      <c r="G253" s="1">
        <v>0.05</v>
      </c>
      <c r="H253" s="2">
        <v>42117</v>
      </c>
      <c r="I253" s="2">
        <v>42118</v>
      </c>
      <c r="J253" s="1" t="s">
        <v>31</v>
      </c>
      <c r="K253" s="1">
        <v>60543</v>
      </c>
      <c r="L253" s="1" t="s">
        <v>32</v>
      </c>
      <c r="M253" s="1" t="s">
        <v>339</v>
      </c>
      <c r="N253" s="1" t="s">
        <v>142</v>
      </c>
      <c r="O253" s="1" t="s">
        <v>2244</v>
      </c>
      <c r="P253" s="1" t="s">
        <v>58</v>
      </c>
      <c r="Q253" s="1" t="s">
        <v>2236</v>
      </c>
      <c r="R253" s="1" t="s">
        <v>81</v>
      </c>
      <c r="S253" s="1" t="s">
        <v>53</v>
      </c>
      <c r="T253" s="1"/>
      <c r="Y253" s="1"/>
    </row>
    <row r="254" spans="1:25" x14ac:dyDescent="0.35">
      <c r="A254" s="1">
        <v>483</v>
      </c>
      <c r="B254" s="1" t="str">
        <f>VLOOKUP(Table1[[#This Row],[Customer ID]],'Customer Lookup'!A:B,2,)</f>
        <v>Edgar McKenzie</v>
      </c>
      <c r="C254" s="1">
        <v>90354</v>
      </c>
      <c r="D254" s="1" t="str">
        <f>_xlfn.XLOOKUP(Table1[[#This Row],[Product Sub-Category]],'Product Lookup'!A:A,'Product Lookup'!B:B)</f>
        <v>Copiers</v>
      </c>
      <c r="E254" s="1">
        <v>9</v>
      </c>
      <c r="F254" s="4">
        <v>699.99</v>
      </c>
      <c r="G254" s="1">
        <v>0.1</v>
      </c>
      <c r="H254" s="2">
        <v>42117</v>
      </c>
      <c r="I254" s="2">
        <v>42119</v>
      </c>
      <c r="J254" s="1" t="s">
        <v>31</v>
      </c>
      <c r="K254" s="1">
        <v>60543</v>
      </c>
      <c r="L254" s="1" t="s">
        <v>32</v>
      </c>
      <c r="M254" s="1" t="s">
        <v>339</v>
      </c>
      <c r="N254" s="1" t="s">
        <v>142</v>
      </c>
      <c r="O254" s="1" t="s">
        <v>1097</v>
      </c>
      <c r="P254" s="1" t="s">
        <v>73</v>
      </c>
      <c r="Q254" s="1" t="s">
        <v>2241</v>
      </c>
      <c r="R254" s="1" t="s">
        <v>81</v>
      </c>
      <c r="S254" s="1" t="s">
        <v>178</v>
      </c>
      <c r="T254" s="1"/>
      <c r="Y254" s="1"/>
    </row>
    <row r="255" spans="1:25" x14ac:dyDescent="0.35">
      <c r="A255" s="1">
        <v>485</v>
      </c>
      <c r="B255" s="1" t="str">
        <f>VLOOKUP(Table1[[#This Row],[Customer ID]],'Customer Lookup'!A:B,2,)</f>
        <v>Edward Leonard</v>
      </c>
      <c r="C255" s="1">
        <v>91062</v>
      </c>
      <c r="D255" s="1" t="str">
        <f>_xlfn.XLOOKUP(Table1[[#This Row],[Product Sub-Category]],'Product Lookup'!A:A,'Product Lookup'!B:B)</f>
        <v>Labels</v>
      </c>
      <c r="E255" s="1">
        <v>3</v>
      </c>
      <c r="F255" s="4">
        <v>2.88</v>
      </c>
      <c r="G255" s="1">
        <v>0.05</v>
      </c>
      <c r="H255" s="2">
        <v>42081</v>
      </c>
      <c r="I255" s="2">
        <v>42083</v>
      </c>
      <c r="J255" s="1" t="s">
        <v>31</v>
      </c>
      <c r="K255" s="1">
        <v>93727</v>
      </c>
      <c r="L255" s="1" t="s">
        <v>32</v>
      </c>
      <c r="M255" s="1" t="s">
        <v>342</v>
      </c>
      <c r="N255" s="1" t="s">
        <v>37</v>
      </c>
      <c r="O255" s="1" t="s">
        <v>2243</v>
      </c>
      <c r="P255" s="1" t="s">
        <v>58</v>
      </c>
      <c r="Q255" s="1" t="s">
        <v>116</v>
      </c>
      <c r="R255" s="1" t="s">
        <v>81</v>
      </c>
      <c r="S255" s="1" t="s">
        <v>53</v>
      </c>
      <c r="T255" s="1"/>
      <c r="Y255" s="1"/>
    </row>
    <row r="256" spans="1:25" x14ac:dyDescent="0.35">
      <c r="A256" s="1">
        <v>487</v>
      </c>
      <c r="B256" s="1" t="str">
        <f>VLOOKUP(Table1[[#This Row],[Customer ID]],'Customer Lookup'!A:B,2,)</f>
        <v>Molly Vincent</v>
      </c>
      <c r="C256" s="1">
        <v>91063</v>
      </c>
      <c r="D256" s="1" t="str">
        <f>_xlfn.XLOOKUP(Table1[[#This Row],[Product Sub-Category]],'Product Lookup'!A:A,'Product Lookup'!B:B)</f>
        <v>Binders</v>
      </c>
      <c r="E256" s="1">
        <v>5</v>
      </c>
      <c r="F256" s="4">
        <v>3.36</v>
      </c>
      <c r="G256" s="1">
        <v>0.05</v>
      </c>
      <c r="H256" s="2">
        <v>42142</v>
      </c>
      <c r="I256" s="2">
        <v>42143</v>
      </c>
      <c r="J256" s="1" t="s">
        <v>50</v>
      </c>
      <c r="K256" s="1">
        <v>4073</v>
      </c>
      <c r="L256" s="1" t="s">
        <v>22</v>
      </c>
      <c r="M256" s="1" t="s">
        <v>276</v>
      </c>
      <c r="N256" s="1" t="s">
        <v>147</v>
      </c>
      <c r="O256" s="1" t="s">
        <v>2243</v>
      </c>
      <c r="P256" s="1" t="s">
        <v>58</v>
      </c>
      <c r="Q256" s="1" t="s">
        <v>2236</v>
      </c>
      <c r="R256" s="1" t="s">
        <v>81</v>
      </c>
      <c r="S256" s="1" t="s">
        <v>53</v>
      </c>
      <c r="T256" s="1"/>
      <c r="Y256" s="1"/>
    </row>
    <row r="257" spans="1:25" x14ac:dyDescent="0.35">
      <c r="A257" s="1">
        <v>488</v>
      </c>
      <c r="B257" s="1" t="str">
        <f>VLOOKUP(Table1[[#This Row],[Customer ID]],'Customer Lookup'!A:B,2,)</f>
        <v>Ronnie Creech</v>
      </c>
      <c r="C257" s="1">
        <v>91063</v>
      </c>
      <c r="D257" s="1" t="str">
        <f>_xlfn.XLOOKUP(Table1[[#This Row],[Product Sub-Category]],'Product Lookup'!A:A,'Product Lookup'!B:B)</f>
        <v>Paper</v>
      </c>
      <c r="E257" s="1">
        <v>2</v>
      </c>
      <c r="F257" s="4">
        <v>12.28</v>
      </c>
      <c r="G257" s="1">
        <v>0.05</v>
      </c>
      <c r="H257" s="2">
        <v>42142</v>
      </c>
      <c r="I257" s="2">
        <v>42144</v>
      </c>
      <c r="J257" s="1" t="s">
        <v>50</v>
      </c>
      <c r="K257" s="1">
        <v>4106</v>
      </c>
      <c r="L257" s="1" t="s">
        <v>32</v>
      </c>
      <c r="M257" s="1" t="s">
        <v>343</v>
      </c>
      <c r="N257" s="1" t="s">
        <v>147</v>
      </c>
      <c r="O257" s="1" t="s">
        <v>2243</v>
      </c>
      <c r="P257" s="1" t="s">
        <v>58</v>
      </c>
      <c r="Q257" s="1" t="s">
        <v>83</v>
      </c>
      <c r="R257" s="1" t="s">
        <v>81</v>
      </c>
      <c r="S257" s="1" t="s">
        <v>53</v>
      </c>
      <c r="T257" s="1"/>
      <c r="Y257" s="1"/>
    </row>
    <row r="258" spans="1:25" x14ac:dyDescent="0.35">
      <c r="A258" s="1">
        <v>489</v>
      </c>
      <c r="B258" s="1" t="str">
        <f>VLOOKUP(Table1[[#This Row],[Customer ID]],'Customer Lookup'!A:B,2,)</f>
        <v>Eileen Cheek</v>
      </c>
      <c r="C258" s="1">
        <v>91063</v>
      </c>
      <c r="D258" s="1" t="str">
        <f>_xlfn.XLOOKUP(Table1[[#This Row],[Product Sub-Category]],'Product Lookup'!A:A,'Product Lookup'!B:B)</f>
        <v>Telephones</v>
      </c>
      <c r="E258" s="1">
        <v>14</v>
      </c>
      <c r="F258" s="4">
        <v>20.99</v>
      </c>
      <c r="G258" s="1">
        <v>0.05</v>
      </c>
      <c r="H258" s="2">
        <v>42142</v>
      </c>
      <c r="I258" s="2">
        <v>42142</v>
      </c>
      <c r="J258" s="1" t="s">
        <v>50</v>
      </c>
      <c r="K258" s="1">
        <v>2062</v>
      </c>
      <c r="L258" s="1" t="s">
        <v>32</v>
      </c>
      <c r="M258" s="1" t="s">
        <v>344</v>
      </c>
      <c r="N258" s="1" t="s">
        <v>152</v>
      </c>
      <c r="O258" s="1" t="s">
        <v>2243</v>
      </c>
      <c r="P258" s="1" t="s">
        <v>73</v>
      </c>
      <c r="Q258" s="1" t="s">
        <v>2234</v>
      </c>
      <c r="R258" s="1" t="s">
        <v>81</v>
      </c>
      <c r="S258" s="1" t="s">
        <v>26</v>
      </c>
      <c r="T258" s="1"/>
      <c r="Y258" s="1"/>
    </row>
    <row r="259" spans="1:25" x14ac:dyDescent="0.35">
      <c r="A259" s="1">
        <v>491</v>
      </c>
      <c r="B259" s="1" t="str">
        <f>VLOOKUP(Table1[[#This Row],[Customer ID]],'Customer Lookup'!A:B,2,)</f>
        <v>Toni Swanson</v>
      </c>
      <c r="C259" s="1">
        <v>8353</v>
      </c>
      <c r="D259" s="1" t="str">
        <f>_xlfn.XLOOKUP(Table1[[#This Row],[Product Sub-Category]],'Product Lookup'!A:A,'Product Lookup'!B:B)</f>
        <v>Pens</v>
      </c>
      <c r="E259" s="1">
        <v>23</v>
      </c>
      <c r="F259" s="4">
        <v>2.94</v>
      </c>
      <c r="G259" s="1">
        <v>0.05</v>
      </c>
      <c r="H259" s="2">
        <v>42139</v>
      </c>
      <c r="I259" s="2">
        <v>42141</v>
      </c>
      <c r="J259" s="1" t="s">
        <v>50</v>
      </c>
      <c r="K259" s="1">
        <v>10154</v>
      </c>
      <c r="L259" s="1" t="s">
        <v>32</v>
      </c>
      <c r="M259" s="1" t="s">
        <v>79</v>
      </c>
      <c r="N259" s="1" t="s">
        <v>62</v>
      </c>
      <c r="O259" s="1" t="s">
        <v>2243</v>
      </c>
      <c r="P259" s="1" t="s">
        <v>58</v>
      </c>
      <c r="Q259" s="1" t="s">
        <v>25</v>
      </c>
      <c r="R259" s="1" t="s">
        <v>104</v>
      </c>
      <c r="S259" s="1" t="s">
        <v>26</v>
      </c>
      <c r="T259" s="1"/>
      <c r="Y259" s="1"/>
    </row>
    <row r="260" spans="1:25" x14ac:dyDescent="0.35">
      <c r="A260" s="1">
        <v>491</v>
      </c>
      <c r="B260" s="1" t="str">
        <f>VLOOKUP(Table1[[#This Row],[Customer ID]],'Customer Lookup'!A:B,2,)</f>
        <v>Toni Swanson</v>
      </c>
      <c r="C260" s="1">
        <v>10464</v>
      </c>
      <c r="D260" s="1" t="str">
        <f>_xlfn.XLOOKUP(Table1[[#This Row],[Product Sub-Category]],'Product Lookup'!A:A,'Product Lookup'!B:B)</f>
        <v>Paper</v>
      </c>
      <c r="E260" s="1">
        <v>41</v>
      </c>
      <c r="F260" s="4">
        <v>4.9800000000000004</v>
      </c>
      <c r="G260" s="1">
        <v>0.05</v>
      </c>
      <c r="H260" s="2">
        <v>42045</v>
      </c>
      <c r="I260" s="2">
        <v>42046</v>
      </c>
      <c r="J260" s="1" t="s">
        <v>41</v>
      </c>
      <c r="K260" s="1">
        <v>10154</v>
      </c>
      <c r="L260" s="1" t="s">
        <v>32</v>
      </c>
      <c r="M260" s="1" t="s">
        <v>79</v>
      </c>
      <c r="N260" s="1" t="s">
        <v>62</v>
      </c>
      <c r="O260" s="1" t="s">
        <v>2243</v>
      </c>
      <c r="P260" s="1" t="s">
        <v>58</v>
      </c>
      <c r="Q260" s="1" t="s">
        <v>83</v>
      </c>
      <c r="R260" s="1" t="s">
        <v>104</v>
      </c>
      <c r="S260" s="1" t="s">
        <v>53</v>
      </c>
      <c r="T260" s="1"/>
      <c r="Y260" s="1"/>
    </row>
    <row r="261" spans="1:25" x14ac:dyDescent="0.35">
      <c r="A261" s="1">
        <v>491</v>
      </c>
      <c r="B261" s="1" t="str">
        <f>VLOOKUP(Table1[[#This Row],[Customer ID]],'Customer Lookup'!A:B,2,)</f>
        <v>Toni Swanson</v>
      </c>
      <c r="C261" s="1">
        <v>6562</v>
      </c>
      <c r="D261" s="1" t="str">
        <f>_xlfn.XLOOKUP(Table1[[#This Row],[Product Sub-Category]],'Product Lookup'!A:A,'Product Lookup'!B:B)</f>
        <v>Office Machines</v>
      </c>
      <c r="E261" s="1">
        <v>22</v>
      </c>
      <c r="F261" s="4">
        <v>1360.14</v>
      </c>
      <c r="G261" s="1">
        <v>0.15</v>
      </c>
      <c r="H261" s="2">
        <v>42175</v>
      </c>
      <c r="I261" s="2">
        <v>42177</v>
      </c>
      <c r="J261" s="1" t="s">
        <v>41</v>
      </c>
      <c r="K261" s="1">
        <v>10154</v>
      </c>
      <c r="L261" s="1" t="s">
        <v>32</v>
      </c>
      <c r="M261" s="1" t="s">
        <v>79</v>
      </c>
      <c r="N261" s="1" t="s">
        <v>62</v>
      </c>
      <c r="O261" s="1" t="s">
        <v>2243</v>
      </c>
      <c r="P261" s="1" t="s">
        <v>73</v>
      </c>
      <c r="Q261" s="1" t="s">
        <v>74</v>
      </c>
      <c r="R261" s="1" t="s">
        <v>104</v>
      </c>
      <c r="S261" s="1" t="s">
        <v>36</v>
      </c>
      <c r="T261" s="1"/>
      <c r="Y261" s="1"/>
    </row>
    <row r="262" spans="1:25" x14ac:dyDescent="0.35">
      <c r="A262" s="1">
        <v>491</v>
      </c>
      <c r="B262" s="1" t="str">
        <f>VLOOKUP(Table1[[#This Row],[Customer ID]],'Customer Lookup'!A:B,2,)</f>
        <v>Toni Swanson</v>
      </c>
      <c r="C262" s="1">
        <v>42852</v>
      </c>
      <c r="D262" s="1" t="str">
        <f>_xlfn.XLOOKUP(Table1[[#This Row],[Product Sub-Category]],'Product Lookup'!A:A,'Product Lookup'!B:B)</f>
        <v>Paper</v>
      </c>
      <c r="E262" s="1">
        <v>24</v>
      </c>
      <c r="F262" s="4">
        <v>9.06</v>
      </c>
      <c r="G262" s="1">
        <v>0.05</v>
      </c>
      <c r="H262" s="2">
        <v>42175</v>
      </c>
      <c r="I262" s="2">
        <v>42177</v>
      </c>
      <c r="J262" s="1" t="s">
        <v>31</v>
      </c>
      <c r="K262" s="1">
        <v>10154</v>
      </c>
      <c r="L262" s="1" t="s">
        <v>32</v>
      </c>
      <c r="M262" s="1" t="s">
        <v>79</v>
      </c>
      <c r="N262" s="1" t="s">
        <v>62</v>
      </c>
      <c r="O262" s="1" t="s">
        <v>1097</v>
      </c>
      <c r="P262" s="1" t="s">
        <v>58</v>
      </c>
      <c r="Q262" s="1" t="s">
        <v>83</v>
      </c>
      <c r="R262" s="1" t="s">
        <v>104</v>
      </c>
      <c r="S262" s="1" t="s">
        <v>53</v>
      </c>
      <c r="T262" s="1"/>
      <c r="Y262" s="1"/>
    </row>
    <row r="263" spans="1:25" x14ac:dyDescent="0.35">
      <c r="A263" s="1">
        <v>493</v>
      </c>
      <c r="B263" s="1" t="str">
        <f>VLOOKUP(Table1[[#This Row],[Customer ID]],'Customer Lookup'!A:B,2,)</f>
        <v>Douglas Buck</v>
      </c>
      <c r="C263" s="1">
        <v>88906</v>
      </c>
      <c r="D263" s="1" t="str">
        <f>_xlfn.XLOOKUP(Table1[[#This Row],[Product Sub-Category]],'Product Lookup'!A:A,'Product Lookup'!B:B)</f>
        <v>Paper</v>
      </c>
      <c r="E263" s="1">
        <v>10</v>
      </c>
      <c r="F263" s="4">
        <v>6.48</v>
      </c>
      <c r="G263" s="1">
        <v>0.05</v>
      </c>
      <c r="H263" s="2">
        <v>42024</v>
      </c>
      <c r="I263" s="2">
        <v>42026</v>
      </c>
      <c r="J263" s="1" t="s">
        <v>31</v>
      </c>
      <c r="K263" s="1">
        <v>98158</v>
      </c>
      <c r="L263" s="1" t="s">
        <v>32</v>
      </c>
      <c r="M263" s="1" t="s">
        <v>345</v>
      </c>
      <c r="N263" s="1" t="s">
        <v>29</v>
      </c>
      <c r="O263" s="1" t="s">
        <v>1097</v>
      </c>
      <c r="P263" s="1" t="s">
        <v>58</v>
      </c>
      <c r="Q263" s="1" t="s">
        <v>83</v>
      </c>
      <c r="R263" s="1" t="s">
        <v>104</v>
      </c>
      <c r="S263" s="1" t="s">
        <v>53</v>
      </c>
      <c r="T263" s="1"/>
      <c r="Y263" s="1"/>
    </row>
    <row r="264" spans="1:25" x14ac:dyDescent="0.35">
      <c r="A264" s="1">
        <v>493</v>
      </c>
      <c r="B264" s="1" t="str">
        <f>VLOOKUP(Table1[[#This Row],[Customer ID]],'Customer Lookup'!A:B,2,)</f>
        <v>Douglas Buck</v>
      </c>
      <c r="C264" s="1">
        <v>88906</v>
      </c>
      <c r="D264" s="1" t="str">
        <f>_xlfn.XLOOKUP(Table1[[#This Row],[Product Sub-Category]],'Product Lookup'!A:A,'Product Lookup'!B:B)</f>
        <v>Storage</v>
      </c>
      <c r="E264" s="1">
        <v>5</v>
      </c>
      <c r="F264" s="4">
        <v>17.149999999999999</v>
      </c>
      <c r="G264" s="1">
        <v>0.05</v>
      </c>
      <c r="H264" s="2">
        <v>42024</v>
      </c>
      <c r="I264" s="2">
        <v>42025</v>
      </c>
      <c r="J264" s="1" t="s">
        <v>31</v>
      </c>
      <c r="K264" s="1">
        <v>98158</v>
      </c>
      <c r="L264" s="1" t="s">
        <v>32</v>
      </c>
      <c r="M264" s="1" t="s">
        <v>345</v>
      </c>
      <c r="N264" s="1" t="s">
        <v>29</v>
      </c>
      <c r="O264" s="1" t="s">
        <v>1097</v>
      </c>
      <c r="P264" s="1" t="s">
        <v>58</v>
      </c>
      <c r="Q264" s="1" t="s">
        <v>119</v>
      </c>
      <c r="R264" s="1" t="s">
        <v>104</v>
      </c>
      <c r="S264" s="1" t="s">
        <v>53</v>
      </c>
      <c r="T264" s="1"/>
      <c r="Y264" s="1"/>
    </row>
    <row r="265" spans="1:25" x14ac:dyDescent="0.35">
      <c r="A265" s="1">
        <v>494</v>
      </c>
      <c r="B265" s="1" t="str">
        <f>VLOOKUP(Table1[[#This Row],[Customer ID]],'Customer Lookup'!A:B,2,)</f>
        <v>Jimmy Alston Holder</v>
      </c>
      <c r="C265" s="1">
        <v>88905</v>
      </c>
      <c r="D265" s="1" t="str">
        <f>_xlfn.XLOOKUP(Table1[[#This Row],[Product Sub-Category]],'Product Lookup'!A:A,'Product Lookup'!B:B)</f>
        <v>Computer Peripherals</v>
      </c>
      <c r="E265" s="1">
        <v>12</v>
      </c>
      <c r="F265" s="4">
        <v>8.32</v>
      </c>
      <c r="G265" s="1">
        <v>0.05</v>
      </c>
      <c r="H265" s="2">
        <v>42139</v>
      </c>
      <c r="I265" s="2">
        <v>42141</v>
      </c>
      <c r="J265" s="1" t="s">
        <v>50</v>
      </c>
      <c r="K265" s="1">
        <v>98115</v>
      </c>
      <c r="L265" s="1" t="s">
        <v>32</v>
      </c>
      <c r="M265" s="1" t="s">
        <v>160</v>
      </c>
      <c r="N265" s="1" t="s">
        <v>29</v>
      </c>
      <c r="O265" s="1" t="s">
        <v>1097</v>
      </c>
      <c r="P265" s="1" t="s">
        <v>73</v>
      </c>
      <c r="Q265" s="1" t="s">
        <v>144</v>
      </c>
      <c r="R265" s="1" t="s">
        <v>104</v>
      </c>
      <c r="S265" s="1" t="s">
        <v>44</v>
      </c>
      <c r="T265" s="1"/>
      <c r="Y265" s="1"/>
    </row>
    <row r="266" spans="1:25" x14ac:dyDescent="0.35">
      <c r="A266" s="1">
        <v>494</v>
      </c>
      <c r="B266" s="1" t="str">
        <f>VLOOKUP(Table1[[#This Row],[Customer ID]],'Customer Lookup'!A:B,2,)</f>
        <v>Jimmy Alston Holder</v>
      </c>
      <c r="C266" s="1">
        <v>88905</v>
      </c>
      <c r="D266" s="1" t="str">
        <f>_xlfn.XLOOKUP(Table1[[#This Row],[Product Sub-Category]],'Product Lookup'!A:A,'Product Lookup'!B:B)</f>
        <v>Pens</v>
      </c>
      <c r="E266" s="1">
        <v>6</v>
      </c>
      <c r="F266" s="4">
        <v>2.94</v>
      </c>
      <c r="G266" s="1">
        <v>0.05</v>
      </c>
      <c r="H266" s="2">
        <v>42139</v>
      </c>
      <c r="I266" s="2">
        <v>42141</v>
      </c>
      <c r="J266" s="1" t="s">
        <v>50</v>
      </c>
      <c r="K266" s="1">
        <v>98115</v>
      </c>
      <c r="L266" s="1" t="s">
        <v>32</v>
      </c>
      <c r="M266" s="1" t="s">
        <v>160</v>
      </c>
      <c r="N266" s="1" t="s">
        <v>29</v>
      </c>
      <c r="O266" s="1" t="s">
        <v>1097</v>
      </c>
      <c r="P266" s="1" t="s">
        <v>58</v>
      </c>
      <c r="Q266" s="1" t="s">
        <v>25</v>
      </c>
      <c r="R266" s="1" t="s">
        <v>104</v>
      </c>
      <c r="S266" s="1" t="s">
        <v>26</v>
      </c>
      <c r="T266" s="1"/>
      <c r="Y266" s="1"/>
    </row>
    <row r="267" spans="1:25" x14ac:dyDescent="0.35">
      <c r="A267" s="1">
        <v>494</v>
      </c>
      <c r="B267" s="1" t="str">
        <f>VLOOKUP(Table1[[#This Row],[Customer ID]],'Customer Lookup'!A:B,2,)</f>
        <v>Jimmy Alston Holder</v>
      </c>
      <c r="C267" s="1">
        <v>88907</v>
      </c>
      <c r="D267" s="1" t="str">
        <f>_xlfn.XLOOKUP(Table1[[#This Row],[Product Sub-Category]],'Product Lookup'!A:A,'Product Lookup'!B:B)</f>
        <v>Paper</v>
      </c>
      <c r="E267" s="1">
        <v>10</v>
      </c>
      <c r="F267" s="4">
        <v>4.9800000000000004</v>
      </c>
      <c r="G267" s="1">
        <v>0.05</v>
      </c>
      <c r="H267" s="2">
        <v>42045</v>
      </c>
      <c r="I267" s="2">
        <v>42046</v>
      </c>
      <c r="J267" s="1" t="s">
        <v>41</v>
      </c>
      <c r="K267" s="1">
        <v>98115</v>
      </c>
      <c r="L267" s="1" t="s">
        <v>32</v>
      </c>
      <c r="M267" s="1" t="s">
        <v>160</v>
      </c>
      <c r="N267" s="1" t="s">
        <v>29</v>
      </c>
      <c r="O267" s="1" t="s">
        <v>1097</v>
      </c>
      <c r="P267" s="1" t="s">
        <v>58</v>
      </c>
      <c r="Q267" s="1" t="s">
        <v>83</v>
      </c>
      <c r="R267" s="1" t="s">
        <v>104</v>
      </c>
      <c r="S267" s="1" t="s">
        <v>53</v>
      </c>
      <c r="T267" s="1"/>
      <c r="Y267" s="1"/>
    </row>
    <row r="268" spans="1:25" x14ac:dyDescent="0.35">
      <c r="A268" s="1">
        <v>494</v>
      </c>
      <c r="B268" s="1" t="str">
        <f>VLOOKUP(Table1[[#This Row],[Customer ID]],'Customer Lookup'!A:B,2,)</f>
        <v>Jimmy Alston Holder</v>
      </c>
      <c r="C268" s="1">
        <v>88908</v>
      </c>
      <c r="D268" s="1" t="str">
        <f>_xlfn.XLOOKUP(Table1[[#This Row],[Product Sub-Category]],'Product Lookup'!A:A,'Product Lookup'!B:B)</f>
        <v>Office Machines</v>
      </c>
      <c r="E268" s="1">
        <v>6</v>
      </c>
      <c r="F268" s="4">
        <v>1360.14</v>
      </c>
      <c r="G268" s="1">
        <v>0.15</v>
      </c>
      <c r="H268" s="2">
        <v>42175</v>
      </c>
      <c r="I268" s="2">
        <v>42177</v>
      </c>
      <c r="J268" s="1" t="s">
        <v>41</v>
      </c>
      <c r="K268" s="1">
        <v>98115</v>
      </c>
      <c r="L268" s="1" t="s">
        <v>32</v>
      </c>
      <c r="M268" s="1" t="s">
        <v>160</v>
      </c>
      <c r="N268" s="1" t="s">
        <v>29</v>
      </c>
      <c r="O268" s="1" t="s">
        <v>1097</v>
      </c>
      <c r="P268" s="1" t="s">
        <v>73</v>
      </c>
      <c r="Q268" s="1" t="s">
        <v>74</v>
      </c>
      <c r="R268" s="1" t="s">
        <v>104</v>
      </c>
      <c r="S268" s="1" t="s">
        <v>36</v>
      </c>
      <c r="T268" s="1"/>
      <c r="Y268" s="1"/>
    </row>
    <row r="269" spans="1:25" x14ac:dyDescent="0.35">
      <c r="A269" s="1">
        <v>494</v>
      </c>
      <c r="B269" s="1" t="str">
        <f>VLOOKUP(Table1[[#This Row],[Customer ID]],'Customer Lookup'!A:B,2,)</f>
        <v>Jimmy Alston Holder</v>
      </c>
      <c r="C269" s="1">
        <v>88908</v>
      </c>
      <c r="D269" s="1" t="str">
        <f>_xlfn.XLOOKUP(Table1[[#This Row],[Product Sub-Category]],'Product Lookup'!A:A,'Product Lookup'!B:B)</f>
        <v>Paper</v>
      </c>
      <c r="E269" s="1">
        <v>6</v>
      </c>
      <c r="F269" s="4">
        <v>9.06</v>
      </c>
      <c r="G269" s="1">
        <v>0.05</v>
      </c>
      <c r="H269" s="2">
        <v>42175</v>
      </c>
      <c r="I269" s="2">
        <v>42177</v>
      </c>
      <c r="J269" s="1" t="s">
        <v>31</v>
      </c>
      <c r="K269" s="1">
        <v>98115</v>
      </c>
      <c r="L269" s="1" t="s">
        <v>32</v>
      </c>
      <c r="M269" s="1" t="s">
        <v>160</v>
      </c>
      <c r="N269" s="1" t="s">
        <v>29</v>
      </c>
      <c r="O269" s="1" t="s">
        <v>2245</v>
      </c>
      <c r="P269" s="1" t="s">
        <v>58</v>
      </c>
      <c r="Q269" s="1" t="s">
        <v>83</v>
      </c>
      <c r="R269" s="1" t="s">
        <v>104</v>
      </c>
      <c r="S269" s="1" t="s">
        <v>53</v>
      </c>
      <c r="T269" s="1"/>
      <c r="Y269" s="1"/>
    </row>
    <row r="270" spans="1:25" x14ac:dyDescent="0.35">
      <c r="A270" s="1">
        <v>497</v>
      </c>
      <c r="B270" s="1" t="str">
        <f>VLOOKUP(Table1[[#This Row],[Customer ID]],'Customer Lookup'!A:B,2,)</f>
        <v>Steve McKee</v>
      </c>
      <c r="C270" s="1">
        <v>90706</v>
      </c>
      <c r="D270" s="1" t="str">
        <f>_xlfn.XLOOKUP(Table1[[#This Row],[Product Sub-Category]],'Product Lookup'!A:A,'Product Lookup'!B:B)</f>
        <v>Computer Peripherals</v>
      </c>
      <c r="E270" s="1">
        <v>35</v>
      </c>
      <c r="F270" s="4">
        <v>152.47999999999999</v>
      </c>
      <c r="G270" s="1">
        <v>0.1</v>
      </c>
      <c r="H270" s="2">
        <v>42138</v>
      </c>
      <c r="I270" s="2">
        <v>42140</v>
      </c>
      <c r="J270" s="1" t="s">
        <v>41</v>
      </c>
      <c r="K270" s="1">
        <v>37130</v>
      </c>
      <c r="L270" s="1" t="s">
        <v>32</v>
      </c>
      <c r="M270" s="1" t="s">
        <v>346</v>
      </c>
      <c r="N270" s="1" t="s">
        <v>184</v>
      </c>
      <c r="O270" s="1" t="s">
        <v>2245</v>
      </c>
      <c r="P270" s="1" t="s">
        <v>73</v>
      </c>
      <c r="Q270" s="1" t="s">
        <v>144</v>
      </c>
      <c r="R270" s="1" t="s">
        <v>51</v>
      </c>
      <c r="S270" s="1" t="s">
        <v>53</v>
      </c>
      <c r="T270" s="1"/>
      <c r="Y270" s="1"/>
    </row>
    <row r="271" spans="1:25" x14ac:dyDescent="0.35">
      <c r="A271" s="1">
        <v>507</v>
      </c>
      <c r="B271" s="1" t="str">
        <f>VLOOKUP(Table1[[#This Row],[Customer ID]],'Customer Lookup'!A:B,2,)</f>
        <v>Carol Saunders</v>
      </c>
      <c r="C271" s="1">
        <v>87357</v>
      </c>
      <c r="D271" s="1" t="str">
        <f>_xlfn.XLOOKUP(Table1[[#This Row],[Product Sub-Category]],'Product Lookup'!A:A,'Product Lookup'!B:B)</f>
        <v>Paper</v>
      </c>
      <c r="E271" s="1">
        <v>11</v>
      </c>
      <c r="F271" s="4">
        <v>55.98</v>
      </c>
      <c r="G271" s="1">
        <v>0.05</v>
      </c>
      <c r="H271" s="2">
        <v>42112</v>
      </c>
      <c r="I271" s="2">
        <v>42114</v>
      </c>
      <c r="J271" s="1" t="s">
        <v>41</v>
      </c>
      <c r="K271" s="1">
        <v>42104</v>
      </c>
      <c r="L271" s="1" t="s">
        <v>22</v>
      </c>
      <c r="M271" s="1" t="s">
        <v>348</v>
      </c>
      <c r="N271" s="1" t="s">
        <v>347</v>
      </c>
      <c r="O271" s="1" t="s">
        <v>2245</v>
      </c>
      <c r="P271" s="1" t="s">
        <v>58</v>
      </c>
      <c r="Q271" s="1" t="s">
        <v>83</v>
      </c>
      <c r="R271" s="1" t="s">
        <v>81</v>
      </c>
      <c r="S271" s="1" t="s">
        <v>53</v>
      </c>
      <c r="T271" s="1"/>
      <c r="Y271" s="1"/>
    </row>
    <row r="272" spans="1:25" x14ac:dyDescent="0.35">
      <c r="A272" s="1">
        <v>507</v>
      </c>
      <c r="B272" s="1" t="str">
        <f>VLOOKUP(Table1[[#This Row],[Customer ID]],'Customer Lookup'!A:B,2,)</f>
        <v>Carol Saunders</v>
      </c>
      <c r="C272" s="1">
        <v>87357</v>
      </c>
      <c r="D272" s="1" t="str">
        <f>_xlfn.XLOOKUP(Table1[[#This Row],[Product Sub-Category]],'Product Lookup'!A:A,'Product Lookup'!B:B)</f>
        <v>Telephones</v>
      </c>
      <c r="E272" s="1">
        <v>17</v>
      </c>
      <c r="F272" s="4">
        <v>65.989999999999995</v>
      </c>
      <c r="G272" s="1">
        <v>0.05</v>
      </c>
      <c r="H272" s="2">
        <v>42112</v>
      </c>
      <c r="I272" s="2">
        <v>42113</v>
      </c>
      <c r="J272" s="1" t="s">
        <v>41</v>
      </c>
      <c r="K272" s="1">
        <v>42104</v>
      </c>
      <c r="L272" s="1" t="s">
        <v>32</v>
      </c>
      <c r="M272" s="1" t="s">
        <v>348</v>
      </c>
      <c r="N272" s="1" t="s">
        <v>347</v>
      </c>
      <c r="O272" s="1" t="s">
        <v>2245</v>
      </c>
      <c r="P272" s="1" t="s">
        <v>73</v>
      </c>
      <c r="Q272" s="1" t="s">
        <v>2234</v>
      </c>
      <c r="R272" s="1" t="s">
        <v>81</v>
      </c>
      <c r="S272" s="1" t="s">
        <v>53</v>
      </c>
      <c r="T272" s="1"/>
      <c r="Y272" s="1"/>
    </row>
    <row r="273" spans="1:25" x14ac:dyDescent="0.35">
      <c r="A273" s="1">
        <v>508</v>
      </c>
      <c r="B273" s="1" t="str">
        <f>VLOOKUP(Table1[[#This Row],[Customer ID]],'Customer Lookup'!A:B,2,)</f>
        <v>Cameron Owens</v>
      </c>
      <c r="C273" s="1">
        <v>87356</v>
      </c>
      <c r="D273" s="1" t="str">
        <f>_xlfn.XLOOKUP(Table1[[#This Row],[Product Sub-Category]],'Product Lookup'!A:A,'Product Lookup'!B:B)</f>
        <v>Storage</v>
      </c>
      <c r="E273" s="1">
        <v>5</v>
      </c>
      <c r="F273" s="4">
        <v>20.98</v>
      </c>
      <c r="G273" s="1">
        <v>0.05</v>
      </c>
      <c r="H273" s="2">
        <v>42058</v>
      </c>
      <c r="I273" s="2">
        <v>42058</v>
      </c>
      <c r="J273" s="1" t="s">
        <v>21</v>
      </c>
      <c r="K273" s="1">
        <v>41011</v>
      </c>
      <c r="L273" s="1" t="s">
        <v>32</v>
      </c>
      <c r="M273" s="1" t="s">
        <v>350</v>
      </c>
      <c r="N273" s="1" t="s">
        <v>347</v>
      </c>
      <c r="O273" s="1" t="s">
        <v>2245</v>
      </c>
      <c r="P273" s="1" t="s">
        <v>58</v>
      </c>
      <c r="Q273" s="1" t="s">
        <v>119</v>
      </c>
      <c r="R273" s="1" t="s">
        <v>81</v>
      </c>
      <c r="S273" s="1" t="s">
        <v>36</v>
      </c>
      <c r="T273" s="1"/>
      <c r="Y273" s="1"/>
    </row>
    <row r="274" spans="1:25" x14ac:dyDescent="0.35">
      <c r="A274" s="1">
        <v>508</v>
      </c>
      <c r="B274" s="1" t="str">
        <f>VLOOKUP(Table1[[#This Row],[Customer ID]],'Customer Lookup'!A:B,2,)</f>
        <v>Cameron Owens</v>
      </c>
      <c r="C274" s="1">
        <v>87357</v>
      </c>
      <c r="D274" s="1" t="str">
        <f>_xlfn.XLOOKUP(Table1[[#This Row],[Product Sub-Category]],'Product Lookup'!A:A,'Product Lookup'!B:B)</f>
        <v>Chairs</v>
      </c>
      <c r="E274" s="1">
        <v>4</v>
      </c>
      <c r="F274" s="4">
        <v>128.24</v>
      </c>
      <c r="G274" s="1">
        <v>0.1</v>
      </c>
      <c r="H274" s="2">
        <v>42112</v>
      </c>
      <c r="I274" s="2">
        <v>42115</v>
      </c>
      <c r="J274" s="1" t="s">
        <v>41</v>
      </c>
      <c r="K274" s="1">
        <v>41011</v>
      </c>
      <c r="L274" s="1" t="s">
        <v>32</v>
      </c>
      <c r="M274" s="1" t="s">
        <v>350</v>
      </c>
      <c r="N274" s="1" t="s">
        <v>347</v>
      </c>
      <c r="O274" s="1" t="s">
        <v>1097</v>
      </c>
      <c r="P274" s="1" t="s">
        <v>34</v>
      </c>
      <c r="Q274" s="1" t="s">
        <v>35</v>
      </c>
      <c r="R274" s="1" t="s">
        <v>81</v>
      </c>
      <c r="S274" s="1" t="s">
        <v>75</v>
      </c>
      <c r="T274" s="1"/>
      <c r="Y274" s="1"/>
    </row>
    <row r="275" spans="1:25" x14ac:dyDescent="0.35">
      <c r="A275" s="1">
        <v>510</v>
      </c>
      <c r="B275" s="1" t="str">
        <f>VLOOKUP(Table1[[#This Row],[Customer ID]],'Customer Lookup'!A:B,2,)</f>
        <v>Gregory Rao</v>
      </c>
      <c r="C275" s="1">
        <v>90058</v>
      </c>
      <c r="D275" s="1" t="str">
        <f>_xlfn.XLOOKUP(Table1[[#This Row],[Product Sub-Category]],'Product Lookup'!A:A,'Product Lookup'!B:B)</f>
        <v>Paper</v>
      </c>
      <c r="E275" s="1">
        <v>3</v>
      </c>
      <c r="F275" s="4">
        <v>48.04</v>
      </c>
      <c r="G275" s="1">
        <v>0.05</v>
      </c>
      <c r="H275" s="2">
        <v>42017</v>
      </c>
      <c r="I275" s="2">
        <v>42017</v>
      </c>
      <c r="J275" s="1" t="s">
        <v>98</v>
      </c>
      <c r="K275" s="1">
        <v>95336</v>
      </c>
      <c r="L275" s="1" t="s">
        <v>32</v>
      </c>
      <c r="M275" s="1" t="s">
        <v>351</v>
      </c>
      <c r="N275" s="1" t="s">
        <v>37</v>
      </c>
      <c r="O275" s="1" t="s">
        <v>1097</v>
      </c>
      <c r="P275" s="1" t="s">
        <v>58</v>
      </c>
      <c r="Q275" s="1" t="s">
        <v>83</v>
      </c>
      <c r="R275" s="1" t="s">
        <v>81</v>
      </c>
      <c r="S275" s="1" t="s">
        <v>53</v>
      </c>
      <c r="T275" s="1"/>
      <c r="Y275" s="1"/>
    </row>
    <row r="276" spans="1:25" x14ac:dyDescent="0.35">
      <c r="A276" s="1">
        <v>510</v>
      </c>
      <c r="B276" s="1" t="str">
        <f>VLOOKUP(Table1[[#This Row],[Customer ID]],'Customer Lookup'!A:B,2,)</f>
        <v>Gregory Rao</v>
      </c>
      <c r="C276" s="1">
        <v>90059</v>
      </c>
      <c r="D276" s="1" t="str">
        <f>_xlfn.XLOOKUP(Table1[[#This Row],[Product Sub-Category]],'Product Lookup'!A:A,'Product Lookup'!B:B)</f>
        <v>Binders</v>
      </c>
      <c r="E276" s="1">
        <v>14</v>
      </c>
      <c r="F276" s="4">
        <v>6.37</v>
      </c>
      <c r="G276" s="1">
        <v>0.05</v>
      </c>
      <c r="H276" s="2">
        <v>42036</v>
      </c>
      <c r="I276" s="2">
        <v>42037</v>
      </c>
      <c r="J276" s="1" t="s">
        <v>41</v>
      </c>
      <c r="K276" s="1">
        <v>95336</v>
      </c>
      <c r="L276" s="1" t="s">
        <v>32</v>
      </c>
      <c r="M276" s="1" t="s">
        <v>351</v>
      </c>
      <c r="N276" s="1" t="s">
        <v>37</v>
      </c>
      <c r="O276" s="1" t="s">
        <v>2244</v>
      </c>
      <c r="P276" s="1" t="s">
        <v>58</v>
      </c>
      <c r="Q276" s="1" t="s">
        <v>2236</v>
      </c>
      <c r="R276" s="1" t="s">
        <v>81</v>
      </c>
      <c r="S276" s="1" t="s">
        <v>53</v>
      </c>
      <c r="T276" s="1"/>
      <c r="Y276" s="1"/>
    </row>
    <row r="277" spans="1:25" x14ac:dyDescent="0.35">
      <c r="A277" s="1">
        <v>518</v>
      </c>
      <c r="B277" s="1" t="str">
        <f>VLOOKUP(Table1[[#This Row],[Customer ID]],'Customer Lookup'!A:B,2,)</f>
        <v>Mark Ritchie</v>
      </c>
      <c r="C277" s="1">
        <v>90867</v>
      </c>
      <c r="D277" s="1" t="str">
        <f>_xlfn.XLOOKUP(Table1[[#This Row],[Product Sub-Category]],'Product Lookup'!A:A,'Product Lookup'!B:B)</f>
        <v>Furnishings</v>
      </c>
      <c r="E277" s="1">
        <v>16</v>
      </c>
      <c r="F277" s="4">
        <v>12.64</v>
      </c>
      <c r="G277" s="1">
        <v>0.05</v>
      </c>
      <c r="H277" s="2">
        <v>42160</v>
      </c>
      <c r="I277" s="2">
        <v>42167</v>
      </c>
      <c r="J277" s="1" t="s">
        <v>98</v>
      </c>
      <c r="K277" s="1">
        <v>63105</v>
      </c>
      <c r="L277" s="1" t="s">
        <v>32</v>
      </c>
      <c r="M277" s="1" t="s">
        <v>307</v>
      </c>
      <c r="N277" s="1" t="s">
        <v>306</v>
      </c>
      <c r="O277" s="1" t="s">
        <v>1097</v>
      </c>
      <c r="P277" s="1" t="s">
        <v>34</v>
      </c>
      <c r="Q277" s="1" t="s">
        <v>52</v>
      </c>
      <c r="R277" s="1" t="s">
        <v>42</v>
      </c>
      <c r="S277" s="1" t="s">
        <v>44</v>
      </c>
      <c r="T277" s="1"/>
      <c r="Y277" s="1"/>
    </row>
    <row r="278" spans="1:25" x14ac:dyDescent="0.35">
      <c r="A278" s="1">
        <v>522</v>
      </c>
      <c r="B278" s="1" t="str">
        <f>VLOOKUP(Table1[[#This Row],[Customer ID]],'Customer Lookup'!A:B,2,)</f>
        <v>Aaron Riggs</v>
      </c>
      <c r="C278" s="1">
        <v>89327</v>
      </c>
      <c r="D278" s="1" t="str">
        <f>_xlfn.XLOOKUP(Table1[[#This Row],[Product Sub-Category]],'Product Lookup'!A:A,'Product Lookup'!B:B)</f>
        <v>Office Machines</v>
      </c>
      <c r="E278" s="1">
        <v>3</v>
      </c>
      <c r="F278" s="4">
        <v>150.97999999999999</v>
      </c>
      <c r="G278" s="1">
        <v>0.1</v>
      </c>
      <c r="H278" s="2">
        <v>42177</v>
      </c>
      <c r="I278" s="2">
        <v>42179</v>
      </c>
      <c r="J278" s="1" t="s">
        <v>50</v>
      </c>
      <c r="K278" s="1">
        <v>97756</v>
      </c>
      <c r="L278" s="1" t="s">
        <v>22</v>
      </c>
      <c r="M278" s="1" t="s">
        <v>105</v>
      </c>
      <c r="N278" s="1" t="s">
        <v>90</v>
      </c>
      <c r="O278" s="1" t="s">
        <v>1097</v>
      </c>
      <c r="P278" s="1" t="s">
        <v>73</v>
      </c>
      <c r="Q278" s="1" t="s">
        <v>74</v>
      </c>
      <c r="R278" s="1" t="s">
        <v>51</v>
      </c>
      <c r="S278" s="1" t="s">
        <v>75</v>
      </c>
      <c r="T278" s="1"/>
      <c r="Y278" s="1"/>
    </row>
    <row r="279" spans="1:25" x14ac:dyDescent="0.35">
      <c r="A279" s="1">
        <v>522</v>
      </c>
      <c r="B279" s="1" t="str">
        <f>VLOOKUP(Table1[[#This Row],[Customer ID]],'Customer Lookup'!A:B,2,)</f>
        <v>Aaron Riggs</v>
      </c>
      <c r="C279" s="1">
        <v>89327</v>
      </c>
      <c r="D279" s="1" t="str">
        <f>_xlfn.XLOOKUP(Table1[[#This Row],[Product Sub-Category]],'Product Lookup'!A:A,'Product Lookup'!B:B)</f>
        <v>Paper</v>
      </c>
      <c r="E279" s="1">
        <v>1</v>
      </c>
      <c r="F279" s="4">
        <v>5.43</v>
      </c>
      <c r="G279" s="1">
        <v>0.05</v>
      </c>
      <c r="H279" s="2">
        <v>42177</v>
      </c>
      <c r="I279" s="2">
        <v>42179</v>
      </c>
      <c r="J279" s="1" t="s">
        <v>50</v>
      </c>
      <c r="K279" s="1">
        <v>97756</v>
      </c>
      <c r="L279" s="1" t="s">
        <v>32</v>
      </c>
      <c r="M279" s="1" t="s">
        <v>105</v>
      </c>
      <c r="N279" s="1" t="s">
        <v>90</v>
      </c>
      <c r="O279" s="1" t="s">
        <v>1097</v>
      </c>
      <c r="P279" s="1" t="s">
        <v>58</v>
      </c>
      <c r="Q279" s="1" t="s">
        <v>83</v>
      </c>
      <c r="R279" s="1" t="s">
        <v>51</v>
      </c>
      <c r="S279" s="1" t="s">
        <v>26</v>
      </c>
      <c r="T279" s="1"/>
      <c r="Y279" s="1"/>
    </row>
    <row r="280" spans="1:25" x14ac:dyDescent="0.35">
      <c r="A280" s="1">
        <v>522</v>
      </c>
      <c r="B280" s="1" t="str">
        <f>VLOOKUP(Table1[[#This Row],[Customer ID]],'Customer Lookup'!A:B,2,)</f>
        <v>Aaron Riggs</v>
      </c>
      <c r="C280" s="1">
        <v>89327</v>
      </c>
      <c r="D280" s="1" t="str">
        <f>_xlfn.XLOOKUP(Table1[[#This Row],[Product Sub-Category]],'Product Lookup'!A:A,'Product Lookup'!B:B)</f>
        <v>Tables</v>
      </c>
      <c r="E280" s="1">
        <v>21</v>
      </c>
      <c r="F280" s="4">
        <v>179.29</v>
      </c>
      <c r="G280" s="1">
        <v>0.1</v>
      </c>
      <c r="H280" s="2">
        <v>42177</v>
      </c>
      <c r="I280" s="2">
        <v>42178</v>
      </c>
      <c r="J280" s="1" t="s">
        <v>50</v>
      </c>
      <c r="K280" s="1">
        <v>97756</v>
      </c>
      <c r="L280" s="1" t="s">
        <v>32</v>
      </c>
      <c r="M280" s="1" t="s">
        <v>105</v>
      </c>
      <c r="N280" s="1" t="s">
        <v>90</v>
      </c>
      <c r="O280" s="1" t="s">
        <v>2245</v>
      </c>
      <c r="P280" s="1" t="s">
        <v>34</v>
      </c>
      <c r="Q280" s="1" t="s">
        <v>123</v>
      </c>
      <c r="R280" s="1" t="s">
        <v>51</v>
      </c>
      <c r="S280" s="1" t="s">
        <v>108</v>
      </c>
      <c r="T280" s="1"/>
      <c r="Y280" s="1"/>
    </row>
    <row r="281" spans="1:25" x14ac:dyDescent="0.35">
      <c r="A281" s="1">
        <v>524</v>
      </c>
      <c r="B281" s="1" t="str">
        <f>VLOOKUP(Table1[[#This Row],[Customer ID]],'Customer Lookup'!A:B,2,)</f>
        <v>Gina McKnight</v>
      </c>
      <c r="C281" s="1">
        <v>91127</v>
      </c>
      <c r="D281" s="1" t="str">
        <f>_xlfn.XLOOKUP(Table1[[#This Row],[Product Sub-Category]],'Product Lookup'!A:A,'Product Lookup'!B:B)</f>
        <v>Binders</v>
      </c>
      <c r="E281" s="1">
        <v>2</v>
      </c>
      <c r="F281" s="4">
        <v>1270.99</v>
      </c>
      <c r="G281" s="1">
        <v>0.15</v>
      </c>
      <c r="H281" s="2">
        <v>42024</v>
      </c>
      <c r="I281" s="2">
        <v>42026</v>
      </c>
      <c r="J281" s="1" t="s">
        <v>31</v>
      </c>
      <c r="K281" s="1">
        <v>37922</v>
      </c>
      <c r="L281" s="1" t="s">
        <v>32</v>
      </c>
      <c r="M281" s="1" t="s">
        <v>352</v>
      </c>
      <c r="N281" s="1" t="s">
        <v>184</v>
      </c>
      <c r="O281" s="1" t="s">
        <v>2245</v>
      </c>
      <c r="P281" s="1" t="s">
        <v>58</v>
      </c>
      <c r="Q281" s="1" t="s">
        <v>2236</v>
      </c>
      <c r="R281" s="1" t="s">
        <v>104</v>
      </c>
      <c r="S281" s="1" t="s">
        <v>53</v>
      </c>
      <c r="T281" s="1"/>
      <c r="Y281" s="1"/>
    </row>
    <row r="282" spans="1:25" x14ac:dyDescent="0.35">
      <c r="A282" s="1">
        <v>524</v>
      </c>
      <c r="B282" s="1" t="str">
        <f>VLOOKUP(Table1[[#This Row],[Customer ID]],'Customer Lookup'!A:B,2,)</f>
        <v>Gina McKnight</v>
      </c>
      <c r="C282" s="1">
        <v>91127</v>
      </c>
      <c r="D282" s="1" t="str">
        <f>_xlfn.XLOOKUP(Table1[[#This Row],[Product Sub-Category]],'Product Lookup'!A:A,'Product Lookup'!B:B)</f>
        <v>Office Machines</v>
      </c>
      <c r="E282" s="1">
        <v>1</v>
      </c>
      <c r="F282" s="4">
        <v>2036.48</v>
      </c>
      <c r="G282" s="1">
        <v>0.15</v>
      </c>
      <c r="H282" s="2">
        <v>42024</v>
      </c>
      <c r="I282" s="2">
        <v>42026</v>
      </c>
      <c r="J282" s="1" t="s">
        <v>31</v>
      </c>
      <c r="K282" s="1">
        <v>37922</v>
      </c>
      <c r="L282" s="1" t="s">
        <v>32</v>
      </c>
      <c r="M282" s="1" t="s">
        <v>352</v>
      </c>
      <c r="N282" s="1" t="s">
        <v>184</v>
      </c>
      <c r="O282" s="1" t="s">
        <v>1097</v>
      </c>
      <c r="P282" s="1" t="s">
        <v>73</v>
      </c>
      <c r="Q282" s="1" t="s">
        <v>74</v>
      </c>
      <c r="R282" s="1" t="s">
        <v>104</v>
      </c>
      <c r="S282" s="1" t="s">
        <v>36</v>
      </c>
      <c r="T282" s="1"/>
      <c r="Y282" s="1"/>
    </row>
    <row r="283" spans="1:25" x14ac:dyDescent="0.35">
      <c r="A283" s="1">
        <v>526</v>
      </c>
      <c r="B283" s="1" t="str">
        <f>VLOOKUP(Table1[[#This Row],[Customer ID]],'Customer Lookup'!A:B,2,)</f>
        <v>April Hu</v>
      </c>
      <c r="C283" s="1">
        <v>90026</v>
      </c>
      <c r="D283" s="1" t="str">
        <f>_xlfn.XLOOKUP(Table1[[#This Row],[Product Sub-Category]],'Product Lookup'!A:A,'Product Lookup'!B:B)</f>
        <v>Office Machines</v>
      </c>
      <c r="E283" s="1">
        <v>12</v>
      </c>
      <c r="F283" s="4">
        <v>17.98</v>
      </c>
      <c r="G283" s="1">
        <v>0.05</v>
      </c>
      <c r="H283" s="2">
        <v>42149</v>
      </c>
      <c r="I283" s="2">
        <v>42151</v>
      </c>
      <c r="J283" s="1" t="s">
        <v>21</v>
      </c>
      <c r="K283" s="1">
        <v>85204</v>
      </c>
      <c r="L283" s="1" t="s">
        <v>32</v>
      </c>
      <c r="M283" s="1" t="s">
        <v>353</v>
      </c>
      <c r="N283" s="1" t="s">
        <v>250</v>
      </c>
      <c r="O283" s="1" t="s">
        <v>1097</v>
      </c>
      <c r="P283" s="1" t="s">
        <v>73</v>
      </c>
      <c r="Q283" s="1" t="s">
        <v>74</v>
      </c>
      <c r="R283" s="1" t="s">
        <v>42</v>
      </c>
      <c r="S283" s="1" t="s">
        <v>75</v>
      </c>
      <c r="T283" s="1"/>
      <c r="Y283" s="1"/>
    </row>
    <row r="284" spans="1:25" x14ac:dyDescent="0.35">
      <c r="A284" s="1">
        <v>526</v>
      </c>
      <c r="B284" s="1" t="str">
        <f>VLOOKUP(Table1[[#This Row],[Customer ID]],'Customer Lookup'!A:B,2,)</f>
        <v>April Hu</v>
      </c>
      <c r="C284" s="1">
        <v>90027</v>
      </c>
      <c r="D284" s="1" t="str">
        <f>_xlfn.XLOOKUP(Table1[[#This Row],[Product Sub-Category]],'Product Lookup'!A:A,'Product Lookup'!B:B)</f>
        <v>Binders</v>
      </c>
      <c r="E284" s="1">
        <v>13</v>
      </c>
      <c r="F284" s="4">
        <v>1.88</v>
      </c>
      <c r="G284" s="1">
        <v>0.05</v>
      </c>
      <c r="H284" s="2">
        <v>42021</v>
      </c>
      <c r="I284" s="2">
        <v>42022</v>
      </c>
      <c r="J284" s="1" t="s">
        <v>31</v>
      </c>
      <c r="K284" s="1">
        <v>85204</v>
      </c>
      <c r="L284" s="1" t="s">
        <v>32</v>
      </c>
      <c r="M284" s="1" t="s">
        <v>353</v>
      </c>
      <c r="N284" s="1" t="s">
        <v>250</v>
      </c>
      <c r="O284" s="1" t="s">
        <v>1097</v>
      </c>
      <c r="P284" s="1" t="s">
        <v>58</v>
      </c>
      <c r="Q284" s="1" t="s">
        <v>2236</v>
      </c>
      <c r="R284" s="1" t="s">
        <v>42</v>
      </c>
      <c r="S284" s="1" t="s">
        <v>53</v>
      </c>
      <c r="T284" s="1"/>
      <c r="Y284" s="1"/>
    </row>
    <row r="285" spans="1:25" x14ac:dyDescent="0.35">
      <c r="A285" s="1">
        <v>526</v>
      </c>
      <c r="B285" s="1" t="str">
        <f>VLOOKUP(Table1[[#This Row],[Customer ID]],'Customer Lookup'!A:B,2,)</f>
        <v>April Hu</v>
      </c>
      <c r="C285" s="1">
        <v>90027</v>
      </c>
      <c r="D285" s="1" t="str">
        <f>_xlfn.XLOOKUP(Table1[[#This Row],[Product Sub-Category]],'Product Lookup'!A:A,'Product Lookup'!B:B)</f>
        <v>Paper</v>
      </c>
      <c r="E285" s="1">
        <v>15</v>
      </c>
      <c r="F285" s="4">
        <v>5.78</v>
      </c>
      <c r="G285" s="1">
        <v>0.05</v>
      </c>
      <c r="H285" s="2">
        <v>42021</v>
      </c>
      <c r="I285" s="2">
        <v>42022</v>
      </c>
      <c r="J285" s="1" t="s">
        <v>31</v>
      </c>
      <c r="K285" s="1">
        <v>85204</v>
      </c>
      <c r="L285" s="1" t="s">
        <v>32</v>
      </c>
      <c r="M285" s="1" t="s">
        <v>353</v>
      </c>
      <c r="N285" s="1" t="s">
        <v>250</v>
      </c>
      <c r="O285" s="1" t="s">
        <v>2245</v>
      </c>
      <c r="P285" s="1" t="s">
        <v>58</v>
      </c>
      <c r="Q285" s="1" t="s">
        <v>83</v>
      </c>
      <c r="R285" s="1" t="s">
        <v>42</v>
      </c>
      <c r="S285" s="1" t="s">
        <v>53</v>
      </c>
      <c r="T285" s="1"/>
      <c r="Y285" s="1"/>
    </row>
    <row r="286" spans="1:25" x14ac:dyDescent="0.35">
      <c r="A286" s="1">
        <v>535</v>
      </c>
      <c r="B286" s="1" t="str">
        <f>VLOOKUP(Table1[[#This Row],[Customer ID]],'Customer Lookup'!A:B,2,)</f>
        <v>Jill Clements</v>
      </c>
      <c r="C286" s="1">
        <v>88511</v>
      </c>
      <c r="D286" s="1" t="str">
        <f>_xlfn.XLOOKUP(Table1[[#This Row],[Product Sub-Category]],'Product Lookup'!A:A,'Product Lookup'!B:B)</f>
        <v>Binders</v>
      </c>
      <c r="E286" s="1">
        <v>23</v>
      </c>
      <c r="F286" s="4">
        <v>15.99</v>
      </c>
      <c r="G286" s="1">
        <v>0.05</v>
      </c>
      <c r="H286" s="2">
        <v>42115</v>
      </c>
      <c r="I286" s="2">
        <v>42119</v>
      </c>
      <c r="J286" s="1" t="s">
        <v>98</v>
      </c>
      <c r="K286" s="1">
        <v>22025</v>
      </c>
      <c r="L286" s="1" t="s">
        <v>32</v>
      </c>
      <c r="M286" s="1" t="s">
        <v>354</v>
      </c>
      <c r="N286" s="1" t="s">
        <v>117</v>
      </c>
      <c r="O286" s="1" t="s">
        <v>2244</v>
      </c>
      <c r="P286" s="1" t="s">
        <v>58</v>
      </c>
      <c r="Q286" s="1" t="s">
        <v>2236</v>
      </c>
      <c r="R286" s="1" t="s">
        <v>81</v>
      </c>
      <c r="S286" s="1" t="s">
        <v>53</v>
      </c>
      <c r="T286" s="1"/>
      <c r="Y286" s="1"/>
    </row>
    <row r="287" spans="1:25" x14ac:dyDescent="0.35">
      <c r="A287" s="1">
        <v>539</v>
      </c>
      <c r="B287" s="1" t="str">
        <f>VLOOKUP(Table1[[#This Row],[Customer ID]],'Customer Lookup'!A:B,2,)</f>
        <v>Alice Coley</v>
      </c>
      <c r="C287" s="1">
        <v>91174</v>
      </c>
      <c r="D287" s="1" t="str">
        <f>_xlfn.XLOOKUP(Table1[[#This Row],[Product Sub-Category]],'Product Lookup'!A:A,'Product Lookup'!B:B)</f>
        <v>Binders</v>
      </c>
      <c r="E287" s="1">
        <v>7</v>
      </c>
      <c r="F287" s="4">
        <v>59.78</v>
      </c>
      <c r="G287" s="1">
        <v>0.05</v>
      </c>
      <c r="H287" s="2">
        <v>42138</v>
      </c>
      <c r="I287" s="2">
        <v>42139</v>
      </c>
      <c r="J287" s="1" t="s">
        <v>50</v>
      </c>
      <c r="K287" s="1">
        <v>61801</v>
      </c>
      <c r="L287" s="1" t="s">
        <v>32</v>
      </c>
      <c r="M287" s="1" t="s">
        <v>321</v>
      </c>
      <c r="N287" s="1" t="s">
        <v>142</v>
      </c>
      <c r="O287" s="1" t="s">
        <v>2244</v>
      </c>
      <c r="P287" s="1" t="s">
        <v>58</v>
      </c>
      <c r="Q287" s="1" t="s">
        <v>2236</v>
      </c>
      <c r="R287" s="1" t="s">
        <v>51</v>
      </c>
      <c r="S287" s="1" t="s">
        <v>53</v>
      </c>
      <c r="T287" s="1"/>
      <c r="Y287" s="1"/>
    </row>
    <row r="288" spans="1:25" x14ac:dyDescent="0.35">
      <c r="A288" s="1">
        <v>540</v>
      </c>
      <c r="B288" s="1" t="str">
        <f>VLOOKUP(Table1[[#This Row],[Customer ID]],'Customer Lookup'!A:B,2,)</f>
        <v>Ruth Lamm</v>
      </c>
      <c r="C288" s="1">
        <v>91174</v>
      </c>
      <c r="D288" s="1" t="str">
        <f>_xlfn.XLOOKUP(Table1[[#This Row],[Product Sub-Category]],'Product Lookup'!A:A,'Product Lookup'!B:B)</f>
        <v>Telephones</v>
      </c>
      <c r="E288" s="1">
        <v>28</v>
      </c>
      <c r="F288" s="4">
        <v>20.99</v>
      </c>
      <c r="G288" s="1">
        <v>0.05</v>
      </c>
      <c r="H288" s="2">
        <v>42138</v>
      </c>
      <c r="I288" s="2">
        <v>42140</v>
      </c>
      <c r="J288" s="1" t="s">
        <v>50</v>
      </c>
      <c r="K288" s="1">
        <v>60061</v>
      </c>
      <c r="L288" s="1" t="s">
        <v>32</v>
      </c>
      <c r="M288" s="1" t="s">
        <v>355</v>
      </c>
      <c r="N288" s="1" t="s">
        <v>142</v>
      </c>
      <c r="O288" s="1" t="s">
        <v>2244</v>
      </c>
      <c r="P288" s="1" t="s">
        <v>73</v>
      </c>
      <c r="Q288" s="1" t="s">
        <v>2234</v>
      </c>
      <c r="R288" s="1" t="s">
        <v>51</v>
      </c>
      <c r="S288" s="1" t="s">
        <v>44</v>
      </c>
      <c r="T288" s="1"/>
      <c r="Y288" s="1"/>
    </row>
    <row r="289" spans="1:25" x14ac:dyDescent="0.35">
      <c r="A289" s="1">
        <v>540</v>
      </c>
      <c r="B289" s="1" t="str">
        <f>VLOOKUP(Table1[[#This Row],[Customer ID]],'Customer Lookup'!A:B,2,)</f>
        <v>Ruth Lamm</v>
      </c>
      <c r="C289" s="1">
        <v>91175</v>
      </c>
      <c r="D289" s="1" t="str">
        <f>_xlfn.XLOOKUP(Table1[[#This Row],[Product Sub-Category]],'Product Lookup'!A:A,'Product Lookup'!B:B)</f>
        <v>Office Machines</v>
      </c>
      <c r="E289" s="1">
        <v>41</v>
      </c>
      <c r="F289" s="4">
        <v>204.1</v>
      </c>
      <c r="G289" s="1">
        <v>0.1</v>
      </c>
      <c r="H289" s="2">
        <v>42147</v>
      </c>
      <c r="I289" s="2">
        <v>42149</v>
      </c>
      <c r="J289" s="1" t="s">
        <v>50</v>
      </c>
      <c r="K289" s="1">
        <v>60061</v>
      </c>
      <c r="L289" s="1" t="s">
        <v>32</v>
      </c>
      <c r="M289" s="1" t="s">
        <v>355</v>
      </c>
      <c r="N289" s="1" t="s">
        <v>142</v>
      </c>
      <c r="O289" s="1" t="s">
        <v>2243</v>
      </c>
      <c r="P289" s="1" t="s">
        <v>73</v>
      </c>
      <c r="Q289" s="1" t="s">
        <v>74</v>
      </c>
      <c r="R289" s="1" t="s">
        <v>51</v>
      </c>
      <c r="S289" s="1" t="s">
        <v>75</v>
      </c>
      <c r="T289" s="1"/>
      <c r="Y289" s="1"/>
    </row>
    <row r="290" spans="1:25" x14ac:dyDescent="0.35">
      <c r="A290" s="1">
        <v>547</v>
      </c>
      <c r="B290" s="1" t="str">
        <f>VLOOKUP(Table1[[#This Row],[Customer ID]],'Customer Lookup'!A:B,2,)</f>
        <v>Henry Ball</v>
      </c>
      <c r="C290" s="1">
        <v>86250</v>
      </c>
      <c r="D290" s="1" t="str">
        <f>_xlfn.XLOOKUP(Table1[[#This Row],[Product Sub-Category]],'Product Lookup'!A:A,'Product Lookup'!B:B)</f>
        <v>Furnishings</v>
      </c>
      <c r="E290" s="1">
        <v>4</v>
      </c>
      <c r="F290" s="4">
        <v>13.73</v>
      </c>
      <c r="G290" s="1">
        <v>0.05</v>
      </c>
      <c r="H290" s="2">
        <v>42169</v>
      </c>
      <c r="I290" s="2">
        <v>42170</v>
      </c>
      <c r="J290" s="1" t="s">
        <v>31</v>
      </c>
      <c r="K290" s="1">
        <v>26501</v>
      </c>
      <c r="L290" s="1" t="s">
        <v>22</v>
      </c>
      <c r="M290" s="1" t="s">
        <v>357</v>
      </c>
      <c r="N290" s="1" t="s">
        <v>356</v>
      </c>
      <c r="O290" s="1" t="s">
        <v>1097</v>
      </c>
      <c r="P290" s="1" t="s">
        <v>34</v>
      </c>
      <c r="Q290" s="1" t="s">
        <v>52</v>
      </c>
      <c r="R290" s="1" t="s">
        <v>81</v>
      </c>
      <c r="S290" s="1" t="s">
        <v>26</v>
      </c>
      <c r="T290" s="1"/>
      <c r="Y290" s="1"/>
    </row>
    <row r="291" spans="1:25" x14ac:dyDescent="0.35">
      <c r="A291" s="1">
        <v>549</v>
      </c>
      <c r="B291" s="1" t="str">
        <f>VLOOKUP(Table1[[#This Row],[Customer ID]],'Customer Lookup'!A:B,2,)</f>
        <v>Dennis Boykin Townsend</v>
      </c>
      <c r="C291" s="1">
        <v>90908</v>
      </c>
      <c r="D291" s="1" t="str">
        <f>_xlfn.XLOOKUP(Table1[[#This Row],[Product Sub-Category]],'Product Lookup'!A:A,'Product Lookup'!B:B)</f>
        <v>Binders</v>
      </c>
      <c r="E291" s="1">
        <v>9</v>
      </c>
      <c r="F291" s="4">
        <v>7.1</v>
      </c>
      <c r="G291" s="1">
        <v>0.05</v>
      </c>
      <c r="H291" s="2">
        <v>42024</v>
      </c>
      <c r="I291" s="2">
        <v>42024</v>
      </c>
      <c r="J291" s="1" t="s">
        <v>31</v>
      </c>
      <c r="K291" s="1">
        <v>88201</v>
      </c>
      <c r="L291" s="1" t="s">
        <v>32</v>
      </c>
      <c r="M291" s="1" t="s">
        <v>358</v>
      </c>
      <c r="N291" s="1" t="s">
        <v>244</v>
      </c>
      <c r="O291" s="1" t="s">
        <v>2244</v>
      </c>
      <c r="P291" s="1" t="s">
        <v>58</v>
      </c>
      <c r="Q291" s="1" t="s">
        <v>2236</v>
      </c>
      <c r="R291" s="1" t="s">
        <v>81</v>
      </c>
      <c r="S291" s="1" t="s">
        <v>53</v>
      </c>
      <c r="T291" s="1"/>
      <c r="Y291" s="1"/>
    </row>
    <row r="292" spans="1:25" x14ac:dyDescent="0.35">
      <c r="A292" s="1">
        <v>550</v>
      </c>
      <c r="B292" s="1" t="str">
        <f>VLOOKUP(Table1[[#This Row],[Customer ID]],'Customer Lookup'!A:B,2,)</f>
        <v>Edna Monroe Talley</v>
      </c>
      <c r="C292" s="1">
        <v>90909</v>
      </c>
      <c r="D292" s="1" t="str">
        <f>_xlfn.XLOOKUP(Table1[[#This Row],[Product Sub-Category]],'Product Lookup'!A:A,'Product Lookup'!B:B)</f>
        <v>Pens</v>
      </c>
      <c r="E292" s="1">
        <v>11</v>
      </c>
      <c r="F292" s="4">
        <v>1.68</v>
      </c>
      <c r="G292" s="1">
        <v>0.05</v>
      </c>
      <c r="H292" s="2">
        <v>42034</v>
      </c>
      <c r="I292" s="2">
        <v>42035</v>
      </c>
      <c r="J292" s="1" t="s">
        <v>21</v>
      </c>
      <c r="K292" s="1">
        <v>78155</v>
      </c>
      <c r="L292" s="1" t="s">
        <v>32</v>
      </c>
      <c r="M292" s="1" t="s">
        <v>359</v>
      </c>
      <c r="N292" s="1" t="s">
        <v>112</v>
      </c>
      <c r="O292" s="1" t="s">
        <v>2244</v>
      </c>
      <c r="P292" s="1" t="s">
        <v>58</v>
      </c>
      <c r="Q292" s="1" t="s">
        <v>25</v>
      </c>
      <c r="R292" s="1" t="s">
        <v>81</v>
      </c>
      <c r="S292" s="1" t="s">
        <v>26</v>
      </c>
      <c r="T292" s="1"/>
      <c r="Y292" s="1"/>
    </row>
    <row r="293" spans="1:25" x14ac:dyDescent="0.35">
      <c r="A293" s="1">
        <v>550</v>
      </c>
      <c r="B293" s="1" t="str">
        <f>VLOOKUP(Table1[[#This Row],[Customer ID]],'Customer Lookup'!A:B,2,)</f>
        <v>Edna Monroe Talley</v>
      </c>
      <c r="C293" s="1">
        <v>90909</v>
      </c>
      <c r="D293" s="1" t="str">
        <f>_xlfn.XLOOKUP(Table1[[#This Row],[Product Sub-Category]],'Product Lookup'!A:A,'Product Lookup'!B:B)</f>
        <v>Tables</v>
      </c>
      <c r="E293" s="1">
        <v>1</v>
      </c>
      <c r="F293" s="4">
        <v>218.75</v>
      </c>
      <c r="G293" s="1">
        <v>0.1</v>
      </c>
      <c r="H293" s="2">
        <v>42034</v>
      </c>
      <c r="I293" s="2">
        <v>42036</v>
      </c>
      <c r="J293" s="1" t="s">
        <v>21</v>
      </c>
      <c r="K293" s="1">
        <v>78155</v>
      </c>
      <c r="L293" s="1" t="s">
        <v>32</v>
      </c>
      <c r="M293" s="1" t="s">
        <v>359</v>
      </c>
      <c r="N293" s="1" t="s">
        <v>112</v>
      </c>
      <c r="O293" s="1" t="s">
        <v>2244</v>
      </c>
      <c r="P293" s="1" t="s">
        <v>34</v>
      </c>
      <c r="Q293" s="1" t="s">
        <v>123</v>
      </c>
      <c r="R293" s="1" t="s">
        <v>81</v>
      </c>
      <c r="S293" s="1" t="s">
        <v>108</v>
      </c>
      <c r="T293" s="1"/>
      <c r="Y293" s="1"/>
    </row>
    <row r="294" spans="1:25" x14ac:dyDescent="0.35">
      <c r="A294" s="1">
        <v>550</v>
      </c>
      <c r="B294" s="1" t="str">
        <f>VLOOKUP(Table1[[#This Row],[Customer ID]],'Customer Lookup'!A:B,2,)</f>
        <v>Edna Monroe Talley</v>
      </c>
      <c r="C294" s="1">
        <v>90910</v>
      </c>
      <c r="D294" s="1" t="str">
        <f>_xlfn.XLOOKUP(Table1[[#This Row],[Product Sub-Category]],'Product Lookup'!A:A,'Product Lookup'!B:B)</f>
        <v>Copiers</v>
      </c>
      <c r="E294" s="1">
        <v>13</v>
      </c>
      <c r="F294" s="4">
        <v>549.99</v>
      </c>
      <c r="G294" s="1">
        <v>0.1</v>
      </c>
      <c r="H294" s="2">
        <v>42167</v>
      </c>
      <c r="I294" s="2">
        <v>42168</v>
      </c>
      <c r="J294" s="1" t="s">
        <v>50</v>
      </c>
      <c r="K294" s="1">
        <v>78155</v>
      </c>
      <c r="L294" s="1" t="s">
        <v>32</v>
      </c>
      <c r="M294" s="1" t="s">
        <v>359</v>
      </c>
      <c r="N294" s="1" t="s">
        <v>112</v>
      </c>
      <c r="O294" s="1" t="s">
        <v>2244</v>
      </c>
      <c r="P294" s="1" t="s">
        <v>73</v>
      </c>
      <c r="Q294" s="1" t="s">
        <v>2241</v>
      </c>
      <c r="R294" s="1" t="s">
        <v>81</v>
      </c>
      <c r="S294" s="1" t="s">
        <v>36</v>
      </c>
      <c r="T294" s="1"/>
      <c r="Y294" s="1"/>
    </row>
    <row r="295" spans="1:25" x14ac:dyDescent="0.35">
      <c r="A295" s="1">
        <v>550</v>
      </c>
      <c r="B295" s="1" t="str">
        <f>VLOOKUP(Table1[[#This Row],[Customer ID]],'Customer Lookup'!A:B,2,)</f>
        <v>Edna Monroe Talley</v>
      </c>
      <c r="C295" s="1">
        <v>90910</v>
      </c>
      <c r="D295" s="1" t="str">
        <f>_xlfn.XLOOKUP(Table1[[#This Row],[Product Sub-Category]],'Product Lookup'!A:A,'Product Lookup'!B:B)</f>
        <v>Telephones</v>
      </c>
      <c r="E295" s="1">
        <v>1</v>
      </c>
      <c r="F295" s="4">
        <v>115.99</v>
      </c>
      <c r="G295" s="1">
        <v>0.1</v>
      </c>
      <c r="H295" s="2">
        <v>42167</v>
      </c>
      <c r="I295" s="2">
        <v>42168</v>
      </c>
      <c r="J295" s="1" t="s">
        <v>50</v>
      </c>
      <c r="K295" s="1">
        <v>78155</v>
      </c>
      <c r="L295" s="1" t="s">
        <v>22</v>
      </c>
      <c r="M295" s="1" t="s">
        <v>359</v>
      </c>
      <c r="N295" s="1" t="s">
        <v>112</v>
      </c>
      <c r="O295" s="1" t="s">
        <v>2244</v>
      </c>
      <c r="P295" s="1" t="s">
        <v>73</v>
      </c>
      <c r="Q295" s="1" t="s">
        <v>2234</v>
      </c>
      <c r="R295" s="1" t="s">
        <v>81</v>
      </c>
      <c r="S295" s="1" t="s">
        <v>53</v>
      </c>
      <c r="T295" s="1"/>
      <c r="Y295" s="1"/>
    </row>
    <row r="296" spans="1:25" x14ac:dyDescent="0.35">
      <c r="A296" s="1">
        <v>551</v>
      </c>
      <c r="B296" s="1" t="str">
        <f>VLOOKUP(Table1[[#This Row],[Customer ID]],'Customer Lookup'!A:B,2,)</f>
        <v>Peggy Chan</v>
      </c>
      <c r="C296" s="1">
        <v>90909</v>
      </c>
      <c r="D296" s="1" t="str">
        <f>_xlfn.XLOOKUP(Table1[[#This Row],[Product Sub-Category]],'Product Lookup'!A:A,'Product Lookup'!B:B)</f>
        <v>Paper</v>
      </c>
      <c r="E296" s="1">
        <v>2</v>
      </c>
      <c r="F296" s="4">
        <v>15.04</v>
      </c>
      <c r="G296" s="1">
        <v>0.05</v>
      </c>
      <c r="H296" s="2">
        <v>42034</v>
      </c>
      <c r="I296" s="2">
        <v>42036</v>
      </c>
      <c r="J296" s="1" t="s">
        <v>21</v>
      </c>
      <c r="K296" s="1">
        <v>75090</v>
      </c>
      <c r="L296" s="1" t="s">
        <v>32</v>
      </c>
      <c r="M296" s="1" t="s">
        <v>360</v>
      </c>
      <c r="N296" s="1" t="s">
        <v>112</v>
      </c>
      <c r="O296" s="1" t="s">
        <v>1097</v>
      </c>
      <c r="P296" s="1" t="s">
        <v>58</v>
      </c>
      <c r="Q296" s="1" t="s">
        <v>83</v>
      </c>
      <c r="R296" s="1" t="s">
        <v>81</v>
      </c>
      <c r="S296" s="1" t="s">
        <v>26</v>
      </c>
      <c r="T296" s="1"/>
      <c r="Y296" s="1"/>
    </row>
    <row r="297" spans="1:25" x14ac:dyDescent="0.35">
      <c r="A297" s="1">
        <v>553</v>
      </c>
      <c r="B297" s="1" t="str">
        <f>VLOOKUP(Table1[[#This Row],[Customer ID]],'Customer Lookup'!A:B,2,)</f>
        <v>Kristine Connolly</v>
      </c>
      <c r="C297" s="1">
        <v>17155</v>
      </c>
      <c r="D297" s="1" t="str">
        <f>_xlfn.XLOOKUP(Table1[[#This Row],[Product Sub-Category]],'Product Lookup'!A:A,'Product Lookup'!B:B)</f>
        <v>Paper</v>
      </c>
      <c r="E297" s="1">
        <v>36</v>
      </c>
      <c r="F297" s="4">
        <v>6.88</v>
      </c>
      <c r="G297" s="1">
        <v>0.05</v>
      </c>
      <c r="H297" s="2">
        <v>42032</v>
      </c>
      <c r="I297" s="2">
        <v>42033</v>
      </c>
      <c r="J297" s="1" t="s">
        <v>50</v>
      </c>
      <c r="K297" s="1">
        <v>90008</v>
      </c>
      <c r="L297" s="1" t="s">
        <v>22</v>
      </c>
      <c r="M297" s="1" t="s">
        <v>361</v>
      </c>
      <c r="N297" s="1" t="s">
        <v>37</v>
      </c>
      <c r="O297" s="1" t="s">
        <v>1097</v>
      </c>
      <c r="P297" s="1" t="s">
        <v>58</v>
      </c>
      <c r="Q297" s="1" t="s">
        <v>83</v>
      </c>
      <c r="R297" s="1" t="s">
        <v>42</v>
      </c>
      <c r="S297" s="1" t="s">
        <v>26</v>
      </c>
      <c r="T297" s="1"/>
      <c r="Y297" s="1"/>
    </row>
    <row r="298" spans="1:25" x14ac:dyDescent="0.35">
      <c r="A298" s="1">
        <v>553</v>
      </c>
      <c r="B298" s="1" t="str">
        <f>VLOOKUP(Table1[[#This Row],[Customer ID]],'Customer Lookup'!A:B,2,)</f>
        <v>Kristine Connolly</v>
      </c>
      <c r="C298" s="1">
        <v>2433</v>
      </c>
      <c r="D298" s="1" t="str">
        <f>_xlfn.XLOOKUP(Table1[[#This Row],[Product Sub-Category]],'Product Lookup'!A:A,'Product Lookup'!B:B)</f>
        <v>Office Machines</v>
      </c>
      <c r="E298" s="1">
        <v>25</v>
      </c>
      <c r="F298" s="4">
        <v>2036.48</v>
      </c>
      <c r="G298" s="1">
        <v>0.15</v>
      </c>
      <c r="H298" s="2">
        <v>42056</v>
      </c>
      <c r="I298" s="2">
        <v>42056</v>
      </c>
      <c r="J298" s="1" t="s">
        <v>31</v>
      </c>
      <c r="K298" s="1">
        <v>90008</v>
      </c>
      <c r="L298" s="1" t="s">
        <v>32</v>
      </c>
      <c r="M298" s="1" t="s">
        <v>361</v>
      </c>
      <c r="N298" s="1" t="s">
        <v>37</v>
      </c>
      <c r="O298" s="1" t="s">
        <v>1097</v>
      </c>
      <c r="P298" s="1" t="s">
        <v>73</v>
      </c>
      <c r="Q298" s="1" t="s">
        <v>74</v>
      </c>
      <c r="R298" s="1" t="s">
        <v>81</v>
      </c>
      <c r="S298" s="1" t="s">
        <v>36</v>
      </c>
      <c r="T298" s="1"/>
      <c r="Y298" s="1"/>
    </row>
    <row r="299" spans="1:25" x14ac:dyDescent="0.35">
      <c r="A299" s="1">
        <v>553</v>
      </c>
      <c r="B299" s="1" t="str">
        <f>VLOOKUP(Table1[[#This Row],[Customer ID]],'Customer Lookup'!A:B,2,)</f>
        <v>Kristine Connolly</v>
      </c>
      <c r="C299" s="1">
        <v>8165</v>
      </c>
      <c r="D299" s="1" t="str">
        <f>_xlfn.XLOOKUP(Table1[[#This Row],[Product Sub-Category]],'Product Lookup'!A:A,'Product Lookup'!B:B)</f>
        <v>Paper</v>
      </c>
      <c r="E299" s="1">
        <v>63</v>
      </c>
      <c r="F299" s="4">
        <v>4.9800000000000004</v>
      </c>
      <c r="G299" s="1">
        <v>0.05</v>
      </c>
      <c r="H299" s="2">
        <v>42109</v>
      </c>
      <c r="I299" s="2">
        <v>42118</v>
      </c>
      <c r="J299" s="1" t="s">
        <v>98</v>
      </c>
      <c r="K299" s="1">
        <v>90008</v>
      </c>
      <c r="L299" s="1" t="s">
        <v>32</v>
      </c>
      <c r="M299" s="1" t="s">
        <v>361</v>
      </c>
      <c r="N299" s="1" t="s">
        <v>37</v>
      </c>
      <c r="O299" s="1" t="s">
        <v>1097</v>
      </c>
      <c r="P299" s="1" t="s">
        <v>58</v>
      </c>
      <c r="Q299" s="1" t="s">
        <v>83</v>
      </c>
      <c r="R299" s="1" t="s">
        <v>81</v>
      </c>
      <c r="S299" s="1" t="s">
        <v>53</v>
      </c>
      <c r="T299" s="1"/>
      <c r="Y299" s="1"/>
    </row>
    <row r="300" spans="1:25" x14ac:dyDescent="0.35">
      <c r="A300" s="1">
        <v>553</v>
      </c>
      <c r="B300" s="1" t="str">
        <f>VLOOKUP(Table1[[#This Row],[Customer ID]],'Customer Lookup'!A:B,2,)</f>
        <v>Kristine Connolly</v>
      </c>
      <c r="C300" s="1">
        <v>359</v>
      </c>
      <c r="D300" s="1" t="str">
        <f>_xlfn.XLOOKUP(Table1[[#This Row],[Product Sub-Category]],'Product Lookup'!A:A,'Product Lookup'!B:B)</f>
        <v>Tables</v>
      </c>
      <c r="E300" s="1">
        <v>56</v>
      </c>
      <c r="F300" s="4">
        <v>124.49</v>
      </c>
      <c r="G300" s="1">
        <v>0.1</v>
      </c>
      <c r="H300" s="2">
        <v>42173</v>
      </c>
      <c r="I300" s="2">
        <v>42174</v>
      </c>
      <c r="J300" s="1" t="s">
        <v>50</v>
      </c>
      <c r="K300" s="1">
        <v>90008</v>
      </c>
      <c r="L300" s="1" t="s">
        <v>32</v>
      </c>
      <c r="M300" s="1" t="s">
        <v>361</v>
      </c>
      <c r="N300" s="1" t="s">
        <v>37</v>
      </c>
      <c r="O300" s="1" t="s">
        <v>1097</v>
      </c>
      <c r="P300" s="1" t="s">
        <v>34</v>
      </c>
      <c r="Q300" s="1" t="s">
        <v>123</v>
      </c>
      <c r="R300" s="1" t="s">
        <v>81</v>
      </c>
      <c r="S300" s="1" t="s">
        <v>108</v>
      </c>
      <c r="T300" s="1"/>
      <c r="Y300" s="1"/>
    </row>
    <row r="301" spans="1:25" x14ac:dyDescent="0.35">
      <c r="A301" s="1">
        <v>555</v>
      </c>
      <c r="B301" s="1" t="str">
        <f>VLOOKUP(Table1[[#This Row],[Customer ID]],'Customer Lookup'!A:B,2,)</f>
        <v>Walter Young</v>
      </c>
      <c r="C301" s="1">
        <v>86190</v>
      </c>
      <c r="D301" s="1" t="str">
        <f>_xlfn.XLOOKUP(Table1[[#This Row],[Product Sub-Category]],'Product Lookup'!A:A,'Product Lookup'!B:B)</f>
        <v>Office Machines</v>
      </c>
      <c r="E301" s="1">
        <v>6</v>
      </c>
      <c r="F301" s="4">
        <v>2036.48</v>
      </c>
      <c r="G301" s="1">
        <v>0.15</v>
      </c>
      <c r="H301" s="2">
        <v>42056</v>
      </c>
      <c r="I301" s="2">
        <v>42056</v>
      </c>
      <c r="J301" s="1" t="s">
        <v>31</v>
      </c>
      <c r="K301" s="1">
        <v>84062</v>
      </c>
      <c r="L301" s="1" t="s">
        <v>32</v>
      </c>
      <c r="M301" s="1" t="s">
        <v>362</v>
      </c>
      <c r="N301" s="1" t="s">
        <v>161</v>
      </c>
      <c r="O301" s="1" t="s">
        <v>1097</v>
      </c>
      <c r="P301" s="1" t="s">
        <v>73</v>
      </c>
      <c r="Q301" s="1" t="s">
        <v>74</v>
      </c>
      <c r="R301" s="1" t="s">
        <v>81</v>
      </c>
      <c r="S301" s="1" t="s">
        <v>36</v>
      </c>
      <c r="T301" s="1"/>
      <c r="Y301" s="1"/>
    </row>
    <row r="302" spans="1:25" x14ac:dyDescent="0.35">
      <c r="A302" s="1">
        <v>555</v>
      </c>
      <c r="B302" s="1" t="str">
        <f>VLOOKUP(Table1[[#This Row],[Customer ID]],'Customer Lookup'!A:B,2,)</f>
        <v>Walter Young</v>
      </c>
      <c r="C302" s="1">
        <v>86191</v>
      </c>
      <c r="D302" s="1" t="str">
        <f>_xlfn.XLOOKUP(Table1[[#This Row],[Product Sub-Category]],'Product Lookup'!A:A,'Product Lookup'!B:B)</f>
        <v>Paper</v>
      </c>
      <c r="E302" s="1">
        <v>16</v>
      </c>
      <c r="F302" s="4">
        <v>4.9800000000000004</v>
      </c>
      <c r="G302" s="1">
        <v>0.05</v>
      </c>
      <c r="H302" s="2">
        <v>42109</v>
      </c>
      <c r="I302" s="2">
        <v>42118</v>
      </c>
      <c r="J302" s="1" t="s">
        <v>98</v>
      </c>
      <c r="K302" s="1">
        <v>84062</v>
      </c>
      <c r="L302" s="1" t="s">
        <v>32</v>
      </c>
      <c r="M302" s="1" t="s">
        <v>362</v>
      </c>
      <c r="N302" s="1" t="s">
        <v>161</v>
      </c>
      <c r="O302" s="1" t="s">
        <v>1097</v>
      </c>
      <c r="P302" s="1" t="s">
        <v>58</v>
      </c>
      <c r="Q302" s="1" t="s">
        <v>83</v>
      </c>
      <c r="R302" s="1" t="s">
        <v>81</v>
      </c>
      <c r="S302" s="1" t="s">
        <v>53</v>
      </c>
      <c r="T302" s="1"/>
      <c r="Y302" s="1"/>
    </row>
    <row r="303" spans="1:25" x14ac:dyDescent="0.35">
      <c r="A303" s="1">
        <v>555</v>
      </c>
      <c r="B303" s="1" t="str">
        <f>VLOOKUP(Table1[[#This Row],[Customer ID]],'Customer Lookup'!A:B,2,)</f>
        <v>Walter Young</v>
      </c>
      <c r="C303" s="1">
        <v>86192</v>
      </c>
      <c r="D303" s="1" t="str">
        <f>_xlfn.XLOOKUP(Table1[[#This Row],[Product Sub-Category]],'Product Lookup'!A:A,'Product Lookup'!B:B)</f>
        <v>Tables</v>
      </c>
      <c r="E303" s="1">
        <v>14</v>
      </c>
      <c r="F303" s="4">
        <v>124.49</v>
      </c>
      <c r="G303" s="1">
        <v>0.1</v>
      </c>
      <c r="H303" s="2">
        <v>42173</v>
      </c>
      <c r="I303" s="2">
        <v>42174</v>
      </c>
      <c r="J303" s="1" t="s">
        <v>50</v>
      </c>
      <c r="K303" s="1">
        <v>84062</v>
      </c>
      <c r="L303" s="1" t="s">
        <v>32</v>
      </c>
      <c r="M303" s="1" t="s">
        <v>362</v>
      </c>
      <c r="N303" s="1" t="s">
        <v>161</v>
      </c>
      <c r="O303" s="1" t="s">
        <v>1097</v>
      </c>
      <c r="P303" s="1" t="s">
        <v>34</v>
      </c>
      <c r="Q303" s="1" t="s">
        <v>123</v>
      </c>
      <c r="R303" s="1" t="s">
        <v>81</v>
      </c>
      <c r="S303" s="1" t="s">
        <v>108</v>
      </c>
      <c r="T303" s="1"/>
      <c r="Y303" s="1"/>
    </row>
    <row r="304" spans="1:25" x14ac:dyDescent="0.35">
      <c r="A304" s="1">
        <v>556</v>
      </c>
      <c r="B304" s="1" t="str">
        <f>VLOOKUP(Table1[[#This Row],[Customer ID]],'Customer Lookup'!A:B,2,)</f>
        <v>Kristina Sanders</v>
      </c>
      <c r="C304" s="1">
        <v>86189</v>
      </c>
      <c r="D304" s="1" t="str">
        <f>_xlfn.XLOOKUP(Table1[[#This Row],[Product Sub-Category]],'Product Lookup'!A:A,'Product Lookup'!B:B)</f>
        <v>Paper</v>
      </c>
      <c r="E304" s="1">
        <v>9</v>
      </c>
      <c r="F304" s="4">
        <v>6.88</v>
      </c>
      <c r="G304" s="1">
        <v>0.05</v>
      </c>
      <c r="H304" s="2">
        <v>42032</v>
      </c>
      <c r="I304" s="2">
        <v>42033</v>
      </c>
      <c r="J304" s="1" t="s">
        <v>50</v>
      </c>
      <c r="K304" s="1">
        <v>84604</v>
      </c>
      <c r="L304" s="1" t="s">
        <v>22</v>
      </c>
      <c r="M304" s="1" t="s">
        <v>363</v>
      </c>
      <c r="N304" s="1" t="s">
        <v>161</v>
      </c>
      <c r="O304" s="1" t="s">
        <v>1097</v>
      </c>
      <c r="P304" s="1" t="s">
        <v>58</v>
      </c>
      <c r="Q304" s="1" t="s">
        <v>83</v>
      </c>
      <c r="R304" s="1" t="s">
        <v>42</v>
      </c>
      <c r="S304" s="1" t="s">
        <v>26</v>
      </c>
      <c r="T304" s="1"/>
      <c r="Y304" s="1"/>
    </row>
    <row r="305" spans="1:25" x14ac:dyDescent="0.35">
      <c r="A305" s="1">
        <v>556</v>
      </c>
      <c r="B305" s="1" t="str">
        <f>VLOOKUP(Table1[[#This Row],[Customer ID]],'Customer Lookup'!A:B,2,)</f>
        <v>Kristina Sanders</v>
      </c>
      <c r="C305" s="1">
        <v>86189</v>
      </c>
      <c r="D305" s="1" t="str">
        <f>_xlfn.XLOOKUP(Table1[[#This Row],[Product Sub-Category]],'Product Lookup'!A:A,'Product Lookup'!B:B)</f>
        <v>Storage</v>
      </c>
      <c r="E305" s="1">
        <v>8</v>
      </c>
      <c r="F305" s="4">
        <v>32.479999999999997</v>
      </c>
      <c r="G305" s="1">
        <v>0.05</v>
      </c>
      <c r="H305" s="2">
        <v>42032</v>
      </c>
      <c r="I305" s="2">
        <v>42032</v>
      </c>
      <c r="J305" s="1" t="s">
        <v>50</v>
      </c>
      <c r="K305" s="1">
        <v>84604</v>
      </c>
      <c r="L305" s="1" t="s">
        <v>22</v>
      </c>
      <c r="M305" s="1" t="s">
        <v>363</v>
      </c>
      <c r="N305" s="1" t="s">
        <v>161</v>
      </c>
      <c r="O305" s="1" t="s">
        <v>2245</v>
      </c>
      <c r="P305" s="1" t="s">
        <v>58</v>
      </c>
      <c r="Q305" s="1" t="s">
        <v>119</v>
      </c>
      <c r="R305" s="1" t="s">
        <v>42</v>
      </c>
      <c r="S305" s="1" t="s">
        <v>178</v>
      </c>
      <c r="T305" s="1"/>
      <c r="Y305" s="1"/>
    </row>
    <row r="306" spans="1:25" x14ac:dyDescent="0.35">
      <c r="A306" s="1">
        <v>568</v>
      </c>
      <c r="B306" s="1" t="str">
        <f>VLOOKUP(Table1[[#This Row],[Customer ID]],'Customer Lookup'!A:B,2,)</f>
        <v>Peter McConnell</v>
      </c>
      <c r="C306" s="1">
        <v>88879</v>
      </c>
      <c r="D306" s="1" t="str">
        <f>_xlfn.XLOOKUP(Table1[[#This Row],[Product Sub-Category]],'Product Lookup'!A:A,'Product Lookup'!B:B)</f>
        <v>Chairs</v>
      </c>
      <c r="E306" s="1">
        <v>4</v>
      </c>
      <c r="F306" s="4">
        <v>280.98</v>
      </c>
      <c r="G306" s="1">
        <v>0.1</v>
      </c>
      <c r="H306" s="2">
        <v>42067</v>
      </c>
      <c r="I306" s="2">
        <v>42068</v>
      </c>
      <c r="J306" s="1" t="s">
        <v>41</v>
      </c>
      <c r="K306" s="1">
        <v>39701</v>
      </c>
      <c r="L306" s="1" t="s">
        <v>32</v>
      </c>
      <c r="M306" s="1" t="s">
        <v>280</v>
      </c>
      <c r="N306" s="1" t="s">
        <v>364</v>
      </c>
      <c r="O306" s="1" t="s">
        <v>2245</v>
      </c>
      <c r="P306" s="1" t="s">
        <v>34</v>
      </c>
      <c r="Q306" s="1" t="s">
        <v>35</v>
      </c>
      <c r="R306" s="1" t="s">
        <v>104</v>
      </c>
      <c r="S306" s="1" t="s">
        <v>36</v>
      </c>
      <c r="T306" s="1"/>
      <c r="Y306" s="1"/>
    </row>
    <row r="307" spans="1:25" x14ac:dyDescent="0.35">
      <c r="A307" s="1">
        <v>568</v>
      </c>
      <c r="B307" s="1" t="str">
        <f>VLOOKUP(Table1[[#This Row],[Customer ID]],'Customer Lookup'!A:B,2,)</f>
        <v>Peter McConnell</v>
      </c>
      <c r="C307" s="1">
        <v>88880</v>
      </c>
      <c r="D307" s="1" t="str">
        <f>_xlfn.XLOOKUP(Table1[[#This Row],[Product Sub-Category]],'Product Lookup'!A:A,'Product Lookup'!B:B)</f>
        <v>Appliances</v>
      </c>
      <c r="E307" s="1">
        <v>12</v>
      </c>
      <c r="F307" s="4">
        <v>70.97</v>
      </c>
      <c r="G307" s="1">
        <v>0.05</v>
      </c>
      <c r="H307" s="2">
        <v>42109</v>
      </c>
      <c r="I307" s="2">
        <v>42109</v>
      </c>
      <c r="J307" s="1" t="s">
        <v>31</v>
      </c>
      <c r="K307" s="1">
        <v>39701</v>
      </c>
      <c r="L307" s="1" t="s">
        <v>32</v>
      </c>
      <c r="M307" s="1" t="s">
        <v>280</v>
      </c>
      <c r="N307" s="1" t="s">
        <v>364</v>
      </c>
      <c r="O307" s="1" t="s">
        <v>2245</v>
      </c>
      <c r="P307" s="1" t="s">
        <v>58</v>
      </c>
      <c r="Q307" s="1" t="s">
        <v>196</v>
      </c>
      <c r="R307" s="1" t="s">
        <v>104</v>
      </c>
      <c r="S307" s="1" t="s">
        <v>53</v>
      </c>
      <c r="T307" s="1"/>
      <c r="Y307" s="1"/>
    </row>
    <row r="308" spans="1:25" x14ac:dyDescent="0.35">
      <c r="A308" s="1">
        <v>568</v>
      </c>
      <c r="B308" s="1" t="str">
        <f>VLOOKUP(Table1[[#This Row],[Customer ID]],'Customer Lookup'!A:B,2,)</f>
        <v>Peter McConnell</v>
      </c>
      <c r="C308" s="1">
        <v>88882</v>
      </c>
      <c r="D308" s="1" t="str">
        <f>_xlfn.XLOOKUP(Table1[[#This Row],[Product Sub-Category]],'Product Lookup'!A:A,'Product Lookup'!B:B)</f>
        <v>Binders</v>
      </c>
      <c r="E308" s="1">
        <v>16</v>
      </c>
      <c r="F308" s="4">
        <v>67.28</v>
      </c>
      <c r="G308" s="1">
        <v>0.05</v>
      </c>
      <c r="H308" s="2">
        <v>42095</v>
      </c>
      <c r="I308" s="2">
        <v>42097</v>
      </c>
      <c r="J308" s="1" t="s">
        <v>50</v>
      </c>
      <c r="K308" s="1">
        <v>39701</v>
      </c>
      <c r="L308" s="1" t="s">
        <v>22</v>
      </c>
      <c r="M308" s="1" t="s">
        <v>280</v>
      </c>
      <c r="N308" s="1" t="s">
        <v>364</v>
      </c>
      <c r="O308" s="1" t="s">
        <v>1097</v>
      </c>
      <c r="P308" s="1" t="s">
        <v>58</v>
      </c>
      <c r="Q308" s="1" t="s">
        <v>2236</v>
      </c>
      <c r="R308" s="1" t="s">
        <v>104</v>
      </c>
      <c r="S308" s="1" t="s">
        <v>53</v>
      </c>
      <c r="T308" s="1"/>
      <c r="Y308" s="1"/>
    </row>
    <row r="309" spans="1:25" x14ac:dyDescent="0.35">
      <c r="A309" s="1">
        <v>570</v>
      </c>
      <c r="B309" s="1" t="str">
        <f>VLOOKUP(Table1[[#This Row],[Customer ID]],'Customer Lookup'!A:B,2,)</f>
        <v>Katharine Bass</v>
      </c>
      <c r="C309" s="1">
        <v>88881</v>
      </c>
      <c r="D309" s="1" t="str">
        <f>_xlfn.XLOOKUP(Table1[[#This Row],[Product Sub-Category]],'Product Lookup'!A:A,'Product Lookup'!B:B)</f>
        <v>Telephones</v>
      </c>
      <c r="E309" s="1">
        <v>10</v>
      </c>
      <c r="F309" s="4">
        <v>7.99</v>
      </c>
      <c r="G309" s="1">
        <v>0.05</v>
      </c>
      <c r="H309" s="2">
        <v>42017</v>
      </c>
      <c r="I309" s="2">
        <v>42017</v>
      </c>
      <c r="J309" s="1" t="s">
        <v>98</v>
      </c>
      <c r="K309" s="1">
        <v>89015</v>
      </c>
      <c r="L309" s="1" t="s">
        <v>32</v>
      </c>
      <c r="M309" s="1" t="s">
        <v>365</v>
      </c>
      <c r="N309" s="1" t="s">
        <v>317</v>
      </c>
      <c r="O309" s="1" t="s">
        <v>2244</v>
      </c>
      <c r="P309" s="1" t="s">
        <v>73</v>
      </c>
      <c r="Q309" s="1" t="s">
        <v>2234</v>
      </c>
      <c r="R309" s="1" t="s">
        <v>104</v>
      </c>
      <c r="S309" s="1" t="s">
        <v>75</v>
      </c>
      <c r="T309" s="1"/>
      <c r="Y309" s="1"/>
    </row>
    <row r="310" spans="1:25" x14ac:dyDescent="0.35">
      <c r="A310" s="1">
        <v>573</v>
      </c>
      <c r="B310" s="1" t="str">
        <f>VLOOKUP(Table1[[#This Row],[Customer ID]],'Customer Lookup'!A:B,2,)</f>
        <v>Vanessa Winstead</v>
      </c>
      <c r="C310" s="1">
        <v>86555</v>
      </c>
      <c r="D310" s="1" t="str">
        <f>_xlfn.XLOOKUP(Table1[[#This Row],[Product Sub-Category]],'Product Lookup'!A:A,'Product Lookup'!B:B)</f>
        <v>Binders</v>
      </c>
      <c r="E310" s="1">
        <v>1</v>
      </c>
      <c r="F310" s="4">
        <v>4.13</v>
      </c>
      <c r="G310" s="1">
        <v>0.05</v>
      </c>
      <c r="H310" s="2">
        <v>42076</v>
      </c>
      <c r="I310" s="2">
        <v>42077</v>
      </c>
      <c r="J310" s="1" t="s">
        <v>41</v>
      </c>
      <c r="K310" s="1">
        <v>61554</v>
      </c>
      <c r="L310" s="1" t="s">
        <v>32</v>
      </c>
      <c r="M310" s="1" t="s">
        <v>366</v>
      </c>
      <c r="N310" s="1" t="s">
        <v>142</v>
      </c>
      <c r="O310" s="1" t="s">
        <v>2244</v>
      </c>
      <c r="P310" s="1" t="s">
        <v>58</v>
      </c>
      <c r="Q310" s="1" t="s">
        <v>2236</v>
      </c>
      <c r="R310" s="1" t="s">
        <v>42</v>
      </c>
      <c r="S310" s="1" t="s">
        <v>53</v>
      </c>
      <c r="T310" s="1"/>
      <c r="Y310" s="1"/>
    </row>
    <row r="311" spans="1:25" x14ac:dyDescent="0.35">
      <c r="A311" s="1">
        <v>573</v>
      </c>
      <c r="B311" s="1" t="str">
        <f>VLOOKUP(Table1[[#This Row],[Customer ID]],'Customer Lookup'!A:B,2,)</f>
        <v>Vanessa Winstead</v>
      </c>
      <c r="C311" s="1">
        <v>86556</v>
      </c>
      <c r="D311" s="1" t="str">
        <f>_xlfn.XLOOKUP(Table1[[#This Row],[Product Sub-Category]],'Product Lookup'!A:A,'Product Lookup'!B:B)</f>
        <v>Storage</v>
      </c>
      <c r="E311" s="1">
        <v>1</v>
      </c>
      <c r="F311" s="4">
        <v>415.88</v>
      </c>
      <c r="G311" s="1">
        <v>0.1</v>
      </c>
      <c r="H311" s="2">
        <v>42061</v>
      </c>
      <c r="I311" s="2">
        <v>42062</v>
      </c>
      <c r="J311" s="1" t="s">
        <v>21</v>
      </c>
      <c r="K311" s="1">
        <v>61554</v>
      </c>
      <c r="L311" s="1" t="s">
        <v>32</v>
      </c>
      <c r="M311" s="1" t="s">
        <v>366</v>
      </c>
      <c r="N311" s="1" t="s">
        <v>142</v>
      </c>
      <c r="O311" s="1" t="s">
        <v>1097</v>
      </c>
      <c r="P311" s="1" t="s">
        <v>58</v>
      </c>
      <c r="Q311" s="1" t="s">
        <v>119</v>
      </c>
      <c r="R311" s="1" t="s">
        <v>81</v>
      </c>
      <c r="S311" s="1" t="s">
        <v>53</v>
      </c>
      <c r="T311" s="1"/>
      <c r="Y311" s="1"/>
    </row>
    <row r="312" spans="1:25" x14ac:dyDescent="0.35">
      <c r="A312" s="1">
        <v>576</v>
      </c>
      <c r="B312" s="1" t="str">
        <f>VLOOKUP(Table1[[#This Row],[Customer ID]],'Customer Lookup'!A:B,2,)</f>
        <v>Gordon Lyon</v>
      </c>
      <c r="C312" s="1">
        <v>88645</v>
      </c>
      <c r="D312" s="1" t="str">
        <f>_xlfn.XLOOKUP(Table1[[#This Row],[Product Sub-Category]],'Product Lookup'!A:A,'Product Lookup'!B:B)</f>
        <v>Appliances</v>
      </c>
      <c r="E312" s="1">
        <v>4</v>
      </c>
      <c r="F312" s="4">
        <v>4.4800000000000004</v>
      </c>
      <c r="G312" s="1">
        <v>0.05</v>
      </c>
      <c r="H312" s="2">
        <v>42017</v>
      </c>
      <c r="I312" s="2">
        <v>42021</v>
      </c>
      <c r="J312" s="1" t="s">
        <v>98</v>
      </c>
      <c r="K312" s="1">
        <v>91767</v>
      </c>
      <c r="L312" s="1" t="s">
        <v>32</v>
      </c>
      <c r="M312" s="1" t="s">
        <v>369</v>
      </c>
      <c r="N312" s="1" t="s">
        <v>37</v>
      </c>
      <c r="O312" s="1" t="s">
        <v>2243</v>
      </c>
      <c r="P312" s="1" t="s">
        <v>58</v>
      </c>
      <c r="Q312" s="1" t="s">
        <v>196</v>
      </c>
      <c r="R312" s="1" t="s">
        <v>81</v>
      </c>
      <c r="S312" s="1" t="s">
        <v>178</v>
      </c>
      <c r="T312" s="1"/>
      <c r="Y312" s="1"/>
    </row>
    <row r="313" spans="1:25" x14ac:dyDescent="0.35">
      <c r="A313" s="1">
        <v>578</v>
      </c>
      <c r="B313" s="1" t="str">
        <f>VLOOKUP(Table1[[#This Row],[Customer ID]],'Customer Lookup'!A:B,2,)</f>
        <v>Evan K Bullard</v>
      </c>
      <c r="C313" s="1">
        <v>88644</v>
      </c>
      <c r="D313" s="1" t="str">
        <f>_xlfn.XLOOKUP(Table1[[#This Row],[Product Sub-Category]],'Product Lookup'!A:A,'Product Lookup'!B:B)</f>
        <v>Envelopes</v>
      </c>
      <c r="E313" s="1">
        <v>3</v>
      </c>
      <c r="F313" s="4">
        <v>162.93</v>
      </c>
      <c r="G313" s="1">
        <v>0.1</v>
      </c>
      <c r="H313" s="2">
        <v>42137</v>
      </c>
      <c r="I313" s="2">
        <v>42138</v>
      </c>
      <c r="J313" s="1" t="s">
        <v>50</v>
      </c>
      <c r="K313" s="1">
        <v>6770</v>
      </c>
      <c r="L313" s="1" t="s">
        <v>32</v>
      </c>
      <c r="M313" s="1" t="s">
        <v>370</v>
      </c>
      <c r="N313" s="1" t="s">
        <v>171</v>
      </c>
      <c r="O313" s="1" t="s">
        <v>2243</v>
      </c>
      <c r="P313" s="1" t="s">
        <v>58</v>
      </c>
      <c r="Q313" s="1" t="s">
        <v>61</v>
      </c>
      <c r="R313" s="1" t="s">
        <v>81</v>
      </c>
      <c r="S313" s="1" t="s">
        <v>53</v>
      </c>
      <c r="T313" s="1"/>
      <c r="Y313" s="1"/>
    </row>
    <row r="314" spans="1:25" x14ac:dyDescent="0.35">
      <c r="A314" s="1">
        <v>579</v>
      </c>
      <c r="B314" s="1" t="str">
        <f>VLOOKUP(Table1[[#This Row],[Customer ID]],'Customer Lookup'!A:B,2,)</f>
        <v>Marlene Abrams</v>
      </c>
      <c r="C314" s="1">
        <v>88644</v>
      </c>
      <c r="D314" s="1" t="str">
        <f>_xlfn.XLOOKUP(Table1[[#This Row],[Product Sub-Category]],'Product Lookup'!A:A,'Product Lookup'!B:B)</f>
        <v>Envelopes</v>
      </c>
      <c r="E314" s="1">
        <v>2</v>
      </c>
      <c r="F314" s="4">
        <v>11.58</v>
      </c>
      <c r="G314" s="1">
        <v>0.05</v>
      </c>
      <c r="H314" s="2">
        <v>42137</v>
      </c>
      <c r="I314" s="2">
        <v>42139</v>
      </c>
      <c r="J314" s="1" t="s">
        <v>50</v>
      </c>
      <c r="K314" s="1">
        <v>6478</v>
      </c>
      <c r="L314" s="1" t="s">
        <v>32</v>
      </c>
      <c r="M314" s="1" t="s">
        <v>371</v>
      </c>
      <c r="N314" s="1" t="s">
        <v>171</v>
      </c>
      <c r="O314" s="1" t="s">
        <v>2243</v>
      </c>
      <c r="P314" s="1" t="s">
        <v>58</v>
      </c>
      <c r="Q314" s="1" t="s">
        <v>61</v>
      </c>
      <c r="R314" s="1" t="s">
        <v>81</v>
      </c>
      <c r="S314" s="1" t="s">
        <v>53</v>
      </c>
      <c r="T314" s="1"/>
      <c r="Y314" s="1"/>
    </row>
    <row r="315" spans="1:25" x14ac:dyDescent="0.35">
      <c r="A315" s="1">
        <v>580</v>
      </c>
      <c r="B315" s="1" t="str">
        <f>VLOOKUP(Table1[[#This Row],[Customer ID]],'Customer Lookup'!A:B,2,)</f>
        <v>Kathryn Patrick</v>
      </c>
      <c r="C315" s="1">
        <v>88644</v>
      </c>
      <c r="D315" s="1" t="str">
        <f>_xlfn.XLOOKUP(Table1[[#This Row],[Product Sub-Category]],'Product Lookup'!A:A,'Product Lookup'!B:B)</f>
        <v>Telephones</v>
      </c>
      <c r="E315" s="1">
        <v>12</v>
      </c>
      <c r="F315" s="4">
        <v>55.99</v>
      </c>
      <c r="G315" s="1">
        <v>0.05</v>
      </c>
      <c r="H315" s="2">
        <v>42137</v>
      </c>
      <c r="I315" s="2">
        <v>42138</v>
      </c>
      <c r="J315" s="1" t="s">
        <v>50</v>
      </c>
      <c r="K315" s="1">
        <v>4210</v>
      </c>
      <c r="L315" s="1" t="s">
        <v>32</v>
      </c>
      <c r="M315" s="1" t="s">
        <v>308</v>
      </c>
      <c r="N315" s="1" t="s">
        <v>147</v>
      </c>
      <c r="O315" s="1" t="s">
        <v>2243</v>
      </c>
      <c r="P315" s="1" t="s">
        <v>73</v>
      </c>
      <c r="Q315" s="1" t="s">
        <v>2234</v>
      </c>
      <c r="R315" s="1" t="s">
        <v>81</v>
      </c>
      <c r="S315" s="1" t="s">
        <v>44</v>
      </c>
      <c r="T315" s="1"/>
      <c r="Y315" s="1"/>
    </row>
    <row r="316" spans="1:25" x14ac:dyDescent="0.35">
      <c r="A316" s="1">
        <v>584</v>
      </c>
      <c r="B316" s="1" t="str">
        <f>VLOOKUP(Table1[[#This Row],[Customer ID]],'Customer Lookup'!A:B,2,)</f>
        <v>Timothy Currie</v>
      </c>
      <c r="C316" s="1">
        <v>88646</v>
      </c>
      <c r="D316" s="1" t="str">
        <f>_xlfn.XLOOKUP(Table1[[#This Row],[Product Sub-Category]],'Product Lookup'!A:A,'Product Lookup'!B:B)</f>
        <v>Storage</v>
      </c>
      <c r="E316" s="1">
        <v>7</v>
      </c>
      <c r="F316" s="4">
        <v>15.51</v>
      </c>
      <c r="G316" s="1">
        <v>0.05</v>
      </c>
      <c r="H316" s="2">
        <v>42025</v>
      </c>
      <c r="I316" s="2">
        <v>42027</v>
      </c>
      <c r="J316" s="1" t="s">
        <v>31</v>
      </c>
      <c r="K316" s="1">
        <v>1801</v>
      </c>
      <c r="L316" s="1" t="s">
        <v>32</v>
      </c>
      <c r="M316" s="1" t="s">
        <v>372</v>
      </c>
      <c r="N316" s="1" t="s">
        <v>152</v>
      </c>
      <c r="O316" s="1" t="s">
        <v>2243</v>
      </c>
      <c r="P316" s="1" t="s">
        <v>58</v>
      </c>
      <c r="Q316" s="1" t="s">
        <v>119</v>
      </c>
      <c r="R316" s="1" t="s">
        <v>81</v>
      </c>
      <c r="S316" s="1" t="s">
        <v>53</v>
      </c>
      <c r="T316" s="1"/>
      <c r="Y316" s="1"/>
    </row>
    <row r="317" spans="1:25" x14ac:dyDescent="0.35">
      <c r="A317" s="1">
        <v>585</v>
      </c>
      <c r="B317" s="1" t="str">
        <f>VLOOKUP(Table1[[#This Row],[Customer ID]],'Customer Lookup'!A:B,2,)</f>
        <v>William Larson</v>
      </c>
      <c r="C317" s="1">
        <v>88644</v>
      </c>
      <c r="D317" s="1" t="str">
        <f>_xlfn.XLOOKUP(Table1[[#This Row],[Product Sub-Category]],'Product Lookup'!A:A,'Product Lookup'!B:B)</f>
        <v>Scissors</v>
      </c>
      <c r="E317" s="1">
        <v>12</v>
      </c>
      <c r="F317" s="4">
        <v>13.9</v>
      </c>
      <c r="G317" s="1">
        <v>0.05</v>
      </c>
      <c r="H317" s="2">
        <v>42137</v>
      </c>
      <c r="I317" s="2">
        <v>42138</v>
      </c>
      <c r="J317" s="1" t="s">
        <v>50</v>
      </c>
      <c r="K317" s="1">
        <v>3301</v>
      </c>
      <c r="L317" s="1" t="s">
        <v>32</v>
      </c>
      <c r="M317" s="1" t="s">
        <v>373</v>
      </c>
      <c r="N317" s="1" t="s">
        <v>155</v>
      </c>
      <c r="O317" s="1" t="s">
        <v>2244</v>
      </c>
      <c r="P317" s="1" t="s">
        <v>58</v>
      </c>
      <c r="Q317" s="1" t="s">
        <v>2239</v>
      </c>
      <c r="R317" s="1" t="s">
        <v>81</v>
      </c>
      <c r="S317" s="1" t="s">
        <v>44</v>
      </c>
      <c r="T317" s="1"/>
      <c r="Y317" s="1"/>
    </row>
    <row r="318" spans="1:25" x14ac:dyDescent="0.35">
      <c r="A318" s="1">
        <v>592</v>
      </c>
      <c r="B318" s="1" t="str">
        <f>VLOOKUP(Table1[[#This Row],[Customer ID]],'Customer Lookup'!A:B,2,)</f>
        <v>Eva Silverman</v>
      </c>
      <c r="C318" s="1">
        <v>86307</v>
      </c>
      <c r="D318" s="1" t="str">
        <f>_xlfn.XLOOKUP(Table1[[#This Row],[Product Sub-Category]],'Product Lookup'!A:A,'Product Lookup'!B:B)</f>
        <v>Labels</v>
      </c>
      <c r="E318" s="1">
        <v>10</v>
      </c>
      <c r="F318" s="4">
        <v>30.53</v>
      </c>
      <c r="G318" s="1">
        <v>0.05</v>
      </c>
      <c r="H318" s="2">
        <v>42021</v>
      </c>
      <c r="I318" s="2">
        <v>42021</v>
      </c>
      <c r="J318" s="1" t="s">
        <v>41</v>
      </c>
      <c r="K318" s="1">
        <v>60091</v>
      </c>
      <c r="L318" s="1" t="s">
        <v>32</v>
      </c>
      <c r="M318" s="1" t="s">
        <v>374</v>
      </c>
      <c r="N318" s="1" t="s">
        <v>142</v>
      </c>
      <c r="O318" s="1" t="s">
        <v>2244</v>
      </c>
      <c r="P318" s="1" t="s">
        <v>58</v>
      </c>
      <c r="Q318" s="1" t="s">
        <v>116</v>
      </c>
      <c r="R318" s="1" t="s">
        <v>51</v>
      </c>
      <c r="S318" s="1" t="s">
        <v>53</v>
      </c>
      <c r="T318" s="1"/>
      <c r="Y318" s="1"/>
    </row>
    <row r="319" spans="1:25" x14ac:dyDescent="0.35">
      <c r="A319" s="1">
        <v>593</v>
      </c>
      <c r="B319" s="1" t="str">
        <f>VLOOKUP(Table1[[#This Row],[Customer ID]],'Customer Lookup'!A:B,2,)</f>
        <v>Joel Huffman</v>
      </c>
      <c r="C319" s="1">
        <v>86307</v>
      </c>
      <c r="D319" s="1" t="str">
        <f>_xlfn.XLOOKUP(Table1[[#This Row],[Product Sub-Category]],'Product Lookup'!A:A,'Product Lookup'!B:B)</f>
        <v>Pens</v>
      </c>
      <c r="E319" s="1">
        <v>12</v>
      </c>
      <c r="F319" s="4">
        <v>1.68</v>
      </c>
      <c r="G319" s="1">
        <v>0.05</v>
      </c>
      <c r="H319" s="2">
        <v>42021</v>
      </c>
      <c r="I319" s="2">
        <v>42023</v>
      </c>
      <c r="J319" s="1" t="s">
        <v>41</v>
      </c>
      <c r="K319" s="1">
        <v>60517</v>
      </c>
      <c r="L319" s="1" t="s">
        <v>32</v>
      </c>
      <c r="M319" s="1" t="s">
        <v>375</v>
      </c>
      <c r="N319" s="1" t="s">
        <v>142</v>
      </c>
      <c r="O319" s="1" t="s">
        <v>2244</v>
      </c>
      <c r="P319" s="1" t="s">
        <v>58</v>
      </c>
      <c r="Q319" s="1" t="s">
        <v>25</v>
      </c>
      <c r="R319" s="1" t="s">
        <v>51</v>
      </c>
      <c r="S319" s="1" t="s">
        <v>26</v>
      </c>
      <c r="T319" s="1"/>
      <c r="Y319" s="1"/>
    </row>
    <row r="320" spans="1:25" x14ac:dyDescent="0.35">
      <c r="A320" s="1">
        <v>594</v>
      </c>
      <c r="B320" s="1" t="str">
        <f>VLOOKUP(Table1[[#This Row],[Customer ID]],'Customer Lookup'!A:B,2,)</f>
        <v>Charlie Moore</v>
      </c>
      <c r="C320" s="1">
        <v>86309</v>
      </c>
      <c r="D320" s="1" t="str">
        <f>_xlfn.XLOOKUP(Table1[[#This Row],[Product Sub-Category]],'Product Lookup'!A:A,'Product Lookup'!B:B)</f>
        <v>Furnishings</v>
      </c>
      <c r="E320" s="1">
        <v>1</v>
      </c>
      <c r="F320" s="4">
        <v>13.79</v>
      </c>
      <c r="G320" s="1">
        <v>0.05</v>
      </c>
      <c r="H320" s="2">
        <v>42078</v>
      </c>
      <c r="I320" s="2">
        <v>42080</v>
      </c>
      <c r="J320" s="1" t="s">
        <v>41</v>
      </c>
      <c r="K320" s="1">
        <v>46016</v>
      </c>
      <c r="L320" s="1" t="s">
        <v>32</v>
      </c>
      <c r="M320" s="1" t="s">
        <v>377</v>
      </c>
      <c r="N320" s="1" t="s">
        <v>376</v>
      </c>
      <c r="O320" s="1" t="s">
        <v>2244</v>
      </c>
      <c r="P320" s="1" t="s">
        <v>34</v>
      </c>
      <c r="Q320" s="1" t="s">
        <v>52</v>
      </c>
      <c r="R320" s="1" t="s">
        <v>104</v>
      </c>
      <c r="S320" s="1" t="s">
        <v>53</v>
      </c>
      <c r="T320" s="1"/>
      <c r="Y320" s="1"/>
    </row>
    <row r="321" spans="1:25" x14ac:dyDescent="0.35">
      <c r="A321" s="1">
        <v>594</v>
      </c>
      <c r="B321" s="1" t="str">
        <f>VLOOKUP(Table1[[#This Row],[Customer ID]],'Customer Lookup'!A:B,2,)</f>
        <v>Charlie Moore</v>
      </c>
      <c r="C321" s="1">
        <v>86311</v>
      </c>
      <c r="D321" s="1" t="str">
        <f>_xlfn.XLOOKUP(Table1[[#This Row],[Product Sub-Category]],'Product Lookup'!A:A,'Product Lookup'!B:B)</f>
        <v>Computer Peripherals</v>
      </c>
      <c r="E321" s="1">
        <v>18</v>
      </c>
      <c r="F321" s="4">
        <v>39.479999999999997</v>
      </c>
      <c r="G321" s="1">
        <v>0.05</v>
      </c>
      <c r="H321" s="2">
        <v>42174</v>
      </c>
      <c r="I321" s="2">
        <v>42177</v>
      </c>
      <c r="J321" s="1" t="s">
        <v>41</v>
      </c>
      <c r="K321" s="1">
        <v>46016</v>
      </c>
      <c r="L321" s="1" t="s">
        <v>32</v>
      </c>
      <c r="M321" s="1" t="s">
        <v>377</v>
      </c>
      <c r="N321" s="1" t="s">
        <v>376</v>
      </c>
      <c r="O321" s="1" t="s">
        <v>2244</v>
      </c>
      <c r="P321" s="1" t="s">
        <v>73</v>
      </c>
      <c r="Q321" s="1" t="s">
        <v>144</v>
      </c>
      <c r="R321" s="1" t="s">
        <v>104</v>
      </c>
      <c r="S321" s="1" t="s">
        <v>44</v>
      </c>
      <c r="T321" s="1"/>
      <c r="Y321" s="1"/>
    </row>
    <row r="322" spans="1:25" x14ac:dyDescent="0.35">
      <c r="A322" s="1">
        <v>594</v>
      </c>
      <c r="B322" s="1" t="str">
        <f>VLOOKUP(Table1[[#This Row],[Customer ID]],'Customer Lookup'!A:B,2,)</f>
        <v>Charlie Moore</v>
      </c>
      <c r="C322" s="1">
        <v>86311</v>
      </c>
      <c r="D322" s="1" t="str">
        <f>_xlfn.XLOOKUP(Table1[[#This Row],[Product Sub-Category]],'Product Lookup'!A:A,'Product Lookup'!B:B)</f>
        <v>Furnishings</v>
      </c>
      <c r="E322" s="1">
        <v>18</v>
      </c>
      <c r="F322" s="4">
        <v>3.7</v>
      </c>
      <c r="G322" s="1">
        <v>0.05</v>
      </c>
      <c r="H322" s="2">
        <v>42174</v>
      </c>
      <c r="I322" s="2">
        <v>42175</v>
      </c>
      <c r="J322" s="1" t="s">
        <v>41</v>
      </c>
      <c r="K322" s="1">
        <v>46016</v>
      </c>
      <c r="L322" s="1" t="s">
        <v>32</v>
      </c>
      <c r="M322" s="1" t="s">
        <v>377</v>
      </c>
      <c r="N322" s="1" t="s">
        <v>376</v>
      </c>
      <c r="O322" s="1" t="s">
        <v>2244</v>
      </c>
      <c r="P322" s="1" t="s">
        <v>34</v>
      </c>
      <c r="Q322" s="1" t="s">
        <v>52</v>
      </c>
      <c r="R322" s="1" t="s">
        <v>104</v>
      </c>
      <c r="S322" s="1" t="s">
        <v>26</v>
      </c>
      <c r="T322" s="1"/>
      <c r="Y322" s="1"/>
    </row>
    <row r="323" spans="1:25" x14ac:dyDescent="0.35">
      <c r="A323" s="1">
        <v>596</v>
      </c>
      <c r="B323" s="1" t="str">
        <f>VLOOKUP(Table1[[#This Row],[Customer ID]],'Customer Lookup'!A:B,2,)</f>
        <v>Doris Fitzpatrick</v>
      </c>
      <c r="C323" s="1">
        <v>86308</v>
      </c>
      <c r="D323" s="1" t="str">
        <f>_xlfn.XLOOKUP(Table1[[#This Row],[Product Sub-Category]],'Product Lookup'!A:A,'Product Lookup'!B:B)</f>
        <v>Binders</v>
      </c>
      <c r="E323" s="1">
        <v>6</v>
      </c>
      <c r="F323" s="4">
        <v>3.8</v>
      </c>
      <c r="G323" s="1">
        <v>0.05</v>
      </c>
      <c r="H323" s="2">
        <v>42050</v>
      </c>
      <c r="I323" s="2">
        <v>42052</v>
      </c>
      <c r="J323" s="1" t="s">
        <v>41</v>
      </c>
      <c r="K323" s="1">
        <v>46032</v>
      </c>
      <c r="L323" s="1" t="s">
        <v>32</v>
      </c>
      <c r="M323" s="1" t="s">
        <v>378</v>
      </c>
      <c r="N323" s="1" t="s">
        <v>376</v>
      </c>
      <c r="O323" s="1" t="s">
        <v>2244</v>
      </c>
      <c r="P323" s="1" t="s">
        <v>58</v>
      </c>
      <c r="Q323" s="1" t="s">
        <v>2236</v>
      </c>
      <c r="R323" s="1" t="s">
        <v>104</v>
      </c>
      <c r="S323" s="1" t="s">
        <v>53</v>
      </c>
      <c r="T323" s="1"/>
      <c r="Y323" s="1"/>
    </row>
    <row r="324" spans="1:25" x14ac:dyDescent="0.35">
      <c r="A324" s="1">
        <v>596</v>
      </c>
      <c r="B324" s="1" t="str">
        <f>VLOOKUP(Table1[[#This Row],[Customer ID]],'Customer Lookup'!A:B,2,)</f>
        <v>Doris Fitzpatrick</v>
      </c>
      <c r="C324" s="1">
        <v>86308</v>
      </c>
      <c r="D324" s="1" t="str">
        <f>_xlfn.XLOOKUP(Table1[[#This Row],[Product Sub-Category]],'Product Lookup'!A:A,'Product Lookup'!B:B)</f>
        <v>Paper</v>
      </c>
      <c r="E324" s="1">
        <v>5</v>
      </c>
      <c r="F324" s="4">
        <v>7.98</v>
      </c>
      <c r="G324" s="1">
        <v>0.05</v>
      </c>
      <c r="H324" s="2">
        <v>42050</v>
      </c>
      <c r="I324" s="2">
        <v>42052</v>
      </c>
      <c r="J324" s="1" t="s">
        <v>41</v>
      </c>
      <c r="K324" s="1">
        <v>46032</v>
      </c>
      <c r="L324" s="1" t="s">
        <v>32</v>
      </c>
      <c r="M324" s="1" t="s">
        <v>378</v>
      </c>
      <c r="N324" s="1" t="s">
        <v>376</v>
      </c>
      <c r="O324" s="1" t="s">
        <v>2244</v>
      </c>
      <c r="P324" s="1" t="s">
        <v>58</v>
      </c>
      <c r="Q324" s="1" t="s">
        <v>83</v>
      </c>
      <c r="R324" s="1" t="s">
        <v>104</v>
      </c>
      <c r="S324" s="1" t="s">
        <v>26</v>
      </c>
      <c r="T324" s="1"/>
      <c r="Y324" s="1"/>
    </row>
    <row r="325" spans="1:25" x14ac:dyDescent="0.35">
      <c r="A325" s="1">
        <v>596</v>
      </c>
      <c r="B325" s="1" t="str">
        <f>VLOOKUP(Table1[[#This Row],[Customer ID]],'Customer Lookup'!A:B,2,)</f>
        <v>Doris Fitzpatrick</v>
      </c>
      <c r="C325" s="1">
        <v>86308</v>
      </c>
      <c r="D325" s="1" t="str">
        <f>_xlfn.XLOOKUP(Table1[[#This Row],[Product Sub-Category]],'Product Lookup'!A:A,'Product Lookup'!B:B)</f>
        <v>Tables</v>
      </c>
      <c r="E325" s="1">
        <v>12</v>
      </c>
      <c r="F325" s="4">
        <v>417.4</v>
      </c>
      <c r="G325" s="1">
        <v>0.1</v>
      </c>
      <c r="H325" s="2">
        <v>42050</v>
      </c>
      <c r="I325" s="2">
        <v>42051</v>
      </c>
      <c r="J325" s="1" t="s">
        <v>41</v>
      </c>
      <c r="K325" s="1">
        <v>46032</v>
      </c>
      <c r="L325" s="1" t="s">
        <v>32</v>
      </c>
      <c r="M325" s="1" t="s">
        <v>378</v>
      </c>
      <c r="N325" s="1" t="s">
        <v>376</v>
      </c>
      <c r="O325" s="1" t="s">
        <v>2244</v>
      </c>
      <c r="P325" s="1" t="s">
        <v>34</v>
      </c>
      <c r="Q325" s="1" t="s">
        <v>123</v>
      </c>
      <c r="R325" s="1" t="s">
        <v>104</v>
      </c>
      <c r="S325" s="1" t="s">
        <v>108</v>
      </c>
      <c r="T325" s="1"/>
      <c r="Y325" s="1"/>
    </row>
    <row r="326" spans="1:25" x14ac:dyDescent="0.35">
      <c r="A326" s="1">
        <v>597</v>
      </c>
      <c r="B326" s="1" t="str">
        <f>VLOOKUP(Table1[[#This Row],[Customer ID]],'Customer Lookup'!A:B,2,)</f>
        <v>Alexandra Wise</v>
      </c>
      <c r="C326" s="1">
        <v>86310</v>
      </c>
      <c r="D326" s="1" t="str">
        <f>_xlfn.XLOOKUP(Table1[[#This Row],[Product Sub-Category]],'Product Lookup'!A:A,'Product Lookup'!B:B)</f>
        <v>Paper</v>
      </c>
      <c r="E326" s="1">
        <v>19</v>
      </c>
      <c r="F326" s="4">
        <v>6.48</v>
      </c>
      <c r="G326" s="1">
        <v>0.05</v>
      </c>
      <c r="H326" s="2">
        <v>42165</v>
      </c>
      <c r="I326" s="2">
        <v>42165</v>
      </c>
      <c r="J326" s="1" t="s">
        <v>31</v>
      </c>
      <c r="K326" s="1">
        <v>47201</v>
      </c>
      <c r="L326" s="1" t="s">
        <v>32</v>
      </c>
      <c r="M326" s="1" t="s">
        <v>280</v>
      </c>
      <c r="N326" s="1" t="s">
        <v>376</v>
      </c>
      <c r="O326" s="1" t="s">
        <v>2243</v>
      </c>
      <c r="P326" s="1" t="s">
        <v>58</v>
      </c>
      <c r="Q326" s="1" t="s">
        <v>83</v>
      </c>
      <c r="R326" s="1" t="s">
        <v>51</v>
      </c>
      <c r="S326" s="1" t="s">
        <v>53</v>
      </c>
      <c r="T326" s="1"/>
      <c r="Y326" s="1"/>
    </row>
    <row r="327" spans="1:25" x14ac:dyDescent="0.35">
      <c r="A327" s="1">
        <v>600</v>
      </c>
      <c r="B327" s="1" t="str">
        <f>VLOOKUP(Table1[[#This Row],[Customer ID]],'Customer Lookup'!A:B,2,)</f>
        <v>Vickie Morse</v>
      </c>
      <c r="C327" s="1">
        <v>87579</v>
      </c>
      <c r="D327" s="1" t="str">
        <f>_xlfn.XLOOKUP(Table1[[#This Row],[Product Sub-Category]],'Product Lookup'!A:A,'Product Lookup'!B:B)</f>
        <v>Paper</v>
      </c>
      <c r="E327" s="1">
        <v>5</v>
      </c>
      <c r="F327" s="4">
        <v>6.48</v>
      </c>
      <c r="G327" s="1">
        <v>0.05</v>
      </c>
      <c r="H327" s="2">
        <v>42076</v>
      </c>
      <c r="I327" s="2">
        <v>42077</v>
      </c>
      <c r="J327" s="1" t="s">
        <v>50</v>
      </c>
      <c r="K327" s="1">
        <v>21136</v>
      </c>
      <c r="L327" s="1" t="s">
        <v>32</v>
      </c>
      <c r="M327" s="1" t="s">
        <v>379</v>
      </c>
      <c r="N327" s="1" t="s">
        <v>268</v>
      </c>
      <c r="O327" s="1" t="s">
        <v>1097</v>
      </c>
      <c r="P327" s="1" t="s">
        <v>58</v>
      </c>
      <c r="Q327" s="1" t="s">
        <v>83</v>
      </c>
      <c r="R327" s="1" t="s">
        <v>81</v>
      </c>
      <c r="S327" s="1" t="s">
        <v>53</v>
      </c>
      <c r="T327" s="1"/>
      <c r="Y327" s="1"/>
    </row>
    <row r="328" spans="1:25" x14ac:dyDescent="0.35">
      <c r="A328" s="1">
        <v>603</v>
      </c>
      <c r="B328" s="1" t="str">
        <f>VLOOKUP(Table1[[#This Row],[Customer ID]],'Customer Lookup'!A:B,2,)</f>
        <v>Gretchen Ball</v>
      </c>
      <c r="C328" s="1">
        <v>87020</v>
      </c>
      <c r="D328" s="1" t="str">
        <f>_xlfn.XLOOKUP(Table1[[#This Row],[Product Sub-Category]],'Product Lookup'!A:A,'Product Lookup'!B:B)</f>
        <v>Telephones</v>
      </c>
      <c r="E328" s="1">
        <v>7</v>
      </c>
      <c r="F328" s="4">
        <v>35.99</v>
      </c>
      <c r="G328" s="1">
        <v>0.05</v>
      </c>
      <c r="H328" s="2">
        <v>42038</v>
      </c>
      <c r="I328" s="2">
        <v>42040</v>
      </c>
      <c r="J328" s="1" t="s">
        <v>31</v>
      </c>
      <c r="K328" s="1">
        <v>81001</v>
      </c>
      <c r="L328" s="1" t="s">
        <v>32</v>
      </c>
      <c r="M328" s="1" t="s">
        <v>380</v>
      </c>
      <c r="N328" s="1" t="s">
        <v>194</v>
      </c>
      <c r="O328" s="1" t="s">
        <v>1097</v>
      </c>
      <c r="P328" s="1" t="s">
        <v>73</v>
      </c>
      <c r="Q328" s="1" t="s">
        <v>2234</v>
      </c>
      <c r="R328" s="1" t="s">
        <v>42</v>
      </c>
      <c r="S328" s="1" t="s">
        <v>53</v>
      </c>
      <c r="T328" s="1"/>
      <c r="Y328" s="1"/>
    </row>
    <row r="329" spans="1:25" x14ac:dyDescent="0.35">
      <c r="A329" s="1">
        <v>604</v>
      </c>
      <c r="B329" s="1" t="str">
        <f>VLOOKUP(Table1[[#This Row],[Customer ID]],'Customer Lookup'!A:B,2,)</f>
        <v>Lindsay P Ashley</v>
      </c>
      <c r="C329" s="1">
        <v>28647</v>
      </c>
      <c r="D329" s="1" t="str">
        <f>_xlfn.XLOOKUP(Table1[[#This Row],[Product Sub-Category]],'Product Lookup'!A:A,'Product Lookup'!B:B)</f>
        <v>Tables</v>
      </c>
      <c r="E329" s="1">
        <v>38</v>
      </c>
      <c r="F329" s="4">
        <v>154.13</v>
      </c>
      <c r="G329" s="1">
        <v>0.1</v>
      </c>
      <c r="H329" s="2">
        <v>42077</v>
      </c>
      <c r="I329" s="2">
        <v>42078</v>
      </c>
      <c r="J329" s="1" t="s">
        <v>41</v>
      </c>
      <c r="K329" s="1">
        <v>90045</v>
      </c>
      <c r="L329" s="1" t="s">
        <v>22</v>
      </c>
      <c r="M329" s="1" t="s">
        <v>361</v>
      </c>
      <c r="N329" s="1" t="s">
        <v>37</v>
      </c>
      <c r="O329" s="1" t="s">
        <v>1097</v>
      </c>
      <c r="P329" s="1" t="s">
        <v>34</v>
      </c>
      <c r="Q329" s="1" t="s">
        <v>123</v>
      </c>
      <c r="R329" s="1" t="s">
        <v>81</v>
      </c>
      <c r="S329" s="1" t="s">
        <v>178</v>
      </c>
      <c r="T329" s="1"/>
      <c r="Y329" s="1"/>
    </row>
    <row r="330" spans="1:25" x14ac:dyDescent="0.35">
      <c r="A330" s="1">
        <v>604</v>
      </c>
      <c r="B330" s="1" t="str">
        <f>VLOOKUP(Table1[[#This Row],[Customer ID]],'Customer Lookup'!A:B,2,)</f>
        <v>Lindsay P Ashley</v>
      </c>
      <c r="C330" s="1">
        <v>34882</v>
      </c>
      <c r="D330" s="1" t="str">
        <f>_xlfn.XLOOKUP(Table1[[#This Row],[Product Sub-Category]],'Product Lookup'!A:A,'Product Lookup'!B:B)</f>
        <v>Binders</v>
      </c>
      <c r="E330" s="1">
        <v>52</v>
      </c>
      <c r="F330" s="4">
        <v>1.88</v>
      </c>
      <c r="G330" s="1">
        <v>0.05</v>
      </c>
      <c r="H330" s="2">
        <v>42028</v>
      </c>
      <c r="I330" s="2">
        <v>42029</v>
      </c>
      <c r="J330" s="1" t="s">
        <v>41</v>
      </c>
      <c r="K330" s="1">
        <v>90045</v>
      </c>
      <c r="L330" s="1" t="s">
        <v>32</v>
      </c>
      <c r="M330" s="1" t="s">
        <v>361</v>
      </c>
      <c r="N330" s="1" t="s">
        <v>37</v>
      </c>
      <c r="O330" s="1" t="s">
        <v>2243</v>
      </c>
      <c r="P330" s="1" t="s">
        <v>58</v>
      </c>
      <c r="Q330" s="1" t="s">
        <v>2236</v>
      </c>
      <c r="R330" s="1" t="s">
        <v>42</v>
      </c>
      <c r="S330" s="1" t="s">
        <v>53</v>
      </c>
      <c r="T330" s="1"/>
      <c r="Y330" s="1"/>
    </row>
    <row r="331" spans="1:25" x14ac:dyDescent="0.35">
      <c r="A331" s="1">
        <v>605</v>
      </c>
      <c r="B331" s="1" t="str">
        <f>VLOOKUP(Table1[[#This Row],[Customer ID]],'Customer Lookup'!A:B,2,)</f>
        <v>Alison Peters Wooten</v>
      </c>
      <c r="C331" s="1">
        <v>91144</v>
      </c>
      <c r="D331" s="1" t="str">
        <f>_xlfn.XLOOKUP(Table1[[#This Row],[Product Sub-Category]],'Product Lookup'!A:A,'Product Lookup'!B:B)</f>
        <v>Tables</v>
      </c>
      <c r="E331" s="1">
        <v>10</v>
      </c>
      <c r="F331" s="4">
        <v>154.13</v>
      </c>
      <c r="G331" s="1">
        <v>0.1</v>
      </c>
      <c r="H331" s="2">
        <v>42077</v>
      </c>
      <c r="I331" s="2">
        <v>42078</v>
      </c>
      <c r="J331" s="1" t="s">
        <v>41</v>
      </c>
      <c r="K331" s="1">
        <v>11795</v>
      </c>
      <c r="L331" s="1" t="s">
        <v>22</v>
      </c>
      <c r="M331" s="1" t="s">
        <v>381</v>
      </c>
      <c r="N331" s="1" t="s">
        <v>62</v>
      </c>
      <c r="O331" s="1" t="s">
        <v>1097</v>
      </c>
      <c r="P331" s="1" t="s">
        <v>34</v>
      </c>
      <c r="Q331" s="1" t="s">
        <v>123</v>
      </c>
      <c r="R331" s="1" t="s">
        <v>81</v>
      </c>
      <c r="S331" s="1" t="s">
        <v>178</v>
      </c>
      <c r="T331" s="1"/>
      <c r="Y331" s="1"/>
    </row>
    <row r="332" spans="1:25" x14ac:dyDescent="0.35">
      <c r="A332" s="1">
        <v>617</v>
      </c>
      <c r="B332" s="1" t="str">
        <f>VLOOKUP(Table1[[#This Row],[Customer ID]],'Customer Lookup'!A:B,2,)</f>
        <v>Brett Schultz</v>
      </c>
      <c r="C332" s="1">
        <v>88198</v>
      </c>
      <c r="D332" s="1" t="str">
        <f>_xlfn.XLOOKUP(Table1[[#This Row],[Product Sub-Category]],'Product Lookup'!A:A,'Product Lookup'!B:B)</f>
        <v>Envelopes</v>
      </c>
      <c r="E332" s="1">
        <v>3</v>
      </c>
      <c r="F332" s="4">
        <v>15.57</v>
      </c>
      <c r="G332" s="1">
        <v>0.05</v>
      </c>
      <c r="H332" s="2">
        <v>42123</v>
      </c>
      <c r="I332" s="2">
        <v>42124</v>
      </c>
      <c r="J332" s="1" t="s">
        <v>31</v>
      </c>
      <c r="K332" s="1">
        <v>81001</v>
      </c>
      <c r="L332" s="1" t="s">
        <v>32</v>
      </c>
      <c r="M332" s="1" t="s">
        <v>380</v>
      </c>
      <c r="N332" s="1" t="s">
        <v>194</v>
      </c>
      <c r="O332" s="1" t="s">
        <v>1097</v>
      </c>
      <c r="P332" s="1" t="s">
        <v>58</v>
      </c>
      <c r="Q332" s="1" t="s">
        <v>61</v>
      </c>
      <c r="R332" s="1" t="s">
        <v>104</v>
      </c>
      <c r="S332" s="1" t="s">
        <v>53</v>
      </c>
      <c r="T332" s="1"/>
      <c r="Y332" s="1"/>
    </row>
    <row r="333" spans="1:25" x14ac:dyDescent="0.35">
      <c r="A333" s="1">
        <v>617</v>
      </c>
      <c r="B333" s="1" t="str">
        <f>VLOOKUP(Table1[[#This Row],[Customer ID]],'Customer Lookup'!A:B,2,)</f>
        <v>Brett Schultz</v>
      </c>
      <c r="C333" s="1">
        <v>88198</v>
      </c>
      <c r="D333" s="1" t="str">
        <f>_xlfn.XLOOKUP(Table1[[#This Row],[Product Sub-Category]],'Product Lookup'!A:A,'Product Lookup'!B:B)</f>
        <v>Storage</v>
      </c>
      <c r="E333" s="1">
        <v>13</v>
      </c>
      <c r="F333" s="4">
        <v>20.89</v>
      </c>
      <c r="G333" s="1">
        <v>0.05</v>
      </c>
      <c r="H333" s="2">
        <v>42123</v>
      </c>
      <c r="I333" s="2">
        <v>42124</v>
      </c>
      <c r="J333" s="1" t="s">
        <v>31</v>
      </c>
      <c r="K333" s="1">
        <v>81001</v>
      </c>
      <c r="L333" s="1" t="s">
        <v>32</v>
      </c>
      <c r="M333" s="1" t="s">
        <v>380</v>
      </c>
      <c r="N333" s="1" t="s">
        <v>194</v>
      </c>
      <c r="O333" s="1" t="s">
        <v>1097</v>
      </c>
      <c r="P333" s="1" t="s">
        <v>58</v>
      </c>
      <c r="Q333" s="1" t="s">
        <v>119</v>
      </c>
      <c r="R333" s="1" t="s">
        <v>104</v>
      </c>
      <c r="S333" s="1" t="s">
        <v>53</v>
      </c>
      <c r="T333" s="1"/>
      <c r="Y333" s="1"/>
    </row>
    <row r="334" spans="1:25" x14ac:dyDescent="0.35">
      <c r="A334" s="1">
        <v>618</v>
      </c>
      <c r="B334" s="1" t="str">
        <f>VLOOKUP(Table1[[#This Row],[Customer ID]],'Customer Lookup'!A:B,2,)</f>
        <v>Robert Cowan</v>
      </c>
      <c r="C334" s="1">
        <v>88197</v>
      </c>
      <c r="D334" s="1" t="str">
        <f>_xlfn.XLOOKUP(Table1[[#This Row],[Product Sub-Category]],'Product Lookup'!A:A,'Product Lookup'!B:B)</f>
        <v>Computer Peripherals</v>
      </c>
      <c r="E334" s="1">
        <v>4</v>
      </c>
      <c r="F334" s="4">
        <v>17.98</v>
      </c>
      <c r="G334" s="1">
        <v>0.05</v>
      </c>
      <c r="H334" s="2">
        <v>42087</v>
      </c>
      <c r="I334" s="2">
        <v>42088</v>
      </c>
      <c r="J334" s="1" t="s">
        <v>41</v>
      </c>
      <c r="K334" s="1">
        <v>81007</v>
      </c>
      <c r="L334" s="1" t="s">
        <v>32</v>
      </c>
      <c r="M334" s="1" t="s">
        <v>383</v>
      </c>
      <c r="N334" s="1" t="s">
        <v>194</v>
      </c>
      <c r="O334" s="1" t="s">
        <v>1097</v>
      </c>
      <c r="P334" s="1" t="s">
        <v>73</v>
      </c>
      <c r="Q334" s="1" t="s">
        <v>144</v>
      </c>
      <c r="R334" s="1" t="s">
        <v>104</v>
      </c>
      <c r="S334" s="1" t="s">
        <v>53</v>
      </c>
      <c r="T334" s="1"/>
      <c r="Y334" s="1"/>
    </row>
    <row r="335" spans="1:25" x14ac:dyDescent="0.35">
      <c r="A335" s="1">
        <v>618</v>
      </c>
      <c r="B335" s="1" t="str">
        <f>VLOOKUP(Table1[[#This Row],[Customer ID]],'Customer Lookup'!A:B,2,)</f>
        <v>Robert Cowan</v>
      </c>
      <c r="C335" s="1">
        <v>88198</v>
      </c>
      <c r="D335" s="1" t="str">
        <f>_xlfn.XLOOKUP(Table1[[#This Row],[Product Sub-Category]],'Product Lookup'!A:A,'Product Lookup'!B:B)</f>
        <v>Binders</v>
      </c>
      <c r="E335" s="1">
        <v>14</v>
      </c>
      <c r="F335" s="4">
        <v>5.38</v>
      </c>
      <c r="G335" s="1">
        <v>0.05</v>
      </c>
      <c r="H335" s="2">
        <v>42123</v>
      </c>
      <c r="I335" s="2">
        <v>42124</v>
      </c>
      <c r="J335" s="1" t="s">
        <v>31</v>
      </c>
      <c r="K335" s="1">
        <v>81007</v>
      </c>
      <c r="L335" s="1" t="s">
        <v>22</v>
      </c>
      <c r="M335" s="1" t="s">
        <v>383</v>
      </c>
      <c r="N335" s="1" t="s">
        <v>194</v>
      </c>
      <c r="O335" s="1" t="s">
        <v>1097</v>
      </c>
      <c r="P335" s="1" t="s">
        <v>58</v>
      </c>
      <c r="Q335" s="1" t="s">
        <v>2236</v>
      </c>
      <c r="R335" s="1" t="s">
        <v>104</v>
      </c>
      <c r="S335" s="1" t="s">
        <v>53</v>
      </c>
      <c r="T335" s="1"/>
      <c r="Y335" s="1"/>
    </row>
    <row r="336" spans="1:25" x14ac:dyDescent="0.35">
      <c r="A336" s="1">
        <v>618</v>
      </c>
      <c r="B336" s="1" t="str">
        <f>VLOOKUP(Table1[[#This Row],[Customer ID]],'Customer Lookup'!A:B,2,)</f>
        <v>Robert Cowan</v>
      </c>
      <c r="C336" s="1">
        <v>88198</v>
      </c>
      <c r="D336" s="1" t="str">
        <f>_xlfn.XLOOKUP(Table1[[#This Row],[Product Sub-Category]],'Product Lookup'!A:A,'Product Lookup'!B:B)</f>
        <v>Paper</v>
      </c>
      <c r="E336" s="1">
        <v>1</v>
      </c>
      <c r="F336" s="4">
        <v>7.35</v>
      </c>
      <c r="G336" s="1">
        <v>0.05</v>
      </c>
      <c r="H336" s="2">
        <v>42123</v>
      </c>
      <c r="I336" s="2">
        <v>42124</v>
      </c>
      <c r="J336" s="1" t="s">
        <v>31</v>
      </c>
      <c r="K336" s="1">
        <v>81007</v>
      </c>
      <c r="L336" s="1" t="s">
        <v>32</v>
      </c>
      <c r="M336" s="1" t="s">
        <v>383</v>
      </c>
      <c r="N336" s="1" t="s">
        <v>194</v>
      </c>
      <c r="O336" s="1" t="s">
        <v>2244</v>
      </c>
      <c r="P336" s="1" t="s">
        <v>58</v>
      </c>
      <c r="Q336" s="1" t="s">
        <v>83</v>
      </c>
      <c r="R336" s="1" t="s">
        <v>104</v>
      </c>
      <c r="S336" s="1" t="s">
        <v>53</v>
      </c>
      <c r="T336" s="1"/>
      <c r="Y336" s="1"/>
    </row>
    <row r="337" spans="1:25" x14ac:dyDescent="0.35">
      <c r="A337" s="1">
        <v>619</v>
      </c>
      <c r="B337" s="1" t="str">
        <f>VLOOKUP(Table1[[#This Row],[Customer ID]],'Customer Lookup'!A:B,2,)</f>
        <v>Howard Rogers</v>
      </c>
      <c r="C337" s="1">
        <v>88196</v>
      </c>
      <c r="D337" s="1" t="str">
        <f>_xlfn.XLOOKUP(Table1[[#This Row],[Product Sub-Category]],'Product Lookup'!A:A,'Product Lookup'!B:B)</f>
        <v>Furnishings</v>
      </c>
      <c r="E337" s="1">
        <v>14</v>
      </c>
      <c r="F337" s="4">
        <v>14.2</v>
      </c>
      <c r="G337" s="1">
        <v>0.05</v>
      </c>
      <c r="H337" s="2">
        <v>42011</v>
      </c>
      <c r="I337" s="2">
        <v>42012</v>
      </c>
      <c r="J337" s="1" t="s">
        <v>41</v>
      </c>
      <c r="K337" s="1">
        <v>48195</v>
      </c>
      <c r="L337" s="1" t="s">
        <v>32</v>
      </c>
      <c r="M337" s="1" t="s">
        <v>385</v>
      </c>
      <c r="N337" s="1" t="s">
        <v>215</v>
      </c>
      <c r="O337" s="1" t="s">
        <v>2243</v>
      </c>
      <c r="P337" s="1" t="s">
        <v>34</v>
      </c>
      <c r="Q337" s="1" t="s">
        <v>52</v>
      </c>
      <c r="R337" s="1" t="s">
        <v>104</v>
      </c>
      <c r="S337" s="1" t="s">
        <v>26</v>
      </c>
      <c r="T337" s="1"/>
      <c r="Y337" s="1"/>
    </row>
    <row r="338" spans="1:25" x14ac:dyDescent="0.35">
      <c r="A338" s="1">
        <v>621</v>
      </c>
      <c r="B338" s="1" t="str">
        <f>VLOOKUP(Table1[[#This Row],[Customer ID]],'Customer Lookup'!A:B,2,)</f>
        <v>Heather Stern</v>
      </c>
      <c r="C338" s="1">
        <v>91432</v>
      </c>
      <c r="D338" s="1" t="str">
        <f>_xlfn.XLOOKUP(Table1[[#This Row],[Product Sub-Category]],'Product Lookup'!A:A,'Product Lookup'!B:B)</f>
        <v>Paper</v>
      </c>
      <c r="E338" s="1">
        <v>5</v>
      </c>
      <c r="F338" s="4">
        <v>6.88</v>
      </c>
      <c r="G338" s="1">
        <v>0.05</v>
      </c>
      <c r="H338" s="2">
        <v>42061</v>
      </c>
      <c r="I338" s="2">
        <v>42062</v>
      </c>
      <c r="J338" s="1" t="s">
        <v>50</v>
      </c>
      <c r="K338" s="1">
        <v>6111</v>
      </c>
      <c r="L338" s="1" t="s">
        <v>32</v>
      </c>
      <c r="M338" s="1" t="s">
        <v>260</v>
      </c>
      <c r="N338" s="1" t="s">
        <v>171</v>
      </c>
      <c r="O338" s="1" t="s">
        <v>2243</v>
      </c>
      <c r="P338" s="1" t="s">
        <v>58</v>
      </c>
      <c r="Q338" s="1" t="s">
        <v>83</v>
      </c>
      <c r="R338" s="1" t="s">
        <v>42</v>
      </c>
      <c r="S338" s="1" t="s">
        <v>26</v>
      </c>
      <c r="T338" s="1"/>
      <c r="Y338" s="1"/>
    </row>
    <row r="339" spans="1:25" x14ac:dyDescent="0.35">
      <c r="A339" s="1">
        <v>622</v>
      </c>
      <c r="B339" s="1" t="str">
        <f>VLOOKUP(Table1[[#This Row],[Customer ID]],'Customer Lookup'!A:B,2,)</f>
        <v>Hazel Khan</v>
      </c>
      <c r="C339" s="1">
        <v>91432</v>
      </c>
      <c r="D339" s="1" t="str">
        <f>_xlfn.XLOOKUP(Table1[[#This Row],[Product Sub-Category]],'Product Lookup'!A:A,'Product Lookup'!B:B)</f>
        <v>Telephones</v>
      </c>
      <c r="E339" s="1">
        <v>6</v>
      </c>
      <c r="F339" s="4">
        <v>195.99</v>
      </c>
      <c r="G339" s="1">
        <v>0.1</v>
      </c>
      <c r="H339" s="2">
        <v>42061</v>
      </c>
      <c r="I339" s="2">
        <v>42063</v>
      </c>
      <c r="J339" s="1" t="s">
        <v>50</v>
      </c>
      <c r="K339" s="1">
        <v>4210</v>
      </c>
      <c r="L339" s="1" t="s">
        <v>32</v>
      </c>
      <c r="M339" s="1" t="s">
        <v>308</v>
      </c>
      <c r="N339" s="1" t="s">
        <v>147</v>
      </c>
      <c r="O339" s="1" t="s">
        <v>2243</v>
      </c>
      <c r="P339" s="1" t="s">
        <v>73</v>
      </c>
      <c r="Q339" s="1" t="s">
        <v>2234</v>
      </c>
      <c r="R339" s="1" t="s">
        <v>42</v>
      </c>
      <c r="S339" s="1" t="s">
        <v>53</v>
      </c>
      <c r="T339" s="1"/>
      <c r="Y339" s="1"/>
    </row>
    <row r="340" spans="1:25" x14ac:dyDescent="0.35">
      <c r="A340" s="1">
        <v>623</v>
      </c>
      <c r="B340" s="1" t="str">
        <f>VLOOKUP(Table1[[#This Row],[Customer ID]],'Customer Lookup'!A:B,2,)</f>
        <v>Jenny Petty</v>
      </c>
      <c r="C340" s="1">
        <v>91433</v>
      </c>
      <c r="D340" s="1" t="str">
        <f>_xlfn.XLOOKUP(Table1[[#This Row],[Product Sub-Category]],'Product Lookup'!A:A,'Product Lookup'!B:B)</f>
        <v>Paper</v>
      </c>
      <c r="E340" s="1">
        <v>21</v>
      </c>
      <c r="F340" s="4">
        <v>6.48</v>
      </c>
      <c r="G340" s="1">
        <v>0.05</v>
      </c>
      <c r="H340" s="2">
        <v>42095</v>
      </c>
      <c r="I340" s="2">
        <v>42097</v>
      </c>
      <c r="J340" s="1" t="s">
        <v>21</v>
      </c>
      <c r="K340" s="1">
        <v>3101</v>
      </c>
      <c r="L340" s="1" t="s">
        <v>32</v>
      </c>
      <c r="M340" s="1" t="s">
        <v>387</v>
      </c>
      <c r="N340" s="1" t="s">
        <v>155</v>
      </c>
      <c r="O340" s="1" t="s">
        <v>2243</v>
      </c>
      <c r="P340" s="1" t="s">
        <v>58</v>
      </c>
      <c r="Q340" s="1" t="s">
        <v>83</v>
      </c>
      <c r="R340" s="1" t="s">
        <v>42</v>
      </c>
      <c r="S340" s="1" t="s">
        <v>53</v>
      </c>
      <c r="T340" s="1"/>
      <c r="Y340" s="1"/>
    </row>
    <row r="341" spans="1:25" x14ac:dyDescent="0.35">
      <c r="A341" s="1">
        <v>624</v>
      </c>
      <c r="B341" s="1" t="str">
        <f>VLOOKUP(Table1[[#This Row],[Customer ID]],'Customer Lookup'!A:B,2,)</f>
        <v>Terry Klein</v>
      </c>
      <c r="C341" s="1">
        <v>91433</v>
      </c>
      <c r="D341" s="1" t="str">
        <f>_xlfn.XLOOKUP(Table1[[#This Row],[Product Sub-Category]],'Product Lookup'!A:A,'Product Lookup'!B:B)</f>
        <v>Telephones</v>
      </c>
      <c r="E341" s="1">
        <v>2</v>
      </c>
      <c r="F341" s="4">
        <v>55.99</v>
      </c>
      <c r="G341" s="1">
        <v>0.05</v>
      </c>
      <c r="H341" s="2">
        <v>42095</v>
      </c>
      <c r="I341" s="2">
        <v>42095</v>
      </c>
      <c r="J341" s="1" t="s">
        <v>21</v>
      </c>
      <c r="K341" s="1">
        <v>5701</v>
      </c>
      <c r="L341" s="1" t="s">
        <v>32</v>
      </c>
      <c r="M341" s="1" t="s">
        <v>388</v>
      </c>
      <c r="N341" s="1" t="s">
        <v>121</v>
      </c>
      <c r="O341" s="1" t="s">
        <v>2243</v>
      </c>
      <c r="P341" s="1" t="s">
        <v>73</v>
      </c>
      <c r="Q341" s="1" t="s">
        <v>2234</v>
      </c>
      <c r="R341" s="1" t="s">
        <v>42</v>
      </c>
      <c r="S341" s="1" t="s">
        <v>44</v>
      </c>
      <c r="T341" s="1"/>
      <c r="Y341" s="1"/>
    </row>
    <row r="342" spans="1:25" x14ac:dyDescent="0.35">
      <c r="A342" s="1">
        <v>627</v>
      </c>
      <c r="B342" s="1" t="str">
        <f>VLOOKUP(Table1[[#This Row],[Customer ID]],'Customer Lookup'!A:B,2,)</f>
        <v>Scott McKenna</v>
      </c>
      <c r="C342" s="1">
        <v>90469</v>
      </c>
      <c r="D342" s="1" t="str">
        <f>_xlfn.XLOOKUP(Table1[[#This Row],[Product Sub-Category]],'Product Lookup'!A:A,'Product Lookup'!B:B)</f>
        <v>Storage</v>
      </c>
      <c r="E342" s="1">
        <v>22</v>
      </c>
      <c r="F342" s="4">
        <v>419.19</v>
      </c>
      <c r="G342" s="1">
        <v>0.1</v>
      </c>
      <c r="H342" s="2">
        <v>42115</v>
      </c>
      <c r="I342" s="2">
        <v>42116</v>
      </c>
      <c r="J342" s="1" t="s">
        <v>50</v>
      </c>
      <c r="K342" s="1">
        <v>43952</v>
      </c>
      <c r="L342" s="1" t="s">
        <v>32</v>
      </c>
      <c r="M342" s="1" t="s">
        <v>389</v>
      </c>
      <c r="N342" s="1" t="s">
        <v>124</v>
      </c>
      <c r="O342" s="1" t="s">
        <v>2244</v>
      </c>
      <c r="P342" s="1" t="s">
        <v>58</v>
      </c>
      <c r="Q342" s="1" t="s">
        <v>119</v>
      </c>
      <c r="R342" s="1" t="s">
        <v>81</v>
      </c>
      <c r="S342" s="1" t="s">
        <v>53</v>
      </c>
      <c r="T342" s="1"/>
      <c r="Y342" s="1"/>
    </row>
    <row r="343" spans="1:25" x14ac:dyDescent="0.35">
      <c r="A343" s="1">
        <v>635</v>
      </c>
      <c r="B343" s="1" t="str">
        <f>VLOOKUP(Table1[[#This Row],[Customer ID]],'Customer Lookup'!A:B,2,)</f>
        <v>Juan Justice</v>
      </c>
      <c r="C343" s="1">
        <v>89284</v>
      </c>
      <c r="D343" s="1" t="str">
        <f>_xlfn.XLOOKUP(Table1[[#This Row],[Product Sub-Category]],'Product Lookup'!A:A,'Product Lookup'!B:B)</f>
        <v>Furnishings</v>
      </c>
      <c r="E343" s="1">
        <v>12</v>
      </c>
      <c r="F343" s="4">
        <v>2.08</v>
      </c>
      <c r="G343" s="1">
        <v>0.05</v>
      </c>
      <c r="H343" s="2">
        <v>42099</v>
      </c>
      <c r="I343" s="2">
        <v>42099</v>
      </c>
      <c r="J343" s="1" t="s">
        <v>21</v>
      </c>
      <c r="K343" s="1">
        <v>55106</v>
      </c>
      <c r="L343" s="1" t="s">
        <v>32</v>
      </c>
      <c r="M343" s="1" t="s">
        <v>390</v>
      </c>
      <c r="N343" s="1" t="s">
        <v>55</v>
      </c>
      <c r="O343" s="1" t="s">
        <v>2244</v>
      </c>
      <c r="P343" s="1" t="s">
        <v>34</v>
      </c>
      <c r="Q343" s="1" t="s">
        <v>52</v>
      </c>
      <c r="R343" s="1" t="s">
        <v>81</v>
      </c>
      <c r="S343" s="1" t="s">
        <v>53</v>
      </c>
      <c r="T343" s="1"/>
      <c r="Y343" s="1"/>
    </row>
    <row r="344" spans="1:25" x14ac:dyDescent="0.35">
      <c r="A344" s="1">
        <v>635</v>
      </c>
      <c r="B344" s="1" t="str">
        <f>VLOOKUP(Table1[[#This Row],[Customer ID]],'Customer Lookup'!A:B,2,)</f>
        <v>Juan Justice</v>
      </c>
      <c r="C344" s="1">
        <v>89284</v>
      </c>
      <c r="D344" s="1" t="str">
        <f>_xlfn.XLOOKUP(Table1[[#This Row],[Product Sub-Category]],'Product Lookup'!A:A,'Product Lookup'!B:B)</f>
        <v>Storage</v>
      </c>
      <c r="E344" s="1">
        <v>6</v>
      </c>
      <c r="F344" s="4">
        <v>370.98</v>
      </c>
      <c r="G344" s="1">
        <v>0.1</v>
      </c>
      <c r="H344" s="2">
        <v>42099</v>
      </c>
      <c r="I344" s="2">
        <v>42100</v>
      </c>
      <c r="J344" s="1" t="s">
        <v>21</v>
      </c>
      <c r="K344" s="1">
        <v>55106</v>
      </c>
      <c r="L344" s="1" t="s">
        <v>32</v>
      </c>
      <c r="M344" s="1" t="s">
        <v>390</v>
      </c>
      <c r="N344" s="1" t="s">
        <v>55</v>
      </c>
      <c r="O344" s="1" t="s">
        <v>1097</v>
      </c>
      <c r="P344" s="1" t="s">
        <v>58</v>
      </c>
      <c r="Q344" s="1" t="s">
        <v>119</v>
      </c>
      <c r="R344" s="1" t="s">
        <v>81</v>
      </c>
      <c r="S344" s="1" t="s">
        <v>36</v>
      </c>
      <c r="T344" s="1"/>
      <c r="Y344" s="1"/>
    </row>
    <row r="345" spans="1:25" x14ac:dyDescent="0.35">
      <c r="A345" s="1">
        <v>637</v>
      </c>
      <c r="B345" s="1" t="str">
        <f>VLOOKUP(Table1[[#This Row],[Customer ID]],'Customer Lookup'!A:B,2,)</f>
        <v>Christopher Bryant</v>
      </c>
      <c r="C345" s="1">
        <v>87953</v>
      </c>
      <c r="D345" s="1" t="str">
        <f>_xlfn.XLOOKUP(Table1[[#This Row],[Product Sub-Category]],'Product Lookup'!A:A,'Product Lookup'!B:B)</f>
        <v>Bookcases</v>
      </c>
      <c r="E345" s="1">
        <v>8</v>
      </c>
      <c r="F345" s="4">
        <v>160.97999999999999</v>
      </c>
      <c r="G345" s="1">
        <v>0.1</v>
      </c>
      <c r="H345" s="2">
        <v>42083</v>
      </c>
      <c r="I345" s="2">
        <v>42087</v>
      </c>
      <c r="J345" s="1" t="s">
        <v>98</v>
      </c>
      <c r="K345" s="1">
        <v>95051</v>
      </c>
      <c r="L345" s="1" t="s">
        <v>32</v>
      </c>
      <c r="M345" s="1" t="s">
        <v>391</v>
      </c>
      <c r="N345" s="1" t="s">
        <v>37</v>
      </c>
      <c r="O345" s="1" t="s">
        <v>1097</v>
      </c>
      <c r="P345" s="1" t="s">
        <v>34</v>
      </c>
      <c r="Q345" s="1" t="s">
        <v>151</v>
      </c>
      <c r="R345" s="1" t="s">
        <v>104</v>
      </c>
      <c r="S345" s="1" t="s">
        <v>108</v>
      </c>
      <c r="T345" s="1"/>
      <c r="Y345" s="1"/>
    </row>
    <row r="346" spans="1:25" x14ac:dyDescent="0.35">
      <c r="A346" s="1">
        <v>638</v>
      </c>
      <c r="B346" s="1" t="str">
        <f>VLOOKUP(Table1[[#This Row],[Customer ID]],'Customer Lookup'!A:B,2,)</f>
        <v>Brooke Shepherd</v>
      </c>
      <c r="C346" s="1">
        <v>87954</v>
      </c>
      <c r="D346" s="1" t="str">
        <f>_xlfn.XLOOKUP(Table1[[#This Row],[Product Sub-Category]],'Product Lookup'!A:A,'Product Lookup'!B:B)</f>
        <v>Telephones</v>
      </c>
      <c r="E346" s="1">
        <v>9</v>
      </c>
      <c r="F346" s="4">
        <v>65.989999999999995</v>
      </c>
      <c r="G346" s="1">
        <v>0.05</v>
      </c>
      <c r="H346" s="2">
        <v>42124</v>
      </c>
      <c r="I346" s="2">
        <v>42125</v>
      </c>
      <c r="J346" s="1" t="s">
        <v>41</v>
      </c>
      <c r="K346" s="1">
        <v>95062</v>
      </c>
      <c r="L346" s="1" t="s">
        <v>22</v>
      </c>
      <c r="M346" s="1" t="s">
        <v>392</v>
      </c>
      <c r="N346" s="1" t="s">
        <v>37</v>
      </c>
      <c r="O346" s="1" t="s">
        <v>1097</v>
      </c>
      <c r="P346" s="1" t="s">
        <v>73</v>
      </c>
      <c r="Q346" s="1" t="s">
        <v>2234</v>
      </c>
      <c r="R346" s="1" t="s">
        <v>104</v>
      </c>
      <c r="S346" s="1" t="s">
        <v>53</v>
      </c>
      <c r="T346" s="1"/>
      <c r="Y346" s="1"/>
    </row>
    <row r="347" spans="1:25" x14ac:dyDescent="0.35">
      <c r="A347" s="1">
        <v>638</v>
      </c>
      <c r="B347" s="1" t="str">
        <f>VLOOKUP(Table1[[#This Row],[Customer ID]],'Customer Lookup'!A:B,2,)</f>
        <v>Brooke Shepherd</v>
      </c>
      <c r="C347" s="1">
        <v>87954</v>
      </c>
      <c r="D347" s="1" t="str">
        <f>_xlfn.XLOOKUP(Table1[[#This Row],[Product Sub-Category]],'Product Lookup'!A:A,'Product Lookup'!B:B)</f>
        <v>Telephones</v>
      </c>
      <c r="E347" s="1">
        <v>6</v>
      </c>
      <c r="F347" s="4">
        <v>195.99</v>
      </c>
      <c r="G347" s="1">
        <v>0.1</v>
      </c>
      <c r="H347" s="2">
        <v>42124</v>
      </c>
      <c r="I347" s="2">
        <v>42126</v>
      </c>
      <c r="J347" s="1" t="s">
        <v>41</v>
      </c>
      <c r="K347" s="1">
        <v>95062</v>
      </c>
      <c r="L347" s="1" t="s">
        <v>22</v>
      </c>
      <c r="M347" s="1" t="s">
        <v>392</v>
      </c>
      <c r="N347" s="1" t="s">
        <v>37</v>
      </c>
      <c r="O347" s="1" t="s">
        <v>1097</v>
      </c>
      <c r="P347" s="1" t="s">
        <v>73</v>
      </c>
      <c r="Q347" s="1" t="s">
        <v>2234</v>
      </c>
      <c r="R347" s="1" t="s">
        <v>104</v>
      </c>
      <c r="S347" s="1" t="s">
        <v>53</v>
      </c>
      <c r="T347" s="1"/>
      <c r="Y347" s="1"/>
    </row>
    <row r="348" spans="1:25" x14ac:dyDescent="0.35">
      <c r="A348" s="1">
        <v>639</v>
      </c>
      <c r="B348" s="1" t="str">
        <f>VLOOKUP(Table1[[#This Row],[Customer ID]],'Customer Lookup'!A:B,2,)</f>
        <v>Lois Rowland</v>
      </c>
      <c r="C348" s="1">
        <v>87952</v>
      </c>
      <c r="D348" s="1" t="str">
        <f>_xlfn.XLOOKUP(Table1[[#This Row],[Product Sub-Category]],'Product Lookup'!A:A,'Product Lookup'!B:B)</f>
        <v>Tables</v>
      </c>
      <c r="E348" s="1">
        <v>9</v>
      </c>
      <c r="F348" s="4">
        <v>236.97</v>
      </c>
      <c r="G348" s="1">
        <v>0.1</v>
      </c>
      <c r="H348" s="2">
        <v>42049</v>
      </c>
      <c r="I348" s="2">
        <v>42050</v>
      </c>
      <c r="J348" s="1" t="s">
        <v>31</v>
      </c>
      <c r="K348" s="1">
        <v>93454</v>
      </c>
      <c r="L348" s="1" t="s">
        <v>32</v>
      </c>
      <c r="M348" s="1" t="s">
        <v>393</v>
      </c>
      <c r="N348" s="1" t="s">
        <v>37</v>
      </c>
      <c r="O348" s="1" t="s">
        <v>1097</v>
      </c>
      <c r="P348" s="1" t="s">
        <v>34</v>
      </c>
      <c r="Q348" s="1" t="s">
        <v>123</v>
      </c>
      <c r="R348" s="1" t="s">
        <v>104</v>
      </c>
      <c r="S348" s="1" t="s">
        <v>108</v>
      </c>
      <c r="T348" s="1"/>
      <c r="Y348" s="1"/>
    </row>
    <row r="349" spans="1:25" x14ac:dyDescent="0.35">
      <c r="A349" s="1">
        <v>640</v>
      </c>
      <c r="B349" s="1" t="str">
        <f>VLOOKUP(Table1[[#This Row],[Customer ID]],'Customer Lookup'!A:B,2,)</f>
        <v>Neal Wolfe</v>
      </c>
      <c r="C349" s="1">
        <v>56452</v>
      </c>
      <c r="D349" s="1" t="str">
        <f>_xlfn.XLOOKUP(Table1[[#This Row],[Product Sub-Category]],'Product Lookup'!A:A,'Product Lookup'!B:B)</f>
        <v>Tables</v>
      </c>
      <c r="E349" s="1">
        <v>34</v>
      </c>
      <c r="F349" s="4">
        <v>236.97</v>
      </c>
      <c r="G349" s="1">
        <v>0.1</v>
      </c>
      <c r="H349" s="2">
        <v>42049</v>
      </c>
      <c r="I349" s="2">
        <v>42050</v>
      </c>
      <c r="J349" s="1" t="s">
        <v>31</v>
      </c>
      <c r="K349" s="1">
        <v>98119</v>
      </c>
      <c r="L349" s="1" t="s">
        <v>32</v>
      </c>
      <c r="M349" s="1" t="s">
        <v>160</v>
      </c>
      <c r="N349" s="1" t="s">
        <v>29</v>
      </c>
      <c r="O349" s="1" t="s">
        <v>1097</v>
      </c>
      <c r="P349" s="1" t="s">
        <v>34</v>
      </c>
      <c r="Q349" s="1" t="s">
        <v>123</v>
      </c>
      <c r="R349" s="1" t="s">
        <v>104</v>
      </c>
      <c r="S349" s="1" t="s">
        <v>108</v>
      </c>
      <c r="T349" s="1"/>
      <c r="Y349" s="1"/>
    </row>
    <row r="350" spans="1:25" x14ac:dyDescent="0.35">
      <c r="A350" s="1">
        <v>640</v>
      </c>
      <c r="B350" s="1" t="str">
        <f>VLOOKUP(Table1[[#This Row],[Customer ID]],'Customer Lookup'!A:B,2,)</f>
        <v>Neal Wolfe</v>
      </c>
      <c r="C350" s="1">
        <v>11077</v>
      </c>
      <c r="D350" s="1" t="str">
        <f>_xlfn.XLOOKUP(Table1[[#This Row],[Product Sub-Category]],'Product Lookup'!A:A,'Product Lookup'!B:B)</f>
        <v>Bookcases</v>
      </c>
      <c r="E350" s="1">
        <v>30</v>
      </c>
      <c r="F350" s="4">
        <v>160.97999999999999</v>
      </c>
      <c r="G350" s="1">
        <v>0.1</v>
      </c>
      <c r="H350" s="2">
        <v>42083</v>
      </c>
      <c r="I350" s="2">
        <v>42087</v>
      </c>
      <c r="J350" s="1" t="s">
        <v>98</v>
      </c>
      <c r="K350" s="1">
        <v>98119</v>
      </c>
      <c r="L350" s="1" t="s">
        <v>32</v>
      </c>
      <c r="M350" s="1" t="s">
        <v>160</v>
      </c>
      <c r="N350" s="1" t="s">
        <v>29</v>
      </c>
      <c r="O350" s="1" t="s">
        <v>1097</v>
      </c>
      <c r="P350" s="1" t="s">
        <v>34</v>
      </c>
      <c r="Q350" s="1" t="s">
        <v>151</v>
      </c>
      <c r="R350" s="1" t="s">
        <v>104</v>
      </c>
      <c r="S350" s="1" t="s">
        <v>108</v>
      </c>
      <c r="T350" s="1"/>
      <c r="Y350" s="1"/>
    </row>
    <row r="351" spans="1:25" x14ac:dyDescent="0.35">
      <c r="A351" s="1">
        <v>640</v>
      </c>
      <c r="B351" s="1" t="str">
        <f>VLOOKUP(Table1[[#This Row],[Customer ID]],'Customer Lookup'!A:B,2,)</f>
        <v>Neal Wolfe</v>
      </c>
      <c r="C351" s="1">
        <v>45380</v>
      </c>
      <c r="D351" s="1" t="str">
        <f>_xlfn.XLOOKUP(Table1[[#This Row],[Product Sub-Category]],'Product Lookup'!A:A,'Product Lookup'!B:B)</f>
        <v>Telephones</v>
      </c>
      <c r="E351" s="1">
        <v>34</v>
      </c>
      <c r="F351" s="4">
        <v>65.989999999999995</v>
      </c>
      <c r="G351" s="1">
        <v>0.05</v>
      </c>
      <c r="H351" s="2">
        <v>42124</v>
      </c>
      <c r="I351" s="2">
        <v>42125</v>
      </c>
      <c r="J351" s="1" t="s">
        <v>41</v>
      </c>
      <c r="K351" s="1">
        <v>98119</v>
      </c>
      <c r="L351" s="1" t="s">
        <v>22</v>
      </c>
      <c r="M351" s="1" t="s">
        <v>160</v>
      </c>
      <c r="N351" s="1" t="s">
        <v>29</v>
      </c>
      <c r="O351" s="1" t="s">
        <v>1097</v>
      </c>
      <c r="P351" s="1" t="s">
        <v>73</v>
      </c>
      <c r="Q351" s="1" t="s">
        <v>2234</v>
      </c>
      <c r="R351" s="1" t="s">
        <v>104</v>
      </c>
      <c r="S351" s="1" t="s">
        <v>53</v>
      </c>
      <c r="T351" s="1"/>
      <c r="Y351" s="1"/>
    </row>
    <row r="352" spans="1:25" x14ac:dyDescent="0.35">
      <c r="A352" s="1">
        <v>640</v>
      </c>
      <c r="B352" s="1" t="str">
        <f>VLOOKUP(Table1[[#This Row],[Customer ID]],'Customer Lookup'!A:B,2,)</f>
        <v>Neal Wolfe</v>
      </c>
      <c r="C352" s="1">
        <v>45380</v>
      </c>
      <c r="D352" s="1" t="str">
        <f>_xlfn.XLOOKUP(Table1[[#This Row],[Product Sub-Category]],'Product Lookup'!A:A,'Product Lookup'!B:B)</f>
        <v>Telephones</v>
      </c>
      <c r="E352" s="1">
        <v>24</v>
      </c>
      <c r="F352" s="4">
        <v>195.99</v>
      </c>
      <c r="G352" s="1">
        <v>0.1</v>
      </c>
      <c r="H352" s="2">
        <v>42124</v>
      </c>
      <c r="I352" s="2">
        <v>42126</v>
      </c>
      <c r="J352" s="1" t="s">
        <v>41</v>
      </c>
      <c r="K352" s="1">
        <v>98119</v>
      </c>
      <c r="L352" s="1" t="s">
        <v>22</v>
      </c>
      <c r="M352" s="1" t="s">
        <v>160</v>
      </c>
      <c r="N352" s="1" t="s">
        <v>29</v>
      </c>
      <c r="O352" s="1" t="s">
        <v>2244</v>
      </c>
      <c r="P352" s="1" t="s">
        <v>73</v>
      </c>
      <c r="Q352" s="1" t="s">
        <v>2234</v>
      </c>
      <c r="R352" s="1" t="s">
        <v>104</v>
      </c>
      <c r="S352" s="1" t="s">
        <v>53</v>
      </c>
      <c r="T352" s="1"/>
      <c r="Y352" s="1"/>
    </row>
    <row r="353" spans="1:25" x14ac:dyDescent="0.35">
      <c r="A353" s="1">
        <v>646</v>
      </c>
      <c r="B353" s="1" t="str">
        <f>VLOOKUP(Table1[[#This Row],[Customer ID]],'Customer Lookup'!A:B,2,)</f>
        <v>Robin High</v>
      </c>
      <c r="C353" s="1">
        <v>90735</v>
      </c>
      <c r="D353" s="1" t="str">
        <f>_xlfn.XLOOKUP(Table1[[#This Row],[Product Sub-Category]],'Product Lookup'!A:A,'Product Lookup'!B:B)</f>
        <v>Furnishings</v>
      </c>
      <c r="E353" s="1">
        <v>16</v>
      </c>
      <c r="F353" s="4">
        <v>51.75</v>
      </c>
      <c r="G353" s="1">
        <v>0.05</v>
      </c>
      <c r="H353" s="2">
        <v>42172</v>
      </c>
      <c r="I353" s="2">
        <v>42177</v>
      </c>
      <c r="J353" s="1" t="s">
        <v>98</v>
      </c>
      <c r="K353" s="1">
        <v>55379</v>
      </c>
      <c r="L353" s="1" t="s">
        <v>32</v>
      </c>
      <c r="M353" s="1" t="s">
        <v>394</v>
      </c>
      <c r="N353" s="1" t="s">
        <v>55</v>
      </c>
      <c r="O353" s="1" t="s">
        <v>2244</v>
      </c>
      <c r="P353" s="1" t="s">
        <v>34</v>
      </c>
      <c r="Q353" s="1" t="s">
        <v>52</v>
      </c>
      <c r="R353" s="1" t="s">
        <v>81</v>
      </c>
      <c r="S353" s="1" t="s">
        <v>53</v>
      </c>
      <c r="T353" s="1"/>
      <c r="Y353" s="1"/>
    </row>
    <row r="354" spans="1:25" x14ac:dyDescent="0.35">
      <c r="A354" s="1">
        <v>648</v>
      </c>
      <c r="B354" s="1" t="str">
        <f>VLOOKUP(Table1[[#This Row],[Customer ID]],'Customer Lookup'!A:B,2,)</f>
        <v>Steve O'Brien</v>
      </c>
      <c r="C354" s="1">
        <v>91365</v>
      </c>
      <c r="D354" s="1" t="str">
        <f>_xlfn.XLOOKUP(Table1[[#This Row],[Product Sub-Category]],'Product Lookup'!A:A,'Product Lookup'!B:B)</f>
        <v>Furnishings</v>
      </c>
      <c r="E354" s="1">
        <v>1</v>
      </c>
      <c r="F354" s="4">
        <v>25.38</v>
      </c>
      <c r="G354" s="1">
        <v>0.05</v>
      </c>
      <c r="H354" s="2">
        <v>42176</v>
      </c>
      <c r="I354" s="2">
        <v>42177</v>
      </c>
      <c r="J354" s="1" t="s">
        <v>31</v>
      </c>
      <c r="K354" s="1">
        <v>60440</v>
      </c>
      <c r="L354" s="1" t="s">
        <v>32</v>
      </c>
      <c r="M354" s="1" t="s">
        <v>395</v>
      </c>
      <c r="N354" s="1" t="s">
        <v>142</v>
      </c>
      <c r="O354" s="1" t="s">
        <v>2244</v>
      </c>
      <c r="P354" s="1" t="s">
        <v>34</v>
      </c>
      <c r="Q354" s="1" t="s">
        <v>52</v>
      </c>
      <c r="R354" s="1" t="s">
        <v>42</v>
      </c>
      <c r="S354" s="1" t="s">
        <v>44</v>
      </c>
      <c r="T354" s="1"/>
      <c r="Y354" s="1"/>
    </row>
    <row r="355" spans="1:25" x14ac:dyDescent="0.35">
      <c r="A355" s="1">
        <v>649</v>
      </c>
      <c r="B355" s="1" t="str">
        <f>VLOOKUP(Table1[[#This Row],[Customer ID]],'Customer Lookup'!A:B,2,)</f>
        <v>Roger Meyer</v>
      </c>
      <c r="C355" s="1">
        <v>91366</v>
      </c>
      <c r="D355" s="1" t="str">
        <f>_xlfn.XLOOKUP(Table1[[#This Row],[Product Sub-Category]],'Product Lookup'!A:A,'Product Lookup'!B:B)</f>
        <v>Rubber Bands</v>
      </c>
      <c r="E355" s="1">
        <v>40</v>
      </c>
      <c r="F355" s="4">
        <v>3.78</v>
      </c>
      <c r="G355" s="1">
        <v>0.05</v>
      </c>
      <c r="H355" s="2">
        <v>42153</v>
      </c>
      <c r="I355" s="2">
        <v>42154</v>
      </c>
      <c r="J355" s="1" t="s">
        <v>50</v>
      </c>
      <c r="K355" s="1">
        <v>60089</v>
      </c>
      <c r="L355" s="1" t="s">
        <v>32</v>
      </c>
      <c r="M355" s="1" t="s">
        <v>396</v>
      </c>
      <c r="N355" s="1" t="s">
        <v>142</v>
      </c>
      <c r="O355" s="1" t="s">
        <v>1097</v>
      </c>
      <c r="P355" s="1" t="s">
        <v>58</v>
      </c>
      <c r="Q355" s="1" t="s">
        <v>60</v>
      </c>
      <c r="R355" s="1" t="s">
        <v>42</v>
      </c>
      <c r="S355" s="1" t="s">
        <v>26</v>
      </c>
      <c r="T355" s="1"/>
      <c r="Y355" s="1"/>
    </row>
    <row r="356" spans="1:25" x14ac:dyDescent="0.35">
      <c r="A356" s="1">
        <v>651</v>
      </c>
      <c r="B356" s="1" t="str">
        <f>VLOOKUP(Table1[[#This Row],[Customer ID]],'Customer Lookup'!A:B,2,)</f>
        <v>Leah Clapp</v>
      </c>
      <c r="C356" s="1">
        <v>91575</v>
      </c>
      <c r="D356" s="1" t="str">
        <f>_xlfn.XLOOKUP(Table1[[#This Row],[Product Sub-Category]],'Product Lookup'!A:A,'Product Lookup'!B:B)</f>
        <v>Binders</v>
      </c>
      <c r="E356" s="1">
        <v>12</v>
      </c>
      <c r="F356" s="4">
        <v>15.99</v>
      </c>
      <c r="G356" s="1">
        <v>0.05</v>
      </c>
      <c r="H356" s="2">
        <v>42011</v>
      </c>
      <c r="I356" s="2">
        <v>42012</v>
      </c>
      <c r="J356" s="1" t="s">
        <v>21</v>
      </c>
      <c r="K356" s="1">
        <v>89115</v>
      </c>
      <c r="L356" s="1" t="s">
        <v>32</v>
      </c>
      <c r="M356" s="1" t="s">
        <v>397</v>
      </c>
      <c r="N356" s="1" t="s">
        <v>317</v>
      </c>
      <c r="O356" s="1" t="s">
        <v>1097</v>
      </c>
      <c r="P356" s="1" t="s">
        <v>58</v>
      </c>
      <c r="Q356" s="1" t="s">
        <v>2236</v>
      </c>
      <c r="R356" s="1" t="s">
        <v>104</v>
      </c>
      <c r="S356" s="1" t="s">
        <v>53</v>
      </c>
      <c r="T356" s="1"/>
      <c r="Y356" s="1"/>
    </row>
    <row r="357" spans="1:25" x14ac:dyDescent="0.35">
      <c r="A357" s="1">
        <v>651</v>
      </c>
      <c r="B357" s="1" t="str">
        <f>VLOOKUP(Table1[[#This Row],[Customer ID]],'Customer Lookup'!A:B,2,)</f>
        <v>Leah Clapp</v>
      </c>
      <c r="C357" s="1">
        <v>91576</v>
      </c>
      <c r="D357" s="1" t="str">
        <f>_xlfn.XLOOKUP(Table1[[#This Row],[Product Sub-Category]],'Product Lookup'!A:A,'Product Lookup'!B:B)</f>
        <v>Bookcases</v>
      </c>
      <c r="E357" s="1">
        <v>8</v>
      </c>
      <c r="F357" s="4">
        <v>880.98</v>
      </c>
      <c r="G357" s="1">
        <v>0.1</v>
      </c>
      <c r="H357" s="2">
        <v>42050</v>
      </c>
      <c r="I357" s="2">
        <v>42054</v>
      </c>
      <c r="J357" s="1" t="s">
        <v>98</v>
      </c>
      <c r="K357" s="1">
        <v>89115</v>
      </c>
      <c r="L357" s="1" t="s">
        <v>32</v>
      </c>
      <c r="M357" s="1" t="s">
        <v>397</v>
      </c>
      <c r="N357" s="1" t="s">
        <v>317</v>
      </c>
      <c r="O357" s="1" t="s">
        <v>1097</v>
      </c>
      <c r="P357" s="1" t="s">
        <v>34</v>
      </c>
      <c r="Q357" s="1" t="s">
        <v>151</v>
      </c>
      <c r="R357" s="1" t="s">
        <v>104</v>
      </c>
      <c r="S357" s="1" t="s">
        <v>108</v>
      </c>
      <c r="T357" s="1"/>
      <c r="Y357" s="1"/>
    </row>
    <row r="358" spans="1:25" x14ac:dyDescent="0.35">
      <c r="A358" s="1">
        <v>651</v>
      </c>
      <c r="B358" s="1" t="str">
        <f>VLOOKUP(Table1[[#This Row],[Customer ID]],'Customer Lookup'!A:B,2,)</f>
        <v>Leah Clapp</v>
      </c>
      <c r="C358" s="1">
        <v>91576</v>
      </c>
      <c r="D358" s="1" t="str">
        <f>_xlfn.XLOOKUP(Table1[[#This Row],[Product Sub-Category]],'Product Lookup'!A:A,'Product Lookup'!B:B)</f>
        <v>Furnishings</v>
      </c>
      <c r="E358" s="1">
        <v>11</v>
      </c>
      <c r="F358" s="4">
        <v>13.4</v>
      </c>
      <c r="G358" s="1">
        <v>0.05</v>
      </c>
      <c r="H358" s="2">
        <v>42050</v>
      </c>
      <c r="I358" s="2">
        <v>42055</v>
      </c>
      <c r="J358" s="1" t="s">
        <v>98</v>
      </c>
      <c r="K358" s="1">
        <v>89115</v>
      </c>
      <c r="L358" s="1" t="s">
        <v>32</v>
      </c>
      <c r="M358" s="1" t="s">
        <v>397</v>
      </c>
      <c r="N358" s="1" t="s">
        <v>317</v>
      </c>
      <c r="O358" s="1" t="s">
        <v>1097</v>
      </c>
      <c r="P358" s="1" t="s">
        <v>34</v>
      </c>
      <c r="Q358" s="1" t="s">
        <v>52</v>
      </c>
      <c r="R358" s="1" t="s">
        <v>104</v>
      </c>
      <c r="S358" s="1" t="s">
        <v>44</v>
      </c>
      <c r="T358" s="1"/>
      <c r="Y358" s="1"/>
    </row>
    <row r="359" spans="1:25" x14ac:dyDescent="0.35">
      <c r="A359" s="1">
        <v>651</v>
      </c>
      <c r="B359" s="1" t="str">
        <f>VLOOKUP(Table1[[#This Row],[Customer ID]],'Customer Lookup'!A:B,2,)</f>
        <v>Leah Clapp</v>
      </c>
      <c r="C359" s="1">
        <v>91576</v>
      </c>
      <c r="D359" s="1" t="str">
        <f>_xlfn.XLOOKUP(Table1[[#This Row],[Product Sub-Category]],'Product Lookup'!A:A,'Product Lookup'!B:B)</f>
        <v>Office Machines</v>
      </c>
      <c r="E359" s="1">
        <v>12</v>
      </c>
      <c r="F359" s="4">
        <v>15.99</v>
      </c>
      <c r="G359" s="1">
        <v>0.05</v>
      </c>
      <c r="H359" s="2">
        <v>42050</v>
      </c>
      <c r="I359" s="2">
        <v>42057</v>
      </c>
      <c r="J359" s="1" t="s">
        <v>98</v>
      </c>
      <c r="K359" s="1">
        <v>89115</v>
      </c>
      <c r="L359" s="1" t="s">
        <v>32</v>
      </c>
      <c r="M359" s="1" t="s">
        <v>397</v>
      </c>
      <c r="N359" s="1" t="s">
        <v>317</v>
      </c>
      <c r="O359" s="1" t="s">
        <v>1097</v>
      </c>
      <c r="P359" s="1" t="s">
        <v>73</v>
      </c>
      <c r="Q359" s="1" t="s">
        <v>74</v>
      </c>
      <c r="R359" s="1" t="s">
        <v>104</v>
      </c>
      <c r="S359" s="1" t="s">
        <v>75</v>
      </c>
      <c r="T359" s="1"/>
      <c r="Y359" s="1"/>
    </row>
    <row r="360" spans="1:25" x14ac:dyDescent="0.35">
      <c r="A360" s="1">
        <v>653</v>
      </c>
      <c r="B360" s="1" t="str">
        <f>VLOOKUP(Table1[[#This Row],[Customer ID]],'Customer Lookup'!A:B,2,)</f>
        <v>Ann Katz</v>
      </c>
      <c r="C360" s="1">
        <v>91213</v>
      </c>
      <c r="D360" s="1" t="str">
        <f>_xlfn.XLOOKUP(Table1[[#This Row],[Product Sub-Category]],'Product Lookup'!A:A,'Product Lookup'!B:B)</f>
        <v>Binders</v>
      </c>
      <c r="E360" s="1">
        <v>9</v>
      </c>
      <c r="F360" s="4">
        <v>2.78</v>
      </c>
      <c r="G360" s="1">
        <v>0.05</v>
      </c>
      <c r="H360" s="2">
        <v>42110</v>
      </c>
      <c r="I360" s="2">
        <v>42111</v>
      </c>
      <c r="J360" s="1" t="s">
        <v>31</v>
      </c>
      <c r="K360" s="1">
        <v>91730</v>
      </c>
      <c r="L360" s="1" t="s">
        <v>22</v>
      </c>
      <c r="M360" s="1" t="s">
        <v>399</v>
      </c>
      <c r="N360" s="1" t="s">
        <v>37</v>
      </c>
      <c r="O360" s="1" t="s">
        <v>2243</v>
      </c>
      <c r="P360" s="1" t="s">
        <v>58</v>
      </c>
      <c r="Q360" s="1" t="s">
        <v>2236</v>
      </c>
      <c r="R360" s="1" t="s">
        <v>104</v>
      </c>
      <c r="S360" s="1" t="s">
        <v>53</v>
      </c>
      <c r="T360" s="1"/>
      <c r="Y360" s="1"/>
    </row>
    <row r="361" spans="1:25" x14ac:dyDescent="0.35">
      <c r="A361" s="1">
        <v>657</v>
      </c>
      <c r="B361" s="1" t="str">
        <f>VLOOKUP(Table1[[#This Row],[Customer ID]],'Customer Lookup'!A:B,2,)</f>
        <v>Derek McCormick</v>
      </c>
      <c r="C361" s="1">
        <v>91212</v>
      </c>
      <c r="D361" s="1" t="str">
        <f>_xlfn.XLOOKUP(Table1[[#This Row],[Product Sub-Category]],'Product Lookup'!A:A,'Product Lookup'!B:B)</f>
        <v>Paper</v>
      </c>
      <c r="E361" s="1">
        <v>1</v>
      </c>
      <c r="F361" s="4">
        <v>18.97</v>
      </c>
      <c r="G361" s="1">
        <v>0.05</v>
      </c>
      <c r="H361" s="2">
        <v>42023</v>
      </c>
      <c r="I361" s="2">
        <v>42025</v>
      </c>
      <c r="J361" s="1" t="s">
        <v>41</v>
      </c>
      <c r="K361" s="1">
        <v>1540</v>
      </c>
      <c r="L361" s="1" t="s">
        <v>32</v>
      </c>
      <c r="M361" s="1" t="s">
        <v>400</v>
      </c>
      <c r="N361" s="1" t="s">
        <v>152</v>
      </c>
      <c r="O361" s="1" t="s">
        <v>2243</v>
      </c>
      <c r="P361" s="1" t="s">
        <v>58</v>
      </c>
      <c r="Q361" s="1" t="s">
        <v>83</v>
      </c>
      <c r="R361" s="1" t="s">
        <v>104</v>
      </c>
      <c r="S361" s="1" t="s">
        <v>53</v>
      </c>
      <c r="T361" s="1"/>
      <c r="Y361" s="1"/>
    </row>
    <row r="362" spans="1:25" x14ac:dyDescent="0.35">
      <c r="A362" s="1">
        <v>659</v>
      </c>
      <c r="B362" s="1" t="str">
        <f>VLOOKUP(Table1[[#This Row],[Customer ID]],'Customer Lookup'!A:B,2,)</f>
        <v>Marjorie Arthur</v>
      </c>
      <c r="C362" s="1">
        <v>91212</v>
      </c>
      <c r="D362" s="1" t="str">
        <f>_xlfn.XLOOKUP(Table1[[#This Row],[Product Sub-Category]],'Product Lookup'!A:A,'Product Lookup'!B:B)</f>
        <v>Office Machines</v>
      </c>
      <c r="E362" s="1">
        <v>5</v>
      </c>
      <c r="F362" s="4">
        <v>119.99</v>
      </c>
      <c r="G362" s="1">
        <v>0.1</v>
      </c>
      <c r="H362" s="2">
        <v>42023</v>
      </c>
      <c r="I362" s="2">
        <v>42024</v>
      </c>
      <c r="J362" s="1" t="s">
        <v>41</v>
      </c>
      <c r="K362" s="1">
        <v>5403</v>
      </c>
      <c r="L362" s="1" t="s">
        <v>32</v>
      </c>
      <c r="M362" s="1" t="s">
        <v>401</v>
      </c>
      <c r="N362" s="1" t="s">
        <v>121</v>
      </c>
      <c r="O362" s="1" t="s">
        <v>2243</v>
      </c>
      <c r="P362" s="1" t="s">
        <v>73</v>
      </c>
      <c r="Q362" s="1" t="s">
        <v>74</v>
      </c>
      <c r="R362" s="1" t="s">
        <v>104</v>
      </c>
      <c r="S362" s="1" t="s">
        <v>108</v>
      </c>
      <c r="T362" s="1"/>
      <c r="Y362" s="1"/>
    </row>
    <row r="363" spans="1:25" x14ac:dyDescent="0.35">
      <c r="A363" s="1">
        <v>663</v>
      </c>
      <c r="B363" s="1" t="str">
        <f>VLOOKUP(Table1[[#This Row],[Customer ID]],'Customer Lookup'!A:B,2,)</f>
        <v>Hilda Bennett</v>
      </c>
      <c r="C363" s="1">
        <v>90922</v>
      </c>
      <c r="D363" s="1" t="str">
        <f>_xlfn.XLOOKUP(Table1[[#This Row],[Product Sub-Category]],'Product Lookup'!A:A,'Product Lookup'!B:B)</f>
        <v>Furnishings</v>
      </c>
      <c r="E363" s="1">
        <v>17</v>
      </c>
      <c r="F363" s="4">
        <v>14.58</v>
      </c>
      <c r="G363" s="1">
        <v>0.05</v>
      </c>
      <c r="H363" s="2">
        <v>42153</v>
      </c>
      <c r="I363" s="2">
        <v>42156</v>
      </c>
      <c r="J363" s="1" t="s">
        <v>41</v>
      </c>
      <c r="K363" s="1">
        <v>43952</v>
      </c>
      <c r="L363" s="1" t="s">
        <v>32</v>
      </c>
      <c r="M363" s="1" t="s">
        <v>389</v>
      </c>
      <c r="N363" s="1" t="s">
        <v>124</v>
      </c>
      <c r="O363" s="1" t="s">
        <v>2245</v>
      </c>
      <c r="P363" s="1" t="s">
        <v>34</v>
      </c>
      <c r="Q363" s="1" t="s">
        <v>52</v>
      </c>
      <c r="R363" s="1" t="s">
        <v>42</v>
      </c>
      <c r="S363" s="1" t="s">
        <v>53</v>
      </c>
      <c r="T363" s="1"/>
      <c r="Y363" s="1"/>
    </row>
    <row r="364" spans="1:25" x14ac:dyDescent="0.35">
      <c r="A364" s="1">
        <v>665</v>
      </c>
      <c r="B364" s="1" t="str">
        <f>VLOOKUP(Table1[[#This Row],[Customer ID]],'Customer Lookup'!A:B,2,)</f>
        <v>Miriam Mueller</v>
      </c>
      <c r="C364" s="1">
        <v>88677</v>
      </c>
      <c r="D364" s="1" t="str">
        <f>_xlfn.XLOOKUP(Table1[[#This Row],[Product Sub-Category]],'Product Lookup'!A:A,'Product Lookup'!B:B)</f>
        <v>Furnishings</v>
      </c>
      <c r="E364" s="1">
        <v>9</v>
      </c>
      <c r="F364" s="4">
        <v>22.72</v>
      </c>
      <c r="G364" s="1">
        <v>0.05</v>
      </c>
      <c r="H364" s="2">
        <v>42020</v>
      </c>
      <c r="I364" s="2">
        <v>42024</v>
      </c>
      <c r="J364" s="1" t="s">
        <v>98</v>
      </c>
      <c r="K364" s="1">
        <v>37130</v>
      </c>
      <c r="L364" s="1" t="s">
        <v>32</v>
      </c>
      <c r="M364" s="1" t="s">
        <v>346</v>
      </c>
      <c r="N364" s="1" t="s">
        <v>184</v>
      </c>
      <c r="O364" s="1" t="s">
        <v>2245</v>
      </c>
      <c r="P364" s="1" t="s">
        <v>34</v>
      </c>
      <c r="Q364" s="1" t="s">
        <v>52</v>
      </c>
      <c r="R364" s="1" t="s">
        <v>81</v>
      </c>
      <c r="S364" s="1" t="s">
        <v>44</v>
      </c>
      <c r="T364" s="1"/>
      <c r="Y364" s="1"/>
    </row>
    <row r="365" spans="1:25" x14ac:dyDescent="0.35">
      <c r="A365" s="1">
        <v>665</v>
      </c>
      <c r="B365" s="1" t="str">
        <f>VLOOKUP(Table1[[#This Row],[Customer ID]],'Customer Lookup'!A:B,2,)</f>
        <v>Miriam Mueller</v>
      </c>
      <c r="C365" s="1">
        <v>88678</v>
      </c>
      <c r="D365" s="1" t="str">
        <f>_xlfn.XLOOKUP(Table1[[#This Row],[Product Sub-Category]],'Product Lookup'!A:A,'Product Lookup'!B:B)</f>
        <v>Chairs</v>
      </c>
      <c r="E365" s="1">
        <v>6</v>
      </c>
      <c r="F365" s="4">
        <v>130.97999999999999</v>
      </c>
      <c r="G365" s="1">
        <v>0.1</v>
      </c>
      <c r="H365" s="2">
        <v>42112</v>
      </c>
      <c r="I365" s="2">
        <v>42113</v>
      </c>
      <c r="J365" s="1" t="s">
        <v>41</v>
      </c>
      <c r="K365" s="1">
        <v>37130</v>
      </c>
      <c r="L365" s="1" t="s">
        <v>32</v>
      </c>
      <c r="M365" s="1" t="s">
        <v>346</v>
      </c>
      <c r="N365" s="1" t="s">
        <v>184</v>
      </c>
      <c r="O365" s="1" t="s">
        <v>2245</v>
      </c>
      <c r="P365" s="1" t="s">
        <v>34</v>
      </c>
      <c r="Q365" s="1" t="s">
        <v>35</v>
      </c>
      <c r="R365" s="1" t="s">
        <v>81</v>
      </c>
      <c r="S365" s="1" t="s">
        <v>36</v>
      </c>
      <c r="T365" s="1"/>
      <c r="Y365" s="1"/>
    </row>
    <row r="366" spans="1:25" x14ac:dyDescent="0.35">
      <c r="A366" s="1">
        <v>666</v>
      </c>
      <c r="B366" s="1" t="str">
        <f>VLOOKUP(Table1[[#This Row],[Customer ID]],'Customer Lookup'!A:B,2,)</f>
        <v>Emily Sims</v>
      </c>
      <c r="C366" s="1">
        <v>88679</v>
      </c>
      <c r="D366" s="1" t="str">
        <f>_xlfn.XLOOKUP(Table1[[#This Row],[Product Sub-Category]],'Product Lookup'!A:A,'Product Lookup'!B:B)</f>
        <v>Binders</v>
      </c>
      <c r="E366" s="1">
        <v>11</v>
      </c>
      <c r="F366" s="4">
        <v>4.57</v>
      </c>
      <c r="G366" s="1">
        <v>0.05</v>
      </c>
      <c r="H366" s="2">
        <v>42116</v>
      </c>
      <c r="I366" s="2">
        <v>42120</v>
      </c>
      <c r="J366" s="1" t="s">
        <v>98</v>
      </c>
      <c r="K366" s="1">
        <v>37211</v>
      </c>
      <c r="L366" s="1" t="s">
        <v>32</v>
      </c>
      <c r="M366" s="1" t="s">
        <v>402</v>
      </c>
      <c r="N366" s="1" t="s">
        <v>184</v>
      </c>
      <c r="O366" s="1" t="s">
        <v>2244</v>
      </c>
      <c r="P366" s="1" t="s">
        <v>58</v>
      </c>
      <c r="Q366" s="1" t="s">
        <v>2236</v>
      </c>
      <c r="R366" s="1" t="s">
        <v>81</v>
      </c>
      <c r="S366" s="1" t="s">
        <v>53</v>
      </c>
      <c r="T366" s="1"/>
      <c r="Y366" s="1"/>
    </row>
    <row r="367" spans="1:25" x14ac:dyDescent="0.35">
      <c r="A367" s="1">
        <v>667</v>
      </c>
      <c r="B367" s="1" t="str">
        <f>VLOOKUP(Table1[[#This Row],[Customer ID]],'Customer Lookup'!A:B,2,)</f>
        <v>Allison Kirby</v>
      </c>
      <c r="C367" s="1">
        <v>22147</v>
      </c>
      <c r="D367" s="1" t="str">
        <f>_xlfn.XLOOKUP(Table1[[#This Row],[Product Sub-Category]],'Product Lookup'!A:A,'Product Lookup'!B:B)</f>
        <v>Furnishings</v>
      </c>
      <c r="E367" s="1">
        <v>37</v>
      </c>
      <c r="F367" s="4">
        <v>22.72</v>
      </c>
      <c r="G367" s="1">
        <v>0.05</v>
      </c>
      <c r="H367" s="2">
        <v>42020</v>
      </c>
      <c r="I367" s="2">
        <v>42024</v>
      </c>
      <c r="J367" s="1" t="s">
        <v>98</v>
      </c>
      <c r="K367" s="1">
        <v>75203</v>
      </c>
      <c r="L367" s="1" t="s">
        <v>32</v>
      </c>
      <c r="M367" s="1" t="s">
        <v>403</v>
      </c>
      <c r="N367" s="1" t="s">
        <v>112</v>
      </c>
      <c r="O367" s="1" t="s">
        <v>2244</v>
      </c>
      <c r="P367" s="1" t="s">
        <v>34</v>
      </c>
      <c r="Q367" s="1" t="s">
        <v>52</v>
      </c>
      <c r="R367" s="1" t="s">
        <v>81</v>
      </c>
      <c r="S367" s="1" t="s">
        <v>44</v>
      </c>
      <c r="T367" s="1"/>
      <c r="Y367" s="1"/>
    </row>
    <row r="368" spans="1:25" x14ac:dyDescent="0.35">
      <c r="A368" s="1">
        <v>667</v>
      </c>
      <c r="B368" s="1" t="str">
        <f>VLOOKUP(Table1[[#This Row],[Customer ID]],'Customer Lookup'!A:B,2,)</f>
        <v>Allison Kirby</v>
      </c>
      <c r="C368" s="1">
        <v>48257</v>
      </c>
      <c r="D368" s="1" t="str">
        <f>_xlfn.XLOOKUP(Table1[[#This Row],[Product Sub-Category]],'Product Lookup'!A:A,'Product Lookup'!B:B)</f>
        <v>Binders</v>
      </c>
      <c r="E368" s="1">
        <v>45</v>
      </c>
      <c r="F368" s="4">
        <v>4.57</v>
      </c>
      <c r="G368" s="1">
        <v>0.05</v>
      </c>
      <c r="H368" s="2">
        <v>42116</v>
      </c>
      <c r="I368" s="2">
        <v>42120</v>
      </c>
      <c r="J368" s="1" t="s">
        <v>98</v>
      </c>
      <c r="K368" s="1">
        <v>75203</v>
      </c>
      <c r="L368" s="1" t="s">
        <v>32</v>
      </c>
      <c r="M368" s="1" t="s">
        <v>403</v>
      </c>
      <c r="N368" s="1" t="s">
        <v>112</v>
      </c>
      <c r="O368" s="1" t="s">
        <v>2244</v>
      </c>
      <c r="P368" s="1" t="s">
        <v>58</v>
      </c>
      <c r="Q368" s="1" t="s">
        <v>2236</v>
      </c>
      <c r="R368" s="1" t="s">
        <v>81</v>
      </c>
      <c r="S368" s="1" t="s">
        <v>53</v>
      </c>
      <c r="T368" s="1"/>
      <c r="Y368" s="1"/>
    </row>
    <row r="369" spans="1:25" x14ac:dyDescent="0.35">
      <c r="A369" s="1">
        <v>669</v>
      </c>
      <c r="B369" s="1" t="str">
        <f>VLOOKUP(Table1[[#This Row],[Customer ID]],'Customer Lookup'!A:B,2,)</f>
        <v>Amy Shea</v>
      </c>
      <c r="C369" s="1">
        <v>88475</v>
      </c>
      <c r="D369" s="1" t="str">
        <f>_xlfn.XLOOKUP(Table1[[#This Row],[Product Sub-Category]],'Product Lookup'!A:A,'Product Lookup'!B:B)</f>
        <v>Labels</v>
      </c>
      <c r="E369" s="1">
        <v>22</v>
      </c>
      <c r="F369" s="4">
        <v>2.89</v>
      </c>
      <c r="G369" s="1">
        <v>0.05</v>
      </c>
      <c r="H369" s="2">
        <v>42083</v>
      </c>
      <c r="I369" s="2">
        <v>42085</v>
      </c>
      <c r="J369" s="1" t="s">
        <v>50</v>
      </c>
      <c r="K369" s="1">
        <v>52501</v>
      </c>
      <c r="L369" s="1" t="s">
        <v>32</v>
      </c>
      <c r="M369" s="1" t="s">
        <v>404</v>
      </c>
      <c r="N369" s="1" t="s">
        <v>228</v>
      </c>
      <c r="O369" s="1" t="s">
        <v>2244</v>
      </c>
      <c r="P369" s="1" t="s">
        <v>58</v>
      </c>
      <c r="Q369" s="1" t="s">
        <v>116</v>
      </c>
      <c r="R369" s="1" t="s">
        <v>42</v>
      </c>
      <c r="S369" s="1" t="s">
        <v>53</v>
      </c>
      <c r="T369" s="1"/>
      <c r="Y369" s="1"/>
    </row>
    <row r="370" spans="1:25" x14ac:dyDescent="0.35">
      <c r="A370" s="1">
        <v>669</v>
      </c>
      <c r="B370" s="1" t="str">
        <f>VLOOKUP(Table1[[#This Row],[Customer ID]],'Customer Lookup'!A:B,2,)</f>
        <v>Amy Shea</v>
      </c>
      <c r="C370" s="1">
        <v>88475</v>
      </c>
      <c r="D370" s="1" t="str">
        <f>_xlfn.XLOOKUP(Table1[[#This Row],[Product Sub-Category]],'Product Lookup'!A:A,'Product Lookup'!B:B)</f>
        <v>Paper</v>
      </c>
      <c r="E370" s="1">
        <v>2</v>
      </c>
      <c r="F370" s="4">
        <v>48.91</v>
      </c>
      <c r="G370" s="1">
        <v>0.05</v>
      </c>
      <c r="H370" s="2">
        <v>42083</v>
      </c>
      <c r="I370" s="2">
        <v>42084</v>
      </c>
      <c r="J370" s="1" t="s">
        <v>50</v>
      </c>
      <c r="K370" s="1">
        <v>52501</v>
      </c>
      <c r="L370" s="1" t="s">
        <v>32</v>
      </c>
      <c r="M370" s="1" t="s">
        <v>404</v>
      </c>
      <c r="N370" s="1" t="s">
        <v>228</v>
      </c>
      <c r="O370" s="1" t="s">
        <v>2245</v>
      </c>
      <c r="P370" s="1" t="s">
        <v>58</v>
      </c>
      <c r="Q370" s="1" t="s">
        <v>83</v>
      </c>
      <c r="R370" s="1" t="s">
        <v>42</v>
      </c>
      <c r="S370" s="1" t="s">
        <v>53</v>
      </c>
      <c r="T370" s="1"/>
      <c r="Y370" s="1"/>
    </row>
    <row r="371" spans="1:25" x14ac:dyDescent="0.35">
      <c r="A371" s="1">
        <v>670</v>
      </c>
      <c r="B371" s="1" t="str">
        <f>VLOOKUP(Table1[[#This Row],[Customer ID]],'Customer Lookup'!A:B,2,)</f>
        <v>Lewis Baldwin</v>
      </c>
      <c r="C371" s="1">
        <v>88474</v>
      </c>
      <c r="D371" s="1" t="str">
        <f>_xlfn.XLOOKUP(Table1[[#This Row],[Product Sub-Category]],'Product Lookup'!A:A,'Product Lookup'!B:B)</f>
        <v>Tables</v>
      </c>
      <c r="E371" s="1">
        <v>5</v>
      </c>
      <c r="F371" s="4">
        <v>296.18</v>
      </c>
      <c r="G371" s="1">
        <v>0.1</v>
      </c>
      <c r="H371" s="2">
        <v>42068</v>
      </c>
      <c r="I371" s="2">
        <v>42075</v>
      </c>
      <c r="J371" s="1" t="s">
        <v>98</v>
      </c>
      <c r="K371" s="1">
        <v>22025</v>
      </c>
      <c r="L371" s="1" t="s">
        <v>32</v>
      </c>
      <c r="M371" s="1" t="s">
        <v>354</v>
      </c>
      <c r="N371" s="1" t="s">
        <v>117</v>
      </c>
      <c r="O371" s="1" t="s">
        <v>2244</v>
      </c>
      <c r="P371" s="1" t="s">
        <v>34</v>
      </c>
      <c r="Q371" s="1" t="s">
        <v>123</v>
      </c>
      <c r="R371" s="1" t="s">
        <v>42</v>
      </c>
      <c r="S371" s="1" t="s">
        <v>108</v>
      </c>
      <c r="T371" s="1"/>
      <c r="Y371" s="1"/>
    </row>
    <row r="372" spans="1:25" x14ac:dyDescent="0.35">
      <c r="A372" s="1">
        <v>672</v>
      </c>
      <c r="B372" s="1" t="str">
        <f>VLOOKUP(Table1[[#This Row],[Customer ID]],'Customer Lookup'!A:B,2,)</f>
        <v>Brian Leach</v>
      </c>
      <c r="C372" s="1">
        <v>88173</v>
      </c>
      <c r="D372" s="1" t="str">
        <f>_xlfn.XLOOKUP(Table1[[#This Row],[Product Sub-Category]],'Product Lookup'!A:A,'Product Lookup'!B:B)</f>
        <v>Pens</v>
      </c>
      <c r="E372" s="1">
        <v>12</v>
      </c>
      <c r="F372" s="4">
        <v>2.88</v>
      </c>
      <c r="G372" s="1">
        <v>0.05</v>
      </c>
      <c r="H372" s="2">
        <v>42040</v>
      </c>
      <c r="I372" s="2">
        <v>42044</v>
      </c>
      <c r="J372" s="1" t="s">
        <v>98</v>
      </c>
      <c r="K372" s="1">
        <v>50208</v>
      </c>
      <c r="L372" s="1" t="s">
        <v>32</v>
      </c>
      <c r="M372" s="1" t="s">
        <v>229</v>
      </c>
      <c r="N372" s="1" t="s">
        <v>228</v>
      </c>
      <c r="O372" s="1" t="s">
        <v>2244</v>
      </c>
      <c r="P372" s="1" t="s">
        <v>58</v>
      </c>
      <c r="Q372" s="1" t="s">
        <v>25</v>
      </c>
      <c r="R372" s="1" t="s">
        <v>51</v>
      </c>
      <c r="S372" s="1" t="s">
        <v>26</v>
      </c>
      <c r="T372" s="1"/>
      <c r="Y372" s="1"/>
    </row>
    <row r="373" spans="1:25" x14ac:dyDescent="0.35">
      <c r="A373" s="1">
        <v>672</v>
      </c>
      <c r="B373" s="1" t="str">
        <f>VLOOKUP(Table1[[#This Row],[Customer ID]],'Customer Lookup'!A:B,2,)</f>
        <v>Brian Leach</v>
      </c>
      <c r="C373" s="1">
        <v>88173</v>
      </c>
      <c r="D373" s="1" t="str">
        <f>_xlfn.XLOOKUP(Table1[[#This Row],[Product Sub-Category]],'Product Lookup'!A:A,'Product Lookup'!B:B)</f>
        <v>Telephones</v>
      </c>
      <c r="E373" s="1">
        <v>2</v>
      </c>
      <c r="F373" s="4">
        <v>195.99</v>
      </c>
      <c r="G373" s="1">
        <v>0.1</v>
      </c>
      <c r="H373" s="2">
        <v>42040</v>
      </c>
      <c r="I373" s="2">
        <v>42047</v>
      </c>
      <c r="J373" s="1" t="s">
        <v>98</v>
      </c>
      <c r="K373" s="1">
        <v>50208</v>
      </c>
      <c r="L373" s="1" t="s">
        <v>32</v>
      </c>
      <c r="M373" s="1" t="s">
        <v>229</v>
      </c>
      <c r="N373" s="1" t="s">
        <v>228</v>
      </c>
      <c r="O373" s="1" t="s">
        <v>2244</v>
      </c>
      <c r="P373" s="1" t="s">
        <v>73</v>
      </c>
      <c r="Q373" s="1" t="s">
        <v>2234</v>
      </c>
      <c r="R373" s="1" t="s">
        <v>51</v>
      </c>
      <c r="S373" s="1" t="s">
        <v>53</v>
      </c>
      <c r="T373" s="1"/>
      <c r="Y373" s="1"/>
    </row>
    <row r="374" spans="1:25" x14ac:dyDescent="0.35">
      <c r="A374" s="1">
        <v>674</v>
      </c>
      <c r="B374" s="1" t="str">
        <f>VLOOKUP(Table1[[#This Row],[Customer ID]],'Customer Lookup'!A:B,2,)</f>
        <v>Albert Frost</v>
      </c>
      <c r="C374" s="1">
        <v>88174</v>
      </c>
      <c r="D374" s="1" t="str">
        <f>_xlfn.XLOOKUP(Table1[[#This Row],[Product Sub-Category]],'Product Lookup'!A:A,'Product Lookup'!B:B)</f>
        <v>Storage</v>
      </c>
      <c r="E374" s="1">
        <v>3</v>
      </c>
      <c r="F374" s="4">
        <v>161.55000000000001</v>
      </c>
      <c r="G374" s="1">
        <v>0.1</v>
      </c>
      <c r="H374" s="2">
        <v>42006</v>
      </c>
      <c r="I374" s="2">
        <v>42007</v>
      </c>
      <c r="J374" s="1" t="s">
        <v>41</v>
      </c>
      <c r="K374" s="1">
        <v>64133</v>
      </c>
      <c r="L374" s="1" t="s">
        <v>32</v>
      </c>
      <c r="M374" s="1" t="s">
        <v>405</v>
      </c>
      <c r="N374" s="1" t="s">
        <v>306</v>
      </c>
      <c r="O374" s="1" t="s">
        <v>2245</v>
      </c>
      <c r="P374" s="1" t="s">
        <v>58</v>
      </c>
      <c r="Q374" s="1" t="s">
        <v>119</v>
      </c>
      <c r="R374" s="1" t="s">
        <v>51</v>
      </c>
      <c r="S374" s="1" t="s">
        <v>53</v>
      </c>
      <c r="T374" s="1"/>
      <c r="Y374" s="1"/>
    </row>
    <row r="375" spans="1:25" x14ac:dyDescent="0.35">
      <c r="A375" s="1">
        <v>678</v>
      </c>
      <c r="B375" s="1" t="str">
        <f>VLOOKUP(Table1[[#This Row],[Customer ID]],'Customer Lookup'!A:B,2,)</f>
        <v>Edward McKenzie</v>
      </c>
      <c r="C375" s="1">
        <v>88889</v>
      </c>
      <c r="D375" s="1" t="str">
        <f>_xlfn.XLOOKUP(Table1[[#This Row],[Product Sub-Category]],'Product Lookup'!A:A,'Product Lookup'!B:B)</f>
        <v>Storage</v>
      </c>
      <c r="E375" s="1">
        <v>5</v>
      </c>
      <c r="F375" s="4">
        <v>15.42</v>
      </c>
      <c r="G375" s="1">
        <v>0.05</v>
      </c>
      <c r="H375" s="2">
        <v>42116</v>
      </c>
      <c r="I375" s="2">
        <v>42117</v>
      </c>
      <c r="J375" s="1" t="s">
        <v>50</v>
      </c>
      <c r="K375" s="1">
        <v>24281</v>
      </c>
      <c r="L375" s="1" t="s">
        <v>22</v>
      </c>
      <c r="M375" s="1" t="s">
        <v>406</v>
      </c>
      <c r="N375" s="1" t="s">
        <v>117</v>
      </c>
      <c r="O375" s="1" t="s">
        <v>1097</v>
      </c>
      <c r="P375" s="1" t="s">
        <v>58</v>
      </c>
      <c r="Q375" s="1" t="s">
        <v>119</v>
      </c>
      <c r="R375" s="1" t="s">
        <v>81</v>
      </c>
      <c r="S375" s="1" t="s">
        <v>53</v>
      </c>
      <c r="T375" s="1"/>
      <c r="Y375" s="1"/>
    </row>
    <row r="376" spans="1:25" x14ac:dyDescent="0.35">
      <c r="A376" s="1">
        <v>679</v>
      </c>
      <c r="B376" s="1" t="str">
        <f>VLOOKUP(Table1[[#This Row],[Customer ID]],'Customer Lookup'!A:B,2,)</f>
        <v>Katie Dougherty</v>
      </c>
      <c r="C376" s="1">
        <v>88890</v>
      </c>
      <c r="D376" s="1" t="str">
        <f>_xlfn.XLOOKUP(Table1[[#This Row],[Product Sub-Category]],'Product Lookup'!A:A,'Product Lookup'!B:B)</f>
        <v>Appliances</v>
      </c>
      <c r="E376" s="1">
        <v>2</v>
      </c>
      <c r="F376" s="4">
        <v>3.95</v>
      </c>
      <c r="G376" s="1">
        <v>0.05</v>
      </c>
      <c r="H376" s="2">
        <v>42067</v>
      </c>
      <c r="I376" s="2">
        <v>42068</v>
      </c>
      <c r="J376" s="1" t="s">
        <v>50</v>
      </c>
      <c r="K376" s="1">
        <v>98387</v>
      </c>
      <c r="L376" s="1" t="s">
        <v>32</v>
      </c>
      <c r="M376" s="1" t="s">
        <v>407</v>
      </c>
      <c r="N376" s="1" t="s">
        <v>29</v>
      </c>
      <c r="O376" s="1" t="s">
        <v>1097</v>
      </c>
      <c r="P376" s="1" t="s">
        <v>58</v>
      </c>
      <c r="Q376" s="1" t="s">
        <v>196</v>
      </c>
      <c r="R376" s="1" t="s">
        <v>81</v>
      </c>
      <c r="S376" s="1" t="s">
        <v>53</v>
      </c>
      <c r="T376" s="1"/>
      <c r="Y376" s="1"/>
    </row>
    <row r="377" spans="1:25" x14ac:dyDescent="0.35">
      <c r="A377" s="1">
        <v>679</v>
      </c>
      <c r="B377" s="1" t="str">
        <f>VLOOKUP(Table1[[#This Row],[Customer ID]],'Customer Lookup'!A:B,2,)</f>
        <v>Katie Dougherty</v>
      </c>
      <c r="C377" s="1">
        <v>88890</v>
      </c>
      <c r="D377" s="1" t="str">
        <f>_xlfn.XLOOKUP(Table1[[#This Row],[Product Sub-Category]],'Product Lookup'!A:A,'Product Lookup'!B:B)</f>
        <v>Binders</v>
      </c>
      <c r="E377" s="1">
        <v>17</v>
      </c>
      <c r="F377" s="4">
        <v>367.99</v>
      </c>
      <c r="G377" s="1">
        <v>0.1</v>
      </c>
      <c r="H377" s="2">
        <v>42067</v>
      </c>
      <c r="I377" s="2">
        <v>42068</v>
      </c>
      <c r="J377" s="1" t="s">
        <v>50</v>
      </c>
      <c r="K377" s="1">
        <v>98387</v>
      </c>
      <c r="L377" s="1" t="s">
        <v>32</v>
      </c>
      <c r="M377" s="1" t="s">
        <v>407</v>
      </c>
      <c r="N377" s="1" t="s">
        <v>29</v>
      </c>
      <c r="O377" s="1" t="s">
        <v>1097</v>
      </c>
      <c r="P377" s="1" t="s">
        <v>58</v>
      </c>
      <c r="Q377" s="1" t="s">
        <v>2236</v>
      </c>
      <c r="R377" s="1" t="s">
        <v>81</v>
      </c>
      <c r="S377" s="1" t="s">
        <v>53</v>
      </c>
      <c r="T377" s="1"/>
      <c r="Y377" s="1"/>
    </row>
    <row r="378" spans="1:25" x14ac:dyDescent="0.35">
      <c r="A378" s="1">
        <v>680</v>
      </c>
      <c r="B378" s="1" t="str">
        <f>VLOOKUP(Table1[[#This Row],[Customer ID]],'Customer Lookup'!A:B,2,)</f>
        <v>Laurence Poe</v>
      </c>
      <c r="C378" s="1">
        <v>88890</v>
      </c>
      <c r="D378" s="1" t="str">
        <f>_xlfn.XLOOKUP(Table1[[#This Row],[Product Sub-Category]],'Product Lookup'!A:A,'Product Lookup'!B:B)</f>
        <v>Telephones</v>
      </c>
      <c r="E378" s="1">
        <v>3</v>
      </c>
      <c r="F378" s="4">
        <v>95.99</v>
      </c>
      <c r="G378" s="1">
        <v>0.05</v>
      </c>
      <c r="H378" s="2">
        <v>42067</v>
      </c>
      <c r="I378" s="2">
        <v>42069</v>
      </c>
      <c r="J378" s="1" t="s">
        <v>50</v>
      </c>
      <c r="K378" s="1">
        <v>99207</v>
      </c>
      <c r="L378" s="1" t="s">
        <v>32</v>
      </c>
      <c r="M378" s="1" t="s">
        <v>408</v>
      </c>
      <c r="N378" s="1" t="s">
        <v>29</v>
      </c>
      <c r="O378" s="1" t="s">
        <v>2244</v>
      </c>
      <c r="P378" s="1" t="s">
        <v>73</v>
      </c>
      <c r="Q378" s="1" t="s">
        <v>2234</v>
      </c>
      <c r="R378" s="1" t="s">
        <v>81</v>
      </c>
      <c r="S378" s="1" t="s">
        <v>53</v>
      </c>
      <c r="T378" s="1"/>
      <c r="Y378" s="1"/>
    </row>
    <row r="379" spans="1:25" x14ac:dyDescent="0.35">
      <c r="A379" s="1">
        <v>683</v>
      </c>
      <c r="B379" s="1" t="str">
        <f>VLOOKUP(Table1[[#This Row],[Customer ID]],'Customer Lookup'!A:B,2,)</f>
        <v>Seth Merrill</v>
      </c>
      <c r="C379" s="1">
        <v>87765</v>
      </c>
      <c r="D379" s="1" t="str">
        <f>_xlfn.XLOOKUP(Table1[[#This Row],[Product Sub-Category]],'Product Lookup'!A:A,'Product Lookup'!B:B)</f>
        <v>Furnishings</v>
      </c>
      <c r="E379" s="1">
        <v>4</v>
      </c>
      <c r="F379" s="4">
        <v>17.670000000000002</v>
      </c>
      <c r="G379" s="1">
        <v>0.05</v>
      </c>
      <c r="H379" s="2">
        <v>42101</v>
      </c>
      <c r="I379" s="2">
        <v>42102</v>
      </c>
      <c r="J379" s="1" t="s">
        <v>50</v>
      </c>
      <c r="K379" s="1">
        <v>68046</v>
      </c>
      <c r="L379" s="1" t="s">
        <v>22</v>
      </c>
      <c r="M379" s="1" t="s">
        <v>409</v>
      </c>
      <c r="N379" s="1" t="s">
        <v>302</v>
      </c>
      <c r="O379" s="1" t="s">
        <v>2244</v>
      </c>
      <c r="P379" s="1" t="s">
        <v>34</v>
      </c>
      <c r="Q379" s="1" t="s">
        <v>52</v>
      </c>
      <c r="R379" s="1" t="s">
        <v>51</v>
      </c>
      <c r="S379" s="1" t="s">
        <v>44</v>
      </c>
      <c r="T379" s="1"/>
      <c r="Y379" s="1"/>
    </row>
    <row r="380" spans="1:25" x14ac:dyDescent="0.35">
      <c r="A380" s="1">
        <v>688</v>
      </c>
      <c r="B380" s="1" t="str">
        <f>VLOOKUP(Table1[[#This Row],[Customer ID]],'Customer Lookup'!A:B,2,)</f>
        <v>Ashley Reese</v>
      </c>
      <c r="C380" s="1">
        <v>88503</v>
      </c>
      <c r="D380" s="1" t="str">
        <f>_xlfn.XLOOKUP(Table1[[#This Row],[Product Sub-Category]],'Product Lookup'!A:A,'Product Lookup'!B:B)</f>
        <v>Storage</v>
      </c>
      <c r="E380" s="1">
        <v>10</v>
      </c>
      <c r="F380" s="4">
        <v>279.48</v>
      </c>
      <c r="G380" s="1">
        <v>0.1</v>
      </c>
      <c r="H380" s="2">
        <v>42140</v>
      </c>
      <c r="I380" s="2">
        <v>42140</v>
      </c>
      <c r="J380" s="1" t="s">
        <v>41</v>
      </c>
      <c r="K380" s="1">
        <v>63116</v>
      </c>
      <c r="L380" s="1" t="s">
        <v>32</v>
      </c>
      <c r="M380" s="1" t="s">
        <v>410</v>
      </c>
      <c r="N380" s="1" t="s">
        <v>306</v>
      </c>
      <c r="O380" s="1" t="s">
        <v>2244</v>
      </c>
      <c r="P380" s="1" t="s">
        <v>58</v>
      </c>
      <c r="Q380" s="1" t="s">
        <v>119</v>
      </c>
      <c r="R380" s="1" t="s">
        <v>51</v>
      </c>
      <c r="S380" s="1" t="s">
        <v>178</v>
      </c>
      <c r="T380" s="1"/>
      <c r="Y380" s="1"/>
    </row>
    <row r="381" spans="1:25" x14ac:dyDescent="0.35">
      <c r="A381" s="1">
        <v>688</v>
      </c>
      <c r="B381" s="1" t="str">
        <f>VLOOKUP(Table1[[#This Row],[Customer ID]],'Customer Lookup'!A:B,2,)</f>
        <v>Ashley Reese</v>
      </c>
      <c r="C381" s="1">
        <v>88504</v>
      </c>
      <c r="D381" s="1" t="str">
        <f>_xlfn.XLOOKUP(Table1[[#This Row],[Product Sub-Category]],'Product Lookup'!A:A,'Product Lookup'!B:B)</f>
        <v>Binders</v>
      </c>
      <c r="E381" s="1">
        <v>5</v>
      </c>
      <c r="F381" s="4">
        <v>4.18</v>
      </c>
      <c r="G381" s="1">
        <v>0.05</v>
      </c>
      <c r="H381" s="2">
        <v>42069</v>
      </c>
      <c r="I381" s="2">
        <v>42071</v>
      </c>
      <c r="J381" s="1" t="s">
        <v>98</v>
      </c>
      <c r="K381" s="1">
        <v>63116</v>
      </c>
      <c r="L381" s="1" t="s">
        <v>32</v>
      </c>
      <c r="M381" s="1" t="s">
        <v>410</v>
      </c>
      <c r="N381" s="1" t="s">
        <v>306</v>
      </c>
      <c r="O381" s="1" t="s">
        <v>2244</v>
      </c>
      <c r="P381" s="1" t="s">
        <v>58</v>
      </c>
      <c r="Q381" s="1" t="s">
        <v>2236</v>
      </c>
      <c r="R381" s="1" t="s">
        <v>51</v>
      </c>
      <c r="S381" s="1" t="s">
        <v>53</v>
      </c>
      <c r="T381" s="1"/>
      <c r="Y381" s="1"/>
    </row>
    <row r="382" spans="1:25" x14ac:dyDescent="0.35">
      <c r="A382" s="1">
        <v>689</v>
      </c>
      <c r="B382" s="1" t="str">
        <f>VLOOKUP(Table1[[#This Row],[Customer ID]],'Customer Lookup'!A:B,2,)</f>
        <v>Tommy Honeycutt</v>
      </c>
      <c r="C382" s="1">
        <v>88502</v>
      </c>
      <c r="D382" s="1" t="str">
        <f>_xlfn.XLOOKUP(Table1[[#This Row],[Product Sub-Category]],'Product Lookup'!A:A,'Product Lookup'!B:B)</f>
        <v>Computer Peripherals</v>
      </c>
      <c r="E382" s="1">
        <v>10</v>
      </c>
      <c r="F382" s="4">
        <v>1.7</v>
      </c>
      <c r="G382" s="1">
        <v>0.05</v>
      </c>
      <c r="H382" s="2">
        <v>42039</v>
      </c>
      <c r="I382" s="2">
        <v>42040</v>
      </c>
      <c r="J382" s="1" t="s">
        <v>50</v>
      </c>
      <c r="K382" s="1">
        <v>63376</v>
      </c>
      <c r="L382" s="1" t="s">
        <v>32</v>
      </c>
      <c r="M382" s="1" t="s">
        <v>411</v>
      </c>
      <c r="N382" s="1" t="s">
        <v>306</v>
      </c>
      <c r="O382" s="1" t="s">
        <v>1097</v>
      </c>
      <c r="P382" s="1" t="s">
        <v>73</v>
      </c>
      <c r="Q382" s="1" t="s">
        <v>144</v>
      </c>
      <c r="R382" s="1" t="s">
        <v>51</v>
      </c>
      <c r="S382" s="1" t="s">
        <v>44</v>
      </c>
      <c r="T382" s="1"/>
      <c r="Y382" s="1"/>
    </row>
    <row r="383" spans="1:25" x14ac:dyDescent="0.35">
      <c r="A383" s="1">
        <v>691</v>
      </c>
      <c r="B383" s="1" t="str">
        <f>VLOOKUP(Table1[[#This Row],[Customer ID]],'Customer Lookup'!A:B,2,)</f>
        <v>Alicia Curtis</v>
      </c>
      <c r="C383" s="1">
        <v>89915</v>
      </c>
      <c r="D383" s="1" t="str">
        <f>_xlfn.XLOOKUP(Table1[[#This Row],[Product Sub-Category]],'Product Lookup'!A:A,'Product Lookup'!B:B)</f>
        <v>Paper</v>
      </c>
      <c r="E383" s="1">
        <v>8</v>
      </c>
      <c r="F383" s="4">
        <v>6.48</v>
      </c>
      <c r="G383" s="1">
        <v>0.05</v>
      </c>
      <c r="H383" s="2">
        <v>42084</v>
      </c>
      <c r="I383" s="2">
        <v>42085</v>
      </c>
      <c r="J383" s="1" t="s">
        <v>21</v>
      </c>
      <c r="K383" s="1">
        <v>98408</v>
      </c>
      <c r="L383" s="1" t="s">
        <v>32</v>
      </c>
      <c r="M383" s="1" t="s">
        <v>412</v>
      </c>
      <c r="N383" s="1" t="s">
        <v>29</v>
      </c>
      <c r="O383" s="1" t="s">
        <v>1097</v>
      </c>
      <c r="P383" s="1" t="s">
        <v>58</v>
      </c>
      <c r="Q383" s="1" t="s">
        <v>83</v>
      </c>
      <c r="R383" s="1" t="s">
        <v>42</v>
      </c>
      <c r="S383" s="1" t="s">
        <v>53</v>
      </c>
      <c r="T383" s="1"/>
      <c r="Y383" s="1"/>
    </row>
    <row r="384" spans="1:25" x14ac:dyDescent="0.35">
      <c r="A384" s="1">
        <v>693</v>
      </c>
      <c r="B384" s="1" t="str">
        <f>VLOOKUP(Table1[[#This Row],[Customer ID]],'Customer Lookup'!A:B,2,)</f>
        <v>Richard McClure</v>
      </c>
      <c r="C384" s="1">
        <v>87811</v>
      </c>
      <c r="D384" s="1" t="str">
        <f>_xlfn.XLOOKUP(Table1[[#This Row],[Product Sub-Category]],'Product Lookup'!A:A,'Product Lookup'!B:B)</f>
        <v>Bookcases</v>
      </c>
      <c r="E384" s="1">
        <v>7</v>
      </c>
      <c r="F384" s="4">
        <v>500.98</v>
      </c>
      <c r="G384" s="1">
        <v>0.1</v>
      </c>
      <c r="H384" s="2">
        <v>42088</v>
      </c>
      <c r="I384" s="2">
        <v>42088</v>
      </c>
      <c r="J384" s="1" t="s">
        <v>98</v>
      </c>
      <c r="K384" s="1">
        <v>80229</v>
      </c>
      <c r="L384" s="1" t="s">
        <v>32</v>
      </c>
      <c r="M384" s="1" t="s">
        <v>413</v>
      </c>
      <c r="N384" s="1" t="s">
        <v>194</v>
      </c>
      <c r="O384" s="1" t="s">
        <v>1097</v>
      </c>
      <c r="P384" s="1" t="s">
        <v>34</v>
      </c>
      <c r="Q384" s="1" t="s">
        <v>151</v>
      </c>
      <c r="R384" s="1" t="s">
        <v>51</v>
      </c>
      <c r="S384" s="1" t="s">
        <v>108</v>
      </c>
      <c r="T384" s="1"/>
      <c r="Y384" s="1"/>
    </row>
    <row r="385" spans="1:25" x14ac:dyDescent="0.35">
      <c r="A385" s="1">
        <v>693</v>
      </c>
      <c r="B385" s="1" t="str">
        <f>VLOOKUP(Table1[[#This Row],[Customer ID]],'Customer Lookup'!A:B,2,)</f>
        <v>Richard McClure</v>
      </c>
      <c r="C385" s="1">
        <v>87812</v>
      </c>
      <c r="D385" s="1" t="str">
        <f>_xlfn.XLOOKUP(Table1[[#This Row],[Product Sub-Category]],'Product Lookup'!A:A,'Product Lookup'!B:B)</f>
        <v>Binders</v>
      </c>
      <c r="E385" s="1">
        <v>17</v>
      </c>
      <c r="F385" s="4">
        <v>5.34</v>
      </c>
      <c r="G385" s="1">
        <v>0.05</v>
      </c>
      <c r="H385" s="2">
        <v>42071</v>
      </c>
      <c r="I385" s="2">
        <v>42078</v>
      </c>
      <c r="J385" s="1" t="s">
        <v>98</v>
      </c>
      <c r="K385" s="1">
        <v>80229</v>
      </c>
      <c r="L385" s="1" t="s">
        <v>22</v>
      </c>
      <c r="M385" s="1" t="s">
        <v>413</v>
      </c>
      <c r="N385" s="1" t="s">
        <v>194</v>
      </c>
      <c r="O385" s="1" t="s">
        <v>1097</v>
      </c>
      <c r="P385" s="1" t="s">
        <v>58</v>
      </c>
      <c r="Q385" s="1" t="s">
        <v>2236</v>
      </c>
      <c r="R385" s="1" t="s">
        <v>51</v>
      </c>
      <c r="S385" s="1" t="s">
        <v>53</v>
      </c>
      <c r="T385" s="1"/>
      <c r="Y385" s="1"/>
    </row>
    <row r="386" spans="1:25" x14ac:dyDescent="0.35">
      <c r="A386" s="1">
        <v>693</v>
      </c>
      <c r="B386" s="1" t="str">
        <f>VLOOKUP(Table1[[#This Row],[Customer ID]],'Customer Lookup'!A:B,2,)</f>
        <v>Richard McClure</v>
      </c>
      <c r="C386" s="1">
        <v>87812</v>
      </c>
      <c r="D386" s="1" t="str">
        <f>_xlfn.XLOOKUP(Table1[[#This Row],[Product Sub-Category]],'Product Lookup'!A:A,'Product Lookup'!B:B)</f>
        <v>Bookcases</v>
      </c>
      <c r="E386" s="1">
        <v>5</v>
      </c>
      <c r="F386" s="4">
        <v>140.97999999999999</v>
      </c>
      <c r="G386" s="1">
        <v>0.1</v>
      </c>
      <c r="H386" s="2">
        <v>42071</v>
      </c>
      <c r="I386" s="2">
        <v>42078</v>
      </c>
      <c r="J386" s="1" t="s">
        <v>98</v>
      </c>
      <c r="K386" s="1">
        <v>80229</v>
      </c>
      <c r="L386" s="1" t="s">
        <v>32</v>
      </c>
      <c r="M386" s="1" t="s">
        <v>413</v>
      </c>
      <c r="N386" s="1" t="s">
        <v>194</v>
      </c>
      <c r="O386" s="1" t="s">
        <v>1097</v>
      </c>
      <c r="P386" s="1" t="s">
        <v>34</v>
      </c>
      <c r="Q386" s="1" t="s">
        <v>151</v>
      </c>
      <c r="R386" s="1" t="s">
        <v>51</v>
      </c>
      <c r="S386" s="1" t="s">
        <v>108</v>
      </c>
      <c r="T386" s="1"/>
      <c r="Y386" s="1"/>
    </row>
    <row r="387" spans="1:25" x14ac:dyDescent="0.35">
      <c r="A387" s="1">
        <v>693</v>
      </c>
      <c r="B387" s="1" t="str">
        <f>VLOOKUP(Table1[[#This Row],[Customer ID]],'Customer Lookup'!A:B,2,)</f>
        <v>Richard McClure</v>
      </c>
      <c r="C387" s="1">
        <v>87812</v>
      </c>
      <c r="D387" s="1" t="str">
        <f>_xlfn.XLOOKUP(Table1[[#This Row],[Product Sub-Category]],'Product Lookup'!A:A,'Product Lookup'!B:B)</f>
        <v>Telephones</v>
      </c>
      <c r="E387" s="1">
        <v>11</v>
      </c>
      <c r="F387" s="4">
        <v>205.99</v>
      </c>
      <c r="G387" s="1">
        <v>0.1</v>
      </c>
      <c r="H387" s="2">
        <v>42071</v>
      </c>
      <c r="I387" s="2">
        <v>42078</v>
      </c>
      <c r="J387" s="1" t="s">
        <v>98</v>
      </c>
      <c r="K387" s="1">
        <v>80229</v>
      </c>
      <c r="L387" s="1" t="s">
        <v>32</v>
      </c>
      <c r="M387" s="1" t="s">
        <v>413</v>
      </c>
      <c r="N387" s="1" t="s">
        <v>194</v>
      </c>
      <c r="O387" s="1" t="s">
        <v>1097</v>
      </c>
      <c r="P387" s="1" t="s">
        <v>73</v>
      </c>
      <c r="Q387" s="1" t="s">
        <v>2234</v>
      </c>
      <c r="R387" s="1" t="s">
        <v>51</v>
      </c>
      <c r="S387" s="1" t="s">
        <v>53</v>
      </c>
      <c r="T387" s="1"/>
      <c r="Y387" s="1"/>
    </row>
    <row r="388" spans="1:25" x14ac:dyDescent="0.35">
      <c r="A388" s="1">
        <v>693</v>
      </c>
      <c r="B388" s="1" t="str">
        <f>VLOOKUP(Table1[[#This Row],[Customer ID]],'Customer Lookup'!A:B,2,)</f>
        <v>Richard McClure</v>
      </c>
      <c r="C388" s="1">
        <v>87813</v>
      </c>
      <c r="D388" s="1" t="str">
        <f>_xlfn.XLOOKUP(Table1[[#This Row],[Product Sub-Category]],'Product Lookup'!A:A,'Product Lookup'!B:B)</f>
        <v>Tables</v>
      </c>
      <c r="E388" s="1">
        <v>36</v>
      </c>
      <c r="F388" s="4">
        <v>230.98</v>
      </c>
      <c r="G388" s="1">
        <v>0.1</v>
      </c>
      <c r="H388" s="2">
        <v>42129</v>
      </c>
      <c r="I388" s="2">
        <v>42131</v>
      </c>
      <c r="J388" s="1" t="s">
        <v>21</v>
      </c>
      <c r="K388" s="1">
        <v>80229</v>
      </c>
      <c r="L388" s="1" t="s">
        <v>32</v>
      </c>
      <c r="M388" s="1" t="s">
        <v>413</v>
      </c>
      <c r="N388" s="1" t="s">
        <v>194</v>
      </c>
      <c r="O388" s="1" t="s">
        <v>2244</v>
      </c>
      <c r="P388" s="1" t="s">
        <v>34</v>
      </c>
      <c r="Q388" s="1" t="s">
        <v>123</v>
      </c>
      <c r="R388" s="1" t="s">
        <v>51</v>
      </c>
      <c r="S388" s="1" t="s">
        <v>108</v>
      </c>
      <c r="T388" s="1"/>
      <c r="Y388" s="1"/>
    </row>
    <row r="389" spans="1:25" x14ac:dyDescent="0.35">
      <c r="A389" s="1">
        <v>696</v>
      </c>
      <c r="B389" s="1" t="str">
        <f>VLOOKUP(Table1[[#This Row],[Customer ID]],'Customer Lookup'!A:B,2,)</f>
        <v>Johnny Reid</v>
      </c>
      <c r="C389" s="1">
        <v>89847</v>
      </c>
      <c r="D389" s="1" t="str">
        <f>_xlfn.XLOOKUP(Table1[[#This Row],[Product Sub-Category]],'Product Lookup'!A:A,'Product Lookup'!B:B)</f>
        <v>Computer Peripherals</v>
      </c>
      <c r="E389" s="1">
        <v>10</v>
      </c>
      <c r="F389" s="4">
        <v>8.1199999999999992</v>
      </c>
      <c r="G389" s="1">
        <v>0.05</v>
      </c>
      <c r="H389" s="2">
        <v>42090</v>
      </c>
      <c r="I389" s="2">
        <v>42091</v>
      </c>
      <c r="J389" s="1" t="s">
        <v>50</v>
      </c>
      <c r="K389" s="1">
        <v>46307</v>
      </c>
      <c r="L389" s="1" t="s">
        <v>32</v>
      </c>
      <c r="M389" s="1" t="s">
        <v>414</v>
      </c>
      <c r="N389" s="1" t="s">
        <v>376</v>
      </c>
      <c r="O389" s="1" t="s">
        <v>2244</v>
      </c>
      <c r="P389" s="1" t="s">
        <v>73</v>
      </c>
      <c r="Q389" s="1" t="s">
        <v>144</v>
      </c>
      <c r="R389" s="1" t="s">
        <v>81</v>
      </c>
      <c r="S389" s="1" t="s">
        <v>44</v>
      </c>
      <c r="T389" s="1"/>
      <c r="Y389" s="1"/>
    </row>
    <row r="390" spans="1:25" x14ac:dyDescent="0.35">
      <c r="A390" s="1">
        <v>696</v>
      </c>
      <c r="B390" s="1" t="str">
        <f>VLOOKUP(Table1[[#This Row],[Customer ID]],'Customer Lookup'!A:B,2,)</f>
        <v>Johnny Reid</v>
      </c>
      <c r="C390" s="1">
        <v>89847</v>
      </c>
      <c r="D390" s="1" t="str">
        <f>_xlfn.XLOOKUP(Table1[[#This Row],[Product Sub-Category]],'Product Lookup'!A:A,'Product Lookup'!B:B)</f>
        <v>Furnishings</v>
      </c>
      <c r="E390" s="1">
        <v>12</v>
      </c>
      <c r="F390" s="4">
        <v>51.65</v>
      </c>
      <c r="G390" s="1">
        <v>0.05</v>
      </c>
      <c r="H390" s="2">
        <v>42090</v>
      </c>
      <c r="I390" s="2">
        <v>42091</v>
      </c>
      <c r="J390" s="1" t="s">
        <v>50</v>
      </c>
      <c r="K390" s="1">
        <v>46307</v>
      </c>
      <c r="L390" s="1" t="s">
        <v>32</v>
      </c>
      <c r="M390" s="1" t="s">
        <v>414</v>
      </c>
      <c r="N390" s="1" t="s">
        <v>376</v>
      </c>
      <c r="O390" s="1" t="s">
        <v>2244</v>
      </c>
      <c r="P390" s="1" t="s">
        <v>34</v>
      </c>
      <c r="Q390" s="1" t="s">
        <v>52</v>
      </c>
      <c r="R390" s="1" t="s">
        <v>81</v>
      </c>
      <c r="S390" s="1" t="s">
        <v>75</v>
      </c>
      <c r="T390" s="1"/>
      <c r="Y390" s="1"/>
    </row>
    <row r="391" spans="1:25" x14ac:dyDescent="0.35">
      <c r="A391" s="1">
        <v>696</v>
      </c>
      <c r="B391" s="1" t="str">
        <f>VLOOKUP(Table1[[#This Row],[Customer ID]],'Customer Lookup'!A:B,2,)</f>
        <v>Johnny Reid</v>
      </c>
      <c r="C391" s="1">
        <v>89848</v>
      </c>
      <c r="D391" s="1" t="str">
        <f>_xlfn.XLOOKUP(Table1[[#This Row],[Product Sub-Category]],'Product Lookup'!A:A,'Product Lookup'!B:B)</f>
        <v>Computer Peripherals</v>
      </c>
      <c r="E391" s="1">
        <v>9</v>
      </c>
      <c r="F391" s="4">
        <v>40.479999999999997</v>
      </c>
      <c r="G391" s="1">
        <v>0.05</v>
      </c>
      <c r="H391" s="2">
        <v>42101</v>
      </c>
      <c r="I391" s="2">
        <v>42103</v>
      </c>
      <c r="J391" s="1" t="s">
        <v>98</v>
      </c>
      <c r="K391" s="1">
        <v>46307</v>
      </c>
      <c r="L391" s="1" t="s">
        <v>32</v>
      </c>
      <c r="M391" s="1" t="s">
        <v>414</v>
      </c>
      <c r="N391" s="1" t="s">
        <v>376</v>
      </c>
      <c r="O391" s="1" t="s">
        <v>2244</v>
      </c>
      <c r="P391" s="1" t="s">
        <v>73</v>
      </c>
      <c r="Q391" s="1" t="s">
        <v>144</v>
      </c>
      <c r="R391" s="1" t="s">
        <v>81</v>
      </c>
      <c r="S391" s="1" t="s">
        <v>53</v>
      </c>
      <c r="T391" s="1"/>
      <c r="Y391" s="1"/>
    </row>
    <row r="392" spans="1:25" x14ac:dyDescent="0.35">
      <c r="A392" s="1">
        <v>697</v>
      </c>
      <c r="B392" s="1" t="str">
        <f>VLOOKUP(Table1[[#This Row],[Customer ID]],'Customer Lookup'!A:B,2,)</f>
        <v>Adam G Sawyer</v>
      </c>
      <c r="C392" s="1">
        <v>89847</v>
      </c>
      <c r="D392" s="1" t="str">
        <f>_xlfn.XLOOKUP(Table1[[#This Row],[Product Sub-Category]],'Product Lookup'!A:A,'Product Lookup'!B:B)</f>
        <v>Telephones</v>
      </c>
      <c r="E392" s="1">
        <v>10</v>
      </c>
      <c r="F392" s="4">
        <v>175.99</v>
      </c>
      <c r="G392" s="1">
        <v>0.1</v>
      </c>
      <c r="H392" s="2">
        <v>42090</v>
      </c>
      <c r="I392" s="2">
        <v>42091</v>
      </c>
      <c r="J392" s="1" t="s">
        <v>50</v>
      </c>
      <c r="K392" s="1">
        <v>46312</v>
      </c>
      <c r="L392" s="1" t="s">
        <v>32</v>
      </c>
      <c r="M392" s="1" t="s">
        <v>415</v>
      </c>
      <c r="N392" s="1" t="s">
        <v>376</v>
      </c>
      <c r="O392" s="1" t="s">
        <v>2244</v>
      </c>
      <c r="P392" s="1" t="s">
        <v>73</v>
      </c>
      <c r="Q392" s="1" t="s">
        <v>2234</v>
      </c>
      <c r="R392" s="1" t="s">
        <v>81</v>
      </c>
      <c r="S392" s="1" t="s">
        <v>53</v>
      </c>
      <c r="T392" s="1"/>
      <c r="Y392" s="1"/>
    </row>
    <row r="393" spans="1:25" x14ac:dyDescent="0.35">
      <c r="A393" s="1">
        <v>697</v>
      </c>
      <c r="B393" s="1" t="str">
        <f>VLOOKUP(Table1[[#This Row],[Customer ID]],'Customer Lookup'!A:B,2,)</f>
        <v>Adam G Sawyer</v>
      </c>
      <c r="C393" s="1">
        <v>89849</v>
      </c>
      <c r="D393" s="1" t="str">
        <f>_xlfn.XLOOKUP(Table1[[#This Row],[Product Sub-Category]],'Product Lookup'!A:A,'Product Lookup'!B:B)</f>
        <v>Appliances</v>
      </c>
      <c r="E393" s="1">
        <v>20</v>
      </c>
      <c r="F393" s="4">
        <v>14.81</v>
      </c>
      <c r="G393" s="1">
        <v>0.05</v>
      </c>
      <c r="H393" s="2">
        <v>42042</v>
      </c>
      <c r="I393" s="2">
        <v>42044</v>
      </c>
      <c r="J393" s="1" t="s">
        <v>41</v>
      </c>
      <c r="K393" s="1">
        <v>46312</v>
      </c>
      <c r="L393" s="1" t="s">
        <v>32</v>
      </c>
      <c r="M393" s="1" t="s">
        <v>415</v>
      </c>
      <c r="N393" s="1" t="s">
        <v>376</v>
      </c>
      <c r="O393" s="1" t="s">
        <v>1097</v>
      </c>
      <c r="P393" s="1" t="s">
        <v>58</v>
      </c>
      <c r="Q393" s="1" t="s">
        <v>196</v>
      </c>
      <c r="R393" s="1" t="s">
        <v>81</v>
      </c>
      <c r="S393" s="1" t="s">
        <v>53</v>
      </c>
      <c r="T393" s="1"/>
      <c r="Y393" s="1"/>
    </row>
    <row r="394" spans="1:25" x14ac:dyDescent="0.35">
      <c r="A394" s="1">
        <v>698</v>
      </c>
      <c r="B394" s="1" t="str">
        <f>VLOOKUP(Table1[[#This Row],[Customer ID]],'Customer Lookup'!A:B,2,)</f>
        <v>Nelson Hensley</v>
      </c>
      <c r="C394" s="1">
        <v>32869</v>
      </c>
      <c r="D394" s="1" t="str">
        <f>_xlfn.XLOOKUP(Table1[[#This Row],[Product Sub-Category]],'Product Lookup'!A:A,'Product Lookup'!B:B)</f>
        <v>Computer Peripherals</v>
      </c>
      <c r="E394" s="1">
        <v>41</v>
      </c>
      <c r="F394" s="4">
        <v>8.1199999999999992</v>
      </c>
      <c r="G394" s="1">
        <v>0.05</v>
      </c>
      <c r="H394" s="2">
        <v>42090</v>
      </c>
      <c r="I394" s="2">
        <v>42091</v>
      </c>
      <c r="J394" s="1" t="s">
        <v>50</v>
      </c>
      <c r="K394" s="1">
        <v>98105</v>
      </c>
      <c r="L394" s="1" t="s">
        <v>32</v>
      </c>
      <c r="M394" s="1" t="s">
        <v>160</v>
      </c>
      <c r="N394" s="1" t="s">
        <v>29</v>
      </c>
      <c r="O394" s="1" t="s">
        <v>1097</v>
      </c>
      <c r="P394" s="1" t="s">
        <v>73</v>
      </c>
      <c r="Q394" s="1" t="s">
        <v>144</v>
      </c>
      <c r="R394" s="1" t="s">
        <v>81</v>
      </c>
      <c r="S394" s="1" t="s">
        <v>44</v>
      </c>
      <c r="T394" s="1"/>
      <c r="Y394" s="1"/>
    </row>
    <row r="395" spans="1:25" x14ac:dyDescent="0.35">
      <c r="A395" s="1">
        <v>698</v>
      </c>
      <c r="B395" s="1" t="str">
        <f>VLOOKUP(Table1[[#This Row],[Customer ID]],'Customer Lookup'!A:B,2,)</f>
        <v>Nelson Hensley</v>
      </c>
      <c r="C395" s="1">
        <v>32869</v>
      </c>
      <c r="D395" s="1" t="str">
        <f>_xlfn.XLOOKUP(Table1[[#This Row],[Product Sub-Category]],'Product Lookup'!A:A,'Product Lookup'!B:B)</f>
        <v>Furnishings</v>
      </c>
      <c r="E395" s="1">
        <v>49</v>
      </c>
      <c r="F395" s="4">
        <v>51.65</v>
      </c>
      <c r="G395" s="1">
        <v>0.05</v>
      </c>
      <c r="H395" s="2">
        <v>42090</v>
      </c>
      <c r="I395" s="2">
        <v>42091</v>
      </c>
      <c r="J395" s="1" t="s">
        <v>50</v>
      </c>
      <c r="K395" s="1">
        <v>98105</v>
      </c>
      <c r="L395" s="1" t="s">
        <v>32</v>
      </c>
      <c r="M395" s="1" t="s">
        <v>160</v>
      </c>
      <c r="N395" s="1" t="s">
        <v>29</v>
      </c>
      <c r="O395" s="1" t="s">
        <v>1097</v>
      </c>
      <c r="P395" s="1" t="s">
        <v>34</v>
      </c>
      <c r="Q395" s="1" t="s">
        <v>52</v>
      </c>
      <c r="R395" s="1" t="s">
        <v>81</v>
      </c>
      <c r="S395" s="1" t="s">
        <v>75</v>
      </c>
      <c r="T395" s="1"/>
      <c r="Y395" s="1"/>
    </row>
    <row r="396" spans="1:25" x14ac:dyDescent="0.35">
      <c r="A396" s="1">
        <v>698</v>
      </c>
      <c r="B396" s="1" t="str">
        <f>VLOOKUP(Table1[[#This Row],[Customer ID]],'Customer Lookup'!A:B,2,)</f>
        <v>Nelson Hensley</v>
      </c>
      <c r="C396" s="1">
        <v>32869</v>
      </c>
      <c r="D396" s="1" t="str">
        <f>_xlfn.XLOOKUP(Table1[[#This Row],[Product Sub-Category]],'Product Lookup'!A:A,'Product Lookup'!B:B)</f>
        <v>Telephones</v>
      </c>
      <c r="E396" s="1">
        <v>39</v>
      </c>
      <c r="F396" s="4">
        <v>175.99</v>
      </c>
      <c r="G396" s="1">
        <v>0.1</v>
      </c>
      <c r="H396" s="2">
        <v>42090</v>
      </c>
      <c r="I396" s="2">
        <v>42091</v>
      </c>
      <c r="J396" s="1" t="s">
        <v>50</v>
      </c>
      <c r="K396" s="1">
        <v>98105</v>
      </c>
      <c r="L396" s="1" t="s">
        <v>32</v>
      </c>
      <c r="M396" s="1" t="s">
        <v>160</v>
      </c>
      <c r="N396" s="1" t="s">
        <v>29</v>
      </c>
      <c r="O396" s="1" t="s">
        <v>1097</v>
      </c>
      <c r="P396" s="1" t="s">
        <v>73</v>
      </c>
      <c r="Q396" s="1" t="s">
        <v>2234</v>
      </c>
      <c r="R396" s="1" t="s">
        <v>81</v>
      </c>
      <c r="S396" s="1" t="s">
        <v>53</v>
      </c>
      <c r="T396" s="1"/>
      <c r="Y396" s="1"/>
    </row>
    <row r="397" spans="1:25" x14ac:dyDescent="0.35">
      <c r="A397" s="1">
        <v>698</v>
      </c>
      <c r="B397" s="1" t="str">
        <f>VLOOKUP(Table1[[#This Row],[Customer ID]],'Customer Lookup'!A:B,2,)</f>
        <v>Nelson Hensley</v>
      </c>
      <c r="C397" s="1">
        <v>8994</v>
      </c>
      <c r="D397" s="1" t="str">
        <f>_xlfn.XLOOKUP(Table1[[#This Row],[Product Sub-Category]],'Product Lookup'!A:A,'Product Lookup'!B:B)</f>
        <v>Computer Peripherals</v>
      </c>
      <c r="E397" s="1">
        <v>36</v>
      </c>
      <c r="F397" s="4">
        <v>40.479999999999997</v>
      </c>
      <c r="G397" s="1">
        <v>0.05</v>
      </c>
      <c r="H397" s="2">
        <v>42101</v>
      </c>
      <c r="I397" s="2">
        <v>42103</v>
      </c>
      <c r="J397" s="1" t="s">
        <v>98</v>
      </c>
      <c r="K397" s="1">
        <v>98105</v>
      </c>
      <c r="L397" s="1" t="s">
        <v>32</v>
      </c>
      <c r="M397" s="1" t="s">
        <v>160</v>
      </c>
      <c r="N397" s="1" t="s">
        <v>29</v>
      </c>
      <c r="O397" s="1" t="s">
        <v>1097</v>
      </c>
      <c r="P397" s="1" t="s">
        <v>73</v>
      </c>
      <c r="Q397" s="1" t="s">
        <v>144</v>
      </c>
      <c r="R397" s="1" t="s">
        <v>81</v>
      </c>
      <c r="S397" s="1" t="s">
        <v>53</v>
      </c>
      <c r="T397" s="1"/>
      <c r="Y397" s="1"/>
    </row>
    <row r="398" spans="1:25" x14ac:dyDescent="0.35">
      <c r="A398" s="1">
        <v>698</v>
      </c>
      <c r="B398" s="1" t="str">
        <f>VLOOKUP(Table1[[#This Row],[Customer ID]],'Customer Lookup'!A:B,2,)</f>
        <v>Nelson Hensley</v>
      </c>
      <c r="C398" s="1">
        <v>53410</v>
      </c>
      <c r="D398" s="1" t="str">
        <f>_xlfn.XLOOKUP(Table1[[#This Row],[Product Sub-Category]],'Product Lookup'!A:A,'Product Lookup'!B:B)</f>
        <v>Appliances</v>
      </c>
      <c r="E398" s="1">
        <v>79</v>
      </c>
      <c r="F398" s="4">
        <v>14.81</v>
      </c>
      <c r="G398" s="1">
        <v>0.05</v>
      </c>
      <c r="H398" s="2">
        <v>42042</v>
      </c>
      <c r="I398" s="2">
        <v>42044</v>
      </c>
      <c r="J398" s="1" t="s">
        <v>41</v>
      </c>
      <c r="K398" s="1">
        <v>98105</v>
      </c>
      <c r="L398" s="1" t="s">
        <v>32</v>
      </c>
      <c r="M398" s="1" t="s">
        <v>160</v>
      </c>
      <c r="N398" s="1" t="s">
        <v>29</v>
      </c>
      <c r="O398" s="1" t="s">
        <v>1097</v>
      </c>
      <c r="P398" s="1" t="s">
        <v>58</v>
      </c>
      <c r="Q398" s="1" t="s">
        <v>196</v>
      </c>
      <c r="R398" s="1" t="s">
        <v>81</v>
      </c>
      <c r="S398" s="1" t="s">
        <v>53</v>
      </c>
      <c r="T398" s="1"/>
      <c r="Y398" s="1"/>
    </row>
    <row r="399" spans="1:25" x14ac:dyDescent="0.35">
      <c r="A399" s="1">
        <v>699</v>
      </c>
      <c r="B399" s="1" t="str">
        <f>VLOOKUP(Table1[[#This Row],[Customer ID]],'Customer Lookup'!A:B,2,)</f>
        <v>Jenny Gold</v>
      </c>
      <c r="C399" s="1">
        <v>44517</v>
      </c>
      <c r="D399" s="1" t="str">
        <f>_xlfn.XLOOKUP(Table1[[#This Row],[Product Sub-Category]],'Product Lookup'!A:A,'Product Lookup'!B:B)</f>
        <v>Paper</v>
      </c>
      <c r="E399" s="1">
        <v>5</v>
      </c>
      <c r="F399" s="4">
        <v>5.28</v>
      </c>
      <c r="G399" s="1">
        <v>0.05</v>
      </c>
      <c r="H399" s="2">
        <v>42117</v>
      </c>
      <c r="I399" s="2">
        <v>42118</v>
      </c>
      <c r="J399" s="1" t="s">
        <v>50</v>
      </c>
      <c r="K399" s="1">
        <v>90041</v>
      </c>
      <c r="L399" s="1" t="s">
        <v>32</v>
      </c>
      <c r="M399" s="1" t="s">
        <v>361</v>
      </c>
      <c r="N399" s="1" t="s">
        <v>37</v>
      </c>
      <c r="O399" s="1" t="s">
        <v>1097</v>
      </c>
      <c r="P399" s="1" t="s">
        <v>58</v>
      </c>
      <c r="Q399" s="1" t="s">
        <v>83</v>
      </c>
      <c r="R399" s="1" t="s">
        <v>104</v>
      </c>
      <c r="S399" s="1" t="s">
        <v>53</v>
      </c>
      <c r="T399" s="1"/>
      <c r="Y399" s="1"/>
    </row>
    <row r="400" spans="1:25" x14ac:dyDescent="0.35">
      <c r="A400" s="1">
        <v>699</v>
      </c>
      <c r="B400" s="1" t="str">
        <f>VLOOKUP(Table1[[#This Row],[Customer ID]],'Customer Lookup'!A:B,2,)</f>
        <v>Jenny Gold</v>
      </c>
      <c r="C400" s="1">
        <v>55392</v>
      </c>
      <c r="D400" s="1" t="str">
        <f>_xlfn.XLOOKUP(Table1[[#This Row],[Product Sub-Category]],'Product Lookup'!A:A,'Product Lookup'!B:B)</f>
        <v>Pens</v>
      </c>
      <c r="E400" s="1">
        <v>30</v>
      </c>
      <c r="F400" s="4">
        <v>6.47</v>
      </c>
      <c r="G400" s="1">
        <v>0.05</v>
      </c>
      <c r="H400" s="2">
        <v>42161</v>
      </c>
      <c r="I400" s="2">
        <v>42162</v>
      </c>
      <c r="J400" s="1" t="s">
        <v>41</v>
      </c>
      <c r="K400" s="1">
        <v>90041</v>
      </c>
      <c r="L400" s="1" t="s">
        <v>32</v>
      </c>
      <c r="M400" s="1" t="s">
        <v>361</v>
      </c>
      <c r="N400" s="1" t="s">
        <v>37</v>
      </c>
      <c r="O400" s="1" t="s">
        <v>1097</v>
      </c>
      <c r="P400" s="1" t="s">
        <v>58</v>
      </c>
      <c r="Q400" s="1" t="s">
        <v>25</v>
      </c>
      <c r="R400" s="1" t="s">
        <v>104</v>
      </c>
      <c r="S400" s="1" t="s">
        <v>26</v>
      </c>
      <c r="T400" s="1"/>
      <c r="Y400" s="1"/>
    </row>
    <row r="401" spans="1:25" x14ac:dyDescent="0.35">
      <c r="A401" s="1">
        <v>699</v>
      </c>
      <c r="B401" s="1" t="str">
        <f>VLOOKUP(Table1[[#This Row],[Customer ID]],'Customer Lookup'!A:B,2,)</f>
        <v>Jenny Gold</v>
      </c>
      <c r="C401" s="1">
        <v>55392</v>
      </c>
      <c r="D401" s="1" t="str">
        <f>_xlfn.XLOOKUP(Table1[[#This Row],[Product Sub-Category]],'Product Lookup'!A:A,'Product Lookup'!B:B)</f>
        <v>Pens</v>
      </c>
      <c r="E401" s="1">
        <v>59</v>
      </c>
      <c r="F401" s="4">
        <v>2.84</v>
      </c>
      <c r="G401" s="1">
        <v>0.05</v>
      </c>
      <c r="H401" s="2">
        <v>42161</v>
      </c>
      <c r="I401" s="2">
        <v>42163</v>
      </c>
      <c r="J401" s="1" t="s">
        <v>41</v>
      </c>
      <c r="K401" s="1">
        <v>90041</v>
      </c>
      <c r="L401" s="1" t="s">
        <v>32</v>
      </c>
      <c r="M401" s="1" t="s">
        <v>361</v>
      </c>
      <c r="N401" s="1" t="s">
        <v>37</v>
      </c>
      <c r="O401" s="1" t="s">
        <v>1097</v>
      </c>
      <c r="P401" s="1" t="s">
        <v>58</v>
      </c>
      <c r="Q401" s="1" t="s">
        <v>25</v>
      </c>
      <c r="R401" s="1" t="s">
        <v>104</v>
      </c>
      <c r="S401" s="1" t="s">
        <v>26</v>
      </c>
      <c r="T401" s="1"/>
      <c r="Y401" s="1"/>
    </row>
    <row r="402" spans="1:25" x14ac:dyDescent="0.35">
      <c r="A402" s="1">
        <v>699</v>
      </c>
      <c r="B402" s="1" t="str">
        <f>VLOOKUP(Table1[[#This Row],[Customer ID]],'Customer Lookup'!A:B,2,)</f>
        <v>Jenny Gold</v>
      </c>
      <c r="C402" s="1">
        <v>36647</v>
      </c>
      <c r="D402" s="1" t="str">
        <f>_xlfn.XLOOKUP(Table1[[#This Row],[Product Sub-Category]],'Product Lookup'!A:A,'Product Lookup'!B:B)</f>
        <v>Rubber Bands</v>
      </c>
      <c r="E402" s="1">
        <v>32</v>
      </c>
      <c r="F402" s="4">
        <v>7.89</v>
      </c>
      <c r="G402" s="1">
        <v>0.05</v>
      </c>
      <c r="H402" s="2">
        <v>42185</v>
      </c>
      <c r="I402" s="2">
        <v>42186</v>
      </c>
      <c r="J402" s="1" t="s">
        <v>21</v>
      </c>
      <c r="K402" s="1">
        <v>90041</v>
      </c>
      <c r="L402" s="1" t="s">
        <v>32</v>
      </c>
      <c r="M402" s="1" t="s">
        <v>361</v>
      </c>
      <c r="N402" s="1" t="s">
        <v>37</v>
      </c>
      <c r="O402" s="1" t="s">
        <v>1097</v>
      </c>
      <c r="P402" s="1" t="s">
        <v>58</v>
      </c>
      <c r="Q402" s="1" t="s">
        <v>60</v>
      </c>
      <c r="R402" s="1" t="s">
        <v>104</v>
      </c>
      <c r="S402" s="1" t="s">
        <v>26</v>
      </c>
      <c r="T402" s="1"/>
      <c r="Y402" s="1"/>
    </row>
    <row r="403" spans="1:25" x14ac:dyDescent="0.35">
      <c r="A403" s="1">
        <v>699</v>
      </c>
      <c r="B403" s="1" t="str">
        <f>VLOOKUP(Table1[[#This Row],[Customer ID]],'Customer Lookup'!A:B,2,)</f>
        <v>Jenny Gold</v>
      </c>
      <c r="C403" s="1">
        <v>36647</v>
      </c>
      <c r="D403" s="1" t="str">
        <f>_xlfn.XLOOKUP(Table1[[#This Row],[Product Sub-Category]],'Product Lookup'!A:A,'Product Lookup'!B:B)</f>
        <v>Scissors</v>
      </c>
      <c r="E403" s="1">
        <v>24</v>
      </c>
      <c r="F403" s="4">
        <v>3.68</v>
      </c>
      <c r="G403" s="1">
        <v>0.05</v>
      </c>
      <c r="H403" s="2">
        <v>42185</v>
      </c>
      <c r="I403" s="2">
        <v>42186</v>
      </c>
      <c r="J403" s="1" t="s">
        <v>21</v>
      </c>
      <c r="K403" s="1">
        <v>90041</v>
      </c>
      <c r="L403" s="1" t="s">
        <v>32</v>
      </c>
      <c r="M403" s="1" t="s">
        <v>361</v>
      </c>
      <c r="N403" s="1" t="s">
        <v>37</v>
      </c>
      <c r="O403" s="1" t="s">
        <v>1097</v>
      </c>
      <c r="P403" s="1" t="s">
        <v>58</v>
      </c>
      <c r="Q403" s="1" t="s">
        <v>2239</v>
      </c>
      <c r="R403" s="1" t="s">
        <v>104</v>
      </c>
      <c r="S403" s="1" t="s">
        <v>26</v>
      </c>
      <c r="T403" s="1"/>
      <c r="Y403" s="1"/>
    </row>
    <row r="404" spans="1:25" x14ac:dyDescent="0.35">
      <c r="A404" s="1">
        <v>699</v>
      </c>
      <c r="B404" s="1" t="str">
        <f>VLOOKUP(Table1[[#This Row],[Customer ID]],'Customer Lookup'!A:B,2,)</f>
        <v>Jenny Gold</v>
      </c>
      <c r="C404" s="1">
        <v>36647</v>
      </c>
      <c r="D404" s="1" t="str">
        <f>_xlfn.XLOOKUP(Table1[[#This Row],[Product Sub-Category]],'Product Lookup'!A:A,'Product Lookup'!B:B)</f>
        <v>Storage</v>
      </c>
      <c r="E404" s="1">
        <v>27</v>
      </c>
      <c r="F404" s="4">
        <v>9.7100000000000009</v>
      </c>
      <c r="G404" s="1">
        <v>0.05</v>
      </c>
      <c r="H404" s="2">
        <v>42185</v>
      </c>
      <c r="I404" s="2">
        <v>42188</v>
      </c>
      <c r="J404" s="1" t="s">
        <v>21</v>
      </c>
      <c r="K404" s="1">
        <v>90041</v>
      </c>
      <c r="L404" s="1" t="s">
        <v>32</v>
      </c>
      <c r="M404" s="1" t="s">
        <v>361</v>
      </c>
      <c r="N404" s="1" t="s">
        <v>37</v>
      </c>
      <c r="O404" s="1" t="s">
        <v>1097</v>
      </c>
      <c r="P404" s="1" t="s">
        <v>58</v>
      </c>
      <c r="Q404" s="1" t="s">
        <v>119</v>
      </c>
      <c r="R404" s="1" t="s">
        <v>104</v>
      </c>
      <c r="S404" s="1" t="s">
        <v>53</v>
      </c>
      <c r="T404" s="1"/>
      <c r="Y404" s="1"/>
    </row>
    <row r="405" spans="1:25" x14ac:dyDescent="0.35">
      <c r="A405" s="1">
        <v>699</v>
      </c>
      <c r="B405" s="1" t="str">
        <f>VLOOKUP(Table1[[#This Row],[Customer ID]],'Customer Lookup'!A:B,2,)</f>
        <v>Jenny Gold</v>
      </c>
      <c r="C405" s="1">
        <v>32420</v>
      </c>
      <c r="D405" s="1" t="str">
        <f>_xlfn.XLOOKUP(Table1[[#This Row],[Product Sub-Category]],'Product Lookup'!A:A,'Product Lookup'!B:B)</f>
        <v>Computer Peripherals</v>
      </c>
      <c r="E405" s="1">
        <v>42</v>
      </c>
      <c r="F405" s="4">
        <v>5.0199999999999996</v>
      </c>
      <c r="G405" s="1">
        <v>0.05</v>
      </c>
      <c r="H405" s="2">
        <v>42033</v>
      </c>
      <c r="I405" s="2">
        <v>42035</v>
      </c>
      <c r="J405" s="1" t="s">
        <v>50</v>
      </c>
      <c r="K405" s="1">
        <v>90041</v>
      </c>
      <c r="L405" s="1" t="s">
        <v>32</v>
      </c>
      <c r="M405" s="1" t="s">
        <v>361</v>
      </c>
      <c r="N405" s="1" t="s">
        <v>37</v>
      </c>
      <c r="O405" s="1" t="s">
        <v>1097</v>
      </c>
      <c r="P405" s="1" t="s">
        <v>73</v>
      </c>
      <c r="Q405" s="1" t="s">
        <v>144</v>
      </c>
      <c r="R405" s="1" t="s">
        <v>104</v>
      </c>
      <c r="S405" s="1" t="s">
        <v>44</v>
      </c>
      <c r="T405" s="1"/>
      <c r="Y405" s="1"/>
    </row>
    <row r="406" spans="1:25" x14ac:dyDescent="0.35">
      <c r="A406" s="1">
        <v>699</v>
      </c>
      <c r="B406" s="1" t="str">
        <f>VLOOKUP(Table1[[#This Row],[Customer ID]],'Customer Lookup'!A:B,2,)</f>
        <v>Jenny Gold</v>
      </c>
      <c r="C406" s="1">
        <v>32420</v>
      </c>
      <c r="D406" s="1" t="str">
        <f>_xlfn.XLOOKUP(Table1[[#This Row],[Product Sub-Category]],'Product Lookup'!A:A,'Product Lookup'!B:B)</f>
        <v>Chairs</v>
      </c>
      <c r="E406" s="1">
        <v>23</v>
      </c>
      <c r="F406" s="4">
        <v>280.98</v>
      </c>
      <c r="G406" s="1">
        <v>0.1</v>
      </c>
      <c r="H406" s="2">
        <v>42033</v>
      </c>
      <c r="I406" s="2">
        <v>42035</v>
      </c>
      <c r="J406" s="1" t="s">
        <v>50</v>
      </c>
      <c r="K406" s="1">
        <v>90041</v>
      </c>
      <c r="L406" s="1" t="s">
        <v>32</v>
      </c>
      <c r="M406" s="1" t="s">
        <v>361</v>
      </c>
      <c r="N406" s="1" t="s">
        <v>37</v>
      </c>
      <c r="O406" s="1" t="s">
        <v>1097</v>
      </c>
      <c r="P406" s="1" t="s">
        <v>34</v>
      </c>
      <c r="Q406" s="1" t="s">
        <v>35</v>
      </c>
      <c r="R406" s="1" t="s">
        <v>104</v>
      </c>
      <c r="S406" s="1" t="s">
        <v>36</v>
      </c>
      <c r="T406" s="1"/>
      <c r="Y406" s="1"/>
    </row>
    <row r="407" spans="1:25" x14ac:dyDescent="0.35">
      <c r="A407" s="1">
        <v>699</v>
      </c>
      <c r="B407" s="1" t="str">
        <f>VLOOKUP(Table1[[#This Row],[Customer ID]],'Customer Lookup'!A:B,2,)</f>
        <v>Jenny Gold</v>
      </c>
      <c r="C407" s="1">
        <v>3042</v>
      </c>
      <c r="D407" s="1" t="str">
        <f>_xlfn.XLOOKUP(Table1[[#This Row],[Product Sub-Category]],'Product Lookup'!A:A,'Product Lookup'!B:B)</f>
        <v>Pens</v>
      </c>
      <c r="E407" s="1">
        <v>88</v>
      </c>
      <c r="F407" s="4">
        <v>4.26</v>
      </c>
      <c r="G407" s="1">
        <v>0.05</v>
      </c>
      <c r="H407" s="2">
        <v>42144</v>
      </c>
      <c r="I407" s="2">
        <v>42145</v>
      </c>
      <c r="J407" s="1" t="s">
        <v>50</v>
      </c>
      <c r="K407" s="1">
        <v>90041</v>
      </c>
      <c r="L407" s="1" t="s">
        <v>32</v>
      </c>
      <c r="M407" s="1" t="s">
        <v>361</v>
      </c>
      <c r="N407" s="1" t="s">
        <v>37</v>
      </c>
      <c r="O407" s="1" t="s">
        <v>1097</v>
      </c>
      <c r="P407" s="1" t="s">
        <v>58</v>
      </c>
      <c r="Q407" s="1" t="s">
        <v>25</v>
      </c>
      <c r="R407" s="1" t="s">
        <v>104</v>
      </c>
      <c r="S407" s="1" t="s">
        <v>26</v>
      </c>
      <c r="T407" s="1"/>
      <c r="Y407" s="1"/>
    </row>
    <row r="408" spans="1:25" x14ac:dyDescent="0.35">
      <c r="A408" s="1">
        <v>700</v>
      </c>
      <c r="B408" s="1" t="str">
        <f>VLOOKUP(Table1[[#This Row],[Customer ID]],'Customer Lookup'!A:B,2,)</f>
        <v>Joseph Grossman</v>
      </c>
      <c r="C408" s="1">
        <v>87980</v>
      </c>
      <c r="D408" s="1" t="str">
        <f>_xlfn.XLOOKUP(Table1[[#This Row],[Product Sub-Category]],'Product Lookup'!A:A,'Product Lookup'!B:B)</f>
        <v>Pens</v>
      </c>
      <c r="E408" s="1">
        <v>22</v>
      </c>
      <c r="F408" s="4">
        <v>4.26</v>
      </c>
      <c r="G408" s="1">
        <v>0.05</v>
      </c>
      <c r="H408" s="2">
        <v>42144</v>
      </c>
      <c r="I408" s="2">
        <v>42145</v>
      </c>
      <c r="J408" s="1" t="s">
        <v>50</v>
      </c>
      <c r="K408" s="1">
        <v>93454</v>
      </c>
      <c r="L408" s="1" t="s">
        <v>32</v>
      </c>
      <c r="M408" s="1" t="s">
        <v>393</v>
      </c>
      <c r="N408" s="1" t="s">
        <v>37</v>
      </c>
      <c r="O408" s="1" t="s">
        <v>1097</v>
      </c>
      <c r="P408" s="1" t="s">
        <v>58</v>
      </c>
      <c r="Q408" s="1" t="s">
        <v>25</v>
      </c>
      <c r="R408" s="1" t="s">
        <v>104</v>
      </c>
      <c r="S408" s="1" t="s">
        <v>26</v>
      </c>
      <c r="T408" s="1"/>
      <c r="Y408" s="1"/>
    </row>
    <row r="409" spans="1:25" x14ac:dyDescent="0.35">
      <c r="A409" s="1">
        <v>702</v>
      </c>
      <c r="B409" s="1" t="str">
        <f>VLOOKUP(Table1[[#This Row],[Customer ID]],'Customer Lookup'!A:B,2,)</f>
        <v>Kelly O'Connor</v>
      </c>
      <c r="C409" s="1">
        <v>87977</v>
      </c>
      <c r="D409" s="1" t="str">
        <f>_xlfn.XLOOKUP(Table1[[#This Row],[Product Sub-Category]],'Product Lookup'!A:A,'Product Lookup'!B:B)</f>
        <v>Paper</v>
      </c>
      <c r="E409" s="1">
        <v>1</v>
      </c>
      <c r="F409" s="4">
        <v>5.28</v>
      </c>
      <c r="G409" s="1">
        <v>0.05</v>
      </c>
      <c r="H409" s="2">
        <v>42117</v>
      </c>
      <c r="I409" s="2">
        <v>42118</v>
      </c>
      <c r="J409" s="1" t="s">
        <v>50</v>
      </c>
      <c r="K409" s="1">
        <v>95404</v>
      </c>
      <c r="L409" s="1" t="s">
        <v>32</v>
      </c>
      <c r="M409" s="1" t="s">
        <v>417</v>
      </c>
      <c r="N409" s="1" t="s">
        <v>37</v>
      </c>
      <c r="O409" s="1" t="s">
        <v>1097</v>
      </c>
      <c r="P409" s="1" t="s">
        <v>58</v>
      </c>
      <c r="Q409" s="1" t="s">
        <v>83</v>
      </c>
      <c r="R409" s="1" t="s">
        <v>104</v>
      </c>
      <c r="S409" s="1" t="s">
        <v>53</v>
      </c>
      <c r="T409" s="1"/>
      <c r="Y409" s="1"/>
    </row>
    <row r="410" spans="1:25" x14ac:dyDescent="0.35">
      <c r="A410" s="1">
        <v>702</v>
      </c>
      <c r="B410" s="1" t="str">
        <f>VLOOKUP(Table1[[#This Row],[Customer ID]],'Customer Lookup'!A:B,2,)</f>
        <v>Kelly O'Connor</v>
      </c>
      <c r="C410" s="1">
        <v>87979</v>
      </c>
      <c r="D410" s="1" t="str">
        <f>_xlfn.XLOOKUP(Table1[[#This Row],[Product Sub-Category]],'Product Lookup'!A:A,'Product Lookup'!B:B)</f>
        <v>Rubber Bands</v>
      </c>
      <c r="E410" s="1">
        <v>8</v>
      </c>
      <c r="F410" s="4">
        <v>7.89</v>
      </c>
      <c r="G410" s="1">
        <v>0.05</v>
      </c>
      <c r="H410" s="2">
        <v>42185</v>
      </c>
      <c r="I410" s="2">
        <v>42186</v>
      </c>
      <c r="J410" s="1" t="s">
        <v>21</v>
      </c>
      <c r="K410" s="1">
        <v>95404</v>
      </c>
      <c r="L410" s="1" t="s">
        <v>32</v>
      </c>
      <c r="M410" s="1" t="s">
        <v>417</v>
      </c>
      <c r="N410" s="1" t="s">
        <v>37</v>
      </c>
      <c r="O410" s="1" t="s">
        <v>1097</v>
      </c>
      <c r="P410" s="1" t="s">
        <v>58</v>
      </c>
      <c r="Q410" s="1" t="s">
        <v>60</v>
      </c>
      <c r="R410" s="1" t="s">
        <v>104</v>
      </c>
      <c r="S410" s="1" t="s">
        <v>26</v>
      </c>
      <c r="T410" s="1"/>
      <c r="Y410" s="1"/>
    </row>
    <row r="411" spans="1:25" x14ac:dyDescent="0.35">
      <c r="A411" s="1">
        <v>702</v>
      </c>
      <c r="B411" s="1" t="str">
        <f>VLOOKUP(Table1[[#This Row],[Customer ID]],'Customer Lookup'!A:B,2,)</f>
        <v>Kelly O'Connor</v>
      </c>
      <c r="C411" s="1">
        <v>87979</v>
      </c>
      <c r="D411" s="1" t="str">
        <f>_xlfn.XLOOKUP(Table1[[#This Row],[Product Sub-Category]],'Product Lookup'!A:A,'Product Lookup'!B:B)</f>
        <v>Scissors</v>
      </c>
      <c r="E411" s="1">
        <v>6</v>
      </c>
      <c r="F411" s="4">
        <v>3.68</v>
      </c>
      <c r="G411" s="1">
        <v>0.05</v>
      </c>
      <c r="H411" s="2">
        <v>42185</v>
      </c>
      <c r="I411" s="2">
        <v>42186</v>
      </c>
      <c r="J411" s="1" t="s">
        <v>21</v>
      </c>
      <c r="K411" s="1">
        <v>95404</v>
      </c>
      <c r="L411" s="1" t="s">
        <v>32</v>
      </c>
      <c r="M411" s="1" t="s">
        <v>417</v>
      </c>
      <c r="N411" s="1" t="s">
        <v>37</v>
      </c>
      <c r="O411" s="1" t="s">
        <v>1097</v>
      </c>
      <c r="P411" s="1" t="s">
        <v>58</v>
      </c>
      <c r="Q411" s="1" t="s">
        <v>2239</v>
      </c>
      <c r="R411" s="1" t="s">
        <v>104</v>
      </c>
      <c r="S411" s="1" t="s">
        <v>26</v>
      </c>
      <c r="T411" s="1"/>
      <c r="Y411" s="1"/>
    </row>
    <row r="412" spans="1:25" x14ac:dyDescent="0.35">
      <c r="A412" s="1">
        <v>702</v>
      </c>
      <c r="B412" s="1" t="str">
        <f>VLOOKUP(Table1[[#This Row],[Customer ID]],'Customer Lookup'!A:B,2,)</f>
        <v>Kelly O'Connor</v>
      </c>
      <c r="C412" s="1">
        <v>87979</v>
      </c>
      <c r="D412" s="1" t="str">
        <f>_xlfn.XLOOKUP(Table1[[#This Row],[Product Sub-Category]],'Product Lookup'!A:A,'Product Lookup'!B:B)</f>
        <v>Storage</v>
      </c>
      <c r="E412" s="1">
        <v>7</v>
      </c>
      <c r="F412" s="4">
        <v>9.7100000000000009</v>
      </c>
      <c r="G412" s="1">
        <v>0.05</v>
      </c>
      <c r="H412" s="2">
        <v>42185</v>
      </c>
      <c r="I412" s="2">
        <v>42188</v>
      </c>
      <c r="J412" s="1" t="s">
        <v>21</v>
      </c>
      <c r="K412" s="1">
        <v>95404</v>
      </c>
      <c r="L412" s="1" t="s">
        <v>32</v>
      </c>
      <c r="M412" s="1" t="s">
        <v>417</v>
      </c>
      <c r="N412" s="1" t="s">
        <v>37</v>
      </c>
      <c r="O412" s="1" t="s">
        <v>2243</v>
      </c>
      <c r="P412" s="1" t="s">
        <v>58</v>
      </c>
      <c r="Q412" s="1" t="s">
        <v>119</v>
      </c>
      <c r="R412" s="1" t="s">
        <v>104</v>
      </c>
      <c r="S412" s="1" t="s">
        <v>53</v>
      </c>
      <c r="T412" s="1"/>
      <c r="Y412" s="1"/>
    </row>
    <row r="413" spans="1:25" x14ac:dyDescent="0.35">
      <c r="A413" s="1">
        <v>711</v>
      </c>
      <c r="B413" s="1" t="str">
        <f>VLOOKUP(Table1[[#This Row],[Customer ID]],'Customer Lookup'!A:B,2,)</f>
        <v>Pam Anthony</v>
      </c>
      <c r="C413" s="1">
        <v>87978</v>
      </c>
      <c r="D413" s="1" t="str">
        <f>_xlfn.XLOOKUP(Table1[[#This Row],[Product Sub-Category]],'Product Lookup'!A:A,'Product Lookup'!B:B)</f>
        <v>Pens</v>
      </c>
      <c r="E413" s="1">
        <v>15</v>
      </c>
      <c r="F413" s="4">
        <v>2.84</v>
      </c>
      <c r="G413" s="1">
        <v>0.05</v>
      </c>
      <c r="H413" s="2">
        <v>42161</v>
      </c>
      <c r="I413" s="2">
        <v>42163</v>
      </c>
      <c r="J413" s="1" t="s">
        <v>41</v>
      </c>
      <c r="K413" s="1">
        <v>2152</v>
      </c>
      <c r="L413" s="1" t="s">
        <v>32</v>
      </c>
      <c r="M413" s="1" t="s">
        <v>418</v>
      </c>
      <c r="N413" s="1" t="s">
        <v>152</v>
      </c>
      <c r="O413" s="1" t="s">
        <v>1097</v>
      </c>
      <c r="P413" s="1" t="s">
        <v>58</v>
      </c>
      <c r="Q413" s="1" t="s">
        <v>25</v>
      </c>
      <c r="R413" s="1" t="s">
        <v>104</v>
      </c>
      <c r="S413" s="1" t="s">
        <v>26</v>
      </c>
      <c r="T413" s="1"/>
      <c r="Y413" s="1"/>
    </row>
    <row r="414" spans="1:25" x14ac:dyDescent="0.35">
      <c r="A414" s="1">
        <v>719</v>
      </c>
      <c r="B414" s="1" t="str">
        <f>VLOOKUP(Table1[[#This Row],[Customer ID]],'Customer Lookup'!A:B,2,)</f>
        <v>Stephen Lam</v>
      </c>
      <c r="C414" s="1">
        <v>89344</v>
      </c>
      <c r="D414" s="1" t="str">
        <f>_xlfn.XLOOKUP(Table1[[#This Row],[Product Sub-Category]],'Product Lookup'!A:A,'Product Lookup'!B:B)</f>
        <v>Computer Peripherals</v>
      </c>
      <c r="E414" s="1">
        <v>14</v>
      </c>
      <c r="F414" s="4">
        <v>8.5</v>
      </c>
      <c r="G414" s="1">
        <v>0.05</v>
      </c>
      <c r="H414" s="2">
        <v>42063</v>
      </c>
      <c r="I414" s="2">
        <v>42065</v>
      </c>
      <c r="J414" s="1" t="s">
        <v>31</v>
      </c>
      <c r="K414" s="1">
        <v>89041</v>
      </c>
      <c r="L414" s="1" t="s">
        <v>32</v>
      </c>
      <c r="M414" s="1" t="s">
        <v>419</v>
      </c>
      <c r="N414" s="1" t="s">
        <v>317</v>
      </c>
      <c r="O414" s="1" t="s">
        <v>1097</v>
      </c>
      <c r="P414" s="1" t="s">
        <v>73</v>
      </c>
      <c r="Q414" s="1" t="s">
        <v>144</v>
      </c>
      <c r="R414" s="1" t="s">
        <v>81</v>
      </c>
      <c r="S414" s="1" t="s">
        <v>44</v>
      </c>
      <c r="T414" s="1"/>
      <c r="Y414" s="1"/>
    </row>
    <row r="415" spans="1:25" x14ac:dyDescent="0.35">
      <c r="A415" s="1">
        <v>719</v>
      </c>
      <c r="B415" s="1" t="str">
        <f>VLOOKUP(Table1[[#This Row],[Customer ID]],'Customer Lookup'!A:B,2,)</f>
        <v>Stephen Lam</v>
      </c>
      <c r="C415" s="1">
        <v>89344</v>
      </c>
      <c r="D415" s="1" t="str">
        <f>_xlfn.XLOOKUP(Table1[[#This Row],[Product Sub-Category]],'Product Lookup'!A:A,'Product Lookup'!B:B)</f>
        <v>Storage</v>
      </c>
      <c r="E415" s="1">
        <v>2</v>
      </c>
      <c r="F415" s="4">
        <v>95.43</v>
      </c>
      <c r="G415" s="1">
        <v>0.05</v>
      </c>
      <c r="H415" s="2">
        <v>42063</v>
      </c>
      <c r="I415" s="2">
        <v>42065</v>
      </c>
      <c r="J415" s="1" t="s">
        <v>31</v>
      </c>
      <c r="K415" s="1">
        <v>89041</v>
      </c>
      <c r="L415" s="1" t="s">
        <v>32</v>
      </c>
      <c r="M415" s="1" t="s">
        <v>419</v>
      </c>
      <c r="N415" s="1" t="s">
        <v>317</v>
      </c>
      <c r="O415" s="1" t="s">
        <v>2244</v>
      </c>
      <c r="P415" s="1" t="s">
        <v>58</v>
      </c>
      <c r="Q415" s="1" t="s">
        <v>119</v>
      </c>
      <c r="R415" s="1" t="s">
        <v>81</v>
      </c>
      <c r="S415" s="1" t="s">
        <v>53</v>
      </c>
      <c r="T415" s="1"/>
      <c r="Y415" s="1"/>
    </row>
    <row r="416" spans="1:25" x14ac:dyDescent="0.35">
      <c r="A416" s="1">
        <v>721</v>
      </c>
      <c r="B416" s="1" t="str">
        <f>VLOOKUP(Table1[[#This Row],[Customer ID]],'Customer Lookup'!A:B,2,)</f>
        <v>Melvin Duke</v>
      </c>
      <c r="C416" s="1">
        <v>91053</v>
      </c>
      <c r="D416" s="1" t="str">
        <f>_xlfn.XLOOKUP(Table1[[#This Row],[Product Sub-Category]],'Product Lookup'!A:A,'Product Lookup'!B:B)</f>
        <v>Furnishings</v>
      </c>
      <c r="E416" s="1">
        <v>6</v>
      </c>
      <c r="F416" s="4">
        <v>10.64</v>
      </c>
      <c r="G416" s="1">
        <v>0.05</v>
      </c>
      <c r="H416" s="2">
        <v>42179</v>
      </c>
      <c r="I416" s="2">
        <v>42180</v>
      </c>
      <c r="J416" s="1" t="s">
        <v>31</v>
      </c>
      <c r="K416" s="1">
        <v>46041</v>
      </c>
      <c r="L416" s="1" t="s">
        <v>32</v>
      </c>
      <c r="M416" s="1" t="s">
        <v>420</v>
      </c>
      <c r="N416" s="1" t="s">
        <v>376</v>
      </c>
      <c r="O416" s="1" t="s">
        <v>2244</v>
      </c>
      <c r="P416" s="1" t="s">
        <v>34</v>
      </c>
      <c r="Q416" s="1" t="s">
        <v>52</v>
      </c>
      <c r="R416" s="1" t="s">
        <v>81</v>
      </c>
      <c r="S416" s="1" t="s">
        <v>53</v>
      </c>
      <c r="T416" s="1"/>
      <c r="Y416" s="1"/>
    </row>
    <row r="417" spans="1:25" x14ac:dyDescent="0.35">
      <c r="A417" s="1">
        <v>721</v>
      </c>
      <c r="B417" s="1" t="str">
        <f>VLOOKUP(Table1[[#This Row],[Customer ID]],'Customer Lookup'!A:B,2,)</f>
        <v>Melvin Duke</v>
      </c>
      <c r="C417" s="1">
        <v>91053</v>
      </c>
      <c r="D417" s="1" t="str">
        <f>_xlfn.XLOOKUP(Table1[[#This Row],[Product Sub-Category]],'Product Lookup'!A:A,'Product Lookup'!B:B)</f>
        <v>Pens</v>
      </c>
      <c r="E417" s="1">
        <v>15</v>
      </c>
      <c r="F417" s="4">
        <v>2.78</v>
      </c>
      <c r="G417" s="1">
        <v>0.05</v>
      </c>
      <c r="H417" s="2">
        <v>42179</v>
      </c>
      <c r="I417" s="2">
        <v>42181</v>
      </c>
      <c r="J417" s="1" t="s">
        <v>31</v>
      </c>
      <c r="K417" s="1">
        <v>46041</v>
      </c>
      <c r="L417" s="1" t="s">
        <v>22</v>
      </c>
      <c r="M417" s="1" t="s">
        <v>420</v>
      </c>
      <c r="N417" s="1" t="s">
        <v>376</v>
      </c>
      <c r="O417" s="1" t="s">
        <v>2244</v>
      </c>
      <c r="P417" s="1" t="s">
        <v>58</v>
      </c>
      <c r="Q417" s="1" t="s">
        <v>25</v>
      </c>
      <c r="R417" s="1" t="s">
        <v>81</v>
      </c>
      <c r="S417" s="1" t="s">
        <v>26</v>
      </c>
      <c r="T417" s="1"/>
      <c r="Y417" s="1"/>
    </row>
    <row r="418" spans="1:25" x14ac:dyDescent="0.35">
      <c r="A418" s="1">
        <v>721</v>
      </c>
      <c r="B418" s="1" t="str">
        <f>VLOOKUP(Table1[[#This Row],[Customer ID]],'Customer Lookup'!A:B,2,)</f>
        <v>Melvin Duke</v>
      </c>
      <c r="C418" s="1">
        <v>91054</v>
      </c>
      <c r="D418" s="1" t="str">
        <f>_xlfn.XLOOKUP(Table1[[#This Row],[Product Sub-Category]],'Product Lookup'!A:A,'Product Lookup'!B:B)</f>
        <v>Paper</v>
      </c>
      <c r="E418" s="1">
        <v>1</v>
      </c>
      <c r="F418" s="4">
        <v>7.28</v>
      </c>
      <c r="G418" s="1">
        <v>0.05</v>
      </c>
      <c r="H418" s="2">
        <v>42105</v>
      </c>
      <c r="I418" s="2">
        <v>42107</v>
      </c>
      <c r="J418" s="1" t="s">
        <v>50</v>
      </c>
      <c r="K418" s="1">
        <v>46041</v>
      </c>
      <c r="L418" s="1" t="s">
        <v>32</v>
      </c>
      <c r="M418" s="1" t="s">
        <v>420</v>
      </c>
      <c r="N418" s="1" t="s">
        <v>376</v>
      </c>
      <c r="O418" s="1" t="s">
        <v>2243</v>
      </c>
      <c r="P418" s="1" t="s">
        <v>58</v>
      </c>
      <c r="Q418" s="1" t="s">
        <v>83</v>
      </c>
      <c r="R418" s="1" t="s">
        <v>81</v>
      </c>
      <c r="S418" s="1" t="s">
        <v>53</v>
      </c>
      <c r="T418" s="1"/>
      <c r="Y418" s="1"/>
    </row>
    <row r="419" spans="1:25" x14ac:dyDescent="0.35">
      <c r="A419" s="1">
        <v>724</v>
      </c>
      <c r="B419" s="1" t="str">
        <f>VLOOKUP(Table1[[#This Row],[Customer ID]],'Customer Lookup'!A:B,2,)</f>
        <v>Beverly Cooke Brooks</v>
      </c>
      <c r="C419" s="1">
        <v>90359</v>
      </c>
      <c r="D419" s="1" t="str">
        <f>_xlfn.XLOOKUP(Table1[[#This Row],[Product Sub-Category]],'Product Lookup'!A:A,'Product Lookup'!B:B)</f>
        <v>Telephones</v>
      </c>
      <c r="E419" s="1">
        <v>1</v>
      </c>
      <c r="F419" s="4">
        <v>125.99</v>
      </c>
      <c r="G419" s="1">
        <v>0.1</v>
      </c>
      <c r="H419" s="2">
        <v>42078</v>
      </c>
      <c r="I419" s="2">
        <v>42079</v>
      </c>
      <c r="J419" s="1" t="s">
        <v>50</v>
      </c>
      <c r="K419" s="1">
        <v>6614</v>
      </c>
      <c r="L419" s="1" t="s">
        <v>32</v>
      </c>
      <c r="M419" s="1" t="s">
        <v>422</v>
      </c>
      <c r="N419" s="1" t="s">
        <v>171</v>
      </c>
      <c r="O419" s="1" t="s">
        <v>2243</v>
      </c>
      <c r="P419" s="1" t="s">
        <v>73</v>
      </c>
      <c r="Q419" s="1" t="s">
        <v>2234</v>
      </c>
      <c r="R419" s="1" t="s">
        <v>104</v>
      </c>
      <c r="S419" s="1" t="s">
        <v>53</v>
      </c>
      <c r="T419" s="1"/>
      <c r="Y419" s="1"/>
    </row>
    <row r="420" spans="1:25" x14ac:dyDescent="0.35">
      <c r="A420" s="1">
        <v>727</v>
      </c>
      <c r="B420" s="1" t="str">
        <f>VLOOKUP(Table1[[#This Row],[Customer ID]],'Customer Lookup'!A:B,2,)</f>
        <v>Lindsay Link</v>
      </c>
      <c r="C420" s="1">
        <v>90359</v>
      </c>
      <c r="D420" s="1" t="str">
        <f>_xlfn.XLOOKUP(Table1[[#This Row],[Product Sub-Category]],'Product Lookup'!A:A,'Product Lookup'!B:B)</f>
        <v>Computer Peripherals</v>
      </c>
      <c r="E420" s="1">
        <v>4</v>
      </c>
      <c r="F420" s="4">
        <v>17.98</v>
      </c>
      <c r="G420" s="1">
        <v>0.05</v>
      </c>
      <c r="H420" s="2">
        <v>42078</v>
      </c>
      <c r="I420" s="2">
        <v>42079</v>
      </c>
      <c r="J420" s="1" t="s">
        <v>50</v>
      </c>
      <c r="K420" s="1">
        <v>4240</v>
      </c>
      <c r="L420" s="1" t="s">
        <v>32</v>
      </c>
      <c r="M420" s="1" t="s">
        <v>294</v>
      </c>
      <c r="N420" s="1" t="s">
        <v>147</v>
      </c>
      <c r="O420" s="1" t="s">
        <v>2243</v>
      </c>
      <c r="P420" s="1" t="s">
        <v>73</v>
      </c>
      <c r="Q420" s="1" t="s">
        <v>144</v>
      </c>
      <c r="R420" s="1" t="s">
        <v>104</v>
      </c>
      <c r="S420" s="1" t="s">
        <v>53</v>
      </c>
      <c r="T420" s="1"/>
      <c r="Y420" s="1"/>
    </row>
    <row r="421" spans="1:25" x14ac:dyDescent="0.35">
      <c r="A421" s="1">
        <v>731</v>
      </c>
      <c r="B421" s="1" t="str">
        <f>VLOOKUP(Table1[[#This Row],[Customer ID]],'Customer Lookup'!A:B,2,)</f>
        <v>June Herbert</v>
      </c>
      <c r="C421" s="1">
        <v>90362</v>
      </c>
      <c r="D421" s="1" t="str">
        <f>_xlfn.XLOOKUP(Table1[[#This Row],[Product Sub-Category]],'Product Lookup'!A:A,'Product Lookup'!B:B)</f>
        <v>Storage</v>
      </c>
      <c r="E421" s="1">
        <v>12</v>
      </c>
      <c r="F421" s="4">
        <v>101.41</v>
      </c>
      <c r="G421" s="1">
        <v>0.1</v>
      </c>
      <c r="H421" s="2">
        <v>42120</v>
      </c>
      <c r="I421" s="2">
        <v>42121</v>
      </c>
      <c r="J421" s="1" t="s">
        <v>21</v>
      </c>
      <c r="K421" s="1">
        <v>1803</v>
      </c>
      <c r="L421" s="1" t="s">
        <v>32</v>
      </c>
      <c r="M421" s="1" t="s">
        <v>122</v>
      </c>
      <c r="N421" s="1" t="s">
        <v>152</v>
      </c>
      <c r="O421" s="1" t="s">
        <v>2243</v>
      </c>
      <c r="P421" s="1" t="s">
        <v>58</v>
      </c>
      <c r="Q421" s="1" t="s">
        <v>119</v>
      </c>
      <c r="R421" s="1" t="s">
        <v>104</v>
      </c>
      <c r="S421" s="1" t="s">
        <v>178</v>
      </c>
      <c r="T421" s="1"/>
      <c r="Y421" s="1"/>
    </row>
    <row r="422" spans="1:25" x14ac:dyDescent="0.35">
      <c r="A422" s="1">
        <v>736</v>
      </c>
      <c r="B422" s="1" t="str">
        <f>VLOOKUP(Table1[[#This Row],[Customer ID]],'Customer Lookup'!A:B,2,)</f>
        <v>Meredith Walters</v>
      </c>
      <c r="C422" s="1">
        <v>90361</v>
      </c>
      <c r="D422" s="1" t="str">
        <f>_xlfn.XLOOKUP(Table1[[#This Row],[Product Sub-Category]],'Product Lookup'!A:A,'Product Lookup'!B:B)</f>
        <v>Chairs</v>
      </c>
      <c r="E422" s="1">
        <v>6</v>
      </c>
      <c r="F422" s="4">
        <v>350.98</v>
      </c>
      <c r="G422" s="1">
        <v>0.1</v>
      </c>
      <c r="H422" s="2">
        <v>42170</v>
      </c>
      <c r="I422" s="2">
        <v>42172</v>
      </c>
      <c r="J422" s="1" t="s">
        <v>31</v>
      </c>
      <c r="K422" s="1">
        <v>3079</v>
      </c>
      <c r="L422" s="1" t="s">
        <v>32</v>
      </c>
      <c r="M422" s="1" t="s">
        <v>118</v>
      </c>
      <c r="N422" s="1" t="s">
        <v>155</v>
      </c>
      <c r="O422" s="1" t="s">
        <v>2243</v>
      </c>
      <c r="P422" s="1" t="s">
        <v>34</v>
      </c>
      <c r="Q422" s="1" t="s">
        <v>35</v>
      </c>
      <c r="R422" s="1" t="s">
        <v>104</v>
      </c>
      <c r="S422" s="1" t="s">
        <v>36</v>
      </c>
      <c r="T422" s="1"/>
      <c r="Y422" s="1"/>
    </row>
    <row r="423" spans="1:25" x14ac:dyDescent="0.35">
      <c r="A423" s="1">
        <v>737</v>
      </c>
      <c r="B423" s="1" t="str">
        <f>VLOOKUP(Table1[[#This Row],[Customer ID]],'Customer Lookup'!A:B,2,)</f>
        <v>Danny Vaughn</v>
      </c>
      <c r="C423" s="1">
        <v>90360</v>
      </c>
      <c r="D423" s="1" t="str">
        <f>_xlfn.XLOOKUP(Table1[[#This Row],[Product Sub-Category]],'Product Lookup'!A:A,'Product Lookup'!B:B)</f>
        <v>Paper</v>
      </c>
      <c r="E423" s="1">
        <v>12</v>
      </c>
      <c r="F423" s="4">
        <v>48.04</v>
      </c>
      <c r="G423" s="1">
        <v>0.05</v>
      </c>
      <c r="H423" s="2">
        <v>42162</v>
      </c>
      <c r="I423" s="2">
        <v>42169</v>
      </c>
      <c r="J423" s="1" t="s">
        <v>98</v>
      </c>
      <c r="K423" s="1">
        <v>7003</v>
      </c>
      <c r="L423" s="1" t="s">
        <v>32</v>
      </c>
      <c r="M423" s="1" t="s">
        <v>423</v>
      </c>
      <c r="N423" s="1" t="s">
        <v>46</v>
      </c>
      <c r="O423" s="1" t="s">
        <v>2243</v>
      </c>
      <c r="P423" s="1" t="s">
        <v>58</v>
      </c>
      <c r="Q423" s="1" t="s">
        <v>83</v>
      </c>
      <c r="R423" s="1" t="s">
        <v>104</v>
      </c>
      <c r="S423" s="1" t="s">
        <v>53</v>
      </c>
      <c r="T423" s="1"/>
      <c r="Y423" s="1"/>
    </row>
    <row r="424" spans="1:25" x14ac:dyDescent="0.35">
      <c r="A424" s="1">
        <v>738</v>
      </c>
      <c r="B424" s="1" t="str">
        <f>VLOOKUP(Table1[[#This Row],[Customer ID]],'Customer Lookup'!A:B,2,)</f>
        <v>Peggy Rowe</v>
      </c>
      <c r="C424" s="1">
        <v>90361</v>
      </c>
      <c r="D424" s="1" t="str">
        <f>_xlfn.XLOOKUP(Table1[[#This Row],[Product Sub-Category]],'Product Lookup'!A:A,'Product Lookup'!B:B)</f>
        <v>Bookcases</v>
      </c>
      <c r="E424" s="1">
        <v>4</v>
      </c>
      <c r="F424" s="4">
        <v>70.98</v>
      </c>
      <c r="G424" s="1">
        <v>0.05</v>
      </c>
      <c r="H424" s="2">
        <v>42170</v>
      </c>
      <c r="I424" s="2">
        <v>42171</v>
      </c>
      <c r="J424" s="1" t="s">
        <v>31</v>
      </c>
      <c r="K424" s="1">
        <v>7016</v>
      </c>
      <c r="L424" s="1" t="s">
        <v>32</v>
      </c>
      <c r="M424" s="1" t="s">
        <v>424</v>
      </c>
      <c r="N424" s="1" t="s">
        <v>46</v>
      </c>
      <c r="O424" s="1" t="s">
        <v>2243</v>
      </c>
      <c r="P424" s="1" t="s">
        <v>34</v>
      </c>
      <c r="Q424" s="1" t="s">
        <v>151</v>
      </c>
      <c r="R424" s="1" t="s">
        <v>104</v>
      </c>
      <c r="S424" s="1" t="s">
        <v>108</v>
      </c>
      <c r="T424" s="1"/>
      <c r="Y424" s="1"/>
    </row>
    <row r="425" spans="1:25" x14ac:dyDescent="0.35">
      <c r="A425" s="1">
        <v>741</v>
      </c>
      <c r="B425" s="1" t="str">
        <f>VLOOKUP(Table1[[#This Row],[Customer ID]],'Customer Lookup'!A:B,2,)</f>
        <v>Stacey Hale</v>
      </c>
      <c r="C425" s="1">
        <v>90361</v>
      </c>
      <c r="D425" s="1" t="str">
        <f>_xlfn.XLOOKUP(Table1[[#This Row],[Product Sub-Category]],'Product Lookup'!A:A,'Product Lookup'!B:B)</f>
        <v>Computer Peripherals</v>
      </c>
      <c r="E425" s="1">
        <v>15</v>
      </c>
      <c r="F425" s="4">
        <v>27.48</v>
      </c>
      <c r="G425" s="1">
        <v>0.05</v>
      </c>
      <c r="H425" s="2">
        <v>42170</v>
      </c>
      <c r="I425" s="2">
        <v>42172</v>
      </c>
      <c r="J425" s="1" t="s">
        <v>31</v>
      </c>
      <c r="K425" s="1">
        <v>7901</v>
      </c>
      <c r="L425" s="1" t="s">
        <v>32</v>
      </c>
      <c r="M425" s="1" t="s">
        <v>425</v>
      </c>
      <c r="N425" s="1" t="s">
        <v>46</v>
      </c>
      <c r="O425" s="1" t="s">
        <v>1097</v>
      </c>
      <c r="P425" s="1" t="s">
        <v>73</v>
      </c>
      <c r="Q425" s="1" t="s">
        <v>144</v>
      </c>
      <c r="R425" s="1" t="s">
        <v>104</v>
      </c>
      <c r="S425" s="1" t="s">
        <v>53</v>
      </c>
      <c r="T425" s="1"/>
      <c r="Y425" s="1"/>
    </row>
    <row r="426" spans="1:25" x14ac:dyDescent="0.35">
      <c r="A426" s="1">
        <v>744</v>
      </c>
      <c r="B426" s="1" t="str">
        <f>VLOOKUP(Table1[[#This Row],[Customer ID]],'Customer Lookup'!A:B,2,)</f>
        <v>Joy Maxwell</v>
      </c>
      <c r="C426" s="1">
        <v>87725</v>
      </c>
      <c r="D426" s="1" t="str">
        <f>_xlfn.XLOOKUP(Table1[[#This Row],[Product Sub-Category]],'Product Lookup'!A:A,'Product Lookup'!B:B)</f>
        <v>Appliances</v>
      </c>
      <c r="E426" s="1">
        <v>1</v>
      </c>
      <c r="F426" s="4">
        <v>59.98</v>
      </c>
      <c r="G426" s="1">
        <v>0.05</v>
      </c>
      <c r="H426" s="2">
        <v>42032</v>
      </c>
      <c r="I426" s="2">
        <v>42041</v>
      </c>
      <c r="J426" s="1" t="s">
        <v>98</v>
      </c>
      <c r="K426" s="1">
        <v>85737</v>
      </c>
      <c r="L426" s="1" t="s">
        <v>32</v>
      </c>
      <c r="M426" s="1" t="s">
        <v>426</v>
      </c>
      <c r="N426" s="1" t="s">
        <v>250</v>
      </c>
      <c r="O426" s="1" t="s">
        <v>1097</v>
      </c>
      <c r="P426" s="1" t="s">
        <v>58</v>
      </c>
      <c r="Q426" s="1" t="s">
        <v>196</v>
      </c>
      <c r="R426" s="1" t="s">
        <v>81</v>
      </c>
      <c r="S426" s="1" t="s">
        <v>53</v>
      </c>
      <c r="T426" s="1"/>
      <c r="Y426" s="1"/>
    </row>
    <row r="427" spans="1:25" x14ac:dyDescent="0.35">
      <c r="A427" s="1">
        <v>744</v>
      </c>
      <c r="B427" s="1" t="str">
        <f>VLOOKUP(Table1[[#This Row],[Customer ID]],'Customer Lookup'!A:B,2,)</f>
        <v>Joy Maxwell</v>
      </c>
      <c r="C427" s="1">
        <v>87725</v>
      </c>
      <c r="D427" s="1" t="str">
        <f>_xlfn.XLOOKUP(Table1[[#This Row],[Product Sub-Category]],'Product Lookup'!A:A,'Product Lookup'!B:B)</f>
        <v>Binders</v>
      </c>
      <c r="E427" s="1">
        <v>9</v>
      </c>
      <c r="F427" s="4">
        <v>5.18</v>
      </c>
      <c r="G427" s="1">
        <v>0.05</v>
      </c>
      <c r="H427" s="2">
        <v>42032</v>
      </c>
      <c r="I427" s="2">
        <v>42036</v>
      </c>
      <c r="J427" s="1" t="s">
        <v>98</v>
      </c>
      <c r="K427" s="1">
        <v>85737</v>
      </c>
      <c r="L427" s="1" t="s">
        <v>32</v>
      </c>
      <c r="M427" s="1" t="s">
        <v>426</v>
      </c>
      <c r="N427" s="1" t="s">
        <v>250</v>
      </c>
      <c r="O427" s="1" t="s">
        <v>1097</v>
      </c>
      <c r="P427" s="1" t="s">
        <v>58</v>
      </c>
      <c r="Q427" s="1" t="s">
        <v>2236</v>
      </c>
      <c r="R427" s="1" t="s">
        <v>81</v>
      </c>
      <c r="S427" s="1" t="s">
        <v>53</v>
      </c>
      <c r="T427" s="1"/>
      <c r="Y427" s="1"/>
    </row>
    <row r="428" spans="1:25" x14ac:dyDescent="0.35">
      <c r="A428" s="1">
        <v>744</v>
      </c>
      <c r="B428" s="1" t="str">
        <f>VLOOKUP(Table1[[#This Row],[Customer ID]],'Customer Lookup'!A:B,2,)</f>
        <v>Joy Maxwell</v>
      </c>
      <c r="C428" s="1">
        <v>87726</v>
      </c>
      <c r="D428" s="1" t="str">
        <f>_xlfn.XLOOKUP(Table1[[#This Row],[Product Sub-Category]],'Product Lookup'!A:A,'Product Lookup'!B:B)</f>
        <v>Office Machines</v>
      </c>
      <c r="E428" s="1">
        <v>13</v>
      </c>
      <c r="F428" s="4">
        <v>119.99</v>
      </c>
      <c r="G428" s="1">
        <v>0.1</v>
      </c>
      <c r="H428" s="2">
        <v>42021</v>
      </c>
      <c r="I428" s="2">
        <v>42023</v>
      </c>
      <c r="J428" s="1" t="s">
        <v>50</v>
      </c>
      <c r="K428" s="1">
        <v>85737</v>
      </c>
      <c r="L428" s="1" t="s">
        <v>32</v>
      </c>
      <c r="M428" s="1" t="s">
        <v>426</v>
      </c>
      <c r="N428" s="1" t="s">
        <v>250</v>
      </c>
      <c r="O428" s="1" t="s">
        <v>1097</v>
      </c>
      <c r="P428" s="1" t="s">
        <v>73</v>
      </c>
      <c r="Q428" s="1" t="s">
        <v>74</v>
      </c>
      <c r="R428" s="1" t="s">
        <v>104</v>
      </c>
      <c r="S428" s="1" t="s">
        <v>108</v>
      </c>
      <c r="T428" s="1"/>
      <c r="Y428" s="1"/>
    </row>
    <row r="429" spans="1:25" x14ac:dyDescent="0.35">
      <c r="A429" s="1">
        <v>744</v>
      </c>
      <c r="B429" s="1" t="str">
        <f>VLOOKUP(Table1[[#This Row],[Customer ID]],'Customer Lookup'!A:B,2,)</f>
        <v>Joy Maxwell</v>
      </c>
      <c r="C429" s="1">
        <v>87727</v>
      </c>
      <c r="D429" s="1" t="str">
        <f>_xlfn.XLOOKUP(Table1[[#This Row],[Product Sub-Category]],'Product Lookup'!A:A,'Product Lookup'!B:B)</f>
        <v>Telephones</v>
      </c>
      <c r="E429" s="1">
        <v>20</v>
      </c>
      <c r="F429" s="4">
        <v>125.99</v>
      </c>
      <c r="G429" s="1">
        <v>0.1</v>
      </c>
      <c r="H429" s="2">
        <v>42149</v>
      </c>
      <c r="I429" s="2">
        <v>42157</v>
      </c>
      <c r="J429" s="1" t="s">
        <v>98</v>
      </c>
      <c r="K429" s="1">
        <v>85737</v>
      </c>
      <c r="L429" s="1" t="s">
        <v>32</v>
      </c>
      <c r="M429" s="1" t="s">
        <v>426</v>
      </c>
      <c r="N429" s="1" t="s">
        <v>250</v>
      </c>
      <c r="O429" s="1" t="s">
        <v>1097</v>
      </c>
      <c r="P429" s="1" t="s">
        <v>73</v>
      </c>
      <c r="Q429" s="1" t="s">
        <v>2234</v>
      </c>
      <c r="R429" s="1" t="s">
        <v>104</v>
      </c>
      <c r="S429" s="1" t="s">
        <v>53</v>
      </c>
      <c r="T429" s="1"/>
      <c r="Y429" s="1"/>
    </row>
    <row r="430" spans="1:25" x14ac:dyDescent="0.35">
      <c r="A430" s="1">
        <v>745</v>
      </c>
      <c r="B430" s="1" t="str">
        <f>VLOOKUP(Table1[[#This Row],[Customer ID]],'Customer Lookup'!A:B,2,)</f>
        <v>Mary Page</v>
      </c>
      <c r="C430" s="1">
        <v>87726</v>
      </c>
      <c r="D430" s="1" t="str">
        <f>_xlfn.XLOOKUP(Table1[[#This Row],[Product Sub-Category]],'Product Lookup'!A:A,'Product Lookup'!B:B)</f>
        <v>Computer Peripherals</v>
      </c>
      <c r="E430" s="1">
        <v>3</v>
      </c>
      <c r="F430" s="4">
        <v>115.79</v>
      </c>
      <c r="G430" s="1">
        <v>0.1</v>
      </c>
      <c r="H430" s="2">
        <v>42021</v>
      </c>
      <c r="I430" s="2">
        <v>42023</v>
      </c>
      <c r="J430" s="1" t="s">
        <v>50</v>
      </c>
      <c r="K430" s="1">
        <v>85345</v>
      </c>
      <c r="L430" s="1" t="s">
        <v>32</v>
      </c>
      <c r="M430" s="1" t="s">
        <v>427</v>
      </c>
      <c r="N430" s="1" t="s">
        <v>250</v>
      </c>
      <c r="O430" s="1" t="s">
        <v>2245</v>
      </c>
      <c r="P430" s="1" t="s">
        <v>73</v>
      </c>
      <c r="Q430" s="1" t="s">
        <v>144</v>
      </c>
      <c r="R430" s="1" t="s">
        <v>104</v>
      </c>
      <c r="S430" s="1" t="s">
        <v>44</v>
      </c>
      <c r="T430" s="1"/>
      <c r="Y430" s="1"/>
    </row>
    <row r="431" spans="1:25" x14ac:dyDescent="0.35">
      <c r="A431" s="1">
        <v>750</v>
      </c>
      <c r="B431" s="1" t="str">
        <f>VLOOKUP(Table1[[#This Row],[Customer ID]],'Customer Lookup'!A:B,2,)</f>
        <v>Jordan Wilkinson</v>
      </c>
      <c r="C431" s="1">
        <v>91200</v>
      </c>
      <c r="D431" s="1" t="str">
        <f>_xlfn.XLOOKUP(Table1[[#This Row],[Product Sub-Category]],'Product Lookup'!A:A,'Product Lookup'!B:B)</f>
        <v>Storage</v>
      </c>
      <c r="E431" s="1">
        <v>10</v>
      </c>
      <c r="F431" s="4">
        <v>27.75</v>
      </c>
      <c r="G431" s="1">
        <v>0.05</v>
      </c>
      <c r="H431" s="2">
        <v>42016</v>
      </c>
      <c r="I431" s="2">
        <v>42017</v>
      </c>
      <c r="J431" s="1" t="s">
        <v>31</v>
      </c>
      <c r="K431" s="1">
        <v>41042</v>
      </c>
      <c r="L431" s="1" t="s">
        <v>32</v>
      </c>
      <c r="M431" s="1" t="s">
        <v>428</v>
      </c>
      <c r="N431" s="1" t="s">
        <v>347</v>
      </c>
      <c r="O431" s="1" t="s">
        <v>2245</v>
      </c>
      <c r="P431" s="1" t="s">
        <v>58</v>
      </c>
      <c r="Q431" s="1" t="s">
        <v>119</v>
      </c>
      <c r="R431" s="1" t="s">
        <v>81</v>
      </c>
      <c r="S431" s="1" t="s">
        <v>53</v>
      </c>
      <c r="T431" s="1"/>
      <c r="Y431" s="1"/>
    </row>
    <row r="432" spans="1:25" x14ac:dyDescent="0.35">
      <c r="A432" s="1">
        <v>751</v>
      </c>
      <c r="B432" s="1" t="str">
        <f>VLOOKUP(Table1[[#This Row],[Customer ID]],'Customer Lookup'!A:B,2,)</f>
        <v>David Wrenn</v>
      </c>
      <c r="C432" s="1">
        <v>91201</v>
      </c>
      <c r="D432" s="1" t="str">
        <f>_xlfn.XLOOKUP(Table1[[#This Row],[Product Sub-Category]],'Product Lookup'!A:A,'Product Lookup'!B:B)</f>
        <v>Bookcases</v>
      </c>
      <c r="E432" s="1">
        <v>3</v>
      </c>
      <c r="F432" s="4">
        <v>130.97999999999999</v>
      </c>
      <c r="G432" s="1">
        <v>0.1</v>
      </c>
      <c r="H432" s="2">
        <v>42062</v>
      </c>
      <c r="I432" s="2">
        <v>42069</v>
      </c>
      <c r="J432" s="1" t="s">
        <v>98</v>
      </c>
      <c r="K432" s="1">
        <v>40324</v>
      </c>
      <c r="L432" s="1" t="s">
        <v>32</v>
      </c>
      <c r="M432" s="1" t="s">
        <v>429</v>
      </c>
      <c r="N432" s="1" t="s">
        <v>347</v>
      </c>
      <c r="O432" s="1" t="s">
        <v>1097</v>
      </c>
      <c r="P432" s="1" t="s">
        <v>34</v>
      </c>
      <c r="Q432" s="1" t="s">
        <v>151</v>
      </c>
      <c r="R432" s="1" t="s">
        <v>81</v>
      </c>
      <c r="S432" s="1" t="s">
        <v>108</v>
      </c>
      <c r="T432" s="1"/>
      <c r="Y432" s="1"/>
    </row>
    <row r="433" spans="1:25" x14ac:dyDescent="0.35">
      <c r="A433" s="1">
        <v>753</v>
      </c>
      <c r="B433" s="1" t="str">
        <f>VLOOKUP(Table1[[#This Row],[Customer ID]],'Customer Lookup'!A:B,2,)</f>
        <v>Elisabeth Massey</v>
      </c>
      <c r="C433" s="1">
        <v>90438</v>
      </c>
      <c r="D433" s="1" t="str">
        <f>_xlfn.XLOOKUP(Table1[[#This Row],[Product Sub-Category]],'Product Lookup'!A:A,'Product Lookup'!B:B)</f>
        <v>Labels</v>
      </c>
      <c r="E433" s="1">
        <v>1</v>
      </c>
      <c r="F433" s="4">
        <v>2.61</v>
      </c>
      <c r="G433" s="1">
        <v>0.05</v>
      </c>
      <c r="H433" s="2">
        <v>42074</v>
      </c>
      <c r="I433" s="2">
        <v>42074</v>
      </c>
      <c r="J433" s="1" t="s">
        <v>41</v>
      </c>
      <c r="K433" s="1">
        <v>86301</v>
      </c>
      <c r="L433" s="1" t="s">
        <v>22</v>
      </c>
      <c r="M433" s="1" t="s">
        <v>430</v>
      </c>
      <c r="N433" s="1" t="s">
        <v>250</v>
      </c>
      <c r="O433" s="1" t="s">
        <v>1097</v>
      </c>
      <c r="P433" s="1" t="s">
        <v>58</v>
      </c>
      <c r="Q433" s="1" t="s">
        <v>116</v>
      </c>
      <c r="R433" s="1" t="s">
        <v>81</v>
      </c>
      <c r="S433" s="1" t="s">
        <v>53</v>
      </c>
      <c r="T433" s="1"/>
      <c r="Y433" s="1"/>
    </row>
    <row r="434" spans="1:25" x14ac:dyDescent="0.35">
      <c r="A434" s="1">
        <v>753</v>
      </c>
      <c r="B434" s="1" t="str">
        <f>VLOOKUP(Table1[[#This Row],[Customer ID]],'Customer Lookup'!A:B,2,)</f>
        <v>Elisabeth Massey</v>
      </c>
      <c r="C434" s="1">
        <v>90438</v>
      </c>
      <c r="D434" s="1" t="str">
        <f>_xlfn.XLOOKUP(Table1[[#This Row],[Product Sub-Category]],'Product Lookup'!A:A,'Product Lookup'!B:B)</f>
        <v>Paper</v>
      </c>
      <c r="E434" s="1">
        <v>22</v>
      </c>
      <c r="F434" s="4">
        <v>6.35</v>
      </c>
      <c r="G434" s="1">
        <v>0.05</v>
      </c>
      <c r="H434" s="2">
        <v>42074</v>
      </c>
      <c r="I434" s="2">
        <v>42076</v>
      </c>
      <c r="J434" s="1" t="s">
        <v>41</v>
      </c>
      <c r="K434" s="1">
        <v>86301</v>
      </c>
      <c r="L434" s="1" t="s">
        <v>32</v>
      </c>
      <c r="M434" s="1" t="s">
        <v>430</v>
      </c>
      <c r="N434" s="1" t="s">
        <v>250</v>
      </c>
      <c r="O434" s="1" t="s">
        <v>1097</v>
      </c>
      <c r="P434" s="1" t="s">
        <v>58</v>
      </c>
      <c r="Q434" s="1" t="s">
        <v>83</v>
      </c>
      <c r="R434" s="1" t="s">
        <v>81</v>
      </c>
      <c r="S434" s="1" t="s">
        <v>26</v>
      </c>
      <c r="T434" s="1"/>
      <c r="Y434" s="1"/>
    </row>
    <row r="435" spans="1:25" x14ac:dyDescent="0.35">
      <c r="A435" s="1">
        <v>754</v>
      </c>
      <c r="B435" s="1" t="str">
        <f>VLOOKUP(Table1[[#This Row],[Customer ID]],'Customer Lookup'!A:B,2,)</f>
        <v>Helen Lyons</v>
      </c>
      <c r="C435" s="1">
        <v>90437</v>
      </c>
      <c r="D435" s="1" t="str">
        <f>_xlfn.XLOOKUP(Table1[[#This Row],[Product Sub-Category]],'Product Lookup'!A:A,'Product Lookup'!B:B)</f>
        <v>Tables</v>
      </c>
      <c r="E435" s="1">
        <v>4</v>
      </c>
      <c r="F435" s="4">
        <v>218.75</v>
      </c>
      <c r="G435" s="1">
        <v>0.1</v>
      </c>
      <c r="H435" s="2">
        <v>42159</v>
      </c>
      <c r="I435" s="2">
        <v>42160</v>
      </c>
      <c r="J435" s="1" t="s">
        <v>21</v>
      </c>
      <c r="K435" s="1">
        <v>86314</v>
      </c>
      <c r="L435" s="1" t="s">
        <v>32</v>
      </c>
      <c r="M435" s="1" t="s">
        <v>431</v>
      </c>
      <c r="N435" s="1" t="s">
        <v>250</v>
      </c>
      <c r="O435" s="1" t="s">
        <v>1097</v>
      </c>
      <c r="P435" s="1" t="s">
        <v>34</v>
      </c>
      <c r="Q435" s="1" t="s">
        <v>123</v>
      </c>
      <c r="R435" s="1" t="s">
        <v>81</v>
      </c>
      <c r="S435" s="1" t="s">
        <v>108</v>
      </c>
      <c r="T435" s="1"/>
      <c r="Y435" s="1"/>
    </row>
    <row r="436" spans="1:25" x14ac:dyDescent="0.35">
      <c r="A436" s="1">
        <v>754</v>
      </c>
      <c r="B436" s="1" t="str">
        <f>VLOOKUP(Table1[[#This Row],[Customer ID]],'Customer Lookup'!A:B,2,)</f>
        <v>Helen Lyons</v>
      </c>
      <c r="C436" s="1">
        <v>90439</v>
      </c>
      <c r="D436" s="1" t="str">
        <f>_xlfn.XLOOKUP(Table1[[#This Row],[Product Sub-Category]],'Product Lookup'!A:A,'Product Lookup'!B:B)</f>
        <v>Office Machines</v>
      </c>
      <c r="E436" s="1">
        <v>2</v>
      </c>
      <c r="F436" s="4">
        <v>119.99</v>
      </c>
      <c r="G436" s="1">
        <v>0.1</v>
      </c>
      <c r="H436" s="2">
        <v>42106</v>
      </c>
      <c r="I436" s="2">
        <v>42113</v>
      </c>
      <c r="J436" s="1" t="s">
        <v>98</v>
      </c>
      <c r="K436" s="1">
        <v>86314</v>
      </c>
      <c r="L436" s="1" t="s">
        <v>32</v>
      </c>
      <c r="M436" s="1" t="s">
        <v>431</v>
      </c>
      <c r="N436" s="1" t="s">
        <v>250</v>
      </c>
      <c r="O436" s="1" t="s">
        <v>1097</v>
      </c>
      <c r="P436" s="1" t="s">
        <v>73</v>
      </c>
      <c r="Q436" s="1" t="s">
        <v>74</v>
      </c>
      <c r="R436" s="1" t="s">
        <v>104</v>
      </c>
      <c r="S436" s="1" t="s">
        <v>36</v>
      </c>
      <c r="T436" s="1"/>
      <c r="Y436" s="1"/>
    </row>
    <row r="437" spans="1:25" x14ac:dyDescent="0.35">
      <c r="A437" s="1">
        <v>757</v>
      </c>
      <c r="B437" s="1" t="str">
        <f>VLOOKUP(Table1[[#This Row],[Customer ID]],'Customer Lookup'!A:B,2,)</f>
        <v>Neil Hogan</v>
      </c>
      <c r="C437" s="1">
        <v>90258</v>
      </c>
      <c r="D437" s="1" t="str">
        <f>_xlfn.XLOOKUP(Table1[[#This Row],[Product Sub-Category]],'Product Lookup'!A:A,'Product Lookup'!B:B)</f>
        <v>Paper</v>
      </c>
      <c r="E437" s="1">
        <v>1</v>
      </c>
      <c r="F437" s="4">
        <v>37.94</v>
      </c>
      <c r="G437" s="1">
        <v>0.05</v>
      </c>
      <c r="H437" s="2">
        <v>42046</v>
      </c>
      <c r="I437" s="2">
        <v>42048</v>
      </c>
      <c r="J437" s="1" t="s">
        <v>31</v>
      </c>
      <c r="K437" s="1">
        <v>97062</v>
      </c>
      <c r="L437" s="1" t="s">
        <v>32</v>
      </c>
      <c r="M437" s="1" t="s">
        <v>432</v>
      </c>
      <c r="N437" s="1" t="s">
        <v>90</v>
      </c>
      <c r="O437" s="1" t="s">
        <v>2244</v>
      </c>
      <c r="P437" s="1" t="s">
        <v>58</v>
      </c>
      <c r="Q437" s="1" t="s">
        <v>83</v>
      </c>
      <c r="R437" s="1" t="s">
        <v>42</v>
      </c>
      <c r="S437" s="1" t="s">
        <v>26</v>
      </c>
      <c r="T437" s="1"/>
      <c r="Y437" s="1"/>
    </row>
    <row r="438" spans="1:25" x14ac:dyDescent="0.35">
      <c r="A438" s="1">
        <v>759</v>
      </c>
      <c r="B438" s="1" t="str">
        <f>VLOOKUP(Table1[[#This Row],[Customer ID]],'Customer Lookup'!A:B,2,)</f>
        <v>Bernice F Day</v>
      </c>
      <c r="C438" s="1">
        <v>86639</v>
      </c>
      <c r="D438" s="1" t="str">
        <f>_xlfn.XLOOKUP(Table1[[#This Row],[Product Sub-Category]],'Product Lookup'!A:A,'Product Lookup'!B:B)</f>
        <v>Telephones</v>
      </c>
      <c r="E438" s="1">
        <v>5</v>
      </c>
      <c r="F438" s="4">
        <v>20.99</v>
      </c>
      <c r="G438" s="1">
        <v>0.05</v>
      </c>
      <c r="H438" s="2">
        <v>42153</v>
      </c>
      <c r="I438" s="2">
        <v>42160</v>
      </c>
      <c r="J438" s="1" t="s">
        <v>98</v>
      </c>
      <c r="K438" s="1">
        <v>62301</v>
      </c>
      <c r="L438" s="1" t="s">
        <v>32</v>
      </c>
      <c r="M438" s="1" t="s">
        <v>433</v>
      </c>
      <c r="N438" s="1" t="s">
        <v>142</v>
      </c>
      <c r="O438" s="1" t="s">
        <v>1097</v>
      </c>
      <c r="P438" s="1" t="s">
        <v>73</v>
      </c>
      <c r="Q438" s="1" t="s">
        <v>2234</v>
      </c>
      <c r="R438" s="1" t="s">
        <v>51</v>
      </c>
      <c r="S438" s="1" t="s">
        <v>44</v>
      </c>
      <c r="T438" s="1"/>
      <c r="Y438" s="1"/>
    </row>
    <row r="439" spans="1:25" x14ac:dyDescent="0.35">
      <c r="A439" s="1">
        <v>762</v>
      </c>
      <c r="B439" s="1" t="str">
        <f>VLOOKUP(Table1[[#This Row],[Customer ID]],'Customer Lookup'!A:B,2,)</f>
        <v>Stuart Holloway</v>
      </c>
      <c r="C439" s="1">
        <v>87525</v>
      </c>
      <c r="D439" s="1" t="str">
        <f>_xlfn.XLOOKUP(Table1[[#This Row],[Product Sub-Category]],'Product Lookup'!A:A,'Product Lookup'!B:B)</f>
        <v>Telephones</v>
      </c>
      <c r="E439" s="1">
        <v>12</v>
      </c>
      <c r="F439" s="4">
        <v>125.99</v>
      </c>
      <c r="G439" s="1">
        <v>0.1</v>
      </c>
      <c r="H439" s="2">
        <v>42121</v>
      </c>
      <c r="I439" s="2">
        <v>42123</v>
      </c>
      <c r="J439" s="1" t="s">
        <v>31</v>
      </c>
      <c r="K439" s="1">
        <v>98661</v>
      </c>
      <c r="L439" s="1" t="s">
        <v>32</v>
      </c>
      <c r="M439" s="1" t="s">
        <v>434</v>
      </c>
      <c r="N439" s="1" t="s">
        <v>29</v>
      </c>
      <c r="O439" s="1" t="s">
        <v>2244</v>
      </c>
      <c r="P439" s="1" t="s">
        <v>73</v>
      </c>
      <c r="Q439" s="1" t="s">
        <v>2234</v>
      </c>
      <c r="R439" s="1" t="s">
        <v>51</v>
      </c>
      <c r="S439" s="1" t="s">
        <v>53</v>
      </c>
      <c r="T439" s="1"/>
      <c r="Y439" s="1"/>
    </row>
    <row r="440" spans="1:25" x14ac:dyDescent="0.35">
      <c r="A440" s="1">
        <v>767</v>
      </c>
      <c r="B440" s="1" t="str">
        <f>VLOOKUP(Table1[[#This Row],[Customer ID]],'Customer Lookup'!A:B,2,)</f>
        <v>Jeffrey Mueller</v>
      </c>
      <c r="C440" s="1">
        <v>86279</v>
      </c>
      <c r="D440" s="1" t="str">
        <f>_xlfn.XLOOKUP(Table1[[#This Row],[Product Sub-Category]],'Product Lookup'!A:A,'Product Lookup'!B:B)</f>
        <v>Computer Peripherals</v>
      </c>
      <c r="E440" s="1">
        <v>11</v>
      </c>
      <c r="F440" s="4">
        <v>31.78</v>
      </c>
      <c r="G440" s="1">
        <v>0.05</v>
      </c>
      <c r="H440" s="2">
        <v>42034</v>
      </c>
      <c r="I440" s="2">
        <v>42036</v>
      </c>
      <c r="J440" s="1" t="s">
        <v>41</v>
      </c>
      <c r="K440" s="1">
        <v>61201</v>
      </c>
      <c r="L440" s="1" t="s">
        <v>32</v>
      </c>
      <c r="M440" s="1" t="s">
        <v>435</v>
      </c>
      <c r="N440" s="1" t="s">
        <v>142</v>
      </c>
      <c r="O440" s="1" t="s">
        <v>1097</v>
      </c>
      <c r="P440" s="1" t="s">
        <v>73</v>
      </c>
      <c r="Q440" s="1" t="s">
        <v>144</v>
      </c>
      <c r="R440" s="1" t="s">
        <v>81</v>
      </c>
      <c r="S440" s="1" t="s">
        <v>44</v>
      </c>
      <c r="T440" s="1"/>
      <c r="Y440" s="1"/>
    </row>
    <row r="441" spans="1:25" x14ac:dyDescent="0.35">
      <c r="A441" s="1">
        <v>770</v>
      </c>
      <c r="B441" s="1" t="str">
        <f>VLOOKUP(Table1[[#This Row],[Customer ID]],'Customer Lookup'!A:B,2,)</f>
        <v>Geraldine Puckett</v>
      </c>
      <c r="C441" s="1">
        <v>88667</v>
      </c>
      <c r="D441" s="1" t="str">
        <f>_xlfn.XLOOKUP(Table1[[#This Row],[Product Sub-Category]],'Product Lookup'!A:A,'Product Lookup'!B:B)</f>
        <v>Computer Peripherals</v>
      </c>
      <c r="E441" s="1">
        <v>14</v>
      </c>
      <c r="F441" s="4">
        <v>30.73</v>
      </c>
      <c r="G441" s="1">
        <v>0.05</v>
      </c>
      <c r="H441" s="2">
        <v>42082</v>
      </c>
      <c r="I441" s="2">
        <v>42082</v>
      </c>
      <c r="J441" s="1" t="s">
        <v>41</v>
      </c>
      <c r="K441" s="1">
        <v>97062</v>
      </c>
      <c r="L441" s="1" t="s">
        <v>32</v>
      </c>
      <c r="M441" s="1" t="s">
        <v>432</v>
      </c>
      <c r="N441" s="1" t="s">
        <v>90</v>
      </c>
      <c r="O441" s="1" t="s">
        <v>1097</v>
      </c>
      <c r="P441" s="1" t="s">
        <v>73</v>
      </c>
      <c r="Q441" s="1" t="s">
        <v>144</v>
      </c>
      <c r="R441" s="1" t="s">
        <v>51</v>
      </c>
      <c r="S441" s="1" t="s">
        <v>53</v>
      </c>
      <c r="T441" s="1"/>
      <c r="Y441" s="1"/>
    </row>
    <row r="442" spans="1:25" x14ac:dyDescent="0.35">
      <c r="A442" s="1">
        <v>771</v>
      </c>
      <c r="B442" s="1" t="str">
        <f>VLOOKUP(Table1[[#This Row],[Customer ID]],'Customer Lookup'!A:B,2,)</f>
        <v>Deborah Paul</v>
      </c>
      <c r="C442" s="1">
        <v>88667</v>
      </c>
      <c r="D442" s="1" t="str">
        <f>_xlfn.XLOOKUP(Table1[[#This Row],[Product Sub-Category]],'Product Lookup'!A:A,'Product Lookup'!B:B)</f>
        <v>Appliances</v>
      </c>
      <c r="E442" s="1">
        <v>3</v>
      </c>
      <c r="F442" s="4">
        <v>14.56</v>
      </c>
      <c r="G442" s="1">
        <v>0.05</v>
      </c>
      <c r="H442" s="2">
        <v>42082</v>
      </c>
      <c r="I442" s="2">
        <v>42084</v>
      </c>
      <c r="J442" s="1" t="s">
        <v>41</v>
      </c>
      <c r="K442" s="1">
        <v>97068</v>
      </c>
      <c r="L442" s="1" t="s">
        <v>32</v>
      </c>
      <c r="M442" s="1" t="s">
        <v>436</v>
      </c>
      <c r="N442" s="1" t="s">
        <v>90</v>
      </c>
      <c r="O442" s="1" t="s">
        <v>1097</v>
      </c>
      <c r="P442" s="1" t="s">
        <v>58</v>
      </c>
      <c r="Q442" s="1" t="s">
        <v>196</v>
      </c>
      <c r="R442" s="1" t="s">
        <v>51</v>
      </c>
      <c r="S442" s="1" t="s">
        <v>53</v>
      </c>
      <c r="T442" s="1"/>
      <c r="Y442" s="1"/>
    </row>
    <row r="443" spans="1:25" x14ac:dyDescent="0.35">
      <c r="A443" s="1">
        <v>771</v>
      </c>
      <c r="B443" s="1" t="str">
        <f>VLOOKUP(Table1[[#This Row],[Customer ID]],'Customer Lookup'!A:B,2,)</f>
        <v>Deborah Paul</v>
      </c>
      <c r="C443" s="1">
        <v>88667</v>
      </c>
      <c r="D443" s="1" t="str">
        <f>_xlfn.XLOOKUP(Table1[[#This Row],[Product Sub-Category]],'Product Lookup'!A:A,'Product Lookup'!B:B)</f>
        <v>Copiers</v>
      </c>
      <c r="E443" s="1">
        <v>5</v>
      </c>
      <c r="F443" s="4">
        <v>299.99</v>
      </c>
      <c r="G443" s="1">
        <v>0.1</v>
      </c>
      <c r="H443" s="2">
        <v>42082</v>
      </c>
      <c r="I443" s="2">
        <v>42084</v>
      </c>
      <c r="J443" s="1" t="s">
        <v>41</v>
      </c>
      <c r="K443" s="1">
        <v>97068</v>
      </c>
      <c r="L443" s="1" t="s">
        <v>32</v>
      </c>
      <c r="M443" s="1" t="s">
        <v>436</v>
      </c>
      <c r="N443" s="1" t="s">
        <v>90</v>
      </c>
      <c r="O443" s="1" t="s">
        <v>2243</v>
      </c>
      <c r="P443" s="1" t="s">
        <v>73</v>
      </c>
      <c r="Q443" s="1" t="s">
        <v>2241</v>
      </c>
      <c r="R443" s="1" t="s">
        <v>51</v>
      </c>
      <c r="S443" s="1" t="s">
        <v>178</v>
      </c>
      <c r="T443" s="1"/>
      <c r="Y443" s="1"/>
    </row>
    <row r="444" spans="1:25" x14ac:dyDescent="0.35">
      <c r="A444" s="1">
        <v>772</v>
      </c>
      <c r="B444" s="1" t="str">
        <f>VLOOKUP(Table1[[#This Row],[Customer ID]],'Customer Lookup'!A:B,2,)</f>
        <v>Jean Webster</v>
      </c>
      <c r="C444" s="1">
        <v>88666</v>
      </c>
      <c r="D444" s="1" t="str">
        <f>_xlfn.XLOOKUP(Table1[[#This Row],[Product Sub-Category]],'Product Lookup'!A:A,'Product Lookup'!B:B)</f>
        <v>Appliances</v>
      </c>
      <c r="E444" s="1">
        <v>7</v>
      </c>
      <c r="F444" s="4">
        <v>7.77</v>
      </c>
      <c r="G444" s="1">
        <v>0.05</v>
      </c>
      <c r="H444" s="2">
        <v>42018</v>
      </c>
      <c r="I444" s="2">
        <v>42020</v>
      </c>
      <c r="J444" s="1" t="s">
        <v>41</v>
      </c>
      <c r="K444" s="1">
        <v>18103</v>
      </c>
      <c r="L444" s="1" t="s">
        <v>32</v>
      </c>
      <c r="M444" s="1" t="s">
        <v>437</v>
      </c>
      <c r="N444" s="1" t="s">
        <v>174</v>
      </c>
      <c r="O444" s="1" t="s">
        <v>2243</v>
      </c>
      <c r="P444" s="1" t="s">
        <v>58</v>
      </c>
      <c r="Q444" s="1" t="s">
        <v>196</v>
      </c>
      <c r="R444" s="1" t="s">
        <v>51</v>
      </c>
      <c r="S444" s="1" t="s">
        <v>53</v>
      </c>
      <c r="T444" s="1"/>
      <c r="Y444" s="1"/>
    </row>
    <row r="445" spans="1:25" x14ac:dyDescent="0.35">
      <c r="A445" s="1">
        <v>772</v>
      </c>
      <c r="B445" s="1" t="str">
        <f>VLOOKUP(Table1[[#This Row],[Customer ID]],'Customer Lookup'!A:B,2,)</f>
        <v>Jean Webster</v>
      </c>
      <c r="C445" s="1">
        <v>88666</v>
      </c>
      <c r="D445" s="1" t="str">
        <f>_xlfn.XLOOKUP(Table1[[#This Row],[Product Sub-Category]],'Product Lookup'!A:A,'Product Lookup'!B:B)</f>
        <v>Paper</v>
      </c>
      <c r="E445" s="1">
        <v>3</v>
      </c>
      <c r="F445" s="4">
        <v>18.97</v>
      </c>
      <c r="G445" s="1">
        <v>0.05</v>
      </c>
      <c r="H445" s="2">
        <v>42018</v>
      </c>
      <c r="I445" s="2">
        <v>42020</v>
      </c>
      <c r="J445" s="1" t="s">
        <v>41</v>
      </c>
      <c r="K445" s="1">
        <v>18103</v>
      </c>
      <c r="L445" s="1" t="s">
        <v>22</v>
      </c>
      <c r="M445" s="1" t="s">
        <v>437</v>
      </c>
      <c r="N445" s="1" t="s">
        <v>174</v>
      </c>
      <c r="O445" s="1" t="s">
        <v>2243</v>
      </c>
      <c r="P445" s="1" t="s">
        <v>58</v>
      </c>
      <c r="Q445" s="1" t="s">
        <v>83</v>
      </c>
      <c r="R445" s="1" t="s">
        <v>51</v>
      </c>
      <c r="S445" s="1" t="s">
        <v>53</v>
      </c>
      <c r="T445" s="1"/>
      <c r="Y445" s="1"/>
    </row>
    <row r="446" spans="1:25" x14ac:dyDescent="0.35">
      <c r="A446" s="1">
        <v>772</v>
      </c>
      <c r="B446" s="1" t="str">
        <f>VLOOKUP(Table1[[#This Row],[Customer ID]],'Customer Lookup'!A:B,2,)</f>
        <v>Jean Webster</v>
      </c>
      <c r="C446" s="1">
        <v>88668</v>
      </c>
      <c r="D446" s="1" t="str">
        <f>_xlfn.XLOOKUP(Table1[[#This Row],[Product Sub-Category]],'Product Lookup'!A:A,'Product Lookup'!B:B)</f>
        <v>Appliances</v>
      </c>
      <c r="E446" s="1">
        <v>12</v>
      </c>
      <c r="F446" s="4">
        <v>4.0599999999999996</v>
      </c>
      <c r="G446" s="1">
        <v>0.05</v>
      </c>
      <c r="H446" s="2">
        <v>42141</v>
      </c>
      <c r="I446" s="2">
        <v>42145</v>
      </c>
      <c r="J446" s="1" t="s">
        <v>98</v>
      </c>
      <c r="K446" s="1">
        <v>18103</v>
      </c>
      <c r="L446" s="1" t="s">
        <v>22</v>
      </c>
      <c r="M446" s="1" t="s">
        <v>437</v>
      </c>
      <c r="N446" s="1" t="s">
        <v>174</v>
      </c>
      <c r="O446" s="1" t="s">
        <v>2243</v>
      </c>
      <c r="P446" s="1" t="s">
        <v>58</v>
      </c>
      <c r="Q446" s="1" t="s">
        <v>196</v>
      </c>
      <c r="R446" s="1" t="s">
        <v>51</v>
      </c>
      <c r="S446" s="1" t="s">
        <v>53</v>
      </c>
      <c r="T446" s="1"/>
      <c r="Y446" s="1"/>
    </row>
    <row r="447" spans="1:25" x14ac:dyDescent="0.35">
      <c r="A447" s="1">
        <v>772</v>
      </c>
      <c r="B447" s="1" t="str">
        <f>VLOOKUP(Table1[[#This Row],[Customer ID]],'Customer Lookup'!A:B,2,)</f>
        <v>Jean Webster</v>
      </c>
      <c r="C447" s="1">
        <v>88668</v>
      </c>
      <c r="D447" s="1" t="str">
        <f>_xlfn.XLOOKUP(Table1[[#This Row],[Product Sub-Category]],'Product Lookup'!A:A,'Product Lookup'!B:B)</f>
        <v>Office Machines</v>
      </c>
      <c r="E447" s="1">
        <v>37</v>
      </c>
      <c r="F447" s="4">
        <v>9.49</v>
      </c>
      <c r="G447" s="1">
        <v>0.05</v>
      </c>
      <c r="H447" s="2">
        <v>42141</v>
      </c>
      <c r="I447" s="2">
        <v>42145</v>
      </c>
      <c r="J447" s="1" t="s">
        <v>98</v>
      </c>
      <c r="K447" s="1">
        <v>18103</v>
      </c>
      <c r="L447" s="1" t="s">
        <v>32</v>
      </c>
      <c r="M447" s="1" t="s">
        <v>437</v>
      </c>
      <c r="N447" s="1" t="s">
        <v>174</v>
      </c>
      <c r="O447" s="1" t="s">
        <v>1097</v>
      </c>
      <c r="P447" s="1" t="s">
        <v>73</v>
      </c>
      <c r="Q447" s="1" t="s">
        <v>74</v>
      </c>
      <c r="R447" s="1" t="s">
        <v>51</v>
      </c>
      <c r="S447" s="1" t="s">
        <v>75</v>
      </c>
      <c r="T447" s="1"/>
      <c r="Y447" s="1"/>
    </row>
    <row r="448" spans="1:25" x14ac:dyDescent="0.35">
      <c r="A448" s="1">
        <v>782</v>
      </c>
      <c r="B448" s="1" t="str">
        <f>VLOOKUP(Table1[[#This Row],[Customer ID]],'Customer Lookup'!A:B,2,)</f>
        <v>Sarah N Becker</v>
      </c>
      <c r="C448" s="1">
        <v>90962</v>
      </c>
      <c r="D448" s="1" t="str">
        <f>_xlfn.XLOOKUP(Table1[[#This Row],[Product Sub-Category]],'Product Lookup'!A:A,'Product Lookup'!B:B)</f>
        <v>Storage</v>
      </c>
      <c r="E448" s="1">
        <v>8</v>
      </c>
      <c r="F448" s="4">
        <v>34.76</v>
      </c>
      <c r="G448" s="1">
        <v>0.05</v>
      </c>
      <c r="H448" s="2">
        <v>42123</v>
      </c>
      <c r="I448" s="2">
        <v>42124</v>
      </c>
      <c r="J448" s="1" t="s">
        <v>21</v>
      </c>
      <c r="K448" s="1">
        <v>90604</v>
      </c>
      <c r="L448" s="1" t="s">
        <v>32</v>
      </c>
      <c r="M448" s="1" t="s">
        <v>438</v>
      </c>
      <c r="N448" s="1" t="s">
        <v>37</v>
      </c>
      <c r="O448" s="1" t="s">
        <v>2243</v>
      </c>
      <c r="P448" s="1" t="s">
        <v>58</v>
      </c>
      <c r="Q448" s="1" t="s">
        <v>119</v>
      </c>
      <c r="R448" s="1" t="s">
        <v>51</v>
      </c>
      <c r="S448" s="1" t="s">
        <v>53</v>
      </c>
      <c r="T448" s="1"/>
      <c r="Y448" s="1"/>
    </row>
    <row r="449" spans="1:25" x14ac:dyDescent="0.35">
      <c r="A449" s="1">
        <v>783</v>
      </c>
      <c r="B449" s="1" t="str">
        <f>VLOOKUP(Table1[[#This Row],[Customer ID]],'Customer Lookup'!A:B,2,)</f>
        <v>Carlos Byrd</v>
      </c>
      <c r="C449" s="1">
        <v>90961</v>
      </c>
      <c r="D449" s="1" t="str">
        <f>_xlfn.XLOOKUP(Table1[[#This Row],[Product Sub-Category]],'Product Lookup'!A:A,'Product Lookup'!B:B)</f>
        <v>Bookcases</v>
      </c>
      <c r="E449" s="1">
        <v>6</v>
      </c>
      <c r="F449" s="4">
        <v>100.98</v>
      </c>
      <c r="G449" s="1">
        <v>0.1</v>
      </c>
      <c r="H449" s="2">
        <v>42010</v>
      </c>
      <c r="I449" s="2">
        <v>42010</v>
      </c>
      <c r="J449" s="1" t="s">
        <v>98</v>
      </c>
      <c r="K449" s="1">
        <v>6010</v>
      </c>
      <c r="L449" s="1" t="s">
        <v>32</v>
      </c>
      <c r="M449" s="1" t="s">
        <v>439</v>
      </c>
      <c r="N449" s="1" t="s">
        <v>171</v>
      </c>
      <c r="O449" s="1" t="s">
        <v>1097</v>
      </c>
      <c r="P449" s="1" t="s">
        <v>34</v>
      </c>
      <c r="Q449" s="1" t="s">
        <v>151</v>
      </c>
      <c r="R449" s="1" t="s">
        <v>51</v>
      </c>
      <c r="S449" s="1" t="s">
        <v>108</v>
      </c>
      <c r="T449" s="1"/>
      <c r="Y449" s="1"/>
    </row>
    <row r="450" spans="1:25" x14ac:dyDescent="0.35">
      <c r="A450" s="1">
        <v>786</v>
      </c>
      <c r="B450" s="1" t="str">
        <f>VLOOKUP(Table1[[#This Row],[Customer ID]],'Customer Lookup'!A:B,2,)</f>
        <v>Jason Bray</v>
      </c>
      <c r="C450" s="1">
        <v>91513</v>
      </c>
      <c r="D450" s="1" t="str">
        <f>_xlfn.XLOOKUP(Table1[[#This Row],[Product Sub-Category]],'Product Lookup'!A:A,'Product Lookup'!B:B)</f>
        <v>Paper</v>
      </c>
      <c r="E450" s="1">
        <v>9</v>
      </c>
      <c r="F450" s="4">
        <v>8.34</v>
      </c>
      <c r="G450" s="1">
        <v>0.05</v>
      </c>
      <c r="H450" s="2">
        <v>42100</v>
      </c>
      <c r="I450" s="2">
        <v>42101</v>
      </c>
      <c r="J450" s="1" t="s">
        <v>50</v>
      </c>
      <c r="K450" s="1">
        <v>92691</v>
      </c>
      <c r="L450" s="1" t="s">
        <v>32</v>
      </c>
      <c r="M450" s="1" t="s">
        <v>440</v>
      </c>
      <c r="N450" s="1" t="s">
        <v>37</v>
      </c>
      <c r="O450" s="1" t="s">
        <v>2244</v>
      </c>
      <c r="P450" s="1" t="s">
        <v>58</v>
      </c>
      <c r="Q450" s="1" t="s">
        <v>83</v>
      </c>
      <c r="R450" s="1" t="s">
        <v>42</v>
      </c>
      <c r="S450" s="1" t="s">
        <v>53</v>
      </c>
      <c r="T450" s="1"/>
      <c r="Y450" s="1"/>
    </row>
    <row r="451" spans="1:25" x14ac:dyDescent="0.35">
      <c r="A451" s="1">
        <v>792</v>
      </c>
      <c r="B451" s="1" t="str">
        <f>VLOOKUP(Table1[[#This Row],[Customer ID]],'Customer Lookup'!A:B,2,)</f>
        <v>Holly Pate</v>
      </c>
      <c r="C451" s="1">
        <v>88753</v>
      </c>
      <c r="D451" s="1" t="str">
        <f>_xlfn.XLOOKUP(Table1[[#This Row],[Product Sub-Category]],'Product Lookup'!A:A,'Product Lookup'!B:B)</f>
        <v>Paper</v>
      </c>
      <c r="E451" s="1">
        <v>16</v>
      </c>
      <c r="F451" s="4">
        <v>6.48</v>
      </c>
      <c r="G451" s="1">
        <v>0.05</v>
      </c>
      <c r="H451" s="2">
        <v>42176</v>
      </c>
      <c r="I451" s="2">
        <v>42177</v>
      </c>
      <c r="J451" s="1" t="s">
        <v>31</v>
      </c>
      <c r="K451" s="1">
        <v>73064</v>
      </c>
      <c r="L451" s="1" t="s">
        <v>32</v>
      </c>
      <c r="M451" s="1" t="s">
        <v>441</v>
      </c>
      <c r="N451" s="1" t="s">
        <v>217</v>
      </c>
      <c r="O451" s="1" t="s">
        <v>2244</v>
      </c>
      <c r="P451" s="1" t="s">
        <v>58</v>
      </c>
      <c r="Q451" s="1" t="s">
        <v>83</v>
      </c>
      <c r="R451" s="1" t="s">
        <v>81</v>
      </c>
      <c r="S451" s="1" t="s">
        <v>53</v>
      </c>
      <c r="T451" s="1"/>
      <c r="Y451" s="1"/>
    </row>
    <row r="452" spans="1:25" x14ac:dyDescent="0.35">
      <c r="A452" s="1">
        <v>796</v>
      </c>
      <c r="B452" s="1" t="str">
        <f>VLOOKUP(Table1[[#This Row],[Customer ID]],'Customer Lookup'!A:B,2,)</f>
        <v>Amanda Conner</v>
      </c>
      <c r="C452" s="1">
        <v>86867</v>
      </c>
      <c r="D452" s="1" t="str">
        <f>_xlfn.XLOOKUP(Table1[[#This Row],[Product Sub-Category]],'Product Lookup'!A:A,'Product Lookup'!B:B)</f>
        <v>Binders</v>
      </c>
      <c r="E452" s="1">
        <v>9</v>
      </c>
      <c r="F452" s="4">
        <v>8.6</v>
      </c>
      <c r="G452" s="1">
        <v>0.05</v>
      </c>
      <c r="H452" s="2">
        <v>42074</v>
      </c>
      <c r="I452" s="2">
        <v>42075</v>
      </c>
      <c r="J452" s="1" t="s">
        <v>31</v>
      </c>
      <c r="K452" s="1">
        <v>68046</v>
      </c>
      <c r="L452" s="1" t="s">
        <v>32</v>
      </c>
      <c r="M452" s="1" t="s">
        <v>409</v>
      </c>
      <c r="N452" s="1" t="s">
        <v>302</v>
      </c>
      <c r="O452" s="1" t="s">
        <v>2244</v>
      </c>
      <c r="P452" s="1" t="s">
        <v>58</v>
      </c>
      <c r="Q452" s="1" t="s">
        <v>2236</v>
      </c>
      <c r="R452" s="1" t="s">
        <v>81</v>
      </c>
      <c r="S452" s="1" t="s">
        <v>53</v>
      </c>
      <c r="T452" s="1"/>
      <c r="Y452" s="1"/>
    </row>
    <row r="453" spans="1:25" x14ac:dyDescent="0.35">
      <c r="A453" s="1">
        <v>796</v>
      </c>
      <c r="B453" s="1" t="str">
        <f>VLOOKUP(Table1[[#This Row],[Customer ID]],'Customer Lookup'!A:B,2,)</f>
        <v>Amanda Conner</v>
      </c>
      <c r="C453" s="1">
        <v>86869</v>
      </c>
      <c r="D453" s="1" t="str">
        <f>_xlfn.XLOOKUP(Table1[[#This Row],[Product Sub-Category]],'Product Lookup'!A:A,'Product Lookup'!B:B)</f>
        <v>Appliances</v>
      </c>
      <c r="E453" s="1">
        <v>1</v>
      </c>
      <c r="F453" s="4">
        <v>14.42</v>
      </c>
      <c r="G453" s="1">
        <v>0.05</v>
      </c>
      <c r="H453" s="2">
        <v>42174</v>
      </c>
      <c r="I453" s="2">
        <v>42177</v>
      </c>
      <c r="J453" s="1" t="s">
        <v>31</v>
      </c>
      <c r="K453" s="1">
        <v>68046</v>
      </c>
      <c r="L453" s="1" t="s">
        <v>32</v>
      </c>
      <c r="M453" s="1" t="s">
        <v>409</v>
      </c>
      <c r="N453" s="1" t="s">
        <v>302</v>
      </c>
      <c r="O453" s="1" t="s">
        <v>1097</v>
      </c>
      <c r="P453" s="1" t="s">
        <v>58</v>
      </c>
      <c r="Q453" s="1" t="s">
        <v>196</v>
      </c>
      <c r="R453" s="1" t="s">
        <v>81</v>
      </c>
      <c r="S453" s="1" t="s">
        <v>75</v>
      </c>
      <c r="T453" s="1"/>
      <c r="Y453" s="1"/>
    </row>
    <row r="454" spans="1:25" x14ac:dyDescent="0.35">
      <c r="A454" s="1">
        <v>797</v>
      </c>
      <c r="B454" s="1" t="str">
        <f>VLOOKUP(Table1[[#This Row],[Customer ID]],'Customer Lookup'!A:B,2,)</f>
        <v>Eileen Riddle</v>
      </c>
      <c r="C454" s="1">
        <v>86868</v>
      </c>
      <c r="D454" s="1" t="str">
        <f>_xlfn.XLOOKUP(Table1[[#This Row],[Product Sub-Category]],'Product Lookup'!A:A,'Product Lookup'!B:B)</f>
        <v>Pens</v>
      </c>
      <c r="E454" s="1">
        <v>2</v>
      </c>
      <c r="F454" s="4">
        <v>9.11</v>
      </c>
      <c r="G454" s="1">
        <v>0.05</v>
      </c>
      <c r="H454" s="2">
        <v>42156</v>
      </c>
      <c r="I454" s="2">
        <v>42159</v>
      </c>
      <c r="J454" s="1" t="s">
        <v>31</v>
      </c>
      <c r="K454" s="1">
        <v>84067</v>
      </c>
      <c r="L454" s="1" t="s">
        <v>32</v>
      </c>
      <c r="M454" s="1" t="s">
        <v>442</v>
      </c>
      <c r="N454" s="1" t="s">
        <v>161</v>
      </c>
      <c r="O454" s="1" t="s">
        <v>1097</v>
      </c>
      <c r="P454" s="1" t="s">
        <v>58</v>
      </c>
      <c r="Q454" s="1" t="s">
        <v>25</v>
      </c>
      <c r="R454" s="1" t="s">
        <v>81</v>
      </c>
      <c r="S454" s="1" t="s">
        <v>26</v>
      </c>
      <c r="T454" s="1"/>
      <c r="Y454" s="1"/>
    </row>
    <row r="455" spans="1:25" x14ac:dyDescent="0.35">
      <c r="A455" s="1">
        <v>797</v>
      </c>
      <c r="B455" s="1" t="str">
        <f>VLOOKUP(Table1[[#This Row],[Customer ID]],'Customer Lookup'!A:B,2,)</f>
        <v>Eileen Riddle</v>
      </c>
      <c r="C455" s="1">
        <v>86868</v>
      </c>
      <c r="D455" s="1" t="str">
        <f>_xlfn.XLOOKUP(Table1[[#This Row],[Product Sub-Category]],'Product Lookup'!A:A,'Product Lookup'!B:B)</f>
        <v>Storage</v>
      </c>
      <c r="E455" s="1">
        <v>13</v>
      </c>
      <c r="F455" s="4">
        <v>64.650000000000006</v>
      </c>
      <c r="G455" s="1">
        <v>0.05</v>
      </c>
      <c r="H455" s="2">
        <v>42156</v>
      </c>
      <c r="I455" s="2">
        <v>42158</v>
      </c>
      <c r="J455" s="1" t="s">
        <v>31</v>
      </c>
      <c r="K455" s="1">
        <v>84067</v>
      </c>
      <c r="L455" s="1" t="s">
        <v>32</v>
      </c>
      <c r="M455" s="1" t="s">
        <v>442</v>
      </c>
      <c r="N455" s="1" t="s">
        <v>161</v>
      </c>
      <c r="O455" s="1" t="s">
        <v>1097</v>
      </c>
      <c r="P455" s="1" t="s">
        <v>58</v>
      </c>
      <c r="Q455" s="1" t="s">
        <v>119</v>
      </c>
      <c r="R455" s="1" t="s">
        <v>81</v>
      </c>
      <c r="S455" s="1" t="s">
        <v>178</v>
      </c>
      <c r="T455" s="1"/>
      <c r="Y455" s="1"/>
    </row>
    <row r="456" spans="1:25" x14ac:dyDescent="0.35">
      <c r="A456" s="1">
        <v>797</v>
      </c>
      <c r="B456" s="1" t="str">
        <f>VLOOKUP(Table1[[#This Row],[Customer ID]],'Customer Lookup'!A:B,2,)</f>
        <v>Eileen Riddle</v>
      </c>
      <c r="C456" s="1">
        <v>86870</v>
      </c>
      <c r="D456" s="1" t="str">
        <f>_xlfn.XLOOKUP(Table1[[#This Row],[Product Sub-Category]],'Product Lookup'!A:A,'Product Lookup'!B:B)</f>
        <v>Paper</v>
      </c>
      <c r="E456" s="1">
        <v>8</v>
      </c>
      <c r="F456" s="4">
        <v>6.48</v>
      </c>
      <c r="G456" s="1">
        <v>0.05</v>
      </c>
      <c r="H456" s="2">
        <v>42069</v>
      </c>
      <c r="I456" s="2">
        <v>42071</v>
      </c>
      <c r="J456" s="1" t="s">
        <v>98</v>
      </c>
      <c r="K456" s="1">
        <v>84067</v>
      </c>
      <c r="L456" s="1" t="s">
        <v>32</v>
      </c>
      <c r="M456" s="1" t="s">
        <v>442</v>
      </c>
      <c r="N456" s="1" t="s">
        <v>161</v>
      </c>
      <c r="O456" s="1" t="s">
        <v>2245</v>
      </c>
      <c r="P456" s="1" t="s">
        <v>58</v>
      </c>
      <c r="Q456" s="1" t="s">
        <v>83</v>
      </c>
      <c r="R456" s="1" t="s">
        <v>81</v>
      </c>
      <c r="S456" s="1" t="s">
        <v>53</v>
      </c>
      <c r="T456" s="1"/>
      <c r="Y456" s="1"/>
    </row>
    <row r="457" spans="1:25" x14ac:dyDescent="0.35">
      <c r="A457" s="1">
        <v>799</v>
      </c>
      <c r="B457" s="1" t="str">
        <f>VLOOKUP(Table1[[#This Row],[Customer ID]],'Customer Lookup'!A:B,2,)</f>
        <v>Lee McKenna Gregory</v>
      </c>
      <c r="C457" s="1">
        <v>89909</v>
      </c>
      <c r="D457" s="1" t="str">
        <f>_xlfn.XLOOKUP(Table1[[#This Row],[Product Sub-Category]],'Product Lookup'!A:A,'Product Lookup'!B:B)</f>
        <v>Chairs</v>
      </c>
      <c r="E457" s="1">
        <v>6</v>
      </c>
      <c r="F457" s="4">
        <v>150.97999999999999</v>
      </c>
      <c r="G457" s="1">
        <v>0.1</v>
      </c>
      <c r="H457" s="2">
        <v>42010</v>
      </c>
      <c r="I457" s="2">
        <v>42012</v>
      </c>
      <c r="J457" s="1" t="s">
        <v>31</v>
      </c>
      <c r="K457" s="1">
        <v>29915</v>
      </c>
      <c r="L457" s="1" t="s">
        <v>22</v>
      </c>
      <c r="M457" s="1" t="s">
        <v>444</v>
      </c>
      <c r="N457" s="1" t="s">
        <v>443</v>
      </c>
      <c r="O457" s="1" t="s">
        <v>2245</v>
      </c>
      <c r="P457" s="1" t="s">
        <v>34</v>
      </c>
      <c r="Q457" s="1" t="s">
        <v>35</v>
      </c>
      <c r="R457" s="1" t="s">
        <v>104</v>
      </c>
      <c r="S457" s="1" t="s">
        <v>36</v>
      </c>
      <c r="T457" s="1"/>
      <c r="Y457" s="1"/>
    </row>
    <row r="458" spans="1:25" x14ac:dyDescent="0.35">
      <c r="A458" s="1">
        <v>799</v>
      </c>
      <c r="B458" s="1" t="str">
        <f>VLOOKUP(Table1[[#This Row],[Customer ID]],'Customer Lookup'!A:B,2,)</f>
        <v>Lee McKenna Gregory</v>
      </c>
      <c r="C458" s="1">
        <v>89909</v>
      </c>
      <c r="D458" s="1" t="str">
        <f>_xlfn.XLOOKUP(Table1[[#This Row],[Product Sub-Category]],'Product Lookup'!A:A,'Product Lookup'!B:B)</f>
        <v>Storage</v>
      </c>
      <c r="E458" s="1">
        <v>12</v>
      </c>
      <c r="F458" s="4">
        <v>28.28</v>
      </c>
      <c r="G458" s="1">
        <v>0.05</v>
      </c>
      <c r="H458" s="2">
        <v>42010</v>
      </c>
      <c r="I458" s="2">
        <v>42012</v>
      </c>
      <c r="J458" s="1" t="s">
        <v>31</v>
      </c>
      <c r="K458" s="1">
        <v>29915</v>
      </c>
      <c r="L458" s="1" t="s">
        <v>22</v>
      </c>
      <c r="M458" s="1" t="s">
        <v>444</v>
      </c>
      <c r="N458" s="1" t="s">
        <v>443</v>
      </c>
      <c r="O458" s="1" t="s">
        <v>2245</v>
      </c>
      <c r="P458" s="1" t="s">
        <v>58</v>
      </c>
      <c r="Q458" s="1" t="s">
        <v>119</v>
      </c>
      <c r="R458" s="1" t="s">
        <v>104</v>
      </c>
      <c r="S458" s="1" t="s">
        <v>75</v>
      </c>
      <c r="T458" s="1"/>
      <c r="Y458" s="1"/>
    </row>
    <row r="459" spans="1:25" x14ac:dyDescent="0.35">
      <c r="A459" s="1">
        <v>799</v>
      </c>
      <c r="B459" s="1" t="str">
        <f>VLOOKUP(Table1[[#This Row],[Customer ID]],'Customer Lookup'!A:B,2,)</f>
        <v>Lee McKenna Gregory</v>
      </c>
      <c r="C459" s="1">
        <v>89909</v>
      </c>
      <c r="D459" s="1" t="str">
        <f>_xlfn.XLOOKUP(Table1[[#This Row],[Product Sub-Category]],'Product Lookup'!A:A,'Product Lookup'!B:B)</f>
        <v>Telephones</v>
      </c>
      <c r="E459" s="1">
        <v>1</v>
      </c>
      <c r="F459" s="4">
        <v>35.99</v>
      </c>
      <c r="G459" s="1">
        <v>0.05</v>
      </c>
      <c r="H459" s="2">
        <v>42010</v>
      </c>
      <c r="I459" s="2">
        <v>42011</v>
      </c>
      <c r="J459" s="1" t="s">
        <v>31</v>
      </c>
      <c r="K459" s="1">
        <v>29915</v>
      </c>
      <c r="L459" s="1" t="s">
        <v>32</v>
      </c>
      <c r="M459" s="1" t="s">
        <v>444</v>
      </c>
      <c r="N459" s="1" t="s">
        <v>443</v>
      </c>
      <c r="O459" s="1" t="s">
        <v>1097</v>
      </c>
      <c r="P459" s="1" t="s">
        <v>73</v>
      </c>
      <c r="Q459" s="1" t="s">
        <v>2234</v>
      </c>
      <c r="R459" s="1" t="s">
        <v>104</v>
      </c>
      <c r="S459" s="1" t="s">
        <v>53</v>
      </c>
      <c r="T459" s="1"/>
      <c r="Y459" s="1"/>
    </row>
    <row r="460" spans="1:25" x14ac:dyDescent="0.35">
      <c r="A460" s="1">
        <v>800</v>
      </c>
      <c r="B460" s="1" t="str">
        <f>VLOOKUP(Table1[[#This Row],[Customer ID]],'Customer Lookup'!A:B,2,)</f>
        <v>Cheryl Guthrie</v>
      </c>
      <c r="C460" s="1">
        <v>89910</v>
      </c>
      <c r="D460" s="1" t="str">
        <f>_xlfn.XLOOKUP(Table1[[#This Row],[Product Sub-Category]],'Product Lookup'!A:A,'Product Lookup'!B:B)</f>
        <v>Computer Peripherals</v>
      </c>
      <c r="E460" s="1">
        <v>11</v>
      </c>
      <c r="F460" s="4">
        <v>50.98</v>
      </c>
      <c r="G460" s="1">
        <v>0.05</v>
      </c>
      <c r="H460" s="2">
        <v>42091</v>
      </c>
      <c r="I460" s="2">
        <v>42097</v>
      </c>
      <c r="J460" s="1" t="s">
        <v>98</v>
      </c>
      <c r="K460" s="1">
        <v>84067</v>
      </c>
      <c r="L460" s="1" t="s">
        <v>32</v>
      </c>
      <c r="M460" s="1" t="s">
        <v>442</v>
      </c>
      <c r="N460" s="1" t="s">
        <v>161</v>
      </c>
      <c r="O460" s="1" t="s">
        <v>1097</v>
      </c>
      <c r="P460" s="1" t="s">
        <v>73</v>
      </c>
      <c r="Q460" s="1" t="s">
        <v>144</v>
      </c>
      <c r="R460" s="1" t="s">
        <v>104</v>
      </c>
      <c r="S460" s="1" t="s">
        <v>53</v>
      </c>
      <c r="T460" s="1"/>
      <c r="Y460" s="1"/>
    </row>
    <row r="461" spans="1:25" x14ac:dyDescent="0.35">
      <c r="A461" s="1">
        <v>800</v>
      </c>
      <c r="B461" s="1" t="str">
        <f>VLOOKUP(Table1[[#This Row],[Customer ID]],'Customer Lookup'!A:B,2,)</f>
        <v>Cheryl Guthrie</v>
      </c>
      <c r="C461" s="1">
        <v>89910</v>
      </c>
      <c r="D461" s="1" t="str">
        <f>_xlfn.XLOOKUP(Table1[[#This Row],[Product Sub-Category]],'Product Lookup'!A:A,'Product Lookup'!B:B)</f>
        <v>Paper</v>
      </c>
      <c r="E461" s="1">
        <v>19</v>
      </c>
      <c r="F461" s="4">
        <v>6.48</v>
      </c>
      <c r="G461" s="1">
        <v>0.05</v>
      </c>
      <c r="H461" s="2">
        <v>42091</v>
      </c>
      <c r="I461" s="2">
        <v>42093</v>
      </c>
      <c r="J461" s="1" t="s">
        <v>98</v>
      </c>
      <c r="K461" s="1">
        <v>84067</v>
      </c>
      <c r="L461" s="1" t="s">
        <v>32</v>
      </c>
      <c r="M461" s="1" t="s">
        <v>442</v>
      </c>
      <c r="N461" s="1" t="s">
        <v>161</v>
      </c>
      <c r="O461" s="1" t="s">
        <v>2245</v>
      </c>
      <c r="P461" s="1" t="s">
        <v>58</v>
      </c>
      <c r="Q461" s="1" t="s">
        <v>83</v>
      </c>
      <c r="R461" s="1" t="s">
        <v>104</v>
      </c>
      <c r="S461" s="1" t="s">
        <v>53</v>
      </c>
      <c r="T461" s="1"/>
      <c r="Y461" s="1"/>
    </row>
    <row r="462" spans="1:25" x14ac:dyDescent="0.35">
      <c r="A462" s="1">
        <v>803</v>
      </c>
      <c r="B462" s="1" t="str">
        <f>VLOOKUP(Table1[[#This Row],[Customer ID]],'Customer Lookup'!A:B,2,)</f>
        <v>Marianne Goldstein</v>
      </c>
      <c r="C462" s="1">
        <v>90048</v>
      </c>
      <c r="D462" s="1" t="str">
        <f>_xlfn.XLOOKUP(Table1[[#This Row],[Product Sub-Category]],'Product Lookup'!A:A,'Product Lookup'!B:B)</f>
        <v>Telephones</v>
      </c>
      <c r="E462" s="1">
        <v>3</v>
      </c>
      <c r="F462" s="4">
        <v>35.99</v>
      </c>
      <c r="G462" s="1">
        <v>0.05</v>
      </c>
      <c r="H462" s="2">
        <v>42123</v>
      </c>
      <c r="I462" s="2">
        <v>42124</v>
      </c>
      <c r="J462" s="1" t="s">
        <v>50</v>
      </c>
      <c r="K462" s="1">
        <v>32168</v>
      </c>
      <c r="L462" s="1" t="s">
        <v>32</v>
      </c>
      <c r="M462" s="1" t="s">
        <v>445</v>
      </c>
      <c r="N462" s="1" t="s">
        <v>242</v>
      </c>
      <c r="O462" s="1" t="s">
        <v>2245</v>
      </c>
      <c r="P462" s="1" t="s">
        <v>73</v>
      </c>
      <c r="Q462" s="1" t="s">
        <v>2234</v>
      </c>
      <c r="R462" s="1" t="s">
        <v>51</v>
      </c>
      <c r="S462" s="1" t="s">
        <v>53</v>
      </c>
      <c r="T462" s="1"/>
      <c r="Y462" s="1"/>
    </row>
    <row r="463" spans="1:25" x14ac:dyDescent="0.35">
      <c r="A463" s="1">
        <v>806</v>
      </c>
      <c r="B463" s="1" t="str">
        <f>VLOOKUP(Table1[[#This Row],[Customer ID]],'Customer Lookup'!A:B,2,)</f>
        <v>Judy Singer</v>
      </c>
      <c r="C463" s="1">
        <v>40547</v>
      </c>
      <c r="D463" s="1" t="str">
        <f>_xlfn.XLOOKUP(Table1[[#This Row],[Product Sub-Category]],'Product Lookup'!A:A,'Product Lookup'!B:B)</f>
        <v>Telephones</v>
      </c>
      <c r="E463" s="1">
        <v>54</v>
      </c>
      <c r="F463" s="4">
        <v>179.99</v>
      </c>
      <c r="G463" s="1">
        <v>0.1</v>
      </c>
      <c r="H463" s="2">
        <v>42013</v>
      </c>
      <c r="I463" s="2">
        <v>42015</v>
      </c>
      <c r="J463" s="1" t="s">
        <v>41</v>
      </c>
      <c r="K463" s="1">
        <v>33132</v>
      </c>
      <c r="L463" s="1" t="s">
        <v>22</v>
      </c>
      <c r="M463" s="1" t="s">
        <v>283</v>
      </c>
      <c r="N463" s="1" t="s">
        <v>242</v>
      </c>
      <c r="O463" s="1" t="s">
        <v>1097</v>
      </c>
      <c r="P463" s="1" t="s">
        <v>73</v>
      </c>
      <c r="Q463" s="1" t="s">
        <v>2234</v>
      </c>
      <c r="R463" s="1" t="s">
        <v>51</v>
      </c>
      <c r="S463" s="1" t="s">
        <v>75</v>
      </c>
      <c r="T463" s="1"/>
      <c r="Y463" s="1"/>
    </row>
    <row r="464" spans="1:25" x14ac:dyDescent="0.35">
      <c r="A464" s="1">
        <v>820</v>
      </c>
      <c r="B464" s="1" t="str">
        <f>VLOOKUP(Table1[[#This Row],[Customer ID]],'Customer Lookup'!A:B,2,)</f>
        <v>Catherine Mullins</v>
      </c>
      <c r="C464" s="1">
        <v>90244</v>
      </c>
      <c r="D464" s="1" t="str">
        <f>_xlfn.XLOOKUP(Table1[[#This Row],[Product Sub-Category]],'Product Lookup'!A:A,'Product Lookup'!B:B)</f>
        <v>Pens</v>
      </c>
      <c r="E464" s="1">
        <v>1</v>
      </c>
      <c r="F464" s="4">
        <v>5.84</v>
      </c>
      <c r="G464" s="1">
        <v>0.05</v>
      </c>
      <c r="H464" s="2">
        <v>42145</v>
      </c>
      <c r="I464" s="2">
        <v>42149</v>
      </c>
      <c r="J464" s="1" t="s">
        <v>98</v>
      </c>
      <c r="K464" s="1">
        <v>99362</v>
      </c>
      <c r="L464" s="1" t="s">
        <v>32</v>
      </c>
      <c r="M464" s="1" t="s">
        <v>446</v>
      </c>
      <c r="N464" s="1" t="s">
        <v>29</v>
      </c>
      <c r="O464" s="1" t="s">
        <v>2245</v>
      </c>
      <c r="P464" s="1" t="s">
        <v>58</v>
      </c>
      <c r="Q464" s="1" t="s">
        <v>25</v>
      </c>
      <c r="R464" s="1" t="s">
        <v>51</v>
      </c>
      <c r="S464" s="1" t="s">
        <v>26</v>
      </c>
      <c r="T464" s="1"/>
      <c r="Y464" s="1"/>
    </row>
    <row r="465" spans="1:25" x14ac:dyDescent="0.35">
      <c r="A465" s="1">
        <v>823</v>
      </c>
      <c r="B465" s="1" t="str">
        <f>VLOOKUP(Table1[[#This Row],[Customer ID]],'Customer Lookup'!A:B,2,)</f>
        <v>Christian Albright</v>
      </c>
      <c r="C465" s="1">
        <v>89257</v>
      </c>
      <c r="D465" s="1" t="str">
        <f>_xlfn.XLOOKUP(Table1[[#This Row],[Product Sub-Category]],'Product Lookup'!A:A,'Product Lookup'!B:B)</f>
        <v>Furnishings</v>
      </c>
      <c r="E465" s="1">
        <v>13</v>
      </c>
      <c r="F465" s="4">
        <v>6.24</v>
      </c>
      <c r="G465" s="1">
        <v>0.05</v>
      </c>
      <c r="H465" s="2">
        <v>42016</v>
      </c>
      <c r="I465" s="2">
        <v>42021</v>
      </c>
      <c r="J465" s="1" t="s">
        <v>98</v>
      </c>
      <c r="K465" s="1">
        <v>37167</v>
      </c>
      <c r="L465" s="1" t="s">
        <v>32</v>
      </c>
      <c r="M465" s="1" t="s">
        <v>447</v>
      </c>
      <c r="N465" s="1" t="s">
        <v>184</v>
      </c>
      <c r="O465" s="1" t="s">
        <v>2245</v>
      </c>
      <c r="P465" s="1" t="s">
        <v>34</v>
      </c>
      <c r="Q465" s="1" t="s">
        <v>52</v>
      </c>
      <c r="R465" s="1" t="s">
        <v>51</v>
      </c>
      <c r="S465" s="1" t="s">
        <v>53</v>
      </c>
      <c r="T465" s="1"/>
      <c r="Y465" s="1"/>
    </row>
    <row r="466" spans="1:25" x14ac:dyDescent="0.35">
      <c r="A466" s="1">
        <v>824</v>
      </c>
      <c r="B466" s="1" t="str">
        <f>VLOOKUP(Table1[[#This Row],[Customer ID]],'Customer Lookup'!A:B,2,)</f>
        <v>Joann Moser</v>
      </c>
      <c r="C466" s="1">
        <v>89257</v>
      </c>
      <c r="D466" s="1" t="str">
        <f>_xlfn.XLOOKUP(Table1[[#This Row],[Product Sub-Category]],'Product Lookup'!A:A,'Product Lookup'!B:B)</f>
        <v>Bookcases</v>
      </c>
      <c r="E466" s="1">
        <v>8</v>
      </c>
      <c r="F466" s="4">
        <v>260.98</v>
      </c>
      <c r="G466" s="1">
        <v>0.1</v>
      </c>
      <c r="H466" s="2">
        <v>42016</v>
      </c>
      <c r="I466" s="2">
        <v>42023</v>
      </c>
      <c r="J466" s="1" t="s">
        <v>98</v>
      </c>
      <c r="K466" s="1">
        <v>37174</v>
      </c>
      <c r="L466" s="1" t="s">
        <v>22</v>
      </c>
      <c r="M466" s="1" t="s">
        <v>448</v>
      </c>
      <c r="N466" s="1" t="s">
        <v>184</v>
      </c>
      <c r="O466" s="1" t="s">
        <v>2244</v>
      </c>
      <c r="P466" s="1" t="s">
        <v>34</v>
      </c>
      <c r="Q466" s="1" t="s">
        <v>151</v>
      </c>
      <c r="R466" s="1" t="s">
        <v>51</v>
      </c>
      <c r="S466" s="1" t="s">
        <v>108</v>
      </c>
      <c r="T466" s="1"/>
      <c r="Y466" s="1"/>
    </row>
    <row r="467" spans="1:25" x14ac:dyDescent="0.35">
      <c r="A467" s="1">
        <v>825</v>
      </c>
      <c r="B467" s="1" t="str">
        <f>VLOOKUP(Table1[[#This Row],[Customer ID]],'Customer Lookup'!A:B,2,)</f>
        <v>Marvin Hunt</v>
      </c>
      <c r="C467" s="1">
        <v>89258</v>
      </c>
      <c r="D467" s="1" t="str">
        <f>_xlfn.XLOOKUP(Table1[[#This Row],[Product Sub-Category]],'Product Lookup'!A:A,'Product Lookup'!B:B)</f>
        <v>Appliances</v>
      </c>
      <c r="E467" s="1">
        <v>4</v>
      </c>
      <c r="F467" s="4">
        <v>11.97</v>
      </c>
      <c r="G467" s="1">
        <v>0.05</v>
      </c>
      <c r="H467" s="2">
        <v>42145</v>
      </c>
      <c r="I467" s="2">
        <v>42148</v>
      </c>
      <c r="J467" s="1" t="s">
        <v>41</v>
      </c>
      <c r="K467" s="1">
        <v>79605</v>
      </c>
      <c r="L467" s="1" t="s">
        <v>32</v>
      </c>
      <c r="M467" s="1" t="s">
        <v>449</v>
      </c>
      <c r="N467" s="1" t="s">
        <v>112</v>
      </c>
      <c r="O467" s="1" t="s">
        <v>2244</v>
      </c>
      <c r="P467" s="1" t="s">
        <v>58</v>
      </c>
      <c r="Q467" s="1" t="s">
        <v>196</v>
      </c>
      <c r="R467" s="1" t="s">
        <v>42</v>
      </c>
      <c r="S467" s="1" t="s">
        <v>53</v>
      </c>
      <c r="T467" s="1"/>
      <c r="Y467" s="1"/>
    </row>
    <row r="468" spans="1:25" x14ac:dyDescent="0.35">
      <c r="A468" s="1">
        <v>827</v>
      </c>
      <c r="B468" s="1" t="str">
        <f>VLOOKUP(Table1[[#This Row],[Customer ID]],'Customer Lookup'!A:B,2,)</f>
        <v>Sheryl Marsh</v>
      </c>
      <c r="C468" s="1">
        <v>89259</v>
      </c>
      <c r="D468" s="1" t="str">
        <f>_xlfn.XLOOKUP(Table1[[#This Row],[Product Sub-Category]],'Product Lookup'!A:A,'Product Lookup'!B:B)</f>
        <v>Paper</v>
      </c>
      <c r="E468" s="1">
        <v>3</v>
      </c>
      <c r="F468" s="4">
        <v>6.98</v>
      </c>
      <c r="G468" s="1">
        <v>0.05</v>
      </c>
      <c r="H468" s="2">
        <v>42149</v>
      </c>
      <c r="I468" s="2">
        <v>42150</v>
      </c>
      <c r="J468" s="1" t="s">
        <v>50</v>
      </c>
      <c r="K468" s="1">
        <v>79109</v>
      </c>
      <c r="L468" s="1" t="s">
        <v>32</v>
      </c>
      <c r="M468" s="1" t="s">
        <v>450</v>
      </c>
      <c r="N468" s="1" t="s">
        <v>112</v>
      </c>
      <c r="O468" s="1" t="s">
        <v>2245</v>
      </c>
      <c r="P468" s="1" t="s">
        <v>58</v>
      </c>
      <c r="Q468" s="1" t="s">
        <v>83</v>
      </c>
      <c r="R468" s="1" t="s">
        <v>42</v>
      </c>
      <c r="S468" s="1" t="s">
        <v>26</v>
      </c>
      <c r="T468" s="1"/>
      <c r="Y468" s="1"/>
    </row>
    <row r="469" spans="1:25" x14ac:dyDescent="0.35">
      <c r="A469" s="1">
        <v>829</v>
      </c>
      <c r="B469" s="1" t="str">
        <f>VLOOKUP(Table1[[#This Row],[Customer ID]],'Customer Lookup'!A:B,2,)</f>
        <v>Monica Law Thompson</v>
      </c>
      <c r="C469" s="1">
        <v>90271</v>
      </c>
      <c r="D469" s="1" t="str">
        <f>_xlfn.XLOOKUP(Table1[[#This Row],[Product Sub-Category]],'Product Lookup'!A:A,'Product Lookup'!B:B)</f>
        <v>Paper</v>
      </c>
      <c r="E469" s="1">
        <v>5</v>
      </c>
      <c r="F469" s="4">
        <v>5.18</v>
      </c>
      <c r="G469" s="1">
        <v>0.05</v>
      </c>
      <c r="H469" s="2">
        <v>42057</v>
      </c>
      <c r="I469" s="2">
        <v>42059</v>
      </c>
      <c r="J469" s="1" t="s">
        <v>31</v>
      </c>
      <c r="K469" s="1">
        <v>71854</v>
      </c>
      <c r="L469" s="1" t="s">
        <v>32</v>
      </c>
      <c r="M469" s="1" t="s">
        <v>452</v>
      </c>
      <c r="N469" s="1" t="s">
        <v>451</v>
      </c>
      <c r="O469" s="1" t="s">
        <v>1097</v>
      </c>
      <c r="P469" s="1" t="s">
        <v>58</v>
      </c>
      <c r="Q469" s="1" t="s">
        <v>83</v>
      </c>
      <c r="R469" s="1" t="s">
        <v>81</v>
      </c>
      <c r="S469" s="1" t="s">
        <v>26</v>
      </c>
      <c r="T469" s="1"/>
      <c r="Y469" s="1"/>
    </row>
    <row r="470" spans="1:25" x14ac:dyDescent="0.35">
      <c r="A470" s="1">
        <v>830</v>
      </c>
      <c r="B470" s="1" t="str">
        <f>VLOOKUP(Table1[[#This Row],[Customer ID]],'Customer Lookup'!A:B,2,)</f>
        <v>Douglas Sutton</v>
      </c>
      <c r="C470" s="1">
        <v>90270</v>
      </c>
      <c r="D470" s="1" t="str">
        <f>_xlfn.XLOOKUP(Table1[[#This Row],[Product Sub-Category]],'Product Lookup'!A:A,'Product Lookup'!B:B)</f>
        <v>Appliances</v>
      </c>
      <c r="E470" s="1">
        <v>6</v>
      </c>
      <c r="F470" s="4">
        <v>14.42</v>
      </c>
      <c r="G470" s="1">
        <v>0.05</v>
      </c>
      <c r="H470" s="2">
        <v>42028</v>
      </c>
      <c r="I470" s="2">
        <v>42028</v>
      </c>
      <c r="J470" s="1" t="s">
        <v>21</v>
      </c>
      <c r="K470" s="1">
        <v>80033</v>
      </c>
      <c r="L470" s="1" t="s">
        <v>32</v>
      </c>
      <c r="M470" s="1" t="s">
        <v>453</v>
      </c>
      <c r="N470" s="1" t="s">
        <v>194</v>
      </c>
      <c r="O470" s="1" t="s">
        <v>1097</v>
      </c>
      <c r="P470" s="1" t="s">
        <v>58</v>
      </c>
      <c r="Q470" s="1" t="s">
        <v>196</v>
      </c>
      <c r="R470" s="1" t="s">
        <v>81</v>
      </c>
      <c r="S470" s="1" t="s">
        <v>75</v>
      </c>
      <c r="T470" s="1"/>
      <c r="Y470" s="1"/>
    </row>
    <row r="471" spans="1:25" x14ac:dyDescent="0.35">
      <c r="A471" s="1">
        <v>833</v>
      </c>
      <c r="B471" s="1" t="str">
        <f>VLOOKUP(Table1[[#This Row],[Customer ID]],'Customer Lookup'!A:B,2,)</f>
        <v>Gerald Love</v>
      </c>
      <c r="C471" s="1">
        <v>89770</v>
      </c>
      <c r="D471" s="1" t="str">
        <f>_xlfn.XLOOKUP(Table1[[#This Row],[Product Sub-Category]],'Product Lookup'!A:A,'Product Lookup'!B:B)</f>
        <v>Pens</v>
      </c>
      <c r="E471" s="1">
        <v>11</v>
      </c>
      <c r="F471" s="4">
        <v>11.66</v>
      </c>
      <c r="G471" s="1">
        <v>0.05</v>
      </c>
      <c r="H471" s="2">
        <v>42013</v>
      </c>
      <c r="I471" s="2">
        <v>42015</v>
      </c>
      <c r="J471" s="1" t="s">
        <v>21</v>
      </c>
      <c r="K471" s="1">
        <v>95020</v>
      </c>
      <c r="L471" s="1" t="s">
        <v>22</v>
      </c>
      <c r="M471" s="1" t="s">
        <v>454</v>
      </c>
      <c r="N471" s="1" t="s">
        <v>37</v>
      </c>
      <c r="O471" s="1" t="s">
        <v>1097</v>
      </c>
      <c r="P471" s="1" t="s">
        <v>58</v>
      </c>
      <c r="Q471" s="1" t="s">
        <v>25</v>
      </c>
      <c r="R471" s="1" t="s">
        <v>81</v>
      </c>
      <c r="S471" s="1" t="s">
        <v>44</v>
      </c>
      <c r="T471" s="1"/>
      <c r="Y471" s="1"/>
    </row>
    <row r="472" spans="1:25" x14ac:dyDescent="0.35">
      <c r="A472" s="1">
        <v>850</v>
      </c>
      <c r="B472" s="1" t="str">
        <f>VLOOKUP(Table1[[#This Row],[Customer ID]],'Customer Lookup'!A:B,2,)</f>
        <v>Jesse Hutchinson</v>
      </c>
      <c r="C472" s="1">
        <v>88569</v>
      </c>
      <c r="D472" s="1" t="str">
        <f>_xlfn.XLOOKUP(Table1[[#This Row],[Product Sub-Category]],'Product Lookup'!A:A,'Product Lookup'!B:B)</f>
        <v>Pens</v>
      </c>
      <c r="E472" s="1">
        <v>7</v>
      </c>
      <c r="F472" s="4">
        <v>6.08</v>
      </c>
      <c r="G472" s="1">
        <v>0.05</v>
      </c>
      <c r="H472" s="2">
        <v>42070</v>
      </c>
      <c r="I472" s="2">
        <v>42071</v>
      </c>
      <c r="J472" s="1" t="s">
        <v>31</v>
      </c>
      <c r="K472" s="1">
        <v>93117</v>
      </c>
      <c r="L472" s="1" t="s">
        <v>32</v>
      </c>
      <c r="M472" s="1" t="s">
        <v>455</v>
      </c>
      <c r="N472" s="1" t="s">
        <v>37</v>
      </c>
      <c r="O472" s="1" t="s">
        <v>1097</v>
      </c>
      <c r="P472" s="1" t="s">
        <v>58</v>
      </c>
      <c r="Q472" s="1" t="s">
        <v>25</v>
      </c>
      <c r="R472" s="1" t="s">
        <v>81</v>
      </c>
      <c r="S472" s="1" t="s">
        <v>26</v>
      </c>
      <c r="T472" s="1"/>
      <c r="Y472" s="1"/>
    </row>
    <row r="473" spans="1:25" x14ac:dyDescent="0.35">
      <c r="A473" s="1">
        <v>851</v>
      </c>
      <c r="B473" s="1" t="str">
        <f>VLOOKUP(Table1[[#This Row],[Customer ID]],'Customer Lookup'!A:B,2,)</f>
        <v>Helen H Heller</v>
      </c>
      <c r="C473" s="1">
        <v>88568</v>
      </c>
      <c r="D473" s="1" t="str">
        <f>_xlfn.XLOOKUP(Table1[[#This Row],[Product Sub-Category]],'Product Lookup'!A:A,'Product Lookup'!B:B)</f>
        <v>Furnishings</v>
      </c>
      <c r="E473" s="1">
        <v>6</v>
      </c>
      <c r="F473" s="4">
        <v>50.98</v>
      </c>
      <c r="G473" s="1">
        <v>0.05</v>
      </c>
      <c r="H473" s="2">
        <v>42060</v>
      </c>
      <c r="I473" s="2">
        <v>42062</v>
      </c>
      <c r="J473" s="1" t="s">
        <v>98</v>
      </c>
      <c r="K473" s="1">
        <v>91745</v>
      </c>
      <c r="L473" s="1" t="s">
        <v>32</v>
      </c>
      <c r="M473" s="1" t="s">
        <v>456</v>
      </c>
      <c r="N473" s="1" t="s">
        <v>37</v>
      </c>
      <c r="O473" s="1" t="s">
        <v>1097</v>
      </c>
      <c r="P473" s="1" t="s">
        <v>34</v>
      </c>
      <c r="Q473" s="1" t="s">
        <v>52</v>
      </c>
      <c r="R473" s="1" t="s">
        <v>81</v>
      </c>
      <c r="S473" s="1" t="s">
        <v>178</v>
      </c>
      <c r="T473" s="1"/>
      <c r="Y473" s="1"/>
    </row>
    <row r="474" spans="1:25" x14ac:dyDescent="0.35">
      <c r="A474" s="1">
        <v>851</v>
      </c>
      <c r="B474" s="1" t="str">
        <f>VLOOKUP(Table1[[#This Row],[Customer ID]],'Customer Lookup'!A:B,2,)</f>
        <v>Helen H Heller</v>
      </c>
      <c r="C474" s="1">
        <v>88569</v>
      </c>
      <c r="D474" s="1" t="str">
        <f>_xlfn.XLOOKUP(Table1[[#This Row],[Product Sub-Category]],'Product Lookup'!A:A,'Product Lookup'!B:B)</f>
        <v>Appliances</v>
      </c>
      <c r="E474" s="1">
        <v>13</v>
      </c>
      <c r="F474" s="4">
        <v>19.899999999999999</v>
      </c>
      <c r="G474" s="1">
        <v>0.05</v>
      </c>
      <c r="H474" s="2">
        <v>42070</v>
      </c>
      <c r="I474" s="2">
        <v>42072</v>
      </c>
      <c r="J474" s="1" t="s">
        <v>31</v>
      </c>
      <c r="K474" s="1">
        <v>91745</v>
      </c>
      <c r="L474" s="1" t="s">
        <v>32</v>
      </c>
      <c r="M474" s="1" t="s">
        <v>456</v>
      </c>
      <c r="N474" s="1" t="s">
        <v>37</v>
      </c>
      <c r="O474" s="1" t="s">
        <v>1097</v>
      </c>
      <c r="P474" s="1" t="s">
        <v>58</v>
      </c>
      <c r="Q474" s="1" t="s">
        <v>196</v>
      </c>
      <c r="R474" s="1" t="s">
        <v>81</v>
      </c>
      <c r="S474" s="1" t="s">
        <v>75</v>
      </c>
      <c r="T474" s="1"/>
      <c r="Y474" s="1"/>
    </row>
    <row r="475" spans="1:25" x14ac:dyDescent="0.35">
      <c r="A475" s="1">
        <v>851</v>
      </c>
      <c r="B475" s="1" t="str">
        <f>VLOOKUP(Table1[[#This Row],[Customer ID]],'Customer Lookup'!A:B,2,)</f>
        <v>Helen H Heller</v>
      </c>
      <c r="C475" s="1">
        <v>88569</v>
      </c>
      <c r="D475" s="1" t="str">
        <f>_xlfn.XLOOKUP(Table1[[#This Row],[Product Sub-Category]],'Product Lookup'!A:A,'Product Lookup'!B:B)</f>
        <v>Binders</v>
      </c>
      <c r="E475" s="1">
        <v>21</v>
      </c>
      <c r="F475" s="4">
        <v>3.36</v>
      </c>
      <c r="G475" s="1">
        <v>0.05</v>
      </c>
      <c r="H475" s="2">
        <v>42070</v>
      </c>
      <c r="I475" s="2">
        <v>42072</v>
      </c>
      <c r="J475" s="1" t="s">
        <v>31</v>
      </c>
      <c r="K475" s="1">
        <v>91745</v>
      </c>
      <c r="L475" s="1" t="s">
        <v>32</v>
      </c>
      <c r="M475" s="1" t="s">
        <v>456</v>
      </c>
      <c r="N475" s="1" t="s">
        <v>37</v>
      </c>
      <c r="O475" s="1" t="s">
        <v>1097</v>
      </c>
      <c r="P475" s="1" t="s">
        <v>58</v>
      </c>
      <c r="Q475" s="1" t="s">
        <v>2236</v>
      </c>
      <c r="R475" s="1" t="s">
        <v>81</v>
      </c>
      <c r="S475" s="1" t="s">
        <v>53</v>
      </c>
      <c r="T475" s="1"/>
      <c r="Y475" s="1"/>
    </row>
    <row r="476" spans="1:25" x14ac:dyDescent="0.35">
      <c r="A476" s="1">
        <v>851</v>
      </c>
      <c r="B476" s="1" t="str">
        <f>VLOOKUP(Table1[[#This Row],[Customer ID]],'Customer Lookup'!A:B,2,)</f>
        <v>Helen H Heller</v>
      </c>
      <c r="C476" s="1">
        <v>88571</v>
      </c>
      <c r="D476" s="1" t="str">
        <f>_xlfn.XLOOKUP(Table1[[#This Row],[Product Sub-Category]],'Product Lookup'!A:A,'Product Lookup'!B:B)</f>
        <v>Rubber Bands</v>
      </c>
      <c r="E476" s="1">
        <v>4</v>
      </c>
      <c r="F476" s="4">
        <v>1.26</v>
      </c>
      <c r="G476" s="1">
        <v>0.05</v>
      </c>
      <c r="H476" s="2">
        <v>42124</v>
      </c>
      <c r="I476" s="2">
        <v>42124</v>
      </c>
      <c r="J476" s="1" t="s">
        <v>41</v>
      </c>
      <c r="K476" s="1">
        <v>91745</v>
      </c>
      <c r="L476" s="1" t="s">
        <v>32</v>
      </c>
      <c r="M476" s="1" t="s">
        <v>456</v>
      </c>
      <c r="N476" s="1" t="s">
        <v>37</v>
      </c>
      <c r="O476" s="1" t="s">
        <v>1097</v>
      </c>
      <c r="P476" s="1" t="s">
        <v>58</v>
      </c>
      <c r="Q476" s="1" t="s">
        <v>60</v>
      </c>
      <c r="R476" s="1" t="s">
        <v>81</v>
      </c>
      <c r="S476" s="1" t="s">
        <v>26</v>
      </c>
      <c r="T476" s="1"/>
      <c r="Y476" s="1"/>
    </row>
    <row r="477" spans="1:25" x14ac:dyDescent="0.35">
      <c r="A477" s="1">
        <v>853</v>
      </c>
      <c r="B477" s="1" t="str">
        <f>VLOOKUP(Table1[[#This Row],[Customer ID]],'Customer Lookup'!A:B,2,)</f>
        <v>Leah Davenport</v>
      </c>
      <c r="C477" s="1">
        <v>88570</v>
      </c>
      <c r="D477" s="1" t="str">
        <f>_xlfn.XLOOKUP(Table1[[#This Row],[Product Sub-Category]],'Product Lookup'!A:A,'Product Lookup'!B:B)</f>
        <v>Binders</v>
      </c>
      <c r="E477" s="1">
        <v>12</v>
      </c>
      <c r="F477" s="4">
        <v>4.24</v>
      </c>
      <c r="G477" s="1">
        <v>0.05</v>
      </c>
      <c r="H477" s="2">
        <v>42079</v>
      </c>
      <c r="I477" s="2">
        <v>42081</v>
      </c>
      <c r="J477" s="1" t="s">
        <v>21</v>
      </c>
      <c r="K477" s="1">
        <v>92345</v>
      </c>
      <c r="L477" s="1" t="s">
        <v>32</v>
      </c>
      <c r="M477" s="1" t="s">
        <v>458</v>
      </c>
      <c r="N477" s="1" t="s">
        <v>37</v>
      </c>
      <c r="O477" s="1" t="s">
        <v>2243</v>
      </c>
      <c r="P477" s="1" t="s">
        <v>58</v>
      </c>
      <c r="Q477" s="1" t="s">
        <v>2236</v>
      </c>
      <c r="R477" s="1" t="s">
        <v>51</v>
      </c>
      <c r="S477" s="1" t="s">
        <v>53</v>
      </c>
      <c r="T477" s="1"/>
      <c r="Y477" s="1"/>
    </row>
    <row r="478" spans="1:25" x14ac:dyDescent="0.35">
      <c r="A478" s="1">
        <v>854</v>
      </c>
      <c r="B478" s="1" t="str">
        <f>VLOOKUP(Table1[[#This Row],[Customer ID]],'Customer Lookup'!A:B,2,)</f>
        <v>Karen Hendricks</v>
      </c>
      <c r="C478" s="1">
        <v>88571</v>
      </c>
      <c r="D478" s="1" t="str">
        <f>_xlfn.XLOOKUP(Table1[[#This Row],[Product Sub-Category]],'Product Lookup'!A:A,'Product Lookup'!B:B)</f>
        <v>Pens</v>
      </c>
      <c r="E478" s="1">
        <v>22</v>
      </c>
      <c r="F478" s="4">
        <v>1.76</v>
      </c>
      <c r="G478" s="1">
        <v>0.05</v>
      </c>
      <c r="H478" s="2">
        <v>42124</v>
      </c>
      <c r="I478" s="2">
        <v>42126</v>
      </c>
      <c r="J478" s="1" t="s">
        <v>41</v>
      </c>
      <c r="K478" s="1">
        <v>6405</v>
      </c>
      <c r="L478" s="1" t="s">
        <v>32</v>
      </c>
      <c r="M478" s="1" t="s">
        <v>459</v>
      </c>
      <c r="N478" s="1" t="s">
        <v>171</v>
      </c>
      <c r="O478" s="1" t="s">
        <v>2243</v>
      </c>
      <c r="P478" s="1" t="s">
        <v>58</v>
      </c>
      <c r="Q478" s="1" t="s">
        <v>25</v>
      </c>
      <c r="R478" s="1" t="s">
        <v>81</v>
      </c>
      <c r="S478" s="1" t="s">
        <v>26</v>
      </c>
      <c r="T478" s="1"/>
      <c r="Y478" s="1"/>
    </row>
    <row r="479" spans="1:25" x14ac:dyDescent="0.35">
      <c r="A479" s="1">
        <v>855</v>
      </c>
      <c r="B479" s="1" t="str">
        <f>VLOOKUP(Table1[[#This Row],[Customer ID]],'Customer Lookup'!A:B,2,)</f>
        <v>Jacob Lanier</v>
      </c>
      <c r="C479" s="1">
        <v>88571</v>
      </c>
      <c r="D479" s="1" t="str">
        <f>_xlfn.XLOOKUP(Table1[[#This Row],[Product Sub-Category]],'Product Lookup'!A:A,'Product Lookup'!B:B)</f>
        <v>Storage</v>
      </c>
      <c r="E479" s="1">
        <v>23</v>
      </c>
      <c r="F479" s="4">
        <v>24.98</v>
      </c>
      <c r="G479" s="1">
        <v>0.05</v>
      </c>
      <c r="H479" s="2">
        <v>42124</v>
      </c>
      <c r="I479" s="2">
        <v>42125</v>
      </c>
      <c r="J479" s="1" t="s">
        <v>41</v>
      </c>
      <c r="K479" s="1">
        <v>6810</v>
      </c>
      <c r="L479" s="1" t="s">
        <v>32</v>
      </c>
      <c r="M479" s="1" t="s">
        <v>460</v>
      </c>
      <c r="N479" s="1" t="s">
        <v>171</v>
      </c>
      <c r="O479" s="1" t="s">
        <v>2243</v>
      </c>
      <c r="P479" s="1" t="s">
        <v>58</v>
      </c>
      <c r="Q479" s="1" t="s">
        <v>119</v>
      </c>
      <c r="R479" s="1" t="s">
        <v>81</v>
      </c>
      <c r="S479" s="1" t="s">
        <v>53</v>
      </c>
      <c r="T479" s="1"/>
      <c r="Y479" s="1"/>
    </row>
    <row r="480" spans="1:25" x14ac:dyDescent="0.35">
      <c r="A480" s="1">
        <v>858</v>
      </c>
      <c r="B480" s="1" t="str">
        <f>VLOOKUP(Table1[[#This Row],[Customer ID]],'Customer Lookup'!A:B,2,)</f>
        <v>Arthur Brady</v>
      </c>
      <c r="C480" s="1">
        <v>88571</v>
      </c>
      <c r="D480" s="1" t="str">
        <f>_xlfn.XLOOKUP(Table1[[#This Row],[Product Sub-Category]],'Product Lookup'!A:A,'Product Lookup'!B:B)</f>
        <v>Telephones</v>
      </c>
      <c r="E480" s="1">
        <v>2</v>
      </c>
      <c r="F480" s="4">
        <v>35.99</v>
      </c>
      <c r="G480" s="1">
        <v>0.05</v>
      </c>
      <c r="H480" s="2">
        <v>42124</v>
      </c>
      <c r="I480" s="2">
        <v>42126</v>
      </c>
      <c r="J480" s="1" t="s">
        <v>41</v>
      </c>
      <c r="K480" s="1">
        <v>4240</v>
      </c>
      <c r="L480" s="1" t="s">
        <v>22</v>
      </c>
      <c r="M480" s="1" t="s">
        <v>294</v>
      </c>
      <c r="N480" s="1" t="s">
        <v>147</v>
      </c>
      <c r="O480" s="1" t="s">
        <v>2244</v>
      </c>
      <c r="P480" s="1" t="s">
        <v>73</v>
      </c>
      <c r="Q480" s="1" t="s">
        <v>2234</v>
      </c>
      <c r="R480" s="1" t="s">
        <v>81</v>
      </c>
      <c r="S480" s="1" t="s">
        <v>26</v>
      </c>
      <c r="T480" s="1"/>
      <c r="Y480" s="1"/>
    </row>
    <row r="481" spans="1:25" x14ac:dyDescent="0.35">
      <c r="A481" s="1">
        <v>865</v>
      </c>
      <c r="B481" s="1" t="str">
        <f>VLOOKUP(Table1[[#This Row],[Customer ID]],'Customer Lookup'!A:B,2,)</f>
        <v>Dana Burgess</v>
      </c>
      <c r="C481" s="1">
        <v>90674</v>
      </c>
      <c r="D481" s="1" t="str">
        <f>_xlfn.XLOOKUP(Table1[[#This Row],[Product Sub-Category]],'Product Lookup'!A:A,'Product Lookup'!B:B)</f>
        <v>Furnishings</v>
      </c>
      <c r="E481" s="1">
        <v>18</v>
      </c>
      <c r="F481" s="4">
        <v>14.2</v>
      </c>
      <c r="G481" s="1">
        <v>0.05</v>
      </c>
      <c r="H481" s="2">
        <v>42151</v>
      </c>
      <c r="I481" s="2">
        <v>42152</v>
      </c>
      <c r="J481" s="1" t="s">
        <v>41</v>
      </c>
      <c r="K481" s="1">
        <v>46312</v>
      </c>
      <c r="L481" s="1" t="s">
        <v>32</v>
      </c>
      <c r="M481" s="1" t="s">
        <v>415</v>
      </c>
      <c r="N481" s="1" t="s">
        <v>376</v>
      </c>
      <c r="O481" s="1" t="s">
        <v>2244</v>
      </c>
      <c r="P481" s="1" t="s">
        <v>34</v>
      </c>
      <c r="Q481" s="1" t="s">
        <v>52</v>
      </c>
      <c r="R481" s="1" t="s">
        <v>81</v>
      </c>
      <c r="S481" s="1" t="s">
        <v>26</v>
      </c>
      <c r="T481" s="1"/>
      <c r="Y481" s="1"/>
    </row>
    <row r="482" spans="1:25" x14ac:dyDescent="0.35">
      <c r="A482" s="1">
        <v>865</v>
      </c>
      <c r="B482" s="1" t="str">
        <f>VLOOKUP(Table1[[#This Row],[Customer ID]],'Customer Lookup'!A:B,2,)</f>
        <v>Dana Burgess</v>
      </c>
      <c r="C482" s="1">
        <v>90675</v>
      </c>
      <c r="D482" s="1" t="str">
        <f>_xlfn.XLOOKUP(Table1[[#This Row],[Product Sub-Category]],'Product Lookup'!A:A,'Product Lookup'!B:B)</f>
        <v>Paper</v>
      </c>
      <c r="E482" s="1">
        <v>12</v>
      </c>
      <c r="F482" s="4">
        <v>6.48</v>
      </c>
      <c r="G482" s="1">
        <v>0.05</v>
      </c>
      <c r="H482" s="2">
        <v>42061</v>
      </c>
      <c r="I482" s="2">
        <v>42065</v>
      </c>
      <c r="J482" s="1" t="s">
        <v>98</v>
      </c>
      <c r="K482" s="1">
        <v>46312</v>
      </c>
      <c r="L482" s="1" t="s">
        <v>22</v>
      </c>
      <c r="M482" s="1" t="s">
        <v>415</v>
      </c>
      <c r="N482" s="1" t="s">
        <v>376</v>
      </c>
      <c r="O482" s="1" t="s">
        <v>2244</v>
      </c>
      <c r="P482" s="1" t="s">
        <v>58</v>
      </c>
      <c r="Q482" s="1" t="s">
        <v>83</v>
      </c>
      <c r="R482" s="1" t="s">
        <v>81</v>
      </c>
      <c r="S482" s="1" t="s">
        <v>53</v>
      </c>
      <c r="T482" s="1"/>
      <c r="Y482" s="1"/>
    </row>
    <row r="483" spans="1:25" x14ac:dyDescent="0.35">
      <c r="A483" s="1">
        <v>868</v>
      </c>
      <c r="B483" s="1" t="str">
        <f>VLOOKUP(Table1[[#This Row],[Customer ID]],'Customer Lookup'!A:B,2,)</f>
        <v>Sharon Ellis</v>
      </c>
      <c r="C483" s="1">
        <v>91194</v>
      </c>
      <c r="D483" s="1" t="str">
        <f>_xlfn.XLOOKUP(Table1[[#This Row],[Product Sub-Category]],'Product Lookup'!A:A,'Product Lookup'!B:B)</f>
        <v>Furnishings</v>
      </c>
      <c r="E483" s="1">
        <v>10</v>
      </c>
      <c r="F483" s="4">
        <v>29.18</v>
      </c>
      <c r="G483" s="1">
        <v>0.05</v>
      </c>
      <c r="H483" s="2">
        <v>42060</v>
      </c>
      <c r="I483" s="2">
        <v>42062</v>
      </c>
      <c r="J483" s="1" t="s">
        <v>31</v>
      </c>
      <c r="K483" s="1">
        <v>55126</v>
      </c>
      <c r="L483" s="1" t="s">
        <v>22</v>
      </c>
      <c r="M483" s="1" t="s">
        <v>461</v>
      </c>
      <c r="N483" s="1" t="s">
        <v>55</v>
      </c>
      <c r="O483" s="1" t="s">
        <v>2244</v>
      </c>
      <c r="P483" s="1" t="s">
        <v>34</v>
      </c>
      <c r="Q483" s="1" t="s">
        <v>52</v>
      </c>
      <c r="R483" s="1" t="s">
        <v>81</v>
      </c>
      <c r="S483" s="1" t="s">
        <v>53</v>
      </c>
      <c r="T483" s="1"/>
      <c r="Y483" s="1"/>
    </row>
    <row r="484" spans="1:25" x14ac:dyDescent="0.35">
      <c r="A484" s="1">
        <v>868</v>
      </c>
      <c r="B484" s="1" t="str">
        <f>VLOOKUP(Table1[[#This Row],[Customer ID]],'Customer Lookup'!A:B,2,)</f>
        <v>Sharon Ellis</v>
      </c>
      <c r="C484" s="1">
        <v>91194</v>
      </c>
      <c r="D484" s="1" t="str">
        <f>_xlfn.XLOOKUP(Table1[[#This Row],[Product Sub-Category]],'Product Lookup'!A:A,'Product Lookup'!B:B)</f>
        <v>Storage</v>
      </c>
      <c r="E484" s="1">
        <v>8</v>
      </c>
      <c r="F484" s="4">
        <v>80.98</v>
      </c>
      <c r="G484" s="1">
        <v>0.05</v>
      </c>
      <c r="H484" s="2">
        <v>42060</v>
      </c>
      <c r="I484" s="2">
        <v>42062</v>
      </c>
      <c r="J484" s="1" t="s">
        <v>31</v>
      </c>
      <c r="K484" s="1">
        <v>55126</v>
      </c>
      <c r="L484" s="1" t="s">
        <v>32</v>
      </c>
      <c r="M484" s="1" t="s">
        <v>461</v>
      </c>
      <c r="N484" s="1" t="s">
        <v>55</v>
      </c>
      <c r="O484" s="1" t="s">
        <v>2244</v>
      </c>
      <c r="P484" s="1" t="s">
        <v>58</v>
      </c>
      <c r="Q484" s="1" t="s">
        <v>119</v>
      </c>
      <c r="R484" s="1" t="s">
        <v>81</v>
      </c>
      <c r="S484" s="1" t="s">
        <v>178</v>
      </c>
      <c r="T484" s="1"/>
      <c r="Y484" s="1"/>
    </row>
    <row r="485" spans="1:25" x14ac:dyDescent="0.35">
      <c r="A485" s="1">
        <v>868</v>
      </c>
      <c r="B485" s="1" t="str">
        <f>VLOOKUP(Table1[[#This Row],[Customer ID]],'Customer Lookup'!A:B,2,)</f>
        <v>Sharon Ellis</v>
      </c>
      <c r="C485" s="1">
        <v>91195</v>
      </c>
      <c r="D485" s="1" t="str">
        <f>_xlfn.XLOOKUP(Table1[[#This Row],[Product Sub-Category]],'Product Lookup'!A:A,'Product Lookup'!B:B)</f>
        <v>Paper</v>
      </c>
      <c r="E485" s="1">
        <v>20</v>
      </c>
      <c r="F485" s="4">
        <v>6.48</v>
      </c>
      <c r="G485" s="1">
        <v>0.05</v>
      </c>
      <c r="H485" s="2">
        <v>42069</v>
      </c>
      <c r="I485" s="2">
        <v>42070</v>
      </c>
      <c r="J485" s="1" t="s">
        <v>41</v>
      </c>
      <c r="K485" s="1">
        <v>55126</v>
      </c>
      <c r="L485" s="1" t="s">
        <v>32</v>
      </c>
      <c r="M485" s="1" t="s">
        <v>461</v>
      </c>
      <c r="N485" s="1" t="s">
        <v>55</v>
      </c>
      <c r="O485" s="1" t="s">
        <v>2244</v>
      </c>
      <c r="P485" s="1" t="s">
        <v>58</v>
      </c>
      <c r="Q485" s="1" t="s">
        <v>83</v>
      </c>
      <c r="R485" s="1" t="s">
        <v>81</v>
      </c>
      <c r="S485" s="1" t="s">
        <v>53</v>
      </c>
      <c r="T485" s="1"/>
      <c r="Y485" s="1"/>
    </row>
    <row r="486" spans="1:25" x14ac:dyDescent="0.35">
      <c r="A486" s="1">
        <v>868</v>
      </c>
      <c r="B486" s="1" t="str">
        <f>VLOOKUP(Table1[[#This Row],[Customer ID]],'Customer Lookup'!A:B,2,)</f>
        <v>Sharon Ellis</v>
      </c>
      <c r="C486" s="1">
        <v>91195</v>
      </c>
      <c r="D486" s="1" t="str">
        <f>_xlfn.XLOOKUP(Table1[[#This Row],[Product Sub-Category]],'Product Lookup'!A:A,'Product Lookup'!B:B)</f>
        <v>Tables</v>
      </c>
      <c r="E486" s="1">
        <v>12</v>
      </c>
      <c r="F486" s="4">
        <v>349.45</v>
      </c>
      <c r="G486" s="1">
        <v>0.1</v>
      </c>
      <c r="H486" s="2">
        <v>42069</v>
      </c>
      <c r="I486" s="2">
        <v>42070</v>
      </c>
      <c r="J486" s="1" t="s">
        <v>41</v>
      </c>
      <c r="K486" s="1">
        <v>55126</v>
      </c>
      <c r="L486" s="1" t="s">
        <v>22</v>
      </c>
      <c r="M486" s="1" t="s">
        <v>461</v>
      </c>
      <c r="N486" s="1" t="s">
        <v>55</v>
      </c>
      <c r="O486" s="1" t="s">
        <v>1097</v>
      </c>
      <c r="P486" s="1" t="s">
        <v>34</v>
      </c>
      <c r="Q486" s="1" t="s">
        <v>123</v>
      </c>
      <c r="R486" s="1" t="s">
        <v>81</v>
      </c>
      <c r="S486" s="1" t="s">
        <v>36</v>
      </c>
      <c r="T486" s="1"/>
      <c r="Y486" s="1"/>
    </row>
    <row r="487" spans="1:25" x14ac:dyDescent="0.35">
      <c r="A487" s="1">
        <v>871</v>
      </c>
      <c r="B487" s="1" t="str">
        <f>VLOOKUP(Table1[[#This Row],[Customer ID]],'Customer Lookup'!A:B,2,)</f>
        <v>Sandy Ellington</v>
      </c>
      <c r="C487" s="1">
        <v>90577</v>
      </c>
      <c r="D487" s="1" t="str">
        <f>_xlfn.XLOOKUP(Table1[[#This Row],[Product Sub-Category]],'Product Lookup'!A:A,'Product Lookup'!B:B)</f>
        <v>Furnishings</v>
      </c>
      <c r="E487" s="1">
        <v>2</v>
      </c>
      <c r="F487" s="4">
        <v>14.2</v>
      </c>
      <c r="G487" s="1">
        <v>0.05</v>
      </c>
      <c r="H487" s="2">
        <v>42078</v>
      </c>
      <c r="I487" s="2">
        <v>42080</v>
      </c>
      <c r="J487" s="1" t="s">
        <v>31</v>
      </c>
      <c r="K487" s="1">
        <v>89502</v>
      </c>
      <c r="L487" s="1" t="s">
        <v>32</v>
      </c>
      <c r="M487" s="1" t="s">
        <v>462</v>
      </c>
      <c r="N487" s="1" t="s">
        <v>317</v>
      </c>
      <c r="O487" s="1" t="s">
        <v>1097</v>
      </c>
      <c r="P487" s="1" t="s">
        <v>34</v>
      </c>
      <c r="Q487" s="1" t="s">
        <v>52</v>
      </c>
      <c r="R487" s="1" t="s">
        <v>42</v>
      </c>
      <c r="S487" s="1" t="s">
        <v>26</v>
      </c>
      <c r="T487" s="1"/>
      <c r="Y487" s="1"/>
    </row>
    <row r="488" spans="1:25" x14ac:dyDescent="0.35">
      <c r="A488" s="1">
        <v>871</v>
      </c>
      <c r="B488" s="1" t="str">
        <f>VLOOKUP(Table1[[#This Row],[Customer ID]],'Customer Lookup'!A:B,2,)</f>
        <v>Sandy Ellington</v>
      </c>
      <c r="C488" s="1">
        <v>90578</v>
      </c>
      <c r="D488" s="1" t="str">
        <f>_xlfn.XLOOKUP(Table1[[#This Row],[Product Sub-Category]],'Product Lookup'!A:A,'Product Lookup'!B:B)</f>
        <v>Binders</v>
      </c>
      <c r="E488" s="1">
        <v>12</v>
      </c>
      <c r="F488" s="4">
        <v>5.94</v>
      </c>
      <c r="G488" s="1">
        <v>0.05</v>
      </c>
      <c r="H488" s="2">
        <v>42144</v>
      </c>
      <c r="I488" s="2">
        <v>42147</v>
      </c>
      <c r="J488" s="1" t="s">
        <v>31</v>
      </c>
      <c r="K488" s="1">
        <v>89502</v>
      </c>
      <c r="L488" s="1" t="s">
        <v>32</v>
      </c>
      <c r="M488" s="1" t="s">
        <v>462</v>
      </c>
      <c r="N488" s="1" t="s">
        <v>317</v>
      </c>
      <c r="O488" s="1" t="s">
        <v>1097</v>
      </c>
      <c r="P488" s="1" t="s">
        <v>58</v>
      </c>
      <c r="Q488" s="1" t="s">
        <v>2236</v>
      </c>
      <c r="R488" s="1" t="s">
        <v>42</v>
      </c>
      <c r="S488" s="1" t="s">
        <v>53</v>
      </c>
      <c r="T488" s="1"/>
      <c r="Y488" s="1"/>
    </row>
    <row r="489" spans="1:25" x14ac:dyDescent="0.35">
      <c r="A489" s="1">
        <v>871</v>
      </c>
      <c r="B489" s="1" t="str">
        <f>VLOOKUP(Table1[[#This Row],[Customer ID]],'Customer Lookup'!A:B,2,)</f>
        <v>Sandy Ellington</v>
      </c>
      <c r="C489" s="1">
        <v>90578</v>
      </c>
      <c r="D489" s="1" t="str">
        <f>_xlfn.XLOOKUP(Table1[[#This Row],[Product Sub-Category]],'Product Lookup'!A:A,'Product Lookup'!B:B)</f>
        <v>Paper</v>
      </c>
      <c r="E489" s="1">
        <v>18</v>
      </c>
      <c r="F489" s="4">
        <v>6.48</v>
      </c>
      <c r="G489" s="1">
        <v>0.05</v>
      </c>
      <c r="H489" s="2">
        <v>42144</v>
      </c>
      <c r="I489" s="2">
        <v>42146</v>
      </c>
      <c r="J489" s="1" t="s">
        <v>31</v>
      </c>
      <c r="K489" s="1">
        <v>89502</v>
      </c>
      <c r="L489" s="1" t="s">
        <v>32</v>
      </c>
      <c r="M489" s="1" t="s">
        <v>462</v>
      </c>
      <c r="N489" s="1" t="s">
        <v>317</v>
      </c>
      <c r="O489" s="1" t="s">
        <v>1097</v>
      </c>
      <c r="P489" s="1" t="s">
        <v>58</v>
      </c>
      <c r="Q489" s="1" t="s">
        <v>83</v>
      </c>
      <c r="R489" s="1" t="s">
        <v>42</v>
      </c>
      <c r="S489" s="1" t="s">
        <v>53</v>
      </c>
      <c r="T489" s="1"/>
      <c r="Y489" s="1"/>
    </row>
    <row r="490" spans="1:25" x14ac:dyDescent="0.35">
      <c r="A490" s="1">
        <v>875</v>
      </c>
      <c r="B490" s="1" t="str">
        <f>VLOOKUP(Table1[[#This Row],[Customer ID]],'Customer Lookup'!A:B,2,)</f>
        <v>Erika Fink</v>
      </c>
      <c r="C490" s="1">
        <v>89059</v>
      </c>
      <c r="D490" s="1" t="str">
        <f>_xlfn.XLOOKUP(Table1[[#This Row],[Product Sub-Category]],'Product Lookup'!A:A,'Product Lookup'!B:B)</f>
        <v>Appliances</v>
      </c>
      <c r="E490" s="1">
        <v>18</v>
      </c>
      <c r="F490" s="4">
        <v>4.37</v>
      </c>
      <c r="G490" s="1">
        <v>0.05</v>
      </c>
      <c r="H490" s="2">
        <v>42056</v>
      </c>
      <c r="I490" s="2">
        <v>42057</v>
      </c>
      <c r="J490" s="1" t="s">
        <v>21</v>
      </c>
      <c r="K490" s="1">
        <v>84106</v>
      </c>
      <c r="L490" s="1" t="s">
        <v>32</v>
      </c>
      <c r="M490" s="1" t="s">
        <v>463</v>
      </c>
      <c r="N490" s="1" t="s">
        <v>161</v>
      </c>
      <c r="O490" s="1" t="s">
        <v>1097</v>
      </c>
      <c r="P490" s="1" t="s">
        <v>58</v>
      </c>
      <c r="Q490" s="1" t="s">
        <v>196</v>
      </c>
      <c r="R490" s="1" t="s">
        <v>51</v>
      </c>
      <c r="S490" s="1" t="s">
        <v>53</v>
      </c>
      <c r="T490" s="1"/>
      <c r="Y490" s="1"/>
    </row>
    <row r="491" spans="1:25" x14ac:dyDescent="0.35">
      <c r="A491" s="1">
        <v>875</v>
      </c>
      <c r="B491" s="1" t="str">
        <f>VLOOKUP(Table1[[#This Row],[Customer ID]],'Customer Lookup'!A:B,2,)</f>
        <v>Erika Fink</v>
      </c>
      <c r="C491" s="1">
        <v>89059</v>
      </c>
      <c r="D491" s="1" t="str">
        <f>_xlfn.XLOOKUP(Table1[[#This Row],[Product Sub-Category]],'Product Lookup'!A:A,'Product Lookup'!B:B)</f>
        <v>Telephones</v>
      </c>
      <c r="E491" s="1">
        <v>4</v>
      </c>
      <c r="F491" s="4">
        <v>155.99</v>
      </c>
      <c r="G491" s="1">
        <v>0.1</v>
      </c>
      <c r="H491" s="2">
        <v>42056</v>
      </c>
      <c r="I491" s="2">
        <v>42058</v>
      </c>
      <c r="J491" s="1" t="s">
        <v>21</v>
      </c>
      <c r="K491" s="1">
        <v>84106</v>
      </c>
      <c r="L491" s="1" t="s">
        <v>32</v>
      </c>
      <c r="M491" s="1" t="s">
        <v>463</v>
      </c>
      <c r="N491" s="1" t="s">
        <v>161</v>
      </c>
      <c r="O491" s="1" t="s">
        <v>1097</v>
      </c>
      <c r="P491" s="1" t="s">
        <v>73</v>
      </c>
      <c r="Q491" s="1" t="s">
        <v>2234</v>
      </c>
      <c r="R491" s="1" t="s">
        <v>51</v>
      </c>
      <c r="S491" s="1" t="s">
        <v>53</v>
      </c>
      <c r="T491" s="1"/>
      <c r="Y491" s="1"/>
    </row>
    <row r="492" spans="1:25" x14ac:dyDescent="0.35">
      <c r="A492" s="1">
        <v>880</v>
      </c>
      <c r="B492" s="1" t="str">
        <f>VLOOKUP(Table1[[#This Row],[Customer ID]],'Customer Lookup'!A:B,2,)</f>
        <v>Ellen Beck</v>
      </c>
      <c r="C492" s="1">
        <v>86153</v>
      </c>
      <c r="D492" s="1" t="str">
        <f>_xlfn.XLOOKUP(Table1[[#This Row],[Product Sub-Category]],'Product Lookup'!A:A,'Product Lookup'!B:B)</f>
        <v>Envelopes</v>
      </c>
      <c r="E492" s="1">
        <v>5</v>
      </c>
      <c r="F492" s="4">
        <v>5.68</v>
      </c>
      <c r="G492" s="1">
        <v>0.05</v>
      </c>
      <c r="H492" s="2">
        <v>42088</v>
      </c>
      <c r="I492" s="2">
        <v>42090</v>
      </c>
      <c r="J492" s="1" t="s">
        <v>41</v>
      </c>
      <c r="K492" s="1">
        <v>85254</v>
      </c>
      <c r="L492" s="1" t="s">
        <v>32</v>
      </c>
      <c r="M492" s="1" t="s">
        <v>464</v>
      </c>
      <c r="N492" s="1" t="s">
        <v>250</v>
      </c>
      <c r="O492" s="1" t="s">
        <v>1097</v>
      </c>
      <c r="P492" s="1" t="s">
        <v>58</v>
      </c>
      <c r="Q492" s="1" t="s">
        <v>61</v>
      </c>
      <c r="R492" s="1" t="s">
        <v>51</v>
      </c>
      <c r="S492" s="1" t="s">
        <v>53</v>
      </c>
      <c r="T492" s="1"/>
      <c r="Y492" s="1"/>
    </row>
    <row r="493" spans="1:25" x14ac:dyDescent="0.35">
      <c r="A493" s="1">
        <v>880</v>
      </c>
      <c r="B493" s="1" t="str">
        <f>VLOOKUP(Table1[[#This Row],[Customer ID]],'Customer Lookup'!A:B,2,)</f>
        <v>Ellen Beck</v>
      </c>
      <c r="C493" s="1">
        <v>86153</v>
      </c>
      <c r="D493" s="1" t="str">
        <f>_xlfn.XLOOKUP(Table1[[#This Row],[Product Sub-Category]],'Product Lookup'!A:A,'Product Lookup'!B:B)</f>
        <v>Paper</v>
      </c>
      <c r="E493" s="1">
        <v>1</v>
      </c>
      <c r="F493" s="4">
        <v>22.84</v>
      </c>
      <c r="G493" s="1">
        <v>0.05</v>
      </c>
      <c r="H493" s="2">
        <v>42088</v>
      </c>
      <c r="I493" s="2">
        <v>42090</v>
      </c>
      <c r="J493" s="1" t="s">
        <v>41</v>
      </c>
      <c r="K493" s="1">
        <v>85254</v>
      </c>
      <c r="L493" s="1" t="s">
        <v>32</v>
      </c>
      <c r="M493" s="1" t="s">
        <v>464</v>
      </c>
      <c r="N493" s="1" t="s">
        <v>250</v>
      </c>
      <c r="O493" s="1" t="s">
        <v>2244</v>
      </c>
      <c r="P493" s="1" t="s">
        <v>58</v>
      </c>
      <c r="Q493" s="1" t="s">
        <v>83</v>
      </c>
      <c r="R493" s="1" t="s">
        <v>51</v>
      </c>
      <c r="S493" s="1" t="s">
        <v>53</v>
      </c>
      <c r="T493" s="1"/>
      <c r="Y493" s="1"/>
    </row>
    <row r="494" spans="1:25" x14ac:dyDescent="0.35">
      <c r="A494" s="1">
        <v>885</v>
      </c>
      <c r="B494" s="1" t="str">
        <f>VLOOKUP(Table1[[#This Row],[Customer ID]],'Customer Lookup'!A:B,2,)</f>
        <v>Malcolm Robertson</v>
      </c>
      <c r="C494" s="1">
        <v>89537</v>
      </c>
      <c r="D494" s="1" t="str">
        <f>_xlfn.XLOOKUP(Table1[[#This Row],[Product Sub-Category]],'Product Lookup'!A:A,'Product Lookup'!B:B)</f>
        <v>Chairs</v>
      </c>
      <c r="E494" s="1">
        <v>41</v>
      </c>
      <c r="F494" s="4">
        <v>25.98</v>
      </c>
      <c r="G494" s="1">
        <v>0.05</v>
      </c>
      <c r="H494" s="2">
        <v>42148</v>
      </c>
      <c r="I494" s="2">
        <v>42149</v>
      </c>
      <c r="J494" s="1" t="s">
        <v>41</v>
      </c>
      <c r="K494" s="1">
        <v>79109</v>
      </c>
      <c r="L494" s="1" t="s">
        <v>22</v>
      </c>
      <c r="M494" s="1" t="s">
        <v>450</v>
      </c>
      <c r="N494" s="1" t="s">
        <v>112</v>
      </c>
      <c r="O494" s="1" t="s">
        <v>2244</v>
      </c>
      <c r="P494" s="1" t="s">
        <v>34</v>
      </c>
      <c r="Q494" s="1" t="s">
        <v>35</v>
      </c>
      <c r="R494" s="1" t="s">
        <v>81</v>
      </c>
      <c r="S494" s="1" t="s">
        <v>36</v>
      </c>
      <c r="T494" s="1"/>
      <c r="Y494" s="1"/>
    </row>
    <row r="495" spans="1:25" x14ac:dyDescent="0.35">
      <c r="A495" s="1">
        <v>890</v>
      </c>
      <c r="B495" s="1" t="str">
        <f>VLOOKUP(Table1[[#This Row],[Customer ID]],'Customer Lookup'!A:B,2,)</f>
        <v>Billie Fowler</v>
      </c>
      <c r="C495" s="1">
        <v>89536</v>
      </c>
      <c r="D495" s="1" t="str">
        <f>_xlfn.XLOOKUP(Table1[[#This Row],[Product Sub-Category]],'Product Lookup'!A:A,'Product Lookup'!B:B)</f>
        <v>Chairs</v>
      </c>
      <c r="E495" s="1">
        <v>11</v>
      </c>
      <c r="F495" s="4">
        <v>1.81</v>
      </c>
      <c r="G495" s="1">
        <v>0.05</v>
      </c>
      <c r="H495" s="2">
        <v>42009</v>
      </c>
      <c r="I495" s="2">
        <v>42010</v>
      </c>
      <c r="J495" s="1" t="s">
        <v>41</v>
      </c>
      <c r="K495" s="1">
        <v>76021</v>
      </c>
      <c r="L495" s="1" t="s">
        <v>32</v>
      </c>
      <c r="M495" s="1" t="s">
        <v>465</v>
      </c>
      <c r="N495" s="1" t="s">
        <v>112</v>
      </c>
      <c r="O495" s="1" t="s">
        <v>2244</v>
      </c>
      <c r="P495" s="1" t="s">
        <v>34</v>
      </c>
      <c r="Q495" s="1" t="s">
        <v>35</v>
      </c>
      <c r="R495" s="1" t="s">
        <v>104</v>
      </c>
      <c r="S495" s="1" t="s">
        <v>36</v>
      </c>
      <c r="T495" s="1"/>
      <c r="Y495" s="1"/>
    </row>
    <row r="496" spans="1:25" x14ac:dyDescent="0.35">
      <c r="A496" s="1">
        <v>890</v>
      </c>
      <c r="B496" s="1" t="str">
        <f>VLOOKUP(Table1[[#This Row],[Customer ID]],'Customer Lookup'!A:B,2,)</f>
        <v>Billie Fowler</v>
      </c>
      <c r="C496" s="1">
        <v>89536</v>
      </c>
      <c r="D496" s="1" t="str">
        <f>_xlfn.XLOOKUP(Table1[[#This Row],[Product Sub-Category]],'Product Lookup'!A:A,'Product Lookup'!B:B)</f>
        <v>Telephones</v>
      </c>
      <c r="E496" s="1">
        <v>6</v>
      </c>
      <c r="F496" s="4">
        <v>125.99</v>
      </c>
      <c r="G496" s="1">
        <v>0.1</v>
      </c>
      <c r="H496" s="2">
        <v>42009</v>
      </c>
      <c r="I496" s="2">
        <v>42009</v>
      </c>
      <c r="J496" s="1" t="s">
        <v>41</v>
      </c>
      <c r="K496" s="1">
        <v>76021</v>
      </c>
      <c r="L496" s="1" t="s">
        <v>32</v>
      </c>
      <c r="M496" s="1" t="s">
        <v>465</v>
      </c>
      <c r="N496" s="1" t="s">
        <v>112</v>
      </c>
      <c r="O496" s="1" t="s">
        <v>2243</v>
      </c>
      <c r="P496" s="1" t="s">
        <v>73</v>
      </c>
      <c r="Q496" s="1" t="s">
        <v>2234</v>
      </c>
      <c r="R496" s="1" t="s">
        <v>104</v>
      </c>
      <c r="S496" s="1" t="s">
        <v>53</v>
      </c>
      <c r="T496" s="1"/>
      <c r="Y496" s="1"/>
    </row>
    <row r="497" spans="1:25" x14ac:dyDescent="0.35">
      <c r="A497" s="1">
        <v>894</v>
      </c>
      <c r="B497" s="1" t="str">
        <f>VLOOKUP(Table1[[#This Row],[Customer ID]],'Customer Lookup'!A:B,2,)</f>
        <v>Gail Rankin Cole</v>
      </c>
      <c r="C497" s="1">
        <v>14596</v>
      </c>
      <c r="D497" s="1" t="str">
        <f>_xlfn.XLOOKUP(Table1[[#This Row],[Product Sub-Category]],'Product Lookup'!A:A,'Product Lookup'!B:B)</f>
        <v>Furnishings</v>
      </c>
      <c r="E497" s="1">
        <v>24</v>
      </c>
      <c r="F497" s="4">
        <v>8.34</v>
      </c>
      <c r="G497" s="1">
        <v>0.05</v>
      </c>
      <c r="H497" s="2">
        <v>42014</v>
      </c>
      <c r="I497" s="2">
        <v>42016</v>
      </c>
      <c r="J497" s="1" t="s">
        <v>41</v>
      </c>
      <c r="K497" s="1">
        <v>20024</v>
      </c>
      <c r="L497" s="1" t="s">
        <v>32</v>
      </c>
      <c r="M497" s="1" t="s">
        <v>29</v>
      </c>
      <c r="N497" s="1" t="s">
        <v>466</v>
      </c>
      <c r="O497" s="1" t="s">
        <v>2243</v>
      </c>
      <c r="P497" s="1" t="s">
        <v>34</v>
      </c>
      <c r="Q497" s="1" t="s">
        <v>52</v>
      </c>
      <c r="R497" s="1" t="s">
        <v>81</v>
      </c>
      <c r="S497" s="1" t="s">
        <v>26</v>
      </c>
      <c r="T497" s="1"/>
      <c r="Y497" s="1"/>
    </row>
    <row r="498" spans="1:25" x14ac:dyDescent="0.35">
      <c r="A498" s="1">
        <v>894</v>
      </c>
      <c r="B498" s="1" t="str">
        <f>VLOOKUP(Table1[[#This Row],[Customer ID]],'Customer Lookup'!A:B,2,)</f>
        <v>Gail Rankin Cole</v>
      </c>
      <c r="C498" s="1">
        <v>14596</v>
      </c>
      <c r="D498" s="1" t="str">
        <f>_xlfn.XLOOKUP(Table1[[#This Row],[Product Sub-Category]],'Product Lookup'!A:A,'Product Lookup'!B:B)</f>
        <v>Pens</v>
      </c>
      <c r="E498" s="1">
        <v>19</v>
      </c>
      <c r="F498" s="4">
        <v>3.28</v>
      </c>
      <c r="G498" s="1">
        <v>0.05</v>
      </c>
      <c r="H498" s="2">
        <v>42014</v>
      </c>
      <c r="I498" s="2">
        <v>42015</v>
      </c>
      <c r="J498" s="1" t="s">
        <v>41</v>
      </c>
      <c r="K498" s="1">
        <v>20024</v>
      </c>
      <c r="L498" s="1" t="s">
        <v>32</v>
      </c>
      <c r="M498" s="1" t="s">
        <v>29</v>
      </c>
      <c r="N498" s="1" t="s">
        <v>466</v>
      </c>
      <c r="O498" s="1" t="s">
        <v>2243</v>
      </c>
      <c r="P498" s="1" t="s">
        <v>58</v>
      </c>
      <c r="Q498" s="1" t="s">
        <v>25</v>
      </c>
      <c r="R498" s="1" t="s">
        <v>81</v>
      </c>
      <c r="S498" s="1" t="s">
        <v>26</v>
      </c>
      <c r="T498" s="1"/>
      <c r="Y498" s="1"/>
    </row>
    <row r="499" spans="1:25" x14ac:dyDescent="0.35">
      <c r="A499" s="1">
        <v>894</v>
      </c>
      <c r="B499" s="1" t="str">
        <f>VLOOKUP(Table1[[#This Row],[Customer ID]],'Customer Lookup'!A:B,2,)</f>
        <v>Gail Rankin Cole</v>
      </c>
      <c r="C499" s="1">
        <v>38529</v>
      </c>
      <c r="D499" s="1" t="str">
        <f>_xlfn.XLOOKUP(Table1[[#This Row],[Product Sub-Category]],'Product Lookup'!A:A,'Product Lookup'!B:B)</f>
        <v>Rubber Bands</v>
      </c>
      <c r="E499" s="1">
        <v>38</v>
      </c>
      <c r="F499" s="4">
        <v>1.1399999999999999</v>
      </c>
      <c r="G499" s="1">
        <v>0.05</v>
      </c>
      <c r="H499" s="2">
        <v>42037</v>
      </c>
      <c r="I499" s="2">
        <v>42037</v>
      </c>
      <c r="J499" s="1" t="s">
        <v>98</v>
      </c>
      <c r="K499" s="1">
        <v>20024</v>
      </c>
      <c r="L499" s="1" t="s">
        <v>32</v>
      </c>
      <c r="M499" s="1" t="s">
        <v>29</v>
      </c>
      <c r="N499" s="1" t="s">
        <v>466</v>
      </c>
      <c r="O499" s="1" t="s">
        <v>2244</v>
      </c>
      <c r="P499" s="1" t="s">
        <v>58</v>
      </c>
      <c r="Q499" s="1" t="s">
        <v>60</v>
      </c>
      <c r="R499" s="1" t="s">
        <v>81</v>
      </c>
      <c r="S499" s="1" t="s">
        <v>26</v>
      </c>
      <c r="T499" s="1"/>
      <c r="Y499" s="1"/>
    </row>
    <row r="500" spans="1:25" x14ac:dyDescent="0.35">
      <c r="A500" s="1">
        <v>896</v>
      </c>
      <c r="B500" s="1" t="str">
        <f>VLOOKUP(Table1[[#This Row],[Customer ID]],'Customer Lookup'!A:B,2,)</f>
        <v>Jennifer Siegel</v>
      </c>
      <c r="C500" s="1">
        <v>90166</v>
      </c>
      <c r="D500" s="1" t="str">
        <f>_xlfn.XLOOKUP(Table1[[#This Row],[Product Sub-Category]],'Product Lookup'!A:A,'Product Lookup'!B:B)</f>
        <v>Furnishings</v>
      </c>
      <c r="E500" s="1">
        <v>6</v>
      </c>
      <c r="F500" s="4">
        <v>8.34</v>
      </c>
      <c r="G500" s="1">
        <v>0.05</v>
      </c>
      <c r="H500" s="2">
        <v>42014</v>
      </c>
      <c r="I500" s="2">
        <v>42016</v>
      </c>
      <c r="J500" s="1" t="s">
        <v>41</v>
      </c>
      <c r="K500" s="1">
        <v>76201</v>
      </c>
      <c r="L500" s="1" t="s">
        <v>32</v>
      </c>
      <c r="M500" s="1" t="s">
        <v>467</v>
      </c>
      <c r="N500" s="1" t="s">
        <v>112</v>
      </c>
      <c r="O500" s="1" t="s">
        <v>2244</v>
      </c>
      <c r="P500" s="1" t="s">
        <v>34</v>
      </c>
      <c r="Q500" s="1" t="s">
        <v>52</v>
      </c>
      <c r="R500" s="1" t="s">
        <v>81</v>
      </c>
      <c r="S500" s="1" t="s">
        <v>26</v>
      </c>
      <c r="T500" s="1"/>
      <c r="Y500" s="1"/>
    </row>
    <row r="501" spans="1:25" x14ac:dyDescent="0.35">
      <c r="A501" s="1">
        <v>896</v>
      </c>
      <c r="B501" s="1" t="str">
        <f>VLOOKUP(Table1[[#This Row],[Customer ID]],'Customer Lookup'!A:B,2,)</f>
        <v>Jennifer Siegel</v>
      </c>
      <c r="C501" s="1">
        <v>90166</v>
      </c>
      <c r="D501" s="1" t="str">
        <f>_xlfn.XLOOKUP(Table1[[#This Row],[Product Sub-Category]],'Product Lookup'!A:A,'Product Lookup'!B:B)</f>
        <v>Pens</v>
      </c>
      <c r="E501" s="1">
        <v>5</v>
      </c>
      <c r="F501" s="4">
        <v>3.28</v>
      </c>
      <c r="G501" s="1">
        <v>0.05</v>
      </c>
      <c r="H501" s="2">
        <v>42014</v>
      </c>
      <c r="I501" s="2">
        <v>42015</v>
      </c>
      <c r="J501" s="1" t="s">
        <v>41</v>
      </c>
      <c r="K501" s="1">
        <v>76201</v>
      </c>
      <c r="L501" s="1" t="s">
        <v>32</v>
      </c>
      <c r="M501" s="1" t="s">
        <v>467</v>
      </c>
      <c r="N501" s="1" t="s">
        <v>112</v>
      </c>
      <c r="O501" s="1" t="s">
        <v>2244</v>
      </c>
      <c r="P501" s="1" t="s">
        <v>58</v>
      </c>
      <c r="Q501" s="1" t="s">
        <v>25</v>
      </c>
      <c r="R501" s="1" t="s">
        <v>81</v>
      </c>
      <c r="S501" s="1" t="s">
        <v>26</v>
      </c>
      <c r="T501" s="1"/>
      <c r="Y501" s="1"/>
    </row>
    <row r="502" spans="1:25" x14ac:dyDescent="0.35">
      <c r="A502" s="1">
        <v>896</v>
      </c>
      <c r="B502" s="1" t="str">
        <f>VLOOKUP(Table1[[#This Row],[Customer ID]],'Customer Lookup'!A:B,2,)</f>
        <v>Jennifer Siegel</v>
      </c>
      <c r="C502" s="1">
        <v>90167</v>
      </c>
      <c r="D502" s="1" t="str">
        <f>_xlfn.XLOOKUP(Table1[[#This Row],[Product Sub-Category]],'Product Lookup'!A:A,'Product Lookup'!B:B)</f>
        <v>Computer Peripherals</v>
      </c>
      <c r="E502" s="1">
        <v>11</v>
      </c>
      <c r="F502" s="4">
        <v>47.98</v>
      </c>
      <c r="G502" s="1">
        <v>0.05</v>
      </c>
      <c r="H502" s="2">
        <v>42175</v>
      </c>
      <c r="I502" s="2">
        <v>42177</v>
      </c>
      <c r="J502" s="1" t="s">
        <v>41</v>
      </c>
      <c r="K502" s="1">
        <v>76201</v>
      </c>
      <c r="L502" s="1" t="s">
        <v>32</v>
      </c>
      <c r="M502" s="1" t="s">
        <v>467</v>
      </c>
      <c r="N502" s="1" t="s">
        <v>112</v>
      </c>
      <c r="O502" s="1" t="s">
        <v>2243</v>
      </c>
      <c r="P502" s="1" t="s">
        <v>73</v>
      </c>
      <c r="Q502" s="1" t="s">
        <v>144</v>
      </c>
      <c r="R502" s="1" t="s">
        <v>81</v>
      </c>
      <c r="S502" s="1" t="s">
        <v>44</v>
      </c>
      <c r="T502" s="1"/>
      <c r="Y502" s="1"/>
    </row>
    <row r="503" spans="1:25" x14ac:dyDescent="0.35">
      <c r="A503" s="1">
        <v>898</v>
      </c>
      <c r="B503" s="1" t="str">
        <f>VLOOKUP(Table1[[#This Row],[Customer ID]],'Customer Lookup'!A:B,2,)</f>
        <v>Harriet Hodges</v>
      </c>
      <c r="C503" s="1">
        <v>33635</v>
      </c>
      <c r="D503" s="1" t="str">
        <f>_xlfn.XLOOKUP(Table1[[#This Row],[Product Sub-Category]],'Product Lookup'!A:A,'Product Lookup'!B:B)</f>
        <v>Office Machines</v>
      </c>
      <c r="E503" s="1">
        <v>6</v>
      </c>
      <c r="F503" s="4">
        <v>90.97</v>
      </c>
      <c r="G503" s="1">
        <v>0.05</v>
      </c>
      <c r="H503" s="2">
        <v>42016</v>
      </c>
      <c r="I503" s="2">
        <v>42017</v>
      </c>
      <c r="J503" s="1" t="s">
        <v>21</v>
      </c>
      <c r="K503" s="1">
        <v>10039</v>
      </c>
      <c r="L503" s="1" t="s">
        <v>22</v>
      </c>
      <c r="M503" s="1" t="s">
        <v>79</v>
      </c>
      <c r="N503" s="1" t="s">
        <v>62</v>
      </c>
      <c r="O503" s="1" t="s">
        <v>2243</v>
      </c>
      <c r="P503" s="1" t="s">
        <v>73</v>
      </c>
      <c r="Q503" s="1" t="s">
        <v>74</v>
      </c>
      <c r="R503" s="1" t="s">
        <v>51</v>
      </c>
      <c r="S503" s="1" t="s">
        <v>36</v>
      </c>
      <c r="T503" s="1"/>
      <c r="Y503" s="1"/>
    </row>
    <row r="504" spans="1:25" x14ac:dyDescent="0.35">
      <c r="A504" s="1">
        <v>898</v>
      </c>
      <c r="B504" s="1" t="str">
        <f>VLOOKUP(Table1[[#This Row],[Customer ID]],'Customer Lookup'!A:B,2,)</f>
        <v>Harriet Hodges</v>
      </c>
      <c r="C504" s="1">
        <v>33635</v>
      </c>
      <c r="D504" s="1" t="str">
        <f>_xlfn.XLOOKUP(Table1[[#This Row],[Product Sub-Category]],'Product Lookup'!A:A,'Product Lookup'!B:B)</f>
        <v>Storage</v>
      </c>
      <c r="E504" s="1">
        <v>5</v>
      </c>
      <c r="F504" s="4">
        <v>20.34</v>
      </c>
      <c r="G504" s="1">
        <v>0.05</v>
      </c>
      <c r="H504" s="2">
        <v>42016</v>
      </c>
      <c r="I504" s="2">
        <v>42017</v>
      </c>
      <c r="J504" s="1" t="s">
        <v>21</v>
      </c>
      <c r="K504" s="1">
        <v>10039</v>
      </c>
      <c r="L504" s="1" t="s">
        <v>32</v>
      </c>
      <c r="M504" s="1" t="s">
        <v>79</v>
      </c>
      <c r="N504" s="1" t="s">
        <v>62</v>
      </c>
      <c r="O504" s="1" t="s">
        <v>2243</v>
      </c>
      <c r="P504" s="1" t="s">
        <v>58</v>
      </c>
      <c r="Q504" s="1" t="s">
        <v>119</v>
      </c>
      <c r="R504" s="1" t="s">
        <v>51</v>
      </c>
      <c r="S504" s="1" t="s">
        <v>178</v>
      </c>
      <c r="T504" s="1"/>
      <c r="Y504" s="1"/>
    </row>
    <row r="505" spans="1:25" x14ac:dyDescent="0.35">
      <c r="A505" s="1">
        <v>898</v>
      </c>
      <c r="B505" s="1" t="str">
        <f>VLOOKUP(Table1[[#This Row],[Customer ID]],'Customer Lookup'!A:B,2,)</f>
        <v>Harriet Hodges</v>
      </c>
      <c r="C505" s="1">
        <v>9606</v>
      </c>
      <c r="D505" s="1" t="str">
        <f>_xlfn.XLOOKUP(Table1[[#This Row],[Product Sub-Category]],'Product Lookup'!A:A,'Product Lookup'!B:B)</f>
        <v>Labels</v>
      </c>
      <c r="E505" s="1">
        <v>47</v>
      </c>
      <c r="F505" s="4">
        <v>12.53</v>
      </c>
      <c r="G505" s="1">
        <v>0.05</v>
      </c>
      <c r="H505" s="2">
        <v>42031</v>
      </c>
      <c r="I505" s="2">
        <v>42031</v>
      </c>
      <c r="J505" s="1" t="s">
        <v>31</v>
      </c>
      <c r="K505" s="1">
        <v>10039</v>
      </c>
      <c r="L505" s="1" t="s">
        <v>32</v>
      </c>
      <c r="M505" s="1" t="s">
        <v>79</v>
      </c>
      <c r="N505" s="1" t="s">
        <v>62</v>
      </c>
      <c r="O505" s="1" t="s">
        <v>2243</v>
      </c>
      <c r="P505" s="1" t="s">
        <v>58</v>
      </c>
      <c r="Q505" s="1" t="s">
        <v>116</v>
      </c>
      <c r="R505" s="1" t="s">
        <v>51</v>
      </c>
      <c r="S505" s="1" t="s">
        <v>53</v>
      </c>
      <c r="T505" s="1"/>
      <c r="Y505" s="1"/>
    </row>
    <row r="506" spans="1:25" x14ac:dyDescent="0.35">
      <c r="A506" s="1">
        <v>898</v>
      </c>
      <c r="B506" s="1" t="str">
        <f>VLOOKUP(Table1[[#This Row],[Customer ID]],'Customer Lookup'!A:B,2,)</f>
        <v>Harriet Hodges</v>
      </c>
      <c r="C506" s="1">
        <v>9606</v>
      </c>
      <c r="D506" s="1" t="str">
        <f>_xlfn.XLOOKUP(Table1[[#This Row],[Product Sub-Category]],'Product Lookup'!A:A,'Product Lookup'!B:B)</f>
        <v>Paper</v>
      </c>
      <c r="E506" s="1">
        <v>44</v>
      </c>
      <c r="F506" s="4">
        <v>5.18</v>
      </c>
      <c r="G506" s="1">
        <v>0.05</v>
      </c>
      <c r="H506" s="2">
        <v>42031</v>
      </c>
      <c r="I506" s="2">
        <v>42033</v>
      </c>
      <c r="J506" s="1" t="s">
        <v>31</v>
      </c>
      <c r="K506" s="1">
        <v>10039</v>
      </c>
      <c r="L506" s="1" t="s">
        <v>22</v>
      </c>
      <c r="M506" s="1" t="s">
        <v>79</v>
      </c>
      <c r="N506" s="1" t="s">
        <v>62</v>
      </c>
      <c r="O506" s="1" t="s">
        <v>2243</v>
      </c>
      <c r="P506" s="1" t="s">
        <v>58</v>
      </c>
      <c r="Q506" s="1" t="s">
        <v>83</v>
      </c>
      <c r="R506" s="1" t="s">
        <v>51</v>
      </c>
      <c r="S506" s="1" t="s">
        <v>26</v>
      </c>
      <c r="T506" s="1"/>
      <c r="Y506" s="1"/>
    </row>
    <row r="507" spans="1:25" x14ac:dyDescent="0.35">
      <c r="A507" s="1">
        <v>899</v>
      </c>
      <c r="B507" s="1" t="str">
        <f>VLOOKUP(Table1[[#This Row],[Customer ID]],'Customer Lookup'!A:B,2,)</f>
        <v>Jordan Berry</v>
      </c>
      <c r="C507" s="1">
        <v>86263</v>
      </c>
      <c r="D507" s="1" t="str">
        <f>_xlfn.XLOOKUP(Table1[[#This Row],[Product Sub-Category]],'Product Lookup'!A:A,'Product Lookup'!B:B)</f>
        <v>Office Machines</v>
      </c>
      <c r="E507" s="1">
        <v>2</v>
      </c>
      <c r="F507" s="4">
        <v>90.97</v>
      </c>
      <c r="G507" s="1">
        <v>0.05</v>
      </c>
      <c r="H507" s="2">
        <v>42016</v>
      </c>
      <c r="I507" s="2">
        <v>42017</v>
      </c>
      <c r="J507" s="1" t="s">
        <v>21</v>
      </c>
      <c r="K507" s="1">
        <v>16602</v>
      </c>
      <c r="L507" s="1" t="s">
        <v>22</v>
      </c>
      <c r="M507" s="1" t="s">
        <v>468</v>
      </c>
      <c r="N507" s="1" t="s">
        <v>174</v>
      </c>
      <c r="O507" s="1" t="s">
        <v>2243</v>
      </c>
      <c r="P507" s="1" t="s">
        <v>73</v>
      </c>
      <c r="Q507" s="1" t="s">
        <v>74</v>
      </c>
      <c r="R507" s="1" t="s">
        <v>51</v>
      </c>
      <c r="S507" s="1" t="s">
        <v>36</v>
      </c>
      <c r="T507" s="1"/>
      <c r="Y507" s="1"/>
    </row>
    <row r="508" spans="1:25" x14ac:dyDescent="0.35">
      <c r="A508" s="1">
        <v>899</v>
      </c>
      <c r="B508" s="1" t="str">
        <f>VLOOKUP(Table1[[#This Row],[Customer ID]],'Customer Lookup'!A:B,2,)</f>
        <v>Jordan Berry</v>
      </c>
      <c r="C508" s="1">
        <v>86263</v>
      </c>
      <c r="D508" s="1" t="str">
        <f>_xlfn.XLOOKUP(Table1[[#This Row],[Product Sub-Category]],'Product Lookup'!A:A,'Product Lookup'!B:B)</f>
        <v>Storage</v>
      </c>
      <c r="E508" s="1">
        <v>1</v>
      </c>
      <c r="F508" s="4">
        <v>20.34</v>
      </c>
      <c r="G508" s="1">
        <v>0.05</v>
      </c>
      <c r="H508" s="2">
        <v>42016</v>
      </c>
      <c r="I508" s="2">
        <v>42017</v>
      </c>
      <c r="J508" s="1" t="s">
        <v>21</v>
      </c>
      <c r="K508" s="1">
        <v>16602</v>
      </c>
      <c r="L508" s="1" t="s">
        <v>32</v>
      </c>
      <c r="M508" s="1" t="s">
        <v>468</v>
      </c>
      <c r="N508" s="1" t="s">
        <v>174</v>
      </c>
      <c r="O508" s="1" t="s">
        <v>2243</v>
      </c>
      <c r="P508" s="1" t="s">
        <v>58</v>
      </c>
      <c r="Q508" s="1" t="s">
        <v>119</v>
      </c>
      <c r="R508" s="1" t="s">
        <v>51</v>
      </c>
      <c r="S508" s="1" t="s">
        <v>178</v>
      </c>
      <c r="T508" s="1"/>
      <c r="Y508" s="1"/>
    </row>
    <row r="509" spans="1:25" x14ac:dyDescent="0.35">
      <c r="A509" s="1">
        <v>899</v>
      </c>
      <c r="B509" s="1" t="str">
        <f>VLOOKUP(Table1[[#This Row],[Customer ID]],'Customer Lookup'!A:B,2,)</f>
        <v>Jordan Berry</v>
      </c>
      <c r="C509" s="1">
        <v>86264</v>
      </c>
      <c r="D509" s="1" t="str">
        <f>_xlfn.XLOOKUP(Table1[[#This Row],[Product Sub-Category]],'Product Lookup'!A:A,'Product Lookup'!B:B)</f>
        <v>Labels</v>
      </c>
      <c r="E509" s="1">
        <v>12</v>
      </c>
      <c r="F509" s="4">
        <v>12.53</v>
      </c>
      <c r="G509" s="1">
        <v>0.05</v>
      </c>
      <c r="H509" s="2">
        <v>42031</v>
      </c>
      <c r="I509" s="2">
        <v>42031</v>
      </c>
      <c r="J509" s="1" t="s">
        <v>31</v>
      </c>
      <c r="K509" s="1">
        <v>16602</v>
      </c>
      <c r="L509" s="1" t="s">
        <v>32</v>
      </c>
      <c r="M509" s="1" t="s">
        <v>468</v>
      </c>
      <c r="N509" s="1" t="s">
        <v>174</v>
      </c>
      <c r="O509" s="1" t="s">
        <v>2243</v>
      </c>
      <c r="P509" s="1" t="s">
        <v>58</v>
      </c>
      <c r="Q509" s="1" t="s">
        <v>116</v>
      </c>
      <c r="R509" s="1" t="s">
        <v>51</v>
      </c>
      <c r="S509" s="1" t="s">
        <v>53</v>
      </c>
      <c r="T509" s="1"/>
      <c r="Y509" s="1"/>
    </row>
    <row r="510" spans="1:25" x14ac:dyDescent="0.35">
      <c r="A510" s="1">
        <v>899</v>
      </c>
      <c r="B510" s="1" t="str">
        <f>VLOOKUP(Table1[[#This Row],[Customer ID]],'Customer Lookup'!A:B,2,)</f>
        <v>Jordan Berry</v>
      </c>
      <c r="C510" s="1">
        <v>86264</v>
      </c>
      <c r="D510" s="1" t="str">
        <f>_xlfn.XLOOKUP(Table1[[#This Row],[Product Sub-Category]],'Product Lookup'!A:A,'Product Lookup'!B:B)</f>
        <v>Paper</v>
      </c>
      <c r="E510" s="1">
        <v>11</v>
      </c>
      <c r="F510" s="4">
        <v>5.18</v>
      </c>
      <c r="G510" s="1">
        <v>0.05</v>
      </c>
      <c r="H510" s="2">
        <v>42031</v>
      </c>
      <c r="I510" s="2">
        <v>42033</v>
      </c>
      <c r="J510" s="1" t="s">
        <v>31</v>
      </c>
      <c r="K510" s="1">
        <v>16602</v>
      </c>
      <c r="L510" s="1" t="s">
        <v>22</v>
      </c>
      <c r="M510" s="1" t="s">
        <v>468</v>
      </c>
      <c r="N510" s="1" t="s">
        <v>174</v>
      </c>
      <c r="O510" s="1" t="s">
        <v>2243</v>
      </c>
      <c r="P510" s="1" t="s">
        <v>58</v>
      </c>
      <c r="Q510" s="1" t="s">
        <v>83</v>
      </c>
      <c r="R510" s="1" t="s">
        <v>51</v>
      </c>
      <c r="S510" s="1" t="s">
        <v>26</v>
      </c>
      <c r="T510" s="1"/>
      <c r="Y510" s="1"/>
    </row>
    <row r="511" spans="1:25" x14ac:dyDescent="0.35">
      <c r="A511" s="1">
        <v>903</v>
      </c>
      <c r="B511" s="1" t="str">
        <f>VLOOKUP(Table1[[#This Row],[Customer ID]],'Customer Lookup'!A:B,2,)</f>
        <v>Francis Spivey</v>
      </c>
      <c r="C511" s="1">
        <v>90806</v>
      </c>
      <c r="D511" s="1" t="str">
        <f>_xlfn.XLOOKUP(Table1[[#This Row],[Product Sub-Category]],'Product Lookup'!A:A,'Product Lookup'!B:B)</f>
        <v>Binders</v>
      </c>
      <c r="E511" s="1">
        <v>18</v>
      </c>
      <c r="F511" s="4">
        <v>5.98</v>
      </c>
      <c r="G511" s="1">
        <v>0.05</v>
      </c>
      <c r="H511" s="2">
        <v>42075</v>
      </c>
      <c r="I511" s="2">
        <v>42077</v>
      </c>
      <c r="J511" s="1" t="s">
        <v>31</v>
      </c>
      <c r="K511" s="1">
        <v>1887</v>
      </c>
      <c r="L511" s="1" t="s">
        <v>32</v>
      </c>
      <c r="M511" s="1" t="s">
        <v>469</v>
      </c>
      <c r="N511" s="1" t="s">
        <v>152</v>
      </c>
      <c r="O511" s="1" t="s">
        <v>2245</v>
      </c>
      <c r="P511" s="1" t="s">
        <v>58</v>
      </c>
      <c r="Q511" s="1" t="s">
        <v>2236</v>
      </c>
      <c r="R511" s="1" t="s">
        <v>104</v>
      </c>
      <c r="S511" s="1" t="s">
        <v>53</v>
      </c>
      <c r="T511" s="1"/>
      <c r="Y511" s="1"/>
    </row>
    <row r="512" spans="1:25" x14ac:dyDescent="0.35">
      <c r="A512" s="1">
        <v>907</v>
      </c>
      <c r="B512" s="1" t="str">
        <f>VLOOKUP(Table1[[#This Row],[Customer ID]],'Customer Lookup'!A:B,2,)</f>
        <v>Rachel Casey</v>
      </c>
      <c r="C512" s="1">
        <v>86459</v>
      </c>
      <c r="D512" s="1" t="str">
        <f>_xlfn.XLOOKUP(Table1[[#This Row],[Product Sub-Category]],'Product Lookup'!A:A,'Product Lookup'!B:B)</f>
        <v>Telephones</v>
      </c>
      <c r="E512" s="1">
        <v>5</v>
      </c>
      <c r="F512" s="4">
        <v>35.99</v>
      </c>
      <c r="G512" s="1">
        <v>0.05</v>
      </c>
      <c r="H512" s="2">
        <v>42061</v>
      </c>
      <c r="I512" s="2">
        <v>42062</v>
      </c>
      <c r="J512" s="1" t="s">
        <v>41</v>
      </c>
      <c r="K512" s="1">
        <v>42420</v>
      </c>
      <c r="L512" s="1" t="s">
        <v>32</v>
      </c>
      <c r="M512" s="1" t="s">
        <v>365</v>
      </c>
      <c r="N512" s="1" t="s">
        <v>347</v>
      </c>
      <c r="O512" s="1" t="s">
        <v>2245</v>
      </c>
      <c r="P512" s="1" t="s">
        <v>73</v>
      </c>
      <c r="Q512" s="1" t="s">
        <v>2234</v>
      </c>
      <c r="R512" s="1" t="s">
        <v>42</v>
      </c>
      <c r="S512" s="1" t="s">
        <v>26</v>
      </c>
      <c r="T512" s="1"/>
      <c r="Y512" s="1"/>
    </row>
    <row r="513" spans="1:25" x14ac:dyDescent="0.35">
      <c r="A513" s="1">
        <v>907</v>
      </c>
      <c r="B513" s="1" t="str">
        <f>VLOOKUP(Table1[[#This Row],[Customer ID]],'Customer Lookup'!A:B,2,)</f>
        <v>Rachel Casey</v>
      </c>
      <c r="C513" s="1">
        <v>86460</v>
      </c>
      <c r="D513" s="1" t="str">
        <f>_xlfn.XLOOKUP(Table1[[#This Row],[Product Sub-Category]],'Product Lookup'!A:A,'Product Lookup'!B:B)</f>
        <v>Pens</v>
      </c>
      <c r="E513" s="1">
        <v>12</v>
      </c>
      <c r="F513" s="4">
        <v>2.6</v>
      </c>
      <c r="G513" s="1">
        <v>0.05</v>
      </c>
      <c r="H513" s="2">
        <v>42172</v>
      </c>
      <c r="I513" s="2">
        <v>42174</v>
      </c>
      <c r="J513" s="1" t="s">
        <v>50</v>
      </c>
      <c r="K513" s="1">
        <v>42420</v>
      </c>
      <c r="L513" s="1" t="s">
        <v>32</v>
      </c>
      <c r="M513" s="1" t="s">
        <v>365</v>
      </c>
      <c r="N513" s="1" t="s">
        <v>347</v>
      </c>
      <c r="O513" s="1" t="s">
        <v>2245</v>
      </c>
      <c r="P513" s="1" t="s">
        <v>58</v>
      </c>
      <c r="Q513" s="1" t="s">
        <v>25</v>
      </c>
      <c r="R513" s="1" t="s">
        <v>42</v>
      </c>
      <c r="S513" s="1" t="s">
        <v>26</v>
      </c>
      <c r="T513" s="1"/>
      <c r="Y513" s="1"/>
    </row>
    <row r="514" spans="1:25" x14ac:dyDescent="0.35">
      <c r="A514" s="1">
        <v>910</v>
      </c>
      <c r="B514" s="1" t="str">
        <f>VLOOKUP(Table1[[#This Row],[Customer ID]],'Customer Lookup'!A:B,2,)</f>
        <v>Carla Hauser</v>
      </c>
      <c r="C514" s="1">
        <v>90187</v>
      </c>
      <c r="D514" s="1" t="str">
        <f>_xlfn.XLOOKUP(Table1[[#This Row],[Product Sub-Category]],'Product Lookup'!A:A,'Product Lookup'!B:B)</f>
        <v>Paper</v>
      </c>
      <c r="E514" s="1">
        <v>15</v>
      </c>
      <c r="F514" s="4">
        <v>5.28</v>
      </c>
      <c r="G514" s="1">
        <v>0.05</v>
      </c>
      <c r="H514" s="2">
        <v>42138</v>
      </c>
      <c r="I514" s="2">
        <v>42138</v>
      </c>
      <c r="J514" s="1" t="s">
        <v>41</v>
      </c>
      <c r="K514" s="1">
        <v>71854</v>
      </c>
      <c r="L514" s="1" t="s">
        <v>32</v>
      </c>
      <c r="M514" s="1" t="s">
        <v>452</v>
      </c>
      <c r="N514" s="1" t="s">
        <v>451</v>
      </c>
      <c r="O514" s="1" t="s">
        <v>2243</v>
      </c>
      <c r="P514" s="1" t="s">
        <v>58</v>
      </c>
      <c r="Q514" s="1" t="s">
        <v>83</v>
      </c>
      <c r="R514" s="1" t="s">
        <v>81</v>
      </c>
      <c r="S514" s="1" t="s">
        <v>53</v>
      </c>
      <c r="T514" s="1"/>
      <c r="Y514" s="1"/>
    </row>
    <row r="515" spans="1:25" x14ac:dyDescent="0.35">
      <c r="A515" s="1">
        <v>911</v>
      </c>
      <c r="B515" s="1" t="str">
        <f>VLOOKUP(Table1[[#This Row],[Customer ID]],'Customer Lookup'!A:B,2,)</f>
        <v>Marsha P Joyner</v>
      </c>
      <c r="C515" s="1">
        <v>90185</v>
      </c>
      <c r="D515" s="1" t="str">
        <f>_xlfn.XLOOKUP(Table1[[#This Row],[Product Sub-Category]],'Product Lookup'!A:A,'Product Lookup'!B:B)</f>
        <v>Paper</v>
      </c>
      <c r="E515" s="1">
        <v>2</v>
      </c>
      <c r="F515" s="4">
        <v>7.64</v>
      </c>
      <c r="G515" s="1">
        <v>0.05</v>
      </c>
      <c r="H515" s="2">
        <v>42035</v>
      </c>
      <c r="I515" s="2">
        <v>42037</v>
      </c>
      <c r="J515" s="1" t="s">
        <v>31</v>
      </c>
      <c r="K515" s="1">
        <v>26003</v>
      </c>
      <c r="L515" s="1" t="s">
        <v>32</v>
      </c>
      <c r="M515" s="1" t="s">
        <v>470</v>
      </c>
      <c r="N515" s="1" t="s">
        <v>356</v>
      </c>
      <c r="O515" s="1" t="s">
        <v>2243</v>
      </c>
      <c r="P515" s="1" t="s">
        <v>58</v>
      </c>
      <c r="Q515" s="1" t="s">
        <v>83</v>
      </c>
      <c r="R515" s="1" t="s">
        <v>81</v>
      </c>
      <c r="S515" s="1" t="s">
        <v>26</v>
      </c>
      <c r="T515" s="1"/>
      <c r="Y515" s="1"/>
    </row>
    <row r="516" spans="1:25" x14ac:dyDescent="0.35">
      <c r="A516" s="1">
        <v>911</v>
      </c>
      <c r="B516" s="1" t="str">
        <f>VLOOKUP(Table1[[#This Row],[Customer ID]],'Customer Lookup'!A:B,2,)</f>
        <v>Marsha P Joyner</v>
      </c>
      <c r="C516" s="1">
        <v>90185</v>
      </c>
      <c r="D516" s="1" t="str">
        <f>_xlfn.XLOOKUP(Table1[[#This Row],[Product Sub-Category]],'Product Lookup'!A:A,'Product Lookup'!B:B)</f>
        <v>Tables</v>
      </c>
      <c r="E516" s="1">
        <v>10</v>
      </c>
      <c r="F516" s="4">
        <v>218.75</v>
      </c>
      <c r="G516" s="1">
        <v>0.1</v>
      </c>
      <c r="H516" s="2">
        <v>42035</v>
      </c>
      <c r="I516" s="2">
        <v>42036</v>
      </c>
      <c r="J516" s="1" t="s">
        <v>31</v>
      </c>
      <c r="K516" s="1">
        <v>26003</v>
      </c>
      <c r="L516" s="1" t="s">
        <v>22</v>
      </c>
      <c r="M516" s="1" t="s">
        <v>470</v>
      </c>
      <c r="N516" s="1" t="s">
        <v>356</v>
      </c>
      <c r="O516" s="1" t="s">
        <v>2243</v>
      </c>
      <c r="P516" s="1" t="s">
        <v>34</v>
      </c>
      <c r="Q516" s="1" t="s">
        <v>123</v>
      </c>
      <c r="R516" s="1" t="s">
        <v>81</v>
      </c>
      <c r="S516" s="1" t="s">
        <v>108</v>
      </c>
      <c r="T516" s="1"/>
      <c r="Y516" s="1"/>
    </row>
    <row r="517" spans="1:25" x14ac:dyDescent="0.35">
      <c r="A517" s="1">
        <v>911</v>
      </c>
      <c r="B517" s="1" t="str">
        <f>VLOOKUP(Table1[[#This Row],[Customer ID]],'Customer Lookup'!A:B,2,)</f>
        <v>Marsha P Joyner</v>
      </c>
      <c r="C517" s="1">
        <v>90186</v>
      </c>
      <c r="D517" s="1" t="str">
        <f>_xlfn.XLOOKUP(Table1[[#This Row],[Product Sub-Category]],'Product Lookup'!A:A,'Product Lookup'!B:B)</f>
        <v>Storage</v>
      </c>
      <c r="E517" s="1">
        <v>8</v>
      </c>
      <c r="F517" s="4">
        <v>59.76</v>
      </c>
      <c r="G517" s="1">
        <v>0.05</v>
      </c>
      <c r="H517" s="2">
        <v>42098</v>
      </c>
      <c r="I517" s="2">
        <v>42100</v>
      </c>
      <c r="J517" s="1" t="s">
        <v>21</v>
      </c>
      <c r="K517" s="1">
        <v>26003</v>
      </c>
      <c r="L517" s="1" t="s">
        <v>32</v>
      </c>
      <c r="M517" s="1" t="s">
        <v>470</v>
      </c>
      <c r="N517" s="1" t="s">
        <v>356</v>
      </c>
      <c r="O517" s="1" t="s">
        <v>2244</v>
      </c>
      <c r="P517" s="1" t="s">
        <v>58</v>
      </c>
      <c r="Q517" s="1" t="s">
        <v>119</v>
      </c>
      <c r="R517" s="1" t="s">
        <v>81</v>
      </c>
      <c r="S517" s="1" t="s">
        <v>53</v>
      </c>
      <c r="T517" s="1"/>
      <c r="Y517" s="1"/>
    </row>
    <row r="518" spans="1:25" x14ac:dyDescent="0.35">
      <c r="A518" s="1">
        <v>915</v>
      </c>
      <c r="B518" s="1" t="str">
        <f>VLOOKUP(Table1[[#This Row],[Customer ID]],'Customer Lookup'!A:B,2,)</f>
        <v>Carol Sherrill</v>
      </c>
      <c r="C518" s="1">
        <v>86356</v>
      </c>
      <c r="D518" s="1" t="str">
        <f>_xlfn.XLOOKUP(Table1[[#This Row],[Product Sub-Category]],'Product Lookup'!A:A,'Product Lookup'!B:B)</f>
        <v>Chairs</v>
      </c>
      <c r="E518" s="1">
        <v>1</v>
      </c>
      <c r="F518" s="4">
        <v>350.98</v>
      </c>
      <c r="G518" s="1">
        <v>0.1</v>
      </c>
      <c r="H518" s="2">
        <v>42008</v>
      </c>
      <c r="I518" s="2">
        <v>42009</v>
      </c>
      <c r="J518" s="1" t="s">
        <v>21</v>
      </c>
      <c r="K518" s="1">
        <v>77803</v>
      </c>
      <c r="L518" s="1" t="s">
        <v>22</v>
      </c>
      <c r="M518" s="1" t="s">
        <v>471</v>
      </c>
      <c r="N518" s="1" t="s">
        <v>112</v>
      </c>
      <c r="O518" s="1" t="s">
        <v>2244</v>
      </c>
      <c r="P518" s="1" t="s">
        <v>34</v>
      </c>
      <c r="Q518" s="1" t="s">
        <v>35</v>
      </c>
      <c r="R518" s="1" t="s">
        <v>42</v>
      </c>
      <c r="S518" s="1" t="s">
        <v>36</v>
      </c>
      <c r="T518" s="1"/>
      <c r="Y518" s="1"/>
    </row>
    <row r="519" spans="1:25" x14ac:dyDescent="0.35">
      <c r="A519" s="1">
        <v>916</v>
      </c>
      <c r="B519" s="1" t="str">
        <f>VLOOKUP(Table1[[#This Row],[Customer ID]],'Customer Lookup'!A:B,2,)</f>
        <v>Marion Wilcox</v>
      </c>
      <c r="C519" s="1">
        <v>86357</v>
      </c>
      <c r="D519" s="1" t="str">
        <f>_xlfn.XLOOKUP(Table1[[#This Row],[Product Sub-Category]],'Product Lookup'!A:A,'Product Lookup'!B:B)</f>
        <v>Storage</v>
      </c>
      <c r="E519" s="1">
        <v>3</v>
      </c>
      <c r="F519" s="4">
        <v>161.55000000000001</v>
      </c>
      <c r="G519" s="1">
        <v>0.1</v>
      </c>
      <c r="H519" s="2">
        <v>42008</v>
      </c>
      <c r="I519" s="2">
        <v>42015</v>
      </c>
      <c r="J519" s="1" t="s">
        <v>98</v>
      </c>
      <c r="K519" s="1">
        <v>76028</v>
      </c>
      <c r="L519" s="1" t="s">
        <v>32</v>
      </c>
      <c r="M519" s="1" t="s">
        <v>472</v>
      </c>
      <c r="N519" s="1" t="s">
        <v>112</v>
      </c>
      <c r="O519" s="1" t="s">
        <v>1097</v>
      </c>
      <c r="P519" s="1" t="s">
        <v>58</v>
      </c>
      <c r="Q519" s="1" t="s">
        <v>119</v>
      </c>
      <c r="R519" s="1" t="s">
        <v>81</v>
      </c>
      <c r="S519" s="1" t="s">
        <v>53</v>
      </c>
      <c r="T519" s="1"/>
      <c r="Y519" s="1"/>
    </row>
    <row r="520" spans="1:25" x14ac:dyDescent="0.35">
      <c r="A520" s="1">
        <v>918</v>
      </c>
      <c r="B520" s="1" t="str">
        <f>VLOOKUP(Table1[[#This Row],[Customer ID]],'Customer Lookup'!A:B,2,)</f>
        <v>Kerry Jernigan</v>
      </c>
      <c r="C520" s="1">
        <v>90492</v>
      </c>
      <c r="D520" s="1" t="str">
        <f>_xlfn.XLOOKUP(Table1[[#This Row],[Product Sub-Category]],'Product Lookup'!A:A,'Product Lookup'!B:B)</f>
        <v>Storage</v>
      </c>
      <c r="E520" s="1">
        <v>2</v>
      </c>
      <c r="F520" s="4">
        <v>35.51</v>
      </c>
      <c r="G520" s="1">
        <v>0.05</v>
      </c>
      <c r="H520" s="2">
        <v>42106</v>
      </c>
      <c r="I520" s="2">
        <v>42108</v>
      </c>
      <c r="J520" s="1" t="s">
        <v>21</v>
      </c>
      <c r="K520" s="1">
        <v>91730</v>
      </c>
      <c r="L520" s="1" t="s">
        <v>32</v>
      </c>
      <c r="M520" s="1" t="s">
        <v>399</v>
      </c>
      <c r="N520" s="1" t="s">
        <v>37</v>
      </c>
      <c r="O520" s="1" t="s">
        <v>1097</v>
      </c>
      <c r="P520" s="1" t="s">
        <v>58</v>
      </c>
      <c r="Q520" s="1" t="s">
        <v>119</v>
      </c>
      <c r="R520" s="1" t="s">
        <v>104</v>
      </c>
      <c r="S520" s="1" t="s">
        <v>53</v>
      </c>
      <c r="T520" s="1"/>
      <c r="Y520" s="1"/>
    </row>
    <row r="521" spans="1:25" x14ac:dyDescent="0.35">
      <c r="A521" s="1">
        <v>918</v>
      </c>
      <c r="B521" s="1" t="str">
        <f>VLOOKUP(Table1[[#This Row],[Customer ID]],'Customer Lookup'!A:B,2,)</f>
        <v>Kerry Jernigan</v>
      </c>
      <c r="C521" s="1">
        <v>90493</v>
      </c>
      <c r="D521" s="1" t="str">
        <f>_xlfn.XLOOKUP(Table1[[#This Row],[Product Sub-Category]],'Product Lookup'!A:A,'Product Lookup'!B:B)</f>
        <v>Bookcases</v>
      </c>
      <c r="E521" s="1">
        <v>39</v>
      </c>
      <c r="F521" s="4">
        <v>58.14</v>
      </c>
      <c r="G521" s="1">
        <v>0.05</v>
      </c>
      <c r="H521" s="2">
        <v>42144</v>
      </c>
      <c r="I521" s="2">
        <v>42145</v>
      </c>
      <c r="J521" s="1" t="s">
        <v>41</v>
      </c>
      <c r="K521" s="1">
        <v>91730</v>
      </c>
      <c r="L521" s="1" t="s">
        <v>22</v>
      </c>
      <c r="M521" s="1" t="s">
        <v>399</v>
      </c>
      <c r="N521" s="1" t="s">
        <v>37</v>
      </c>
      <c r="O521" s="1" t="s">
        <v>1097</v>
      </c>
      <c r="P521" s="1" t="s">
        <v>34</v>
      </c>
      <c r="Q521" s="1" t="s">
        <v>151</v>
      </c>
      <c r="R521" s="1" t="s">
        <v>81</v>
      </c>
      <c r="S521" s="1" t="s">
        <v>108</v>
      </c>
      <c r="T521" s="1"/>
      <c r="Y521" s="1"/>
    </row>
    <row r="522" spans="1:25" x14ac:dyDescent="0.35">
      <c r="A522" s="1">
        <v>919</v>
      </c>
      <c r="B522" s="1" t="str">
        <f>VLOOKUP(Table1[[#This Row],[Customer ID]],'Customer Lookup'!A:B,2,)</f>
        <v>Tracy Livingston</v>
      </c>
      <c r="C522" s="1">
        <v>90492</v>
      </c>
      <c r="D522" s="1" t="str">
        <f>_xlfn.XLOOKUP(Table1[[#This Row],[Product Sub-Category]],'Product Lookup'!A:A,'Product Lookup'!B:B)</f>
        <v>Scissors</v>
      </c>
      <c r="E522" s="1">
        <v>6</v>
      </c>
      <c r="F522" s="4">
        <v>8.34</v>
      </c>
      <c r="G522" s="1">
        <v>0.05</v>
      </c>
      <c r="H522" s="2">
        <v>42106</v>
      </c>
      <c r="I522" s="2">
        <v>42106</v>
      </c>
      <c r="J522" s="1" t="s">
        <v>21</v>
      </c>
      <c r="K522" s="1">
        <v>96003</v>
      </c>
      <c r="L522" s="1" t="s">
        <v>32</v>
      </c>
      <c r="M522" s="1" t="s">
        <v>473</v>
      </c>
      <c r="N522" s="1" t="s">
        <v>37</v>
      </c>
      <c r="O522" s="1" t="s">
        <v>1097</v>
      </c>
      <c r="P522" s="1" t="s">
        <v>58</v>
      </c>
      <c r="Q522" s="1" t="s">
        <v>2239</v>
      </c>
      <c r="R522" s="1" t="s">
        <v>104</v>
      </c>
      <c r="S522" s="1" t="s">
        <v>44</v>
      </c>
      <c r="T522" s="1"/>
      <c r="Y522" s="1"/>
    </row>
    <row r="523" spans="1:25" x14ac:dyDescent="0.35">
      <c r="A523" s="1">
        <v>920</v>
      </c>
      <c r="B523" s="1" t="str">
        <f>VLOOKUP(Table1[[#This Row],[Customer ID]],'Customer Lookup'!A:B,2,)</f>
        <v>Jessie Kelly</v>
      </c>
      <c r="C523" s="1">
        <v>90491</v>
      </c>
      <c r="D523" s="1" t="str">
        <f>_xlfn.XLOOKUP(Table1[[#This Row],[Product Sub-Category]],'Product Lookup'!A:A,'Product Lookup'!B:B)</f>
        <v>Computer Peripherals</v>
      </c>
      <c r="E523" s="1">
        <v>9</v>
      </c>
      <c r="F523" s="4">
        <v>15.98</v>
      </c>
      <c r="G523" s="1">
        <v>0.05</v>
      </c>
      <c r="H523" s="2">
        <v>42090</v>
      </c>
      <c r="I523" s="2">
        <v>42095</v>
      </c>
      <c r="J523" s="1" t="s">
        <v>98</v>
      </c>
      <c r="K523" s="1">
        <v>92374</v>
      </c>
      <c r="L523" s="1" t="s">
        <v>32</v>
      </c>
      <c r="M523" s="1" t="s">
        <v>474</v>
      </c>
      <c r="N523" s="1" t="s">
        <v>37</v>
      </c>
      <c r="O523" s="1" t="s">
        <v>1097</v>
      </c>
      <c r="P523" s="1" t="s">
        <v>73</v>
      </c>
      <c r="Q523" s="1" t="s">
        <v>144</v>
      </c>
      <c r="R523" s="1" t="s">
        <v>81</v>
      </c>
      <c r="S523" s="1" t="s">
        <v>53</v>
      </c>
      <c r="T523" s="1"/>
      <c r="Y523" s="1"/>
    </row>
    <row r="524" spans="1:25" x14ac:dyDescent="0.35">
      <c r="A524" s="1">
        <v>920</v>
      </c>
      <c r="B524" s="1" t="str">
        <f>VLOOKUP(Table1[[#This Row],[Customer ID]],'Customer Lookup'!A:B,2,)</f>
        <v>Jessie Kelly</v>
      </c>
      <c r="C524" s="1">
        <v>90492</v>
      </c>
      <c r="D524" s="1" t="str">
        <f>_xlfn.XLOOKUP(Table1[[#This Row],[Product Sub-Category]],'Product Lookup'!A:A,'Product Lookup'!B:B)</f>
        <v>Binders</v>
      </c>
      <c r="E524" s="1">
        <v>9</v>
      </c>
      <c r="F524" s="4">
        <v>8.0399999999999991</v>
      </c>
      <c r="G524" s="1">
        <v>0.05</v>
      </c>
      <c r="H524" s="2">
        <v>42106</v>
      </c>
      <c r="I524" s="2">
        <v>42108</v>
      </c>
      <c r="J524" s="1" t="s">
        <v>21</v>
      </c>
      <c r="K524" s="1">
        <v>92374</v>
      </c>
      <c r="L524" s="1" t="s">
        <v>32</v>
      </c>
      <c r="M524" s="1" t="s">
        <v>474</v>
      </c>
      <c r="N524" s="1" t="s">
        <v>37</v>
      </c>
      <c r="O524" s="1" t="s">
        <v>1097</v>
      </c>
      <c r="P524" s="1" t="s">
        <v>58</v>
      </c>
      <c r="Q524" s="1" t="s">
        <v>2236</v>
      </c>
      <c r="R524" s="1" t="s">
        <v>104</v>
      </c>
      <c r="S524" s="1" t="s">
        <v>53</v>
      </c>
      <c r="T524" s="1"/>
      <c r="Y524" s="1"/>
    </row>
    <row r="525" spans="1:25" x14ac:dyDescent="0.35">
      <c r="A525" s="1">
        <v>922</v>
      </c>
      <c r="B525" s="1" t="str">
        <f>VLOOKUP(Table1[[#This Row],[Customer ID]],'Customer Lookup'!A:B,2,)</f>
        <v>Dolores Abrams</v>
      </c>
      <c r="C525" s="1">
        <v>87135</v>
      </c>
      <c r="D525" s="1" t="str">
        <f>_xlfn.XLOOKUP(Table1[[#This Row],[Product Sub-Category]],'Product Lookup'!A:A,'Product Lookup'!B:B)</f>
        <v>Telephones</v>
      </c>
      <c r="E525" s="1">
        <v>14</v>
      </c>
      <c r="F525" s="4">
        <v>65.989999999999995</v>
      </c>
      <c r="G525" s="1">
        <v>0.05</v>
      </c>
      <c r="H525" s="2">
        <v>42144</v>
      </c>
      <c r="I525" s="2">
        <v>42145</v>
      </c>
      <c r="J525" s="1" t="s">
        <v>31</v>
      </c>
      <c r="K525" s="1">
        <v>91730</v>
      </c>
      <c r="L525" s="1" t="s">
        <v>22</v>
      </c>
      <c r="M525" s="1" t="s">
        <v>399</v>
      </c>
      <c r="N525" s="1" t="s">
        <v>37</v>
      </c>
      <c r="O525" s="1" t="s">
        <v>2243</v>
      </c>
      <c r="P525" s="1" t="s">
        <v>73</v>
      </c>
      <c r="Q525" s="1" t="s">
        <v>2234</v>
      </c>
      <c r="R525" s="1" t="s">
        <v>51</v>
      </c>
      <c r="S525" s="1" t="s">
        <v>53</v>
      </c>
      <c r="T525" s="1"/>
      <c r="Y525" s="1"/>
    </row>
    <row r="526" spans="1:25" x14ac:dyDescent="0.35">
      <c r="A526" s="1">
        <v>925</v>
      </c>
      <c r="B526" s="1" t="str">
        <f>VLOOKUP(Table1[[#This Row],[Customer ID]],'Customer Lookup'!A:B,2,)</f>
        <v>Ruth Dudley</v>
      </c>
      <c r="C526" s="1">
        <v>87134</v>
      </c>
      <c r="D526" s="1" t="str">
        <f>_xlfn.XLOOKUP(Table1[[#This Row],[Product Sub-Category]],'Product Lookup'!A:A,'Product Lookup'!B:B)</f>
        <v>Rubber Bands</v>
      </c>
      <c r="E526" s="1">
        <v>7</v>
      </c>
      <c r="F526" s="4">
        <v>2.1800000000000002</v>
      </c>
      <c r="G526" s="1">
        <v>0.05</v>
      </c>
      <c r="H526" s="2">
        <v>42100</v>
      </c>
      <c r="I526" s="2">
        <v>42100</v>
      </c>
      <c r="J526" s="1" t="s">
        <v>41</v>
      </c>
      <c r="K526" s="1">
        <v>4330</v>
      </c>
      <c r="L526" s="1" t="s">
        <v>32</v>
      </c>
      <c r="M526" s="1" t="s">
        <v>475</v>
      </c>
      <c r="N526" s="1" t="s">
        <v>147</v>
      </c>
      <c r="O526" s="1" t="s">
        <v>2243</v>
      </c>
      <c r="P526" s="1" t="s">
        <v>58</v>
      </c>
      <c r="Q526" s="1" t="s">
        <v>60</v>
      </c>
      <c r="R526" s="1" t="s">
        <v>51</v>
      </c>
      <c r="S526" s="1" t="s">
        <v>26</v>
      </c>
      <c r="T526" s="1"/>
      <c r="Y526" s="1"/>
    </row>
    <row r="527" spans="1:25" x14ac:dyDescent="0.35">
      <c r="A527" s="1">
        <v>929</v>
      </c>
      <c r="B527" s="1" t="str">
        <f>VLOOKUP(Table1[[#This Row],[Customer ID]],'Customer Lookup'!A:B,2,)</f>
        <v>Calvin Conway</v>
      </c>
      <c r="C527" s="1">
        <v>87134</v>
      </c>
      <c r="D527" s="1" t="str">
        <f>_xlfn.XLOOKUP(Table1[[#This Row],[Product Sub-Category]],'Product Lookup'!A:A,'Product Lookup'!B:B)</f>
        <v>Bookcases</v>
      </c>
      <c r="E527" s="1">
        <v>10</v>
      </c>
      <c r="F527" s="4">
        <v>170.98</v>
      </c>
      <c r="G527" s="1">
        <v>0.1</v>
      </c>
      <c r="H527" s="2">
        <v>42100</v>
      </c>
      <c r="I527" s="2">
        <v>42102</v>
      </c>
      <c r="J527" s="1" t="s">
        <v>41</v>
      </c>
      <c r="K527" s="1">
        <v>8857</v>
      </c>
      <c r="L527" s="1" t="s">
        <v>22</v>
      </c>
      <c r="M527" s="1" t="s">
        <v>476</v>
      </c>
      <c r="N527" s="1" t="s">
        <v>46</v>
      </c>
      <c r="O527" s="1" t="s">
        <v>1097</v>
      </c>
      <c r="P527" s="1" t="s">
        <v>34</v>
      </c>
      <c r="Q527" s="1" t="s">
        <v>151</v>
      </c>
      <c r="R527" s="1" t="s">
        <v>51</v>
      </c>
      <c r="S527" s="1" t="s">
        <v>108</v>
      </c>
      <c r="T527" s="1"/>
      <c r="Y527" s="1"/>
    </row>
    <row r="528" spans="1:25" x14ac:dyDescent="0.35">
      <c r="A528" s="1">
        <v>936</v>
      </c>
      <c r="B528" s="1" t="str">
        <f>VLOOKUP(Table1[[#This Row],[Customer ID]],'Customer Lookup'!A:B,2,)</f>
        <v>Robyn Garner</v>
      </c>
      <c r="C528" s="1">
        <v>90588</v>
      </c>
      <c r="D528" s="1" t="str">
        <f>_xlfn.XLOOKUP(Table1[[#This Row],[Product Sub-Category]],'Product Lookup'!A:A,'Product Lookup'!B:B)</f>
        <v>Paper</v>
      </c>
      <c r="E528" s="1">
        <v>1</v>
      </c>
      <c r="F528" s="4">
        <v>6.04</v>
      </c>
      <c r="G528" s="1">
        <v>0.05</v>
      </c>
      <c r="H528" s="2">
        <v>42052</v>
      </c>
      <c r="I528" s="2">
        <v>42054</v>
      </c>
      <c r="J528" s="1" t="s">
        <v>41</v>
      </c>
      <c r="K528" s="1">
        <v>92374</v>
      </c>
      <c r="L528" s="1" t="s">
        <v>22</v>
      </c>
      <c r="M528" s="1" t="s">
        <v>474</v>
      </c>
      <c r="N528" s="1" t="s">
        <v>37</v>
      </c>
      <c r="O528" s="1" t="s">
        <v>1097</v>
      </c>
      <c r="P528" s="1" t="s">
        <v>58</v>
      </c>
      <c r="Q528" s="1" t="s">
        <v>83</v>
      </c>
      <c r="R528" s="1" t="s">
        <v>81</v>
      </c>
      <c r="S528" s="1" t="s">
        <v>26</v>
      </c>
      <c r="T528" s="1"/>
      <c r="Y528" s="1"/>
    </row>
    <row r="529" spans="1:25" x14ac:dyDescent="0.35">
      <c r="A529" s="1">
        <v>936</v>
      </c>
      <c r="B529" s="1" t="str">
        <f>VLOOKUP(Table1[[#This Row],[Customer ID]],'Customer Lookup'!A:B,2,)</f>
        <v>Robyn Garner</v>
      </c>
      <c r="C529" s="1">
        <v>90589</v>
      </c>
      <c r="D529" s="1" t="str">
        <f>_xlfn.XLOOKUP(Table1[[#This Row],[Product Sub-Category]],'Product Lookup'!A:A,'Product Lookup'!B:B)</f>
        <v>Paper</v>
      </c>
      <c r="E529" s="1">
        <v>17</v>
      </c>
      <c r="F529" s="4">
        <v>5.98</v>
      </c>
      <c r="G529" s="1">
        <v>0.05</v>
      </c>
      <c r="H529" s="2">
        <v>42182</v>
      </c>
      <c r="I529" s="2">
        <v>42182</v>
      </c>
      <c r="J529" s="1" t="s">
        <v>31</v>
      </c>
      <c r="K529" s="1">
        <v>92374</v>
      </c>
      <c r="L529" s="1" t="s">
        <v>32</v>
      </c>
      <c r="M529" s="1" t="s">
        <v>474</v>
      </c>
      <c r="N529" s="1" t="s">
        <v>37</v>
      </c>
      <c r="O529" s="1" t="s">
        <v>1097</v>
      </c>
      <c r="P529" s="1" t="s">
        <v>58</v>
      </c>
      <c r="Q529" s="1" t="s">
        <v>83</v>
      </c>
      <c r="R529" s="1" t="s">
        <v>81</v>
      </c>
      <c r="S529" s="1" t="s">
        <v>53</v>
      </c>
      <c r="T529" s="1"/>
      <c r="Y529" s="1"/>
    </row>
    <row r="530" spans="1:25" x14ac:dyDescent="0.35">
      <c r="A530" s="1">
        <v>937</v>
      </c>
      <c r="B530" s="1" t="str">
        <f>VLOOKUP(Table1[[#This Row],[Customer ID]],'Customer Lookup'!A:B,2,)</f>
        <v>Kelly Shaw</v>
      </c>
      <c r="C530" s="1">
        <v>90589</v>
      </c>
      <c r="D530" s="1" t="str">
        <f>_xlfn.XLOOKUP(Table1[[#This Row],[Product Sub-Category]],'Product Lookup'!A:A,'Product Lookup'!B:B)</f>
        <v>Telephones</v>
      </c>
      <c r="E530" s="1">
        <v>3</v>
      </c>
      <c r="F530" s="4">
        <v>65.989999999999995</v>
      </c>
      <c r="G530" s="1">
        <v>0.05</v>
      </c>
      <c r="H530" s="2">
        <v>42182</v>
      </c>
      <c r="I530" s="2">
        <v>42183</v>
      </c>
      <c r="J530" s="1" t="s">
        <v>31</v>
      </c>
      <c r="K530" s="1">
        <v>90278</v>
      </c>
      <c r="L530" s="1" t="s">
        <v>32</v>
      </c>
      <c r="M530" s="1" t="s">
        <v>477</v>
      </c>
      <c r="N530" s="1" t="s">
        <v>37</v>
      </c>
      <c r="O530" s="1" t="s">
        <v>2243</v>
      </c>
      <c r="P530" s="1" t="s">
        <v>73</v>
      </c>
      <c r="Q530" s="1" t="s">
        <v>2234</v>
      </c>
      <c r="R530" s="1" t="s">
        <v>81</v>
      </c>
      <c r="S530" s="1" t="s">
        <v>53</v>
      </c>
      <c r="T530" s="1"/>
      <c r="Y530" s="1"/>
    </row>
    <row r="531" spans="1:25" x14ac:dyDescent="0.35">
      <c r="A531" s="1">
        <v>940</v>
      </c>
      <c r="B531" s="1" t="str">
        <f>VLOOKUP(Table1[[#This Row],[Customer ID]],'Customer Lookup'!A:B,2,)</f>
        <v>Albert Maxwell</v>
      </c>
      <c r="C531" s="1">
        <v>90844</v>
      </c>
      <c r="D531" s="1" t="str">
        <f>_xlfn.XLOOKUP(Table1[[#This Row],[Product Sub-Category]],'Product Lookup'!A:A,'Product Lookup'!B:B)</f>
        <v>Bookcases</v>
      </c>
      <c r="E531" s="1">
        <v>4</v>
      </c>
      <c r="F531" s="4">
        <v>100.98</v>
      </c>
      <c r="G531" s="1">
        <v>0.1</v>
      </c>
      <c r="H531" s="2">
        <v>42108</v>
      </c>
      <c r="I531" s="2">
        <v>42113</v>
      </c>
      <c r="J531" s="1" t="s">
        <v>98</v>
      </c>
      <c r="K531" s="1">
        <v>6776</v>
      </c>
      <c r="L531" s="1" t="s">
        <v>22</v>
      </c>
      <c r="M531" s="1" t="s">
        <v>478</v>
      </c>
      <c r="N531" s="1" t="s">
        <v>171</v>
      </c>
      <c r="O531" s="1" t="s">
        <v>1097</v>
      </c>
      <c r="P531" s="1" t="s">
        <v>34</v>
      </c>
      <c r="Q531" s="1" t="s">
        <v>151</v>
      </c>
      <c r="R531" s="1" t="s">
        <v>42</v>
      </c>
      <c r="S531" s="1" t="s">
        <v>108</v>
      </c>
      <c r="T531" s="1"/>
      <c r="Y531" s="1"/>
    </row>
    <row r="532" spans="1:25" x14ac:dyDescent="0.35">
      <c r="A532" s="1">
        <v>945</v>
      </c>
      <c r="B532" s="1" t="str">
        <f>VLOOKUP(Table1[[#This Row],[Customer ID]],'Customer Lookup'!A:B,2,)</f>
        <v>Stephanie Sun Perry</v>
      </c>
      <c r="C532" s="1">
        <v>86567</v>
      </c>
      <c r="D532" s="1" t="str">
        <f>_xlfn.XLOOKUP(Table1[[#This Row],[Product Sub-Category]],'Product Lookup'!A:A,'Product Lookup'!B:B)</f>
        <v>Binders</v>
      </c>
      <c r="E532" s="1">
        <v>3</v>
      </c>
      <c r="F532" s="4">
        <v>31.74</v>
      </c>
      <c r="G532" s="1">
        <v>0.05</v>
      </c>
      <c r="H532" s="2">
        <v>42069</v>
      </c>
      <c r="I532" s="2">
        <v>42069</v>
      </c>
      <c r="J532" s="1" t="s">
        <v>31</v>
      </c>
      <c r="K532" s="1">
        <v>95070</v>
      </c>
      <c r="L532" s="1" t="s">
        <v>32</v>
      </c>
      <c r="M532" s="1" t="s">
        <v>479</v>
      </c>
      <c r="N532" s="1" t="s">
        <v>37</v>
      </c>
      <c r="O532" s="1" t="s">
        <v>2243</v>
      </c>
      <c r="P532" s="1" t="s">
        <v>58</v>
      </c>
      <c r="Q532" s="1" t="s">
        <v>2236</v>
      </c>
      <c r="R532" s="1" t="s">
        <v>42</v>
      </c>
      <c r="S532" s="1" t="s">
        <v>53</v>
      </c>
      <c r="T532" s="1"/>
      <c r="Y532" s="1"/>
    </row>
    <row r="533" spans="1:25" x14ac:dyDescent="0.35">
      <c r="A533" s="1">
        <v>946</v>
      </c>
      <c r="B533" s="1" t="str">
        <f>VLOOKUP(Table1[[#This Row],[Customer ID]],'Customer Lookup'!A:B,2,)</f>
        <v>Denise Parks</v>
      </c>
      <c r="C533" s="1">
        <v>86566</v>
      </c>
      <c r="D533" s="1" t="str">
        <f>_xlfn.XLOOKUP(Table1[[#This Row],[Product Sub-Category]],'Product Lookup'!A:A,'Product Lookup'!B:B)</f>
        <v>Furnishings</v>
      </c>
      <c r="E533" s="1">
        <v>20</v>
      </c>
      <c r="F533" s="4">
        <v>90.98</v>
      </c>
      <c r="G533" s="1">
        <v>0.05</v>
      </c>
      <c r="H533" s="2">
        <v>42064</v>
      </c>
      <c r="I533" s="2">
        <v>42065</v>
      </c>
      <c r="J533" s="1" t="s">
        <v>41</v>
      </c>
      <c r="K533" s="1">
        <v>4210</v>
      </c>
      <c r="L533" s="1" t="s">
        <v>22</v>
      </c>
      <c r="M533" s="1" t="s">
        <v>308</v>
      </c>
      <c r="N533" s="1" t="s">
        <v>147</v>
      </c>
      <c r="O533" s="1" t="s">
        <v>2243</v>
      </c>
      <c r="P533" s="1" t="s">
        <v>34</v>
      </c>
      <c r="Q533" s="1" t="s">
        <v>52</v>
      </c>
      <c r="R533" s="1" t="s">
        <v>42</v>
      </c>
      <c r="S533" s="1" t="s">
        <v>75</v>
      </c>
      <c r="T533" s="1"/>
      <c r="Y533" s="1"/>
    </row>
    <row r="534" spans="1:25" x14ac:dyDescent="0.35">
      <c r="A534" s="1">
        <v>947</v>
      </c>
      <c r="B534" s="1" t="str">
        <f>VLOOKUP(Table1[[#This Row],[Customer ID]],'Customer Lookup'!A:B,2,)</f>
        <v>Dorothy Buchanan</v>
      </c>
      <c r="C534" s="1">
        <v>86565</v>
      </c>
      <c r="D534" s="1" t="str">
        <f>_xlfn.XLOOKUP(Table1[[#This Row],[Product Sub-Category]],'Product Lookup'!A:A,'Product Lookup'!B:B)</f>
        <v>Furnishings</v>
      </c>
      <c r="E534" s="1">
        <v>5</v>
      </c>
      <c r="F534" s="4">
        <v>14.2</v>
      </c>
      <c r="G534" s="1">
        <v>0.05</v>
      </c>
      <c r="H534" s="2">
        <v>42015</v>
      </c>
      <c r="I534" s="2">
        <v>42017</v>
      </c>
      <c r="J534" s="1" t="s">
        <v>41</v>
      </c>
      <c r="K534" s="1">
        <v>7002</v>
      </c>
      <c r="L534" s="1" t="s">
        <v>22</v>
      </c>
      <c r="M534" s="1" t="s">
        <v>480</v>
      </c>
      <c r="N534" s="1" t="s">
        <v>46</v>
      </c>
      <c r="O534" s="1" t="s">
        <v>1097</v>
      </c>
      <c r="P534" s="1" t="s">
        <v>34</v>
      </c>
      <c r="Q534" s="1" t="s">
        <v>52</v>
      </c>
      <c r="R534" s="1" t="s">
        <v>42</v>
      </c>
      <c r="S534" s="1" t="s">
        <v>26</v>
      </c>
      <c r="T534" s="1"/>
      <c r="Y534" s="1"/>
    </row>
    <row r="535" spans="1:25" x14ac:dyDescent="0.35">
      <c r="A535" s="1">
        <v>949</v>
      </c>
      <c r="B535" s="1" t="str">
        <f>VLOOKUP(Table1[[#This Row],[Customer ID]],'Customer Lookup'!A:B,2,)</f>
        <v>Ernest Oh</v>
      </c>
      <c r="C535" s="1">
        <v>9285</v>
      </c>
      <c r="D535" s="1" t="str">
        <f>_xlfn.XLOOKUP(Table1[[#This Row],[Product Sub-Category]],'Product Lookup'!A:A,'Product Lookup'!B:B)</f>
        <v>Binders</v>
      </c>
      <c r="E535" s="1">
        <v>3</v>
      </c>
      <c r="F535" s="4">
        <v>40.98</v>
      </c>
      <c r="G535" s="1">
        <v>0.05</v>
      </c>
      <c r="H535" s="2">
        <v>42006</v>
      </c>
      <c r="I535" s="2">
        <v>42008</v>
      </c>
      <c r="J535" s="1" t="s">
        <v>481</v>
      </c>
      <c r="K535" s="1">
        <v>90049</v>
      </c>
      <c r="L535" s="1" t="s">
        <v>32</v>
      </c>
      <c r="M535" s="1" t="s">
        <v>361</v>
      </c>
      <c r="N535" s="1" t="s">
        <v>37</v>
      </c>
      <c r="O535" s="1" t="s">
        <v>1097</v>
      </c>
      <c r="P535" s="1" t="s">
        <v>58</v>
      </c>
      <c r="Q535" s="1" t="s">
        <v>2236</v>
      </c>
      <c r="R535" s="1" t="s">
        <v>104</v>
      </c>
      <c r="S535" s="1" t="s">
        <v>53</v>
      </c>
      <c r="T535" s="1"/>
      <c r="Y535" s="1"/>
    </row>
    <row r="536" spans="1:25" x14ac:dyDescent="0.35">
      <c r="A536" s="1">
        <v>949</v>
      </c>
      <c r="B536" s="1" t="str">
        <f>VLOOKUP(Table1[[#This Row],[Customer ID]],'Customer Lookup'!A:B,2,)</f>
        <v>Ernest Oh</v>
      </c>
      <c r="C536" s="1">
        <v>8257</v>
      </c>
      <c r="D536" s="1" t="str">
        <f>_xlfn.XLOOKUP(Table1[[#This Row],[Product Sub-Category]],'Product Lookup'!A:A,'Product Lookup'!B:B)</f>
        <v>Paper</v>
      </c>
      <c r="E536" s="1">
        <v>18</v>
      </c>
      <c r="F536" s="4">
        <v>48.04</v>
      </c>
      <c r="G536" s="1">
        <v>0.05</v>
      </c>
      <c r="H536" s="2">
        <v>42085</v>
      </c>
      <c r="I536" s="2">
        <v>42089</v>
      </c>
      <c r="J536" s="1" t="s">
        <v>98</v>
      </c>
      <c r="K536" s="1">
        <v>90049</v>
      </c>
      <c r="L536" s="1" t="s">
        <v>32</v>
      </c>
      <c r="M536" s="1" t="s">
        <v>361</v>
      </c>
      <c r="N536" s="1" t="s">
        <v>37</v>
      </c>
      <c r="O536" s="1" t="s">
        <v>2244</v>
      </c>
      <c r="P536" s="1" t="s">
        <v>58</v>
      </c>
      <c r="Q536" s="1" t="s">
        <v>83</v>
      </c>
      <c r="R536" s="1" t="s">
        <v>104</v>
      </c>
      <c r="S536" s="1" t="s">
        <v>53</v>
      </c>
      <c r="T536" s="1"/>
      <c r="Y536" s="1"/>
    </row>
    <row r="537" spans="1:25" x14ac:dyDescent="0.35">
      <c r="A537" s="1">
        <v>950</v>
      </c>
      <c r="B537" s="1" t="str">
        <f>VLOOKUP(Table1[[#This Row],[Customer ID]],'Customer Lookup'!A:B,2,)</f>
        <v>Jane Shah</v>
      </c>
      <c r="C537" s="1">
        <v>89083</v>
      </c>
      <c r="D537" s="1" t="str">
        <f>_xlfn.XLOOKUP(Table1[[#This Row],[Product Sub-Category]],'Product Lookup'!A:A,'Product Lookup'!B:B)</f>
        <v>Binders</v>
      </c>
      <c r="E537" s="1">
        <v>1</v>
      </c>
      <c r="F537" s="4">
        <v>40.98</v>
      </c>
      <c r="G537" s="1">
        <v>0.05</v>
      </c>
      <c r="H537" s="2">
        <v>42006</v>
      </c>
      <c r="I537" s="2">
        <v>42008</v>
      </c>
      <c r="J537" s="1" t="s">
        <v>41</v>
      </c>
      <c r="K537" s="1">
        <v>55372</v>
      </c>
      <c r="L537" s="1" t="s">
        <v>32</v>
      </c>
      <c r="M537" s="1" t="s">
        <v>56</v>
      </c>
      <c r="N537" s="1" t="s">
        <v>55</v>
      </c>
      <c r="O537" s="1" t="s">
        <v>2244</v>
      </c>
      <c r="P537" s="1" t="s">
        <v>58</v>
      </c>
      <c r="Q537" s="1" t="s">
        <v>2236</v>
      </c>
      <c r="R537" s="1" t="s">
        <v>104</v>
      </c>
      <c r="S537" s="1" t="s">
        <v>53</v>
      </c>
      <c r="T537" s="1"/>
      <c r="Y537" s="1"/>
    </row>
    <row r="538" spans="1:25" x14ac:dyDescent="0.35">
      <c r="A538" s="1">
        <v>950</v>
      </c>
      <c r="B538" s="1" t="str">
        <f>VLOOKUP(Table1[[#This Row],[Customer ID]],'Customer Lookup'!A:B,2,)</f>
        <v>Jane Shah</v>
      </c>
      <c r="C538" s="1">
        <v>89084</v>
      </c>
      <c r="D538" s="1" t="str">
        <f>_xlfn.XLOOKUP(Table1[[#This Row],[Product Sub-Category]],'Product Lookup'!A:A,'Product Lookup'!B:B)</f>
        <v>Office Machines</v>
      </c>
      <c r="E538" s="1">
        <v>1</v>
      </c>
      <c r="F538" s="4">
        <v>1500.97</v>
      </c>
      <c r="G538" s="1">
        <v>0.15</v>
      </c>
      <c r="H538" s="2">
        <v>42085</v>
      </c>
      <c r="I538" s="2">
        <v>42085</v>
      </c>
      <c r="J538" s="1" t="s">
        <v>98</v>
      </c>
      <c r="K538" s="1">
        <v>55372</v>
      </c>
      <c r="L538" s="1" t="s">
        <v>22</v>
      </c>
      <c r="M538" s="1" t="s">
        <v>56</v>
      </c>
      <c r="N538" s="1" t="s">
        <v>55</v>
      </c>
      <c r="O538" s="1" t="s">
        <v>2244</v>
      </c>
      <c r="P538" s="1" t="s">
        <v>73</v>
      </c>
      <c r="Q538" s="1" t="s">
        <v>74</v>
      </c>
      <c r="R538" s="1" t="s">
        <v>104</v>
      </c>
      <c r="S538" s="1" t="s">
        <v>36</v>
      </c>
      <c r="T538" s="1"/>
      <c r="Y538" s="1"/>
    </row>
    <row r="539" spans="1:25" x14ac:dyDescent="0.35">
      <c r="A539" s="1">
        <v>950</v>
      </c>
      <c r="B539" s="1" t="str">
        <f>VLOOKUP(Table1[[#This Row],[Customer ID]],'Customer Lookup'!A:B,2,)</f>
        <v>Jane Shah</v>
      </c>
      <c r="C539" s="1">
        <v>89084</v>
      </c>
      <c r="D539" s="1" t="str">
        <f>_xlfn.XLOOKUP(Table1[[#This Row],[Product Sub-Category]],'Product Lookup'!A:A,'Product Lookup'!B:B)</f>
        <v>Paper</v>
      </c>
      <c r="E539" s="1">
        <v>5</v>
      </c>
      <c r="F539" s="4">
        <v>48.04</v>
      </c>
      <c r="G539" s="1">
        <v>0.05</v>
      </c>
      <c r="H539" s="2">
        <v>42085</v>
      </c>
      <c r="I539" s="2">
        <v>42089</v>
      </c>
      <c r="J539" s="1" t="s">
        <v>98</v>
      </c>
      <c r="K539" s="1">
        <v>55372</v>
      </c>
      <c r="L539" s="1" t="s">
        <v>32</v>
      </c>
      <c r="M539" s="1" t="s">
        <v>56</v>
      </c>
      <c r="N539" s="1" t="s">
        <v>55</v>
      </c>
      <c r="O539" s="1" t="s">
        <v>2244</v>
      </c>
      <c r="P539" s="1" t="s">
        <v>58</v>
      </c>
      <c r="Q539" s="1" t="s">
        <v>83</v>
      </c>
      <c r="R539" s="1" t="s">
        <v>104</v>
      </c>
      <c r="S539" s="1" t="s">
        <v>53</v>
      </c>
      <c r="T539" s="1"/>
      <c r="Y539" s="1"/>
    </row>
    <row r="540" spans="1:25" x14ac:dyDescent="0.35">
      <c r="A540" s="1">
        <v>950</v>
      </c>
      <c r="B540" s="1" t="str">
        <f>VLOOKUP(Table1[[#This Row],[Customer ID]],'Customer Lookup'!A:B,2,)</f>
        <v>Jane Shah</v>
      </c>
      <c r="C540" s="1">
        <v>89084</v>
      </c>
      <c r="D540" s="1" t="str">
        <f>_xlfn.XLOOKUP(Table1[[#This Row],[Product Sub-Category]],'Product Lookup'!A:A,'Product Lookup'!B:B)</f>
        <v>Pens</v>
      </c>
      <c r="E540" s="1">
        <v>1</v>
      </c>
      <c r="F540" s="4">
        <v>4.28</v>
      </c>
      <c r="G540" s="1">
        <v>0.05</v>
      </c>
      <c r="H540" s="2">
        <v>42085</v>
      </c>
      <c r="I540" s="2">
        <v>42092</v>
      </c>
      <c r="J540" s="1" t="s">
        <v>98</v>
      </c>
      <c r="K540" s="1">
        <v>55372</v>
      </c>
      <c r="L540" s="1" t="s">
        <v>32</v>
      </c>
      <c r="M540" s="1" t="s">
        <v>56</v>
      </c>
      <c r="N540" s="1" t="s">
        <v>55</v>
      </c>
      <c r="O540" s="1" t="s">
        <v>2244</v>
      </c>
      <c r="P540" s="1" t="s">
        <v>58</v>
      </c>
      <c r="Q540" s="1" t="s">
        <v>25</v>
      </c>
      <c r="R540" s="1" t="s">
        <v>104</v>
      </c>
      <c r="S540" s="1" t="s">
        <v>26</v>
      </c>
      <c r="T540" s="1"/>
      <c r="Y540" s="1"/>
    </row>
    <row r="541" spans="1:25" x14ac:dyDescent="0.35">
      <c r="A541" s="1">
        <v>954</v>
      </c>
      <c r="B541" s="1" t="str">
        <f>VLOOKUP(Table1[[#This Row],[Customer ID]],'Customer Lookup'!A:B,2,)</f>
        <v>Tony Chandler</v>
      </c>
      <c r="C541" s="1">
        <v>90771</v>
      </c>
      <c r="D541" s="1" t="str">
        <f>_xlfn.XLOOKUP(Table1[[#This Row],[Product Sub-Category]],'Product Lookup'!A:A,'Product Lookup'!B:B)</f>
        <v>Labels</v>
      </c>
      <c r="E541" s="1">
        <v>4</v>
      </c>
      <c r="F541" s="4">
        <v>7.31</v>
      </c>
      <c r="G541" s="1">
        <v>0.05</v>
      </c>
      <c r="H541" s="2">
        <v>42047</v>
      </c>
      <c r="I541" s="2">
        <v>42056</v>
      </c>
      <c r="J541" s="1" t="s">
        <v>98</v>
      </c>
      <c r="K541" s="1">
        <v>75067</v>
      </c>
      <c r="L541" s="1" t="s">
        <v>32</v>
      </c>
      <c r="M541" s="1" t="s">
        <v>482</v>
      </c>
      <c r="N541" s="1" t="s">
        <v>112</v>
      </c>
      <c r="O541" s="1" t="s">
        <v>2244</v>
      </c>
      <c r="P541" s="1" t="s">
        <v>58</v>
      </c>
      <c r="Q541" s="1" t="s">
        <v>116</v>
      </c>
      <c r="R541" s="1" t="s">
        <v>51</v>
      </c>
      <c r="S541" s="1" t="s">
        <v>53</v>
      </c>
      <c r="T541" s="1"/>
      <c r="Y541" s="1"/>
    </row>
    <row r="542" spans="1:25" x14ac:dyDescent="0.35">
      <c r="A542" s="1">
        <v>954</v>
      </c>
      <c r="B542" s="1" t="str">
        <f>VLOOKUP(Table1[[#This Row],[Customer ID]],'Customer Lookup'!A:B,2,)</f>
        <v>Tony Chandler</v>
      </c>
      <c r="C542" s="1">
        <v>90771</v>
      </c>
      <c r="D542" s="1" t="str">
        <f>_xlfn.XLOOKUP(Table1[[#This Row],[Product Sub-Category]],'Product Lookup'!A:A,'Product Lookup'!B:B)</f>
        <v>Pens</v>
      </c>
      <c r="E542" s="1">
        <v>5</v>
      </c>
      <c r="F542" s="4">
        <v>6.7</v>
      </c>
      <c r="G542" s="1">
        <v>0.05</v>
      </c>
      <c r="H542" s="2">
        <v>42047</v>
      </c>
      <c r="I542" s="2">
        <v>42047</v>
      </c>
      <c r="J542" s="1" t="s">
        <v>98</v>
      </c>
      <c r="K542" s="1">
        <v>75067</v>
      </c>
      <c r="L542" s="1" t="s">
        <v>32</v>
      </c>
      <c r="M542" s="1" t="s">
        <v>482</v>
      </c>
      <c r="N542" s="1" t="s">
        <v>112</v>
      </c>
      <c r="O542" s="1" t="s">
        <v>2244</v>
      </c>
      <c r="P542" s="1" t="s">
        <v>58</v>
      </c>
      <c r="Q542" s="1" t="s">
        <v>25</v>
      </c>
      <c r="R542" s="1" t="s">
        <v>51</v>
      </c>
      <c r="S542" s="1" t="s">
        <v>26</v>
      </c>
      <c r="T542" s="1"/>
      <c r="Y542" s="1"/>
    </row>
    <row r="543" spans="1:25" x14ac:dyDescent="0.35">
      <c r="A543" s="1">
        <v>959</v>
      </c>
      <c r="B543" s="1" t="str">
        <f>VLOOKUP(Table1[[#This Row],[Customer ID]],'Customer Lookup'!A:B,2,)</f>
        <v>Sally House</v>
      </c>
      <c r="C543" s="1">
        <v>91581</v>
      </c>
      <c r="D543" s="1" t="str">
        <f>_xlfn.XLOOKUP(Table1[[#This Row],[Product Sub-Category]],'Product Lookup'!A:A,'Product Lookup'!B:B)</f>
        <v>Office Machines</v>
      </c>
      <c r="E543" s="1">
        <v>8</v>
      </c>
      <c r="F543" s="4">
        <v>145.44999999999999</v>
      </c>
      <c r="G543" s="1">
        <v>0.1</v>
      </c>
      <c r="H543" s="2">
        <v>42085</v>
      </c>
      <c r="I543" s="2">
        <v>42086</v>
      </c>
      <c r="J543" s="1" t="s">
        <v>31</v>
      </c>
      <c r="K543" s="1">
        <v>76028</v>
      </c>
      <c r="L543" s="1" t="s">
        <v>22</v>
      </c>
      <c r="M543" s="1" t="s">
        <v>472</v>
      </c>
      <c r="N543" s="1" t="s">
        <v>112</v>
      </c>
      <c r="O543" s="1" t="s">
        <v>1097</v>
      </c>
      <c r="P543" s="1" t="s">
        <v>73</v>
      </c>
      <c r="Q543" s="1" t="s">
        <v>74</v>
      </c>
      <c r="R543" s="1" t="s">
        <v>81</v>
      </c>
      <c r="S543" s="1" t="s">
        <v>36</v>
      </c>
      <c r="T543" s="1"/>
      <c r="Y543" s="1"/>
    </row>
    <row r="544" spans="1:25" x14ac:dyDescent="0.35">
      <c r="A544" s="1">
        <v>960</v>
      </c>
      <c r="B544" s="1" t="str">
        <f>VLOOKUP(Table1[[#This Row],[Customer ID]],'Customer Lookup'!A:B,2,)</f>
        <v>Phillip Chappell</v>
      </c>
      <c r="C544" s="1">
        <v>89401</v>
      </c>
      <c r="D544" s="1" t="str">
        <f>_xlfn.XLOOKUP(Table1[[#This Row],[Product Sub-Category]],'Product Lookup'!A:A,'Product Lookup'!B:B)</f>
        <v>Pens</v>
      </c>
      <c r="E544" s="1">
        <v>1</v>
      </c>
      <c r="F544" s="4">
        <v>2.94</v>
      </c>
      <c r="G544" s="1">
        <v>0.05</v>
      </c>
      <c r="H544" s="2">
        <v>42039</v>
      </c>
      <c r="I544" s="2">
        <v>42043</v>
      </c>
      <c r="J544" s="1" t="s">
        <v>98</v>
      </c>
      <c r="K544" s="1">
        <v>90278</v>
      </c>
      <c r="L544" s="1" t="s">
        <v>32</v>
      </c>
      <c r="M544" s="1" t="s">
        <v>477</v>
      </c>
      <c r="N544" s="1" t="s">
        <v>37</v>
      </c>
      <c r="O544" s="1" t="s">
        <v>1097</v>
      </c>
      <c r="P544" s="1" t="s">
        <v>58</v>
      </c>
      <c r="Q544" s="1" t="s">
        <v>25</v>
      </c>
      <c r="R544" s="1" t="s">
        <v>42</v>
      </c>
      <c r="S544" s="1" t="s">
        <v>26</v>
      </c>
      <c r="T544" s="1"/>
      <c r="Y544" s="1"/>
    </row>
    <row r="545" spans="1:25" x14ac:dyDescent="0.35">
      <c r="A545" s="1">
        <v>961</v>
      </c>
      <c r="B545" s="1" t="str">
        <f>VLOOKUP(Table1[[#This Row],[Customer ID]],'Customer Lookup'!A:B,2,)</f>
        <v>Benjamin Chan</v>
      </c>
      <c r="C545" s="1">
        <v>89402</v>
      </c>
      <c r="D545" s="1" t="str">
        <f>_xlfn.XLOOKUP(Table1[[#This Row],[Product Sub-Category]],'Product Lookup'!A:A,'Product Lookup'!B:B)</f>
        <v>Tables</v>
      </c>
      <c r="E545" s="1">
        <v>1</v>
      </c>
      <c r="F545" s="4">
        <v>124.49</v>
      </c>
      <c r="G545" s="1">
        <v>0.1</v>
      </c>
      <c r="H545" s="2">
        <v>42059</v>
      </c>
      <c r="I545" s="2">
        <v>42059</v>
      </c>
      <c r="J545" s="1" t="s">
        <v>31</v>
      </c>
      <c r="K545" s="1">
        <v>94061</v>
      </c>
      <c r="L545" s="1" t="s">
        <v>22</v>
      </c>
      <c r="M545" s="1" t="s">
        <v>483</v>
      </c>
      <c r="N545" s="1" t="s">
        <v>37</v>
      </c>
      <c r="O545" s="1" t="s">
        <v>2244</v>
      </c>
      <c r="P545" s="1" t="s">
        <v>34</v>
      </c>
      <c r="Q545" s="1" t="s">
        <v>123</v>
      </c>
      <c r="R545" s="1" t="s">
        <v>42</v>
      </c>
      <c r="S545" s="1" t="s">
        <v>108</v>
      </c>
      <c r="T545" s="1"/>
      <c r="Y545" s="1"/>
    </row>
    <row r="546" spans="1:25" x14ac:dyDescent="0.35">
      <c r="A546" s="1">
        <v>962</v>
      </c>
      <c r="B546" s="1" t="str">
        <f>VLOOKUP(Table1[[#This Row],[Customer ID]],'Customer Lookup'!A:B,2,)</f>
        <v>Yvonne Clarke</v>
      </c>
      <c r="C546" s="1">
        <v>17636</v>
      </c>
      <c r="D546" s="1" t="str">
        <f>_xlfn.XLOOKUP(Table1[[#This Row],[Product Sub-Category]],'Product Lookup'!A:A,'Product Lookup'!B:B)</f>
        <v>Pens</v>
      </c>
      <c r="E546" s="1">
        <v>2</v>
      </c>
      <c r="F546" s="4">
        <v>2.94</v>
      </c>
      <c r="G546" s="1">
        <v>0.05</v>
      </c>
      <c r="H546" s="2">
        <v>42039</v>
      </c>
      <c r="I546" s="2">
        <v>42043</v>
      </c>
      <c r="J546" s="1" t="s">
        <v>98</v>
      </c>
      <c r="K546" s="1">
        <v>60610</v>
      </c>
      <c r="L546" s="1" t="s">
        <v>32</v>
      </c>
      <c r="M546" s="1" t="s">
        <v>143</v>
      </c>
      <c r="N546" s="1" t="s">
        <v>142</v>
      </c>
      <c r="O546" s="1" t="s">
        <v>2245</v>
      </c>
      <c r="P546" s="1" t="s">
        <v>58</v>
      </c>
      <c r="Q546" s="1" t="s">
        <v>25</v>
      </c>
      <c r="R546" s="1" t="s">
        <v>42</v>
      </c>
      <c r="S546" s="1" t="s">
        <v>26</v>
      </c>
      <c r="T546" s="1"/>
      <c r="Y546" s="1"/>
    </row>
    <row r="547" spans="1:25" x14ac:dyDescent="0.35">
      <c r="A547" s="1">
        <v>970</v>
      </c>
      <c r="B547" s="1" t="str">
        <f>VLOOKUP(Table1[[#This Row],[Customer ID]],'Customer Lookup'!A:B,2,)</f>
        <v>Lynn Payne</v>
      </c>
      <c r="C547" s="1">
        <v>86173</v>
      </c>
      <c r="D547" s="1" t="str">
        <f>_xlfn.XLOOKUP(Table1[[#This Row],[Product Sub-Category]],'Product Lookup'!A:A,'Product Lookup'!B:B)</f>
        <v>Bookcases</v>
      </c>
      <c r="E547" s="1">
        <v>8</v>
      </c>
      <c r="F547" s="4">
        <v>170.98</v>
      </c>
      <c r="G547" s="1">
        <v>0.1</v>
      </c>
      <c r="H547" s="2">
        <v>42114</v>
      </c>
      <c r="I547" s="2">
        <v>42115</v>
      </c>
      <c r="J547" s="1" t="s">
        <v>50</v>
      </c>
      <c r="K547" s="1">
        <v>24281</v>
      </c>
      <c r="L547" s="1" t="s">
        <v>22</v>
      </c>
      <c r="M547" s="1" t="s">
        <v>406</v>
      </c>
      <c r="N547" s="1" t="s">
        <v>117</v>
      </c>
      <c r="O547" s="1" t="s">
        <v>1097</v>
      </c>
      <c r="P547" s="1" t="s">
        <v>34</v>
      </c>
      <c r="Q547" s="1" t="s">
        <v>151</v>
      </c>
      <c r="R547" s="1" t="s">
        <v>104</v>
      </c>
      <c r="S547" s="1" t="s">
        <v>108</v>
      </c>
      <c r="T547" s="1"/>
      <c r="Y547" s="1"/>
    </row>
    <row r="548" spans="1:25" x14ac:dyDescent="0.35">
      <c r="A548" s="1">
        <v>972</v>
      </c>
      <c r="B548" s="1" t="str">
        <f>VLOOKUP(Table1[[#This Row],[Customer ID]],'Customer Lookup'!A:B,2,)</f>
        <v>Gregory Holden</v>
      </c>
      <c r="C548" s="1">
        <v>87259</v>
      </c>
      <c r="D548" s="1" t="str">
        <f>_xlfn.XLOOKUP(Table1[[#This Row],[Product Sub-Category]],'Product Lookup'!A:A,'Product Lookup'!B:B)</f>
        <v>Chairs</v>
      </c>
      <c r="E548" s="1">
        <v>2</v>
      </c>
      <c r="F548" s="4">
        <v>284.98</v>
      </c>
      <c r="G548" s="1">
        <v>0.1</v>
      </c>
      <c r="H548" s="2">
        <v>42063</v>
      </c>
      <c r="I548" s="2">
        <v>42068</v>
      </c>
      <c r="J548" s="1" t="s">
        <v>98</v>
      </c>
      <c r="K548" s="1">
        <v>92503</v>
      </c>
      <c r="L548" s="1" t="s">
        <v>22</v>
      </c>
      <c r="M548" s="1" t="s">
        <v>484</v>
      </c>
      <c r="N548" s="1" t="s">
        <v>37</v>
      </c>
      <c r="O548" s="1" t="s">
        <v>1097</v>
      </c>
      <c r="P548" s="1" t="s">
        <v>34</v>
      </c>
      <c r="Q548" s="1" t="s">
        <v>35</v>
      </c>
      <c r="R548" s="1" t="s">
        <v>81</v>
      </c>
      <c r="S548" s="1" t="s">
        <v>36</v>
      </c>
      <c r="T548" s="1"/>
      <c r="Y548" s="1"/>
    </row>
    <row r="549" spans="1:25" x14ac:dyDescent="0.35">
      <c r="A549" s="1">
        <v>972</v>
      </c>
      <c r="B549" s="1" t="str">
        <f>VLOOKUP(Table1[[#This Row],[Customer ID]],'Customer Lookup'!A:B,2,)</f>
        <v>Gregory Holden</v>
      </c>
      <c r="C549" s="1">
        <v>87259</v>
      </c>
      <c r="D549" s="1" t="str">
        <f>_xlfn.XLOOKUP(Table1[[#This Row],[Product Sub-Category]],'Product Lookup'!A:A,'Product Lookup'!B:B)</f>
        <v>Furnishings</v>
      </c>
      <c r="E549" s="1">
        <v>1</v>
      </c>
      <c r="F549" s="4">
        <v>12.99</v>
      </c>
      <c r="G549" s="1">
        <v>0.05</v>
      </c>
      <c r="H549" s="2">
        <v>42063</v>
      </c>
      <c r="I549" s="2">
        <v>42063</v>
      </c>
      <c r="J549" s="1" t="s">
        <v>98</v>
      </c>
      <c r="K549" s="1">
        <v>92503</v>
      </c>
      <c r="L549" s="1" t="s">
        <v>32</v>
      </c>
      <c r="M549" s="1" t="s">
        <v>484</v>
      </c>
      <c r="N549" s="1" t="s">
        <v>37</v>
      </c>
      <c r="O549" s="1" t="s">
        <v>2243</v>
      </c>
      <c r="P549" s="1" t="s">
        <v>34</v>
      </c>
      <c r="Q549" s="1" t="s">
        <v>52</v>
      </c>
      <c r="R549" s="1" t="s">
        <v>81</v>
      </c>
      <c r="S549" s="1" t="s">
        <v>178</v>
      </c>
      <c r="T549" s="1"/>
      <c r="Y549" s="1"/>
    </row>
    <row r="550" spans="1:25" x14ac:dyDescent="0.35">
      <c r="A550" s="1">
        <v>975</v>
      </c>
      <c r="B550" s="1" t="str">
        <f>VLOOKUP(Table1[[#This Row],[Customer ID]],'Customer Lookup'!A:B,2,)</f>
        <v>Francis Evans</v>
      </c>
      <c r="C550" s="1">
        <v>87260</v>
      </c>
      <c r="D550" s="1" t="str">
        <f>_xlfn.XLOOKUP(Table1[[#This Row],[Product Sub-Category]],'Product Lookup'!A:A,'Product Lookup'!B:B)</f>
        <v>Appliances</v>
      </c>
      <c r="E550" s="1">
        <v>3</v>
      </c>
      <c r="F550" s="4">
        <v>2.2200000000000002</v>
      </c>
      <c r="G550" s="1">
        <v>0.05</v>
      </c>
      <c r="H550" s="2">
        <v>42098</v>
      </c>
      <c r="I550" s="2">
        <v>42103</v>
      </c>
      <c r="J550" s="1" t="s">
        <v>98</v>
      </c>
      <c r="K550" s="1">
        <v>2108</v>
      </c>
      <c r="L550" s="1" t="s">
        <v>32</v>
      </c>
      <c r="M550" s="1" t="s">
        <v>153</v>
      </c>
      <c r="N550" s="1" t="s">
        <v>152</v>
      </c>
      <c r="O550" s="1" t="s">
        <v>2243</v>
      </c>
      <c r="P550" s="1" t="s">
        <v>58</v>
      </c>
      <c r="Q550" s="1" t="s">
        <v>196</v>
      </c>
      <c r="R550" s="1" t="s">
        <v>81</v>
      </c>
      <c r="S550" s="1" t="s">
        <v>53</v>
      </c>
      <c r="T550" s="1"/>
      <c r="Y550" s="1"/>
    </row>
    <row r="551" spans="1:25" x14ac:dyDescent="0.35">
      <c r="A551" s="1">
        <v>980</v>
      </c>
      <c r="B551" s="1" t="str">
        <f>VLOOKUP(Table1[[#This Row],[Customer ID]],'Customer Lookup'!A:B,2,)</f>
        <v>Howard Burnett</v>
      </c>
      <c r="C551" s="1">
        <v>87258</v>
      </c>
      <c r="D551" s="1" t="str">
        <f>_xlfn.XLOOKUP(Table1[[#This Row],[Product Sub-Category]],'Product Lookup'!A:A,'Product Lookup'!B:B)</f>
        <v>Storage</v>
      </c>
      <c r="E551" s="1">
        <v>12</v>
      </c>
      <c r="F551" s="4">
        <v>37.76</v>
      </c>
      <c r="G551" s="1">
        <v>0.05</v>
      </c>
      <c r="H551" s="2">
        <v>42040</v>
      </c>
      <c r="I551" s="2">
        <v>42041</v>
      </c>
      <c r="J551" s="1" t="s">
        <v>50</v>
      </c>
      <c r="K551" s="1">
        <v>5403</v>
      </c>
      <c r="L551" s="1" t="s">
        <v>32</v>
      </c>
      <c r="M551" s="1" t="s">
        <v>401</v>
      </c>
      <c r="N551" s="1" t="s">
        <v>121</v>
      </c>
      <c r="O551" s="1" t="s">
        <v>2245</v>
      </c>
      <c r="P551" s="1" t="s">
        <v>58</v>
      </c>
      <c r="Q551" s="1" t="s">
        <v>119</v>
      </c>
      <c r="R551" s="1" t="s">
        <v>81</v>
      </c>
      <c r="S551" s="1" t="s">
        <v>53</v>
      </c>
      <c r="T551" s="1"/>
      <c r="Y551" s="1"/>
    </row>
    <row r="552" spans="1:25" x14ac:dyDescent="0.35">
      <c r="A552" s="1">
        <v>983</v>
      </c>
      <c r="B552" s="1" t="str">
        <f>VLOOKUP(Table1[[#This Row],[Customer ID]],'Customer Lookup'!A:B,2,)</f>
        <v>Sue Drake</v>
      </c>
      <c r="C552" s="1">
        <v>90201</v>
      </c>
      <c r="D552" s="1" t="str">
        <f>_xlfn.XLOOKUP(Table1[[#This Row],[Product Sub-Category]],'Product Lookup'!A:A,'Product Lookup'!B:B)</f>
        <v>Computer Peripherals</v>
      </c>
      <c r="E552" s="1">
        <v>10</v>
      </c>
      <c r="F552" s="4">
        <v>300.97000000000003</v>
      </c>
      <c r="G552" s="1">
        <v>0.1</v>
      </c>
      <c r="H552" s="2">
        <v>42121</v>
      </c>
      <c r="I552" s="2">
        <v>42121</v>
      </c>
      <c r="J552" s="1" t="s">
        <v>98</v>
      </c>
      <c r="K552" s="1">
        <v>72143</v>
      </c>
      <c r="L552" s="1" t="s">
        <v>32</v>
      </c>
      <c r="M552" s="1" t="s">
        <v>485</v>
      </c>
      <c r="N552" s="1" t="s">
        <v>451</v>
      </c>
      <c r="O552" s="1" t="s">
        <v>1097</v>
      </c>
      <c r="P552" s="1" t="s">
        <v>73</v>
      </c>
      <c r="Q552" s="1" t="s">
        <v>144</v>
      </c>
      <c r="R552" s="1" t="s">
        <v>81</v>
      </c>
      <c r="S552" s="1" t="s">
        <v>53</v>
      </c>
      <c r="T552" s="1"/>
      <c r="Y552" s="1"/>
    </row>
    <row r="553" spans="1:25" x14ac:dyDescent="0.35">
      <c r="A553" s="1">
        <v>993</v>
      </c>
      <c r="B553" s="1" t="str">
        <f>VLOOKUP(Table1[[#This Row],[Customer ID]],'Customer Lookup'!A:B,2,)</f>
        <v>Gail Currin</v>
      </c>
      <c r="C553" s="1">
        <v>89432</v>
      </c>
      <c r="D553" s="1" t="str">
        <f>_xlfn.XLOOKUP(Table1[[#This Row],[Product Sub-Category]],'Product Lookup'!A:A,'Product Lookup'!B:B)</f>
        <v>Paper</v>
      </c>
      <c r="E553" s="1">
        <v>9</v>
      </c>
      <c r="F553" s="4">
        <v>4.28</v>
      </c>
      <c r="G553" s="1">
        <v>0.05</v>
      </c>
      <c r="H553" s="2">
        <v>42054</v>
      </c>
      <c r="I553" s="2">
        <v>42054</v>
      </c>
      <c r="J553" s="1" t="s">
        <v>21</v>
      </c>
      <c r="K553" s="1">
        <v>93030</v>
      </c>
      <c r="L553" s="1" t="s">
        <v>32</v>
      </c>
      <c r="M553" s="1" t="s">
        <v>486</v>
      </c>
      <c r="N553" s="1" t="s">
        <v>37</v>
      </c>
      <c r="O553" s="1" t="s">
        <v>2243</v>
      </c>
      <c r="P553" s="1" t="s">
        <v>58</v>
      </c>
      <c r="Q553" s="1" t="s">
        <v>83</v>
      </c>
      <c r="R553" s="1" t="s">
        <v>51</v>
      </c>
      <c r="S553" s="1" t="s">
        <v>53</v>
      </c>
      <c r="T553" s="1"/>
      <c r="Y553" s="1"/>
    </row>
    <row r="554" spans="1:25" x14ac:dyDescent="0.35">
      <c r="A554" s="1">
        <v>994</v>
      </c>
      <c r="B554" s="1" t="str">
        <f>VLOOKUP(Table1[[#This Row],[Customer ID]],'Customer Lookup'!A:B,2,)</f>
        <v>Neal Weber</v>
      </c>
      <c r="C554" s="1">
        <v>89433</v>
      </c>
      <c r="D554" s="1" t="str">
        <f>_xlfn.XLOOKUP(Table1[[#This Row],[Product Sub-Category]],'Product Lookup'!A:A,'Product Lookup'!B:B)</f>
        <v>Tables</v>
      </c>
      <c r="E554" s="1">
        <v>2</v>
      </c>
      <c r="F554" s="4">
        <v>400.98</v>
      </c>
      <c r="G554" s="1">
        <v>0.1</v>
      </c>
      <c r="H554" s="2">
        <v>42077</v>
      </c>
      <c r="I554" s="2">
        <v>42078</v>
      </c>
      <c r="J554" s="1" t="s">
        <v>21</v>
      </c>
      <c r="K554" s="1">
        <v>4073</v>
      </c>
      <c r="L554" s="1" t="s">
        <v>22</v>
      </c>
      <c r="M554" s="1" t="s">
        <v>276</v>
      </c>
      <c r="N554" s="1" t="s">
        <v>147</v>
      </c>
      <c r="O554" s="1" t="s">
        <v>2243</v>
      </c>
      <c r="P554" s="1" t="s">
        <v>34</v>
      </c>
      <c r="Q554" s="1" t="s">
        <v>123</v>
      </c>
      <c r="R554" s="1" t="s">
        <v>51</v>
      </c>
      <c r="S554" s="1" t="s">
        <v>108</v>
      </c>
      <c r="T554" s="1"/>
      <c r="Y554" s="1"/>
    </row>
    <row r="555" spans="1:25" x14ac:dyDescent="0.35">
      <c r="A555" s="1">
        <v>995</v>
      </c>
      <c r="B555" s="1" t="str">
        <f>VLOOKUP(Table1[[#This Row],[Customer ID]],'Customer Lookup'!A:B,2,)</f>
        <v>Lloyd Spencer</v>
      </c>
      <c r="C555" s="1">
        <v>89434</v>
      </c>
      <c r="D555" s="1" t="str">
        <f>_xlfn.XLOOKUP(Table1[[#This Row],[Product Sub-Category]],'Product Lookup'!A:A,'Product Lookup'!B:B)</f>
        <v>Paper</v>
      </c>
      <c r="E555" s="1">
        <v>9</v>
      </c>
      <c r="F555" s="4">
        <v>7.64</v>
      </c>
      <c r="G555" s="1">
        <v>0.05</v>
      </c>
      <c r="H555" s="2">
        <v>42134</v>
      </c>
      <c r="I555" s="2">
        <v>42139</v>
      </c>
      <c r="J555" s="1" t="s">
        <v>98</v>
      </c>
      <c r="K555" s="1">
        <v>4070</v>
      </c>
      <c r="L555" s="1" t="s">
        <v>32</v>
      </c>
      <c r="M555" s="1" t="s">
        <v>487</v>
      </c>
      <c r="N555" s="1" t="s">
        <v>147</v>
      </c>
      <c r="O555" s="1" t="s">
        <v>2243</v>
      </c>
      <c r="P555" s="1" t="s">
        <v>58</v>
      </c>
      <c r="Q555" s="1" t="s">
        <v>83</v>
      </c>
      <c r="R555" s="1" t="s">
        <v>51</v>
      </c>
      <c r="S555" s="1" t="s">
        <v>26</v>
      </c>
      <c r="T555" s="1"/>
      <c r="Y555" s="1"/>
    </row>
    <row r="556" spans="1:25" x14ac:dyDescent="0.35">
      <c r="A556" s="1">
        <v>997</v>
      </c>
      <c r="B556" s="1" t="str">
        <f>VLOOKUP(Table1[[#This Row],[Customer ID]],'Customer Lookup'!A:B,2,)</f>
        <v>Phillip Pollard</v>
      </c>
      <c r="C556" s="1">
        <v>89431</v>
      </c>
      <c r="D556" s="1" t="str">
        <f>_xlfn.XLOOKUP(Table1[[#This Row],[Product Sub-Category]],'Product Lookup'!A:A,'Product Lookup'!B:B)</f>
        <v>Appliances</v>
      </c>
      <c r="E556" s="1">
        <v>1</v>
      </c>
      <c r="F556" s="4">
        <v>67.84</v>
      </c>
      <c r="G556" s="1">
        <v>0.05</v>
      </c>
      <c r="H556" s="2">
        <v>42028</v>
      </c>
      <c r="I556" s="2">
        <v>42033</v>
      </c>
      <c r="J556" s="1" t="s">
        <v>98</v>
      </c>
      <c r="K556" s="1">
        <v>7002</v>
      </c>
      <c r="L556" s="1" t="s">
        <v>32</v>
      </c>
      <c r="M556" s="1" t="s">
        <v>480</v>
      </c>
      <c r="N556" s="1" t="s">
        <v>46</v>
      </c>
      <c r="O556" s="1" t="s">
        <v>2243</v>
      </c>
      <c r="P556" s="1" t="s">
        <v>58</v>
      </c>
      <c r="Q556" s="1" t="s">
        <v>196</v>
      </c>
      <c r="R556" s="1" t="s">
        <v>51</v>
      </c>
      <c r="S556" s="1" t="s">
        <v>53</v>
      </c>
      <c r="T556" s="1"/>
      <c r="Y556" s="1"/>
    </row>
    <row r="557" spans="1:25" x14ac:dyDescent="0.35">
      <c r="A557" s="1">
        <v>999</v>
      </c>
      <c r="B557" s="1" t="str">
        <f>VLOOKUP(Table1[[#This Row],[Customer ID]],'Customer Lookup'!A:B,2,)</f>
        <v>Rita Barton</v>
      </c>
      <c r="C557" s="1">
        <v>89433</v>
      </c>
      <c r="D557" s="1" t="str">
        <f>_xlfn.XLOOKUP(Table1[[#This Row],[Product Sub-Category]],'Product Lookup'!A:A,'Product Lookup'!B:B)</f>
        <v>Computer Peripherals</v>
      </c>
      <c r="E557" s="1">
        <v>3</v>
      </c>
      <c r="F557" s="4">
        <v>45.19</v>
      </c>
      <c r="G557" s="1">
        <v>0.05</v>
      </c>
      <c r="H557" s="2">
        <v>42077</v>
      </c>
      <c r="I557" s="2">
        <v>42078</v>
      </c>
      <c r="J557" s="1" t="s">
        <v>21</v>
      </c>
      <c r="K557" s="1">
        <v>7450</v>
      </c>
      <c r="L557" s="1" t="s">
        <v>32</v>
      </c>
      <c r="M557" s="1" t="s">
        <v>488</v>
      </c>
      <c r="N557" s="1" t="s">
        <v>46</v>
      </c>
      <c r="O557" s="1" t="s">
        <v>2243</v>
      </c>
      <c r="P557" s="1" t="s">
        <v>73</v>
      </c>
      <c r="Q557" s="1" t="s">
        <v>144</v>
      </c>
      <c r="R557" s="1" t="s">
        <v>51</v>
      </c>
      <c r="S557" s="1" t="s">
        <v>44</v>
      </c>
      <c r="T557" s="1"/>
      <c r="Y557" s="1"/>
    </row>
    <row r="558" spans="1:25" x14ac:dyDescent="0.35">
      <c r="A558" s="1">
        <v>1000</v>
      </c>
      <c r="B558" s="1" t="str">
        <f>VLOOKUP(Table1[[#This Row],[Customer ID]],'Customer Lookup'!A:B,2,)</f>
        <v>Lynn Bell</v>
      </c>
      <c r="C558" s="1">
        <v>89433</v>
      </c>
      <c r="D558" s="1" t="str">
        <f>_xlfn.XLOOKUP(Table1[[#This Row],[Product Sub-Category]],'Product Lookup'!A:A,'Product Lookup'!B:B)</f>
        <v>Furnishings</v>
      </c>
      <c r="E558" s="1">
        <v>12</v>
      </c>
      <c r="F558" s="4">
        <v>33.979999999999997</v>
      </c>
      <c r="G558" s="1">
        <v>0.05</v>
      </c>
      <c r="H558" s="2">
        <v>42077</v>
      </c>
      <c r="I558" s="2">
        <v>42078</v>
      </c>
      <c r="J558" s="1" t="s">
        <v>21</v>
      </c>
      <c r="K558" s="1">
        <v>5201</v>
      </c>
      <c r="L558" s="1" t="s">
        <v>32</v>
      </c>
      <c r="M558" s="1" t="s">
        <v>489</v>
      </c>
      <c r="N558" s="1" t="s">
        <v>121</v>
      </c>
      <c r="O558" s="1" t="s">
        <v>2244</v>
      </c>
      <c r="P558" s="1" t="s">
        <v>34</v>
      </c>
      <c r="Q558" s="1" t="s">
        <v>52</v>
      </c>
      <c r="R558" s="1" t="s">
        <v>51</v>
      </c>
      <c r="S558" s="1" t="s">
        <v>53</v>
      </c>
      <c r="T558" s="1"/>
      <c r="Y558" s="1"/>
    </row>
    <row r="559" spans="1:25" x14ac:dyDescent="0.35">
      <c r="A559" s="1">
        <v>1005</v>
      </c>
      <c r="B559" s="1" t="str">
        <f>VLOOKUP(Table1[[#This Row],[Customer ID]],'Customer Lookup'!A:B,2,)</f>
        <v>Lloyd Dickson</v>
      </c>
      <c r="C559" s="1">
        <v>90043</v>
      </c>
      <c r="D559" s="1" t="str">
        <f>_xlfn.XLOOKUP(Table1[[#This Row],[Product Sub-Category]],'Product Lookup'!A:A,'Product Lookup'!B:B)</f>
        <v>Paper</v>
      </c>
      <c r="E559" s="1">
        <v>1</v>
      </c>
      <c r="F559" s="4">
        <v>10.14</v>
      </c>
      <c r="G559" s="1">
        <v>0.05</v>
      </c>
      <c r="H559" s="2">
        <v>42067</v>
      </c>
      <c r="I559" s="2">
        <v>42067</v>
      </c>
      <c r="J559" s="1" t="s">
        <v>98</v>
      </c>
      <c r="K559" s="1">
        <v>60089</v>
      </c>
      <c r="L559" s="1" t="s">
        <v>32</v>
      </c>
      <c r="M559" s="1" t="s">
        <v>396</v>
      </c>
      <c r="N559" s="1" t="s">
        <v>142</v>
      </c>
      <c r="O559" s="1" t="s">
        <v>2244</v>
      </c>
      <c r="P559" s="1" t="s">
        <v>58</v>
      </c>
      <c r="Q559" s="1" t="s">
        <v>83</v>
      </c>
      <c r="R559" s="1" t="s">
        <v>51</v>
      </c>
      <c r="S559" s="1" t="s">
        <v>26</v>
      </c>
      <c r="T559" s="1"/>
      <c r="Y559" s="1"/>
    </row>
    <row r="560" spans="1:25" x14ac:dyDescent="0.35">
      <c r="A560" s="1">
        <v>1005</v>
      </c>
      <c r="B560" s="1" t="str">
        <f>VLOOKUP(Table1[[#This Row],[Customer ID]],'Customer Lookup'!A:B,2,)</f>
        <v>Lloyd Dickson</v>
      </c>
      <c r="C560" s="1">
        <v>90044</v>
      </c>
      <c r="D560" s="1" t="str">
        <f>_xlfn.XLOOKUP(Table1[[#This Row],[Product Sub-Category]],'Product Lookup'!A:A,'Product Lookup'!B:B)</f>
        <v>Paper</v>
      </c>
      <c r="E560" s="1">
        <v>23</v>
      </c>
      <c r="F560" s="4">
        <v>40.99</v>
      </c>
      <c r="G560" s="1">
        <v>0.05</v>
      </c>
      <c r="H560" s="2">
        <v>42062</v>
      </c>
      <c r="I560" s="2">
        <v>42063</v>
      </c>
      <c r="J560" s="1" t="s">
        <v>21</v>
      </c>
      <c r="K560" s="1">
        <v>60089</v>
      </c>
      <c r="L560" s="1" t="s">
        <v>32</v>
      </c>
      <c r="M560" s="1" t="s">
        <v>396</v>
      </c>
      <c r="N560" s="1" t="s">
        <v>142</v>
      </c>
      <c r="O560" s="1" t="s">
        <v>2243</v>
      </c>
      <c r="P560" s="1" t="s">
        <v>58</v>
      </c>
      <c r="Q560" s="1" t="s">
        <v>83</v>
      </c>
      <c r="R560" s="1" t="s">
        <v>51</v>
      </c>
      <c r="S560" s="1" t="s">
        <v>53</v>
      </c>
      <c r="T560" s="1"/>
      <c r="Y560" s="1"/>
    </row>
    <row r="561" spans="1:25" x14ac:dyDescent="0.35">
      <c r="A561" s="1">
        <v>1008</v>
      </c>
      <c r="B561" s="1" t="str">
        <f>VLOOKUP(Table1[[#This Row],[Customer ID]],'Customer Lookup'!A:B,2,)</f>
        <v>Priscilla Frank</v>
      </c>
      <c r="C561" s="1">
        <v>88371</v>
      </c>
      <c r="D561" s="1" t="str">
        <f>_xlfn.XLOOKUP(Table1[[#This Row],[Product Sub-Category]],'Product Lookup'!A:A,'Product Lookup'!B:B)</f>
        <v>Labels</v>
      </c>
      <c r="E561" s="1">
        <v>8</v>
      </c>
      <c r="F561" s="4">
        <v>3.15</v>
      </c>
      <c r="G561" s="1">
        <v>0.05</v>
      </c>
      <c r="H561" s="2">
        <v>42149</v>
      </c>
      <c r="I561" s="2">
        <v>42151</v>
      </c>
      <c r="J561" s="1" t="s">
        <v>21</v>
      </c>
      <c r="K561" s="1">
        <v>4038</v>
      </c>
      <c r="L561" s="1" t="s">
        <v>32</v>
      </c>
      <c r="M561" s="1" t="s">
        <v>490</v>
      </c>
      <c r="N561" s="1" t="s">
        <v>147</v>
      </c>
      <c r="O561" s="1" t="s">
        <v>2243</v>
      </c>
      <c r="P561" s="1" t="s">
        <v>58</v>
      </c>
      <c r="Q561" s="1" t="s">
        <v>116</v>
      </c>
      <c r="R561" s="1" t="s">
        <v>42</v>
      </c>
      <c r="S561" s="1" t="s">
        <v>53</v>
      </c>
      <c r="T561" s="1"/>
      <c r="Y561" s="1"/>
    </row>
    <row r="562" spans="1:25" x14ac:dyDescent="0.35">
      <c r="A562" s="1">
        <v>1009</v>
      </c>
      <c r="B562" s="1" t="str">
        <f>VLOOKUP(Table1[[#This Row],[Customer ID]],'Customer Lookup'!A:B,2,)</f>
        <v>Kristin George</v>
      </c>
      <c r="C562" s="1">
        <v>88372</v>
      </c>
      <c r="D562" s="1" t="str">
        <f>_xlfn.XLOOKUP(Table1[[#This Row],[Product Sub-Category]],'Product Lookup'!A:A,'Product Lookup'!B:B)</f>
        <v>Tables</v>
      </c>
      <c r="E562" s="1">
        <v>14</v>
      </c>
      <c r="F562" s="4">
        <v>550.98</v>
      </c>
      <c r="G562" s="1">
        <v>0.1</v>
      </c>
      <c r="H562" s="2">
        <v>42174</v>
      </c>
      <c r="I562" s="2">
        <v>42176</v>
      </c>
      <c r="J562" s="1" t="s">
        <v>21</v>
      </c>
      <c r="K562" s="1">
        <v>4072</v>
      </c>
      <c r="L562" s="1" t="s">
        <v>22</v>
      </c>
      <c r="M562" s="1" t="s">
        <v>491</v>
      </c>
      <c r="N562" s="1" t="s">
        <v>147</v>
      </c>
      <c r="O562" s="1" t="s">
        <v>2245</v>
      </c>
      <c r="P562" s="1" t="s">
        <v>34</v>
      </c>
      <c r="Q562" s="1" t="s">
        <v>123</v>
      </c>
      <c r="R562" s="1" t="s">
        <v>81</v>
      </c>
      <c r="S562" s="1" t="s">
        <v>108</v>
      </c>
      <c r="T562" s="1"/>
      <c r="Y562" s="1"/>
    </row>
    <row r="563" spans="1:25" x14ac:dyDescent="0.35">
      <c r="A563" s="1">
        <v>1014</v>
      </c>
      <c r="B563" s="1" t="str">
        <f>VLOOKUP(Table1[[#This Row],[Customer ID]],'Customer Lookup'!A:B,2,)</f>
        <v>Theresa Winters</v>
      </c>
      <c r="C563" s="1">
        <v>88387</v>
      </c>
      <c r="D563" s="1" t="str">
        <f>_xlfn.XLOOKUP(Table1[[#This Row],[Product Sub-Category]],'Product Lookup'!A:A,'Product Lookup'!B:B)</f>
        <v>Computer Peripherals</v>
      </c>
      <c r="E563" s="1">
        <v>6</v>
      </c>
      <c r="F563" s="4">
        <v>28.48</v>
      </c>
      <c r="G563" s="1">
        <v>0.05</v>
      </c>
      <c r="H563" s="2">
        <v>42064</v>
      </c>
      <c r="I563" s="2">
        <v>42065</v>
      </c>
      <c r="J563" s="1" t="s">
        <v>41</v>
      </c>
      <c r="K563" s="1">
        <v>72022</v>
      </c>
      <c r="L563" s="1" t="s">
        <v>32</v>
      </c>
      <c r="M563" s="1" t="s">
        <v>492</v>
      </c>
      <c r="N563" s="1" t="s">
        <v>451</v>
      </c>
      <c r="O563" s="1" t="s">
        <v>2245</v>
      </c>
      <c r="P563" s="1" t="s">
        <v>73</v>
      </c>
      <c r="Q563" s="1" t="s">
        <v>144</v>
      </c>
      <c r="R563" s="1" t="s">
        <v>42</v>
      </c>
      <c r="S563" s="1" t="s">
        <v>44</v>
      </c>
      <c r="T563" s="1"/>
      <c r="Y563" s="1"/>
    </row>
    <row r="564" spans="1:25" x14ac:dyDescent="0.35">
      <c r="A564" s="1">
        <v>1014</v>
      </c>
      <c r="B564" s="1" t="str">
        <f>VLOOKUP(Table1[[#This Row],[Customer ID]],'Customer Lookup'!A:B,2,)</f>
        <v>Theresa Winters</v>
      </c>
      <c r="C564" s="1">
        <v>88387</v>
      </c>
      <c r="D564" s="1" t="str">
        <f>_xlfn.XLOOKUP(Table1[[#This Row],[Product Sub-Category]],'Product Lookup'!A:A,'Product Lookup'!B:B)</f>
        <v>Furnishings</v>
      </c>
      <c r="E564" s="1">
        <v>3</v>
      </c>
      <c r="F564" s="4">
        <v>2.08</v>
      </c>
      <c r="G564" s="1">
        <v>0.05</v>
      </c>
      <c r="H564" s="2">
        <v>42064</v>
      </c>
      <c r="I564" s="2">
        <v>42066</v>
      </c>
      <c r="J564" s="1" t="s">
        <v>41</v>
      </c>
      <c r="K564" s="1">
        <v>72022</v>
      </c>
      <c r="L564" s="1" t="s">
        <v>32</v>
      </c>
      <c r="M564" s="1" t="s">
        <v>492</v>
      </c>
      <c r="N564" s="1" t="s">
        <v>451</v>
      </c>
      <c r="O564" s="1" t="s">
        <v>2245</v>
      </c>
      <c r="P564" s="1" t="s">
        <v>34</v>
      </c>
      <c r="Q564" s="1" t="s">
        <v>52</v>
      </c>
      <c r="R564" s="1" t="s">
        <v>42</v>
      </c>
      <c r="S564" s="1" t="s">
        <v>53</v>
      </c>
      <c r="T564" s="1"/>
      <c r="Y564" s="1"/>
    </row>
    <row r="565" spans="1:25" x14ac:dyDescent="0.35">
      <c r="A565" s="1">
        <v>1014</v>
      </c>
      <c r="B565" s="1" t="str">
        <f>VLOOKUP(Table1[[#This Row],[Customer ID]],'Customer Lookup'!A:B,2,)</f>
        <v>Theresa Winters</v>
      </c>
      <c r="C565" s="1">
        <v>88387</v>
      </c>
      <c r="D565" s="1" t="str">
        <f>_xlfn.XLOOKUP(Table1[[#This Row],[Product Sub-Category]],'Product Lookup'!A:A,'Product Lookup'!B:B)</f>
        <v>Telephones</v>
      </c>
      <c r="E565" s="1">
        <v>10</v>
      </c>
      <c r="F565" s="4">
        <v>45.99</v>
      </c>
      <c r="G565" s="1">
        <v>0.05</v>
      </c>
      <c r="H565" s="2">
        <v>42064</v>
      </c>
      <c r="I565" s="2">
        <v>42065</v>
      </c>
      <c r="J565" s="1" t="s">
        <v>41</v>
      </c>
      <c r="K565" s="1">
        <v>72022</v>
      </c>
      <c r="L565" s="1" t="s">
        <v>22</v>
      </c>
      <c r="M565" s="1" t="s">
        <v>492</v>
      </c>
      <c r="N565" s="1" t="s">
        <v>451</v>
      </c>
      <c r="O565" s="1" t="s">
        <v>2245</v>
      </c>
      <c r="P565" s="1" t="s">
        <v>73</v>
      </c>
      <c r="Q565" s="1" t="s">
        <v>2234</v>
      </c>
      <c r="R565" s="1" t="s">
        <v>42</v>
      </c>
      <c r="S565" s="1" t="s">
        <v>53</v>
      </c>
      <c r="T565" s="1"/>
      <c r="Y565" s="1"/>
    </row>
    <row r="566" spans="1:25" x14ac:dyDescent="0.35">
      <c r="A566" s="1">
        <v>1014</v>
      </c>
      <c r="B566" s="1" t="str">
        <f>VLOOKUP(Table1[[#This Row],[Customer ID]],'Customer Lookup'!A:B,2,)</f>
        <v>Theresa Winters</v>
      </c>
      <c r="C566" s="1">
        <v>88388</v>
      </c>
      <c r="D566" s="1" t="str">
        <f>_xlfn.XLOOKUP(Table1[[#This Row],[Product Sub-Category]],'Product Lookup'!A:A,'Product Lookup'!B:B)</f>
        <v>Binders</v>
      </c>
      <c r="E566" s="1">
        <v>11</v>
      </c>
      <c r="F566" s="4">
        <v>10.91</v>
      </c>
      <c r="G566" s="1">
        <v>0.05</v>
      </c>
      <c r="H566" s="2">
        <v>42068</v>
      </c>
      <c r="I566" s="2">
        <v>42069</v>
      </c>
      <c r="J566" s="1" t="s">
        <v>31</v>
      </c>
      <c r="K566" s="1">
        <v>72022</v>
      </c>
      <c r="L566" s="1" t="s">
        <v>32</v>
      </c>
      <c r="M566" s="1" t="s">
        <v>492</v>
      </c>
      <c r="N566" s="1" t="s">
        <v>451</v>
      </c>
      <c r="O566" s="1" t="s">
        <v>2245</v>
      </c>
      <c r="P566" s="1" t="s">
        <v>58</v>
      </c>
      <c r="Q566" s="1" t="s">
        <v>2236</v>
      </c>
      <c r="R566" s="1" t="s">
        <v>42</v>
      </c>
      <c r="S566" s="1" t="s">
        <v>53</v>
      </c>
      <c r="T566" s="1"/>
      <c r="Y566" s="1"/>
    </row>
    <row r="567" spans="1:25" x14ac:dyDescent="0.35">
      <c r="A567" s="1">
        <v>1015</v>
      </c>
      <c r="B567" s="1" t="str">
        <f>VLOOKUP(Table1[[#This Row],[Customer ID]],'Customer Lookup'!A:B,2,)</f>
        <v>Beverly Cameron</v>
      </c>
      <c r="C567" s="1">
        <v>88390</v>
      </c>
      <c r="D567" s="1" t="str">
        <f>_xlfn.XLOOKUP(Table1[[#This Row],[Product Sub-Category]],'Product Lookup'!A:A,'Product Lookup'!B:B)</f>
        <v>Pens</v>
      </c>
      <c r="E567" s="1">
        <v>14</v>
      </c>
      <c r="F567" s="4">
        <v>43.98</v>
      </c>
      <c r="G567" s="1">
        <v>0.05</v>
      </c>
      <c r="H567" s="2">
        <v>42081</v>
      </c>
      <c r="I567" s="2">
        <v>42081</v>
      </c>
      <c r="J567" s="1" t="s">
        <v>50</v>
      </c>
      <c r="K567" s="1">
        <v>27502</v>
      </c>
      <c r="L567" s="1" t="s">
        <v>32</v>
      </c>
      <c r="M567" s="1" t="s">
        <v>493</v>
      </c>
      <c r="N567" s="1" t="s">
        <v>225</v>
      </c>
      <c r="O567" s="1" t="s">
        <v>2245</v>
      </c>
      <c r="P567" s="1" t="s">
        <v>58</v>
      </c>
      <c r="Q567" s="1" t="s">
        <v>25</v>
      </c>
      <c r="R567" s="1" t="s">
        <v>42</v>
      </c>
      <c r="S567" s="1" t="s">
        <v>44</v>
      </c>
      <c r="T567" s="1"/>
      <c r="Y567" s="1"/>
    </row>
    <row r="568" spans="1:25" x14ac:dyDescent="0.35">
      <c r="A568" s="1">
        <v>1016</v>
      </c>
      <c r="B568" s="1" t="str">
        <f>VLOOKUP(Table1[[#This Row],[Customer ID]],'Customer Lookup'!A:B,2,)</f>
        <v>Francis Sherrill</v>
      </c>
      <c r="C568" s="1">
        <v>88389</v>
      </c>
      <c r="D568" s="1" t="str">
        <f>_xlfn.XLOOKUP(Table1[[#This Row],[Product Sub-Category]],'Product Lookup'!A:A,'Product Lookup'!B:B)</f>
        <v>Paper</v>
      </c>
      <c r="E568" s="1">
        <v>1</v>
      </c>
      <c r="F568" s="4">
        <v>6.48</v>
      </c>
      <c r="G568" s="1">
        <v>0.05</v>
      </c>
      <c r="H568" s="2">
        <v>42167</v>
      </c>
      <c r="I568" s="2">
        <v>42168</v>
      </c>
      <c r="J568" s="1" t="s">
        <v>21</v>
      </c>
      <c r="K568" s="1">
        <v>28806</v>
      </c>
      <c r="L568" s="1" t="s">
        <v>22</v>
      </c>
      <c r="M568" s="1" t="s">
        <v>494</v>
      </c>
      <c r="N568" s="1" t="s">
        <v>225</v>
      </c>
      <c r="O568" s="1" t="s">
        <v>2245</v>
      </c>
      <c r="P568" s="1" t="s">
        <v>58</v>
      </c>
      <c r="Q568" s="1" t="s">
        <v>83</v>
      </c>
      <c r="R568" s="1" t="s">
        <v>42</v>
      </c>
      <c r="S568" s="1" t="s">
        <v>53</v>
      </c>
      <c r="T568" s="1"/>
      <c r="Y568" s="1"/>
    </row>
    <row r="569" spans="1:25" x14ac:dyDescent="0.35">
      <c r="A569" s="1">
        <v>1018</v>
      </c>
      <c r="B569" s="1" t="str">
        <f>VLOOKUP(Table1[[#This Row],[Customer ID]],'Customer Lookup'!A:B,2,)</f>
        <v>Meredith Humphrey</v>
      </c>
      <c r="C569" s="1">
        <v>88391</v>
      </c>
      <c r="D569" s="1" t="str">
        <f>_xlfn.XLOOKUP(Table1[[#This Row],[Product Sub-Category]],'Product Lookup'!A:A,'Product Lookup'!B:B)</f>
        <v>Envelopes</v>
      </c>
      <c r="E569" s="1">
        <v>19</v>
      </c>
      <c r="F569" s="4">
        <v>35.89</v>
      </c>
      <c r="G569" s="1">
        <v>0.05</v>
      </c>
      <c r="H569" s="2">
        <v>42102</v>
      </c>
      <c r="I569" s="2">
        <v>42103</v>
      </c>
      <c r="J569" s="1" t="s">
        <v>50</v>
      </c>
      <c r="K569" s="1">
        <v>27511</v>
      </c>
      <c r="L569" s="1" t="s">
        <v>32</v>
      </c>
      <c r="M569" s="1" t="s">
        <v>495</v>
      </c>
      <c r="N569" s="1" t="s">
        <v>225</v>
      </c>
      <c r="O569" s="1" t="s">
        <v>2245</v>
      </c>
      <c r="P569" s="1" t="s">
        <v>58</v>
      </c>
      <c r="Q569" s="1" t="s">
        <v>61</v>
      </c>
      <c r="R569" s="1" t="s">
        <v>42</v>
      </c>
      <c r="S569" s="1" t="s">
        <v>53</v>
      </c>
      <c r="T569" s="1"/>
      <c r="Y569" s="1"/>
    </row>
    <row r="570" spans="1:25" x14ac:dyDescent="0.35">
      <c r="A570" s="1">
        <v>1018</v>
      </c>
      <c r="B570" s="1" t="str">
        <f>VLOOKUP(Table1[[#This Row],[Customer ID]],'Customer Lookup'!A:B,2,)</f>
        <v>Meredith Humphrey</v>
      </c>
      <c r="C570" s="1">
        <v>88391</v>
      </c>
      <c r="D570" s="1" t="str">
        <f>_xlfn.XLOOKUP(Table1[[#This Row],[Product Sub-Category]],'Product Lookup'!A:A,'Product Lookup'!B:B)</f>
        <v>Paper</v>
      </c>
      <c r="E570" s="1">
        <v>6</v>
      </c>
      <c r="F570" s="4">
        <v>11.48</v>
      </c>
      <c r="G570" s="1">
        <v>0.05</v>
      </c>
      <c r="H570" s="2">
        <v>42102</v>
      </c>
      <c r="I570" s="2">
        <v>42102</v>
      </c>
      <c r="J570" s="1" t="s">
        <v>50</v>
      </c>
      <c r="K570" s="1">
        <v>27511</v>
      </c>
      <c r="L570" s="1" t="s">
        <v>32</v>
      </c>
      <c r="M570" s="1" t="s">
        <v>495</v>
      </c>
      <c r="N570" s="1" t="s">
        <v>225</v>
      </c>
      <c r="O570" s="1" t="s">
        <v>2244</v>
      </c>
      <c r="P570" s="1" t="s">
        <v>58</v>
      </c>
      <c r="Q570" s="1" t="s">
        <v>83</v>
      </c>
      <c r="R570" s="1" t="s">
        <v>42</v>
      </c>
      <c r="S570" s="1" t="s">
        <v>53</v>
      </c>
      <c r="T570" s="1"/>
      <c r="Y570" s="1"/>
    </row>
    <row r="571" spans="1:25" x14ac:dyDescent="0.35">
      <c r="A571" s="1">
        <v>1020</v>
      </c>
      <c r="B571" s="1" t="str">
        <f>VLOOKUP(Table1[[#This Row],[Customer ID]],'Customer Lookup'!A:B,2,)</f>
        <v>Julie Porter</v>
      </c>
      <c r="C571" s="1">
        <v>88632</v>
      </c>
      <c r="D571" s="1" t="str">
        <f>_xlfn.XLOOKUP(Table1[[#This Row],[Product Sub-Category]],'Product Lookup'!A:A,'Product Lookup'!B:B)</f>
        <v>Office Machines</v>
      </c>
      <c r="E571" s="1">
        <v>5</v>
      </c>
      <c r="F571" s="4">
        <v>517.48</v>
      </c>
      <c r="G571" s="1">
        <v>0.1</v>
      </c>
      <c r="H571" s="2">
        <v>42070</v>
      </c>
      <c r="I571" s="2">
        <v>42070</v>
      </c>
      <c r="J571" s="1" t="s">
        <v>41</v>
      </c>
      <c r="K571" s="1">
        <v>66762</v>
      </c>
      <c r="L571" s="1" t="s">
        <v>22</v>
      </c>
      <c r="M571" s="1" t="s">
        <v>496</v>
      </c>
      <c r="N571" s="1" t="s">
        <v>145</v>
      </c>
      <c r="O571" s="1" t="s">
        <v>2244</v>
      </c>
      <c r="P571" s="1" t="s">
        <v>73</v>
      </c>
      <c r="Q571" s="1" t="s">
        <v>74</v>
      </c>
      <c r="R571" s="1" t="s">
        <v>51</v>
      </c>
      <c r="S571" s="1" t="s">
        <v>108</v>
      </c>
      <c r="T571" s="1"/>
      <c r="Y571" s="1"/>
    </row>
    <row r="572" spans="1:25" x14ac:dyDescent="0.35">
      <c r="A572" s="1">
        <v>1020</v>
      </c>
      <c r="B572" s="1" t="str">
        <f>VLOOKUP(Table1[[#This Row],[Customer ID]],'Customer Lookup'!A:B,2,)</f>
        <v>Julie Porter</v>
      </c>
      <c r="C572" s="1">
        <v>88634</v>
      </c>
      <c r="D572" s="1" t="str">
        <f>_xlfn.XLOOKUP(Table1[[#This Row],[Product Sub-Category]],'Product Lookup'!A:A,'Product Lookup'!B:B)</f>
        <v>Binders</v>
      </c>
      <c r="E572" s="1">
        <v>20</v>
      </c>
      <c r="F572" s="4">
        <v>4.13</v>
      </c>
      <c r="G572" s="1">
        <v>0.05</v>
      </c>
      <c r="H572" s="2">
        <v>42041</v>
      </c>
      <c r="I572" s="2">
        <v>42042</v>
      </c>
      <c r="J572" s="1" t="s">
        <v>41</v>
      </c>
      <c r="K572" s="1">
        <v>66762</v>
      </c>
      <c r="L572" s="1" t="s">
        <v>32</v>
      </c>
      <c r="M572" s="1" t="s">
        <v>496</v>
      </c>
      <c r="N572" s="1" t="s">
        <v>145</v>
      </c>
      <c r="O572" s="1" t="s">
        <v>2244</v>
      </c>
      <c r="P572" s="1" t="s">
        <v>58</v>
      </c>
      <c r="Q572" s="1" t="s">
        <v>2236</v>
      </c>
      <c r="R572" s="1" t="s">
        <v>51</v>
      </c>
      <c r="S572" s="1" t="s">
        <v>53</v>
      </c>
      <c r="T572" s="1"/>
      <c r="Y572" s="1"/>
    </row>
    <row r="573" spans="1:25" x14ac:dyDescent="0.35">
      <c r="A573" s="1">
        <v>1020</v>
      </c>
      <c r="B573" s="1" t="str">
        <f>VLOOKUP(Table1[[#This Row],[Customer ID]],'Customer Lookup'!A:B,2,)</f>
        <v>Julie Porter</v>
      </c>
      <c r="C573" s="1">
        <v>88634</v>
      </c>
      <c r="D573" s="1" t="str">
        <f>_xlfn.XLOOKUP(Table1[[#This Row],[Product Sub-Category]],'Product Lookup'!A:A,'Product Lookup'!B:B)</f>
        <v>Envelopes</v>
      </c>
      <c r="E573" s="1">
        <v>14</v>
      </c>
      <c r="F573" s="4">
        <v>4.4800000000000004</v>
      </c>
      <c r="G573" s="1">
        <v>0.05</v>
      </c>
      <c r="H573" s="2">
        <v>42041</v>
      </c>
      <c r="I573" s="2">
        <v>42043</v>
      </c>
      <c r="J573" s="1" t="s">
        <v>41</v>
      </c>
      <c r="K573" s="1">
        <v>66762</v>
      </c>
      <c r="L573" s="1" t="s">
        <v>32</v>
      </c>
      <c r="M573" s="1" t="s">
        <v>496</v>
      </c>
      <c r="N573" s="1" t="s">
        <v>145</v>
      </c>
      <c r="O573" s="1" t="s">
        <v>2243</v>
      </c>
      <c r="P573" s="1" t="s">
        <v>58</v>
      </c>
      <c r="Q573" s="1" t="s">
        <v>61</v>
      </c>
      <c r="R573" s="1" t="s">
        <v>51</v>
      </c>
      <c r="S573" s="1" t="s">
        <v>53</v>
      </c>
      <c r="T573" s="1"/>
      <c r="Y573" s="1"/>
    </row>
    <row r="574" spans="1:25" x14ac:dyDescent="0.35">
      <c r="A574" s="1">
        <v>1023</v>
      </c>
      <c r="B574" s="1" t="str">
        <f>VLOOKUP(Table1[[#This Row],[Customer ID]],'Customer Lookup'!A:B,2,)</f>
        <v>Glen Newman</v>
      </c>
      <c r="C574" s="1">
        <v>88633</v>
      </c>
      <c r="D574" s="1" t="str">
        <f>_xlfn.XLOOKUP(Table1[[#This Row],[Product Sub-Category]],'Product Lookup'!A:A,'Product Lookup'!B:B)</f>
        <v>Binders</v>
      </c>
      <c r="E574" s="1">
        <v>16</v>
      </c>
      <c r="F574" s="4">
        <v>39.06</v>
      </c>
      <c r="G574" s="1">
        <v>0.05</v>
      </c>
      <c r="H574" s="2">
        <v>42139</v>
      </c>
      <c r="I574" s="2">
        <v>42139</v>
      </c>
      <c r="J574" s="1" t="s">
        <v>41</v>
      </c>
      <c r="K574" s="1">
        <v>15221</v>
      </c>
      <c r="L574" s="1" t="s">
        <v>32</v>
      </c>
      <c r="M574" s="1" t="s">
        <v>497</v>
      </c>
      <c r="N574" s="1" t="s">
        <v>174</v>
      </c>
      <c r="O574" s="1" t="s">
        <v>2243</v>
      </c>
      <c r="P574" s="1" t="s">
        <v>58</v>
      </c>
      <c r="Q574" s="1" t="s">
        <v>2236</v>
      </c>
      <c r="R574" s="1" t="s">
        <v>51</v>
      </c>
      <c r="S574" s="1" t="s">
        <v>53</v>
      </c>
      <c r="T574" s="1"/>
      <c r="Y574" s="1"/>
    </row>
    <row r="575" spans="1:25" x14ac:dyDescent="0.35">
      <c r="A575" s="1">
        <v>1023</v>
      </c>
      <c r="B575" s="1" t="str">
        <f>VLOOKUP(Table1[[#This Row],[Customer ID]],'Customer Lookup'!A:B,2,)</f>
        <v>Glen Newman</v>
      </c>
      <c r="C575" s="1">
        <v>88633</v>
      </c>
      <c r="D575" s="1" t="str">
        <f>_xlfn.XLOOKUP(Table1[[#This Row],[Product Sub-Category]],'Product Lookup'!A:A,'Product Lookup'!B:B)</f>
        <v>Binders</v>
      </c>
      <c r="E575" s="1">
        <v>18</v>
      </c>
      <c r="F575" s="4">
        <v>37.700000000000003</v>
      </c>
      <c r="G575" s="1">
        <v>0.05</v>
      </c>
      <c r="H575" s="2">
        <v>42139</v>
      </c>
      <c r="I575" s="2">
        <v>42140</v>
      </c>
      <c r="J575" s="1" t="s">
        <v>41</v>
      </c>
      <c r="K575" s="1">
        <v>15221</v>
      </c>
      <c r="L575" s="1" t="s">
        <v>32</v>
      </c>
      <c r="M575" s="1" t="s">
        <v>497</v>
      </c>
      <c r="N575" s="1" t="s">
        <v>174</v>
      </c>
      <c r="O575" s="1" t="s">
        <v>2243</v>
      </c>
      <c r="P575" s="1" t="s">
        <v>58</v>
      </c>
      <c r="Q575" s="1" t="s">
        <v>2236</v>
      </c>
      <c r="R575" s="1" t="s">
        <v>51</v>
      </c>
      <c r="S575" s="1" t="s">
        <v>53</v>
      </c>
      <c r="T575" s="1"/>
      <c r="Y575" s="1"/>
    </row>
    <row r="576" spans="1:25" x14ac:dyDescent="0.35">
      <c r="A576" s="1">
        <v>1026</v>
      </c>
      <c r="B576" s="1" t="str">
        <f>VLOOKUP(Table1[[#This Row],[Customer ID]],'Customer Lookup'!A:B,2,)</f>
        <v>Eugene Kerr</v>
      </c>
      <c r="C576" s="1">
        <v>89005</v>
      </c>
      <c r="D576" s="1" t="str">
        <f>_xlfn.XLOOKUP(Table1[[#This Row],[Product Sub-Category]],'Product Lookup'!A:A,'Product Lookup'!B:B)</f>
        <v>Telephones</v>
      </c>
      <c r="E576" s="1">
        <v>22</v>
      </c>
      <c r="F576" s="4">
        <v>65.989999999999995</v>
      </c>
      <c r="G576" s="1">
        <v>0.05</v>
      </c>
      <c r="H576" s="2">
        <v>42042</v>
      </c>
      <c r="I576" s="2">
        <v>42042</v>
      </c>
      <c r="J576" s="1" t="s">
        <v>31</v>
      </c>
      <c r="K576" s="1">
        <v>11722</v>
      </c>
      <c r="L576" s="1" t="s">
        <v>32</v>
      </c>
      <c r="M576" s="1" t="s">
        <v>498</v>
      </c>
      <c r="N576" s="1" t="s">
        <v>62</v>
      </c>
      <c r="O576" s="1" t="s">
        <v>2243</v>
      </c>
      <c r="P576" s="1" t="s">
        <v>73</v>
      </c>
      <c r="Q576" s="1" t="s">
        <v>2234</v>
      </c>
      <c r="R576" s="1" t="s">
        <v>51</v>
      </c>
      <c r="S576" s="1" t="s">
        <v>53</v>
      </c>
      <c r="T576" s="1"/>
      <c r="Y576" s="1"/>
    </row>
    <row r="577" spans="1:25" x14ac:dyDescent="0.35">
      <c r="A577" s="1">
        <v>1026</v>
      </c>
      <c r="B577" s="1" t="str">
        <f>VLOOKUP(Table1[[#This Row],[Customer ID]],'Customer Lookup'!A:B,2,)</f>
        <v>Eugene Kerr</v>
      </c>
      <c r="C577" s="1">
        <v>89008</v>
      </c>
      <c r="D577" s="1" t="str">
        <f>_xlfn.XLOOKUP(Table1[[#This Row],[Product Sub-Category]],'Product Lookup'!A:A,'Product Lookup'!B:B)</f>
        <v>Computer Peripherals</v>
      </c>
      <c r="E577" s="1">
        <v>26</v>
      </c>
      <c r="F577" s="4">
        <v>5.98</v>
      </c>
      <c r="G577" s="1">
        <v>0.05</v>
      </c>
      <c r="H577" s="2">
        <v>42153</v>
      </c>
      <c r="I577" s="2">
        <v>42154</v>
      </c>
      <c r="J577" s="1" t="s">
        <v>21</v>
      </c>
      <c r="K577" s="1">
        <v>11722</v>
      </c>
      <c r="L577" s="1" t="s">
        <v>32</v>
      </c>
      <c r="M577" s="1" t="s">
        <v>498</v>
      </c>
      <c r="N577" s="1" t="s">
        <v>62</v>
      </c>
      <c r="O577" s="1" t="s">
        <v>2243</v>
      </c>
      <c r="P577" s="1" t="s">
        <v>73</v>
      </c>
      <c r="Q577" s="1" t="s">
        <v>144</v>
      </c>
      <c r="R577" s="1" t="s">
        <v>51</v>
      </c>
      <c r="S577" s="1" t="s">
        <v>44</v>
      </c>
      <c r="T577" s="1"/>
      <c r="Y577" s="1"/>
    </row>
    <row r="578" spans="1:25" x14ac:dyDescent="0.35">
      <c r="A578" s="1">
        <v>1026</v>
      </c>
      <c r="B578" s="1" t="str">
        <f>VLOOKUP(Table1[[#This Row],[Customer ID]],'Customer Lookup'!A:B,2,)</f>
        <v>Eugene Kerr</v>
      </c>
      <c r="C578" s="1">
        <v>89008</v>
      </c>
      <c r="D578" s="1" t="str">
        <f>_xlfn.XLOOKUP(Table1[[#This Row],[Product Sub-Category]],'Product Lookup'!A:A,'Product Lookup'!B:B)</f>
        <v>Labels</v>
      </c>
      <c r="E578" s="1">
        <v>22</v>
      </c>
      <c r="F578" s="4">
        <v>2.61</v>
      </c>
      <c r="G578" s="1">
        <v>0.05</v>
      </c>
      <c r="H578" s="2">
        <v>42153</v>
      </c>
      <c r="I578" s="2">
        <v>42156</v>
      </c>
      <c r="J578" s="1" t="s">
        <v>21</v>
      </c>
      <c r="K578" s="1">
        <v>11722</v>
      </c>
      <c r="L578" s="1" t="s">
        <v>32</v>
      </c>
      <c r="M578" s="1" t="s">
        <v>498</v>
      </c>
      <c r="N578" s="1" t="s">
        <v>62</v>
      </c>
      <c r="O578" s="1" t="s">
        <v>2243</v>
      </c>
      <c r="P578" s="1" t="s">
        <v>58</v>
      </c>
      <c r="Q578" s="1" t="s">
        <v>116</v>
      </c>
      <c r="R578" s="1" t="s">
        <v>51</v>
      </c>
      <c r="S578" s="1" t="s">
        <v>53</v>
      </c>
      <c r="T578" s="1"/>
      <c r="Y578" s="1"/>
    </row>
    <row r="579" spans="1:25" x14ac:dyDescent="0.35">
      <c r="A579" s="1">
        <v>1027</v>
      </c>
      <c r="B579" s="1" t="str">
        <f>VLOOKUP(Table1[[#This Row],[Customer ID]],'Customer Lookup'!A:B,2,)</f>
        <v>Brian Bennett</v>
      </c>
      <c r="C579" s="1">
        <v>89004</v>
      </c>
      <c r="D579" s="1" t="str">
        <f>_xlfn.XLOOKUP(Table1[[#This Row],[Product Sub-Category]],'Product Lookup'!A:A,'Product Lookup'!B:B)</f>
        <v>Computer Peripherals</v>
      </c>
      <c r="E579" s="1">
        <v>5</v>
      </c>
      <c r="F579" s="4">
        <v>73.98</v>
      </c>
      <c r="G579" s="1">
        <v>0.05</v>
      </c>
      <c r="H579" s="2">
        <v>42075</v>
      </c>
      <c r="I579" s="2">
        <v>42076</v>
      </c>
      <c r="J579" s="1" t="s">
        <v>21</v>
      </c>
      <c r="K579" s="1">
        <v>14225</v>
      </c>
      <c r="L579" s="1" t="s">
        <v>32</v>
      </c>
      <c r="M579" s="1" t="s">
        <v>499</v>
      </c>
      <c r="N579" s="1" t="s">
        <v>62</v>
      </c>
      <c r="O579" s="1" t="s">
        <v>2243</v>
      </c>
      <c r="P579" s="1" t="s">
        <v>73</v>
      </c>
      <c r="Q579" s="1" t="s">
        <v>144</v>
      </c>
      <c r="R579" s="1" t="s">
        <v>51</v>
      </c>
      <c r="S579" s="1" t="s">
        <v>53</v>
      </c>
      <c r="T579" s="1"/>
      <c r="Y579" s="1"/>
    </row>
    <row r="580" spans="1:25" x14ac:dyDescent="0.35">
      <c r="A580" s="1">
        <v>1027</v>
      </c>
      <c r="B580" s="1" t="str">
        <f>VLOOKUP(Table1[[#This Row],[Customer ID]],'Customer Lookup'!A:B,2,)</f>
        <v>Brian Bennett</v>
      </c>
      <c r="C580" s="1">
        <v>89004</v>
      </c>
      <c r="D580" s="1" t="str">
        <f>_xlfn.XLOOKUP(Table1[[#This Row],[Product Sub-Category]],'Product Lookup'!A:A,'Product Lookup'!B:B)</f>
        <v>Office Machines</v>
      </c>
      <c r="E580" s="1">
        <v>9</v>
      </c>
      <c r="F580" s="4">
        <v>51.98</v>
      </c>
      <c r="G580" s="1">
        <v>0.05</v>
      </c>
      <c r="H580" s="2">
        <v>42075</v>
      </c>
      <c r="I580" s="2">
        <v>42076</v>
      </c>
      <c r="J580" s="1" t="s">
        <v>21</v>
      </c>
      <c r="K580" s="1">
        <v>14225</v>
      </c>
      <c r="L580" s="1" t="s">
        <v>32</v>
      </c>
      <c r="M580" s="1" t="s">
        <v>499</v>
      </c>
      <c r="N580" s="1" t="s">
        <v>62</v>
      </c>
      <c r="O580" s="1" t="s">
        <v>2243</v>
      </c>
      <c r="P580" s="1" t="s">
        <v>73</v>
      </c>
      <c r="Q580" s="1" t="s">
        <v>74</v>
      </c>
      <c r="R580" s="1" t="s">
        <v>51</v>
      </c>
      <c r="S580" s="1" t="s">
        <v>75</v>
      </c>
      <c r="T580" s="1"/>
      <c r="Y580" s="1"/>
    </row>
    <row r="581" spans="1:25" x14ac:dyDescent="0.35">
      <c r="A581" s="1">
        <v>1028</v>
      </c>
      <c r="B581" s="1" t="str">
        <f>VLOOKUP(Table1[[#This Row],[Customer ID]],'Customer Lookup'!A:B,2,)</f>
        <v>Marguerite Rodgers</v>
      </c>
      <c r="C581" s="1">
        <v>89006</v>
      </c>
      <c r="D581" s="1" t="str">
        <f>_xlfn.XLOOKUP(Table1[[#This Row],[Product Sub-Category]],'Product Lookup'!A:A,'Product Lookup'!B:B)</f>
        <v>Pens</v>
      </c>
      <c r="E581" s="1">
        <v>13</v>
      </c>
      <c r="F581" s="4">
        <v>7.08</v>
      </c>
      <c r="G581" s="1">
        <v>0.05</v>
      </c>
      <c r="H581" s="2">
        <v>42092</v>
      </c>
      <c r="I581" s="2">
        <v>42093</v>
      </c>
      <c r="J581" s="1" t="s">
        <v>50</v>
      </c>
      <c r="K581" s="1">
        <v>11725</v>
      </c>
      <c r="L581" s="1" t="s">
        <v>22</v>
      </c>
      <c r="M581" s="1" t="s">
        <v>500</v>
      </c>
      <c r="N581" s="1" t="s">
        <v>62</v>
      </c>
      <c r="O581" s="1" t="s">
        <v>2243</v>
      </c>
      <c r="P581" s="1" t="s">
        <v>58</v>
      </c>
      <c r="Q581" s="1" t="s">
        <v>25</v>
      </c>
      <c r="R581" s="1" t="s">
        <v>51</v>
      </c>
      <c r="S581" s="1" t="s">
        <v>26</v>
      </c>
      <c r="T581" s="1"/>
      <c r="Y581" s="1"/>
    </row>
    <row r="582" spans="1:25" x14ac:dyDescent="0.35">
      <c r="A582" s="1">
        <v>1028</v>
      </c>
      <c r="B582" s="1" t="str">
        <f>VLOOKUP(Table1[[#This Row],[Customer ID]],'Customer Lookup'!A:B,2,)</f>
        <v>Marguerite Rodgers</v>
      </c>
      <c r="C582" s="1">
        <v>89007</v>
      </c>
      <c r="D582" s="1" t="str">
        <f>_xlfn.XLOOKUP(Table1[[#This Row],[Product Sub-Category]],'Product Lookup'!A:A,'Product Lookup'!B:B)</f>
        <v>Computer Peripherals</v>
      </c>
      <c r="E582" s="1">
        <v>20</v>
      </c>
      <c r="F582" s="4">
        <v>83.1</v>
      </c>
      <c r="G582" s="1">
        <v>0.05</v>
      </c>
      <c r="H582" s="2">
        <v>42132</v>
      </c>
      <c r="I582" s="2">
        <v>42133</v>
      </c>
      <c r="J582" s="1" t="s">
        <v>31</v>
      </c>
      <c r="K582" s="1">
        <v>11725</v>
      </c>
      <c r="L582" s="1" t="s">
        <v>22</v>
      </c>
      <c r="M582" s="1" t="s">
        <v>500</v>
      </c>
      <c r="N582" s="1" t="s">
        <v>62</v>
      </c>
      <c r="O582" s="1" t="s">
        <v>2243</v>
      </c>
      <c r="P582" s="1" t="s">
        <v>73</v>
      </c>
      <c r="Q582" s="1" t="s">
        <v>144</v>
      </c>
      <c r="R582" s="1" t="s">
        <v>51</v>
      </c>
      <c r="S582" s="1" t="s">
        <v>53</v>
      </c>
      <c r="T582" s="1"/>
      <c r="Y582" s="1"/>
    </row>
    <row r="583" spans="1:25" x14ac:dyDescent="0.35">
      <c r="A583" s="1">
        <v>1035</v>
      </c>
      <c r="B583" s="1" t="str">
        <f>VLOOKUP(Table1[[#This Row],[Customer ID]],'Customer Lookup'!A:B,2,)</f>
        <v>Kent Burton</v>
      </c>
      <c r="C583" s="1">
        <v>90710</v>
      </c>
      <c r="D583" s="1" t="str">
        <f>_xlfn.XLOOKUP(Table1[[#This Row],[Product Sub-Category]],'Product Lookup'!A:A,'Product Lookup'!B:B)</f>
        <v>Telephones</v>
      </c>
      <c r="E583" s="1">
        <v>1</v>
      </c>
      <c r="F583" s="4">
        <v>125.99</v>
      </c>
      <c r="G583" s="1">
        <v>0.1</v>
      </c>
      <c r="H583" s="2">
        <v>42076</v>
      </c>
      <c r="I583" s="2">
        <v>42076</v>
      </c>
      <c r="J583" s="1" t="s">
        <v>41</v>
      </c>
      <c r="K583" s="1">
        <v>43015</v>
      </c>
      <c r="L583" s="1" t="s">
        <v>32</v>
      </c>
      <c r="M583" s="1" t="s">
        <v>501</v>
      </c>
      <c r="N583" s="1" t="s">
        <v>124</v>
      </c>
      <c r="O583" s="1" t="s">
        <v>2243</v>
      </c>
      <c r="P583" s="1" t="s">
        <v>73</v>
      </c>
      <c r="Q583" s="1" t="s">
        <v>2234</v>
      </c>
      <c r="R583" s="1" t="s">
        <v>42</v>
      </c>
      <c r="S583" s="1" t="s">
        <v>53</v>
      </c>
      <c r="T583" s="1"/>
      <c r="Y583" s="1"/>
    </row>
    <row r="584" spans="1:25" x14ac:dyDescent="0.35">
      <c r="A584" s="1">
        <v>1036</v>
      </c>
      <c r="B584" s="1" t="str">
        <f>VLOOKUP(Table1[[#This Row],[Customer ID]],'Customer Lookup'!A:B,2,)</f>
        <v>Jessica Huffman</v>
      </c>
      <c r="C584" s="1">
        <v>90710</v>
      </c>
      <c r="D584" s="1" t="str">
        <f>_xlfn.XLOOKUP(Table1[[#This Row],[Product Sub-Category]],'Product Lookup'!A:A,'Product Lookup'!B:B)</f>
        <v>Computer Peripherals</v>
      </c>
      <c r="E584" s="1">
        <v>6</v>
      </c>
      <c r="F584" s="4">
        <v>99.99</v>
      </c>
      <c r="G584" s="1">
        <v>0.05</v>
      </c>
      <c r="H584" s="2">
        <v>42076</v>
      </c>
      <c r="I584" s="2">
        <v>42077</v>
      </c>
      <c r="J584" s="1" t="s">
        <v>41</v>
      </c>
      <c r="K584" s="1">
        <v>43017</v>
      </c>
      <c r="L584" s="1" t="s">
        <v>32</v>
      </c>
      <c r="M584" s="1" t="s">
        <v>502</v>
      </c>
      <c r="N584" s="1" t="s">
        <v>124</v>
      </c>
      <c r="O584" s="1" t="s">
        <v>2245</v>
      </c>
      <c r="P584" s="1" t="s">
        <v>73</v>
      </c>
      <c r="Q584" s="1" t="s">
        <v>144</v>
      </c>
      <c r="R584" s="1" t="s">
        <v>42</v>
      </c>
      <c r="S584" s="1" t="s">
        <v>53</v>
      </c>
      <c r="T584" s="1"/>
      <c r="Y584" s="1"/>
    </row>
    <row r="585" spans="1:25" x14ac:dyDescent="0.35">
      <c r="A585" s="1">
        <v>1038</v>
      </c>
      <c r="B585" s="1" t="str">
        <f>VLOOKUP(Table1[[#This Row],[Customer ID]],'Customer Lookup'!A:B,2,)</f>
        <v>Jon Hale</v>
      </c>
      <c r="C585" s="1">
        <v>90641</v>
      </c>
      <c r="D585" s="1" t="str">
        <f>_xlfn.XLOOKUP(Table1[[#This Row],[Product Sub-Category]],'Product Lookup'!A:A,'Product Lookup'!B:B)</f>
        <v>Paper</v>
      </c>
      <c r="E585" s="1">
        <v>5</v>
      </c>
      <c r="F585" s="4">
        <v>7.64</v>
      </c>
      <c r="G585" s="1">
        <v>0.05</v>
      </c>
      <c r="H585" s="2">
        <v>42171</v>
      </c>
      <c r="I585" s="2">
        <v>42172</v>
      </c>
      <c r="J585" s="1" t="s">
        <v>41</v>
      </c>
      <c r="K585" s="1">
        <v>33430</v>
      </c>
      <c r="L585" s="1" t="s">
        <v>32</v>
      </c>
      <c r="M585" s="1" t="s">
        <v>503</v>
      </c>
      <c r="N585" s="1" t="s">
        <v>242</v>
      </c>
      <c r="O585" s="1" t="s">
        <v>1097</v>
      </c>
      <c r="P585" s="1" t="s">
        <v>58</v>
      </c>
      <c r="Q585" s="1" t="s">
        <v>83</v>
      </c>
      <c r="R585" s="1" t="s">
        <v>81</v>
      </c>
      <c r="S585" s="1" t="s">
        <v>26</v>
      </c>
      <c r="T585" s="1"/>
      <c r="Y585" s="1"/>
    </row>
    <row r="586" spans="1:25" x14ac:dyDescent="0.35">
      <c r="A586" s="1">
        <v>1041</v>
      </c>
      <c r="B586" s="1" t="str">
        <f>VLOOKUP(Table1[[#This Row],[Customer ID]],'Customer Lookup'!A:B,2,)</f>
        <v>Mildred Chase</v>
      </c>
      <c r="C586" s="1">
        <v>87846</v>
      </c>
      <c r="D586" s="1" t="str">
        <f>_xlfn.XLOOKUP(Table1[[#This Row],[Product Sub-Category]],'Product Lookup'!A:A,'Product Lookup'!B:B)</f>
        <v>Computer Peripherals</v>
      </c>
      <c r="E586" s="1">
        <v>6</v>
      </c>
      <c r="F586" s="4">
        <v>55.94</v>
      </c>
      <c r="G586" s="1">
        <v>0.05</v>
      </c>
      <c r="H586" s="2">
        <v>42111</v>
      </c>
      <c r="I586" s="2">
        <v>42112</v>
      </c>
      <c r="J586" s="1" t="s">
        <v>41</v>
      </c>
      <c r="K586" s="1">
        <v>95695</v>
      </c>
      <c r="L586" s="1" t="s">
        <v>32</v>
      </c>
      <c r="M586" s="1" t="s">
        <v>504</v>
      </c>
      <c r="N586" s="1" t="s">
        <v>37</v>
      </c>
      <c r="O586" s="1" t="s">
        <v>1097</v>
      </c>
      <c r="P586" s="1" t="s">
        <v>73</v>
      </c>
      <c r="Q586" s="1" t="s">
        <v>144</v>
      </c>
      <c r="R586" s="1" t="s">
        <v>51</v>
      </c>
      <c r="S586" s="1" t="s">
        <v>53</v>
      </c>
      <c r="T586" s="1"/>
      <c r="Y586" s="1"/>
    </row>
    <row r="587" spans="1:25" x14ac:dyDescent="0.35">
      <c r="A587" s="1">
        <v>1041</v>
      </c>
      <c r="B587" s="1" t="str">
        <f>VLOOKUP(Table1[[#This Row],[Customer ID]],'Customer Lookup'!A:B,2,)</f>
        <v>Mildred Chase</v>
      </c>
      <c r="C587" s="1">
        <v>87846</v>
      </c>
      <c r="D587" s="1" t="str">
        <f>_xlfn.XLOOKUP(Table1[[#This Row],[Product Sub-Category]],'Product Lookup'!A:A,'Product Lookup'!B:B)</f>
        <v>Labels</v>
      </c>
      <c r="E587" s="1">
        <v>11</v>
      </c>
      <c r="F587" s="4">
        <v>6.3</v>
      </c>
      <c r="G587" s="1">
        <v>0.05</v>
      </c>
      <c r="H587" s="2">
        <v>42111</v>
      </c>
      <c r="I587" s="2">
        <v>42111</v>
      </c>
      <c r="J587" s="1" t="s">
        <v>41</v>
      </c>
      <c r="K587" s="1">
        <v>95695</v>
      </c>
      <c r="L587" s="1" t="s">
        <v>32</v>
      </c>
      <c r="M587" s="1" t="s">
        <v>504</v>
      </c>
      <c r="N587" s="1" t="s">
        <v>37</v>
      </c>
      <c r="O587" s="1" t="s">
        <v>1097</v>
      </c>
      <c r="P587" s="1" t="s">
        <v>58</v>
      </c>
      <c r="Q587" s="1" t="s">
        <v>116</v>
      </c>
      <c r="R587" s="1" t="s">
        <v>51</v>
      </c>
      <c r="S587" s="1" t="s">
        <v>53</v>
      </c>
      <c r="T587" s="1"/>
      <c r="Y587" s="1"/>
    </row>
    <row r="588" spans="1:25" x14ac:dyDescent="0.35">
      <c r="A588" s="1">
        <v>1042</v>
      </c>
      <c r="B588" s="1" t="str">
        <f>VLOOKUP(Table1[[#This Row],[Customer ID]],'Customer Lookup'!A:B,2,)</f>
        <v>Jerome Burch</v>
      </c>
      <c r="C588" s="1">
        <v>87847</v>
      </c>
      <c r="D588" s="1" t="str">
        <f>_xlfn.XLOOKUP(Table1[[#This Row],[Product Sub-Category]],'Product Lookup'!A:A,'Product Lookup'!B:B)</f>
        <v>Appliances</v>
      </c>
      <c r="E588" s="1">
        <v>6</v>
      </c>
      <c r="F588" s="4">
        <v>14.42</v>
      </c>
      <c r="G588" s="1">
        <v>0.05</v>
      </c>
      <c r="H588" s="2">
        <v>42140</v>
      </c>
      <c r="I588" s="2">
        <v>42141</v>
      </c>
      <c r="J588" s="1" t="s">
        <v>41</v>
      </c>
      <c r="K588" s="1">
        <v>95991</v>
      </c>
      <c r="L588" s="1" t="s">
        <v>22</v>
      </c>
      <c r="M588" s="1" t="s">
        <v>505</v>
      </c>
      <c r="N588" s="1" t="s">
        <v>37</v>
      </c>
      <c r="O588" s="1" t="s">
        <v>1097</v>
      </c>
      <c r="P588" s="1" t="s">
        <v>58</v>
      </c>
      <c r="Q588" s="1" t="s">
        <v>196</v>
      </c>
      <c r="R588" s="1" t="s">
        <v>51</v>
      </c>
      <c r="S588" s="1" t="s">
        <v>75</v>
      </c>
      <c r="T588" s="1"/>
      <c r="Y588" s="1"/>
    </row>
    <row r="589" spans="1:25" x14ac:dyDescent="0.35">
      <c r="A589" s="1">
        <v>1044</v>
      </c>
      <c r="B589" s="1" t="str">
        <f>VLOOKUP(Table1[[#This Row],[Customer ID]],'Customer Lookup'!A:B,2,)</f>
        <v>Erin Ballard</v>
      </c>
      <c r="C589" s="1">
        <v>28001</v>
      </c>
      <c r="D589" s="1" t="str">
        <f>_xlfn.XLOOKUP(Table1[[#This Row],[Product Sub-Category]],'Product Lookup'!A:A,'Product Lookup'!B:B)</f>
        <v>Furnishings</v>
      </c>
      <c r="E589" s="1">
        <v>62</v>
      </c>
      <c r="F589" s="4">
        <v>209.84</v>
      </c>
      <c r="G589" s="1">
        <v>0.1</v>
      </c>
      <c r="H589" s="2">
        <v>42169</v>
      </c>
      <c r="I589" s="2">
        <v>42169</v>
      </c>
      <c r="J589" s="1" t="s">
        <v>41</v>
      </c>
      <c r="K589" s="1">
        <v>90004</v>
      </c>
      <c r="L589" s="1" t="s">
        <v>32</v>
      </c>
      <c r="M589" s="1" t="s">
        <v>361</v>
      </c>
      <c r="N589" s="1" t="s">
        <v>37</v>
      </c>
      <c r="O589" s="1" t="s">
        <v>1097</v>
      </c>
      <c r="P589" s="1" t="s">
        <v>34</v>
      </c>
      <c r="Q589" s="1" t="s">
        <v>52</v>
      </c>
      <c r="R589" s="1" t="s">
        <v>42</v>
      </c>
      <c r="S589" s="1" t="s">
        <v>178</v>
      </c>
      <c r="T589" s="1"/>
      <c r="Y589" s="1"/>
    </row>
    <row r="590" spans="1:25" x14ac:dyDescent="0.35">
      <c r="A590" s="1">
        <v>1044</v>
      </c>
      <c r="B590" s="1" t="str">
        <f>VLOOKUP(Table1[[#This Row],[Customer ID]],'Customer Lookup'!A:B,2,)</f>
        <v>Erin Ballard</v>
      </c>
      <c r="C590" s="1">
        <v>28001</v>
      </c>
      <c r="D590" s="1" t="str">
        <f>_xlfn.XLOOKUP(Table1[[#This Row],[Product Sub-Category]],'Product Lookup'!A:A,'Product Lookup'!B:B)</f>
        <v>Furnishings</v>
      </c>
      <c r="E590" s="1">
        <v>32</v>
      </c>
      <c r="F590" s="4">
        <v>194.3</v>
      </c>
      <c r="G590" s="1">
        <v>0.1</v>
      </c>
      <c r="H590" s="2">
        <v>42169</v>
      </c>
      <c r="I590" s="2">
        <v>42171</v>
      </c>
      <c r="J590" s="1" t="s">
        <v>41</v>
      </c>
      <c r="K590" s="1">
        <v>90004</v>
      </c>
      <c r="L590" s="1" t="s">
        <v>32</v>
      </c>
      <c r="M590" s="1" t="s">
        <v>361</v>
      </c>
      <c r="N590" s="1" t="s">
        <v>37</v>
      </c>
      <c r="O590" s="1" t="s">
        <v>1097</v>
      </c>
      <c r="P590" s="1" t="s">
        <v>34</v>
      </c>
      <c r="Q590" s="1" t="s">
        <v>52</v>
      </c>
      <c r="R590" s="1" t="s">
        <v>42</v>
      </c>
      <c r="S590" s="1" t="s">
        <v>178</v>
      </c>
      <c r="T590" s="1"/>
      <c r="Y590" s="1"/>
    </row>
    <row r="591" spans="1:25" x14ac:dyDescent="0.35">
      <c r="A591" s="1">
        <v>1044</v>
      </c>
      <c r="B591" s="1" t="str">
        <f>VLOOKUP(Table1[[#This Row],[Customer ID]],'Customer Lookup'!A:B,2,)</f>
        <v>Erin Ballard</v>
      </c>
      <c r="C591" s="1">
        <v>47813</v>
      </c>
      <c r="D591" s="1" t="str">
        <f>_xlfn.XLOOKUP(Table1[[#This Row],[Product Sub-Category]],'Product Lookup'!A:A,'Product Lookup'!B:B)</f>
        <v>Paper</v>
      </c>
      <c r="E591" s="1">
        <v>90</v>
      </c>
      <c r="F591" s="4">
        <v>6.68</v>
      </c>
      <c r="G591" s="1">
        <v>0.05</v>
      </c>
      <c r="H591" s="2">
        <v>42062</v>
      </c>
      <c r="I591" s="2">
        <v>42063</v>
      </c>
      <c r="J591" s="1" t="s">
        <v>21</v>
      </c>
      <c r="K591" s="1">
        <v>90004</v>
      </c>
      <c r="L591" s="1" t="s">
        <v>32</v>
      </c>
      <c r="M591" s="1" t="s">
        <v>361</v>
      </c>
      <c r="N591" s="1" t="s">
        <v>37</v>
      </c>
      <c r="O591" s="1" t="s">
        <v>2243</v>
      </c>
      <c r="P591" s="1" t="s">
        <v>58</v>
      </c>
      <c r="Q591" s="1" t="s">
        <v>83</v>
      </c>
      <c r="R591" s="1" t="s">
        <v>42</v>
      </c>
      <c r="S591" s="1" t="s">
        <v>53</v>
      </c>
      <c r="T591" s="1"/>
      <c r="Y591" s="1"/>
    </row>
    <row r="592" spans="1:25" x14ac:dyDescent="0.35">
      <c r="A592" s="1">
        <v>1047</v>
      </c>
      <c r="B592" s="1" t="str">
        <f>VLOOKUP(Table1[[#This Row],[Customer ID]],'Customer Lookup'!A:B,2,)</f>
        <v>Gayle Pearson</v>
      </c>
      <c r="C592" s="1">
        <v>89389</v>
      </c>
      <c r="D592" s="1" t="str">
        <f>_xlfn.XLOOKUP(Table1[[#This Row],[Product Sub-Category]],'Product Lookup'!A:A,'Product Lookup'!B:B)</f>
        <v>Paper</v>
      </c>
      <c r="E592" s="1">
        <v>23</v>
      </c>
      <c r="F592" s="4">
        <v>6.68</v>
      </c>
      <c r="G592" s="1">
        <v>0.05</v>
      </c>
      <c r="H592" s="2">
        <v>42062</v>
      </c>
      <c r="I592" s="2">
        <v>42063</v>
      </c>
      <c r="J592" s="1" t="s">
        <v>21</v>
      </c>
      <c r="K592" s="1">
        <v>2109</v>
      </c>
      <c r="L592" s="1" t="s">
        <v>32</v>
      </c>
      <c r="M592" s="1" t="s">
        <v>153</v>
      </c>
      <c r="N592" s="1" t="s">
        <v>152</v>
      </c>
      <c r="O592" s="1" t="s">
        <v>1097</v>
      </c>
      <c r="P592" s="1" t="s">
        <v>58</v>
      </c>
      <c r="Q592" s="1" t="s">
        <v>83</v>
      </c>
      <c r="R592" s="1" t="s">
        <v>42</v>
      </c>
      <c r="S592" s="1" t="s">
        <v>53</v>
      </c>
      <c r="T592" s="1"/>
      <c r="Y592" s="1"/>
    </row>
    <row r="593" spans="1:25" x14ac:dyDescent="0.35">
      <c r="A593" s="1">
        <v>1054</v>
      </c>
      <c r="B593" s="1" t="str">
        <f>VLOOKUP(Table1[[#This Row],[Customer ID]],'Customer Lookup'!A:B,2,)</f>
        <v>Keith R Atkinson</v>
      </c>
      <c r="C593" s="1">
        <v>90069</v>
      </c>
      <c r="D593" s="1" t="str">
        <f>_xlfn.XLOOKUP(Table1[[#This Row],[Product Sub-Category]],'Product Lookup'!A:A,'Product Lookup'!B:B)</f>
        <v>Binders</v>
      </c>
      <c r="E593" s="1">
        <v>4</v>
      </c>
      <c r="F593" s="4">
        <v>5.44</v>
      </c>
      <c r="G593" s="1">
        <v>0.05</v>
      </c>
      <c r="H593" s="2">
        <v>42149</v>
      </c>
      <c r="I593" s="2">
        <v>42151</v>
      </c>
      <c r="J593" s="1" t="s">
        <v>31</v>
      </c>
      <c r="K593" s="1">
        <v>85374</v>
      </c>
      <c r="L593" s="1" t="s">
        <v>22</v>
      </c>
      <c r="M593" s="1" t="s">
        <v>506</v>
      </c>
      <c r="N593" s="1" t="s">
        <v>250</v>
      </c>
      <c r="O593" s="1" t="s">
        <v>1097</v>
      </c>
      <c r="P593" s="1" t="s">
        <v>58</v>
      </c>
      <c r="Q593" s="1" t="s">
        <v>2236</v>
      </c>
      <c r="R593" s="1" t="s">
        <v>81</v>
      </c>
      <c r="S593" s="1" t="s">
        <v>53</v>
      </c>
      <c r="T593" s="1"/>
      <c r="Y593" s="1"/>
    </row>
    <row r="594" spans="1:25" x14ac:dyDescent="0.35">
      <c r="A594" s="1">
        <v>1054</v>
      </c>
      <c r="B594" s="1" t="str">
        <f>VLOOKUP(Table1[[#This Row],[Customer ID]],'Customer Lookup'!A:B,2,)</f>
        <v>Keith R Atkinson</v>
      </c>
      <c r="C594" s="1">
        <v>90069</v>
      </c>
      <c r="D594" s="1" t="str">
        <f>_xlfn.XLOOKUP(Table1[[#This Row],[Product Sub-Category]],'Product Lookup'!A:A,'Product Lookup'!B:B)</f>
        <v>Paper</v>
      </c>
      <c r="E594" s="1">
        <v>8</v>
      </c>
      <c r="F594" s="4">
        <v>26.38</v>
      </c>
      <c r="G594" s="1">
        <v>0.05</v>
      </c>
      <c r="H594" s="2">
        <v>42149</v>
      </c>
      <c r="I594" s="2">
        <v>42150</v>
      </c>
      <c r="J594" s="1" t="s">
        <v>31</v>
      </c>
      <c r="K594" s="1">
        <v>85374</v>
      </c>
      <c r="L594" s="1" t="s">
        <v>32</v>
      </c>
      <c r="M594" s="1" t="s">
        <v>506</v>
      </c>
      <c r="N594" s="1" t="s">
        <v>250</v>
      </c>
      <c r="O594" s="1" t="s">
        <v>1097</v>
      </c>
      <c r="P594" s="1" t="s">
        <v>58</v>
      </c>
      <c r="Q594" s="1" t="s">
        <v>83</v>
      </c>
      <c r="R594" s="1" t="s">
        <v>81</v>
      </c>
      <c r="S594" s="1" t="s">
        <v>53</v>
      </c>
      <c r="T594" s="1"/>
      <c r="Y594" s="1"/>
    </row>
    <row r="595" spans="1:25" x14ac:dyDescent="0.35">
      <c r="A595" s="1">
        <v>1054</v>
      </c>
      <c r="B595" s="1" t="str">
        <f>VLOOKUP(Table1[[#This Row],[Customer ID]],'Customer Lookup'!A:B,2,)</f>
        <v>Keith R Atkinson</v>
      </c>
      <c r="C595" s="1">
        <v>90069</v>
      </c>
      <c r="D595" s="1" t="str">
        <f>_xlfn.XLOOKUP(Table1[[#This Row],[Product Sub-Category]],'Product Lookup'!A:A,'Product Lookup'!B:B)</f>
        <v>Telephones</v>
      </c>
      <c r="E595" s="1">
        <v>1</v>
      </c>
      <c r="F595" s="4">
        <v>20.99</v>
      </c>
      <c r="G595" s="1">
        <v>0.05</v>
      </c>
      <c r="H595" s="2">
        <v>42149</v>
      </c>
      <c r="I595" s="2">
        <v>42151</v>
      </c>
      <c r="J595" s="1" t="s">
        <v>31</v>
      </c>
      <c r="K595" s="1">
        <v>85374</v>
      </c>
      <c r="L595" s="1" t="s">
        <v>32</v>
      </c>
      <c r="M595" s="1" t="s">
        <v>506</v>
      </c>
      <c r="N595" s="1" t="s">
        <v>250</v>
      </c>
      <c r="O595" s="1" t="s">
        <v>2245</v>
      </c>
      <c r="P595" s="1" t="s">
        <v>73</v>
      </c>
      <c r="Q595" s="1" t="s">
        <v>2234</v>
      </c>
      <c r="R595" s="1" t="s">
        <v>81</v>
      </c>
      <c r="S595" s="1" t="s">
        <v>26</v>
      </c>
      <c r="T595" s="1"/>
      <c r="Y595" s="1"/>
    </row>
    <row r="596" spans="1:25" x14ac:dyDescent="0.35">
      <c r="A596" s="1">
        <v>1060</v>
      </c>
      <c r="B596" s="1" t="str">
        <f>VLOOKUP(Table1[[#This Row],[Customer ID]],'Customer Lookup'!A:B,2,)</f>
        <v>Gene Gilliam</v>
      </c>
      <c r="C596" s="1">
        <v>58628</v>
      </c>
      <c r="D596" s="1" t="str">
        <f>_xlfn.XLOOKUP(Table1[[#This Row],[Product Sub-Category]],'Product Lookup'!A:A,'Product Lookup'!B:B)</f>
        <v>Tables</v>
      </c>
      <c r="E596" s="1">
        <v>23</v>
      </c>
      <c r="F596" s="4">
        <v>138.75</v>
      </c>
      <c r="G596" s="1">
        <v>0.1</v>
      </c>
      <c r="H596" s="2">
        <v>42087</v>
      </c>
      <c r="I596" s="2">
        <v>42088</v>
      </c>
      <c r="J596" s="1" t="s">
        <v>50</v>
      </c>
      <c r="K596" s="1">
        <v>30318</v>
      </c>
      <c r="L596" s="1" t="s">
        <v>22</v>
      </c>
      <c r="M596" s="1" t="s">
        <v>337</v>
      </c>
      <c r="N596" s="1" t="s">
        <v>254</v>
      </c>
      <c r="O596" s="1" t="s">
        <v>2245</v>
      </c>
      <c r="P596" s="1" t="s">
        <v>34</v>
      </c>
      <c r="Q596" s="1" t="s">
        <v>123</v>
      </c>
      <c r="R596" s="1" t="s">
        <v>51</v>
      </c>
      <c r="S596" s="1" t="s">
        <v>108</v>
      </c>
      <c r="T596" s="1"/>
      <c r="Y596" s="1"/>
    </row>
    <row r="597" spans="1:25" x14ac:dyDescent="0.35">
      <c r="A597" s="1">
        <v>1060</v>
      </c>
      <c r="B597" s="1" t="str">
        <f>VLOOKUP(Table1[[#This Row],[Customer ID]],'Customer Lookup'!A:B,2,)</f>
        <v>Gene Gilliam</v>
      </c>
      <c r="C597" s="1">
        <v>57061</v>
      </c>
      <c r="D597" s="1" t="str">
        <f>_xlfn.XLOOKUP(Table1[[#This Row],[Product Sub-Category]],'Product Lookup'!A:A,'Product Lookup'!B:B)</f>
        <v>Labels</v>
      </c>
      <c r="E597" s="1">
        <v>20</v>
      </c>
      <c r="F597" s="4">
        <v>6.3</v>
      </c>
      <c r="G597" s="1">
        <v>0.05</v>
      </c>
      <c r="H597" s="2">
        <v>42154</v>
      </c>
      <c r="I597" s="2">
        <v>42154</v>
      </c>
      <c r="J597" s="1" t="s">
        <v>98</v>
      </c>
      <c r="K597" s="1">
        <v>30318</v>
      </c>
      <c r="L597" s="1" t="s">
        <v>32</v>
      </c>
      <c r="M597" s="1" t="s">
        <v>337</v>
      </c>
      <c r="N597" s="1" t="s">
        <v>254</v>
      </c>
      <c r="O597" s="1" t="s">
        <v>2243</v>
      </c>
      <c r="P597" s="1" t="s">
        <v>58</v>
      </c>
      <c r="Q597" s="1" t="s">
        <v>116</v>
      </c>
      <c r="R597" s="1" t="s">
        <v>51</v>
      </c>
      <c r="S597" s="1" t="s">
        <v>53</v>
      </c>
      <c r="T597" s="1"/>
      <c r="Y597" s="1"/>
    </row>
    <row r="598" spans="1:25" x14ac:dyDescent="0.35">
      <c r="A598" s="1">
        <v>1062</v>
      </c>
      <c r="B598" s="1" t="str">
        <f>VLOOKUP(Table1[[#This Row],[Customer ID]],'Customer Lookup'!A:B,2,)</f>
        <v>Willie Robinson</v>
      </c>
      <c r="C598" s="1">
        <v>91354</v>
      </c>
      <c r="D598" s="1" t="str">
        <f>_xlfn.XLOOKUP(Table1[[#This Row],[Product Sub-Category]],'Product Lookup'!A:A,'Product Lookup'!B:B)</f>
        <v>Tables</v>
      </c>
      <c r="E598" s="1">
        <v>6</v>
      </c>
      <c r="F598" s="4">
        <v>138.75</v>
      </c>
      <c r="G598" s="1">
        <v>0.1</v>
      </c>
      <c r="H598" s="2">
        <v>42087</v>
      </c>
      <c r="I598" s="2">
        <v>42088</v>
      </c>
      <c r="J598" s="1" t="s">
        <v>50</v>
      </c>
      <c r="K598" s="1">
        <v>11727</v>
      </c>
      <c r="L598" s="1" t="s">
        <v>22</v>
      </c>
      <c r="M598" s="1" t="s">
        <v>507</v>
      </c>
      <c r="N598" s="1" t="s">
        <v>62</v>
      </c>
      <c r="O598" s="1" t="s">
        <v>2243</v>
      </c>
      <c r="P598" s="1" t="s">
        <v>34</v>
      </c>
      <c r="Q598" s="1" t="s">
        <v>123</v>
      </c>
      <c r="R598" s="1" t="s">
        <v>51</v>
      </c>
      <c r="S598" s="1" t="s">
        <v>108</v>
      </c>
      <c r="T598" s="1"/>
      <c r="Y598" s="1"/>
    </row>
    <row r="599" spans="1:25" x14ac:dyDescent="0.35">
      <c r="A599" s="1">
        <v>1062</v>
      </c>
      <c r="B599" s="1" t="str">
        <f>VLOOKUP(Table1[[#This Row],[Customer ID]],'Customer Lookup'!A:B,2,)</f>
        <v>Willie Robinson</v>
      </c>
      <c r="C599" s="1">
        <v>91355</v>
      </c>
      <c r="D599" s="1" t="str">
        <f>_xlfn.XLOOKUP(Table1[[#This Row],[Product Sub-Category]],'Product Lookup'!A:A,'Product Lookup'!B:B)</f>
        <v>Binders</v>
      </c>
      <c r="E599" s="1">
        <v>18</v>
      </c>
      <c r="F599" s="4">
        <v>22.38</v>
      </c>
      <c r="G599" s="1">
        <v>0.05</v>
      </c>
      <c r="H599" s="2">
        <v>42154</v>
      </c>
      <c r="I599" s="2">
        <v>42162</v>
      </c>
      <c r="J599" s="1" t="s">
        <v>98</v>
      </c>
      <c r="K599" s="1">
        <v>11727</v>
      </c>
      <c r="L599" s="1" t="s">
        <v>32</v>
      </c>
      <c r="M599" s="1" t="s">
        <v>507</v>
      </c>
      <c r="N599" s="1" t="s">
        <v>62</v>
      </c>
      <c r="O599" s="1" t="s">
        <v>2243</v>
      </c>
      <c r="P599" s="1" t="s">
        <v>58</v>
      </c>
      <c r="Q599" s="1" t="s">
        <v>2236</v>
      </c>
      <c r="R599" s="1" t="s">
        <v>51</v>
      </c>
      <c r="S599" s="1" t="s">
        <v>53</v>
      </c>
      <c r="T599" s="1"/>
      <c r="Y599" s="1"/>
    </row>
    <row r="600" spans="1:25" x14ac:dyDescent="0.35">
      <c r="A600" s="1">
        <v>1062</v>
      </c>
      <c r="B600" s="1" t="str">
        <f>VLOOKUP(Table1[[#This Row],[Customer ID]],'Customer Lookup'!A:B,2,)</f>
        <v>Willie Robinson</v>
      </c>
      <c r="C600" s="1">
        <v>91355</v>
      </c>
      <c r="D600" s="1" t="str">
        <f>_xlfn.XLOOKUP(Table1[[#This Row],[Product Sub-Category]],'Product Lookup'!A:A,'Product Lookup'!B:B)</f>
        <v>Furnishings</v>
      </c>
      <c r="E600" s="1">
        <v>3</v>
      </c>
      <c r="F600" s="4">
        <v>17.78</v>
      </c>
      <c r="G600" s="1">
        <v>0.05</v>
      </c>
      <c r="H600" s="2">
        <v>42154</v>
      </c>
      <c r="I600" s="2">
        <v>42157</v>
      </c>
      <c r="J600" s="1" t="s">
        <v>98</v>
      </c>
      <c r="K600" s="1">
        <v>11727</v>
      </c>
      <c r="L600" s="1" t="s">
        <v>32</v>
      </c>
      <c r="M600" s="1" t="s">
        <v>507</v>
      </c>
      <c r="N600" s="1" t="s">
        <v>62</v>
      </c>
      <c r="O600" s="1" t="s">
        <v>2244</v>
      </c>
      <c r="P600" s="1" t="s">
        <v>34</v>
      </c>
      <c r="Q600" s="1" t="s">
        <v>52</v>
      </c>
      <c r="R600" s="1" t="s">
        <v>51</v>
      </c>
      <c r="S600" s="1" t="s">
        <v>53</v>
      </c>
      <c r="T600" s="1"/>
      <c r="Y600" s="1"/>
    </row>
    <row r="601" spans="1:25" x14ac:dyDescent="0.35">
      <c r="A601" s="1">
        <v>1065</v>
      </c>
      <c r="B601" s="1" t="str">
        <f>VLOOKUP(Table1[[#This Row],[Customer ID]],'Customer Lookup'!A:B,2,)</f>
        <v>Vicki Bond</v>
      </c>
      <c r="C601" s="1">
        <v>88899</v>
      </c>
      <c r="D601" s="1" t="str">
        <f>_xlfn.XLOOKUP(Table1[[#This Row],[Product Sub-Category]],'Product Lookup'!A:A,'Product Lookup'!B:B)</f>
        <v>Binders</v>
      </c>
      <c r="E601" s="1">
        <v>23</v>
      </c>
      <c r="F601" s="4">
        <v>15.99</v>
      </c>
      <c r="G601" s="1">
        <v>0.05</v>
      </c>
      <c r="H601" s="2">
        <v>42053</v>
      </c>
      <c r="I601" s="2">
        <v>42055</v>
      </c>
      <c r="J601" s="1" t="s">
        <v>41</v>
      </c>
      <c r="K601" s="1">
        <v>60459</v>
      </c>
      <c r="L601" s="1" t="s">
        <v>32</v>
      </c>
      <c r="M601" s="1" t="s">
        <v>508</v>
      </c>
      <c r="N601" s="1" t="s">
        <v>142</v>
      </c>
      <c r="O601" s="1" t="s">
        <v>2244</v>
      </c>
      <c r="P601" s="1" t="s">
        <v>58</v>
      </c>
      <c r="Q601" s="1" t="s">
        <v>2236</v>
      </c>
      <c r="R601" s="1" t="s">
        <v>81</v>
      </c>
      <c r="S601" s="1" t="s">
        <v>53</v>
      </c>
      <c r="T601" s="1"/>
      <c r="Y601" s="1"/>
    </row>
    <row r="602" spans="1:25" x14ac:dyDescent="0.35">
      <c r="A602" s="1">
        <v>1068</v>
      </c>
      <c r="B602" s="1" t="str">
        <f>VLOOKUP(Table1[[#This Row],[Customer ID]],'Customer Lookup'!A:B,2,)</f>
        <v>Erik Barr</v>
      </c>
      <c r="C602" s="1">
        <v>87109</v>
      </c>
      <c r="D602" s="1" t="str">
        <f>_xlfn.XLOOKUP(Table1[[#This Row],[Product Sub-Category]],'Product Lookup'!A:A,'Product Lookup'!B:B)</f>
        <v>Paper</v>
      </c>
      <c r="E602" s="1">
        <v>12</v>
      </c>
      <c r="F602" s="4">
        <v>22.84</v>
      </c>
      <c r="G602" s="1">
        <v>0.05</v>
      </c>
      <c r="H602" s="2">
        <v>42079</v>
      </c>
      <c r="I602" s="2">
        <v>42079</v>
      </c>
      <c r="J602" s="1" t="s">
        <v>98</v>
      </c>
      <c r="K602" s="1">
        <v>60409</v>
      </c>
      <c r="L602" s="1" t="s">
        <v>32</v>
      </c>
      <c r="M602" s="1" t="s">
        <v>509</v>
      </c>
      <c r="N602" s="1" t="s">
        <v>142</v>
      </c>
      <c r="O602" s="1" t="s">
        <v>2244</v>
      </c>
      <c r="P602" s="1" t="s">
        <v>58</v>
      </c>
      <c r="Q602" s="1" t="s">
        <v>83</v>
      </c>
      <c r="R602" s="1" t="s">
        <v>42</v>
      </c>
      <c r="S602" s="1" t="s">
        <v>53</v>
      </c>
      <c r="T602" s="1"/>
      <c r="Y602" s="1"/>
    </row>
    <row r="603" spans="1:25" x14ac:dyDescent="0.35">
      <c r="A603" s="1">
        <v>1069</v>
      </c>
      <c r="B603" s="1" t="str">
        <f>VLOOKUP(Table1[[#This Row],[Customer ID]],'Customer Lookup'!A:B,2,)</f>
        <v>Pam Bennett</v>
      </c>
      <c r="C603" s="1">
        <v>87110</v>
      </c>
      <c r="D603" s="1" t="str">
        <f>_xlfn.XLOOKUP(Table1[[#This Row],[Product Sub-Category]],'Product Lookup'!A:A,'Product Lookup'!B:B)</f>
        <v>Pens</v>
      </c>
      <c r="E603" s="1">
        <v>41</v>
      </c>
      <c r="F603" s="4">
        <v>15.94</v>
      </c>
      <c r="G603" s="1">
        <v>0.05</v>
      </c>
      <c r="H603" s="2">
        <v>42138</v>
      </c>
      <c r="I603" s="2">
        <v>42139</v>
      </c>
      <c r="J603" s="1" t="s">
        <v>50</v>
      </c>
      <c r="K603" s="1">
        <v>62901</v>
      </c>
      <c r="L603" s="1" t="s">
        <v>32</v>
      </c>
      <c r="M603" s="1" t="s">
        <v>510</v>
      </c>
      <c r="N603" s="1" t="s">
        <v>142</v>
      </c>
      <c r="O603" s="1" t="s">
        <v>2243</v>
      </c>
      <c r="P603" s="1" t="s">
        <v>58</v>
      </c>
      <c r="Q603" s="1" t="s">
        <v>25</v>
      </c>
      <c r="R603" s="1" t="s">
        <v>42</v>
      </c>
      <c r="S603" s="1" t="s">
        <v>44</v>
      </c>
      <c r="T603" s="1"/>
      <c r="Y603" s="1"/>
    </row>
    <row r="604" spans="1:25" x14ac:dyDescent="0.35">
      <c r="A604" s="1">
        <v>1072</v>
      </c>
      <c r="B604" s="1" t="str">
        <f>VLOOKUP(Table1[[#This Row],[Customer ID]],'Customer Lookup'!A:B,2,)</f>
        <v>Marion Owens</v>
      </c>
      <c r="C604" s="1">
        <v>89631</v>
      </c>
      <c r="D604" s="1" t="str">
        <f>_xlfn.XLOOKUP(Table1[[#This Row],[Product Sub-Category]],'Product Lookup'!A:A,'Product Lookup'!B:B)</f>
        <v>Chairs</v>
      </c>
      <c r="E604" s="1">
        <v>3</v>
      </c>
      <c r="F604" s="4">
        <v>150.88999999999999</v>
      </c>
      <c r="G604" s="1">
        <v>0.1</v>
      </c>
      <c r="H604" s="2">
        <v>42090</v>
      </c>
      <c r="I604" s="2">
        <v>42093</v>
      </c>
      <c r="J604" s="1" t="s">
        <v>31</v>
      </c>
      <c r="K604" s="1">
        <v>18018</v>
      </c>
      <c r="L604" s="1" t="s">
        <v>22</v>
      </c>
      <c r="M604" s="1" t="s">
        <v>511</v>
      </c>
      <c r="N604" s="1" t="s">
        <v>174</v>
      </c>
      <c r="O604" s="1" t="s">
        <v>2244</v>
      </c>
      <c r="P604" s="1" t="s">
        <v>34</v>
      </c>
      <c r="Q604" s="1" t="s">
        <v>35</v>
      </c>
      <c r="R604" s="1" t="s">
        <v>81</v>
      </c>
      <c r="S604" s="1" t="s">
        <v>36</v>
      </c>
      <c r="T604" s="1"/>
      <c r="Y604" s="1"/>
    </row>
    <row r="605" spans="1:25" x14ac:dyDescent="0.35">
      <c r="A605" s="1">
        <v>1075</v>
      </c>
      <c r="B605" s="1" t="str">
        <f>VLOOKUP(Table1[[#This Row],[Customer ID]],'Customer Lookup'!A:B,2,)</f>
        <v>Theodore Tyson</v>
      </c>
      <c r="C605" s="1">
        <v>86422</v>
      </c>
      <c r="D605" s="1" t="str">
        <f>_xlfn.XLOOKUP(Table1[[#This Row],[Product Sub-Category]],'Product Lookup'!A:A,'Product Lookup'!B:B)</f>
        <v>Furnishings</v>
      </c>
      <c r="E605" s="1">
        <v>11</v>
      </c>
      <c r="F605" s="4">
        <v>19.23</v>
      </c>
      <c r="G605" s="1">
        <v>0.05</v>
      </c>
      <c r="H605" s="2">
        <v>42072</v>
      </c>
      <c r="I605" s="2">
        <v>42073</v>
      </c>
      <c r="J605" s="1" t="s">
        <v>21</v>
      </c>
      <c r="K605" s="1">
        <v>60441</v>
      </c>
      <c r="L605" s="1" t="s">
        <v>32</v>
      </c>
      <c r="M605" s="1" t="s">
        <v>512</v>
      </c>
      <c r="N605" s="1" t="s">
        <v>142</v>
      </c>
      <c r="O605" s="1" t="s">
        <v>2244</v>
      </c>
      <c r="P605" s="1" t="s">
        <v>34</v>
      </c>
      <c r="Q605" s="1" t="s">
        <v>52</v>
      </c>
      <c r="R605" s="1" t="s">
        <v>42</v>
      </c>
      <c r="S605" s="1" t="s">
        <v>44</v>
      </c>
      <c r="T605" s="1"/>
      <c r="Y605" s="1"/>
    </row>
    <row r="606" spans="1:25" x14ac:dyDescent="0.35">
      <c r="A606" s="1">
        <v>1080</v>
      </c>
      <c r="B606" s="1" t="str">
        <f>VLOOKUP(Table1[[#This Row],[Customer ID]],'Customer Lookup'!A:B,2,)</f>
        <v>Colleen Fletcher</v>
      </c>
      <c r="C606" s="1">
        <v>88461</v>
      </c>
      <c r="D606" s="1" t="str">
        <f>_xlfn.XLOOKUP(Table1[[#This Row],[Product Sub-Category]],'Product Lookup'!A:A,'Product Lookup'!B:B)</f>
        <v>Scissors</v>
      </c>
      <c r="E606" s="1">
        <v>14</v>
      </c>
      <c r="F606" s="4">
        <v>13.9</v>
      </c>
      <c r="G606" s="1">
        <v>0.05</v>
      </c>
      <c r="H606" s="2">
        <v>42132</v>
      </c>
      <c r="I606" s="2">
        <v>42133</v>
      </c>
      <c r="J606" s="1" t="s">
        <v>31</v>
      </c>
      <c r="K606" s="1">
        <v>60174</v>
      </c>
      <c r="L606" s="1" t="s">
        <v>32</v>
      </c>
      <c r="M606" s="1" t="s">
        <v>513</v>
      </c>
      <c r="N606" s="1" t="s">
        <v>142</v>
      </c>
      <c r="O606" s="1" t="s">
        <v>2244</v>
      </c>
      <c r="P606" s="1" t="s">
        <v>58</v>
      </c>
      <c r="Q606" s="1" t="s">
        <v>2239</v>
      </c>
      <c r="R606" s="1" t="s">
        <v>81</v>
      </c>
      <c r="S606" s="1" t="s">
        <v>44</v>
      </c>
      <c r="T606" s="1"/>
      <c r="Y606" s="1"/>
    </row>
    <row r="607" spans="1:25" x14ac:dyDescent="0.35">
      <c r="A607" s="1">
        <v>1083</v>
      </c>
      <c r="B607" s="1" t="str">
        <f>VLOOKUP(Table1[[#This Row],[Customer ID]],'Customer Lookup'!A:B,2,)</f>
        <v>Hazel Dale</v>
      </c>
      <c r="C607" s="1">
        <v>88460</v>
      </c>
      <c r="D607" s="1" t="str">
        <f>_xlfn.XLOOKUP(Table1[[#This Row],[Product Sub-Category]],'Product Lookup'!A:A,'Product Lookup'!B:B)</f>
        <v>Telephones</v>
      </c>
      <c r="E607" s="1">
        <v>1</v>
      </c>
      <c r="F607" s="4">
        <v>55.99</v>
      </c>
      <c r="G607" s="1">
        <v>0.05</v>
      </c>
      <c r="H607" s="2">
        <v>42094</v>
      </c>
      <c r="I607" s="2">
        <v>42096</v>
      </c>
      <c r="J607" s="1" t="s">
        <v>31</v>
      </c>
      <c r="K607" s="1">
        <v>62701</v>
      </c>
      <c r="L607" s="1" t="s">
        <v>22</v>
      </c>
      <c r="M607" s="1" t="s">
        <v>514</v>
      </c>
      <c r="N607" s="1" t="s">
        <v>142</v>
      </c>
      <c r="O607" s="1" t="s">
        <v>2243</v>
      </c>
      <c r="P607" s="1" t="s">
        <v>73</v>
      </c>
      <c r="Q607" s="1" t="s">
        <v>2234</v>
      </c>
      <c r="R607" s="1" t="s">
        <v>81</v>
      </c>
      <c r="S607" s="1" t="s">
        <v>44</v>
      </c>
      <c r="T607" s="1"/>
      <c r="Y607" s="1"/>
    </row>
    <row r="608" spans="1:25" x14ac:dyDescent="0.35">
      <c r="A608" s="1">
        <v>1085</v>
      </c>
      <c r="B608" s="1" t="str">
        <f>VLOOKUP(Table1[[#This Row],[Customer ID]],'Customer Lookup'!A:B,2,)</f>
        <v>Ted Dunlap</v>
      </c>
      <c r="C608" s="1">
        <v>86122</v>
      </c>
      <c r="D608" s="1" t="str">
        <f>_xlfn.XLOOKUP(Table1[[#This Row],[Product Sub-Category]],'Product Lookup'!A:A,'Product Lookup'!B:B)</f>
        <v>Paper</v>
      </c>
      <c r="E608" s="1">
        <v>6</v>
      </c>
      <c r="F608" s="4">
        <v>7.64</v>
      </c>
      <c r="G608" s="1">
        <v>0.05</v>
      </c>
      <c r="H608" s="2">
        <v>42009</v>
      </c>
      <c r="I608" s="2">
        <v>42010</v>
      </c>
      <c r="J608" s="1" t="s">
        <v>31</v>
      </c>
      <c r="K608" s="1">
        <v>11729</v>
      </c>
      <c r="L608" s="1" t="s">
        <v>32</v>
      </c>
      <c r="M608" s="1" t="s">
        <v>515</v>
      </c>
      <c r="N608" s="1" t="s">
        <v>62</v>
      </c>
      <c r="O608" s="1" t="s">
        <v>2243</v>
      </c>
      <c r="P608" s="1" t="s">
        <v>58</v>
      </c>
      <c r="Q608" s="1" t="s">
        <v>83</v>
      </c>
      <c r="R608" s="1" t="s">
        <v>42</v>
      </c>
      <c r="S608" s="1" t="s">
        <v>26</v>
      </c>
      <c r="T608" s="1"/>
      <c r="Y608" s="1"/>
    </row>
    <row r="609" spans="1:25" x14ac:dyDescent="0.35">
      <c r="A609" s="1">
        <v>1085</v>
      </c>
      <c r="B609" s="1" t="str">
        <f>VLOOKUP(Table1[[#This Row],[Customer ID]],'Customer Lookup'!A:B,2,)</f>
        <v>Ted Dunlap</v>
      </c>
      <c r="C609" s="1">
        <v>86123</v>
      </c>
      <c r="D609" s="1" t="str">
        <f>_xlfn.XLOOKUP(Table1[[#This Row],[Product Sub-Category]],'Product Lookup'!A:A,'Product Lookup'!B:B)</f>
        <v>Paper</v>
      </c>
      <c r="E609" s="1">
        <v>3</v>
      </c>
      <c r="F609" s="4">
        <v>9.06</v>
      </c>
      <c r="G609" s="1">
        <v>0.05</v>
      </c>
      <c r="H609" s="2">
        <v>42118</v>
      </c>
      <c r="I609" s="2">
        <v>42119</v>
      </c>
      <c r="J609" s="1" t="s">
        <v>21</v>
      </c>
      <c r="K609" s="1">
        <v>11729</v>
      </c>
      <c r="L609" s="1" t="s">
        <v>32</v>
      </c>
      <c r="M609" s="1" t="s">
        <v>515</v>
      </c>
      <c r="N609" s="1" t="s">
        <v>62</v>
      </c>
      <c r="O609" s="1" t="s">
        <v>2243</v>
      </c>
      <c r="P609" s="1" t="s">
        <v>58</v>
      </c>
      <c r="Q609" s="1" t="s">
        <v>83</v>
      </c>
      <c r="R609" s="1" t="s">
        <v>42</v>
      </c>
      <c r="S609" s="1" t="s">
        <v>53</v>
      </c>
      <c r="T609" s="1"/>
      <c r="Y609" s="1"/>
    </row>
    <row r="610" spans="1:25" x14ac:dyDescent="0.35">
      <c r="A610" s="1">
        <v>1085</v>
      </c>
      <c r="B610" s="1" t="str">
        <f>VLOOKUP(Table1[[#This Row],[Customer ID]],'Customer Lookup'!A:B,2,)</f>
        <v>Ted Dunlap</v>
      </c>
      <c r="C610" s="1">
        <v>86124</v>
      </c>
      <c r="D610" s="1" t="str">
        <f>_xlfn.XLOOKUP(Table1[[#This Row],[Product Sub-Category]],'Product Lookup'!A:A,'Product Lookup'!B:B)</f>
        <v>Computer Peripherals</v>
      </c>
      <c r="E610" s="1">
        <v>10</v>
      </c>
      <c r="F610" s="4">
        <v>30.42</v>
      </c>
      <c r="G610" s="1">
        <v>0.05</v>
      </c>
      <c r="H610" s="2">
        <v>42137</v>
      </c>
      <c r="I610" s="2">
        <v>42139</v>
      </c>
      <c r="J610" s="1" t="s">
        <v>31</v>
      </c>
      <c r="K610" s="1">
        <v>11729</v>
      </c>
      <c r="L610" s="1" t="s">
        <v>32</v>
      </c>
      <c r="M610" s="1" t="s">
        <v>515</v>
      </c>
      <c r="N610" s="1" t="s">
        <v>62</v>
      </c>
      <c r="O610" s="1" t="s">
        <v>2243</v>
      </c>
      <c r="P610" s="1" t="s">
        <v>73</v>
      </c>
      <c r="Q610" s="1" t="s">
        <v>144</v>
      </c>
      <c r="R610" s="1" t="s">
        <v>81</v>
      </c>
      <c r="S610" s="1" t="s">
        <v>53</v>
      </c>
      <c r="T610" s="1"/>
      <c r="Y610" s="1"/>
    </row>
    <row r="611" spans="1:25" x14ac:dyDescent="0.35">
      <c r="A611" s="1">
        <v>1085</v>
      </c>
      <c r="B611" s="1" t="str">
        <f>VLOOKUP(Table1[[#This Row],[Customer ID]],'Customer Lookup'!A:B,2,)</f>
        <v>Ted Dunlap</v>
      </c>
      <c r="C611" s="1">
        <v>86124</v>
      </c>
      <c r="D611" s="1" t="str">
        <f>_xlfn.XLOOKUP(Table1[[#This Row],[Product Sub-Category]],'Product Lookup'!A:A,'Product Lookup'!B:B)</f>
        <v>Paper</v>
      </c>
      <c r="E611" s="1">
        <v>8</v>
      </c>
      <c r="F611" s="4">
        <v>37.94</v>
      </c>
      <c r="G611" s="1">
        <v>0.05</v>
      </c>
      <c r="H611" s="2">
        <v>42137</v>
      </c>
      <c r="I611" s="2">
        <v>42138</v>
      </c>
      <c r="J611" s="1" t="s">
        <v>31</v>
      </c>
      <c r="K611" s="1">
        <v>11729</v>
      </c>
      <c r="L611" s="1" t="s">
        <v>32</v>
      </c>
      <c r="M611" s="1" t="s">
        <v>515</v>
      </c>
      <c r="N611" s="1" t="s">
        <v>62</v>
      </c>
      <c r="O611" s="1" t="s">
        <v>2243</v>
      </c>
      <c r="P611" s="1" t="s">
        <v>58</v>
      </c>
      <c r="Q611" s="1" t="s">
        <v>83</v>
      </c>
      <c r="R611" s="1" t="s">
        <v>81</v>
      </c>
      <c r="S611" s="1" t="s">
        <v>26</v>
      </c>
      <c r="T611" s="1"/>
      <c r="Y611" s="1"/>
    </row>
    <row r="612" spans="1:25" x14ac:dyDescent="0.35">
      <c r="A612" s="1">
        <v>1086</v>
      </c>
      <c r="B612" s="1" t="str">
        <f>VLOOKUP(Table1[[#This Row],[Customer ID]],'Customer Lookup'!A:B,2,)</f>
        <v>Leon Peele</v>
      </c>
      <c r="C612" s="1">
        <v>86123</v>
      </c>
      <c r="D612" s="1" t="str">
        <f>_xlfn.XLOOKUP(Table1[[#This Row],[Product Sub-Category]],'Product Lookup'!A:A,'Product Lookup'!B:B)</f>
        <v>Binders</v>
      </c>
      <c r="E612" s="1">
        <v>3</v>
      </c>
      <c r="F612" s="4">
        <v>14.27</v>
      </c>
      <c r="G612" s="1">
        <v>0.05</v>
      </c>
      <c r="H612" s="2">
        <v>42118</v>
      </c>
      <c r="I612" s="2">
        <v>42119</v>
      </c>
      <c r="J612" s="1" t="s">
        <v>21</v>
      </c>
      <c r="K612" s="1">
        <v>11746</v>
      </c>
      <c r="L612" s="1" t="s">
        <v>32</v>
      </c>
      <c r="M612" s="1" t="s">
        <v>516</v>
      </c>
      <c r="N612" s="1" t="s">
        <v>62</v>
      </c>
      <c r="O612" s="1" t="s">
        <v>1097</v>
      </c>
      <c r="P612" s="1" t="s">
        <v>58</v>
      </c>
      <c r="Q612" s="1" t="s">
        <v>2236</v>
      </c>
      <c r="R612" s="1" t="s">
        <v>42</v>
      </c>
      <c r="S612" s="1" t="s">
        <v>53</v>
      </c>
      <c r="T612" s="1"/>
      <c r="Y612" s="1"/>
    </row>
    <row r="613" spans="1:25" x14ac:dyDescent="0.35">
      <c r="A613" s="1">
        <v>1101</v>
      </c>
      <c r="B613" s="1" t="str">
        <f>VLOOKUP(Table1[[#This Row],[Customer ID]],'Customer Lookup'!A:B,2,)</f>
        <v>Kimberly McCarthy</v>
      </c>
      <c r="C613" s="1">
        <v>91488</v>
      </c>
      <c r="D613" s="1" t="str">
        <f>_xlfn.XLOOKUP(Table1[[#This Row],[Product Sub-Category]],'Product Lookup'!A:A,'Product Lookup'!B:B)</f>
        <v>Storage</v>
      </c>
      <c r="E613" s="1">
        <v>3</v>
      </c>
      <c r="F613" s="4">
        <v>15.14</v>
      </c>
      <c r="G613" s="1">
        <v>0.05</v>
      </c>
      <c r="H613" s="2">
        <v>42129</v>
      </c>
      <c r="I613" s="2">
        <v>42130</v>
      </c>
      <c r="J613" s="1" t="s">
        <v>50</v>
      </c>
      <c r="K613" s="1">
        <v>93030</v>
      </c>
      <c r="L613" s="1" t="s">
        <v>32</v>
      </c>
      <c r="M613" s="1" t="s">
        <v>486</v>
      </c>
      <c r="N613" s="1" t="s">
        <v>37</v>
      </c>
      <c r="O613" s="1" t="s">
        <v>2244</v>
      </c>
      <c r="P613" s="1" t="s">
        <v>58</v>
      </c>
      <c r="Q613" s="1" t="s">
        <v>119</v>
      </c>
      <c r="R613" s="1" t="s">
        <v>51</v>
      </c>
      <c r="S613" s="1" t="s">
        <v>53</v>
      </c>
      <c r="T613" s="1"/>
      <c r="Y613" s="1"/>
    </row>
    <row r="614" spans="1:25" x14ac:dyDescent="0.35">
      <c r="A614" s="1">
        <v>1103</v>
      </c>
      <c r="B614" s="1" t="str">
        <f>VLOOKUP(Table1[[#This Row],[Customer ID]],'Customer Lookup'!A:B,2,)</f>
        <v>Sidney Bowling</v>
      </c>
      <c r="C614" s="1">
        <v>90977</v>
      </c>
      <c r="D614" s="1" t="str">
        <f>_xlfn.XLOOKUP(Table1[[#This Row],[Product Sub-Category]],'Product Lookup'!A:A,'Product Lookup'!B:B)</f>
        <v>Appliances</v>
      </c>
      <c r="E614" s="1">
        <v>7</v>
      </c>
      <c r="F614" s="4">
        <v>328.14</v>
      </c>
      <c r="G614" s="1">
        <v>0.1</v>
      </c>
      <c r="H614" s="2">
        <v>42104</v>
      </c>
      <c r="I614" s="2">
        <v>42105</v>
      </c>
      <c r="J614" s="1" t="s">
        <v>31</v>
      </c>
      <c r="K614" s="1">
        <v>68046</v>
      </c>
      <c r="L614" s="1" t="s">
        <v>22</v>
      </c>
      <c r="M614" s="1" t="s">
        <v>517</v>
      </c>
      <c r="N614" s="1" t="s">
        <v>302</v>
      </c>
      <c r="O614" s="1" t="s">
        <v>2243</v>
      </c>
      <c r="P614" s="1" t="s">
        <v>58</v>
      </c>
      <c r="Q614" s="1" t="s">
        <v>196</v>
      </c>
      <c r="R614" s="1" t="s">
        <v>42</v>
      </c>
      <c r="S614" s="1" t="s">
        <v>36</v>
      </c>
      <c r="T614" s="1"/>
      <c r="Y614" s="1"/>
    </row>
    <row r="615" spans="1:25" x14ac:dyDescent="0.35">
      <c r="A615" s="1">
        <v>1104</v>
      </c>
      <c r="B615" s="1" t="str">
        <f>VLOOKUP(Table1[[#This Row],[Customer ID]],'Customer Lookup'!A:B,2,)</f>
        <v>Timothy Ross</v>
      </c>
      <c r="C615" s="1">
        <v>27456</v>
      </c>
      <c r="D615" s="1" t="str">
        <f>_xlfn.XLOOKUP(Table1[[#This Row],[Product Sub-Category]],'Product Lookup'!A:A,'Product Lookup'!B:B)</f>
        <v>Appliances</v>
      </c>
      <c r="E615" s="1">
        <v>29</v>
      </c>
      <c r="F615" s="4">
        <v>328.14</v>
      </c>
      <c r="G615" s="1">
        <v>0.1</v>
      </c>
      <c r="H615" s="2">
        <v>42104</v>
      </c>
      <c r="I615" s="2">
        <v>42105</v>
      </c>
      <c r="J615" s="1" t="s">
        <v>31</v>
      </c>
      <c r="K615" s="1">
        <v>10282</v>
      </c>
      <c r="L615" s="1" t="s">
        <v>22</v>
      </c>
      <c r="M615" s="1" t="s">
        <v>79</v>
      </c>
      <c r="N615" s="1" t="s">
        <v>62</v>
      </c>
      <c r="O615" s="1" t="s">
        <v>2244</v>
      </c>
      <c r="P615" s="1" t="s">
        <v>58</v>
      </c>
      <c r="Q615" s="1" t="s">
        <v>196</v>
      </c>
      <c r="R615" s="1" t="s">
        <v>42</v>
      </c>
      <c r="S615" s="1" t="s">
        <v>36</v>
      </c>
      <c r="T615" s="1"/>
      <c r="Y615" s="1"/>
    </row>
    <row r="616" spans="1:25" x14ac:dyDescent="0.35">
      <c r="A616" s="1">
        <v>1106</v>
      </c>
      <c r="B616" s="1" t="str">
        <f>VLOOKUP(Table1[[#This Row],[Customer ID]],'Customer Lookup'!A:B,2,)</f>
        <v>Maxine Collier Grady</v>
      </c>
      <c r="C616" s="1">
        <v>20261</v>
      </c>
      <c r="D616" s="1" t="str">
        <f>_xlfn.XLOOKUP(Table1[[#This Row],[Product Sub-Category]],'Product Lookup'!A:A,'Product Lookup'!B:B)</f>
        <v>Paper</v>
      </c>
      <c r="E616" s="1">
        <v>52</v>
      </c>
      <c r="F616" s="4">
        <v>6.35</v>
      </c>
      <c r="G616" s="1">
        <v>0.05</v>
      </c>
      <c r="H616" s="2">
        <v>42144</v>
      </c>
      <c r="I616" s="2">
        <v>42147</v>
      </c>
      <c r="J616" s="1" t="s">
        <v>50</v>
      </c>
      <c r="K616" s="1">
        <v>75220</v>
      </c>
      <c r="L616" s="1" t="s">
        <v>32</v>
      </c>
      <c r="M616" s="1" t="s">
        <v>403</v>
      </c>
      <c r="N616" s="1" t="s">
        <v>112</v>
      </c>
      <c r="O616" s="1" t="s">
        <v>2244</v>
      </c>
      <c r="P616" s="1" t="s">
        <v>58</v>
      </c>
      <c r="Q616" s="1" t="s">
        <v>83</v>
      </c>
      <c r="R616" s="1" t="s">
        <v>51</v>
      </c>
      <c r="S616" s="1" t="s">
        <v>26</v>
      </c>
      <c r="T616" s="1"/>
      <c r="Y616" s="1"/>
    </row>
    <row r="617" spans="1:25" x14ac:dyDescent="0.35">
      <c r="A617" s="1">
        <v>1106</v>
      </c>
      <c r="B617" s="1" t="str">
        <f>VLOOKUP(Table1[[#This Row],[Customer ID]],'Customer Lookup'!A:B,2,)</f>
        <v>Maxine Collier Grady</v>
      </c>
      <c r="C617" s="1">
        <v>646</v>
      </c>
      <c r="D617" s="1" t="str">
        <f>_xlfn.XLOOKUP(Table1[[#This Row],[Product Sub-Category]],'Product Lookup'!A:A,'Product Lookup'!B:B)</f>
        <v>Scissors</v>
      </c>
      <c r="E617" s="1">
        <v>61</v>
      </c>
      <c r="F617" s="4">
        <v>9.31</v>
      </c>
      <c r="G617" s="1">
        <v>0.05</v>
      </c>
      <c r="H617" s="2">
        <v>42145</v>
      </c>
      <c r="I617" s="2">
        <v>42146</v>
      </c>
      <c r="J617" s="1" t="s">
        <v>21</v>
      </c>
      <c r="K617" s="1">
        <v>75220</v>
      </c>
      <c r="L617" s="1" t="s">
        <v>32</v>
      </c>
      <c r="M617" s="1" t="s">
        <v>403</v>
      </c>
      <c r="N617" s="1" t="s">
        <v>112</v>
      </c>
      <c r="O617" s="1" t="s">
        <v>2244</v>
      </c>
      <c r="P617" s="1" t="s">
        <v>58</v>
      </c>
      <c r="Q617" s="1" t="s">
        <v>2239</v>
      </c>
      <c r="R617" s="1" t="s">
        <v>51</v>
      </c>
      <c r="S617" s="1" t="s">
        <v>44</v>
      </c>
      <c r="T617" s="1"/>
      <c r="Y617" s="1"/>
    </row>
    <row r="618" spans="1:25" x14ac:dyDescent="0.35">
      <c r="A618" s="1">
        <v>1106</v>
      </c>
      <c r="B618" s="1" t="str">
        <f>VLOOKUP(Table1[[#This Row],[Customer ID]],'Customer Lookup'!A:B,2,)</f>
        <v>Maxine Collier Grady</v>
      </c>
      <c r="C618" s="1">
        <v>45824</v>
      </c>
      <c r="D618" s="1" t="str">
        <f>_xlfn.XLOOKUP(Table1[[#This Row],[Product Sub-Category]],'Product Lookup'!A:A,'Product Lookup'!B:B)</f>
        <v>Chairs</v>
      </c>
      <c r="E618" s="1">
        <v>81</v>
      </c>
      <c r="F618" s="4">
        <v>140.81</v>
      </c>
      <c r="G618" s="1">
        <v>0.1</v>
      </c>
      <c r="H618" s="2">
        <v>42161</v>
      </c>
      <c r="I618" s="2">
        <v>42163</v>
      </c>
      <c r="J618" s="1" t="s">
        <v>31</v>
      </c>
      <c r="K618" s="1">
        <v>75220</v>
      </c>
      <c r="L618" s="1" t="s">
        <v>32</v>
      </c>
      <c r="M618" s="1" t="s">
        <v>403</v>
      </c>
      <c r="N618" s="1" t="s">
        <v>112</v>
      </c>
      <c r="O618" s="1" t="s">
        <v>2244</v>
      </c>
      <c r="P618" s="1" t="s">
        <v>34</v>
      </c>
      <c r="Q618" s="1" t="s">
        <v>35</v>
      </c>
      <c r="R618" s="1" t="s">
        <v>104</v>
      </c>
      <c r="S618" s="1" t="s">
        <v>178</v>
      </c>
      <c r="T618" s="1"/>
      <c r="Y618" s="1"/>
    </row>
    <row r="619" spans="1:25" x14ac:dyDescent="0.35">
      <c r="A619" s="1">
        <v>1107</v>
      </c>
      <c r="B619" s="1" t="str">
        <f>VLOOKUP(Table1[[#This Row],[Customer ID]],'Customer Lookup'!A:B,2,)</f>
        <v>Joanna Keith</v>
      </c>
      <c r="C619" s="1">
        <v>86411</v>
      </c>
      <c r="D619" s="1" t="str">
        <f>_xlfn.XLOOKUP(Table1[[#This Row],[Product Sub-Category]],'Product Lookup'!A:A,'Product Lookup'!B:B)</f>
        <v>Scissors</v>
      </c>
      <c r="E619" s="1">
        <v>15</v>
      </c>
      <c r="F619" s="4">
        <v>9.31</v>
      </c>
      <c r="G619" s="1">
        <v>0.05</v>
      </c>
      <c r="H619" s="2">
        <v>42145</v>
      </c>
      <c r="I619" s="2">
        <v>42146</v>
      </c>
      <c r="J619" s="1" t="s">
        <v>21</v>
      </c>
      <c r="K619" s="1">
        <v>77566</v>
      </c>
      <c r="L619" s="1" t="s">
        <v>32</v>
      </c>
      <c r="M619" s="1" t="s">
        <v>518</v>
      </c>
      <c r="N619" s="1" t="s">
        <v>112</v>
      </c>
      <c r="O619" s="1" t="s">
        <v>2244</v>
      </c>
      <c r="P619" s="1" t="s">
        <v>58</v>
      </c>
      <c r="Q619" s="1" t="s">
        <v>2239</v>
      </c>
      <c r="R619" s="1" t="s">
        <v>51</v>
      </c>
      <c r="S619" s="1" t="s">
        <v>44</v>
      </c>
      <c r="T619" s="1"/>
      <c r="Y619" s="1"/>
    </row>
    <row r="620" spans="1:25" x14ac:dyDescent="0.35">
      <c r="A620" s="1">
        <v>1108</v>
      </c>
      <c r="B620" s="1" t="str">
        <f>VLOOKUP(Table1[[#This Row],[Customer ID]],'Customer Lookup'!A:B,2,)</f>
        <v>Dwight Bishop</v>
      </c>
      <c r="C620" s="1">
        <v>86409</v>
      </c>
      <c r="D620" s="1" t="str">
        <f>_xlfn.XLOOKUP(Table1[[#This Row],[Product Sub-Category]],'Product Lookup'!A:A,'Product Lookup'!B:B)</f>
        <v>Binders</v>
      </c>
      <c r="E620" s="1">
        <v>9</v>
      </c>
      <c r="F620" s="4">
        <v>31.74</v>
      </c>
      <c r="G620" s="1">
        <v>0.05</v>
      </c>
      <c r="H620" s="2">
        <v>42144</v>
      </c>
      <c r="I620" s="2">
        <v>42144</v>
      </c>
      <c r="J620" s="1" t="s">
        <v>50</v>
      </c>
      <c r="K620" s="1">
        <v>75146</v>
      </c>
      <c r="L620" s="1" t="s">
        <v>22</v>
      </c>
      <c r="M620" s="1" t="s">
        <v>519</v>
      </c>
      <c r="N620" s="1" t="s">
        <v>112</v>
      </c>
      <c r="O620" s="1" t="s">
        <v>2244</v>
      </c>
      <c r="P620" s="1" t="s">
        <v>58</v>
      </c>
      <c r="Q620" s="1" t="s">
        <v>2236</v>
      </c>
      <c r="R620" s="1" t="s">
        <v>51</v>
      </c>
      <c r="S620" s="1" t="s">
        <v>53</v>
      </c>
      <c r="T620" s="1"/>
      <c r="Y620" s="1"/>
    </row>
    <row r="621" spans="1:25" x14ac:dyDescent="0.35">
      <c r="A621" s="1">
        <v>1108</v>
      </c>
      <c r="B621" s="1" t="str">
        <f>VLOOKUP(Table1[[#This Row],[Customer ID]],'Customer Lookup'!A:B,2,)</f>
        <v>Dwight Bishop</v>
      </c>
      <c r="C621" s="1">
        <v>86409</v>
      </c>
      <c r="D621" s="1" t="str">
        <f>_xlfn.XLOOKUP(Table1[[#This Row],[Product Sub-Category]],'Product Lookup'!A:A,'Product Lookup'!B:B)</f>
        <v>Paper</v>
      </c>
      <c r="E621" s="1">
        <v>13</v>
      </c>
      <c r="F621" s="4">
        <v>6.35</v>
      </c>
      <c r="G621" s="1">
        <v>0.05</v>
      </c>
      <c r="H621" s="2">
        <v>42144</v>
      </c>
      <c r="I621" s="2">
        <v>42147</v>
      </c>
      <c r="J621" s="1" t="s">
        <v>50</v>
      </c>
      <c r="K621" s="1">
        <v>75146</v>
      </c>
      <c r="L621" s="1" t="s">
        <v>32</v>
      </c>
      <c r="M621" s="1" t="s">
        <v>519</v>
      </c>
      <c r="N621" s="1" t="s">
        <v>112</v>
      </c>
      <c r="O621" s="1" t="s">
        <v>2244</v>
      </c>
      <c r="P621" s="1" t="s">
        <v>58</v>
      </c>
      <c r="Q621" s="1" t="s">
        <v>83</v>
      </c>
      <c r="R621" s="1" t="s">
        <v>51</v>
      </c>
      <c r="S621" s="1" t="s">
        <v>26</v>
      </c>
      <c r="T621" s="1"/>
      <c r="Y621" s="1"/>
    </row>
    <row r="622" spans="1:25" x14ac:dyDescent="0.35">
      <c r="A622" s="1">
        <v>1108</v>
      </c>
      <c r="B622" s="1" t="str">
        <f>VLOOKUP(Table1[[#This Row],[Customer ID]],'Customer Lookup'!A:B,2,)</f>
        <v>Dwight Bishop</v>
      </c>
      <c r="C622" s="1">
        <v>86409</v>
      </c>
      <c r="D622" s="1" t="str">
        <f>_xlfn.XLOOKUP(Table1[[#This Row],[Product Sub-Category]],'Product Lookup'!A:A,'Product Lookup'!B:B)</f>
        <v>Telephones</v>
      </c>
      <c r="E622" s="1">
        <v>8</v>
      </c>
      <c r="F622" s="4">
        <v>65.989999999999995</v>
      </c>
      <c r="G622" s="1">
        <v>0.05</v>
      </c>
      <c r="H622" s="2">
        <v>42144</v>
      </c>
      <c r="I622" s="2">
        <v>42145</v>
      </c>
      <c r="J622" s="1" t="s">
        <v>50</v>
      </c>
      <c r="K622" s="1">
        <v>75146</v>
      </c>
      <c r="L622" s="1" t="s">
        <v>22</v>
      </c>
      <c r="M622" s="1" t="s">
        <v>519</v>
      </c>
      <c r="N622" s="1" t="s">
        <v>112</v>
      </c>
      <c r="O622" s="1" t="s">
        <v>2244</v>
      </c>
      <c r="P622" s="1" t="s">
        <v>73</v>
      </c>
      <c r="Q622" s="1" t="s">
        <v>2234</v>
      </c>
      <c r="R622" s="1" t="s">
        <v>51</v>
      </c>
      <c r="S622" s="1" t="s">
        <v>53</v>
      </c>
      <c r="T622" s="1"/>
      <c r="Y622" s="1"/>
    </row>
    <row r="623" spans="1:25" x14ac:dyDescent="0.35">
      <c r="A623" s="1">
        <v>1109</v>
      </c>
      <c r="B623" s="1" t="str">
        <f>VLOOKUP(Table1[[#This Row],[Customer ID]],'Customer Lookup'!A:B,2,)</f>
        <v>Dennis Welch</v>
      </c>
      <c r="C623" s="1">
        <v>86410</v>
      </c>
      <c r="D623" s="1" t="str">
        <f>_xlfn.XLOOKUP(Table1[[#This Row],[Product Sub-Category]],'Product Lookup'!A:A,'Product Lookup'!B:B)</f>
        <v>Furnishings</v>
      </c>
      <c r="E623" s="1">
        <v>13</v>
      </c>
      <c r="F623" s="4">
        <v>8.3699999999999992</v>
      </c>
      <c r="G623" s="1">
        <v>0.05</v>
      </c>
      <c r="H623" s="2">
        <v>42184</v>
      </c>
      <c r="I623" s="2">
        <v>42184</v>
      </c>
      <c r="J623" s="1" t="s">
        <v>50</v>
      </c>
      <c r="K623" s="1">
        <v>78041</v>
      </c>
      <c r="L623" s="1" t="s">
        <v>32</v>
      </c>
      <c r="M623" s="1" t="s">
        <v>520</v>
      </c>
      <c r="N623" s="1" t="s">
        <v>112</v>
      </c>
      <c r="O623" s="1" t="s">
        <v>1097</v>
      </c>
      <c r="P623" s="1" t="s">
        <v>34</v>
      </c>
      <c r="Q623" s="1" t="s">
        <v>52</v>
      </c>
      <c r="R623" s="1" t="s">
        <v>104</v>
      </c>
      <c r="S623" s="1" t="s">
        <v>178</v>
      </c>
      <c r="T623" s="1"/>
      <c r="Y623" s="1"/>
    </row>
    <row r="624" spans="1:25" x14ac:dyDescent="0.35">
      <c r="A624" s="1">
        <v>1112</v>
      </c>
      <c r="B624" s="1" t="str">
        <f>VLOOKUP(Table1[[#This Row],[Customer ID]],'Customer Lookup'!A:B,2,)</f>
        <v>Luis Kerr</v>
      </c>
      <c r="C624" s="1">
        <v>90832</v>
      </c>
      <c r="D624" s="1" t="str">
        <f>_xlfn.XLOOKUP(Table1[[#This Row],[Product Sub-Category]],'Product Lookup'!A:A,'Product Lookup'!B:B)</f>
        <v>Bookcases</v>
      </c>
      <c r="E624" s="1">
        <v>12</v>
      </c>
      <c r="F624" s="4">
        <v>300.98</v>
      </c>
      <c r="G624" s="1">
        <v>0.1</v>
      </c>
      <c r="H624" s="2">
        <v>42096</v>
      </c>
      <c r="I624" s="2">
        <v>42098</v>
      </c>
      <c r="J624" s="1" t="s">
        <v>31</v>
      </c>
      <c r="K624" s="1">
        <v>92399</v>
      </c>
      <c r="L624" s="1" t="s">
        <v>22</v>
      </c>
      <c r="M624" s="1" t="s">
        <v>522</v>
      </c>
      <c r="N624" s="1" t="s">
        <v>37</v>
      </c>
      <c r="O624" s="1" t="s">
        <v>1097</v>
      </c>
      <c r="P624" s="1" t="s">
        <v>34</v>
      </c>
      <c r="Q624" s="1" t="s">
        <v>151</v>
      </c>
      <c r="R624" s="1" t="s">
        <v>81</v>
      </c>
      <c r="S624" s="1" t="s">
        <v>108</v>
      </c>
      <c r="T624" s="1"/>
      <c r="Y624" s="1"/>
    </row>
    <row r="625" spans="1:25" x14ac:dyDescent="0.35">
      <c r="A625" s="1">
        <v>1112</v>
      </c>
      <c r="B625" s="1" t="str">
        <f>VLOOKUP(Table1[[#This Row],[Customer ID]],'Customer Lookup'!A:B,2,)</f>
        <v>Luis Kerr</v>
      </c>
      <c r="C625" s="1">
        <v>90832</v>
      </c>
      <c r="D625" s="1" t="str">
        <f>_xlfn.XLOOKUP(Table1[[#This Row],[Product Sub-Category]],'Product Lookup'!A:A,'Product Lookup'!B:B)</f>
        <v>Office Machines</v>
      </c>
      <c r="E625" s="1">
        <v>2</v>
      </c>
      <c r="F625" s="4">
        <v>2550.14</v>
      </c>
      <c r="G625" s="1">
        <v>0.15</v>
      </c>
      <c r="H625" s="2">
        <v>42096</v>
      </c>
      <c r="I625" s="2">
        <v>42098</v>
      </c>
      <c r="J625" s="1" t="s">
        <v>31</v>
      </c>
      <c r="K625" s="1">
        <v>92399</v>
      </c>
      <c r="L625" s="1" t="s">
        <v>22</v>
      </c>
      <c r="M625" s="1" t="s">
        <v>522</v>
      </c>
      <c r="N625" s="1" t="s">
        <v>37</v>
      </c>
      <c r="O625" s="1" t="s">
        <v>1097</v>
      </c>
      <c r="P625" s="1" t="s">
        <v>73</v>
      </c>
      <c r="Q625" s="1" t="s">
        <v>74</v>
      </c>
      <c r="R625" s="1" t="s">
        <v>81</v>
      </c>
      <c r="S625" s="1" t="s">
        <v>36</v>
      </c>
      <c r="T625" s="1"/>
      <c r="Y625" s="1"/>
    </row>
    <row r="626" spans="1:25" x14ac:dyDescent="0.35">
      <c r="A626" s="1">
        <v>1113</v>
      </c>
      <c r="B626" s="1" t="str">
        <f>VLOOKUP(Table1[[#This Row],[Customer ID]],'Customer Lookup'!A:B,2,)</f>
        <v>Julia Reynolds</v>
      </c>
      <c r="C626" s="1">
        <v>90833</v>
      </c>
      <c r="D626" s="1" t="str">
        <f>_xlfn.XLOOKUP(Table1[[#This Row],[Product Sub-Category]],'Product Lookup'!A:A,'Product Lookup'!B:B)</f>
        <v>Labels</v>
      </c>
      <c r="E626" s="1">
        <v>14</v>
      </c>
      <c r="F626" s="4">
        <v>2.89</v>
      </c>
      <c r="G626" s="1">
        <v>0.05</v>
      </c>
      <c r="H626" s="2">
        <v>42100</v>
      </c>
      <c r="I626" s="2">
        <v>42101</v>
      </c>
      <c r="J626" s="1" t="s">
        <v>41</v>
      </c>
      <c r="K626" s="1">
        <v>80004</v>
      </c>
      <c r="L626" s="1" t="s">
        <v>32</v>
      </c>
      <c r="M626" s="1" t="s">
        <v>523</v>
      </c>
      <c r="N626" s="1" t="s">
        <v>194</v>
      </c>
      <c r="O626" s="1" t="s">
        <v>1097</v>
      </c>
      <c r="P626" s="1" t="s">
        <v>58</v>
      </c>
      <c r="Q626" s="1" t="s">
        <v>116</v>
      </c>
      <c r="R626" s="1" t="s">
        <v>81</v>
      </c>
      <c r="S626" s="1" t="s">
        <v>53</v>
      </c>
      <c r="T626" s="1"/>
      <c r="Y626" s="1"/>
    </row>
    <row r="627" spans="1:25" x14ac:dyDescent="0.35">
      <c r="A627" s="1">
        <v>1113</v>
      </c>
      <c r="B627" s="1" t="str">
        <f>VLOOKUP(Table1[[#This Row],[Customer ID]],'Customer Lookup'!A:B,2,)</f>
        <v>Julia Reynolds</v>
      </c>
      <c r="C627" s="1">
        <v>90833</v>
      </c>
      <c r="D627" s="1" t="str">
        <f>_xlfn.XLOOKUP(Table1[[#This Row],[Product Sub-Category]],'Product Lookup'!A:A,'Product Lookup'!B:B)</f>
        <v>Telephones</v>
      </c>
      <c r="E627" s="1">
        <v>5</v>
      </c>
      <c r="F627" s="4">
        <v>55.99</v>
      </c>
      <c r="G627" s="1">
        <v>0.05</v>
      </c>
      <c r="H627" s="2">
        <v>42100</v>
      </c>
      <c r="I627" s="2">
        <v>42102</v>
      </c>
      <c r="J627" s="1" t="s">
        <v>41</v>
      </c>
      <c r="K627" s="1">
        <v>80004</v>
      </c>
      <c r="L627" s="1" t="s">
        <v>32</v>
      </c>
      <c r="M627" s="1" t="s">
        <v>523</v>
      </c>
      <c r="N627" s="1" t="s">
        <v>194</v>
      </c>
      <c r="O627" s="1" t="s">
        <v>1097</v>
      </c>
      <c r="P627" s="1" t="s">
        <v>73</v>
      </c>
      <c r="Q627" s="1" t="s">
        <v>2234</v>
      </c>
      <c r="R627" s="1" t="s">
        <v>81</v>
      </c>
      <c r="S627" s="1" t="s">
        <v>44</v>
      </c>
      <c r="T627" s="1"/>
      <c r="Y627" s="1"/>
    </row>
    <row r="628" spans="1:25" x14ac:dyDescent="0.35">
      <c r="A628" s="1">
        <v>1117</v>
      </c>
      <c r="B628" s="1" t="str">
        <f>VLOOKUP(Table1[[#This Row],[Customer ID]],'Customer Lookup'!A:B,2,)</f>
        <v>Samantha Koch</v>
      </c>
      <c r="C628" s="1">
        <v>86768</v>
      </c>
      <c r="D628" s="1" t="str">
        <f>_xlfn.XLOOKUP(Table1[[#This Row],[Product Sub-Category]],'Product Lookup'!A:A,'Product Lookup'!B:B)</f>
        <v>Storage</v>
      </c>
      <c r="E628" s="1">
        <v>4</v>
      </c>
      <c r="F628" s="4">
        <v>64.650000000000006</v>
      </c>
      <c r="G628" s="1">
        <v>0.05</v>
      </c>
      <c r="H628" s="2">
        <v>42040</v>
      </c>
      <c r="I628" s="2">
        <v>42041</v>
      </c>
      <c r="J628" s="1" t="s">
        <v>31</v>
      </c>
      <c r="K628" s="1">
        <v>85705</v>
      </c>
      <c r="L628" s="1" t="s">
        <v>32</v>
      </c>
      <c r="M628" s="1" t="s">
        <v>524</v>
      </c>
      <c r="N628" s="1" t="s">
        <v>250</v>
      </c>
      <c r="O628" s="1" t="s">
        <v>1097</v>
      </c>
      <c r="P628" s="1" t="s">
        <v>58</v>
      </c>
      <c r="Q628" s="1" t="s">
        <v>119</v>
      </c>
      <c r="R628" s="1" t="s">
        <v>42</v>
      </c>
      <c r="S628" s="1" t="s">
        <v>178</v>
      </c>
      <c r="T628" s="1"/>
      <c r="Y628" s="1"/>
    </row>
    <row r="629" spans="1:25" x14ac:dyDescent="0.35">
      <c r="A629" s="1">
        <v>1121</v>
      </c>
      <c r="B629" s="1" t="str">
        <f>VLOOKUP(Table1[[#This Row],[Customer ID]],'Customer Lookup'!A:B,2,)</f>
        <v>Tonya Proctor</v>
      </c>
      <c r="C629" s="1">
        <v>86767</v>
      </c>
      <c r="D629" s="1" t="str">
        <f>_xlfn.XLOOKUP(Table1[[#This Row],[Product Sub-Category]],'Product Lookup'!A:A,'Product Lookup'!B:B)</f>
        <v>Paper</v>
      </c>
      <c r="E629" s="1">
        <v>8</v>
      </c>
      <c r="F629" s="4">
        <v>19.98</v>
      </c>
      <c r="G629" s="1">
        <v>0.05</v>
      </c>
      <c r="H629" s="2">
        <v>42042</v>
      </c>
      <c r="I629" s="2">
        <v>42049</v>
      </c>
      <c r="J629" s="1" t="s">
        <v>98</v>
      </c>
      <c r="K629" s="1">
        <v>92592</v>
      </c>
      <c r="L629" s="1" t="s">
        <v>32</v>
      </c>
      <c r="M629" s="1" t="s">
        <v>525</v>
      </c>
      <c r="N629" s="1" t="s">
        <v>37</v>
      </c>
      <c r="O629" s="1" t="s">
        <v>1097</v>
      </c>
      <c r="P629" s="1" t="s">
        <v>58</v>
      </c>
      <c r="Q629" s="1" t="s">
        <v>83</v>
      </c>
      <c r="R629" s="1" t="s">
        <v>104</v>
      </c>
      <c r="S629" s="1" t="s">
        <v>53</v>
      </c>
      <c r="T629" s="1"/>
      <c r="Y629" s="1"/>
    </row>
    <row r="630" spans="1:25" x14ac:dyDescent="0.35">
      <c r="A630" s="1">
        <v>1121</v>
      </c>
      <c r="B630" s="1" t="str">
        <f>VLOOKUP(Table1[[#This Row],[Customer ID]],'Customer Lookup'!A:B,2,)</f>
        <v>Tonya Proctor</v>
      </c>
      <c r="C630" s="1">
        <v>86767</v>
      </c>
      <c r="D630" s="1" t="str">
        <f>_xlfn.XLOOKUP(Table1[[#This Row],[Product Sub-Category]],'Product Lookup'!A:A,'Product Lookup'!B:B)</f>
        <v>Telephones</v>
      </c>
      <c r="E630" s="1">
        <v>7</v>
      </c>
      <c r="F630" s="4">
        <v>125.99</v>
      </c>
      <c r="G630" s="1">
        <v>0.1</v>
      </c>
      <c r="H630" s="2">
        <v>42042</v>
      </c>
      <c r="I630" s="2">
        <v>42044</v>
      </c>
      <c r="J630" s="1" t="s">
        <v>98</v>
      </c>
      <c r="K630" s="1">
        <v>92592</v>
      </c>
      <c r="L630" s="1" t="s">
        <v>32</v>
      </c>
      <c r="M630" s="1" t="s">
        <v>525</v>
      </c>
      <c r="N630" s="1" t="s">
        <v>37</v>
      </c>
      <c r="O630" s="1" t="s">
        <v>1097</v>
      </c>
      <c r="P630" s="1" t="s">
        <v>73</v>
      </c>
      <c r="Q630" s="1" t="s">
        <v>2234</v>
      </c>
      <c r="R630" s="1" t="s">
        <v>104</v>
      </c>
      <c r="S630" s="1" t="s">
        <v>53</v>
      </c>
      <c r="T630" s="1"/>
      <c r="Y630" s="1"/>
    </row>
    <row r="631" spans="1:25" x14ac:dyDescent="0.35">
      <c r="A631" s="1">
        <v>1123</v>
      </c>
      <c r="B631" s="1" t="str">
        <f>VLOOKUP(Table1[[#This Row],[Customer ID]],'Customer Lookup'!A:B,2,)</f>
        <v>Peggy Lanier</v>
      </c>
      <c r="C631" s="1">
        <v>87015</v>
      </c>
      <c r="D631" s="1" t="str">
        <f>_xlfn.XLOOKUP(Table1[[#This Row],[Product Sub-Category]],'Product Lookup'!A:A,'Product Lookup'!B:B)</f>
        <v>Binders</v>
      </c>
      <c r="E631" s="1">
        <v>14</v>
      </c>
      <c r="F631" s="4">
        <v>7.3</v>
      </c>
      <c r="G631" s="1">
        <v>0.05</v>
      </c>
      <c r="H631" s="2">
        <v>42078</v>
      </c>
      <c r="I631" s="2">
        <v>42081</v>
      </c>
      <c r="J631" s="1" t="s">
        <v>21</v>
      </c>
      <c r="K631" s="1">
        <v>95661</v>
      </c>
      <c r="L631" s="1" t="s">
        <v>32</v>
      </c>
      <c r="M631" s="1" t="s">
        <v>323</v>
      </c>
      <c r="N631" s="1" t="s">
        <v>37</v>
      </c>
      <c r="O631" s="1" t="s">
        <v>1097</v>
      </c>
      <c r="P631" s="1" t="s">
        <v>58</v>
      </c>
      <c r="Q631" s="1" t="s">
        <v>2236</v>
      </c>
      <c r="R631" s="1" t="s">
        <v>51</v>
      </c>
      <c r="S631" s="1" t="s">
        <v>53</v>
      </c>
      <c r="T631" s="1"/>
      <c r="Y631" s="1"/>
    </row>
    <row r="632" spans="1:25" x14ac:dyDescent="0.35">
      <c r="A632" s="1">
        <v>1123</v>
      </c>
      <c r="B632" s="1" t="str">
        <f>VLOOKUP(Table1[[#This Row],[Customer ID]],'Customer Lookup'!A:B,2,)</f>
        <v>Peggy Lanier</v>
      </c>
      <c r="C632" s="1">
        <v>87016</v>
      </c>
      <c r="D632" s="1" t="str">
        <f>_xlfn.XLOOKUP(Table1[[#This Row],[Product Sub-Category]],'Product Lookup'!A:A,'Product Lookup'!B:B)</f>
        <v>Telephones</v>
      </c>
      <c r="E632" s="1">
        <v>22</v>
      </c>
      <c r="F632" s="4">
        <v>175.99</v>
      </c>
      <c r="G632" s="1">
        <v>0.1</v>
      </c>
      <c r="H632" s="2">
        <v>42175</v>
      </c>
      <c r="I632" s="2">
        <v>42177</v>
      </c>
      <c r="J632" s="1" t="s">
        <v>21</v>
      </c>
      <c r="K632" s="1">
        <v>95661</v>
      </c>
      <c r="L632" s="1" t="s">
        <v>32</v>
      </c>
      <c r="M632" s="1" t="s">
        <v>323</v>
      </c>
      <c r="N632" s="1" t="s">
        <v>37</v>
      </c>
      <c r="O632" s="1" t="s">
        <v>2243</v>
      </c>
      <c r="P632" s="1" t="s">
        <v>73</v>
      </c>
      <c r="Q632" s="1" t="s">
        <v>2234</v>
      </c>
      <c r="R632" s="1" t="s">
        <v>51</v>
      </c>
      <c r="S632" s="1" t="s">
        <v>53</v>
      </c>
      <c r="T632" s="1"/>
      <c r="Y632" s="1"/>
    </row>
    <row r="633" spans="1:25" x14ac:dyDescent="0.35">
      <c r="A633" s="1">
        <v>1124</v>
      </c>
      <c r="B633" s="1" t="str">
        <f>VLOOKUP(Table1[[#This Row],[Customer ID]],'Customer Lookup'!A:B,2,)</f>
        <v>Randy Jiang</v>
      </c>
      <c r="C633" s="1">
        <v>87016</v>
      </c>
      <c r="D633" s="1" t="str">
        <f>_xlfn.XLOOKUP(Table1[[#This Row],[Product Sub-Category]],'Product Lookup'!A:A,'Product Lookup'!B:B)</f>
        <v>Bookcases</v>
      </c>
      <c r="E633" s="1">
        <v>18</v>
      </c>
      <c r="F633" s="4">
        <v>160.97999999999999</v>
      </c>
      <c r="G633" s="1">
        <v>0.1</v>
      </c>
      <c r="H633" s="2">
        <v>42175</v>
      </c>
      <c r="I633" s="2">
        <v>42176</v>
      </c>
      <c r="J633" s="1" t="s">
        <v>21</v>
      </c>
      <c r="K633" s="1">
        <v>6360</v>
      </c>
      <c r="L633" s="1" t="s">
        <v>22</v>
      </c>
      <c r="M633" s="1" t="s">
        <v>526</v>
      </c>
      <c r="N633" s="1" t="s">
        <v>171</v>
      </c>
      <c r="O633" s="1" t="s">
        <v>2244</v>
      </c>
      <c r="P633" s="1" t="s">
        <v>34</v>
      </c>
      <c r="Q633" s="1" t="s">
        <v>151</v>
      </c>
      <c r="R633" s="1" t="s">
        <v>51</v>
      </c>
      <c r="S633" s="1" t="s">
        <v>108</v>
      </c>
      <c r="T633" s="1"/>
      <c r="Y633" s="1"/>
    </row>
    <row r="634" spans="1:25" x14ac:dyDescent="0.35">
      <c r="A634" s="1">
        <v>1127</v>
      </c>
      <c r="B634" s="1" t="str">
        <f>VLOOKUP(Table1[[#This Row],[Customer ID]],'Customer Lookup'!A:B,2,)</f>
        <v>Ray Grady</v>
      </c>
      <c r="C634" s="1">
        <v>87221</v>
      </c>
      <c r="D634" s="1" t="str">
        <f>_xlfn.XLOOKUP(Table1[[#This Row],[Product Sub-Category]],'Product Lookup'!A:A,'Product Lookup'!B:B)</f>
        <v>Appliances</v>
      </c>
      <c r="E634" s="1">
        <v>16</v>
      </c>
      <c r="F634" s="4">
        <v>4.0599999999999996</v>
      </c>
      <c r="G634" s="1">
        <v>0.05</v>
      </c>
      <c r="H634" s="2">
        <v>42059</v>
      </c>
      <c r="I634" s="2">
        <v>42061</v>
      </c>
      <c r="J634" s="1" t="s">
        <v>50</v>
      </c>
      <c r="K634" s="1">
        <v>78852</v>
      </c>
      <c r="L634" s="1" t="s">
        <v>32</v>
      </c>
      <c r="M634" s="1" t="s">
        <v>527</v>
      </c>
      <c r="N634" s="1" t="s">
        <v>112</v>
      </c>
      <c r="O634" s="1" t="s">
        <v>2244</v>
      </c>
      <c r="P634" s="1" t="s">
        <v>58</v>
      </c>
      <c r="Q634" s="1" t="s">
        <v>196</v>
      </c>
      <c r="R634" s="1" t="s">
        <v>104</v>
      </c>
      <c r="S634" s="1" t="s">
        <v>53</v>
      </c>
      <c r="T634" s="1"/>
      <c r="Y634" s="1"/>
    </row>
    <row r="635" spans="1:25" x14ac:dyDescent="0.35">
      <c r="A635" s="1">
        <v>1127</v>
      </c>
      <c r="B635" s="1" t="str">
        <f>VLOOKUP(Table1[[#This Row],[Customer ID]],'Customer Lookup'!A:B,2,)</f>
        <v>Ray Grady</v>
      </c>
      <c r="C635" s="1">
        <v>87222</v>
      </c>
      <c r="D635" s="1" t="str">
        <f>_xlfn.XLOOKUP(Table1[[#This Row],[Product Sub-Category]],'Product Lookup'!A:A,'Product Lookup'!B:B)</f>
        <v>Rubber Bands</v>
      </c>
      <c r="E635" s="1">
        <v>19</v>
      </c>
      <c r="F635" s="4">
        <v>4.71</v>
      </c>
      <c r="G635" s="1">
        <v>0.05</v>
      </c>
      <c r="H635" s="2">
        <v>42177</v>
      </c>
      <c r="I635" s="2">
        <v>42181</v>
      </c>
      <c r="J635" s="1" t="s">
        <v>98</v>
      </c>
      <c r="K635" s="1">
        <v>78852</v>
      </c>
      <c r="L635" s="1" t="s">
        <v>32</v>
      </c>
      <c r="M635" s="1" t="s">
        <v>527</v>
      </c>
      <c r="N635" s="1" t="s">
        <v>112</v>
      </c>
      <c r="O635" s="1" t="s">
        <v>2244</v>
      </c>
      <c r="P635" s="1" t="s">
        <v>58</v>
      </c>
      <c r="Q635" s="1" t="s">
        <v>60</v>
      </c>
      <c r="R635" s="1" t="s">
        <v>104</v>
      </c>
      <c r="S635" s="1" t="s">
        <v>26</v>
      </c>
      <c r="T635" s="1"/>
      <c r="Y635" s="1"/>
    </row>
    <row r="636" spans="1:25" x14ac:dyDescent="0.35">
      <c r="A636" s="1">
        <v>1128</v>
      </c>
      <c r="B636" s="1" t="str">
        <f>VLOOKUP(Table1[[#This Row],[Customer ID]],'Customer Lookup'!A:B,2,)</f>
        <v>Kurt O'Connor</v>
      </c>
      <c r="C636" s="1">
        <v>87222</v>
      </c>
      <c r="D636" s="1" t="str">
        <f>_xlfn.XLOOKUP(Table1[[#This Row],[Product Sub-Category]],'Product Lookup'!A:A,'Product Lookup'!B:B)</f>
        <v>Paper</v>
      </c>
      <c r="E636" s="1">
        <v>13</v>
      </c>
      <c r="F636" s="4">
        <v>4.2</v>
      </c>
      <c r="G636" s="1">
        <v>0.05</v>
      </c>
      <c r="H636" s="2">
        <v>42177</v>
      </c>
      <c r="I636" s="2">
        <v>42182</v>
      </c>
      <c r="J636" s="1" t="s">
        <v>98</v>
      </c>
      <c r="K636" s="1">
        <v>78539</v>
      </c>
      <c r="L636" s="1" t="s">
        <v>32</v>
      </c>
      <c r="M636" s="1" t="s">
        <v>528</v>
      </c>
      <c r="N636" s="1" t="s">
        <v>112</v>
      </c>
      <c r="O636" s="1" t="s">
        <v>2243</v>
      </c>
      <c r="P636" s="1" t="s">
        <v>58</v>
      </c>
      <c r="Q636" s="1" t="s">
        <v>83</v>
      </c>
      <c r="R636" s="1" t="s">
        <v>104</v>
      </c>
      <c r="S636" s="1" t="s">
        <v>26</v>
      </c>
      <c r="T636" s="1"/>
      <c r="Y636" s="1"/>
    </row>
    <row r="637" spans="1:25" x14ac:dyDescent="0.35">
      <c r="A637" s="1">
        <v>1129</v>
      </c>
      <c r="B637" s="1" t="str">
        <f>VLOOKUP(Table1[[#This Row],[Customer ID]],'Customer Lookup'!A:B,2,)</f>
        <v>Pam Patton</v>
      </c>
      <c r="C637" s="1">
        <v>32037</v>
      </c>
      <c r="D637" s="1" t="str">
        <f>_xlfn.XLOOKUP(Table1[[#This Row],[Product Sub-Category]],'Product Lookup'!A:A,'Product Lookup'!B:B)</f>
        <v>Binders</v>
      </c>
      <c r="E637" s="1">
        <v>37</v>
      </c>
      <c r="F637" s="4">
        <v>8.6</v>
      </c>
      <c r="G637" s="1">
        <v>0.05</v>
      </c>
      <c r="H637" s="2">
        <v>42051</v>
      </c>
      <c r="I637" s="2">
        <v>42058</v>
      </c>
      <c r="J637" s="1" t="s">
        <v>98</v>
      </c>
      <c r="K637" s="1">
        <v>2118</v>
      </c>
      <c r="L637" s="1" t="s">
        <v>32</v>
      </c>
      <c r="M637" s="1" t="s">
        <v>153</v>
      </c>
      <c r="N637" s="1" t="s">
        <v>152</v>
      </c>
      <c r="O637" s="1" t="s">
        <v>2243</v>
      </c>
      <c r="P637" s="1" t="s">
        <v>58</v>
      </c>
      <c r="Q637" s="1" t="s">
        <v>2236</v>
      </c>
      <c r="R637" s="1" t="s">
        <v>42</v>
      </c>
      <c r="S637" s="1" t="s">
        <v>53</v>
      </c>
      <c r="T637" s="1"/>
      <c r="Y637" s="1"/>
    </row>
    <row r="638" spans="1:25" x14ac:dyDescent="0.35">
      <c r="A638" s="1">
        <v>1129</v>
      </c>
      <c r="B638" s="1" t="str">
        <f>VLOOKUP(Table1[[#This Row],[Customer ID]],'Customer Lookup'!A:B,2,)</f>
        <v>Pam Patton</v>
      </c>
      <c r="C638" s="1">
        <v>32037</v>
      </c>
      <c r="D638" s="1" t="str">
        <f>_xlfn.XLOOKUP(Table1[[#This Row],[Product Sub-Category]],'Product Lookup'!A:A,'Product Lookup'!B:B)</f>
        <v>Copiers</v>
      </c>
      <c r="E638" s="1">
        <v>15</v>
      </c>
      <c r="F638" s="4">
        <v>699.99</v>
      </c>
      <c r="G638" s="1">
        <v>0.1</v>
      </c>
      <c r="H638" s="2">
        <v>42051</v>
      </c>
      <c r="I638" s="2">
        <v>42055</v>
      </c>
      <c r="J638" s="1" t="s">
        <v>98</v>
      </c>
      <c r="K638" s="1">
        <v>2118</v>
      </c>
      <c r="L638" s="1" t="s">
        <v>32</v>
      </c>
      <c r="M638" s="1" t="s">
        <v>153</v>
      </c>
      <c r="N638" s="1" t="s">
        <v>152</v>
      </c>
      <c r="O638" s="1" t="s">
        <v>2243</v>
      </c>
      <c r="P638" s="1" t="s">
        <v>73</v>
      </c>
      <c r="Q638" s="1" t="s">
        <v>2241</v>
      </c>
      <c r="R638" s="1" t="s">
        <v>42</v>
      </c>
      <c r="S638" s="1" t="s">
        <v>178</v>
      </c>
      <c r="T638" s="1"/>
      <c r="Y638" s="1"/>
    </row>
    <row r="639" spans="1:25" x14ac:dyDescent="0.35">
      <c r="A639" s="1">
        <v>1129</v>
      </c>
      <c r="B639" s="1" t="str">
        <f>VLOOKUP(Table1[[#This Row],[Customer ID]],'Customer Lookup'!A:B,2,)</f>
        <v>Pam Patton</v>
      </c>
      <c r="C639" s="1">
        <v>49125</v>
      </c>
      <c r="D639" s="1" t="str">
        <f>_xlfn.XLOOKUP(Table1[[#This Row],[Product Sub-Category]],'Product Lookup'!A:A,'Product Lookup'!B:B)</f>
        <v>Paper</v>
      </c>
      <c r="E639" s="1">
        <v>29</v>
      </c>
      <c r="F639" s="4">
        <v>5.78</v>
      </c>
      <c r="G639" s="1">
        <v>0.05</v>
      </c>
      <c r="H639" s="2">
        <v>42092</v>
      </c>
      <c r="I639" s="2">
        <v>42094</v>
      </c>
      <c r="J639" s="1" t="s">
        <v>31</v>
      </c>
      <c r="K639" s="1">
        <v>2118</v>
      </c>
      <c r="L639" s="1" t="s">
        <v>22</v>
      </c>
      <c r="M639" s="1" t="s">
        <v>153</v>
      </c>
      <c r="N639" s="1" t="s">
        <v>152</v>
      </c>
      <c r="O639" s="1" t="s">
        <v>2243</v>
      </c>
      <c r="P639" s="1" t="s">
        <v>58</v>
      </c>
      <c r="Q639" s="1" t="s">
        <v>83</v>
      </c>
      <c r="R639" s="1" t="s">
        <v>81</v>
      </c>
      <c r="S639" s="1" t="s">
        <v>53</v>
      </c>
      <c r="T639" s="1"/>
      <c r="Y639" s="1"/>
    </row>
    <row r="640" spans="1:25" x14ac:dyDescent="0.35">
      <c r="A640" s="1">
        <v>1129</v>
      </c>
      <c r="B640" s="1" t="str">
        <f>VLOOKUP(Table1[[#This Row],[Customer ID]],'Customer Lookup'!A:B,2,)</f>
        <v>Pam Patton</v>
      </c>
      <c r="C640" s="1">
        <v>13735</v>
      </c>
      <c r="D640" s="1" t="str">
        <f>_xlfn.XLOOKUP(Table1[[#This Row],[Product Sub-Category]],'Product Lookup'!A:A,'Product Lookup'!B:B)</f>
        <v>Envelopes</v>
      </c>
      <c r="E640" s="1">
        <v>52</v>
      </c>
      <c r="F640" s="4">
        <v>7.64</v>
      </c>
      <c r="G640" s="1">
        <v>0.05</v>
      </c>
      <c r="H640" s="2">
        <v>42145</v>
      </c>
      <c r="I640" s="2">
        <v>42147</v>
      </c>
      <c r="J640" s="1" t="s">
        <v>50</v>
      </c>
      <c r="K640" s="1">
        <v>2118</v>
      </c>
      <c r="L640" s="1" t="s">
        <v>32</v>
      </c>
      <c r="M640" s="1" t="s">
        <v>153</v>
      </c>
      <c r="N640" s="1" t="s">
        <v>152</v>
      </c>
      <c r="O640" s="1" t="s">
        <v>2243</v>
      </c>
      <c r="P640" s="1" t="s">
        <v>58</v>
      </c>
      <c r="Q640" s="1" t="s">
        <v>61</v>
      </c>
      <c r="R640" s="1" t="s">
        <v>42</v>
      </c>
      <c r="S640" s="1" t="s">
        <v>53</v>
      </c>
      <c r="T640" s="1"/>
      <c r="Y640" s="1"/>
    </row>
    <row r="641" spans="1:25" x14ac:dyDescent="0.35">
      <c r="A641" s="1">
        <v>1129</v>
      </c>
      <c r="B641" s="1" t="str">
        <f>VLOOKUP(Table1[[#This Row],[Customer ID]],'Customer Lookup'!A:B,2,)</f>
        <v>Pam Patton</v>
      </c>
      <c r="C641" s="1">
        <v>39430</v>
      </c>
      <c r="D641" s="1" t="str">
        <f>_xlfn.XLOOKUP(Table1[[#This Row],[Product Sub-Category]],'Product Lookup'!A:A,'Product Lookup'!B:B)</f>
        <v>Computer Peripherals</v>
      </c>
      <c r="E641" s="1">
        <v>44</v>
      </c>
      <c r="F641" s="4">
        <v>30.98</v>
      </c>
      <c r="G641" s="1">
        <v>0.05</v>
      </c>
      <c r="H641" s="2">
        <v>42168</v>
      </c>
      <c r="I641" s="2">
        <v>42172</v>
      </c>
      <c r="J641" s="1" t="s">
        <v>98</v>
      </c>
      <c r="K641" s="1">
        <v>2118</v>
      </c>
      <c r="L641" s="1" t="s">
        <v>32</v>
      </c>
      <c r="M641" s="1" t="s">
        <v>153</v>
      </c>
      <c r="N641" s="1" t="s">
        <v>152</v>
      </c>
      <c r="O641" s="1" t="s">
        <v>2243</v>
      </c>
      <c r="P641" s="1" t="s">
        <v>73</v>
      </c>
      <c r="Q641" s="1" t="s">
        <v>144</v>
      </c>
      <c r="R641" s="1" t="s">
        <v>81</v>
      </c>
      <c r="S641" s="1" t="s">
        <v>53</v>
      </c>
      <c r="T641" s="1"/>
      <c r="Y641" s="1"/>
    </row>
    <row r="642" spans="1:25" x14ac:dyDescent="0.35">
      <c r="A642" s="1">
        <v>1129</v>
      </c>
      <c r="B642" s="1" t="str">
        <f>VLOOKUP(Table1[[#This Row],[Customer ID]],'Customer Lookup'!A:B,2,)</f>
        <v>Pam Patton</v>
      </c>
      <c r="C642" s="1">
        <v>57794</v>
      </c>
      <c r="D642" s="1" t="str">
        <f>_xlfn.XLOOKUP(Table1[[#This Row],[Product Sub-Category]],'Product Lookup'!A:A,'Product Lookup'!B:B)</f>
        <v>Paper</v>
      </c>
      <c r="E642" s="1">
        <v>19</v>
      </c>
      <c r="F642" s="4">
        <v>4.9800000000000004</v>
      </c>
      <c r="G642" s="1">
        <v>0.05</v>
      </c>
      <c r="H642" s="2">
        <v>42030</v>
      </c>
      <c r="I642" s="2">
        <v>42032</v>
      </c>
      <c r="J642" s="1" t="s">
        <v>98</v>
      </c>
      <c r="K642" s="1">
        <v>2118</v>
      </c>
      <c r="L642" s="1" t="s">
        <v>32</v>
      </c>
      <c r="M642" s="1" t="s">
        <v>153</v>
      </c>
      <c r="N642" s="1" t="s">
        <v>152</v>
      </c>
      <c r="O642" s="1" t="s">
        <v>2244</v>
      </c>
      <c r="P642" s="1" t="s">
        <v>58</v>
      </c>
      <c r="Q642" s="1" t="s">
        <v>83</v>
      </c>
      <c r="R642" s="1" t="s">
        <v>42</v>
      </c>
      <c r="S642" s="1" t="s">
        <v>53</v>
      </c>
      <c r="T642" s="1"/>
      <c r="Y642" s="1"/>
    </row>
    <row r="643" spans="1:25" x14ac:dyDescent="0.35">
      <c r="A643" s="1">
        <v>1131</v>
      </c>
      <c r="B643" s="1" t="str">
        <f>VLOOKUP(Table1[[#This Row],[Customer ID]],'Customer Lookup'!A:B,2,)</f>
        <v>Benjamin Strauss</v>
      </c>
      <c r="C643" s="1">
        <v>88103</v>
      </c>
      <c r="D643" s="1" t="str">
        <f>_xlfn.XLOOKUP(Table1[[#This Row],[Product Sub-Category]],'Product Lookup'!A:A,'Product Lookup'!B:B)</f>
        <v>Envelopes</v>
      </c>
      <c r="E643" s="1">
        <v>13</v>
      </c>
      <c r="F643" s="4">
        <v>7.64</v>
      </c>
      <c r="G643" s="1">
        <v>0.05</v>
      </c>
      <c r="H643" s="2">
        <v>42145</v>
      </c>
      <c r="I643" s="2">
        <v>42147</v>
      </c>
      <c r="J643" s="1" t="s">
        <v>50</v>
      </c>
      <c r="K643" s="1">
        <v>79907</v>
      </c>
      <c r="L643" s="1" t="s">
        <v>32</v>
      </c>
      <c r="M643" s="1" t="s">
        <v>529</v>
      </c>
      <c r="N643" s="1" t="s">
        <v>112</v>
      </c>
      <c r="O643" s="1" t="s">
        <v>2244</v>
      </c>
      <c r="P643" s="1" t="s">
        <v>58</v>
      </c>
      <c r="Q643" s="1" t="s">
        <v>61</v>
      </c>
      <c r="R643" s="1" t="s">
        <v>42</v>
      </c>
      <c r="S643" s="1" t="s">
        <v>53</v>
      </c>
      <c r="T643" s="1"/>
      <c r="Y643" s="1"/>
    </row>
    <row r="644" spans="1:25" x14ac:dyDescent="0.35">
      <c r="A644" s="1">
        <v>1132</v>
      </c>
      <c r="B644" s="1" t="str">
        <f>VLOOKUP(Table1[[#This Row],[Customer ID]],'Customer Lookup'!A:B,2,)</f>
        <v>Michael Robbins</v>
      </c>
      <c r="C644" s="1">
        <v>88101</v>
      </c>
      <c r="D644" s="1" t="str">
        <f>_xlfn.XLOOKUP(Table1[[#This Row],[Product Sub-Category]],'Product Lookup'!A:A,'Product Lookup'!B:B)</f>
        <v>Binders</v>
      </c>
      <c r="E644" s="1">
        <v>6</v>
      </c>
      <c r="F644" s="4">
        <v>6.37</v>
      </c>
      <c r="G644" s="1">
        <v>0.05</v>
      </c>
      <c r="H644" s="2">
        <v>42045</v>
      </c>
      <c r="I644" s="2">
        <v>42046</v>
      </c>
      <c r="J644" s="1" t="s">
        <v>50</v>
      </c>
      <c r="K644" s="1">
        <v>76039</v>
      </c>
      <c r="L644" s="1" t="s">
        <v>32</v>
      </c>
      <c r="M644" s="1" t="s">
        <v>530</v>
      </c>
      <c r="N644" s="1" t="s">
        <v>112</v>
      </c>
      <c r="O644" s="1" t="s">
        <v>2244</v>
      </c>
      <c r="P644" s="1" t="s">
        <v>58</v>
      </c>
      <c r="Q644" s="1" t="s">
        <v>2236</v>
      </c>
      <c r="R644" s="1" t="s">
        <v>81</v>
      </c>
      <c r="S644" s="1" t="s">
        <v>53</v>
      </c>
      <c r="T644" s="1"/>
      <c r="Y644" s="1"/>
    </row>
    <row r="645" spans="1:25" x14ac:dyDescent="0.35">
      <c r="A645" s="1">
        <v>1132</v>
      </c>
      <c r="B645" s="1" t="str">
        <f>VLOOKUP(Table1[[#This Row],[Customer ID]],'Customer Lookup'!A:B,2,)</f>
        <v>Michael Robbins</v>
      </c>
      <c r="C645" s="1">
        <v>88102</v>
      </c>
      <c r="D645" s="1" t="str">
        <f>_xlfn.XLOOKUP(Table1[[#This Row],[Product Sub-Category]],'Product Lookup'!A:A,'Product Lookup'!B:B)</f>
        <v>Binders</v>
      </c>
      <c r="E645" s="1">
        <v>9</v>
      </c>
      <c r="F645" s="4">
        <v>8.6</v>
      </c>
      <c r="G645" s="1">
        <v>0.05</v>
      </c>
      <c r="H645" s="2">
        <v>42051</v>
      </c>
      <c r="I645" s="2">
        <v>42058</v>
      </c>
      <c r="J645" s="1" t="s">
        <v>98</v>
      </c>
      <c r="K645" s="1">
        <v>76039</v>
      </c>
      <c r="L645" s="1" t="s">
        <v>32</v>
      </c>
      <c r="M645" s="1" t="s">
        <v>530</v>
      </c>
      <c r="N645" s="1" t="s">
        <v>112</v>
      </c>
      <c r="O645" s="1" t="s">
        <v>2244</v>
      </c>
      <c r="P645" s="1" t="s">
        <v>58</v>
      </c>
      <c r="Q645" s="1" t="s">
        <v>2236</v>
      </c>
      <c r="R645" s="1" t="s">
        <v>42</v>
      </c>
      <c r="S645" s="1" t="s">
        <v>53</v>
      </c>
      <c r="T645" s="1"/>
      <c r="Y645" s="1"/>
    </row>
    <row r="646" spans="1:25" x14ac:dyDescent="0.35">
      <c r="A646" s="1">
        <v>1132</v>
      </c>
      <c r="B646" s="1" t="str">
        <f>VLOOKUP(Table1[[#This Row],[Customer ID]],'Customer Lookup'!A:B,2,)</f>
        <v>Michael Robbins</v>
      </c>
      <c r="C646" s="1">
        <v>88102</v>
      </c>
      <c r="D646" s="1" t="str">
        <f>_xlfn.XLOOKUP(Table1[[#This Row],[Product Sub-Category]],'Product Lookup'!A:A,'Product Lookup'!B:B)</f>
        <v>Copiers</v>
      </c>
      <c r="E646" s="1">
        <v>4</v>
      </c>
      <c r="F646" s="4">
        <v>699.99</v>
      </c>
      <c r="G646" s="1">
        <v>0.1</v>
      </c>
      <c r="H646" s="2">
        <v>42051</v>
      </c>
      <c r="I646" s="2">
        <v>42055</v>
      </c>
      <c r="J646" s="1" t="s">
        <v>98</v>
      </c>
      <c r="K646" s="1">
        <v>76039</v>
      </c>
      <c r="L646" s="1" t="s">
        <v>32</v>
      </c>
      <c r="M646" s="1" t="s">
        <v>530</v>
      </c>
      <c r="N646" s="1" t="s">
        <v>112</v>
      </c>
      <c r="O646" s="1" t="s">
        <v>2244</v>
      </c>
      <c r="P646" s="1" t="s">
        <v>73</v>
      </c>
      <c r="Q646" s="1" t="s">
        <v>2241</v>
      </c>
      <c r="R646" s="1" t="s">
        <v>42</v>
      </c>
      <c r="S646" s="1" t="s">
        <v>178</v>
      </c>
      <c r="T646" s="1"/>
      <c r="Y646" s="1"/>
    </row>
    <row r="647" spans="1:25" x14ac:dyDescent="0.35">
      <c r="A647" s="1">
        <v>1132</v>
      </c>
      <c r="B647" s="1" t="str">
        <f>VLOOKUP(Table1[[#This Row],[Customer ID]],'Customer Lookup'!A:B,2,)</f>
        <v>Michael Robbins</v>
      </c>
      <c r="C647" s="1">
        <v>88104</v>
      </c>
      <c r="D647" s="1" t="str">
        <f>_xlfn.XLOOKUP(Table1[[#This Row],[Product Sub-Category]],'Product Lookup'!A:A,'Product Lookup'!B:B)</f>
        <v>Computer Peripherals</v>
      </c>
      <c r="E647" s="1">
        <v>11</v>
      </c>
      <c r="F647" s="4">
        <v>30.98</v>
      </c>
      <c r="G647" s="1">
        <v>0.05</v>
      </c>
      <c r="H647" s="2">
        <v>42168</v>
      </c>
      <c r="I647" s="2">
        <v>42172</v>
      </c>
      <c r="J647" s="1" t="s">
        <v>98</v>
      </c>
      <c r="K647" s="1">
        <v>76039</v>
      </c>
      <c r="L647" s="1" t="s">
        <v>32</v>
      </c>
      <c r="M647" s="1" t="s">
        <v>530</v>
      </c>
      <c r="N647" s="1" t="s">
        <v>112</v>
      </c>
      <c r="O647" s="1" t="s">
        <v>2244</v>
      </c>
      <c r="P647" s="1" t="s">
        <v>73</v>
      </c>
      <c r="Q647" s="1" t="s">
        <v>144</v>
      </c>
      <c r="R647" s="1" t="s">
        <v>81</v>
      </c>
      <c r="S647" s="1" t="s">
        <v>53</v>
      </c>
      <c r="T647" s="1"/>
      <c r="Y647" s="1"/>
    </row>
    <row r="648" spans="1:25" x14ac:dyDescent="0.35">
      <c r="A648" s="1">
        <v>1133</v>
      </c>
      <c r="B648" s="1" t="str">
        <f>VLOOKUP(Table1[[#This Row],[Customer ID]],'Customer Lookup'!A:B,2,)</f>
        <v>Marjorie Owens</v>
      </c>
      <c r="C648" s="1">
        <v>88105</v>
      </c>
      <c r="D648" s="1" t="str">
        <f>_xlfn.XLOOKUP(Table1[[#This Row],[Product Sub-Category]],'Product Lookup'!A:A,'Product Lookup'!B:B)</f>
        <v>Paper</v>
      </c>
      <c r="E648" s="1">
        <v>5</v>
      </c>
      <c r="F648" s="4">
        <v>4.9800000000000004</v>
      </c>
      <c r="G648" s="1">
        <v>0.05</v>
      </c>
      <c r="H648" s="2">
        <v>42030</v>
      </c>
      <c r="I648" s="2">
        <v>42032</v>
      </c>
      <c r="J648" s="1" t="s">
        <v>98</v>
      </c>
      <c r="K648" s="1">
        <v>75234</v>
      </c>
      <c r="L648" s="1" t="s">
        <v>32</v>
      </c>
      <c r="M648" s="1" t="s">
        <v>531</v>
      </c>
      <c r="N648" s="1" t="s">
        <v>112</v>
      </c>
      <c r="O648" s="1" t="s">
        <v>2244</v>
      </c>
      <c r="P648" s="1" t="s">
        <v>58</v>
      </c>
      <c r="Q648" s="1" t="s">
        <v>83</v>
      </c>
      <c r="R648" s="1" t="s">
        <v>42</v>
      </c>
      <c r="S648" s="1" t="s">
        <v>53</v>
      </c>
      <c r="T648" s="1"/>
      <c r="Y648" s="1"/>
    </row>
    <row r="649" spans="1:25" x14ac:dyDescent="0.35">
      <c r="A649" s="1">
        <v>1136</v>
      </c>
      <c r="B649" s="1" t="str">
        <f>VLOOKUP(Table1[[#This Row],[Customer ID]],'Customer Lookup'!A:B,2,)</f>
        <v>Carmen McPherson</v>
      </c>
      <c r="C649" s="1">
        <v>87940</v>
      </c>
      <c r="D649" s="1" t="str">
        <f>_xlfn.XLOOKUP(Table1[[#This Row],[Product Sub-Category]],'Product Lookup'!A:A,'Product Lookup'!B:B)</f>
        <v>Office Machines</v>
      </c>
      <c r="E649" s="1">
        <v>15</v>
      </c>
      <c r="F649" s="4">
        <v>270.97000000000003</v>
      </c>
      <c r="G649" s="1">
        <v>0.1</v>
      </c>
      <c r="H649" s="2">
        <v>42006</v>
      </c>
      <c r="I649" s="2">
        <v>42008</v>
      </c>
      <c r="J649" s="1" t="s">
        <v>21</v>
      </c>
      <c r="K649" s="1">
        <v>60188</v>
      </c>
      <c r="L649" s="1" t="s">
        <v>22</v>
      </c>
      <c r="M649" s="1" t="s">
        <v>532</v>
      </c>
      <c r="N649" s="1" t="s">
        <v>142</v>
      </c>
      <c r="O649" s="1" t="s">
        <v>2244</v>
      </c>
      <c r="P649" s="1" t="s">
        <v>73</v>
      </c>
      <c r="Q649" s="1" t="s">
        <v>74</v>
      </c>
      <c r="R649" s="1" t="s">
        <v>104</v>
      </c>
      <c r="S649" s="1" t="s">
        <v>36</v>
      </c>
      <c r="T649" s="1"/>
      <c r="Y649" s="1"/>
    </row>
    <row r="650" spans="1:25" x14ac:dyDescent="0.35">
      <c r="A650" s="1">
        <v>1138</v>
      </c>
      <c r="B650" s="1" t="str">
        <f>VLOOKUP(Table1[[#This Row],[Customer ID]],'Customer Lookup'!A:B,2,)</f>
        <v>Malcolm Floyd</v>
      </c>
      <c r="C650" s="1">
        <v>86574</v>
      </c>
      <c r="D650" s="1" t="str">
        <f>_xlfn.XLOOKUP(Table1[[#This Row],[Product Sub-Category]],'Product Lookup'!A:A,'Product Lookup'!B:B)</f>
        <v>Chairs</v>
      </c>
      <c r="E650" s="1">
        <v>1</v>
      </c>
      <c r="F650" s="4">
        <v>160.97999999999999</v>
      </c>
      <c r="G650" s="1">
        <v>0.1</v>
      </c>
      <c r="H650" s="2">
        <v>42051</v>
      </c>
      <c r="I650" s="2">
        <v>42054</v>
      </c>
      <c r="J650" s="1" t="s">
        <v>50</v>
      </c>
      <c r="K650" s="1">
        <v>75056</v>
      </c>
      <c r="L650" s="1" t="s">
        <v>22</v>
      </c>
      <c r="M650" s="1" t="s">
        <v>533</v>
      </c>
      <c r="N650" s="1" t="s">
        <v>112</v>
      </c>
      <c r="O650" s="1" t="s">
        <v>2244</v>
      </c>
      <c r="P650" s="1" t="s">
        <v>34</v>
      </c>
      <c r="Q650" s="1" t="s">
        <v>35</v>
      </c>
      <c r="R650" s="1" t="s">
        <v>42</v>
      </c>
      <c r="S650" s="1" t="s">
        <v>36</v>
      </c>
      <c r="T650" s="1"/>
      <c r="Y650" s="1"/>
    </row>
    <row r="651" spans="1:25" x14ac:dyDescent="0.35">
      <c r="A651" s="1">
        <v>1142</v>
      </c>
      <c r="B651" s="1" t="str">
        <f>VLOOKUP(Table1[[#This Row],[Customer ID]],'Customer Lookup'!A:B,2,)</f>
        <v>Russell Chan</v>
      </c>
      <c r="C651" s="1">
        <v>86573</v>
      </c>
      <c r="D651" s="1" t="str">
        <f>_xlfn.XLOOKUP(Table1[[#This Row],[Product Sub-Category]],'Product Lookup'!A:A,'Product Lookup'!B:B)</f>
        <v>Appliances</v>
      </c>
      <c r="E651" s="1">
        <v>7</v>
      </c>
      <c r="F651" s="4">
        <v>363.25</v>
      </c>
      <c r="G651" s="1">
        <v>0.1</v>
      </c>
      <c r="H651" s="2">
        <v>42008</v>
      </c>
      <c r="I651" s="2">
        <v>42010</v>
      </c>
      <c r="J651" s="1" t="s">
        <v>50</v>
      </c>
      <c r="K651" s="1">
        <v>76706</v>
      </c>
      <c r="L651" s="1" t="s">
        <v>32</v>
      </c>
      <c r="M651" s="1" t="s">
        <v>534</v>
      </c>
      <c r="N651" s="1" t="s">
        <v>112</v>
      </c>
      <c r="O651" s="1" t="s">
        <v>2244</v>
      </c>
      <c r="P651" s="1" t="s">
        <v>58</v>
      </c>
      <c r="Q651" s="1" t="s">
        <v>196</v>
      </c>
      <c r="R651" s="1" t="s">
        <v>42</v>
      </c>
      <c r="S651" s="1" t="s">
        <v>53</v>
      </c>
      <c r="T651" s="1"/>
      <c r="Y651" s="1"/>
    </row>
    <row r="652" spans="1:25" x14ac:dyDescent="0.35">
      <c r="A652" s="1">
        <v>1142</v>
      </c>
      <c r="B652" s="1" t="str">
        <f>VLOOKUP(Table1[[#This Row],[Customer ID]],'Customer Lookup'!A:B,2,)</f>
        <v>Russell Chan</v>
      </c>
      <c r="C652" s="1">
        <v>86575</v>
      </c>
      <c r="D652" s="1" t="str">
        <f>_xlfn.XLOOKUP(Table1[[#This Row],[Product Sub-Category]],'Product Lookup'!A:A,'Product Lookup'!B:B)</f>
        <v>Paper</v>
      </c>
      <c r="E652" s="1">
        <v>11</v>
      </c>
      <c r="F652" s="4">
        <v>18.97</v>
      </c>
      <c r="G652" s="1">
        <v>0.05</v>
      </c>
      <c r="H652" s="2">
        <v>42161</v>
      </c>
      <c r="I652" s="2">
        <v>42164</v>
      </c>
      <c r="J652" s="1" t="s">
        <v>50</v>
      </c>
      <c r="K652" s="1">
        <v>76706</v>
      </c>
      <c r="L652" s="1" t="s">
        <v>32</v>
      </c>
      <c r="M652" s="1" t="s">
        <v>534</v>
      </c>
      <c r="N652" s="1" t="s">
        <v>112</v>
      </c>
      <c r="O652" s="1" t="s">
        <v>2243</v>
      </c>
      <c r="P652" s="1" t="s">
        <v>58</v>
      </c>
      <c r="Q652" s="1" t="s">
        <v>83</v>
      </c>
      <c r="R652" s="1" t="s">
        <v>42</v>
      </c>
      <c r="S652" s="1" t="s">
        <v>53</v>
      </c>
      <c r="T652" s="1"/>
      <c r="Y652" s="1"/>
    </row>
    <row r="653" spans="1:25" x14ac:dyDescent="0.35">
      <c r="A653" s="1">
        <v>1151</v>
      </c>
      <c r="B653" s="1" t="str">
        <f>VLOOKUP(Table1[[#This Row],[Customer ID]],'Customer Lookup'!A:B,2,)</f>
        <v>Edna Huang</v>
      </c>
      <c r="C653" s="1">
        <v>91344</v>
      </c>
      <c r="D653" s="1" t="str">
        <f>_xlfn.XLOOKUP(Table1[[#This Row],[Product Sub-Category]],'Product Lookup'!A:A,'Product Lookup'!B:B)</f>
        <v>Furnishings</v>
      </c>
      <c r="E653" s="1">
        <v>1</v>
      </c>
      <c r="F653" s="4">
        <v>7.59</v>
      </c>
      <c r="G653" s="1">
        <v>0.05</v>
      </c>
      <c r="H653" s="2">
        <v>42164</v>
      </c>
      <c r="I653" s="2">
        <v>42164</v>
      </c>
      <c r="J653" s="1" t="s">
        <v>98</v>
      </c>
      <c r="K653" s="1">
        <v>1075</v>
      </c>
      <c r="L653" s="1" t="s">
        <v>32</v>
      </c>
      <c r="M653" s="1" t="s">
        <v>535</v>
      </c>
      <c r="N653" s="1" t="s">
        <v>152</v>
      </c>
      <c r="O653" s="1" t="s">
        <v>1097</v>
      </c>
      <c r="P653" s="1" t="s">
        <v>34</v>
      </c>
      <c r="Q653" s="1" t="s">
        <v>52</v>
      </c>
      <c r="R653" s="1" t="s">
        <v>81</v>
      </c>
      <c r="S653" s="1" t="s">
        <v>26</v>
      </c>
      <c r="T653" s="1"/>
      <c r="Y653" s="1"/>
    </row>
    <row r="654" spans="1:25" x14ac:dyDescent="0.35">
      <c r="A654" s="1">
        <v>1155</v>
      </c>
      <c r="B654" s="1" t="str">
        <f>VLOOKUP(Table1[[#This Row],[Customer ID]],'Customer Lookup'!A:B,2,)</f>
        <v>Alex Nicholson</v>
      </c>
      <c r="C654" s="1">
        <v>90853</v>
      </c>
      <c r="D654" s="1" t="str">
        <f>_xlfn.XLOOKUP(Table1[[#This Row],[Product Sub-Category]],'Product Lookup'!A:A,'Product Lookup'!B:B)</f>
        <v>Paper</v>
      </c>
      <c r="E654" s="1">
        <v>4</v>
      </c>
      <c r="F654" s="4">
        <v>9.11</v>
      </c>
      <c r="G654" s="1">
        <v>0.05</v>
      </c>
      <c r="H654" s="2">
        <v>42006</v>
      </c>
      <c r="I654" s="2">
        <v>42008</v>
      </c>
      <c r="J654" s="1" t="s">
        <v>41</v>
      </c>
      <c r="K654" s="1">
        <v>90640</v>
      </c>
      <c r="L654" s="1" t="s">
        <v>22</v>
      </c>
      <c r="M654" s="1" t="s">
        <v>536</v>
      </c>
      <c r="N654" s="1" t="s">
        <v>37</v>
      </c>
      <c r="O654" s="1" t="s">
        <v>1097</v>
      </c>
      <c r="P654" s="1" t="s">
        <v>58</v>
      </c>
      <c r="Q654" s="1" t="s">
        <v>83</v>
      </c>
      <c r="R654" s="1" t="s">
        <v>104</v>
      </c>
      <c r="S654" s="1" t="s">
        <v>26</v>
      </c>
      <c r="T654" s="1"/>
      <c r="Y654" s="1"/>
    </row>
    <row r="655" spans="1:25" x14ac:dyDescent="0.35">
      <c r="A655" s="1">
        <v>1155</v>
      </c>
      <c r="B655" s="1" t="str">
        <f>VLOOKUP(Table1[[#This Row],[Customer ID]],'Customer Lookup'!A:B,2,)</f>
        <v>Alex Nicholson</v>
      </c>
      <c r="C655" s="1">
        <v>90853</v>
      </c>
      <c r="D655" s="1" t="str">
        <f>_xlfn.XLOOKUP(Table1[[#This Row],[Product Sub-Category]],'Product Lookup'!A:A,'Product Lookup'!B:B)</f>
        <v>Paper</v>
      </c>
      <c r="E655" s="1">
        <v>11</v>
      </c>
      <c r="F655" s="4">
        <v>15.04</v>
      </c>
      <c r="G655" s="1">
        <v>0.05</v>
      </c>
      <c r="H655" s="2">
        <v>42006</v>
      </c>
      <c r="I655" s="2">
        <v>42006</v>
      </c>
      <c r="J655" s="1" t="s">
        <v>41</v>
      </c>
      <c r="K655" s="1">
        <v>90640</v>
      </c>
      <c r="L655" s="1" t="s">
        <v>32</v>
      </c>
      <c r="M655" s="1" t="s">
        <v>536</v>
      </c>
      <c r="N655" s="1" t="s">
        <v>37</v>
      </c>
      <c r="O655" s="1" t="s">
        <v>2243</v>
      </c>
      <c r="P655" s="1" t="s">
        <v>58</v>
      </c>
      <c r="Q655" s="1" t="s">
        <v>83</v>
      </c>
      <c r="R655" s="1" t="s">
        <v>104</v>
      </c>
      <c r="S655" s="1" t="s">
        <v>26</v>
      </c>
      <c r="T655" s="1"/>
      <c r="Y655" s="1"/>
    </row>
    <row r="656" spans="1:25" x14ac:dyDescent="0.35">
      <c r="A656" s="1">
        <v>1156</v>
      </c>
      <c r="B656" s="1" t="str">
        <f>VLOOKUP(Table1[[#This Row],[Customer ID]],'Customer Lookup'!A:B,2,)</f>
        <v>Edith Forbes</v>
      </c>
      <c r="C656" s="1">
        <v>90855</v>
      </c>
      <c r="D656" s="1" t="str">
        <f>_xlfn.XLOOKUP(Table1[[#This Row],[Product Sub-Category]],'Product Lookup'!A:A,'Product Lookup'!B:B)</f>
        <v>Telephones</v>
      </c>
      <c r="E656" s="1">
        <v>7</v>
      </c>
      <c r="F656" s="4">
        <v>175.99</v>
      </c>
      <c r="G656" s="1">
        <v>0.1</v>
      </c>
      <c r="H656" s="2">
        <v>42049</v>
      </c>
      <c r="I656" s="2">
        <v>42050</v>
      </c>
      <c r="J656" s="1" t="s">
        <v>21</v>
      </c>
      <c r="K656" s="1">
        <v>1876</v>
      </c>
      <c r="L656" s="1" t="s">
        <v>32</v>
      </c>
      <c r="M656" s="1" t="s">
        <v>537</v>
      </c>
      <c r="N656" s="1" t="s">
        <v>152</v>
      </c>
      <c r="O656" s="1" t="s">
        <v>2243</v>
      </c>
      <c r="P656" s="1" t="s">
        <v>73</v>
      </c>
      <c r="Q656" s="1" t="s">
        <v>2234</v>
      </c>
      <c r="R656" s="1" t="s">
        <v>104</v>
      </c>
      <c r="S656" s="1" t="s">
        <v>53</v>
      </c>
      <c r="T656" s="1"/>
      <c r="Y656" s="1"/>
    </row>
    <row r="657" spans="1:25" x14ac:dyDescent="0.35">
      <c r="A657" s="1">
        <v>1159</v>
      </c>
      <c r="B657" s="1" t="str">
        <f>VLOOKUP(Table1[[#This Row],[Customer ID]],'Customer Lookup'!A:B,2,)</f>
        <v>Arlene Weeks</v>
      </c>
      <c r="C657" s="1">
        <v>90854</v>
      </c>
      <c r="D657" s="1" t="str">
        <f>_xlfn.XLOOKUP(Table1[[#This Row],[Product Sub-Category]],'Product Lookup'!A:A,'Product Lookup'!B:B)</f>
        <v>Bookcases</v>
      </c>
      <c r="E657" s="1">
        <v>1</v>
      </c>
      <c r="F657" s="4">
        <v>100.98</v>
      </c>
      <c r="G657" s="1">
        <v>0.1</v>
      </c>
      <c r="H657" s="2">
        <v>42144</v>
      </c>
      <c r="I657" s="2">
        <v>42145</v>
      </c>
      <c r="J657" s="1" t="s">
        <v>21</v>
      </c>
      <c r="K657" s="1">
        <v>7086</v>
      </c>
      <c r="L657" s="1" t="s">
        <v>22</v>
      </c>
      <c r="M657" s="1" t="s">
        <v>538</v>
      </c>
      <c r="N657" s="1" t="s">
        <v>46</v>
      </c>
      <c r="O657" s="1" t="s">
        <v>2243</v>
      </c>
      <c r="P657" s="1" t="s">
        <v>34</v>
      </c>
      <c r="Q657" s="1" t="s">
        <v>151</v>
      </c>
      <c r="R657" s="1" t="s">
        <v>104</v>
      </c>
      <c r="S657" s="1" t="s">
        <v>108</v>
      </c>
      <c r="T657" s="1"/>
      <c r="Y657" s="1"/>
    </row>
    <row r="658" spans="1:25" x14ac:dyDescent="0.35">
      <c r="A658" s="1">
        <v>1170</v>
      </c>
      <c r="B658" s="1" t="str">
        <f>VLOOKUP(Table1[[#This Row],[Customer ID]],'Customer Lookup'!A:B,2,)</f>
        <v>Jessie Houston</v>
      </c>
      <c r="C658" s="1">
        <v>87520</v>
      </c>
      <c r="D658" s="1" t="str">
        <f>_xlfn.XLOOKUP(Table1[[#This Row],[Product Sub-Category]],'Product Lookup'!A:A,'Product Lookup'!B:B)</f>
        <v>Envelopes</v>
      </c>
      <c r="E658" s="1">
        <v>19</v>
      </c>
      <c r="F658" s="4">
        <v>9.7799999999999994</v>
      </c>
      <c r="G658" s="1">
        <v>0.05</v>
      </c>
      <c r="H658" s="2">
        <v>42157</v>
      </c>
      <c r="I658" s="2">
        <v>42158</v>
      </c>
      <c r="J658" s="1" t="s">
        <v>31</v>
      </c>
      <c r="K658" s="1">
        <v>19711</v>
      </c>
      <c r="L658" s="1" t="s">
        <v>32</v>
      </c>
      <c r="M658" s="1" t="s">
        <v>262</v>
      </c>
      <c r="N658" s="1" t="s">
        <v>501</v>
      </c>
      <c r="O658" s="1" t="s">
        <v>2243</v>
      </c>
      <c r="P658" s="1" t="s">
        <v>58</v>
      </c>
      <c r="Q658" s="1" t="s">
        <v>61</v>
      </c>
      <c r="R658" s="1" t="s">
        <v>104</v>
      </c>
      <c r="S658" s="1" t="s">
        <v>53</v>
      </c>
      <c r="T658" s="1"/>
      <c r="Y658" s="1"/>
    </row>
    <row r="659" spans="1:25" x14ac:dyDescent="0.35">
      <c r="A659" s="1">
        <v>1170</v>
      </c>
      <c r="B659" s="1" t="str">
        <f>VLOOKUP(Table1[[#This Row],[Customer ID]],'Customer Lookup'!A:B,2,)</f>
        <v>Jessie Houston</v>
      </c>
      <c r="C659" s="1">
        <v>87520</v>
      </c>
      <c r="D659" s="1" t="str">
        <f>_xlfn.XLOOKUP(Table1[[#This Row],[Product Sub-Category]],'Product Lookup'!A:A,'Product Lookup'!B:B)</f>
        <v>Telephones</v>
      </c>
      <c r="E659" s="1">
        <v>6</v>
      </c>
      <c r="F659" s="4">
        <v>200.99</v>
      </c>
      <c r="G659" s="1">
        <v>0.1</v>
      </c>
      <c r="H659" s="2">
        <v>42157</v>
      </c>
      <c r="I659" s="2">
        <v>42159</v>
      </c>
      <c r="J659" s="1" t="s">
        <v>31</v>
      </c>
      <c r="K659" s="1">
        <v>19711</v>
      </c>
      <c r="L659" s="1" t="s">
        <v>32</v>
      </c>
      <c r="M659" s="1" t="s">
        <v>262</v>
      </c>
      <c r="N659" s="1" t="s">
        <v>501</v>
      </c>
      <c r="O659" s="1" t="s">
        <v>2245</v>
      </c>
      <c r="P659" s="1" t="s">
        <v>73</v>
      </c>
      <c r="Q659" s="1" t="s">
        <v>2234</v>
      </c>
      <c r="R659" s="1" t="s">
        <v>104</v>
      </c>
      <c r="S659" s="1" t="s">
        <v>53</v>
      </c>
      <c r="T659" s="1"/>
      <c r="Y659" s="1"/>
    </row>
    <row r="660" spans="1:25" x14ac:dyDescent="0.35">
      <c r="A660" s="1">
        <v>1178</v>
      </c>
      <c r="B660" s="1" t="str">
        <f>VLOOKUP(Table1[[#This Row],[Customer ID]],'Customer Lookup'!A:B,2,)</f>
        <v>Sandy Hunt</v>
      </c>
      <c r="C660" s="1">
        <v>89787</v>
      </c>
      <c r="D660" s="1" t="str">
        <f>_xlfn.XLOOKUP(Table1[[#This Row],[Product Sub-Category]],'Product Lookup'!A:A,'Product Lookup'!B:B)</f>
        <v>Appliances</v>
      </c>
      <c r="E660" s="1">
        <v>2</v>
      </c>
      <c r="F660" s="4">
        <v>4.4800000000000004</v>
      </c>
      <c r="G660" s="1">
        <v>0.05</v>
      </c>
      <c r="H660" s="2">
        <v>42103</v>
      </c>
      <c r="I660" s="2">
        <v>42105</v>
      </c>
      <c r="J660" s="1" t="s">
        <v>21</v>
      </c>
      <c r="K660" s="1">
        <v>32701</v>
      </c>
      <c r="L660" s="1" t="s">
        <v>32</v>
      </c>
      <c r="M660" s="1" t="s">
        <v>539</v>
      </c>
      <c r="N660" s="1" t="s">
        <v>242</v>
      </c>
      <c r="O660" s="1" t="s">
        <v>2245</v>
      </c>
      <c r="P660" s="1" t="s">
        <v>58</v>
      </c>
      <c r="Q660" s="1" t="s">
        <v>196</v>
      </c>
      <c r="R660" s="1" t="s">
        <v>104</v>
      </c>
      <c r="S660" s="1" t="s">
        <v>178</v>
      </c>
      <c r="T660" s="1"/>
      <c r="Y660" s="1"/>
    </row>
    <row r="661" spans="1:25" x14ac:dyDescent="0.35">
      <c r="A661" s="1">
        <v>1178</v>
      </c>
      <c r="B661" s="1" t="str">
        <f>VLOOKUP(Table1[[#This Row],[Customer ID]],'Customer Lookup'!A:B,2,)</f>
        <v>Sandy Hunt</v>
      </c>
      <c r="C661" s="1">
        <v>89787</v>
      </c>
      <c r="D661" s="1" t="str">
        <f>_xlfn.XLOOKUP(Table1[[#This Row],[Product Sub-Category]],'Product Lookup'!A:A,'Product Lookup'!B:B)</f>
        <v>Chairs</v>
      </c>
      <c r="E661" s="1">
        <v>10</v>
      </c>
      <c r="F661" s="4">
        <v>350.99</v>
      </c>
      <c r="G661" s="1">
        <v>0.1</v>
      </c>
      <c r="H661" s="2">
        <v>42103</v>
      </c>
      <c r="I661" s="2">
        <v>42105</v>
      </c>
      <c r="J661" s="1" t="s">
        <v>21</v>
      </c>
      <c r="K661" s="1">
        <v>32701</v>
      </c>
      <c r="L661" s="1" t="s">
        <v>22</v>
      </c>
      <c r="M661" s="1" t="s">
        <v>539</v>
      </c>
      <c r="N661" s="1" t="s">
        <v>242</v>
      </c>
      <c r="O661" s="1" t="s">
        <v>2245</v>
      </c>
      <c r="P661" s="1" t="s">
        <v>34</v>
      </c>
      <c r="Q661" s="1" t="s">
        <v>35</v>
      </c>
      <c r="R661" s="1" t="s">
        <v>104</v>
      </c>
      <c r="S661" s="1" t="s">
        <v>36</v>
      </c>
      <c r="T661" s="1"/>
      <c r="Y661" s="1"/>
    </row>
    <row r="662" spans="1:25" x14ac:dyDescent="0.35">
      <c r="A662" s="1">
        <v>1178</v>
      </c>
      <c r="B662" s="1" t="str">
        <f>VLOOKUP(Table1[[#This Row],[Customer ID]],'Customer Lookup'!A:B,2,)</f>
        <v>Sandy Hunt</v>
      </c>
      <c r="C662" s="1">
        <v>89787</v>
      </c>
      <c r="D662" s="1" t="str">
        <f>_xlfn.XLOOKUP(Table1[[#This Row],[Product Sub-Category]],'Product Lookup'!A:A,'Product Lookup'!B:B)</f>
        <v>Computer Peripherals</v>
      </c>
      <c r="E662" s="1">
        <v>7</v>
      </c>
      <c r="F662" s="4">
        <v>40.98</v>
      </c>
      <c r="G662" s="1">
        <v>0.05</v>
      </c>
      <c r="H662" s="2">
        <v>42103</v>
      </c>
      <c r="I662" s="2">
        <v>42105</v>
      </c>
      <c r="J662" s="1" t="s">
        <v>21</v>
      </c>
      <c r="K662" s="1">
        <v>32701</v>
      </c>
      <c r="L662" s="1" t="s">
        <v>22</v>
      </c>
      <c r="M662" s="1" t="s">
        <v>539</v>
      </c>
      <c r="N662" s="1" t="s">
        <v>242</v>
      </c>
      <c r="O662" s="1" t="s">
        <v>2245</v>
      </c>
      <c r="P662" s="1" t="s">
        <v>73</v>
      </c>
      <c r="Q662" s="1" t="s">
        <v>144</v>
      </c>
      <c r="R662" s="1" t="s">
        <v>104</v>
      </c>
      <c r="S662" s="1" t="s">
        <v>53</v>
      </c>
      <c r="T662" s="1"/>
      <c r="Y662" s="1"/>
    </row>
    <row r="663" spans="1:25" x14ac:dyDescent="0.35">
      <c r="A663" s="1">
        <v>1178</v>
      </c>
      <c r="B663" s="1" t="str">
        <f>VLOOKUP(Table1[[#This Row],[Customer ID]],'Customer Lookup'!A:B,2,)</f>
        <v>Sandy Hunt</v>
      </c>
      <c r="C663" s="1">
        <v>89787</v>
      </c>
      <c r="D663" s="1" t="str">
        <f>_xlfn.XLOOKUP(Table1[[#This Row],[Product Sub-Category]],'Product Lookup'!A:A,'Product Lookup'!B:B)</f>
        <v>Tables</v>
      </c>
      <c r="E663" s="1">
        <v>7</v>
      </c>
      <c r="F663" s="4">
        <v>349.45</v>
      </c>
      <c r="G663" s="1">
        <v>0.1</v>
      </c>
      <c r="H663" s="2">
        <v>42103</v>
      </c>
      <c r="I663" s="2">
        <v>42104</v>
      </c>
      <c r="J663" s="1" t="s">
        <v>21</v>
      </c>
      <c r="K663" s="1">
        <v>32701</v>
      </c>
      <c r="L663" s="1" t="s">
        <v>22</v>
      </c>
      <c r="M663" s="1" t="s">
        <v>539</v>
      </c>
      <c r="N663" s="1" t="s">
        <v>242</v>
      </c>
      <c r="O663" s="1" t="s">
        <v>1097</v>
      </c>
      <c r="P663" s="1" t="s">
        <v>34</v>
      </c>
      <c r="Q663" s="1" t="s">
        <v>123</v>
      </c>
      <c r="R663" s="1" t="s">
        <v>104</v>
      </c>
      <c r="S663" s="1" t="s">
        <v>36</v>
      </c>
      <c r="T663" s="1"/>
      <c r="Y663" s="1"/>
    </row>
    <row r="664" spans="1:25" x14ac:dyDescent="0.35">
      <c r="A664" s="1">
        <v>1182</v>
      </c>
      <c r="B664" s="1" t="str">
        <f>VLOOKUP(Table1[[#This Row],[Customer ID]],'Customer Lookup'!A:B,2,)</f>
        <v>Jesse Williamson</v>
      </c>
      <c r="C664" s="1">
        <v>86913</v>
      </c>
      <c r="D664" s="1" t="str">
        <f>_xlfn.XLOOKUP(Table1[[#This Row],[Product Sub-Category]],'Product Lookup'!A:A,'Product Lookup'!B:B)</f>
        <v>Labels</v>
      </c>
      <c r="E664" s="1">
        <v>15</v>
      </c>
      <c r="F664" s="4">
        <v>2.61</v>
      </c>
      <c r="G664" s="1">
        <v>0.05</v>
      </c>
      <c r="H664" s="2">
        <v>42147</v>
      </c>
      <c r="I664" s="2">
        <v>42147</v>
      </c>
      <c r="J664" s="1" t="s">
        <v>21</v>
      </c>
      <c r="K664" s="1">
        <v>84660</v>
      </c>
      <c r="L664" s="1" t="s">
        <v>32</v>
      </c>
      <c r="M664" s="1" t="s">
        <v>540</v>
      </c>
      <c r="N664" s="1" t="s">
        <v>161</v>
      </c>
      <c r="O664" s="1" t="s">
        <v>1097</v>
      </c>
      <c r="P664" s="1" t="s">
        <v>58</v>
      </c>
      <c r="Q664" s="1" t="s">
        <v>116</v>
      </c>
      <c r="R664" s="1" t="s">
        <v>42</v>
      </c>
      <c r="S664" s="1" t="s">
        <v>53</v>
      </c>
      <c r="T664" s="1"/>
      <c r="Y664" s="1"/>
    </row>
    <row r="665" spans="1:25" x14ac:dyDescent="0.35">
      <c r="A665" s="1">
        <v>1183</v>
      </c>
      <c r="B665" s="1" t="str">
        <f>VLOOKUP(Table1[[#This Row],[Customer ID]],'Customer Lookup'!A:B,2,)</f>
        <v>Becky O'Brien</v>
      </c>
      <c r="C665" s="1">
        <v>86914</v>
      </c>
      <c r="D665" s="1" t="str">
        <f>_xlfn.XLOOKUP(Table1[[#This Row],[Product Sub-Category]],'Product Lookup'!A:A,'Product Lookup'!B:B)</f>
        <v>Telephones</v>
      </c>
      <c r="E665" s="1">
        <v>9</v>
      </c>
      <c r="F665" s="4">
        <v>35.99</v>
      </c>
      <c r="G665" s="1">
        <v>0.05</v>
      </c>
      <c r="H665" s="2">
        <v>42184</v>
      </c>
      <c r="I665" s="2">
        <v>42184</v>
      </c>
      <c r="J665" s="1" t="s">
        <v>31</v>
      </c>
      <c r="K665" s="1">
        <v>84663</v>
      </c>
      <c r="L665" s="1" t="s">
        <v>32</v>
      </c>
      <c r="M665" s="1" t="s">
        <v>541</v>
      </c>
      <c r="N665" s="1" t="s">
        <v>161</v>
      </c>
      <c r="O665" s="1" t="s">
        <v>2245</v>
      </c>
      <c r="P665" s="1" t="s">
        <v>73</v>
      </c>
      <c r="Q665" s="1" t="s">
        <v>2234</v>
      </c>
      <c r="R665" s="1" t="s">
        <v>42</v>
      </c>
      <c r="S665" s="1" t="s">
        <v>44</v>
      </c>
      <c r="T665" s="1"/>
      <c r="Y665" s="1"/>
    </row>
    <row r="666" spans="1:25" x14ac:dyDescent="0.35">
      <c r="A666" s="1">
        <v>1185</v>
      </c>
      <c r="B666" s="1" t="str">
        <f>VLOOKUP(Table1[[#This Row],[Customer ID]],'Customer Lookup'!A:B,2,)</f>
        <v>Lee Xu</v>
      </c>
      <c r="C666" s="1">
        <v>85938</v>
      </c>
      <c r="D666" s="1" t="str">
        <f>_xlfn.XLOOKUP(Table1[[#This Row],[Product Sub-Category]],'Product Lookup'!A:A,'Product Lookup'!B:B)</f>
        <v>Office Machines</v>
      </c>
      <c r="E666" s="1">
        <v>3</v>
      </c>
      <c r="F666" s="4">
        <v>6783.02</v>
      </c>
      <c r="G666" s="1">
        <v>0.15</v>
      </c>
      <c r="H666" s="2">
        <v>42084</v>
      </c>
      <c r="I666" s="2">
        <v>42085</v>
      </c>
      <c r="J666" s="1" t="s">
        <v>50</v>
      </c>
      <c r="K666" s="1">
        <v>35756</v>
      </c>
      <c r="L666" s="1" t="s">
        <v>32</v>
      </c>
      <c r="M666" s="1" t="s">
        <v>543</v>
      </c>
      <c r="N666" s="1" t="s">
        <v>542</v>
      </c>
      <c r="O666" s="1" t="s">
        <v>2245</v>
      </c>
      <c r="P666" s="1" t="s">
        <v>73</v>
      </c>
      <c r="Q666" s="1" t="s">
        <v>74</v>
      </c>
      <c r="R666" s="1" t="s">
        <v>104</v>
      </c>
      <c r="S666" s="1" t="s">
        <v>178</v>
      </c>
      <c r="T666" s="1"/>
      <c r="Y666" s="1"/>
    </row>
    <row r="667" spans="1:25" x14ac:dyDescent="0.35">
      <c r="A667" s="1">
        <v>1185</v>
      </c>
      <c r="B667" s="1" t="str">
        <f>VLOOKUP(Table1[[#This Row],[Customer ID]],'Customer Lookup'!A:B,2,)</f>
        <v>Lee Xu</v>
      </c>
      <c r="C667" s="1">
        <v>85940</v>
      </c>
      <c r="D667" s="1" t="str">
        <f>_xlfn.XLOOKUP(Table1[[#This Row],[Product Sub-Category]],'Product Lookup'!A:A,'Product Lookup'!B:B)</f>
        <v>Appliances</v>
      </c>
      <c r="E667" s="1">
        <v>8</v>
      </c>
      <c r="F667" s="4">
        <v>11.7</v>
      </c>
      <c r="G667" s="1">
        <v>0.05</v>
      </c>
      <c r="H667" s="2">
        <v>42104</v>
      </c>
      <c r="I667" s="2">
        <v>42107</v>
      </c>
      <c r="J667" s="1" t="s">
        <v>31</v>
      </c>
      <c r="K667" s="1">
        <v>35756</v>
      </c>
      <c r="L667" s="1" t="s">
        <v>32</v>
      </c>
      <c r="M667" s="1" t="s">
        <v>543</v>
      </c>
      <c r="N667" s="1" t="s">
        <v>542</v>
      </c>
      <c r="O667" s="1" t="s">
        <v>1097</v>
      </c>
      <c r="P667" s="1" t="s">
        <v>58</v>
      </c>
      <c r="Q667" s="1" t="s">
        <v>196</v>
      </c>
      <c r="R667" s="1" t="s">
        <v>104</v>
      </c>
      <c r="S667" s="1" t="s">
        <v>75</v>
      </c>
      <c r="T667" s="1"/>
      <c r="Y667" s="1"/>
    </row>
    <row r="668" spans="1:25" x14ac:dyDescent="0.35">
      <c r="A668" s="1">
        <v>1186</v>
      </c>
      <c r="B668" s="1" t="str">
        <f>VLOOKUP(Table1[[#This Row],[Customer ID]],'Customer Lookup'!A:B,2,)</f>
        <v>Glenda Herbert</v>
      </c>
      <c r="C668" s="1">
        <v>85939</v>
      </c>
      <c r="D668" s="1" t="str">
        <f>_xlfn.XLOOKUP(Table1[[#This Row],[Product Sub-Category]],'Product Lookup'!A:A,'Product Lookup'!B:B)</f>
        <v>Office Machines</v>
      </c>
      <c r="E668" s="1">
        <v>10</v>
      </c>
      <c r="F668" s="4">
        <v>400.97</v>
      </c>
      <c r="G668" s="1">
        <v>0.1</v>
      </c>
      <c r="H668" s="2">
        <v>42103</v>
      </c>
      <c r="I668" s="2">
        <v>42104</v>
      </c>
      <c r="J668" s="1" t="s">
        <v>41</v>
      </c>
      <c r="K668" s="1">
        <v>92646</v>
      </c>
      <c r="L668" s="1" t="s">
        <v>22</v>
      </c>
      <c r="M668" s="1" t="s">
        <v>544</v>
      </c>
      <c r="N668" s="1" t="s">
        <v>37</v>
      </c>
      <c r="O668" s="1" t="s">
        <v>1097</v>
      </c>
      <c r="P668" s="1" t="s">
        <v>73</v>
      </c>
      <c r="Q668" s="1" t="s">
        <v>74</v>
      </c>
      <c r="R668" s="1" t="s">
        <v>104</v>
      </c>
      <c r="S668" s="1" t="s">
        <v>108</v>
      </c>
      <c r="T668" s="1"/>
      <c r="Y668" s="1"/>
    </row>
    <row r="669" spans="1:25" x14ac:dyDescent="0.35">
      <c r="A669" s="1">
        <v>1189</v>
      </c>
      <c r="B669" s="1" t="str">
        <f>VLOOKUP(Table1[[#This Row],[Customer ID]],'Customer Lookup'!A:B,2,)</f>
        <v>Dwight Stephenson</v>
      </c>
      <c r="C669" s="1">
        <v>87584</v>
      </c>
      <c r="D669" s="1" t="str">
        <f>_xlfn.XLOOKUP(Table1[[#This Row],[Product Sub-Category]],'Product Lookup'!A:A,'Product Lookup'!B:B)</f>
        <v>Appliances</v>
      </c>
      <c r="E669" s="1">
        <v>14</v>
      </c>
      <c r="F669" s="4">
        <v>10.89</v>
      </c>
      <c r="G669" s="1">
        <v>0.05</v>
      </c>
      <c r="H669" s="2">
        <v>42172</v>
      </c>
      <c r="I669" s="2">
        <v>42177</v>
      </c>
      <c r="J669" s="1" t="s">
        <v>98</v>
      </c>
      <c r="K669" s="1">
        <v>92646</v>
      </c>
      <c r="L669" s="1" t="s">
        <v>32</v>
      </c>
      <c r="M669" s="1" t="s">
        <v>544</v>
      </c>
      <c r="N669" s="1" t="s">
        <v>37</v>
      </c>
      <c r="O669" s="1" t="s">
        <v>1097</v>
      </c>
      <c r="P669" s="1" t="s">
        <v>58</v>
      </c>
      <c r="Q669" s="1" t="s">
        <v>196</v>
      </c>
      <c r="R669" s="1" t="s">
        <v>104</v>
      </c>
      <c r="S669" s="1" t="s">
        <v>53</v>
      </c>
      <c r="T669" s="1"/>
      <c r="Y669" s="1"/>
    </row>
    <row r="670" spans="1:25" x14ac:dyDescent="0.35">
      <c r="A670" s="1">
        <v>1189</v>
      </c>
      <c r="B670" s="1" t="str">
        <f>VLOOKUP(Table1[[#This Row],[Customer ID]],'Customer Lookup'!A:B,2,)</f>
        <v>Dwight Stephenson</v>
      </c>
      <c r="C670" s="1">
        <v>87584</v>
      </c>
      <c r="D670" s="1" t="str">
        <f>_xlfn.XLOOKUP(Table1[[#This Row],[Product Sub-Category]],'Product Lookup'!A:A,'Product Lookup'!B:B)</f>
        <v>Furnishings</v>
      </c>
      <c r="E670" s="1">
        <v>16</v>
      </c>
      <c r="F670" s="4">
        <v>10.64</v>
      </c>
      <c r="G670" s="1">
        <v>0.05</v>
      </c>
      <c r="H670" s="2">
        <v>42172</v>
      </c>
      <c r="I670" s="2">
        <v>42177</v>
      </c>
      <c r="J670" s="1" t="s">
        <v>98</v>
      </c>
      <c r="K670" s="1">
        <v>92646</v>
      </c>
      <c r="L670" s="1" t="s">
        <v>32</v>
      </c>
      <c r="M670" s="1" t="s">
        <v>544</v>
      </c>
      <c r="N670" s="1" t="s">
        <v>37</v>
      </c>
      <c r="O670" s="1" t="s">
        <v>1097</v>
      </c>
      <c r="P670" s="1" t="s">
        <v>34</v>
      </c>
      <c r="Q670" s="1" t="s">
        <v>52</v>
      </c>
      <c r="R670" s="1" t="s">
        <v>104</v>
      </c>
      <c r="S670" s="1" t="s">
        <v>53</v>
      </c>
      <c r="T670" s="1"/>
      <c r="Y670" s="1"/>
    </row>
    <row r="671" spans="1:25" x14ac:dyDescent="0.35">
      <c r="A671" s="1">
        <v>1189</v>
      </c>
      <c r="B671" s="1" t="str">
        <f>VLOOKUP(Table1[[#This Row],[Customer ID]],'Customer Lookup'!A:B,2,)</f>
        <v>Dwight Stephenson</v>
      </c>
      <c r="C671" s="1">
        <v>87584</v>
      </c>
      <c r="D671" s="1" t="str">
        <f>_xlfn.XLOOKUP(Table1[[#This Row],[Product Sub-Category]],'Product Lookup'!A:A,'Product Lookup'!B:B)</f>
        <v>Furnishings</v>
      </c>
      <c r="E671" s="1">
        <v>4</v>
      </c>
      <c r="F671" s="4">
        <v>7.96</v>
      </c>
      <c r="G671" s="1">
        <v>0.05</v>
      </c>
      <c r="H671" s="2">
        <v>42172</v>
      </c>
      <c r="I671" s="2">
        <v>42174</v>
      </c>
      <c r="J671" s="1" t="s">
        <v>98</v>
      </c>
      <c r="K671" s="1">
        <v>92646</v>
      </c>
      <c r="L671" s="1" t="s">
        <v>32</v>
      </c>
      <c r="M671" s="1" t="s">
        <v>544</v>
      </c>
      <c r="N671" s="1" t="s">
        <v>37</v>
      </c>
      <c r="O671" s="1" t="s">
        <v>2243</v>
      </c>
      <c r="P671" s="1" t="s">
        <v>34</v>
      </c>
      <c r="Q671" s="1" t="s">
        <v>52</v>
      </c>
      <c r="R671" s="1" t="s">
        <v>104</v>
      </c>
      <c r="S671" s="1" t="s">
        <v>53</v>
      </c>
      <c r="T671" s="1"/>
      <c r="Y671" s="1"/>
    </row>
    <row r="672" spans="1:25" x14ac:dyDescent="0.35">
      <c r="A672" s="1">
        <v>1191</v>
      </c>
      <c r="B672" s="1" t="str">
        <f>VLOOKUP(Table1[[#This Row],[Customer ID]],'Customer Lookup'!A:B,2,)</f>
        <v>John Morse</v>
      </c>
      <c r="C672" s="1">
        <v>87587</v>
      </c>
      <c r="D672" s="1" t="str">
        <f>_xlfn.XLOOKUP(Table1[[#This Row],[Product Sub-Category]],'Product Lookup'!A:A,'Product Lookup'!B:B)</f>
        <v>Binders</v>
      </c>
      <c r="E672" s="1">
        <v>3</v>
      </c>
      <c r="F672" s="4">
        <v>28.53</v>
      </c>
      <c r="G672" s="1">
        <v>0.05</v>
      </c>
      <c r="H672" s="2">
        <v>42183</v>
      </c>
      <c r="I672" s="2">
        <v>42186</v>
      </c>
      <c r="J672" s="1" t="s">
        <v>98</v>
      </c>
      <c r="K672" s="1">
        <v>6050</v>
      </c>
      <c r="L672" s="1" t="s">
        <v>32</v>
      </c>
      <c r="M672" s="1" t="s">
        <v>545</v>
      </c>
      <c r="N672" s="1" t="s">
        <v>171</v>
      </c>
      <c r="O672" s="1" t="s">
        <v>2243</v>
      </c>
      <c r="P672" s="1" t="s">
        <v>58</v>
      </c>
      <c r="Q672" s="1" t="s">
        <v>2236</v>
      </c>
      <c r="R672" s="1" t="s">
        <v>51</v>
      </c>
      <c r="S672" s="1" t="s">
        <v>53</v>
      </c>
      <c r="T672" s="1"/>
      <c r="Y672" s="1"/>
    </row>
    <row r="673" spans="1:25" x14ac:dyDescent="0.35">
      <c r="A673" s="1">
        <v>1193</v>
      </c>
      <c r="B673" s="1" t="str">
        <f>VLOOKUP(Table1[[#This Row],[Customer ID]],'Customer Lookup'!A:B,2,)</f>
        <v>Louis Parrish</v>
      </c>
      <c r="C673" s="1">
        <v>5984</v>
      </c>
      <c r="D673" s="1" t="str">
        <f>_xlfn.XLOOKUP(Table1[[#This Row],[Product Sub-Category]],'Product Lookup'!A:A,'Product Lookup'!B:B)</f>
        <v>Furnishings</v>
      </c>
      <c r="E673" s="1">
        <v>63</v>
      </c>
      <c r="F673" s="4">
        <v>10.64</v>
      </c>
      <c r="G673" s="1">
        <v>0.05</v>
      </c>
      <c r="H673" s="2">
        <v>42172</v>
      </c>
      <c r="I673" s="2">
        <v>42177</v>
      </c>
      <c r="J673" s="1" t="s">
        <v>98</v>
      </c>
      <c r="K673" s="1">
        <v>20016</v>
      </c>
      <c r="L673" s="1" t="s">
        <v>32</v>
      </c>
      <c r="M673" s="1" t="s">
        <v>29</v>
      </c>
      <c r="N673" s="1" t="s">
        <v>466</v>
      </c>
      <c r="O673" s="1" t="s">
        <v>2243</v>
      </c>
      <c r="P673" s="1" t="s">
        <v>34</v>
      </c>
      <c r="Q673" s="1" t="s">
        <v>52</v>
      </c>
      <c r="R673" s="1" t="s">
        <v>104</v>
      </c>
      <c r="S673" s="1" t="s">
        <v>53</v>
      </c>
      <c r="T673" s="1"/>
      <c r="Y673" s="1"/>
    </row>
    <row r="674" spans="1:25" x14ac:dyDescent="0.35">
      <c r="A674" s="1">
        <v>1193</v>
      </c>
      <c r="B674" s="1" t="str">
        <f>VLOOKUP(Table1[[#This Row],[Customer ID]],'Customer Lookup'!A:B,2,)</f>
        <v>Louis Parrish</v>
      </c>
      <c r="C674" s="1">
        <v>5984</v>
      </c>
      <c r="D674" s="1" t="str">
        <f>_xlfn.XLOOKUP(Table1[[#This Row],[Product Sub-Category]],'Product Lookup'!A:A,'Product Lookup'!B:B)</f>
        <v>Furnishings</v>
      </c>
      <c r="E674" s="1">
        <v>17</v>
      </c>
      <c r="F674" s="4">
        <v>7.96</v>
      </c>
      <c r="G674" s="1">
        <v>0.05</v>
      </c>
      <c r="H674" s="2">
        <v>42172</v>
      </c>
      <c r="I674" s="2">
        <v>42174</v>
      </c>
      <c r="J674" s="1" t="s">
        <v>98</v>
      </c>
      <c r="K674" s="1">
        <v>20016</v>
      </c>
      <c r="L674" s="1" t="s">
        <v>32</v>
      </c>
      <c r="M674" s="1" t="s">
        <v>29</v>
      </c>
      <c r="N674" s="1" t="s">
        <v>466</v>
      </c>
      <c r="O674" s="1" t="s">
        <v>2243</v>
      </c>
      <c r="P674" s="1" t="s">
        <v>34</v>
      </c>
      <c r="Q674" s="1" t="s">
        <v>52</v>
      </c>
      <c r="R674" s="1" t="s">
        <v>104</v>
      </c>
      <c r="S674" s="1" t="s">
        <v>53</v>
      </c>
      <c r="T674" s="1"/>
      <c r="Y674" s="1"/>
    </row>
    <row r="675" spans="1:25" x14ac:dyDescent="0.35">
      <c r="A675" s="1">
        <v>1193</v>
      </c>
      <c r="B675" s="1" t="str">
        <f>VLOOKUP(Table1[[#This Row],[Customer ID]],'Customer Lookup'!A:B,2,)</f>
        <v>Louis Parrish</v>
      </c>
      <c r="C675" s="1">
        <v>29350</v>
      </c>
      <c r="D675" s="1" t="str">
        <f>_xlfn.XLOOKUP(Table1[[#This Row],[Product Sub-Category]],'Product Lookup'!A:A,'Product Lookup'!B:B)</f>
        <v>Binders</v>
      </c>
      <c r="E675" s="1">
        <v>85</v>
      </c>
      <c r="F675" s="4">
        <v>52.4</v>
      </c>
      <c r="G675" s="1">
        <v>0.05</v>
      </c>
      <c r="H675" s="2">
        <v>42060</v>
      </c>
      <c r="I675" s="2">
        <v>42062</v>
      </c>
      <c r="J675" s="1" t="s">
        <v>21</v>
      </c>
      <c r="K675" s="1">
        <v>20016</v>
      </c>
      <c r="L675" s="1" t="s">
        <v>32</v>
      </c>
      <c r="M675" s="1" t="s">
        <v>29</v>
      </c>
      <c r="N675" s="1" t="s">
        <v>466</v>
      </c>
      <c r="O675" s="1" t="s">
        <v>2243</v>
      </c>
      <c r="P675" s="1" t="s">
        <v>58</v>
      </c>
      <c r="Q675" s="1" t="s">
        <v>2236</v>
      </c>
      <c r="R675" s="1" t="s">
        <v>104</v>
      </c>
      <c r="S675" s="1" t="s">
        <v>53</v>
      </c>
      <c r="T675" s="1"/>
      <c r="Y675" s="1"/>
    </row>
    <row r="676" spans="1:25" x14ac:dyDescent="0.35">
      <c r="A676" s="1">
        <v>1193</v>
      </c>
      <c r="B676" s="1" t="str">
        <f>VLOOKUP(Table1[[#This Row],[Customer ID]],'Customer Lookup'!A:B,2,)</f>
        <v>Louis Parrish</v>
      </c>
      <c r="C676" s="1">
        <v>29350</v>
      </c>
      <c r="D676" s="1" t="str">
        <f>_xlfn.XLOOKUP(Table1[[#This Row],[Product Sub-Category]],'Product Lookup'!A:A,'Product Lookup'!B:B)</f>
        <v>Pens</v>
      </c>
      <c r="E676" s="1">
        <v>83</v>
      </c>
      <c r="F676" s="4">
        <v>36.549999999999997</v>
      </c>
      <c r="G676" s="1">
        <v>0.05</v>
      </c>
      <c r="H676" s="2">
        <v>42060</v>
      </c>
      <c r="I676" s="2">
        <v>42061</v>
      </c>
      <c r="J676" s="1" t="s">
        <v>21</v>
      </c>
      <c r="K676" s="1">
        <v>20016</v>
      </c>
      <c r="L676" s="1" t="s">
        <v>22</v>
      </c>
      <c r="M676" s="1" t="s">
        <v>29</v>
      </c>
      <c r="N676" s="1" t="s">
        <v>466</v>
      </c>
      <c r="O676" s="1" t="s">
        <v>2243</v>
      </c>
      <c r="P676" s="1" t="s">
        <v>58</v>
      </c>
      <c r="Q676" s="1" t="s">
        <v>25</v>
      </c>
      <c r="R676" s="1" t="s">
        <v>104</v>
      </c>
      <c r="S676" s="1" t="s">
        <v>26</v>
      </c>
      <c r="T676" s="1"/>
      <c r="Y676" s="1"/>
    </row>
    <row r="677" spans="1:25" x14ac:dyDescent="0.35">
      <c r="A677" s="1">
        <v>1193</v>
      </c>
      <c r="B677" s="1" t="str">
        <f>VLOOKUP(Table1[[#This Row],[Customer ID]],'Customer Lookup'!A:B,2,)</f>
        <v>Louis Parrish</v>
      </c>
      <c r="C677" s="1">
        <v>38852</v>
      </c>
      <c r="D677" s="1" t="str">
        <f>_xlfn.XLOOKUP(Table1[[#This Row],[Product Sub-Category]],'Product Lookup'!A:A,'Product Lookup'!B:B)</f>
        <v>Binders</v>
      </c>
      <c r="E677" s="1">
        <v>85</v>
      </c>
      <c r="F677" s="4">
        <v>5.98</v>
      </c>
      <c r="G677" s="1">
        <v>0.05</v>
      </c>
      <c r="H677" s="2">
        <v>42125</v>
      </c>
      <c r="I677" s="2">
        <v>42127</v>
      </c>
      <c r="J677" s="1" t="s">
        <v>31</v>
      </c>
      <c r="K677" s="1">
        <v>20016</v>
      </c>
      <c r="L677" s="1" t="s">
        <v>32</v>
      </c>
      <c r="M677" s="1" t="s">
        <v>29</v>
      </c>
      <c r="N677" s="1" t="s">
        <v>466</v>
      </c>
      <c r="O677" s="1" t="s">
        <v>2243</v>
      </c>
      <c r="P677" s="1" t="s">
        <v>58</v>
      </c>
      <c r="Q677" s="1" t="s">
        <v>2236</v>
      </c>
      <c r="R677" s="1" t="s">
        <v>51</v>
      </c>
      <c r="S677" s="1" t="s">
        <v>53</v>
      </c>
      <c r="T677" s="1"/>
      <c r="Y677" s="1"/>
    </row>
    <row r="678" spans="1:25" x14ac:dyDescent="0.35">
      <c r="A678" s="1">
        <v>1193</v>
      </c>
      <c r="B678" s="1" t="str">
        <f>VLOOKUP(Table1[[#This Row],[Customer ID]],'Customer Lookup'!A:B,2,)</f>
        <v>Louis Parrish</v>
      </c>
      <c r="C678" s="1">
        <v>11206</v>
      </c>
      <c r="D678" s="1" t="str">
        <f>_xlfn.XLOOKUP(Table1[[#This Row],[Product Sub-Category]],'Product Lookup'!A:A,'Product Lookup'!B:B)</f>
        <v>Computer Peripherals</v>
      </c>
      <c r="E678" s="1">
        <v>48</v>
      </c>
      <c r="F678" s="4">
        <v>49.99</v>
      </c>
      <c r="G678" s="1">
        <v>0.05</v>
      </c>
      <c r="H678" s="2">
        <v>42183</v>
      </c>
      <c r="I678" s="2">
        <v>42185</v>
      </c>
      <c r="J678" s="1" t="s">
        <v>98</v>
      </c>
      <c r="K678" s="1">
        <v>20016</v>
      </c>
      <c r="L678" s="1" t="s">
        <v>32</v>
      </c>
      <c r="M678" s="1" t="s">
        <v>29</v>
      </c>
      <c r="N678" s="1" t="s">
        <v>466</v>
      </c>
      <c r="O678" s="1" t="s">
        <v>2243</v>
      </c>
      <c r="P678" s="1" t="s">
        <v>73</v>
      </c>
      <c r="Q678" s="1" t="s">
        <v>144</v>
      </c>
      <c r="R678" s="1" t="s">
        <v>51</v>
      </c>
      <c r="S678" s="1" t="s">
        <v>53</v>
      </c>
      <c r="T678" s="1"/>
      <c r="Y678" s="1"/>
    </row>
    <row r="679" spans="1:25" x14ac:dyDescent="0.35">
      <c r="A679" s="1">
        <v>1193</v>
      </c>
      <c r="B679" s="1" t="str">
        <f>VLOOKUP(Table1[[#This Row],[Customer ID]],'Customer Lookup'!A:B,2,)</f>
        <v>Louis Parrish</v>
      </c>
      <c r="C679" s="1">
        <v>11206</v>
      </c>
      <c r="D679" s="1" t="str">
        <f>_xlfn.XLOOKUP(Table1[[#This Row],[Product Sub-Category]],'Product Lookup'!A:A,'Product Lookup'!B:B)</f>
        <v>Binders</v>
      </c>
      <c r="E679" s="1">
        <v>11</v>
      </c>
      <c r="F679" s="4">
        <v>28.53</v>
      </c>
      <c r="G679" s="1">
        <v>0.05</v>
      </c>
      <c r="H679" s="2">
        <v>42183</v>
      </c>
      <c r="I679" s="2">
        <v>42186</v>
      </c>
      <c r="J679" s="1" t="s">
        <v>98</v>
      </c>
      <c r="K679" s="1">
        <v>20016</v>
      </c>
      <c r="L679" s="1" t="s">
        <v>32</v>
      </c>
      <c r="M679" s="1" t="s">
        <v>29</v>
      </c>
      <c r="N679" s="1" t="s">
        <v>466</v>
      </c>
      <c r="O679" s="1" t="s">
        <v>2245</v>
      </c>
      <c r="P679" s="1" t="s">
        <v>58</v>
      </c>
      <c r="Q679" s="1" t="s">
        <v>2236</v>
      </c>
      <c r="R679" s="1" t="s">
        <v>51</v>
      </c>
      <c r="S679" s="1" t="s">
        <v>53</v>
      </c>
      <c r="T679" s="1"/>
      <c r="Y679" s="1"/>
    </row>
    <row r="680" spans="1:25" x14ac:dyDescent="0.35">
      <c r="A680" s="1">
        <v>1194</v>
      </c>
      <c r="B680" s="1" t="str">
        <f>VLOOKUP(Table1[[#This Row],[Customer ID]],'Customer Lookup'!A:B,2,)</f>
        <v>Sidney Brewer</v>
      </c>
      <c r="C680" s="1">
        <v>87586</v>
      </c>
      <c r="D680" s="1" t="str">
        <f>_xlfn.XLOOKUP(Table1[[#This Row],[Product Sub-Category]],'Product Lookup'!A:A,'Product Lookup'!B:B)</f>
        <v>Binders</v>
      </c>
      <c r="E680" s="1">
        <v>21</v>
      </c>
      <c r="F680" s="4">
        <v>5.98</v>
      </c>
      <c r="G680" s="1">
        <v>0.05</v>
      </c>
      <c r="H680" s="2">
        <v>42125</v>
      </c>
      <c r="I680" s="2">
        <v>42127</v>
      </c>
      <c r="J680" s="1" t="s">
        <v>31</v>
      </c>
      <c r="K680" s="1">
        <v>34142</v>
      </c>
      <c r="L680" s="1" t="s">
        <v>32</v>
      </c>
      <c r="M680" s="1" t="s">
        <v>546</v>
      </c>
      <c r="N680" s="1" t="s">
        <v>242</v>
      </c>
      <c r="O680" s="1" t="s">
        <v>2243</v>
      </c>
      <c r="P680" s="1" t="s">
        <v>58</v>
      </c>
      <c r="Q680" s="1" t="s">
        <v>2236</v>
      </c>
      <c r="R680" s="1" t="s">
        <v>51</v>
      </c>
      <c r="S680" s="1" t="s">
        <v>53</v>
      </c>
      <c r="T680" s="1"/>
      <c r="Y680" s="1"/>
    </row>
    <row r="681" spans="1:25" x14ac:dyDescent="0.35">
      <c r="A681" s="1">
        <v>1197</v>
      </c>
      <c r="B681" s="1" t="str">
        <f>VLOOKUP(Table1[[#This Row],[Customer ID]],'Customer Lookup'!A:B,2,)</f>
        <v>Grace McNeill Hunt</v>
      </c>
      <c r="C681" s="1">
        <v>87583</v>
      </c>
      <c r="D681" s="1" t="str">
        <f>_xlfn.XLOOKUP(Table1[[#This Row],[Product Sub-Category]],'Product Lookup'!A:A,'Product Lookup'!B:B)</f>
        <v>Chairs</v>
      </c>
      <c r="E681" s="1">
        <v>4</v>
      </c>
      <c r="F681" s="4">
        <v>355.98</v>
      </c>
      <c r="G681" s="1">
        <v>0.1</v>
      </c>
      <c r="H681" s="2">
        <v>42081</v>
      </c>
      <c r="I681" s="2">
        <v>42083</v>
      </c>
      <c r="J681" s="1" t="s">
        <v>21</v>
      </c>
      <c r="K681" s="1">
        <v>1776</v>
      </c>
      <c r="L681" s="1" t="s">
        <v>22</v>
      </c>
      <c r="M681" s="1" t="s">
        <v>547</v>
      </c>
      <c r="N681" s="1" t="s">
        <v>152</v>
      </c>
      <c r="O681" s="1" t="s">
        <v>2243</v>
      </c>
      <c r="P681" s="1" t="s">
        <v>34</v>
      </c>
      <c r="Q681" s="1" t="s">
        <v>35</v>
      </c>
      <c r="R681" s="1" t="s">
        <v>51</v>
      </c>
      <c r="S681" s="1" t="s">
        <v>36</v>
      </c>
      <c r="T681" s="1"/>
      <c r="Y681" s="1"/>
    </row>
    <row r="682" spans="1:25" x14ac:dyDescent="0.35">
      <c r="A682" s="1">
        <v>1199</v>
      </c>
      <c r="B682" s="1" t="str">
        <f>VLOOKUP(Table1[[#This Row],[Customer ID]],'Customer Lookup'!A:B,2,)</f>
        <v>Edward Lamm</v>
      </c>
      <c r="C682" s="1">
        <v>87585</v>
      </c>
      <c r="D682" s="1" t="str">
        <f>_xlfn.XLOOKUP(Table1[[#This Row],[Product Sub-Category]],'Product Lookup'!A:A,'Product Lookup'!B:B)</f>
        <v>Storage</v>
      </c>
      <c r="E682" s="1">
        <v>5</v>
      </c>
      <c r="F682" s="4">
        <v>15.14</v>
      </c>
      <c r="G682" s="1">
        <v>0.05</v>
      </c>
      <c r="H682" s="2">
        <v>42060</v>
      </c>
      <c r="I682" s="2">
        <v>42063</v>
      </c>
      <c r="J682" s="1" t="s">
        <v>21</v>
      </c>
      <c r="K682" s="1">
        <v>3060</v>
      </c>
      <c r="L682" s="1" t="s">
        <v>32</v>
      </c>
      <c r="M682" s="1" t="s">
        <v>548</v>
      </c>
      <c r="N682" s="1" t="s">
        <v>155</v>
      </c>
      <c r="O682" s="1" t="s">
        <v>2243</v>
      </c>
      <c r="P682" s="1" t="s">
        <v>58</v>
      </c>
      <c r="Q682" s="1" t="s">
        <v>119</v>
      </c>
      <c r="R682" s="1" t="s">
        <v>104</v>
      </c>
      <c r="S682" s="1" t="s">
        <v>53</v>
      </c>
      <c r="T682" s="1"/>
      <c r="Y682" s="1"/>
    </row>
    <row r="683" spans="1:25" x14ac:dyDescent="0.35">
      <c r="A683" s="1">
        <v>1200</v>
      </c>
      <c r="B683" s="1" t="str">
        <f>VLOOKUP(Table1[[#This Row],[Customer ID]],'Customer Lookup'!A:B,2,)</f>
        <v>Beth English</v>
      </c>
      <c r="C683" s="1">
        <v>87585</v>
      </c>
      <c r="D683" s="1" t="str">
        <f>_xlfn.XLOOKUP(Table1[[#This Row],[Product Sub-Category]],'Product Lookup'!A:A,'Product Lookup'!B:B)</f>
        <v>Binders</v>
      </c>
      <c r="E683" s="1">
        <v>21</v>
      </c>
      <c r="F683" s="4">
        <v>52.4</v>
      </c>
      <c r="G683" s="1">
        <v>0.05</v>
      </c>
      <c r="H683" s="2">
        <v>42060</v>
      </c>
      <c r="I683" s="2">
        <v>42062</v>
      </c>
      <c r="J683" s="1" t="s">
        <v>21</v>
      </c>
      <c r="K683" s="1">
        <v>7407</v>
      </c>
      <c r="L683" s="1" t="s">
        <v>32</v>
      </c>
      <c r="M683" s="1" t="s">
        <v>549</v>
      </c>
      <c r="N683" s="1" t="s">
        <v>46</v>
      </c>
      <c r="O683" s="1" t="s">
        <v>2243</v>
      </c>
      <c r="P683" s="1" t="s">
        <v>58</v>
      </c>
      <c r="Q683" s="1" t="s">
        <v>2236</v>
      </c>
      <c r="R683" s="1" t="s">
        <v>104</v>
      </c>
      <c r="S683" s="1" t="s">
        <v>53</v>
      </c>
      <c r="T683" s="1"/>
      <c r="Y683" s="1"/>
    </row>
    <row r="684" spans="1:25" x14ac:dyDescent="0.35">
      <c r="A684" s="1">
        <v>1202</v>
      </c>
      <c r="B684" s="1" t="str">
        <f>VLOOKUP(Table1[[#This Row],[Customer ID]],'Customer Lookup'!A:B,2,)</f>
        <v>Faye Wolf</v>
      </c>
      <c r="C684" s="1">
        <v>87585</v>
      </c>
      <c r="D684" s="1" t="str">
        <f>_xlfn.XLOOKUP(Table1[[#This Row],[Product Sub-Category]],'Product Lookup'!A:A,'Product Lookup'!B:B)</f>
        <v>Pens</v>
      </c>
      <c r="E684" s="1">
        <v>21</v>
      </c>
      <c r="F684" s="4">
        <v>36.549999999999997</v>
      </c>
      <c r="G684" s="1">
        <v>0.05</v>
      </c>
      <c r="H684" s="2">
        <v>42060</v>
      </c>
      <c r="I684" s="2">
        <v>42061</v>
      </c>
      <c r="J684" s="1" t="s">
        <v>21</v>
      </c>
      <c r="K684" s="1">
        <v>7079</v>
      </c>
      <c r="L684" s="1" t="s">
        <v>22</v>
      </c>
      <c r="M684" s="1" t="s">
        <v>550</v>
      </c>
      <c r="N684" s="1" t="s">
        <v>46</v>
      </c>
      <c r="O684" s="1" t="s">
        <v>2243</v>
      </c>
      <c r="P684" s="1" t="s">
        <v>58</v>
      </c>
      <c r="Q684" s="1" t="s">
        <v>25</v>
      </c>
      <c r="R684" s="1" t="s">
        <v>104</v>
      </c>
      <c r="S684" s="1" t="s">
        <v>26</v>
      </c>
      <c r="T684" s="1"/>
      <c r="Y684" s="1"/>
    </row>
    <row r="685" spans="1:25" x14ac:dyDescent="0.35">
      <c r="A685" s="1">
        <v>1203</v>
      </c>
      <c r="B685" s="1" t="str">
        <f>VLOOKUP(Table1[[#This Row],[Customer ID]],'Customer Lookup'!A:B,2,)</f>
        <v>Judy Merritt</v>
      </c>
      <c r="C685" s="1">
        <v>87587</v>
      </c>
      <c r="D685" s="1" t="str">
        <f>_xlfn.XLOOKUP(Table1[[#This Row],[Product Sub-Category]],'Product Lookup'!A:A,'Product Lookup'!B:B)</f>
        <v>Computer Peripherals</v>
      </c>
      <c r="E685" s="1">
        <v>12</v>
      </c>
      <c r="F685" s="4">
        <v>49.99</v>
      </c>
      <c r="G685" s="1">
        <v>0.05</v>
      </c>
      <c r="H685" s="2">
        <v>42183</v>
      </c>
      <c r="I685" s="2">
        <v>42185</v>
      </c>
      <c r="J685" s="1" t="s">
        <v>98</v>
      </c>
      <c r="K685" s="1">
        <v>2920</v>
      </c>
      <c r="L685" s="1" t="s">
        <v>32</v>
      </c>
      <c r="M685" s="1" t="s">
        <v>292</v>
      </c>
      <c r="N685" s="1" t="s">
        <v>291</v>
      </c>
      <c r="O685" s="1" t="s">
        <v>2244</v>
      </c>
      <c r="P685" s="1" t="s">
        <v>73</v>
      </c>
      <c r="Q685" s="1" t="s">
        <v>144</v>
      </c>
      <c r="R685" s="1" t="s">
        <v>51</v>
      </c>
      <c r="S685" s="1" t="s">
        <v>53</v>
      </c>
      <c r="T685" s="1"/>
      <c r="Y685" s="1"/>
    </row>
    <row r="686" spans="1:25" x14ac:dyDescent="0.35">
      <c r="A686" s="1">
        <v>1211</v>
      </c>
      <c r="B686" s="1" t="str">
        <f>VLOOKUP(Table1[[#This Row],[Customer ID]],'Customer Lookup'!A:B,2,)</f>
        <v>Debra Proctor</v>
      </c>
      <c r="C686" s="1">
        <v>88598</v>
      </c>
      <c r="D686" s="1" t="str">
        <f>_xlfn.XLOOKUP(Table1[[#This Row],[Product Sub-Category]],'Product Lookup'!A:A,'Product Lookup'!B:B)</f>
        <v>Labels</v>
      </c>
      <c r="E686" s="1">
        <v>4</v>
      </c>
      <c r="F686" s="4">
        <v>3.08</v>
      </c>
      <c r="G686" s="1">
        <v>0.05</v>
      </c>
      <c r="H686" s="2">
        <v>42036</v>
      </c>
      <c r="I686" s="2">
        <v>42041</v>
      </c>
      <c r="J686" s="1" t="s">
        <v>98</v>
      </c>
      <c r="K686" s="1">
        <v>46806</v>
      </c>
      <c r="L686" s="1" t="s">
        <v>32</v>
      </c>
      <c r="M686" s="1" t="s">
        <v>551</v>
      </c>
      <c r="N686" s="1" t="s">
        <v>376</v>
      </c>
      <c r="O686" s="1" t="s">
        <v>2244</v>
      </c>
      <c r="P686" s="1" t="s">
        <v>58</v>
      </c>
      <c r="Q686" s="1" t="s">
        <v>116</v>
      </c>
      <c r="R686" s="1" t="s">
        <v>81</v>
      </c>
      <c r="S686" s="1" t="s">
        <v>53</v>
      </c>
      <c r="T686" s="1"/>
      <c r="Y686" s="1"/>
    </row>
    <row r="687" spans="1:25" x14ac:dyDescent="0.35">
      <c r="A687" s="1">
        <v>1212</v>
      </c>
      <c r="B687" s="1" t="str">
        <f>VLOOKUP(Table1[[#This Row],[Customer ID]],'Customer Lookup'!A:B,2,)</f>
        <v>Eileen Fletcher</v>
      </c>
      <c r="C687" s="1">
        <v>88600</v>
      </c>
      <c r="D687" s="1" t="str">
        <f>_xlfn.XLOOKUP(Table1[[#This Row],[Product Sub-Category]],'Product Lookup'!A:A,'Product Lookup'!B:B)</f>
        <v>Binders</v>
      </c>
      <c r="E687" s="1">
        <v>12</v>
      </c>
      <c r="F687" s="4">
        <v>4.91</v>
      </c>
      <c r="G687" s="1">
        <v>0.05</v>
      </c>
      <c r="H687" s="2">
        <v>42019</v>
      </c>
      <c r="I687" s="2">
        <v>42020</v>
      </c>
      <c r="J687" s="1" t="s">
        <v>21</v>
      </c>
      <c r="K687" s="1">
        <v>46404</v>
      </c>
      <c r="L687" s="1" t="s">
        <v>32</v>
      </c>
      <c r="M687" s="1" t="s">
        <v>552</v>
      </c>
      <c r="N687" s="1" t="s">
        <v>376</v>
      </c>
      <c r="O687" s="1" t="s">
        <v>2244</v>
      </c>
      <c r="P687" s="1" t="s">
        <v>58</v>
      </c>
      <c r="Q687" s="1" t="s">
        <v>2236</v>
      </c>
      <c r="R687" s="1" t="s">
        <v>81</v>
      </c>
      <c r="S687" s="1" t="s">
        <v>53</v>
      </c>
      <c r="T687" s="1"/>
      <c r="Y687" s="1"/>
    </row>
    <row r="688" spans="1:25" x14ac:dyDescent="0.35">
      <c r="A688" s="1">
        <v>1212</v>
      </c>
      <c r="B688" s="1" t="str">
        <f>VLOOKUP(Table1[[#This Row],[Customer ID]],'Customer Lookup'!A:B,2,)</f>
        <v>Eileen Fletcher</v>
      </c>
      <c r="C688" s="1">
        <v>88600</v>
      </c>
      <c r="D688" s="1" t="str">
        <f>_xlfn.XLOOKUP(Table1[[#This Row],[Product Sub-Category]],'Product Lookup'!A:A,'Product Lookup'!B:B)</f>
        <v>Copiers</v>
      </c>
      <c r="E688" s="1">
        <v>1</v>
      </c>
      <c r="F688" s="4">
        <v>3499.99</v>
      </c>
      <c r="G688" s="1">
        <v>0.15</v>
      </c>
      <c r="H688" s="2">
        <v>42019</v>
      </c>
      <c r="I688" s="2">
        <v>42020</v>
      </c>
      <c r="J688" s="1" t="s">
        <v>21</v>
      </c>
      <c r="K688" s="1">
        <v>46404</v>
      </c>
      <c r="L688" s="1" t="s">
        <v>32</v>
      </c>
      <c r="M688" s="1" t="s">
        <v>552</v>
      </c>
      <c r="N688" s="1" t="s">
        <v>376</v>
      </c>
      <c r="O688" s="1" t="s">
        <v>2244</v>
      </c>
      <c r="P688" s="1" t="s">
        <v>73</v>
      </c>
      <c r="Q688" s="1" t="s">
        <v>2241</v>
      </c>
      <c r="R688" s="1" t="s">
        <v>81</v>
      </c>
      <c r="S688" s="1" t="s">
        <v>178</v>
      </c>
      <c r="T688" s="1"/>
      <c r="Y688" s="1"/>
    </row>
    <row r="689" spans="1:25" x14ac:dyDescent="0.35">
      <c r="A689" s="1">
        <v>1213</v>
      </c>
      <c r="B689" s="1" t="str">
        <f>VLOOKUP(Table1[[#This Row],[Customer ID]],'Customer Lookup'!A:B,2,)</f>
        <v>Jeremy Pratt</v>
      </c>
      <c r="C689" s="1">
        <v>88599</v>
      </c>
      <c r="D689" s="1" t="str">
        <f>_xlfn.XLOOKUP(Table1[[#This Row],[Product Sub-Category]],'Product Lookup'!A:A,'Product Lookup'!B:B)</f>
        <v>Computer Peripherals</v>
      </c>
      <c r="E689" s="1">
        <v>13</v>
      </c>
      <c r="F689" s="4">
        <v>29.89</v>
      </c>
      <c r="G689" s="1">
        <v>0.05</v>
      </c>
      <c r="H689" s="2">
        <v>42039</v>
      </c>
      <c r="I689" s="2">
        <v>42044</v>
      </c>
      <c r="J689" s="1" t="s">
        <v>98</v>
      </c>
      <c r="K689" s="1">
        <v>46530</v>
      </c>
      <c r="L689" s="1" t="s">
        <v>22</v>
      </c>
      <c r="M689" s="1" t="s">
        <v>553</v>
      </c>
      <c r="N689" s="1" t="s">
        <v>376</v>
      </c>
      <c r="O689" s="1" t="s">
        <v>2244</v>
      </c>
      <c r="P689" s="1" t="s">
        <v>73</v>
      </c>
      <c r="Q689" s="1" t="s">
        <v>144</v>
      </c>
      <c r="R689" s="1" t="s">
        <v>81</v>
      </c>
      <c r="S689" s="1" t="s">
        <v>44</v>
      </c>
      <c r="T689" s="1"/>
      <c r="Y689" s="1"/>
    </row>
    <row r="690" spans="1:25" x14ac:dyDescent="0.35">
      <c r="A690" s="1">
        <v>1213</v>
      </c>
      <c r="B690" s="1" t="str">
        <f>VLOOKUP(Table1[[#This Row],[Customer ID]],'Customer Lookup'!A:B,2,)</f>
        <v>Jeremy Pratt</v>
      </c>
      <c r="C690" s="1">
        <v>88599</v>
      </c>
      <c r="D690" s="1" t="str">
        <f>_xlfn.XLOOKUP(Table1[[#This Row],[Product Sub-Category]],'Product Lookup'!A:A,'Product Lookup'!B:B)</f>
        <v>Paper</v>
      </c>
      <c r="E690" s="1">
        <v>5</v>
      </c>
      <c r="F690" s="4">
        <v>8.34</v>
      </c>
      <c r="G690" s="1">
        <v>0.05</v>
      </c>
      <c r="H690" s="2">
        <v>42039</v>
      </c>
      <c r="I690" s="2">
        <v>42043</v>
      </c>
      <c r="J690" s="1" t="s">
        <v>98</v>
      </c>
      <c r="K690" s="1">
        <v>46530</v>
      </c>
      <c r="L690" s="1" t="s">
        <v>32</v>
      </c>
      <c r="M690" s="1" t="s">
        <v>553</v>
      </c>
      <c r="N690" s="1" t="s">
        <v>376</v>
      </c>
      <c r="O690" s="1" t="s">
        <v>2244</v>
      </c>
      <c r="P690" s="1" t="s">
        <v>58</v>
      </c>
      <c r="Q690" s="1" t="s">
        <v>83</v>
      </c>
      <c r="R690" s="1" t="s">
        <v>81</v>
      </c>
      <c r="S690" s="1" t="s">
        <v>53</v>
      </c>
      <c r="T690" s="1"/>
      <c r="Y690" s="1"/>
    </row>
    <row r="691" spans="1:25" x14ac:dyDescent="0.35">
      <c r="A691" s="1">
        <v>1213</v>
      </c>
      <c r="B691" s="1" t="str">
        <f>VLOOKUP(Table1[[#This Row],[Customer ID]],'Customer Lookup'!A:B,2,)</f>
        <v>Jeremy Pratt</v>
      </c>
      <c r="C691" s="1">
        <v>88600</v>
      </c>
      <c r="D691" s="1" t="str">
        <f>_xlfn.XLOOKUP(Table1[[#This Row],[Product Sub-Category]],'Product Lookup'!A:A,'Product Lookup'!B:B)</f>
        <v>Pens</v>
      </c>
      <c r="E691" s="1">
        <v>2</v>
      </c>
      <c r="F691" s="4">
        <v>5.84</v>
      </c>
      <c r="G691" s="1">
        <v>0.05</v>
      </c>
      <c r="H691" s="2">
        <v>42019</v>
      </c>
      <c r="I691" s="2">
        <v>42021</v>
      </c>
      <c r="J691" s="1" t="s">
        <v>21</v>
      </c>
      <c r="K691" s="1">
        <v>46530</v>
      </c>
      <c r="L691" s="1" t="s">
        <v>32</v>
      </c>
      <c r="M691" s="1" t="s">
        <v>553</v>
      </c>
      <c r="N691" s="1" t="s">
        <v>376</v>
      </c>
      <c r="O691" s="1" t="s">
        <v>2243</v>
      </c>
      <c r="P691" s="1" t="s">
        <v>58</v>
      </c>
      <c r="Q691" s="1" t="s">
        <v>25</v>
      </c>
      <c r="R691" s="1" t="s">
        <v>81</v>
      </c>
      <c r="S691" s="1" t="s">
        <v>26</v>
      </c>
      <c r="T691" s="1"/>
      <c r="Y691" s="1"/>
    </row>
    <row r="692" spans="1:25" x14ac:dyDescent="0.35">
      <c r="A692" s="1">
        <v>1217</v>
      </c>
      <c r="B692" s="1" t="str">
        <f>VLOOKUP(Table1[[#This Row],[Customer ID]],'Customer Lookup'!A:B,2,)</f>
        <v>Billy Perry Browning</v>
      </c>
      <c r="C692" s="1">
        <v>54595</v>
      </c>
      <c r="D692" s="1" t="str">
        <f>_xlfn.XLOOKUP(Table1[[#This Row],[Product Sub-Category]],'Product Lookup'!A:A,'Product Lookup'!B:B)</f>
        <v>Chairs</v>
      </c>
      <c r="E692" s="1">
        <v>41</v>
      </c>
      <c r="F692" s="4">
        <v>130.97999999999999</v>
      </c>
      <c r="G692" s="1">
        <v>0.1</v>
      </c>
      <c r="H692" s="2">
        <v>42122</v>
      </c>
      <c r="I692" s="2">
        <v>42125</v>
      </c>
      <c r="J692" s="1" t="s">
        <v>50</v>
      </c>
      <c r="K692" s="1">
        <v>2112</v>
      </c>
      <c r="L692" s="1" t="s">
        <v>22</v>
      </c>
      <c r="M692" s="1" t="s">
        <v>153</v>
      </c>
      <c r="N692" s="1" t="s">
        <v>152</v>
      </c>
      <c r="O692" s="1" t="s">
        <v>2243</v>
      </c>
      <c r="P692" s="1" t="s">
        <v>34</v>
      </c>
      <c r="Q692" s="1" t="s">
        <v>35</v>
      </c>
      <c r="R692" s="1" t="s">
        <v>51</v>
      </c>
      <c r="S692" s="1" t="s">
        <v>36</v>
      </c>
      <c r="T692" s="1"/>
      <c r="Y692" s="1"/>
    </row>
    <row r="693" spans="1:25" x14ac:dyDescent="0.35">
      <c r="A693" s="1">
        <v>1226</v>
      </c>
      <c r="B693" s="1" t="str">
        <f>VLOOKUP(Table1[[#This Row],[Customer ID]],'Customer Lookup'!A:B,2,)</f>
        <v>Ken Cash</v>
      </c>
      <c r="C693" s="1">
        <v>90800</v>
      </c>
      <c r="D693" s="1" t="str">
        <f>_xlfn.XLOOKUP(Table1[[#This Row],[Product Sub-Category]],'Product Lookup'!A:A,'Product Lookup'!B:B)</f>
        <v>Scissors</v>
      </c>
      <c r="E693" s="1">
        <v>8</v>
      </c>
      <c r="F693" s="4">
        <v>8.34</v>
      </c>
      <c r="G693" s="1">
        <v>0.05</v>
      </c>
      <c r="H693" s="2">
        <v>42122</v>
      </c>
      <c r="I693" s="2">
        <v>42124</v>
      </c>
      <c r="J693" s="1" t="s">
        <v>50</v>
      </c>
      <c r="K693" s="1">
        <v>2861</v>
      </c>
      <c r="L693" s="1" t="s">
        <v>32</v>
      </c>
      <c r="M693" s="1" t="s">
        <v>554</v>
      </c>
      <c r="N693" s="1" t="s">
        <v>291</v>
      </c>
      <c r="O693" s="1" t="s">
        <v>2243</v>
      </c>
      <c r="P693" s="1" t="s">
        <v>58</v>
      </c>
      <c r="Q693" s="1" t="s">
        <v>2239</v>
      </c>
      <c r="R693" s="1" t="s">
        <v>51</v>
      </c>
      <c r="S693" s="1" t="s">
        <v>44</v>
      </c>
      <c r="T693" s="1"/>
      <c r="Y693" s="1"/>
    </row>
    <row r="694" spans="1:25" x14ac:dyDescent="0.35">
      <c r="A694" s="1">
        <v>1227</v>
      </c>
      <c r="B694" s="1" t="str">
        <f>VLOOKUP(Table1[[#This Row],[Customer ID]],'Customer Lookup'!A:B,2,)</f>
        <v>Elsie Hwang</v>
      </c>
      <c r="C694" s="1">
        <v>90800</v>
      </c>
      <c r="D694" s="1" t="str">
        <f>_xlfn.XLOOKUP(Table1[[#This Row],[Product Sub-Category]],'Product Lookup'!A:A,'Product Lookup'!B:B)</f>
        <v>Chairs</v>
      </c>
      <c r="E694" s="1">
        <v>10</v>
      </c>
      <c r="F694" s="4">
        <v>130.97999999999999</v>
      </c>
      <c r="G694" s="1">
        <v>0.1</v>
      </c>
      <c r="H694" s="2">
        <v>42122</v>
      </c>
      <c r="I694" s="2">
        <v>42125</v>
      </c>
      <c r="J694" s="1" t="s">
        <v>50</v>
      </c>
      <c r="K694" s="1">
        <v>5403</v>
      </c>
      <c r="L694" s="1" t="s">
        <v>22</v>
      </c>
      <c r="M694" s="1" t="s">
        <v>401</v>
      </c>
      <c r="N694" s="1" t="s">
        <v>121</v>
      </c>
      <c r="O694" s="1" t="s">
        <v>2243</v>
      </c>
      <c r="P694" s="1" t="s">
        <v>34</v>
      </c>
      <c r="Q694" s="1" t="s">
        <v>35</v>
      </c>
      <c r="R694" s="1" t="s">
        <v>51</v>
      </c>
      <c r="S694" s="1" t="s">
        <v>36</v>
      </c>
      <c r="T694" s="1"/>
      <c r="Y694" s="1"/>
    </row>
    <row r="695" spans="1:25" x14ac:dyDescent="0.35">
      <c r="A695" s="1">
        <v>1228</v>
      </c>
      <c r="B695" s="1" t="str">
        <f>VLOOKUP(Table1[[#This Row],[Customer ID]],'Customer Lookup'!A:B,2,)</f>
        <v>Hazel Jennings</v>
      </c>
      <c r="C695" s="1">
        <v>55874</v>
      </c>
      <c r="D695" s="1" t="str">
        <f>_xlfn.XLOOKUP(Table1[[#This Row],[Product Sub-Category]],'Product Lookup'!A:A,'Product Lookup'!B:B)</f>
        <v>Binders</v>
      </c>
      <c r="E695" s="1">
        <v>28</v>
      </c>
      <c r="F695" s="4">
        <v>7.1</v>
      </c>
      <c r="G695" s="1">
        <v>0.05</v>
      </c>
      <c r="H695" s="2">
        <v>42051</v>
      </c>
      <c r="I695" s="2">
        <v>42052</v>
      </c>
      <c r="J695" s="1" t="s">
        <v>50</v>
      </c>
      <c r="K695" s="1">
        <v>19140</v>
      </c>
      <c r="L695" s="1" t="s">
        <v>32</v>
      </c>
      <c r="M695" s="1" t="s">
        <v>555</v>
      </c>
      <c r="N695" s="1" t="s">
        <v>174</v>
      </c>
      <c r="O695" s="1" t="s">
        <v>2243</v>
      </c>
      <c r="P695" s="1" t="s">
        <v>58</v>
      </c>
      <c r="Q695" s="1" t="s">
        <v>2236</v>
      </c>
      <c r="R695" s="1" t="s">
        <v>51</v>
      </c>
      <c r="S695" s="1" t="s">
        <v>53</v>
      </c>
      <c r="T695" s="1"/>
      <c r="Y695" s="1"/>
    </row>
    <row r="696" spans="1:25" x14ac:dyDescent="0.35">
      <c r="A696" s="1">
        <v>1228</v>
      </c>
      <c r="B696" s="1" t="str">
        <f>VLOOKUP(Table1[[#This Row],[Customer ID]],'Customer Lookup'!A:B,2,)</f>
        <v>Hazel Jennings</v>
      </c>
      <c r="C696" s="1">
        <v>55874</v>
      </c>
      <c r="D696" s="1" t="str">
        <f>_xlfn.XLOOKUP(Table1[[#This Row],[Product Sub-Category]],'Product Lookup'!A:A,'Product Lookup'!B:B)</f>
        <v>Computer Peripherals</v>
      </c>
      <c r="E696" s="1">
        <v>41</v>
      </c>
      <c r="F696" s="4">
        <v>4.9800000000000004</v>
      </c>
      <c r="G696" s="1">
        <v>0.05</v>
      </c>
      <c r="H696" s="2">
        <v>42051</v>
      </c>
      <c r="I696" s="2">
        <v>42053</v>
      </c>
      <c r="J696" s="1" t="s">
        <v>50</v>
      </c>
      <c r="K696" s="1">
        <v>19140</v>
      </c>
      <c r="L696" s="1" t="s">
        <v>22</v>
      </c>
      <c r="M696" s="1" t="s">
        <v>555</v>
      </c>
      <c r="N696" s="1" t="s">
        <v>174</v>
      </c>
      <c r="O696" s="1" t="s">
        <v>2243</v>
      </c>
      <c r="P696" s="1" t="s">
        <v>73</v>
      </c>
      <c r="Q696" s="1" t="s">
        <v>144</v>
      </c>
      <c r="R696" s="1" t="s">
        <v>51</v>
      </c>
      <c r="S696" s="1" t="s">
        <v>44</v>
      </c>
      <c r="T696" s="1"/>
      <c r="Y696" s="1"/>
    </row>
    <row r="697" spans="1:25" x14ac:dyDescent="0.35">
      <c r="A697" s="1">
        <v>1228</v>
      </c>
      <c r="B697" s="1" t="str">
        <f>VLOOKUP(Table1[[#This Row],[Customer ID]],'Customer Lookup'!A:B,2,)</f>
        <v>Hazel Jennings</v>
      </c>
      <c r="C697" s="1">
        <v>55874</v>
      </c>
      <c r="D697" s="1" t="str">
        <f>_xlfn.XLOOKUP(Table1[[#This Row],[Product Sub-Category]],'Product Lookup'!A:A,'Product Lookup'!B:B)</f>
        <v>Envelopes</v>
      </c>
      <c r="E697" s="1">
        <v>24</v>
      </c>
      <c r="F697" s="4">
        <v>5.68</v>
      </c>
      <c r="G697" s="1">
        <v>0.05</v>
      </c>
      <c r="H697" s="2">
        <v>42051</v>
      </c>
      <c r="I697" s="2">
        <v>42051</v>
      </c>
      <c r="J697" s="1" t="s">
        <v>50</v>
      </c>
      <c r="K697" s="1">
        <v>19140</v>
      </c>
      <c r="L697" s="1" t="s">
        <v>32</v>
      </c>
      <c r="M697" s="1" t="s">
        <v>555</v>
      </c>
      <c r="N697" s="1" t="s">
        <v>174</v>
      </c>
      <c r="O697" s="1" t="s">
        <v>2244</v>
      </c>
      <c r="P697" s="1" t="s">
        <v>58</v>
      </c>
      <c r="Q697" s="1" t="s">
        <v>61</v>
      </c>
      <c r="R697" s="1" t="s">
        <v>51</v>
      </c>
      <c r="S697" s="1" t="s">
        <v>53</v>
      </c>
      <c r="T697" s="1"/>
      <c r="Y697" s="1"/>
    </row>
    <row r="698" spans="1:25" x14ac:dyDescent="0.35">
      <c r="A698" s="1">
        <v>1229</v>
      </c>
      <c r="B698" s="1" t="str">
        <f>VLOOKUP(Table1[[#This Row],[Customer ID]],'Customer Lookup'!A:B,2,)</f>
        <v>Patrick Byrne</v>
      </c>
      <c r="C698" s="1">
        <v>90378</v>
      </c>
      <c r="D698" s="1" t="str">
        <f>_xlfn.XLOOKUP(Table1[[#This Row],[Product Sub-Category]],'Product Lookup'!A:A,'Product Lookup'!B:B)</f>
        <v>Computer Peripherals</v>
      </c>
      <c r="E698" s="1">
        <v>10</v>
      </c>
      <c r="F698" s="4">
        <v>4.9800000000000004</v>
      </c>
      <c r="G698" s="1">
        <v>0.05</v>
      </c>
      <c r="H698" s="2">
        <v>42051</v>
      </c>
      <c r="I698" s="2">
        <v>42053</v>
      </c>
      <c r="J698" s="1" t="s">
        <v>50</v>
      </c>
      <c r="K698" s="1">
        <v>75482</v>
      </c>
      <c r="L698" s="1" t="s">
        <v>22</v>
      </c>
      <c r="M698" s="1" t="s">
        <v>556</v>
      </c>
      <c r="N698" s="1" t="s">
        <v>112</v>
      </c>
      <c r="O698" s="1" t="s">
        <v>2244</v>
      </c>
      <c r="P698" s="1" t="s">
        <v>73</v>
      </c>
      <c r="Q698" s="1" t="s">
        <v>144</v>
      </c>
      <c r="R698" s="1" t="s">
        <v>51</v>
      </c>
      <c r="S698" s="1" t="s">
        <v>44</v>
      </c>
      <c r="T698" s="1"/>
      <c r="Y698" s="1"/>
    </row>
    <row r="699" spans="1:25" x14ac:dyDescent="0.35">
      <c r="A699" s="1">
        <v>1233</v>
      </c>
      <c r="B699" s="1" t="str">
        <f>VLOOKUP(Table1[[#This Row],[Customer ID]],'Customer Lookup'!A:B,2,)</f>
        <v>Gary Hester</v>
      </c>
      <c r="C699" s="1">
        <v>89375</v>
      </c>
      <c r="D699" s="1" t="str">
        <f>_xlfn.XLOOKUP(Table1[[#This Row],[Product Sub-Category]],'Product Lookup'!A:A,'Product Lookup'!B:B)</f>
        <v>Binders</v>
      </c>
      <c r="E699" s="1">
        <v>5</v>
      </c>
      <c r="F699" s="4">
        <v>120.98</v>
      </c>
      <c r="G699" s="1">
        <v>0.1</v>
      </c>
      <c r="H699" s="2">
        <v>42103</v>
      </c>
      <c r="I699" s="2">
        <v>42105</v>
      </c>
      <c r="J699" s="1" t="s">
        <v>41</v>
      </c>
      <c r="K699" s="1">
        <v>75028</v>
      </c>
      <c r="L699" s="1" t="s">
        <v>22</v>
      </c>
      <c r="M699" s="1" t="s">
        <v>557</v>
      </c>
      <c r="N699" s="1" t="s">
        <v>112</v>
      </c>
      <c r="O699" s="1" t="s">
        <v>2244</v>
      </c>
      <c r="P699" s="1" t="s">
        <v>58</v>
      </c>
      <c r="Q699" s="1" t="s">
        <v>2236</v>
      </c>
      <c r="R699" s="1" t="s">
        <v>104</v>
      </c>
      <c r="S699" s="1" t="s">
        <v>53</v>
      </c>
      <c r="T699" s="1"/>
      <c r="Y699" s="1"/>
    </row>
    <row r="700" spans="1:25" x14ac:dyDescent="0.35">
      <c r="A700" s="1">
        <v>1233</v>
      </c>
      <c r="B700" s="1" t="str">
        <f>VLOOKUP(Table1[[#This Row],[Customer ID]],'Customer Lookup'!A:B,2,)</f>
        <v>Gary Hester</v>
      </c>
      <c r="C700" s="1">
        <v>89375</v>
      </c>
      <c r="D700" s="1" t="str">
        <f>_xlfn.XLOOKUP(Table1[[#This Row],[Product Sub-Category]],'Product Lookup'!A:A,'Product Lookup'!B:B)</f>
        <v>Computer Peripherals</v>
      </c>
      <c r="E700" s="1">
        <v>1</v>
      </c>
      <c r="F700" s="4">
        <v>152.47999999999999</v>
      </c>
      <c r="G700" s="1">
        <v>0.1</v>
      </c>
      <c r="H700" s="2">
        <v>42103</v>
      </c>
      <c r="I700" s="2">
        <v>42105</v>
      </c>
      <c r="J700" s="1" t="s">
        <v>41</v>
      </c>
      <c r="K700" s="1">
        <v>75028</v>
      </c>
      <c r="L700" s="1" t="s">
        <v>22</v>
      </c>
      <c r="M700" s="1" t="s">
        <v>557</v>
      </c>
      <c r="N700" s="1" t="s">
        <v>112</v>
      </c>
      <c r="O700" s="1" t="s">
        <v>2244</v>
      </c>
      <c r="P700" s="1" t="s">
        <v>73</v>
      </c>
      <c r="Q700" s="1" t="s">
        <v>144</v>
      </c>
      <c r="R700" s="1" t="s">
        <v>104</v>
      </c>
      <c r="S700" s="1" t="s">
        <v>53</v>
      </c>
      <c r="T700" s="1"/>
      <c r="Y700" s="1"/>
    </row>
    <row r="701" spans="1:25" x14ac:dyDescent="0.35">
      <c r="A701" s="1">
        <v>1233</v>
      </c>
      <c r="B701" s="1" t="str">
        <f>VLOOKUP(Table1[[#This Row],[Customer ID]],'Customer Lookup'!A:B,2,)</f>
        <v>Gary Hester</v>
      </c>
      <c r="C701" s="1">
        <v>89376</v>
      </c>
      <c r="D701" s="1" t="str">
        <f>_xlfn.XLOOKUP(Table1[[#This Row],[Product Sub-Category]],'Product Lookup'!A:A,'Product Lookup'!B:B)</f>
        <v>Computer Peripherals</v>
      </c>
      <c r="E701" s="1">
        <v>1</v>
      </c>
      <c r="F701" s="4">
        <v>99.99</v>
      </c>
      <c r="G701" s="1">
        <v>0.05</v>
      </c>
      <c r="H701" s="2">
        <v>42159</v>
      </c>
      <c r="I701" s="2">
        <v>42161</v>
      </c>
      <c r="J701" s="1" t="s">
        <v>21</v>
      </c>
      <c r="K701" s="1">
        <v>75028</v>
      </c>
      <c r="L701" s="1" t="s">
        <v>32</v>
      </c>
      <c r="M701" s="1" t="s">
        <v>557</v>
      </c>
      <c r="N701" s="1" t="s">
        <v>112</v>
      </c>
      <c r="O701" s="1" t="s">
        <v>2244</v>
      </c>
      <c r="P701" s="1" t="s">
        <v>73</v>
      </c>
      <c r="Q701" s="1" t="s">
        <v>144</v>
      </c>
      <c r="R701" s="1" t="s">
        <v>104</v>
      </c>
      <c r="S701" s="1" t="s">
        <v>53</v>
      </c>
      <c r="T701" s="1"/>
      <c r="Y701" s="1"/>
    </row>
    <row r="702" spans="1:25" x14ac:dyDescent="0.35">
      <c r="A702" s="1">
        <v>1233</v>
      </c>
      <c r="B702" s="1" t="str">
        <f>VLOOKUP(Table1[[#This Row],[Customer ID]],'Customer Lookup'!A:B,2,)</f>
        <v>Gary Hester</v>
      </c>
      <c r="C702" s="1">
        <v>89376</v>
      </c>
      <c r="D702" s="1" t="str">
        <f>_xlfn.XLOOKUP(Table1[[#This Row],[Product Sub-Category]],'Product Lookup'!A:A,'Product Lookup'!B:B)</f>
        <v>Telephones</v>
      </c>
      <c r="E702" s="1">
        <v>6</v>
      </c>
      <c r="F702" s="4">
        <v>205.99</v>
      </c>
      <c r="G702" s="1">
        <v>0.1</v>
      </c>
      <c r="H702" s="2">
        <v>42159</v>
      </c>
      <c r="I702" s="2">
        <v>42160</v>
      </c>
      <c r="J702" s="1" t="s">
        <v>21</v>
      </c>
      <c r="K702" s="1">
        <v>75028</v>
      </c>
      <c r="L702" s="1" t="s">
        <v>32</v>
      </c>
      <c r="M702" s="1" t="s">
        <v>557</v>
      </c>
      <c r="N702" s="1" t="s">
        <v>112</v>
      </c>
      <c r="O702" s="1" t="s">
        <v>2244</v>
      </c>
      <c r="P702" s="1" t="s">
        <v>73</v>
      </c>
      <c r="Q702" s="1" t="s">
        <v>2234</v>
      </c>
      <c r="R702" s="1" t="s">
        <v>104</v>
      </c>
      <c r="S702" s="1" t="s">
        <v>53</v>
      </c>
      <c r="T702" s="1"/>
      <c r="Y702" s="1"/>
    </row>
    <row r="703" spans="1:25" x14ac:dyDescent="0.35">
      <c r="A703" s="1">
        <v>1237</v>
      </c>
      <c r="B703" s="1" t="str">
        <f>VLOOKUP(Table1[[#This Row],[Customer ID]],'Customer Lookup'!A:B,2,)</f>
        <v>Eva Simpson</v>
      </c>
      <c r="C703" s="1">
        <v>86075</v>
      </c>
      <c r="D703" s="1" t="str">
        <f>_xlfn.XLOOKUP(Table1[[#This Row],[Product Sub-Category]],'Product Lookup'!A:A,'Product Lookup'!B:B)</f>
        <v>Chairs</v>
      </c>
      <c r="E703" s="1">
        <v>9</v>
      </c>
      <c r="F703" s="4">
        <v>128.24</v>
      </c>
      <c r="G703" s="1">
        <v>0.1</v>
      </c>
      <c r="H703" s="2">
        <v>42035</v>
      </c>
      <c r="I703" s="2">
        <v>42037</v>
      </c>
      <c r="J703" s="1" t="s">
        <v>50</v>
      </c>
      <c r="K703" s="1">
        <v>75007</v>
      </c>
      <c r="L703" s="1" t="s">
        <v>32</v>
      </c>
      <c r="M703" s="1" t="s">
        <v>558</v>
      </c>
      <c r="N703" s="1" t="s">
        <v>112</v>
      </c>
      <c r="O703" s="1" t="s">
        <v>2244</v>
      </c>
      <c r="P703" s="1" t="s">
        <v>34</v>
      </c>
      <c r="Q703" s="1" t="s">
        <v>35</v>
      </c>
      <c r="R703" s="1" t="s">
        <v>81</v>
      </c>
      <c r="S703" s="1" t="s">
        <v>75</v>
      </c>
      <c r="T703" s="1"/>
      <c r="Y703" s="1"/>
    </row>
    <row r="704" spans="1:25" x14ac:dyDescent="0.35">
      <c r="A704" s="1">
        <v>1237</v>
      </c>
      <c r="B704" s="1" t="str">
        <f>VLOOKUP(Table1[[#This Row],[Customer ID]],'Customer Lookup'!A:B,2,)</f>
        <v>Eva Simpson</v>
      </c>
      <c r="C704" s="1">
        <v>86076</v>
      </c>
      <c r="D704" s="1" t="str">
        <f>_xlfn.XLOOKUP(Table1[[#This Row],[Product Sub-Category]],'Product Lookup'!A:A,'Product Lookup'!B:B)</f>
        <v>Furnishings</v>
      </c>
      <c r="E704" s="1">
        <v>3</v>
      </c>
      <c r="F704" s="4">
        <v>7.38</v>
      </c>
      <c r="G704" s="1">
        <v>0.05</v>
      </c>
      <c r="H704" s="2">
        <v>42092</v>
      </c>
      <c r="I704" s="2">
        <v>42093</v>
      </c>
      <c r="J704" s="1" t="s">
        <v>31</v>
      </c>
      <c r="K704" s="1">
        <v>75007</v>
      </c>
      <c r="L704" s="1" t="s">
        <v>32</v>
      </c>
      <c r="M704" s="1" t="s">
        <v>558</v>
      </c>
      <c r="N704" s="1" t="s">
        <v>112</v>
      </c>
      <c r="O704" s="1" t="s">
        <v>2244</v>
      </c>
      <c r="P704" s="1" t="s">
        <v>34</v>
      </c>
      <c r="Q704" s="1" t="s">
        <v>52</v>
      </c>
      <c r="R704" s="1" t="s">
        <v>81</v>
      </c>
      <c r="S704" s="1" t="s">
        <v>53</v>
      </c>
      <c r="T704" s="1"/>
      <c r="Y704" s="1"/>
    </row>
    <row r="705" spans="1:25" x14ac:dyDescent="0.35">
      <c r="A705" s="1">
        <v>1237</v>
      </c>
      <c r="B705" s="1" t="str">
        <f>VLOOKUP(Table1[[#This Row],[Customer ID]],'Customer Lookup'!A:B,2,)</f>
        <v>Eva Simpson</v>
      </c>
      <c r="C705" s="1">
        <v>86077</v>
      </c>
      <c r="D705" s="1" t="str">
        <f>_xlfn.XLOOKUP(Table1[[#This Row],[Product Sub-Category]],'Product Lookup'!A:A,'Product Lookup'!B:B)</f>
        <v>Office Machines</v>
      </c>
      <c r="E705" s="1">
        <v>20</v>
      </c>
      <c r="F705" s="4">
        <v>300.98</v>
      </c>
      <c r="G705" s="1">
        <v>0.1</v>
      </c>
      <c r="H705" s="2">
        <v>42149</v>
      </c>
      <c r="I705" s="2">
        <v>42150</v>
      </c>
      <c r="J705" s="1" t="s">
        <v>50</v>
      </c>
      <c r="K705" s="1">
        <v>75007</v>
      </c>
      <c r="L705" s="1" t="s">
        <v>32</v>
      </c>
      <c r="M705" s="1" t="s">
        <v>558</v>
      </c>
      <c r="N705" s="1" t="s">
        <v>112</v>
      </c>
      <c r="O705" s="1" t="s">
        <v>2244</v>
      </c>
      <c r="P705" s="1" t="s">
        <v>73</v>
      </c>
      <c r="Q705" s="1" t="s">
        <v>74</v>
      </c>
      <c r="R705" s="1" t="s">
        <v>81</v>
      </c>
      <c r="S705" s="1" t="s">
        <v>75</v>
      </c>
      <c r="T705" s="1"/>
      <c r="Y705" s="1"/>
    </row>
    <row r="706" spans="1:25" x14ac:dyDescent="0.35">
      <c r="A706" s="1">
        <v>1237</v>
      </c>
      <c r="B706" s="1" t="str">
        <f>VLOOKUP(Table1[[#This Row],[Customer ID]],'Customer Lookup'!A:B,2,)</f>
        <v>Eva Simpson</v>
      </c>
      <c r="C706" s="1">
        <v>86077</v>
      </c>
      <c r="D706" s="1" t="str">
        <f>_xlfn.XLOOKUP(Table1[[#This Row],[Product Sub-Category]],'Product Lookup'!A:A,'Product Lookup'!B:B)</f>
        <v>Telephones</v>
      </c>
      <c r="E706" s="1">
        <v>11</v>
      </c>
      <c r="F706" s="4">
        <v>205.99</v>
      </c>
      <c r="G706" s="1">
        <v>0.1</v>
      </c>
      <c r="H706" s="2">
        <v>42149</v>
      </c>
      <c r="I706" s="2">
        <v>42150</v>
      </c>
      <c r="J706" s="1" t="s">
        <v>50</v>
      </c>
      <c r="K706" s="1">
        <v>75007</v>
      </c>
      <c r="L706" s="1" t="s">
        <v>22</v>
      </c>
      <c r="M706" s="1" t="s">
        <v>558</v>
      </c>
      <c r="N706" s="1" t="s">
        <v>112</v>
      </c>
      <c r="O706" s="1" t="s">
        <v>2244</v>
      </c>
      <c r="P706" s="1" t="s">
        <v>73</v>
      </c>
      <c r="Q706" s="1" t="s">
        <v>2234</v>
      </c>
      <c r="R706" s="1" t="s">
        <v>81</v>
      </c>
      <c r="S706" s="1" t="s">
        <v>53</v>
      </c>
      <c r="T706" s="1"/>
      <c r="Y706" s="1"/>
    </row>
    <row r="707" spans="1:25" x14ac:dyDescent="0.35">
      <c r="A707" s="1">
        <v>1238</v>
      </c>
      <c r="B707" s="1" t="str">
        <f>VLOOKUP(Table1[[#This Row],[Customer ID]],'Customer Lookup'!A:B,2,)</f>
        <v>April Bowers</v>
      </c>
      <c r="C707" s="1">
        <v>86075</v>
      </c>
      <c r="D707" s="1" t="str">
        <f>_xlfn.XLOOKUP(Table1[[#This Row],[Product Sub-Category]],'Product Lookup'!A:A,'Product Lookup'!B:B)</f>
        <v>Chairs</v>
      </c>
      <c r="E707" s="1">
        <v>10</v>
      </c>
      <c r="F707" s="4">
        <v>160.97999999999999</v>
      </c>
      <c r="G707" s="1">
        <v>0.1</v>
      </c>
      <c r="H707" s="2">
        <v>42035</v>
      </c>
      <c r="I707" s="2">
        <v>42037</v>
      </c>
      <c r="J707" s="1" t="s">
        <v>50</v>
      </c>
      <c r="K707" s="1">
        <v>75104</v>
      </c>
      <c r="L707" s="1" t="s">
        <v>22</v>
      </c>
      <c r="M707" s="1" t="s">
        <v>559</v>
      </c>
      <c r="N707" s="1" t="s">
        <v>112</v>
      </c>
      <c r="O707" s="1" t="s">
        <v>2245</v>
      </c>
      <c r="P707" s="1" t="s">
        <v>34</v>
      </c>
      <c r="Q707" s="1" t="s">
        <v>35</v>
      </c>
      <c r="R707" s="1" t="s">
        <v>81</v>
      </c>
      <c r="S707" s="1" t="s">
        <v>36</v>
      </c>
      <c r="T707" s="1"/>
      <c r="Y707" s="1"/>
    </row>
    <row r="708" spans="1:25" x14ac:dyDescent="0.35">
      <c r="A708" s="1">
        <v>1241</v>
      </c>
      <c r="B708" s="1" t="str">
        <f>VLOOKUP(Table1[[#This Row],[Customer ID]],'Customer Lookup'!A:B,2,)</f>
        <v>Bradley Schroeder</v>
      </c>
      <c r="C708" s="1">
        <v>90880</v>
      </c>
      <c r="D708" s="1" t="str">
        <f>_xlfn.XLOOKUP(Table1[[#This Row],[Product Sub-Category]],'Product Lookup'!A:A,'Product Lookup'!B:B)</f>
        <v>Binders</v>
      </c>
      <c r="E708" s="1">
        <v>23</v>
      </c>
      <c r="F708" s="4">
        <v>387.99</v>
      </c>
      <c r="G708" s="1">
        <v>0.1</v>
      </c>
      <c r="H708" s="2">
        <v>42079</v>
      </c>
      <c r="I708" s="2">
        <v>42080</v>
      </c>
      <c r="J708" s="1" t="s">
        <v>31</v>
      </c>
      <c r="K708" s="1">
        <v>36830</v>
      </c>
      <c r="L708" s="1" t="s">
        <v>32</v>
      </c>
      <c r="M708" s="1" t="s">
        <v>308</v>
      </c>
      <c r="N708" s="1" t="s">
        <v>542</v>
      </c>
      <c r="O708" s="1" t="s">
        <v>2245</v>
      </c>
      <c r="P708" s="1" t="s">
        <v>58</v>
      </c>
      <c r="Q708" s="1" t="s">
        <v>2236</v>
      </c>
      <c r="R708" s="1" t="s">
        <v>81</v>
      </c>
      <c r="S708" s="1" t="s">
        <v>53</v>
      </c>
      <c r="T708" s="1"/>
      <c r="Y708" s="1"/>
    </row>
    <row r="709" spans="1:25" x14ac:dyDescent="0.35">
      <c r="A709" s="1">
        <v>1241</v>
      </c>
      <c r="B709" s="1" t="str">
        <f>VLOOKUP(Table1[[#This Row],[Customer ID]],'Customer Lookup'!A:B,2,)</f>
        <v>Bradley Schroeder</v>
      </c>
      <c r="C709" s="1">
        <v>90881</v>
      </c>
      <c r="D709" s="1" t="str">
        <f>_xlfn.XLOOKUP(Table1[[#This Row],[Product Sub-Category]],'Product Lookup'!A:A,'Product Lookup'!B:B)</f>
        <v>Office Machines</v>
      </c>
      <c r="E709" s="1">
        <v>7</v>
      </c>
      <c r="F709" s="4">
        <v>200.97</v>
      </c>
      <c r="G709" s="1">
        <v>0.1</v>
      </c>
      <c r="H709" s="2">
        <v>42088</v>
      </c>
      <c r="I709" s="2">
        <v>42088</v>
      </c>
      <c r="J709" s="1" t="s">
        <v>41</v>
      </c>
      <c r="K709" s="1">
        <v>36830</v>
      </c>
      <c r="L709" s="1" t="s">
        <v>22</v>
      </c>
      <c r="M709" s="1" t="s">
        <v>308</v>
      </c>
      <c r="N709" s="1" t="s">
        <v>542</v>
      </c>
      <c r="O709" s="1" t="s">
        <v>2243</v>
      </c>
      <c r="P709" s="1" t="s">
        <v>73</v>
      </c>
      <c r="Q709" s="1" t="s">
        <v>74</v>
      </c>
      <c r="R709" s="1" t="s">
        <v>51</v>
      </c>
      <c r="S709" s="1" t="s">
        <v>36</v>
      </c>
      <c r="T709" s="1"/>
      <c r="Y709" s="1"/>
    </row>
    <row r="710" spans="1:25" x14ac:dyDescent="0.35">
      <c r="A710" s="1">
        <v>1246</v>
      </c>
      <c r="B710" s="1" t="str">
        <f>VLOOKUP(Table1[[#This Row],[Customer ID]],'Customer Lookup'!A:B,2,)</f>
        <v>Lois Hansen</v>
      </c>
      <c r="C710" s="1">
        <v>36452</v>
      </c>
      <c r="D710" s="1" t="str">
        <f>_xlfn.XLOOKUP(Table1[[#This Row],[Product Sub-Category]],'Product Lookup'!A:A,'Product Lookup'!B:B)</f>
        <v>Binders</v>
      </c>
      <c r="E710" s="1">
        <v>26</v>
      </c>
      <c r="F710" s="4">
        <v>22.38</v>
      </c>
      <c r="G710" s="1">
        <v>0.05</v>
      </c>
      <c r="H710" s="2">
        <v>42099</v>
      </c>
      <c r="I710" s="2">
        <v>42100</v>
      </c>
      <c r="J710" s="1" t="s">
        <v>21</v>
      </c>
      <c r="K710" s="1">
        <v>10009</v>
      </c>
      <c r="L710" s="1" t="s">
        <v>32</v>
      </c>
      <c r="M710" s="1" t="s">
        <v>79</v>
      </c>
      <c r="N710" s="1" t="s">
        <v>62</v>
      </c>
      <c r="O710" s="1" t="s">
        <v>2243</v>
      </c>
      <c r="P710" s="1" t="s">
        <v>58</v>
      </c>
      <c r="Q710" s="1" t="s">
        <v>2236</v>
      </c>
      <c r="R710" s="1" t="s">
        <v>42</v>
      </c>
      <c r="S710" s="1" t="s">
        <v>53</v>
      </c>
      <c r="T710" s="1"/>
      <c r="Y710" s="1"/>
    </row>
    <row r="711" spans="1:25" x14ac:dyDescent="0.35">
      <c r="A711" s="1">
        <v>1246</v>
      </c>
      <c r="B711" s="1" t="str">
        <f>VLOOKUP(Table1[[#This Row],[Customer ID]],'Customer Lookup'!A:B,2,)</f>
        <v>Lois Hansen</v>
      </c>
      <c r="C711" s="1">
        <v>36452</v>
      </c>
      <c r="D711" s="1" t="str">
        <f>_xlfn.XLOOKUP(Table1[[#This Row],[Product Sub-Category]],'Product Lookup'!A:A,'Product Lookup'!B:B)</f>
        <v>Furnishings</v>
      </c>
      <c r="E711" s="1">
        <v>18</v>
      </c>
      <c r="F711" s="4">
        <v>6.98</v>
      </c>
      <c r="G711" s="1">
        <v>0.05</v>
      </c>
      <c r="H711" s="2">
        <v>42099</v>
      </c>
      <c r="I711" s="2">
        <v>42101</v>
      </c>
      <c r="J711" s="1" t="s">
        <v>21</v>
      </c>
      <c r="K711" s="1">
        <v>10009</v>
      </c>
      <c r="L711" s="1" t="s">
        <v>32</v>
      </c>
      <c r="M711" s="1" t="s">
        <v>79</v>
      </c>
      <c r="N711" s="1" t="s">
        <v>62</v>
      </c>
      <c r="O711" s="1" t="s">
        <v>2243</v>
      </c>
      <c r="P711" s="1" t="s">
        <v>34</v>
      </c>
      <c r="Q711" s="1" t="s">
        <v>52</v>
      </c>
      <c r="R711" s="1" t="s">
        <v>42</v>
      </c>
      <c r="S711" s="1" t="s">
        <v>44</v>
      </c>
      <c r="T711" s="1"/>
      <c r="Y711" s="1"/>
    </row>
    <row r="712" spans="1:25" x14ac:dyDescent="0.35">
      <c r="A712" s="1">
        <v>1246</v>
      </c>
      <c r="B712" s="1" t="str">
        <f>VLOOKUP(Table1[[#This Row],[Customer ID]],'Customer Lookup'!A:B,2,)</f>
        <v>Lois Hansen</v>
      </c>
      <c r="C712" s="1">
        <v>46853</v>
      </c>
      <c r="D712" s="1" t="str">
        <f>_xlfn.XLOOKUP(Table1[[#This Row],[Product Sub-Category]],'Product Lookup'!A:A,'Product Lookup'!B:B)</f>
        <v>Computer Peripherals</v>
      </c>
      <c r="E712" s="1">
        <v>32</v>
      </c>
      <c r="F712" s="4">
        <v>256.99</v>
      </c>
      <c r="G712" s="1">
        <v>0.1</v>
      </c>
      <c r="H712" s="2">
        <v>42146</v>
      </c>
      <c r="I712" s="2">
        <v>42146</v>
      </c>
      <c r="J712" s="1" t="s">
        <v>98</v>
      </c>
      <c r="K712" s="1">
        <v>10009</v>
      </c>
      <c r="L712" s="1" t="s">
        <v>32</v>
      </c>
      <c r="M712" s="1" t="s">
        <v>79</v>
      </c>
      <c r="N712" s="1" t="s">
        <v>62</v>
      </c>
      <c r="O712" s="1" t="s">
        <v>2244</v>
      </c>
      <c r="P712" s="1" t="s">
        <v>73</v>
      </c>
      <c r="Q712" s="1" t="s">
        <v>144</v>
      </c>
      <c r="R712" s="1" t="s">
        <v>42</v>
      </c>
      <c r="S712" s="1" t="s">
        <v>53</v>
      </c>
      <c r="T712" s="1"/>
      <c r="Y712" s="1"/>
    </row>
    <row r="713" spans="1:25" x14ac:dyDescent="0.35">
      <c r="A713" s="1">
        <v>1247</v>
      </c>
      <c r="B713" s="1" t="str">
        <f>VLOOKUP(Table1[[#This Row],[Customer ID]],'Customer Lookup'!A:B,2,)</f>
        <v>Henry O'Connell</v>
      </c>
      <c r="C713" s="1">
        <v>91555</v>
      </c>
      <c r="D713" s="1" t="str">
        <f>_xlfn.XLOOKUP(Table1[[#This Row],[Product Sub-Category]],'Product Lookup'!A:A,'Product Lookup'!B:B)</f>
        <v>Binders</v>
      </c>
      <c r="E713" s="1">
        <v>7</v>
      </c>
      <c r="F713" s="4">
        <v>22.38</v>
      </c>
      <c r="G713" s="1">
        <v>0.05</v>
      </c>
      <c r="H713" s="2">
        <v>42099</v>
      </c>
      <c r="I713" s="2">
        <v>42100</v>
      </c>
      <c r="J713" s="1" t="s">
        <v>21</v>
      </c>
      <c r="K713" s="1">
        <v>78641</v>
      </c>
      <c r="L713" s="1" t="s">
        <v>32</v>
      </c>
      <c r="M713" s="1" t="s">
        <v>560</v>
      </c>
      <c r="N713" s="1" t="s">
        <v>112</v>
      </c>
      <c r="O713" s="1" t="s">
        <v>2244</v>
      </c>
      <c r="P713" s="1" t="s">
        <v>58</v>
      </c>
      <c r="Q713" s="1" t="s">
        <v>2236</v>
      </c>
      <c r="R713" s="1" t="s">
        <v>42</v>
      </c>
      <c r="S713" s="1" t="s">
        <v>53</v>
      </c>
      <c r="T713" s="1"/>
      <c r="Y713" s="1"/>
    </row>
    <row r="714" spans="1:25" x14ac:dyDescent="0.35">
      <c r="A714" s="1">
        <v>1247</v>
      </c>
      <c r="B714" s="1" t="str">
        <f>VLOOKUP(Table1[[#This Row],[Customer ID]],'Customer Lookup'!A:B,2,)</f>
        <v>Henry O'Connell</v>
      </c>
      <c r="C714" s="1">
        <v>91555</v>
      </c>
      <c r="D714" s="1" t="str">
        <f>_xlfn.XLOOKUP(Table1[[#This Row],[Product Sub-Category]],'Product Lookup'!A:A,'Product Lookup'!B:B)</f>
        <v>Furnishings</v>
      </c>
      <c r="E714" s="1">
        <v>5</v>
      </c>
      <c r="F714" s="4">
        <v>6.98</v>
      </c>
      <c r="G714" s="1">
        <v>0.05</v>
      </c>
      <c r="H714" s="2">
        <v>42099</v>
      </c>
      <c r="I714" s="2">
        <v>42101</v>
      </c>
      <c r="J714" s="1" t="s">
        <v>21</v>
      </c>
      <c r="K714" s="1">
        <v>78641</v>
      </c>
      <c r="L714" s="1" t="s">
        <v>32</v>
      </c>
      <c r="M714" s="1" t="s">
        <v>560</v>
      </c>
      <c r="N714" s="1" t="s">
        <v>112</v>
      </c>
      <c r="O714" s="1" t="s">
        <v>2244</v>
      </c>
      <c r="P714" s="1" t="s">
        <v>34</v>
      </c>
      <c r="Q714" s="1" t="s">
        <v>52</v>
      </c>
      <c r="R714" s="1" t="s">
        <v>42</v>
      </c>
      <c r="S714" s="1" t="s">
        <v>44</v>
      </c>
      <c r="T714" s="1"/>
      <c r="Y714" s="1"/>
    </row>
    <row r="715" spans="1:25" x14ac:dyDescent="0.35">
      <c r="A715" s="1">
        <v>1250</v>
      </c>
      <c r="B715" s="1" t="str">
        <f>VLOOKUP(Table1[[#This Row],[Customer ID]],'Customer Lookup'!A:B,2,)</f>
        <v>Kara Patton</v>
      </c>
      <c r="C715" s="1">
        <v>87877</v>
      </c>
      <c r="D715" s="1" t="str">
        <f>_xlfn.XLOOKUP(Table1[[#This Row],[Product Sub-Category]],'Product Lookup'!A:A,'Product Lookup'!B:B)</f>
        <v>Binders</v>
      </c>
      <c r="E715" s="1">
        <v>21</v>
      </c>
      <c r="F715" s="4">
        <v>3.89</v>
      </c>
      <c r="G715" s="1">
        <v>0.05</v>
      </c>
      <c r="H715" s="2">
        <v>42103</v>
      </c>
      <c r="I715" s="2">
        <v>42103</v>
      </c>
      <c r="J715" s="1" t="s">
        <v>21</v>
      </c>
      <c r="K715" s="1">
        <v>60110</v>
      </c>
      <c r="L715" s="1" t="s">
        <v>32</v>
      </c>
      <c r="M715" s="1" t="s">
        <v>561</v>
      </c>
      <c r="N715" s="1" t="s">
        <v>142</v>
      </c>
      <c r="O715" s="1" t="s">
        <v>2244</v>
      </c>
      <c r="P715" s="1" t="s">
        <v>58</v>
      </c>
      <c r="Q715" s="1" t="s">
        <v>2236</v>
      </c>
      <c r="R715" s="1" t="s">
        <v>81</v>
      </c>
      <c r="S715" s="1" t="s">
        <v>53</v>
      </c>
      <c r="T715" s="1"/>
      <c r="Y715" s="1"/>
    </row>
    <row r="716" spans="1:25" x14ac:dyDescent="0.35">
      <c r="A716" s="1">
        <v>1250</v>
      </c>
      <c r="B716" s="1" t="str">
        <f>VLOOKUP(Table1[[#This Row],[Customer ID]],'Customer Lookup'!A:B,2,)</f>
        <v>Kara Patton</v>
      </c>
      <c r="C716" s="1">
        <v>87877</v>
      </c>
      <c r="D716" s="1" t="str">
        <f>_xlfn.XLOOKUP(Table1[[#This Row],[Product Sub-Category]],'Product Lookup'!A:A,'Product Lookup'!B:B)</f>
        <v>Chairs</v>
      </c>
      <c r="E716" s="1">
        <v>22</v>
      </c>
      <c r="F716" s="4">
        <v>120.98</v>
      </c>
      <c r="G716" s="1">
        <v>0.1</v>
      </c>
      <c r="H716" s="2">
        <v>42103</v>
      </c>
      <c r="I716" s="2">
        <v>42105</v>
      </c>
      <c r="J716" s="1" t="s">
        <v>21</v>
      </c>
      <c r="K716" s="1">
        <v>60110</v>
      </c>
      <c r="L716" s="1" t="s">
        <v>22</v>
      </c>
      <c r="M716" s="1" t="s">
        <v>561</v>
      </c>
      <c r="N716" s="1" t="s">
        <v>142</v>
      </c>
      <c r="O716" s="1" t="s">
        <v>2244</v>
      </c>
      <c r="P716" s="1" t="s">
        <v>34</v>
      </c>
      <c r="Q716" s="1" t="s">
        <v>35</v>
      </c>
      <c r="R716" s="1" t="s">
        <v>81</v>
      </c>
      <c r="S716" s="1" t="s">
        <v>36</v>
      </c>
      <c r="T716" s="1"/>
      <c r="Y716" s="1"/>
    </row>
    <row r="717" spans="1:25" x14ac:dyDescent="0.35">
      <c r="A717" s="1">
        <v>1250</v>
      </c>
      <c r="B717" s="1" t="str">
        <f>VLOOKUP(Table1[[#This Row],[Customer ID]],'Customer Lookup'!A:B,2,)</f>
        <v>Kara Patton</v>
      </c>
      <c r="C717" s="1">
        <v>87877</v>
      </c>
      <c r="D717" s="1" t="str">
        <f>_xlfn.XLOOKUP(Table1[[#This Row],[Product Sub-Category]],'Product Lookup'!A:A,'Product Lookup'!B:B)</f>
        <v>Paper</v>
      </c>
      <c r="E717" s="1">
        <v>8</v>
      </c>
      <c r="F717" s="4">
        <v>30.98</v>
      </c>
      <c r="G717" s="1">
        <v>0.05</v>
      </c>
      <c r="H717" s="2">
        <v>42103</v>
      </c>
      <c r="I717" s="2">
        <v>42104</v>
      </c>
      <c r="J717" s="1" t="s">
        <v>21</v>
      </c>
      <c r="K717" s="1">
        <v>60110</v>
      </c>
      <c r="L717" s="1" t="s">
        <v>32</v>
      </c>
      <c r="M717" s="1" t="s">
        <v>561</v>
      </c>
      <c r="N717" s="1" t="s">
        <v>142</v>
      </c>
      <c r="O717" s="1" t="s">
        <v>2244</v>
      </c>
      <c r="P717" s="1" t="s">
        <v>58</v>
      </c>
      <c r="Q717" s="1" t="s">
        <v>83</v>
      </c>
      <c r="R717" s="1" t="s">
        <v>81</v>
      </c>
      <c r="S717" s="1" t="s">
        <v>53</v>
      </c>
      <c r="T717" s="1"/>
      <c r="Y717" s="1"/>
    </row>
    <row r="718" spans="1:25" x14ac:dyDescent="0.35">
      <c r="A718" s="1">
        <v>1253</v>
      </c>
      <c r="B718" s="1" t="str">
        <f>VLOOKUP(Table1[[#This Row],[Customer ID]],'Customer Lookup'!A:B,2,)</f>
        <v>Vickie Coates</v>
      </c>
      <c r="C718" s="1">
        <v>89981</v>
      </c>
      <c r="D718" s="1" t="str">
        <f>_xlfn.XLOOKUP(Table1[[#This Row],[Product Sub-Category]],'Product Lookup'!A:A,'Product Lookup'!B:B)</f>
        <v>Appliances</v>
      </c>
      <c r="E718" s="1">
        <v>13</v>
      </c>
      <c r="F718" s="4">
        <v>46.89</v>
      </c>
      <c r="G718" s="1">
        <v>0.05</v>
      </c>
      <c r="H718" s="2">
        <v>42117</v>
      </c>
      <c r="I718" s="2">
        <v>42117</v>
      </c>
      <c r="J718" s="1" t="s">
        <v>98</v>
      </c>
      <c r="K718" s="1">
        <v>78613</v>
      </c>
      <c r="L718" s="1" t="s">
        <v>32</v>
      </c>
      <c r="M718" s="1" t="s">
        <v>562</v>
      </c>
      <c r="N718" s="1" t="s">
        <v>112</v>
      </c>
      <c r="O718" s="1" t="s">
        <v>2244</v>
      </c>
      <c r="P718" s="1" t="s">
        <v>58</v>
      </c>
      <c r="Q718" s="1" t="s">
        <v>196</v>
      </c>
      <c r="R718" s="1" t="s">
        <v>42</v>
      </c>
      <c r="S718" s="1" t="s">
        <v>75</v>
      </c>
      <c r="T718" s="1"/>
      <c r="Y718" s="1"/>
    </row>
    <row r="719" spans="1:25" x14ac:dyDescent="0.35">
      <c r="A719" s="1">
        <v>1253</v>
      </c>
      <c r="B719" s="1" t="str">
        <f>VLOOKUP(Table1[[#This Row],[Customer ID]],'Customer Lookup'!A:B,2,)</f>
        <v>Vickie Coates</v>
      </c>
      <c r="C719" s="1">
        <v>89981</v>
      </c>
      <c r="D719" s="1" t="str">
        <f>_xlfn.XLOOKUP(Table1[[#This Row],[Product Sub-Category]],'Product Lookup'!A:A,'Product Lookup'!B:B)</f>
        <v>Bookcases</v>
      </c>
      <c r="E719" s="1">
        <v>5</v>
      </c>
      <c r="F719" s="4">
        <v>140.97999999999999</v>
      </c>
      <c r="G719" s="1">
        <v>0.1</v>
      </c>
      <c r="H719" s="2">
        <v>42117</v>
      </c>
      <c r="I719" s="2">
        <v>42119</v>
      </c>
      <c r="J719" s="1" t="s">
        <v>98</v>
      </c>
      <c r="K719" s="1">
        <v>78613</v>
      </c>
      <c r="L719" s="1" t="s">
        <v>22</v>
      </c>
      <c r="M719" s="1" t="s">
        <v>562</v>
      </c>
      <c r="N719" s="1" t="s">
        <v>112</v>
      </c>
      <c r="O719" s="1" t="s">
        <v>2244</v>
      </c>
      <c r="P719" s="1" t="s">
        <v>34</v>
      </c>
      <c r="Q719" s="1" t="s">
        <v>151</v>
      </c>
      <c r="R719" s="1" t="s">
        <v>42</v>
      </c>
      <c r="S719" s="1" t="s">
        <v>108</v>
      </c>
      <c r="T719" s="1"/>
      <c r="Y719" s="1"/>
    </row>
    <row r="720" spans="1:25" x14ac:dyDescent="0.35">
      <c r="A720" s="1">
        <v>1253</v>
      </c>
      <c r="B720" s="1" t="str">
        <f>VLOOKUP(Table1[[#This Row],[Customer ID]],'Customer Lookup'!A:B,2,)</f>
        <v>Vickie Coates</v>
      </c>
      <c r="C720" s="1">
        <v>89981</v>
      </c>
      <c r="D720" s="1" t="str">
        <f>_xlfn.XLOOKUP(Table1[[#This Row],[Product Sub-Category]],'Product Lookup'!A:A,'Product Lookup'!B:B)</f>
        <v>Tables</v>
      </c>
      <c r="E720" s="1">
        <v>12</v>
      </c>
      <c r="F720" s="4">
        <v>212.6</v>
      </c>
      <c r="G720" s="1">
        <v>0.1</v>
      </c>
      <c r="H720" s="2">
        <v>42117</v>
      </c>
      <c r="I720" s="2">
        <v>42119</v>
      </c>
      <c r="J720" s="1" t="s">
        <v>98</v>
      </c>
      <c r="K720" s="1">
        <v>78613</v>
      </c>
      <c r="L720" s="1" t="s">
        <v>22</v>
      </c>
      <c r="M720" s="1" t="s">
        <v>562</v>
      </c>
      <c r="N720" s="1" t="s">
        <v>112</v>
      </c>
      <c r="O720" s="1" t="s">
        <v>2244</v>
      </c>
      <c r="P720" s="1" t="s">
        <v>34</v>
      </c>
      <c r="Q720" s="1" t="s">
        <v>123</v>
      </c>
      <c r="R720" s="1" t="s">
        <v>42</v>
      </c>
      <c r="S720" s="1" t="s">
        <v>108</v>
      </c>
      <c r="T720" s="1"/>
      <c r="Y720" s="1"/>
    </row>
    <row r="721" spans="1:25" x14ac:dyDescent="0.35">
      <c r="A721" s="1">
        <v>1254</v>
      </c>
      <c r="B721" s="1" t="str">
        <f>VLOOKUP(Table1[[#This Row],[Customer ID]],'Customer Lookup'!A:B,2,)</f>
        <v>Anne Bland</v>
      </c>
      <c r="C721" s="1">
        <v>89982</v>
      </c>
      <c r="D721" s="1" t="str">
        <f>_xlfn.XLOOKUP(Table1[[#This Row],[Product Sub-Category]],'Product Lookup'!A:A,'Product Lookup'!B:B)</f>
        <v>Binders</v>
      </c>
      <c r="E721" s="1">
        <v>16</v>
      </c>
      <c r="F721" s="4">
        <v>2.08</v>
      </c>
      <c r="G721" s="1">
        <v>0.05</v>
      </c>
      <c r="H721" s="2">
        <v>42145</v>
      </c>
      <c r="I721" s="2">
        <v>42147</v>
      </c>
      <c r="J721" s="1" t="s">
        <v>50</v>
      </c>
      <c r="K721" s="1">
        <v>77530</v>
      </c>
      <c r="L721" s="1" t="s">
        <v>32</v>
      </c>
      <c r="M721" s="1" t="s">
        <v>563</v>
      </c>
      <c r="N721" s="1" t="s">
        <v>112</v>
      </c>
      <c r="O721" s="1" t="s">
        <v>2244</v>
      </c>
      <c r="P721" s="1" t="s">
        <v>58</v>
      </c>
      <c r="Q721" s="1" t="s">
        <v>2236</v>
      </c>
      <c r="R721" s="1" t="s">
        <v>42</v>
      </c>
      <c r="S721" s="1" t="s">
        <v>53</v>
      </c>
      <c r="T721" s="1"/>
      <c r="Y721" s="1"/>
    </row>
    <row r="722" spans="1:25" x14ac:dyDescent="0.35">
      <c r="A722" s="1">
        <v>1254</v>
      </c>
      <c r="B722" s="1" t="str">
        <f>VLOOKUP(Table1[[#This Row],[Customer ID]],'Customer Lookup'!A:B,2,)</f>
        <v>Anne Bland</v>
      </c>
      <c r="C722" s="1">
        <v>89983</v>
      </c>
      <c r="D722" s="1" t="str">
        <f>_xlfn.XLOOKUP(Table1[[#This Row],[Product Sub-Category]],'Product Lookup'!A:A,'Product Lookup'!B:B)</f>
        <v>Storage</v>
      </c>
      <c r="E722" s="1">
        <v>2</v>
      </c>
      <c r="F722" s="4">
        <v>80.98</v>
      </c>
      <c r="G722" s="1">
        <v>0.05</v>
      </c>
      <c r="H722" s="2">
        <v>42075</v>
      </c>
      <c r="I722" s="2">
        <v>42076</v>
      </c>
      <c r="J722" s="1" t="s">
        <v>41</v>
      </c>
      <c r="K722" s="1">
        <v>77530</v>
      </c>
      <c r="L722" s="1" t="s">
        <v>32</v>
      </c>
      <c r="M722" s="1" t="s">
        <v>563</v>
      </c>
      <c r="N722" s="1" t="s">
        <v>112</v>
      </c>
      <c r="O722" s="1" t="s">
        <v>2244</v>
      </c>
      <c r="P722" s="1" t="s">
        <v>58</v>
      </c>
      <c r="Q722" s="1" t="s">
        <v>119</v>
      </c>
      <c r="R722" s="1" t="s">
        <v>42</v>
      </c>
      <c r="S722" s="1" t="s">
        <v>178</v>
      </c>
      <c r="T722" s="1"/>
      <c r="Y722" s="1"/>
    </row>
    <row r="723" spans="1:25" x14ac:dyDescent="0.35">
      <c r="A723" s="1">
        <v>1254</v>
      </c>
      <c r="B723" s="1" t="str">
        <f>VLOOKUP(Table1[[#This Row],[Customer ID]],'Customer Lookup'!A:B,2,)</f>
        <v>Anne Bland</v>
      </c>
      <c r="C723" s="1">
        <v>89984</v>
      </c>
      <c r="D723" s="1" t="str">
        <f>_xlfn.XLOOKUP(Table1[[#This Row],[Product Sub-Category]],'Product Lookup'!A:A,'Product Lookup'!B:B)</f>
        <v>Rubber Bands</v>
      </c>
      <c r="E723" s="1">
        <v>5</v>
      </c>
      <c r="F723" s="4">
        <v>3.95</v>
      </c>
      <c r="G723" s="1">
        <v>0.05</v>
      </c>
      <c r="H723" s="2">
        <v>42087</v>
      </c>
      <c r="I723" s="2">
        <v>42088</v>
      </c>
      <c r="J723" s="1" t="s">
        <v>50</v>
      </c>
      <c r="K723" s="1">
        <v>77530</v>
      </c>
      <c r="L723" s="1" t="s">
        <v>32</v>
      </c>
      <c r="M723" s="1" t="s">
        <v>563</v>
      </c>
      <c r="N723" s="1" t="s">
        <v>112</v>
      </c>
      <c r="O723" s="1" t="s">
        <v>1097</v>
      </c>
      <c r="P723" s="1" t="s">
        <v>58</v>
      </c>
      <c r="Q723" s="1" t="s">
        <v>60</v>
      </c>
      <c r="R723" s="1" t="s">
        <v>42</v>
      </c>
      <c r="S723" s="1" t="s">
        <v>26</v>
      </c>
      <c r="T723" s="1"/>
      <c r="Y723" s="1"/>
    </row>
    <row r="724" spans="1:25" x14ac:dyDescent="0.35">
      <c r="A724" s="1">
        <v>1257</v>
      </c>
      <c r="B724" s="1" t="str">
        <f>VLOOKUP(Table1[[#This Row],[Customer ID]],'Customer Lookup'!A:B,2,)</f>
        <v>Ryan Foster</v>
      </c>
      <c r="C724" s="1">
        <v>86535</v>
      </c>
      <c r="D724" s="1" t="str">
        <f>_xlfn.XLOOKUP(Table1[[#This Row],[Product Sub-Category]],'Product Lookup'!A:A,'Product Lookup'!B:B)</f>
        <v>Office Machines</v>
      </c>
      <c r="E724" s="1">
        <v>5</v>
      </c>
      <c r="F724" s="4">
        <v>115.99</v>
      </c>
      <c r="G724" s="1">
        <v>0.1</v>
      </c>
      <c r="H724" s="2">
        <v>42146</v>
      </c>
      <c r="I724" s="2">
        <v>42147</v>
      </c>
      <c r="J724" s="1" t="s">
        <v>50</v>
      </c>
      <c r="K724" s="1">
        <v>80013</v>
      </c>
      <c r="L724" s="1" t="s">
        <v>22</v>
      </c>
      <c r="M724" s="1" t="s">
        <v>212</v>
      </c>
      <c r="N724" s="1" t="s">
        <v>194</v>
      </c>
      <c r="O724" s="1" t="s">
        <v>1097</v>
      </c>
      <c r="P724" s="1" t="s">
        <v>73</v>
      </c>
      <c r="Q724" s="1" t="s">
        <v>74</v>
      </c>
      <c r="R724" s="1" t="s">
        <v>42</v>
      </c>
      <c r="S724" s="1" t="s">
        <v>36</v>
      </c>
      <c r="T724" s="1"/>
      <c r="Y724" s="1"/>
    </row>
    <row r="725" spans="1:25" x14ac:dyDescent="0.35">
      <c r="A725" s="1">
        <v>1257</v>
      </c>
      <c r="B725" s="1" t="str">
        <f>VLOOKUP(Table1[[#This Row],[Customer ID]],'Customer Lookup'!A:B,2,)</f>
        <v>Ryan Foster</v>
      </c>
      <c r="C725" s="1">
        <v>86536</v>
      </c>
      <c r="D725" s="1" t="str">
        <f>_xlfn.XLOOKUP(Table1[[#This Row],[Product Sub-Category]],'Product Lookup'!A:A,'Product Lookup'!B:B)</f>
        <v>Scissors</v>
      </c>
      <c r="E725" s="1">
        <v>1</v>
      </c>
      <c r="F725" s="4">
        <v>2.52</v>
      </c>
      <c r="G725" s="1">
        <v>0.05</v>
      </c>
      <c r="H725" s="2">
        <v>42118</v>
      </c>
      <c r="I725" s="2">
        <v>42118</v>
      </c>
      <c r="J725" s="1" t="s">
        <v>41</v>
      </c>
      <c r="K725" s="1">
        <v>80013</v>
      </c>
      <c r="L725" s="1" t="s">
        <v>32</v>
      </c>
      <c r="M725" s="1" t="s">
        <v>212</v>
      </c>
      <c r="N725" s="1" t="s">
        <v>194</v>
      </c>
      <c r="O725" s="1" t="s">
        <v>2245</v>
      </c>
      <c r="P725" s="1" t="s">
        <v>58</v>
      </c>
      <c r="Q725" s="1" t="s">
        <v>2239</v>
      </c>
      <c r="R725" s="1" t="s">
        <v>42</v>
      </c>
      <c r="S725" s="1" t="s">
        <v>26</v>
      </c>
      <c r="T725" s="1"/>
      <c r="Y725" s="1"/>
    </row>
    <row r="726" spans="1:25" x14ac:dyDescent="0.35">
      <c r="A726" s="1">
        <v>1259</v>
      </c>
      <c r="B726" s="1" t="str">
        <f>VLOOKUP(Table1[[#This Row],[Customer ID]],'Customer Lookup'!A:B,2,)</f>
        <v>Keith Hobbs</v>
      </c>
      <c r="C726" s="1">
        <v>86534</v>
      </c>
      <c r="D726" s="1" t="str">
        <f>_xlfn.XLOOKUP(Table1[[#This Row],[Product Sub-Category]],'Product Lookup'!A:A,'Product Lookup'!B:B)</f>
        <v>Envelopes</v>
      </c>
      <c r="E726" s="1">
        <v>9</v>
      </c>
      <c r="F726" s="4">
        <v>3.69</v>
      </c>
      <c r="G726" s="1">
        <v>0.05</v>
      </c>
      <c r="H726" s="2">
        <v>42114</v>
      </c>
      <c r="I726" s="2">
        <v>42114</v>
      </c>
      <c r="J726" s="1" t="s">
        <v>21</v>
      </c>
      <c r="K726" s="1">
        <v>40422</v>
      </c>
      <c r="L726" s="1" t="s">
        <v>22</v>
      </c>
      <c r="M726" s="1" t="s">
        <v>564</v>
      </c>
      <c r="N726" s="1" t="s">
        <v>347</v>
      </c>
      <c r="O726" s="1" t="s">
        <v>1097</v>
      </c>
      <c r="P726" s="1" t="s">
        <v>58</v>
      </c>
      <c r="Q726" s="1" t="s">
        <v>61</v>
      </c>
      <c r="R726" s="1" t="s">
        <v>42</v>
      </c>
      <c r="S726" s="1" t="s">
        <v>53</v>
      </c>
      <c r="T726" s="1"/>
      <c r="Y726" s="1"/>
    </row>
    <row r="727" spans="1:25" x14ac:dyDescent="0.35">
      <c r="A727" s="1">
        <v>1261</v>
      </c>
      <c r="B727" s="1" t="str">
        <f>VLOOKUP(Table1[[#This Row],[Customer ID]],'Customer Lookup'!A:B,2,)</f>
        <v>Vickie Gonzalez</v>
      </c>
      <c r="C727" s="1">
        <v>89730</v>
      </c>
      <c r="D727" s="1" t="str">
        <f>_xlfn.XLOOKUP(Table1[[#This Row],[Product Sub-Category]],'Product Lookup'!A:A,'Product Lookup'!B:B)</f>
        <v>Computer Peripherals</v>
      </c>
      <c r="E727" s="1">
        <v>5</v>
      </c>
      <c r="F727" s="4">
        <v>73.98</v>
      </c>
      <c r="G727" s="1">
        <v>0.05</v>
      </c>
      <c r="H727" s="2">
        <v>42131</v>
      </c>
      <c r="I727" s="2">
        <v>42134</v>
      </c>
      <c r="J727" s="1" t="s">
        <v>41</v>
      </c>
      <c r="K727" s="1">
        <v>80020</v>
      </c>
      <c r="L727" s="1" t="s">
        <v>32</v>
      </c>
      <c r="M727" s="1" t="s">
        <v>565</v>
      </c>
      <c r="N727" s="1" t="s">
        <v>194</v>
      </c>
      <c r="O727" s="1" t="s">
        <v>2244</v>
      </c>
      <c r="P727" s="1" t="s">
        <v>73</v>
      </c>
      <c r="Q727" s="1" t="s">
        <v>144</v>
      </c>
      <c r="R727" s="1" t="s">
        <v>42</v>
      </c>
      <c r="S727" s="1" t="s">
        <v>53</v>
      </c>
      <c r="T727" s="1"/>
      <c r="Y727" s="1"/>
    </row>
    <row r="728" spans="1:25" x14ac:dyDescent="0.35">
      <c r="A728" s="1">
        <v>1265</v>
      </c>
      <c r="B728" s="1" t="str">
        <f>VLOOKUP(Table1[[#This Row],[Customer ID]],'Customer Lookup'!A:B,2,)</f>
        <v>Danielle Kramer</v>
      </c>
      <c r="C728" s="1">
        <v>89729</v>
      </c>
      <c r="D728" s="1" t="str">
        <f>_xlfn.XLOOKUP(Table1[[#This Row],[Product Sub-Category]],'Product Lookup'!A:A,'Product Lookup'!B:B)</f>
        <v>Paper</v>
      </c>
      <c r="E728" s="1">
        <v>1</v>
      </c>
      <c r="F728" s="4">
        <v>5.28</v>
      </c>
      <c r="G728" s="1">
        <v>0.05</v>
      </c>
      <c r="H728" s="2">
        <v>42166</v>
      </c>
      <c r="I728" s="2">
        <v>42167</v>
      </c>
      <c r="J728" s="1" t="s">
        <v>41</v>
      </c>
      <c r="K728" s="1">
        <v>73521</v>
      </c>
      <c r="L728" s="1" t="s">
        <v>32</v>
      </c>
      <c r="M728" s="1" t="s">
        <v>566</v>
      </c>
      <c r="N728" s="1" t="s">
        <v>217</v>
      </c>
      <c r="O728" s="1" t="s">
        <v>2245</v>
      </c>
      <c r="P728" s="1" t="s">
        <v>58</v>
      </c>
      <c r="Q728" s="1" t="s">
        <v>83</v>
      </c>
      <c r="R728" s="1" t="s">
        <v>42</v>
      </c>
      <c r="S728" s="1" t="s">
        <v>53</v>
      </c>
      <c r="T728" s="1"/>
      <c r="Y728" s="1"/>
    </row>
    <row r="729" spans="1:25" x14ac:dyDescent="0.35">
      <c r="A729" s="1">
        <v>1267</v>
      </c>
      <c r="B729" s="1" t="str">
        <f>VLOOKUP(Table1[[#This Row],[Customer ID]],'Customer Lookup'!A:B,2,)</f>
        <v>Rosemary Branch</v>
      </c>
      <c r="C729" s="1">
        <v>89514</v>
      </c>
      <c r="D729" s="1" t="str">
        <f>_xlfn.XLOOKUP(Table1[[#This Row],[Product Sub-Category]],'Product Lookup'!A:A,'Product Lookup'!B:B)</f>
        <v>Office Machines</v>
      </c>
      <c r="E729" s="1">
        <v>2</v>
      </c>
      <c r="F729" s="4">
        <v>13.99</v>
      </c>
      <c r="G729" s="1">
        <v>0.05</v>
      </c>
      <c r="H729" s="2">
        <v>42045</v>
      </c>
      <c r="I729" s="2">
        <v>42046</v>
      </c>
      <c r="J729" s="1" t="s">
        <v>41</v>
      </c>
      <c r="K729" s="1">
        <v>33433</v>
      </c>
      <c r="L729" s="1" t="s">
        <v>32</v>
      </c>
      <c r="M729" s="1" t="s">
        <v>567</v>
      </c>
      <c r="N729" s="1" t="s">
        <v>242</v>
      </c>
      <c r="O729" s="1" t="s">
        <v>2245</v>
      </c>
      <c r="P729" s="1" t="s">
        <v>73</v>
      </c>
      <c r="Q729" s="1" t="s">
        <v>74</v>
      </c>
      <c r="R729" s="1" t="s">
        <v>81</v>
      </c>
      <c r="S729" s="1" t="s">
        <v>75</v>
      </c>
      <c r="T729" s="1"/>
      <c r="Y729" s="1"/>
    </row>
    <row r="730" spans="1:25" x14ac:dyDescent="0.35">
      <c r="A730" s="1">
        <v>1267</v>
      </c>
      <c r="B730" s="1" t="str">
        <f>VLOOKUP(Table1[[#This Row],[Customer ID]],'Customer Lookup'!A:B,2,)</f>
        <v>Rosemary Branch</v>
      </c>
      <c r="C730" s="1">
        <v>89515</v>
      </c>
      <c r="D730" s="1" t="str">
        <f>_xlfn.XLOOKUP(Table1[[#This Row],[Product Sub-Category]],'Product Lookup'!A:A,'Product Lookup'!B:B)</f>
        <v>Chairs</v>
      </c>
      <c r="E730" s="1">
        <v>3</v>
      </c>
      <c r="F730" s="4">
        <v>128.24</v>
      </c>
      <c r="G730" s="1">
        <v>0.1</v>
      </c>
      <c r="H730" s="2">
        <v>42136</v>
      </c>
      <c r="I730" s="2">
        <v>42137</v>
      </c>
      <c r="J730" s="1" t="s">
        <v>31</v>
      </c>
      <c r="K730" s="1">
        <v>33433</v>
      </c>
      <c r="L730" s="1" t="s">
        <v>32</v>
      </c>
      <c r="M730" s="1" t="s">
        <v>567</v>
      </c>
      <c r="N730" s="1" t="s">
        <v>242</v>
      </c>
      <c r="O730" s="1" t="s">
        <v>2245</v>
      </c>
      <c r="P730" s="1" t="s">
        <v>34</v>
      </c>
      <c r="Q730" s="1" t="s">
        <v>35</v>
      </c>
      <c r="R730" s="1" t="s">
        <v>81</v>
      </c>
      <c r="S730" s="1" t="s">
        <v>75</v>
      </c>
      <c r="T730" s="1"/>
      <c r="Y730" s="1"/>
    </row>
    <row r="731" spans="1:25" x14ac:dyDescent="0.35">
      <c r="A731" s="1">
        <v>1267</v>
      </c>
      <c r="B731" s="1" t="str">
        <f>VLOOKUP(Table1[[#This Row],[Customer ID]],'Customer Lookup'!A:B,2,)</f>
        <v>Rosemary Branch</v>
      </c>
      <c r="C731" s="1">
        <v>89515</v>
      </c>
      <c r="D731" s="1" t="str">
        <f>_xlfn.XLOOKUP(Table1[[#This Row],[Product Sub-Category]],'Product Lookup'!A:A,'Product Lookup'!B:B)</f>
        <v>Computer Peripherals</v>
      </c>
      <c r="E731" s="1">
        <v>11</v>
      </c>
      <c r="F731" s="4">
        <v>5.98</v>
      </c>
      <c r="G731" s="1">
        <v>0.05</v>
      </c>
      <c r="H731" s="2">
        <v>42136</v>
      </c>
      <c r="I731" s="2">
        <v>42138</v>
      </c>
      <c r="J731" s="1" t="s">
        <v>31</v>
      </c>
      <c r="K731" s="1">
        <v>33433</v>
      </c>
      <c r="L731" s="1" t="s">
        <v>32</v>
      </c>
      <c r="M731" s="1" t="s">
        <v>567</v>
      </c>
      <c r="N731" s="1" t="s">
        <v>242</v>
      </c>
      <c r="O731" s="1" t="s">
        <v>1097</v>
      </c>
      <c r="P731" s="1" t="s">
        <v>73</v>
      </c>
      <c r="Q731" s="1" t="s">
        <v>144</v>
      </c>
      <c r="R731" s="1" t="s">
        <v>81</v>
      </c>
      <c r="S731" s="1" t="s">
        <v>44</v>
      </c>
      <c r="T731" s="1"/>
      <c r="Y731" s="1"/>
    </row>
    <row r="732" spans="1:25" x14ac:dyDescent="0.35">
      <c r="A732" s="1">
        <v>1271</v>
      </c>
      <c r="B732" s="1" t="str">
        <f>VLOOKUP(Table1[[#This Row],[Customer ID]],'Customer Lookup'!A:B,2,)</f>
        <v>Joanne Church</v>
      </c>
      <c r="C732" s="1">
        <v>88410</v>
      </c>
      <c r="D732" s="1" t="str">
        <f>_xlfn.XLOOKUP(Table1[[#This Row],[Product Sub-Category]],'Product Lookup'!A:A,'Product Lookup'!B:B)</f>
        <v>Telephones</v>
      </c>
      <c r="E732" s="1">
        <v>8</v>
      </c>
      <c r="F732" s="4">
        <v>125.99</v>
      </c>
      <c r="G732" s="1">
        <v>0.1</v>
      </c>
      <c r="H732" s="2">
        <v>42103</v>
      </c>
      <c r="I732" s="2">
        <v>42104</v>
      </c>
      <c r="J732" s="1" t="s">
        <v>50</v>
      </c>
      <c r="K732" s="1">
        <v>91941</v>
      </c>
      <c r="L732" s="1" t="s">
        <v>32</v>
      </c>
      <c r="M732" s="1" t="s">
        <v>568</v>
      </c>
      <c r="N732" s="1" t="s">
        <v>37</v>
      </c>
      <c r="O732" s="1" t="s">
        <v>1097</v>
      </c>
      <c r="P732" s="1" t="s">
        <v>73</v>
      </c>
      <c r="Q732" s="1" t="s">
        <v>2234</v>
      </c>
      <c r="R732" s="1" t="s">
        <v>81</v>
      </c>
      <c r="S732" s="1" t="s">
        <v>53</v>
      </c>
      <c r="T732" s="1"/>
      <c r="Y732" s="1"/>
    </row>
    <row r="733" spans="1:25" x14ac:dyDescent="0.35">
      <c r="A733" s="1">
        <v>1271</v>
      </c>
      <c r="B733" s="1" t="str">
        <f>VLOOKUP(Table1[[#This Row],[Customer ID]],'Customer Lookup'!A:B,2,)</f>
        <v>Joanne Church</v>
      </c>
      <c r="C733" s="1">
        <v>88411</v>
      </c>
      <c r="D733" s="1" t="str">
        <f>_xlfn.XLOOKUP(Table1[[#This Row],[Product Sub-Category]],'Product Lookup'!A:A,'Product Lookup'!B:B)</f>
        <v>Furnishings</v>
      </c>
      <c r="E733" s="1">
        <v>7</v>
      </c>
      <c r="F733" s="4">
        <v>34.229999999999997</v>
      </c>
      <c r="G733" s="1">
        <v>0.05</v>
      </c>
      <c r="H733" s="2">
        <v>42125</v>
      </c>
      <c r="I733" s="2">
        <v>42130</v>
      </c>
      <c r="J733" s="1" t="s">
        <v>98</v>
      </c>
      <c r="K733" s="1">
        <v>91941</v>
      </c>
      <c r="L733" s="1" t="s">
        <v>32</v>
      </c>
      <c r="M733" s="1" t="s">
        <v>568</v>
      </c>
      <c r="N733" s="1" t="s">
        <v>37</v>
      </c>
      <c r="O733" s="1" t="s">
        <v>2244</v>
      </c>
      <c r="P733" s="1" t="s">
        <v>34</v>
      </c>
      <c r="Q733" s="1" t="s">
        <v>52</v>
      </c>
      <c r="R733" s="1" t="s">
        <v>81</v>
      </c>
      <c r="S733" s="1" t="s">
        <v>53</v>
      </c>
      <c r="T733" s="1"/>
      <c r="Y733" s="1"/>
    </row>
    <row r="734" spans="1:25" x14ac:dyDescent="0.35">
      <c r="A734" s="1">
        <v>1279</v>
      </c>
      <c r="B734" s="1" t="str">
        <f>VLOOKUP(Table1[[#This Row],[Customer ID]],'Customer Lookup'!A:B,2,)</f>
        <v>Josephine Rao</v>
      </c>
      <c r="C734" s="1">
        <v>90114</v>
      </c>
      <c r="D734" s="1" t="str">
        <f>_xlfn.XLOOKUP(Table1[[#This Row],[Product Sub-Category]],'Product Lookup'!A:A,'Product Lookup'!B:B)</f>
        <v>Binders</v>
      </c>
      <c r="E734" s="1">
        <v>2</v>
      </c>
      <c r="F734" s="4">
        <v>40.98</v>
      </c>
      <c r="G734" s="1">
        <v>0.05</v>
      </c>
      <c r="H734" s="2">
        <v>42064</v>
      </c>
      <c r="I734" s="2">
        <v>42065</v>
      </c>
      <c r="J734" s="1" t="s">
        <v>41</v>
      </c>
      <c r="K734" s="1">
        <v>46324</v>
      </c>
      <c r="L734" s="1" t="s">
        <v>32</v>
      </c>
      <c r="M734" s="1" t="s">
        <v>569</v>
      </c>
      <c r="N734" s="1" t="s">
        <v>376</v>
      </c>
      <c r="O734" s="1" t="s">
        <v>2244</v>
      </c>
      <c r="P734" s="1" t="s">
        <v>58</v>
      </c>
      <c r="Q734" s="1" t="s">
        <v>2236</v>
      </c>
      <c r="R734" s="1" t="s">
        <v>81</v>
      </c>
      <c r="S734" s="1" t="s">
        <v>53</v>
      </c>
      <c r="T734" s="1"/>
      <c r="Y734" s="1"/>
    </row>
    <row r="735" spans="1:25" x14ac:dyDescent="0.35">
      <c r="A735" s="1">
        <v>1279</v>
      </c>
      <c r="B735" s="1" t="str">
        <f>VLOOKUP(Table1[[#This Row],[Customer ID]],'Customer Lookup'!A:B,2,)</f>
        <v>Josephine Rao</v>
      </c>
      <c r="C735" s="1">
        <v>90115</v>
      </c>
      <c r="D735" s="1" t="str">
        <f>_xlfn.XLOOKUP(Table1[[#This Row],[Product Sub-Category]],'Product Lookup'!A:A,'Product Lookup'!B:B)</f>
        <v>Office Machines</v>
      </c>
      <c r="E735" s="1">
        <v>5</v>
      </c>
      <c r="F735" s="4">
        <v>442.14</v>
      </c>
      <c r="G735" s="1">
        <v>0.1</v>
      </c>
      <c r="H735" s="2">
        <v>42068</v>
      </c>
      <c r="I735" s="2">
        <v>42068</v>
      </c>
      <c r="J735" s="1" t="s">
        <v>31</v>
      </c>
      <c r="K735" s="1">
        <v>46324</v>
      </c>
      <c r="L735" s="1" t="s">
        <v>22</v>
      </c>
      <c r="M735" s="1" t="s">
        <v>569</v>
      </c>
      <c r="N735" s="1" t="s">
        <v>376</v>
      </c>
      <c r="O735" s="1" t="s">
        <v>1097</v>
      </c>
      <c r="P735" s="1" t="s">
        <v>73</v>
      </c>
      <c r="Q735" s="1" t="s">
        <v>74</v>
      </c>
      <c r="R735" s="1" t="s">
        <v>81</v>
      </c>
      <c r="S735" s="1" t="s">
        <v>36</v>
      </c>
      <c r="T735" s="1"/>
      <c r="Y735" s="1"/>
    </row>
    <row r="736" spans="1:25" x14ac:dyDescent="0.35">
      <c r="A736" s="1">
        <v>1280</v>
      </c>
      <c r="B736" s="1" t="str">
        <f>VLOOKUP(Table1[[#This Row],[Customer ID]],'Customer Lookup'!A:B,2,)</f>
        <v>Harold Albright</v>
      </c>
      <c r="C736" s="1">
        <v>19042</v>
      </c>
      <c r="D736" s="1" t="str">
        <f>_xlfn.XLOOKUP(Table1[[#This Row],[Product Sub-Category]],'Product Lookup'!A:A,'Product Lookup'!B:B)</f>
        <v>Binders</v>
      </c>
      <c r="E736" s="1">
        <v>8</v>
      </c>
      <c r="F736" s="4">
        <v>40.98</v>
      </c>
      <c r="G736" s="1">
        <v>0.05</v>
      </c>
      <c r="H736" s="2">
        <v>42064</v>
      </c>
      <c r="I736" s="2">
        <v>42065</v>
      </c>
      <c r="J736" s="1" t="s">
        <v>41</v>
      </c>
      <c r="K736" s="1">
        <v>98119</v>
      </c>
      <c r="L736" s="1" t="s">
        <v>32</v>
      </c>
      <c r="M736" s="1" t="s">
        <v>160</v>
      </c>
      <c r="N736" s="1" t="s">
        <v>29</v>
      </c>
      <c r="O736" s="1" t="s">
        <v>2244</v>
      </c>
      <c r="P736" s="1" t="s">
        <v>58</v>
      </c>
      <c r="Q736" s="1" t="s">
        <v>2236</v>
      </c>
      <c r="R736" s="1" t="s">
        <v>81</v>
      </c>
      <c r="S736" s="1" t="s">
        <v>53</v>
      </c>
      <c r="T736" s="1"/>
      <c r="Y736" s="1"/>
    </row>
    <row r="737" spans="1:25" x14ac:dyDescent="0.35">
      <c r="A737" s="1">
        <v>1281</v>
      </c>
      <c r="B737" s="1" t="str">
        <f>VLOOKUP(Table1[[#This Row],[Customer ID]],'Customer Lookup'!A:B,2,)</f>
        <v>Pauline Denton</v>
      </c>
      <c r="C737" s="1">
        <v>89112</v>
      </c>
      <c r="D737" s="1" t="str">
        <f>_xlfn.XLOOKUP(Table1[[#This Row],[Product Sub-Category]],'Product Lookup'!A:A,'Product Lookup'!B:B)</f>
        <v>Chairs</v>
      </c>
      <c r="E737" s="1">
        <v>8</v>
      </c>
      <c r="F737" s="4">
        <v>238.4</v>
      </c>
      <c r="G737" s="1">
        <v>0.1</v>
      </c>
      <c r="H737" s="2">
        <v>42028</v>
      </c>
      <c r="I737" s="2">
        <v>42030</v>
      </c>
      <c r="J737" s="1" t="s">
        <v>98</v>
      </c>
      <c r="K737" s="1">
        <v>47591</v>
      </c>
      <c r="L737" s="1" t="s">
        <v>32</v>
      </c>
      <c r="M737" s="1" t="s">
        <v>570</v>
      </c>
      <c r="N737" s="1" t="s">
        <v>376</v>
      </c>
      <c r="O737" s="1" t="s">
        <v>2244</v>
      </c>
      <c r="P737" s="1" t="s">
        <v>34</v>
      </c>
      <c r="Q737" s="1" t="s">
        <v>35</v>
      </c>
      <c r="R737" s="1" t="s">
        <v>51</v>
      </c>
      <c r="S737" s="1" t="s">
        <v>178</v>
      </c>
      <c r="T737" s="1"/>
      <c r="Y737" s="1"/>
    </row>
    <row r="738" spans="1:25" x14ac:dyDescent="0.35">
      <c r="A738" s="1">
        <v>1281</v>
      </c>
      <c r="B738" s="1" t="str">
        <f>VLOOKUP(Table1[[#This Row],[Customer ID]],'Customer Lookup'!A:B,2,)</f>
        <v>Pauline Denton</v>
      </c>
      <c r="C738" s="1">
        <v>89112</v>
      </c>
      <c r="D738" s="1" t="str">
        <f>_xlfn.XLOOKUP(Table1[[#This Row],[Product Sub-Category]],'Product Lookup'!A:A,'Product Lookup'!B:B)</f>
        <v>Copiers</v>
      </c>
      <c r="E738" s="1">
        <v>5</v>
      </c>
      <c r="F738" s="4">
        <v>199.99</v>
      </c>
      <c r="G738" s="1">
        <v>0.1</v>
      </c>
      <c r="H738" s="2">
        <v>42028</v>
      </c>
      <c r="I738" s="2">
        <v>42030</v>
      </c>
      <c r="J738" s="1" t="s">
        <v>98</v>
      </c>
      <c r="K738" s="1">
        <v>47591</v>
      </c>
      <c r="L738" s="1" t="s">
        <v>22</v>
      </c>
      <c r="M738" s="1" t="s">
        <v>570</v>
      </c>
      <c r="N738" s="1" t="s">
        <v>376</v>
      </c>
      <c r="O738" s="1" t="s">
        <v>2243</v>
      </c>
      <c r="P738" s="1" t="s">
        <v>73</v>
      </c>
      <c r="Q738" s="1" t="s">
        <v>2241</v>
      </c>
      <c r="R738" s="1" t="s">
        <v>51</v>
      </c>
      <c r="S738" s="1" t="s">
        <v>178</v>
      </c>
      <c r="T738" s="1"/>
      <c r="Y738" s="1"/>
    </row>
    <row r="739" spans="1:25" x14ac:dyDescent="0.35">
      <c r="A739" s="1">
        <v>1282</v>
      </c>
      <c r="B739" s="1" t="str">
        <f>VLOOKUP(Table1[[#This Row],[Customer ID]],'Customer Lookup'!A:B,2,)</f>
        <v>Dana Sharpe</v>
      </c>
      <c r="C739" s="1">
        <v>29319</v>
      </c>
      <c r="D739" s="1" t="str">
        <f>_xlfn.XLOOKUP(Table1[[#This Row],[Product Sub-Category]],'Product Lookup'!A:A,'Product Lookup'!B:B)</f>
        <v>Chairs</v>
      </c>
      <c r="E739" s="1">
        <v>30</v>
      </c>
      <c r="F739" s="4">
        <v>238.4</v>
      </c>
      <c r="G739" s="1">
        <v>0.1</v>
      </c>
      <c r="H739" s="2">
        <v>42028</v>
      </c>
      <c r="I739" s="2">
        <v>42030</v>
      </c>
      <c r="J739" s="1" t="s">
        <v>98</v>
      </c>
      <c r="K739" s="1">
        <v>19134</v>
      </c>
      <c r="L739" s="1" t="s">
        <v>32</v>
      </c>
      <c r="M739" s="1" t="s">
        <v>555</v>
      </c>
      <c r="N739" s="1" t="s">
        <v>174</v>
      </c>
      <c r="O739" s="1" t="s">
        <v>2243</v>
      </c>
      <c r="P739" s="1" t="s">
        <v>34</v>
      </c>
      <c r="Q739" s="1" t="s">
        <v>35</v>
      </c>
      <c r="R739" s="1" t="s">
        <v>51</v>
      </c>
      <c r="S739" s="1" t="s">
        <v>178</v>
      </c>
      <c r="T739" s="1"/>
      <c r="Y739" s="1"/>
    </row>
    <row r="740" spans="1:25" x14ac:dyDescent="0.35">
      <c r="A740" s="1">
        <v>1282</v>
      </c>
      <c r="B740" s="1" t="str">
        <f>VLOOKUP(Table1[[#This Row],[Customer ID]],'Customer Lookup'!A:B,2,)</f>
        <v>Dana Sharpe</v>
      </c>
      <c r="C740" s="1">
        <v>29319</v>
      </c>
      <c r="D740" s="1" t="str">
        <f>_xlfn.XLOOKUP(Table1[[#This Row],[Product Sub-Category]],'Product Lookup'!A:A,'Product Lookup'!B:B)</f>
        <v>Copiers</v>
      </c>
      <c r="E740" s="1">
        <v>21</v>
      </c>
      <c r="F740" s="4">
        <v>199.99</v>
      </c>
      <c r="G740" s="1">
        <v>0.1</v>
      </c>
      <c r="H740" s="2">
        <v>42028</v>
      </c>
      <c r="I740" s="2">
        <v>42030</v>
      </c>
      <c r="J740" s="1" t="s">
        <v>98</v>
      </c>
      <c r="K740" s="1">
        <v>19134</v>
      </c>
      <c r="L740" s="1" t="s">
        <v>22</v>
      </c>
      <c r="M740" s="1" t="s">
        <v>555</v>
      </c>
      <c r="N740" s="1" t="s">
        <v>174</v>
      </c>
      <c r="O740" s="1" t="s">
        <v>2244</v>
      </c>
      <c r="P740" s="1" t="s">
        <v>73</v>
      </c>
      <c r="Q740" s="1" t="s">
        <v>2241</v>
      </c>
      <c r="R740" s="1" t="s">
        <v>51</v>
      </c>
      <c r="S740" s="1" t="s">
        <v>178</v>
      </c>
      <c r="T740" s="1"/>
      <c r="Y740" s="1"/>
    </row>
    <row r="741" spans="1:25" x14ac:dyDescent="0.35">
      <c r="A741" s="1">
        <v>1298</v>
      </c>
      <c r="B741" s="1" t="str">
        <f>VLOOKUP(Table1[[#This Row],[Customer ID]],'Customer Lookup'!A:B,2,)</f>
        <v>Herbert Beard</v>
      </c>
      <c r="C741" s="1">
        <v>90662</v>
      </c>
      <c r="D741" s="1" t="str">
        <f>_xlfn.XLOOKUP(Table1[[#This Row],[Product Sub-Category]],'Product Lookup'!A:A,'Product Lookup'!B:B)</f>
        <v>Office Machines</v>
      </c>
      <c r="E741" s="1">
        <v>6</v>
      </c>
      <c r="F741" s="4">
        <v>150.97999999999999</v>
      </c>
      <c r="G741" s="1">
        <v>0.1</v>
      </c>
      <c r="H741" s="2">
        <v>42047</v>
      </c>
      <c r="I741" s="2">
        <v>42050</v>
      </c>
      <c r="J741" s="1" t="s">
        <v>31</v>
      </c>
      <c r="K741" s="1">
        <v>75482</v>
      </c>
      <c r="L741" s="1" t="s">
        <v>32</v>
      </c>
      <c r="M741" s="1" t="s">
        <v>556</v>
      </c>
      <c r="N741" s="1" t="s">
        <v>112</v>
      </c>
      <c r="O741" s="1" t="s">
        <v>2244</v>
      </c>
      <c r="P741" s="1" t="s">
        <v>73</v>
      </c>
      <c r="Q741" s="1" t="s">
        <v>74</v>
      </c>
      <c r="R741" s="1" t="s">
        <v>42</v>
      </c>
      <c r="S741" s="1" t="s">
        <v>75</v>
      </c>
      <c r="T741" s="1"/>
      <c r="Y741" s="1"/>
    </row>
    <row r="742" spans="1:25" x14ac:dyDescent="0.35">
      <c r="A742" s="1">
        <v>1298</v>
      </c>
      <c r="B742" s="1" t="str">
        <f>VLOOKUP(Table1[[#This Row],[Customer ID]],'Customer Lookup'!A:B,2,)</f>
        <v>Herbert Beard</v>
      </c>
      <c r="C742" s="1">
        <v>90662</v>
      </c>
      <c r="D742" s="1" t="str">
        <f>_xlfn.XLOOKUP(Table1[[#This Row],[Product Sub-Category]],'Product Lookup'!A:A,'Product Lookup'!B:B)</f>
        <v>Storage</v>
      </c>
      <c r="E742" s="1">
        <v>4</v>
      </c>
      <c r="F742" s="4">
        <v>176.19</v>
      </c>
      <c r="G742" s="1">
        <v>0.1</v>
      </c>
      <c r="H742" s="2">
        <v>42047</v>
      </c>
      <c r="I742" s="2">
        <v>42049</v>
      </c>
      <c r="J742" s="1" t="s">
        <v>31</v>
      </c>
      <c r="K742" s="1">
        <v>75482</v>
      </c>
      <c r="L742" s="1" t="s">
        <v>32</v>
      </c>
      <c r="M742" s="1" t="s">
        <v>556</v>
      </c>
      <c r="N742" s="1" t="s">
        <v>112</v>
      </c>
      <c r="O742" s="1" t="s">
        <v>1097</v>
      </c>
      <c r="P742" s="1" t="s">
        <v>58</v>
      </c>
      <c r="Q742" s="1" t="s">
        <v>119</v>
      </c>
      <c r="R742" s="1" t="s">
        <v>42</v>
      </c>
      <c r="S742" s="1" t="s">
        <v>53</v>
      </c>
      <c r="T742" s="1"/>
      <c r="Y742" s="1"/>
    </row>
    <row r="743" spans="1:25" x14ac:dyDescent="0.35">
      <c r="A743" s="1">
        <v>1303</v>
      </c>
      <c r="B743" s="1" t="str">
        <f>VLOOKUP(Table1[[#This Row],[Customer ID]],'Customer Lookup'!A:B,2,)</f>
        <v>Cindy Harvey</v>
      </c>
      <c r="C743" s="1">
        <v>87003</v>
      </c>
      <c r="D743" s="1" t="str">
        <f>_xlfn.XLOOKUP(Table1[[#This Row],[Product Sub-Category]],'Product Lookup'!A:A,'Product Lookup'!B:B)</f>
        <v>Computer Peripherals</v>
      </c>
      <c r="E743" s="1">
        <v>12</v>
      </c>
      <c r="F743" s="4">
        <v>39.479999999999997</v>
      </c>
      <c r="G743" s="1">
        <v>0.05</v>
      </c>
      <c r="H743" s="2">
        <v>42054</v>
      </c>
      <c r="I743" s="2">
        <v>42056</v>
      </c>
      <c r="J743" s="1" t="s">
        <v>21</v>
      </c>
      <c r="K743" s="1">
        <v>84074</v>
      </c>
      <c r="L743" s="1" t="s">
        <v>32</v>
      </c>
      <c r="M743" s="1" t="s">
        <v>571</v>
      </c>
      <c r="N743" s="1" t="s">
        <v>161</v>
      </c>
      <c r="O743" s="1" t="s">
        <v>1097</v>
      </c>
      <c r="P743" s="1" t="s">
        <v>73</v>
      </c>
      <c r="Q743" s="1" t="s">
        <v>144</v>
      </c>
      <c r="R743" s="1" t="s">
        <v>104</v>
      </c>
      <c r="S743" s="1" t="s">
        <v>44</v>
      </c>
      <c r="T743" s="1"/>
      <c r="Y743" s="1"/>
    </row>
    <row r="744" spans="1:25" x14ac:dyDescent="0.35">
      <c r="A744" s="1">
        <v>1303</v>
      </c>
      <c r="B744" s="1" t="str">
        <f>VLOOKUP(Table1[[#This Row],[Customer ID]],'Customer Lookup'!A:B,2,)</f>
        <v>Cindy Harvey</v>
      </c>
      <c r="C744" s="1">
        <v>87005</v>
      </c>
      <c r="D744" s="1" t="str">
        <f>_xlfn.XLOOKUP(Table1[[#This Row],[Product Sub-Category]],'Product Lookup'!A:A,'Product Lookup'!B:B)</f>
        <v>Telephones</v>
      </c>
      <c r="E744" s="1">
        <v>9</v>
      </c>
      <c r="F744" s="4">
        <v>65.989999999999995</v>
      </c>
      <c r="G744" s="1">
        <v>0.05</v>
      </c>
      <c r="H744" s="2">
        <v>42054</v>
      </c>
      <c r="I744" s="2">
        <v>42061</v>
      </c>
      <c r="J744" s="1" t="s">
        <v>98</v>
      </c>
      <c r="K744" s="1">
        <v>84074</v>
      </c>
      <c r="L744" s="1" t="s">
        <v>32</v>
      </c>
      <c r="M744" s="1" t="s">
        <v>571</v>
      </c>
      <c r="N744" s="1" t="s">
        <v>161</v>
      </c>
      <c r="O744" s="1" t="s">
        <v>1097</v>
      </c>
      <c r="P744" s="1" t="s">
        <v>73</v>
      </c>
      <c r="Q744" s="1" t="s">
        <v>2234</v>
      </c>
      <c r="R744" s="1" t="s">
        <v>104</v>
      </c>
      <c r="S744" s="1" t="s">
        <v>53</v>
      </c>
      <c r="T744" s="1"/>
      <c r="Y744" s="1"/>
    </row>
    <row r="745" spans="1:25" x14ac:dyDescent="0.35">
      <c r="A745" s="1">
        <v>1304</v>
      </c>
      <c r="B745" s="1" t="str">
        <f>VLOOKUP(Table1[[#This Row],[Customer ID]],'Customer Lookup'!A:B,2,)</f>
        <v>Sherri McIntosh</v>
      </c>
      <c r="C745" s="1">
        <v>87004</v>
      </c>
      <c r="D745" s="1" t="str">
        <f>_xlfn.XLOOKUP(Table1[[#This Row],[Product Sub-Category]],'Product Lookup'!A:A,'Product Lookup'!B:B)</f>
        <v>Labels</v>
      </c>
      <c r="E745" s="1">
        <v>3</v>
      </c>
      <c r="F745" s="4">
        <v>2.88</v>
      </c>
      <c r="G745" s="1">
        <v>0.05</v>
      </c>
      <c r="H745" s="2">
        <v>42117</v>
      </c>
      <c r="I745" s="2">
        <v>42118</v>
      </c>
      <c r="J745" s="1" t="s">
        <v>50</v>
      </c>
      <c r="K745" s="1">
        <v>84084</v>
      </c>
      <c r="L745" s="1" t="s">
        <v>32</v>
      </c>
      <c r="M745" s="1" t="s">
        <v>572</v>
      </c>
      <c r="N745" s="1" t="s">
        <v>161</v>
      </c>
      <c r="O745" s="1" t="s">
        <v>1097</v>
      </c>
      <c r="P745" s="1" t="s">
        <v>58</v>
      </c>
      <c r="Q745" s="1" t="s">
        <v>116</v>
      </c>
      <c r="R745" s="1" t="s">
        <v>104</v>
      </c>
      <c r="S745" s="1" t="s">
        <v>53</v>
      </c>
      <c r="T745" s="1"/>
      <c r="Y745" s="1"/>
    </row>
    <row r="746" spans="1:25" x14ac:dyDescent="0.35">
      <c r="A746" s="1">
        <v>1305</v>
      </c>
      <c r="B746" s="1" t="str">
        <f>VLOOKUP(Table1[[#This Row],[Customer ID]],'Customer Lookup'!A:B,2,)</f>
        <v>Chris Pritchard</v>
      </c>
      <c r="C746" s="1">
        <v>87002</v>
      </c>
      <c r="D746" s="1" t="str">
        <f>_xlfn.XLOOKUP(Table1[[#This Row],[Product Sub-Category]],'Product Lookup'!A:A,'Product Lookup'!B:B)</f>
        <v>Furnishings</v>
      </c>
      <c r="E746" s="1">
        <v>3</v>
      </c>
      <c r="F746" s="4">
        <v>62.18</v>
      </c>
      <c r="G746" s="1">
        <v>0.05</v>
      </c>
      <c r="H746" s="2">
        <v>42052</v>
      </c>
      <c r="I746" s="2">
        <v>42054</v>
      </c>
      <c r="J746" s="1" t="s">
        <v>21</v>
      </c>
      <c r="K746" s="1">
        <v>84120</v>
      </c>
      <c r="L746" s="1" t="s">
        <v>32</v>
      </c>
      <c r="M746" s="1" t="s">
        <v>573</v>
      </c>
      <c r="N746" s="1" t="s">
        <v>161</v>
      </c>
      <c r="O746" s="1" t="s">
        <v>1097</v>
      </c>
      <c r="P746" s="1" t="s">
        <v>34</v>
      </c>
      <c r="Q746" s="1" t="s">
        <v>52</v>
      </c>
      <c r="R746" s="1" t="s">
        <v>104</v>
      </c>
      <c r="S746" s="1" t="s">
        <v>75</v>
      </c>
      <c r="T746" s="1"/>
      <c r="Y746" s="1"/>
    </row>
    <row r="747" spans="1:25" x14ac:dyDescent="0.35">
      <c r="A747" s="1">
        <v>1307</v>
      </c>
      <c r="B747" s="1" t="str">
        <f>VLOOKUP(Table1[[#This Row],[Customer ID]],'Customer Lookup'!A:B,2,)</f>
        <v>Teresa Hill</v>
      </c>
      <c r="C747" s="1">
        <v>91451</v>
      </c>
      <c r="D747" s="1" t="str">
        <f>_xlfn.XLOOKUP(Table1[[#This Row],[Product Sub-Category]],'Product Lookup'!A:A,'Product Lookup'!B:B)</f>
        <v>Computer Peripherals</v>
      </c>
      <c r="E747" s="1">
        <v>16</v>
      </c>
      <c r="F747" s="4">
        <v>8.33</v>
      </c>
      <c r="G747" s="1">
        <v>0.05</v>
      </c>
      <c r="H747" s="2">
        <v>42185</v>
      </c>
      <c r="I747" s="2">
        <v>42192</v>
      </c>
      <c r="J747" s="1" t="s">
        <v>98</v>
      </c>
      <c r="K747" s="1">
        <v>97420</v>
      </c>
      <c r="L747" s="1" t="s">
        <v>32</v>
      </c>
      <c r="M747" s="1" t="s">
        <v>574</v>
      </c>
      <c r="N747" s="1" t="s">
        <v>90</v>
      </c>
      <c r="O747" s="1" t="s">
        <v>1097</v>
      </c>
      <c r="P747" s="1" t="s">
        <v>73</v>
      </c>
      <c r="Q747" s="1" t="s">
        <v>144</v>
      </c>
      <c r="R747" s="1" t="s">
        <v>51</v>
      </c>
      <c r="S747" s="1" t="s">
        <v>44</v>
      </c>
      <c r="T747" s="1"/>
      <c r="Y747" s="1"/>
    </row>
    <row r="748" spans="1:25" x14ac:dyDescent="0.35">
      <c r="A748" s="1">
        <v>1314</v>
      </c>
      <c r="B748" s="1" t="str">
        <f>VLOOKUP(Table1[[#This Row],[Customer ID]],'Customer Lookup'!A:B,2,)</f>
        <v>Keith Marsh</v>
      </c>
      <c r="C748" s="1">
        <v>22755</v>
      </c>
      <c r="D748" s="1" t="str">
        <f>_xlfn.XLOOKUP(Table1[[#This Row],[Product Sub-Category]],'Product Lookup'!A:A,'Product Lookup'!B:B)</f>
        <v>Binders</v>
      </c>
      <c r="E748" s="1">
        <v>45</v>
      </c>
      <c r="F748" s="4">
        <v>5.34</v>
      </c>
      <c r="G748" s="1">
        <v>0.05</v>
      </c>
      <c r="H748" s="2">
        <v>42093</v>
      </c>
      <c r="I748" s="2">
        <v>42095</v>
      </c>
      <c r="J748" s="1" t="s">
        <v>50</v>
      </c>
      <c r="K748" s="1">
        <v>90058</v>
      </c>
      <c r="L748" s="1" t="s">
        <v>32</v>
      </c>
      <c r="M748" s="1" t="s">
        <v>361</v>
      </c>
      <c r="N748" s="1" t="s">
        <v>37</v>
      </c>
      <c r="O748" s="1" t="s">
        <v>1097</v>
      </c>
      <c r="P748" s="1" t="s">
        <v>58</v>
      </c>
      <c r="Q748" s="1" t="s">
        <v>2236</v>
      </c>
      <c r="R748" s="1" t="s">
        <v>42</v>
      </c>
      <c r="S748" s="1" t="s">
        <v>53</v>
      </c>
      <c r="T748" s="1"/>
      <c r="Y748" s="1"/>
    </row>
    <row r="749" spans="1:25" x14ac:dyDescent="0.35">
      <c r="A749" s="1">
        <v>1314</v>
      </c>
      <c r="B749" s="1" t="str">
        <f>VLOOKUP(Table1[[#This Row],[Customer ID]],'Customer Lookup'!A:B,2,)</f>
        <v>Keith Marsh</v>
      </c>
      <c r="C749" s="1">
        <v>22755</v>
      </c>
      <c r="D749" s="1" t="str">
        <f>_xlfn.XLOOKUP(Table1[[#This Row],[Product Sub-Category]],'Product Lookup'!A:A,'Product Lookup'!B:B)</f>
        <v>Telephones</v>
      </c>
      <c r="E749" s="1">
        <v>5</v>
      </c>
      <c r="F749" s="4">
        <v>55.99</v>
      </c>
      <c r="G749" s="1">
        <v>0.05</v>
      </c>
      <c r="H749" s="2">
        <v>42093</v>
      </c>
      <c r="I749" s="2">
        <v>42095</v>
      </c>
      <c r="J749" s="1" t="s">
        <v>50</v>
      </c>
      <c r="K749" s="1">
        <v>90058</v>
      </c>
      <c r="L749" s="1" t="s">
        <v>32</v>
      </c>
      <c r="M749" s="1" t="s">
        <v>361</v>
      </c>
      <c r="N749" s="1" t="s">
        <v>37</v>
      </c>
      <c r="O749" s="1" t="s">
        <v>1097</v>
      </c>
      <c r="P749" s="1" t="s">
        <v>73</v>
      </c>
      <c r="Q749" s="1" t="s">
        <v>2234</v>
      </c>
      <c r="R749" s="1" t="s">
        <v>42</v>
      </c>
      <c r="S749" s="1" t="s">
        <v>44</v>
      </c>
      <c r="T749" s="1"/>
      <c r="Y749" s="1"/>
    </row>
    <row r="750" spans="1:25" x14ac:dyDescent="0.35">
      <c r="A750" s="1">
        <v>1314</v>
      </c>
      <c r="B750" s="1" t="str">
        <f>VLOOKUP(Table1[[#This Row],[Customer ID]],'Customer Lookup'!A:B,2,)</f>
        <v>Keith Marsh</v>
      </c>
      <c r="C750" s="1">
        <v>27013</v>
      </c>
      <c r="D750" s="1" t="str">
        <f>_xlfn.XLOOKUP(Table1[[#This Row],[Product Sub-Category]],'Product Lookup'!A:A,'Product Lookup'!B:B)</f>
        <v>Storage</v>
      </c>
      <c r="E750" s="1">
        <v>34</v>
      </c>
      <c r="F750" s="4">
        <v>80.98</v>
      </c>
      <c r="G750" s="1">
        <v>0.05</v>
      </c>
      <c r="H750" s="2">
        <v>42009</v>
      </c>
      <c r="I750" s="2">
        <v>42013</v>
      </c>
      <c r="J750" s="1" t="s">
        <v>98</v>
      </c>
      <c r="K750" s="1">
        <v>90058</v>
      </c>
      <c r="L750" s="1" t="s">
        <v>32</v>
      </c>
      <c r="M750" s="1" t="s">
        <v>361</v>
      </c>
      <c r="N750" s="1" t="s">
        <v>37</v>
      </c>
      <c r="O750" s="1" t="s">
        <v>1097</v>
      </c>
      <c r="P750" s="1" t="s">
        <v>58</v>
      </c>
      <c r="Q750" s="1" t="s">
        <v>119</v>
      </c>
      <c r="R750" s="1" t="s">
        <v>42</v>
      </c>
      <c r="S750" s="1" t="s">
        <v>178</v>
      </c>
      <c r="T750" s="1"/>
      <c r="Y750" s="1"/>
    </row>
    <row r="751" spans="1:25" x14ac:dyDescent="0.35">
      <c r="A751" s="1">
        <v>1314</v>
      </c>
      <c r="B751" s="1" t="str">
        <f>VLOOKUP(Table1[[#This Row],[Customer ID]],'Customer Lookup'!A:B,2,)</f>
        <v>Keith Marsh</v>
      </c>
      <c r="C751" s="1">
        <v>27013</v>
      </c>
      <c r="D751" s="1" t="str">
        <f>_xlfn.XLOOKUP(Table1[[#This Row],[Product Sub-Category]],'Product Lookup'!A:A,'Product Lookup'!B:B)</f>
        <v>Storage</v>
      </c>
      <c r="E751" s="1">
        <v>31</v>
      </c>
      <c r="F751" s="4">
        <v>279.48</v>
      </c>
      <c r="G751" s="1">
        <v>0.1</v>
      </c>
      <c r="H751" s="2">
        <v>42009</v>
      </c>
      <c r="I751" s="2">
        <v>42009</v>
      </c>
      <c r="J751" s="1" t="s">
        <v>98</v>
      </c>
      <c r="K751" s="1">
        <v>90058</v>
      </c>
      <c r="L751" s="1" t="s">
        <v>32</v>
      </c>
      <c r="M751" s="1" t="s">
        <v>361</v>
      </c>
      <c r="N751" s="1" t="s">
        <v>37</v>
      </c>
      <c r="O751" s="1" t="s">
        <v>1097</v>
      </c>
      <c r="P751" s="1" t="s">
        <v>58</v>
      </c>
      <c r="Q751" s="1" t="s">
        <v>119</v>
      </c>
      <c r="R751" s="1" t="s">
        <v>42</v>
      </c>
      <c r="S751" s="1" t="s">
        <v>178</v>
      </c>
      <c r="T751" s="1"/>
      <c r="Y751" s="1"/>
    </row>
    <row r="752" spans="1:25" x14ac:dyDescent="0.35">
      <c r="A752" s="1">
        <v>1315</v>
      </c>
      <c r="B752" s="1" t="str">
        <f>VLOOKUP(Table1[[#This Row],[Customer ID]],'Customer Lookup'!A:B,2,)</f>
        <v>Adam Saunders Gray</v>
      </c>
      <c r="C752" s="1">
        <v>87602</v>
      </c>
      <c r="D752" s="1" t="str">
        <f>_xlfn.XLOOKUP(Table1[[#This Row],[Product Sub-Category]],'Product Lookup'!A:A,'Product Lookup'!B:B)</f>
        <v>Binders</v>
      </c>
      <c r="E752" s="1">
        <v>9</v>
      </c>
      <c r="F752" s="4">
        <v>4.91</v>
      </c>
      <c r="G752" s="1">
        <v>0.05</v>
      </c>
      <c r="H752" s="2">
        <v>42093</v>
      </c>
      <c r="I752" s="2">
        <v>42094</v>
      </c>
      <c r="J752" s="1" t="s">
        <v>50</v>
      </c>
      <c r="K752" s="1">
        <v>80906</v>
      </c>
      <c r="L752" s="1" t="s">
        <v>32</v>
      </c>
      <c r="M752" s="1" t="s">
        <v>575</v>
      </c>
      <c r="N752" s="1" t="s">
        <v>194</v>
      </c>
      <c r="O752" s="1" t="s">
        <v>1097</v>
      </c>
      <c r="P752" s="1" t="s">
        <v>58</v>
      </c>
      <c r="Q752" s="1" t="s">
        <v>2236</v>
      </c>
      <c r="R752" s="1" t="s">
        <v>42</v>
      </c>
      <c r="S752" s="1" t="s">
        <v>53</v>
      </c>
      <c r="T752" s="1"/>
      <c r="Y752" s="1"/>
    </row>
    <row r="753" spans="1:25" x14ac:dyDescent="0.35">
      <c r="A753" s="1">
        <v>1316</v>
      </c>
      <c r="B753" s="1" t="str">
        <f>VLOOKUP(Table1[[#This Row],[Customer ID]],'Customer Lookup'!A:B,2,)</f>
        <v>Marion Lindsey</v>
      </c>
      <c r="C753" s="1">
        <v>87602</v>
      </c>
      <c r="D753" s="1" t="str">
        <f>_xlfn.XLOOKUP(Table1[[#This Row],[Product Sub-Category]],'Product Lookup'!A:A,'Product Lookup'!B:B)</f>
        <v>Binders</v>
      </c>
      <c r="E753" s="1">
        <v>11</v>
      </c>
      <c r="F753" s="4">
        <v>5.34</v>
      </c>
      <c r="G753" s="1">
        <v>0.05</v>
      </c>
      <c r="H753" s="2">
        <v>42093</v>
      </c>
      <c r="I753" s="2">
        <v>42095</v>
      </c>
      <c r="J753" s="1" t="s">
        <v>50</v>
      </c>
      <c r="K753" s="1">
        <v>80022</v>
      </c>
      <c r="L753" s="1" t="s">
        <v>32</v>
      </c>
      <c r="M753" s="1" t="s">
        <v>576</v>
      </c>
      <c r="N753" s="1" t="s">
        <v>194</v>
      </c>
      <c r="O753" s="1" t="s">
        <v>1097</v>
      </c>
      <c r="P753" s="1" t="s">
        <v>58</v>
      </c>
      <c r="Q753" s="1" t="s">
        <v>2236</v>
      </c>
      <c r="R753" s="1" t="s">
        <v>42</v>
      </c>
      <c r="S753" s="1" t="s">
        <v>53</v>
      </c>
      <c r="T753" s="1"/>
      <c r="Y753" s="1"/>
    </row>
    <row r="754" spans="1:25" x14ac:dyDescent="0.35">
      <c r="A754" s="1">
        <v>1316</v>
      </c>
      <c r="B754" s="1" t="str">
        <f>VLOOKUP(Table1[[#This Row],[Customer ID]],'Customer Lookup'!A:B,2,)</f>
        <v>Marion Lindsey</v>
      </c>
      <c r="C754" s="1">
        <v>87602</v>
      </c>
      <c r="D754" s="1" t="str">
        <f>_xlfn.XLOOKUP(Table1[[#This Row],[Product Sub-Category]],'Product Lookup'!A:A,'Product Lookup'!B:B)</f>
        <v>Telephones</v>
      </c>
      <c r="E754" s="1">
        <v>1</v>
      </c>
      <c r="F754" s="4">
        <v>55.99</v>
      </c>
      <c r="G754" s="1">
        <v>0.05</v>
      </c>
      <c r="H754" s="2">
        <v>42093</v>
      </c>
      <c r="I754" s="2">
        <v>42095</v>
      </c>
      <c r="J754" s="1" t="s">
        <v>50</v>
      </c>
      <c r="K754" s="1">
        <v>80022</v>
      </c>
      <c r="L754" s="1" t="s">
        <v>32</v>
      </c>
      <c r="M754" s="1" t="s">
        <v>576</v>
      </c>
      <c r="N754" s="1" t="s">
        <v>194</v>
      </c>
      <c r="O754" s="1" t="s">
        <v>1097</v>
      </c>
      <c r="P754" s="1" t="s">
        <v>73</v>
      </c>
      <c r="Q754" s="1" t="s">
        <v>2234</v>
      </c>
      <c r="R754" s="1" t="s">
        <v>42</v>
      </c>
      <c r="S754" s="1" t="s">
        <v>44</v>
      </c>
      <c r="T754" s="1"/>
      <c r="Y754" s="1"/>
    </row>
    <row r="755" spans="1:25" x14ac:dyDescent="0.35">
      <c r="A755" s="1">
        <v>1316</v>
      </c>
      <c r="B755" s="1" t="str">
        <f>VLOOKUP(Table1[[#This Row],[Customer ID]],'Customer Lookup'!A:B,2,)</f>
        <v>Marion Lindsey</v>
      </c>
      <c r="C755" s="1">
        <v>87603</v>
      </c>
      <c r="D755" s="1" t="str">
        <f>_xlfn.XLOOKUP(Table1[[#This Row],[Product Sub-Category]],'Product Lookup'!A:A,'Product Lookup'!B:B)</f>
        <v>Storage</v>
      </c>
      <c r="E755" s="1">
        <v>8</v>
      </c>
      <c r="F755" s="4">
        <v>80.98</v>
      </c>
      <c r="G755" s="1">
        <v>0.05</v>
      </c>
      <c r="H755" s="2">
        <v>42009</v>
      </c>
      <c r="I755" s="2">
        <v>42013</v>
      </c>
      <c r="J755" s="1" t="s">
        <v>98</v>
      </c>
      <c r="K755" s="1">
        <v>80022</v>
      </c>
      <c r="L755" s="1" t="s">
        <v>32</v>
      </c>
      <c r="M755" s="1" t="s">
        <v>576</v>
      </c>
      <c r="N755" s="1" t="s">
        <v>194</v>
      </c>
      <c r="O755" s="1" t="s">
        <v>1097</v>
      </c>
      <c r="P755" s="1" t="s">
        <v>58</v>
      </c>
      <c r="Q755" s="1" t="s">
        <v>119</v>
      </c>
      <c r="R755" s="1" t="s">
        <v>42</v>
      </c>
      <c r="S755" s="1" t="s">
        <v>178</v>
      </c>
      <c r="T755" s="1"/>
      <c r="Y755" s="1"/>
    </row>
    <row r="756" spans="1:25" x14ac:dyDescent="0.35">
      <c r="A756" s="1">
        <v>1316</v>
      </c>
      <c r="B756" s="1" t="str">
        <f>VLOOKUP(Table1[[#This Row],[Customer ID]],'Customer Lookup'!A:B,2,)</f>
        <v>Marion Lindsey</v>
      </c>
      <c r="C756" s="1">
        <v>87603</v>
      </c>
      <c r="D756" s="1" t="str">
        <f>_xlfn.XLOOKUP(Table1[[#This Row],[Product Sub-Category]],'Product Lookup'!A:A,'Product Lookup'!B:B)</f>
        <v>Storage</v>
      </c>
      <c r="E756" s="1">
        <v>8</v>
      </c>
      <c r="F756" s="4">
        <v>279.48</v>
      </c>
      <c r="G756" s="1">
        <v>0.1</v>
      </c>
      <c r="H756" s="2">
        <v>42009</v>
      </c>
      <c r="I756" s="2">
        <v>42009</v>
      </c>
      <c r="J756" s="1" t="s">
        <v>98</v>
      </c>
      <c r="K756" s="1">
        <v>80022</v>
      </c>
      <c r="L756" s="1" t="s">
        <v>32</v>
      </c>
      <c r="M756" s="1" t="s">
        <v>576</v>
      </c>
      <c r="N756" s="1" t="s">
        <v>194</v>
      </c>
      <c r="O756" s="1" t="s">
        <v>2244</v>
      </c>
      <c r="P756" s="1" t="s">
        <v>58</v>
      </c>
      <c r="Q756" s="1" t="s">
        <v>119</v>
      </c>
      <c r="R756" s="1" t="s">
        <v>42</v>
      </c>
      <c r="S756" s="1" t="s">
        <v>178</v>
      </c>
      <c r="T756" s="1"/>
      <c r="Y756" s="1"/>
    </row>
    <row r="757" spans="1:25" x14ac:dyDescent="0.35">
      <c r="A757" s="1">
        <v>1338</v>
      </c>
      <c r="B757" s="1" t="str">
        <f>VLOOKUP(Table1[[#This Row],[Customer ID]],'Customer Lookup'!A:B,2,)</f>
        <v>Denise McIntosh</v>
      </c>
      <c r="C757" s="1">
        <v>91244</v>
      </c>
      <c r="D757" s="1" t="str">
        <f>_xlfn.XLOOKUP(Table1[[#This Row],[Product Sub-Category]],'Product Lookup'!A:A,'Product Lookup'!B:B)</f>
        <v>Telephones</v>
      </c>
      <c r="E757" s="1">
        <v>16</v>
      </c>
      <c r="F757" s="4">
        <v>55.99</v>
      </c>
      <c r="G757" s="1">
        <v>0.05</v>
      </c>
      <c r="H757" s="2">
        <v>42045</v>
      </c>
      <c r="I757" s="2">
        <v>42045</v>
      </c>
      <c r="J757" s="1" t="s">
        <v>98</v>
      </c>
      <c r="K757" s="1">
        <v>60623</v>
      </c>
      <c r="L757" s="1" t="s">
        <v>32</v>
      </c>
      <c r="M757" s="1" t="s">
        <v>143</v>
      </c>
      <c r="N757" s="1" t="s">
        <v>142</v>
      </c>
      <c r="O757" s="1" t="s">
        <v>2243</v>
      </c>
      <c r="P757" s="1" t="s">
        <v>73</v>
      </c>
      <c r="Q757" s="1" t="s">
        <v>2234</v>
      </c>
      <c r="R757" s="1" t="s">
        <v>42</v>
      </c>
      <c r="S757" s="1" t="s">
        <v>44</v>
      </c>
      <c r="T757" s="1"/>
      <c r="Y757" s="1"/>
    </row>
    <row r="758" spans="1:25" x14ac:dyDescent="0.35">
      <c r="A758" s="1">
        <v>1340</v>
      </c>
      <c r="B758" s="1" t="str">
        <f>VLOOKUP(Table1[[#This Row],[Customer ID]],'Customer Lookup'!A:B,2,)</f>
        <v>Marie Bass</v>
      </c>
      <c r="C758" s="1">
        <v>21636</v>
      </c>
      <c r="D758" s="1" t="str">
        <f>_xlfn.XLOOKUP(Table1[[#This Row],[Product Sub-Category]],'Product Lookup'!A:A,'Product Lookup'!B:B)</f>
        <v>Binders</v>
      </c>
      <c r="E758" s="1">
        <v>29</v>
      </c>
      <c r="F758" s="4">
        <v>22.38</v>
      </c>
      <c r="G758" s="1">
        <v>0.05</v>
      </c>
      <c r="H758" s="2">
        <v>42045</v>
      </c>
      <c r="I758" s="2">
        <v>42052</v>
      </c>
      <c r="J758" s="1" t="s">
        <v>98</v>
      </c>
      <c r="K758" s="1">
        <v>10170</v>
      </c>
      <c r="L758" s="1" t="s">
        <v>22</v>
      </c>
      <c r="M758" s="1" t="s">
        <v>79</v>
      </c>
      <c r="N758" s="1" t="s">
        <v>62</v>
      </c>
      <c r="O758" s="1" t="s">
        <v>2243</v>
      </c>
      <c r="P758" s="1" t="s">
        <v>58</v>
      </c>
      <c r="Q758" s="1" t="s">
        <v>2236</v>
      </c>
      <c r="R758" s="1" t="s">
        <v>42</v>
      </c>
      <c r="S758" s="1" t="s">
        <v>53</v>
      </c>
      <c r="T758" s="1"/>
      <c r="Y758" s="1"/>
    </row>
    <row r="759" spans="1:25" x14ac:dyDescent="0.35">
      <c r="A759" s="1">
        <v>1340</v>
      </c>
      <c r="B759" s="1" t="str">
        <f>VLOOKUP(Table1[[#This Row],[Customer ID]],'Customer Lookup'!A:B,2,)</f>
        <v>Marie Bass</v>
      </c>
      <c r="C759" s="1">
        <v>21636</v>
      </c>
      <c r="D759" s="1" t="str">
        <f>_xlfn.XLOOKUP(Table1[[#This Row],[Product Sub-Category]],'Product Lookup'!A:A,'Product Lookup'!B:B)</f>
        <v>Storage</v>
      </c>
      <c r="E759" s="1">
        <v>11</v>
      </c>
      <c r="F759" s="4">
        <v>5.98</v>
      </c>
      <c r="G759" s="1">
        <v>0.05</v>
      </c>
      <c r="H759" s="2">
        <v>42045</v>
      </c>
      <c r="I759" s="2">
        <v>42050</v>
      </c>
      <c r="J759" s="1" t="s">
        <v>98</v>
      </c>
      <c r="K759" s="1">
        <v>10170</v>
      </c>
      <c r="L759" s="1" t="s">
        <v>32</v>
      </c>
      <c r="M759" s="1" t="s">
        <v>79</v>
      </c>
      <c r="N759" s="1" t="s">
        <v>62</v>
      </c>
      <c r="O759" s="1" t="s">
        <v>2243</v>
      </c>
      <c r="P759" s="1" t="s">
        <v>58</v>
      </c>
      <c r="Q759" s="1" t="s">
        <v>119</v>
      </c>
      <c r="R759" s="1" t="s">
        <v>42</v>
      </c>
      <c r="S759" s="1" t="s">
        <v>53</v>
      </c>
      <c r="T759" s="1"/>
      <c r="Y759" s="1"/>
    </row>
    <row r="760" spans="1:25" x14ac:dyDescent="0.35">
      <c r="A760" s="1">
        <v>1340</v>
      </c>
      <c r="B760" s="1" t="str">
        <f>VLOOKUP(Table1[[#This Row],[Customer ID]],'Customer Lookup'!A:B,2,)</f>
        <v>Marie Bass</v>
      </c>
      <c r="C760" s="1">
        <v>21636</v>
      </c>
      <c r="D760" s="1" t="str">
        <f>_xlfn.XLOOKUP(Table1[[#This Row],[Product Sub-Category]],'Product Lookup'!A:A,'Product Lookup'!B:B)</f>
        <v>Telephones</v>
      </c>
      <c r="E760" s="1">
        <v>63</v>
      </c>
      <c r="F760" s="4">
        <v>55.99</v>
      </c>
      <c r="G760" s="1">
        <v>0.05</v>
      </c>
      <c r="H760" s="2">
        <v>42045</v>
      </c>
      <c r="I760" s="2">
        <v>42045</v>
      </c>
      <c r="J760" s="1" t="s">
        <v>98</v>
      </c>
      <c r="K760" s="1">
        <v>10170</v>
      </c>
      <c r="L760" s="1" t="s">
        <v>32</v>
      </c>
      <c r="M760" s="1" t="s">
        <v>79</v>
      </c>
      <c r="N760" s="1" t="s">
        <v>62</v>
      </c>
      <c r="O760" s="1" t="s">
        <v>2243</v>
      </c>
      <c r="P760" s="1" t="s">
        <v>73</v>
      </c>
      <c r="Q760" s="1" t="s">
        <v>2234</v>
      </c>
      <c r="R760" s="1" t="s">
        <v>42</v>
      </c>
      <c r="S760" s="1" t="s">
        <v>44</v>
      </c>
      <c r="T760" s="1"/>
      <c r="Y760" s="1"/>
    </row>
    <row r="761" spans="1:25" x14ac:dyDescent="0.35">
      <c r="A761" s="1">
        <v>1340</v>
      </c>
      <c r="B761" s="1" t="str">
        <f>VLOOKUP(Table1[[#This Row],[Customer ID]],'Customer Lookup'!A:B,2,)</f>
        <v>Marie Bass</v>
      </c>
      <c r="C761" s="1">
        <v>24455</v>
      </c>
      <c r="D761" s="1" t="str">
        <f>_xlfn.XLOOKUP(Table1[[#This Row],[Product Sub-Category]],'Product Lookup'!A:A,'Product Lookup'!B:B)</f>
        <v>Pens</v>
      </c>
      <c r="E761" s="1">
        <v>76</v>
      </c>
      <c r="F761" s="4">
        <v>3.98</v>
      </c>
      <c r="G761" s="1">
        <v>0.05</v>
      </c>
      <c r="H761" s="2">
        <v>42161</v>
      </c>
      <c r="I761" s="2">
        <v>42164</v>
      </c>
      <c r="J761" s="1" t="s">
        <v>31</v>
      </c>
      <c r="K761" s="1">
        <v>10170</v>
      </c>
      <c r="L761" s="1" t="s">
        <v>32</v>
      </c>
      <c r="M761" s="1" t="s">
        <v>79</v>
      </c>
      <c r="N761" s="1" t="s">
        <v>62</v>
      </c>
      <c r="O761" s="1" t="s">
        <v>2243</v>
      </c>
      <c r="P761" s="1" t="s">
        <v>58</v>
      </c>
      <c r="Q761" s="1" t="s">
        <v>25</v>
      </c>
      <c r="R761" s="1" t="s">
        <v>42</v>
      </c>
      <c r="S761" s="1" t="s">
        <v>26</v>
      </c>
      <c r="T761" s="1"/>
      <c r="Y761" s="1"/>
    </row>
    <row r="762" spans="1:25" x14ac:dyDescent="0.35">
      <c r="A762" s="1">
        <v>1341</v>
      </c>
      <c r="B762" s="1" t="str">
        <f>VLOOKUP(Table1[[#This Row],[Customer ID]],'Customer Lookup'!A:B,2,)</f>
        <v>Edward Bynum</v>
      </c>
      <c r="C762" s="1">
        <v>91244</v>
      </c>
      <c r="D762" s="1" t="str">
        <f>_xlfn.XLOOKUP(Table1[[#This Row],[Product Sub-Category]],'Product Lookup'!A:A,'Product Lookup'!B:B)</f>
        <v>Storage</v>
      </c>
      <c r="E762" s="1">
        <v>3</v>
      </c>
      <c r="F762" s="4">
        <v>5.98</v>
      </c>
      <c r="G762" s="1">
        <v>0.05</v>
      </c>
      <c r="H762" s="2">
        <v>42045</v>
      </c>
      <c r="I762" s="2">
        <v>42050</v>
      </c>
      <c r="J762" s="1" t="s">
        <v>98</v>
      </c>
      <c r="K762" s="1">
        <v>17201</v>
      </c>
      <c r="L762" s="1" t="s">
        <v>32</v>
      </c>
      <c r="M762" s="1" t="s">
        <v>577</v>
      </c>
      <c r="N762" s="1" t="s">
        <v>174</v>
      </c>
      <c r="O762" s="1" t="s">
        <v>2243</v>
      </c>
      <c r="P762" s="1" t="s">
        <v>58</v>
      </c>
      <c r="Q762" s="1" t="s">
        <v>119</v>
      </c>
      <c r="R762" s="1" t="s">
        <v>42</v>
      </c>
      <c r="S762" s="1" t="s">
        <v>53</v>
      </c>
      <c r="T762" s="1"/>
      <c r="Y762" s="1"/>
    </row>
    <row r="763" spans="1:25" x14ac:dyDescent="0.35">
      <c r="A763" s="1">
        <v>1341</v>
      </c>
      <c r="B763" s="1" t="str">
        <f>VLOOKUP(Table1[[#This Row],[Customer ID]],'Customer Lookup'!A:B,2,)</f>
        <v>Edward Bynum</v>
      </c>
      <c r="C763" s="1">
        <v>91245</v>
      </c>
      <c r="D763" s="1" t="str">
        <f>_xlfn.XLOOKUP(Table1[[#This Row],[Product Sub-Category]],'Product Lookup'!A:A,'Product Lookup'!B:B)</f>
        <v>Computer Peripherals</v>
      </c>
      <c r="E763" s="1">
        <v>4</v>
      </c>
      <c r="F763" s="4">
        <v>20.89</v>
      </c>
      <c r="G763" s="1">
        <v>0.05</v>
      </c>
      <c r="H763" s="2">
        <v>42161</v>
      </c>
      <c r="I763" s="2">
        <v>42163</v>
      </c>
      <c r="J763" s="1" t="s">
        <v>31</v>
      </c>
      <c r="K763" s="1">
        <v>17201</v>
      </c>
      <c r="L763" s="1" t="s">
        <v>32</v>
      </c>
      <c r="M763" s="1" t="s">
        <v>577</v>
      </c>
      <c r="N763" s="1" t="s">
        <v>174</v>
      </c>
      <c r="O763" s="1" t="s">
        <v>2243</v>
      </c>
      <c r="P763" s="1" t="s">
        <v>73</v>
      </c>
      <c r="Q763" s="1" t="s">
        <v>144</v>
      </c>
      <c r="R763" s="1" t="s">
        <v>42</v>
      </c>
      <c r="S763" s="1" t="s">
        <v>44</v>
      </c>
      <c r="T763" s="1"/>
      <c r="Y763" s="1"/>
    </row>
    <row r="764" spans="1:25" x14ac:dyDescent="0.35">
      <c r="A764" s="1">
        <v>1341</v>
      </c>
      <c r="B764" s="1" t="str">
        <f>VLOOKUP(Table1[[#This Row],[Customer ID]],'Customer Lookup'!A:B,2,)</f>
        <v>Edward Bynum</v>
      </c>
      <c r="C764" s="1">
        <v>91245</v>
      </c>
      <c r="D764" s="1" t="str">
        <f>_xlfn.XLOOKUP(Table1[[#This Row],[Product Sub-Category]],'Product Lookup'!A:A,'Product Lookup'!B:B)</f>
        <v>Pens</v>
      </c>
      <c r="E764" s="1">
        <v>19</v>
      </c>
      <c r="F764" s="4">
        <v>3.98</v>
      </c>
      <c r="G764" s="1">
        <v>0.05</v>
      </c>
      <c r="H764" s="2">
        <v>42161</v>
      </c>
      <c r="I764" s="2">
        <v>42164</v>
      </c>
      <c r="J764" s="1" t="s">
        <v>31</v>
      </c>
      <c r="K764" s="1">
        <v>17201</v>
      </c>
      <c r="L764" s="1" t="s">
        <v>32</v>
      </c>
      <c r="M764" s="1" t="s">
        <v>577</v>
      </c>
      <c r="N764" s="1" t="s">
        <v>174</v>
      </c>
      <c r="O764" s="1" t="s">
        <v>2245</v>
      </c>
      <c r="P764" s="1" t="s">
        <v>58</v>
      </c>
      <c r="Q764" s="1" t="s">
        <v>25</v>
      </c>
      <c r="R764" s="1" t="s">
        <v>42</v>
      </c>
      <c r="S764" s="1" t="s">
        <v>26</v>
      </c>
      <c r="T764" s="1"/>
      <c r="Y764" s="1"/>
    </row>
    <row r="765" spans="1:25" x14ac:dyDescent="0.35">
      <c r="A765" s="1">
        <v>1347</v>
      </c>
      <c r="B765" s="1" t="str">
        <f>VLOOKUP(Table1[[#This Row],[Customer ID]],'Customer Lookup'!A:B,2,)</f>
        <v>Vivian Goldstein</v>
      </c>
      <c r="C765" s="1">
        <v>89686</v>
      </c>
      <c r="D765" s="1" t="str">
        <f>_xlfn.XLOOKUP(Table1[[#This Row],[Product Sub-Category]],'Product Lookup'!A:A,'Product Lookup'!B:B)</f>
        <v>Rubber Bands</v>
      </c>
      <c r="E765" s="1">
        <v>21</v>
      </c>
      <c r="F765" s="4">
        <v>2.62</v>
      </c>
      <c r="G765" s="1">
        <v>0.05</v>
      </c>
      <c r="H765" s="2">
        <v>42124</v>
      </c>
      <c r="I765" s="2">
        <v>42130</v>
      </c>
      <c r="J765" s="1" t="s">
        <v>98</v>
      </c>
      <c r="K765" s="1">
        <v>33511</v>
      </c>
      <c r="L765" s="1" t="s">
        <v>32</v>
      </c>
      <c r="M765" s="1" t="s">
        <v>578</v>
      </c>
      <c r="N765" s="1" t="s">
        <v>242</v>
      </c>
      <c r="O765" s="1" t="s">
        <v>2245</v>
      </c>
      <c r="P765" s="1" t="s">
        <v>58</v>
      </c>
      <c r="Q765" s="1" t="s">
        <v>60</v>
      </c>
      <c r="R765" s="1" t="s">
        <v>42</v>
      </c>
      <c r="S765" s="1" t="s">
        <v>26</v>
      </c>
      <c r="T765" s="1"/>
      <c r="Y765" s="1"/>
    </row>
    <row r="766" spans="1:25" x14ac:dyDescent="0.35">
      <c r="A766" s="1">
        <v>1350</v>
      </c>
      <c r="B766" s="1" t="str">
        <f>VLOOKUP(Table1[[#This Row],[Customer ID]],'Customer Lookup'!A:B,2,)</f>
        <v>Jackie Burke</v>
      </c>
      <c r="C766" s="1">
        <v>88233</v>
      </c>
      <c r="D766" s="1" t="str">
        <f>_xlfn.XLOOKUP(Table1[[#This Row],[Product Sub-Category]],'Product Lookup'!A:A,'Product Lookup'!B:B)</f>
        <v>Furnishings</v>
      </c>
      <c r="E766" s="1">
        <v>4</v>
      </c>
      <c r="F766" s="4">
        <v>12.2</v>
      </c>
      <c r="G766" s="1">
        <v>0.05</v>
      </c>
      <c r="H766" s="2">
        <v>42111</v>
      </c>
      <c r="I766" s="2">
        <v>42112</v>
      </c>
      <c r="J766" s="1" t="s">
        <v>21</v>
      </c>
      <c r="K766" s="1">
        <v>33055</v>
      </c>
      <c r="L766" s="1" t="s">
        <v>22</v>
      </c>
      <c r="M766" s="1" t="s">
        <v>579</v>
      </c>
      <c r="N766" s="1" t="s">
        <v>242</v>
      </c>
      <c r="O766" s="1" t="s">
        <v>2245</v>
      </c>
      <c r="P766" s="1" t="s">
        <v>34</v>
      </c>
      <c r="Q766" s="1" t="s">
        <v>52</v>
      </c>
      <c r="R766" s="1" t="s">
        <v>42</v>
      </c>
      <c r="S766" s="1" t="s">
        <v>44</v>
      </c>
      <c r="T766" s="1"/>
      <c r="Y766" s="1"/>
    </row>
    <row r="767" spans="1:25" x14ac:dyDescent="0.35">
      <c r="A767" s="1">
        <v>1351</v>
      </c>
      <c r="B767" s="1" t="str">
        <f>VLOOKUP(Table1[[#This Row],[Customer ID]],'Customer Lookup'!A:B,2,)</f>
        <v>Janet McCullough</v>
      </c>
      <c r="C767" s="1">
        <v>88232</v>
      </c>
      <c r="D767" s="1" t="str">
        <f>_xlfn.XLOOKUP(Table1[[#This Row],[Product Sub-Category]],'Product Lookup'!A:A,'Product Lookup'!B:B)</f>
        <v>Telephones</v>
      </c>
      <c r="E767" s="1">
        <v>7</v>
      </c>
      <c r="F767" s="4">
        <v>110.99</v>
      </c>
      <c r="G767" s="1">
        <v>0.1</v>
      </c>
      <c r="H767" s="2">
        <v>42031</v>
      </c>
      <c r="I767" s="2">
        <v>42033</v>
      </c>
      <c r="J767" s="1" t="s">
        <v>31</v>
      </c>
      <c r="K767" s="1">
        <v>33063</v>
      </c>
      <c r="L767" s="1" t="s">
        <v>22</v>
      </c>
      <c r="M767" s="1" t="s">
        <v>580</v>
      </c>
      <c r="N767" s="1" t="s">
        <v>242</v>
      </c>
      <c r="O767" s="1" t="s">
        <v>2243</v>
      </c>
      <c r="P767" s="1" t="s">
        <v>73</v>
      </c>
      <c r="Q767" s="1" t="s">
        <v>2234</v>
      </c>
      <c r="R767" s="1" t="s">
        <v>42</v>
      </c>
      <c r="S767" s="1" t="s">
        <v>53</v>
      </c>
      <c r="T767" s="1"/>
      <c r="Y767" s="1"/>
    </row>
    <row r="768" spans="1:25" x14ac:dyDescent="0.35">
      <c r="A768" s="1">
        <v>1352</v>
      </c>
      <c r="B768" s="1" t="str">
        <f>VLOOKUP(Table1[[#This Row],[Customer ID]],'Customer Lookup'!A:B,2,)</f>
        <v>Vivian Clarke</v>
      </c>
      <c r="C768" s="1">
        <v>88234</v>
      </c>
      <c r="D768" s="1" t="str">
        <f>_xlfn.XLOOKUP(Table1[[#This Row],[Product Sub-Category]],'Product Lookup'!A:A,'Product Lookup'!B:B)</f>
        <v>Furnishings</v>
      </c>
      <c r="E768" s="1">
        <v>16</v>
      </c>
      <c r="F768" s="4">
        <v>17.670000000000002</v>
      </c>
      <c r="G768" s="1">
        <v>0.05</v>
      </c>
      <c r="H768" s="2">
        <v>42124</v>
      </c>
      <c r="I768" s="2">
        <v>42125</v>
      </c>
      <c r="J768" s="1" t="s">
        <v>21</v>
      </c>
      <c r="K768" s="1">
        <v>20746</v>
      </c>
      <c r="L768" s="1" t="s">
        <v>32</v>
      </c>
      <c r="M768" s="1" t="s">
        <v>581</v>
      </c>
      <c r="N768" s="1" t="s">
        <v>268</v>
      </c>
      <c r="O768" s="1" t="s">
        <v>2244</v>
      </c>
      <c r="P768" s="1" t="s">
        <v>34</v>
      </c>
      <c r="Q768" s="1" t="s">
        <v>52</v>
      </c>
      <c r="R768" s="1" t="s">
        <v>42</v>
      </c>
      <c r="S768" s="1" t="s">
        <v>44</v>
      </c>
      <c r="T768" s="1"/>
      <c r="Y768" s="1"/>
    </row>
    <row r="769" spans="1:25" x14ac:dyDescent="0.35">
      <c r="A769" s="1">
        <v>1354</v>
      </c>
      <c r="B769" s="1" t="str">
        <f>VLOOKUP(Table1[[#This Row],[Customer ID]],'Customer Lookup'!A:B,2,)</f>
        <v>Aaron Dillon</v>
      </c>
      <c r="C769" s="1">
        <v>91209</v>
      </c>
      <c r="D769" s="1" t="str">
        <f>_xlfn.XLOOKUP(Table1[[#This Row],[Product Sub-Category]],'Product Lookup'!A:A,'Product Lookup'!B:B)</f>
        <v>Labels</v>
      </c>
      <c r="E769" s="1">
        <v>2</v>
      </c>
      <c r="F769" s="4">
        <v>4.13</v>
      </c>
      <c r="G769" s="1">
        <v>0.05</v>
      </c>
      <c r="H769" s="2">
        <v>42046</v>
      </c>
      <c r="I769" s="2">
        <v>42046</v>
      </c>
      <c r="J769" s="1" t="s">
        <v>21</v>
      </c>
      <c r="K769" s="1">
        <v>76086</v>
      </c>
      <c r="L769" s="1" t="s">
        <v>32</v>
      </c>
      <c r="M769" s="1" t="s">
        <v>582</v>
      </c>
      <c r="N769" s="1" t="s">
        <v>112</v>
      </c>
      <c r="O769" s="1" t="s">
        <v>2244</v>
      </c>
      <c r="P769" s="1" t="s">
        <v>58</v>
      </c>
      <c r="Q769" s="1" t="s">
        <v>116</v>
      </c>
      <c r="R769" s="1" t="s">
        <v>104</v>
      </c>
      <c r="S769" s="1" t="s">
        <v>53</v>
      </c>
      <c r="T769" s="1"/>
      <c r="Y769" s="1"/>
    </row>
    <row r="770" spans="1:25" x14ac:dyDescent="0.35">
      <c r="A770" s="1">
        <v>1354</v>
      </c>
      <c r="B770" s="1" t="str">
        <f>VLOOKUP(Table1[[#This Row],[Customer ID]],'Customer Lookup'!A:B,2,)</f>
        <v>Aaron Dillon</v>
      </c>
      <c r="C770" s="1">
        <v>91209</v>
      </c>
      <c r="D770" s="1" t="str">
        <f>_xlfn.XLOOKUP(Table1[[#This Row],[Product Sub-Category]],'Product Lookup'!A:A,'Product Lookup'!B:B)</f>
        <v>Labels</v>
      </c>
      <c r="E770" s="1">
        <v>2</v>
      </c>
      <c r="F770" s="4">
        <v>4.9800000000000004</v>
      </c>
      <c r="G770" s="1">
        <v>0.05</v>
      </c>
      <c r="H770" s="2">
        <v>42046</v>
      </c>
      <c r="I770" s="2">
        <v>42048</v>
      </c>
      <c r="J770" s="1" t="s">
        <v>21</v>
      </c>
      <c r="K770" s="1">
        <v>76086</v>
      </c>
      <c r="L770" s="1" t="s">
        <v>32</v>
      </c>
      <c r="M770" s="1" t="s">
        <v>582</v>
      </c>
      <c r="N770" s="1" t="s">
        <v>112</v>
      </c>
      <c r="O770" s="1" t="s">
        <v>2244</v>
      </c>
      <c r="P770" s="1" t="s">
        <v>58</v>
      </c>
      <c r="Q770" s="1" t="s">
        <v>116</v>
      </c>
      <c r="R770" s="1" t="s">
        <v>104</v>
      </c>
      <c r="S770" s="1" t="s">
        <v>53</v>
      </c>
      <c r="T770" s="1"/>
      <c r="Y770" s="1"/>
    </row>
    <row r="771" spans="1:25" x14ac:dyDescent="0.35">
      <c r="A771" s="1">
        <v>1357</v>
      </c>
      <c r="B771" s="1" t="str">
        <f>VLOOKUP(Table1[[#This Row],[Customer ID]],'Customer Lookup'!A:B,2,)</f>
        <v>Marguerite Yu</v>
      </c>
      <c r="C771" s="1">
        <v>88184</v>
      </c>
      <c r="D771" s="1" t="str">
        <f>_xlfn.XLOOKUP(Table1[[#This Row],[Product Sub-Category]],'Product Lookup'!A:A,'Product Lookup'!B:B)</f>
        <v>Telephones</v>
      </c>
      <c r="E771" s="1">
        <v>9</v>
      </c>
      <c r="F771" s="4">
        <v>125.99</v>
      </c>
      <c r="G771" s="1">
        <v>0.1</v>
      </c>
      <c r="H771" s="2">
        <v>42158</v>
      </c>
      <c r="I771" s="2">
        <v>42160</v>
      </c>
      <c r="J771" s="1" t="s">
        <v>50</v>
      </c>
      <c r="K771" s="1">
        <v>78596</v>
      </c>
      <c r="L771" s="1" t="s">
        <v>32</v>
      </c>
      <c r="M771" s="1" t="s">
        <v>583</v>
      </c>
      <c r="N771" s="1" t="s">
        <v>112</v>
      </c>
      <c r="O771" s="1" t="s">
        <v>2244</v>
      </c>
      <c r="P771" s="1" t="s">
        <v>73</v>
      </c>
      <c r="Q771" s="1" t="s">
        <v>2234</v>
      </c>
      <c r="R771" s="1" t="s">
        <v>42</v>
      </c>
      <c r="S771" s="1" t="s">
        <v>53</v>
      </c>
      <c r="T771" s="1"/>
      <c r="Y771" s="1"/>
    </row>
    <row r="772" spans="1:25" x14ac:dyDescent="0.35">
      <c r="A772" s="1">
        <v>1357</v>
      </c>
      <c r="B772" s="1" t="str">
        <f>VLOOKUP(Table1[[#This Row],[Customer ID]],'Customer Lookup'!A:B,2,)</f>
        <v>Marguerite Yu</v>
      </c>
      <c r="C772" s="1">
        <v>88185</v>
      </c>
      <c r="D772" s="1" t="str">
        <f>_xlfn.XLOOKUP(Table1[[#This Row],[Product Sub-Category]],'Product Lookup'!A:A,'Product Lookup'!B:B)</f>
        <v>Office Machines</v>
      </c>
      <c r="E772" s="1">
        <v>15</v>
      </c>
      <c r="F772" s="4">
        <v>119.99</v>
      </c>
      <c r="G772" s="1">
        <v>0.1</v>
      </c>
      <c r="H772" s="2">
        <v>42183</v>
      </c>
      <c r="I772" s="2">
        <v>42185</v>
      </c>
      <c r="J772" s="1" t="s">
        <v>21</v>
      </c>
      <c r="K772" s="1">
        <v>78596</v>
      </c>
      <c r="L772" s="1" t="s">
        <v>22</v>
      </c>
      <c r="M772" s="1" t="s">
        <v>583</v>
      </c>
      <c r="N772" s="1" t="s">
        <v>112</v>
      </c>
      <c r="O772" s="1" t="s">
        <v>2244</v>
      </c>
      <c r="P772" s="1" t="s">
        <v>73</v>
      </c>
      <c r="Q772" s="1" t="s">
        <v>74</v>
      </c>
      <c r="R772" s="1" t="s">
        <v>42</v>
      </c>
      <c r="S772" s="1" t="s">
        <v>108</v>
      </c>
      <c r="T772" s="1"/>
      <c r="Y772" s="1"/>
    </row>
    <row r="773" spans="1:25" x14ac:dyDescent="0.35">
      <c r="A773" s="1">
        <v>1360</v>
      </c>
      <c r="B773" s="1" t="str">
        <f>VLOOKUP(Table1[[#This Row],[Customer ID]],'Customer Lookup'!A:B,2,)</f>
        <v>Arlene Gibbons</v>
      </c>
      <c r="C773" s="1">
        <v>89595</v>
      </c>
      <c r="D773" s="1" t="str">
        <f>_xlfn.XLOOKUP(Table1[[#This Row],[Product Sub-Category]],'Product Lookup'!A:A,'Product Lookup'!B:B)</f>
        <v>Furnishings</v>
      </c>
      <c r="E773" s="1">
        <v>8</v>
      </c>
      <c r="F773" s="4">
        <v>14.34</v>
      </c>
      <c r="G773" s="1">
        <v>0.05</v>
      </c>
      <c r="H773" s="2">
        <v>42030</v>
      </c>
      <c r="I773" s="2">
        <v>42031</v>
      </c>
      <c r="J773" s="1" t="s">
        <v>21</v>
      </c>
      <c r="K773" s="1">
        <v>52761</v>
      </c>
      <c r="L773" s="1" t="s">
        <v>32</v>
      </c>
      <c r="M773" s="1" t="s">
        <v>584</v>
      </c>
      <c r="N773" s="1" t="s">
        <v>228</v>
      </c>
      <c r="O773" s="1" t="s">
        <v>2244</v>
      </c>
      <c r="P773" s="1" t="s">
        <v>34</v>
      </c>
      <c r="Q773" s="1" t="s">
        <v>52</v>
      </c>
      <c r="R773" s="1" t="s">
        <v>104</v>
      </c>
      <c r="S773" s="1" t="s">
        <v>44</v>
      </c>
      <c r="T773" s="1"/>
      <c r="Y773" s="1"/>
    </row>
    <row r="774" spans="1:25" x14ac:dyDescent="0.35">
      <c r="A774" s="1">
        <v>1361</v>
      </c>
      <c r="B774" s="1" t="str">
        <f>VLOOKUP(Table1[[#This Row],[Customer ID]],'Customer Lookup'!A:B,2,)</f>
        <v>Kristina Collier</v>
      </c>
      <c r="C774" s="1">
        <v>89595</v>
      </c>
      <c r="D774" s="1" t="str">
        <f>_xlfn.XLOOKUP(Table1[[#This Row],[Product Sub-Category]],'Product Lookup'!A:A,'Product Lookup'!B:B)</f>
        <v>Labels</v>
      </c>
      <c r="E774" s="1">
        <v>1</v>
      </c>
      <c r="F774" s="4">
        <v>2.89</v>
      </c>
      <c r="G774" s="1">
        <v>0.05</v>
      </c>
      <c r="H774" s="2">
        <v>42030</v>
      </c>
      <c r="I774" s="2">
        <v>42032</v>
      </c>
      <c r="J774" s="1" t="s">
        <v>21</v>
      </c>
      <c r="K774" s="1">
        <v>48101</v>
      </c>
      <c r="L774" s="1" t="s">
        <v>32</v>
      </c>
      <c r="M774" s="1" t="s">
        <v>585</v>
      </c>
      <c r="N774" s="1" t="s">
        <v>215</v>
      </c>
      <c r="O774" s="1" t="s">
        <v>2244</v>
      </c>
      <c r="P774" s="1" t="s">
        <v>58</v>
      </c>
      <c r="Q774" s="1" t="s">
        <v>116</v>
      </c>
      <c r="R774" s="1" t="s">
        <v>104</v>
      </c>
      <c r="S774" s="1" t="s">
        <v>53</v>
      </c>
      <c r="T774" s="1"/>
      <c r="Y774" s="1"/>
    </row>
    <row r="775" spans="1:25" x14ac:dyDescent="0.35">
      <c r="A775" s="1">
        <v>1361</v>
      </c>
      <c r="B775" s="1" t="str">
        <f>VLOOKUP(Table1[[#This Row],[Customer ID]],'Customer Lookup'!A:B,2,)</f>
        <v>Kristina Collier</v>
      </c>
      <c r="C775" s="1">
        <v>89596</v>
      </c>
      <c r="D775" s="1" t="str">
        <f>_xlfn.XLOOKUP(Table1[[#This Row],[Product Sub-Category]],'Product Lookup'!A:A,'Product Lookup'!B:B)</f>
        <v>Paper</v>
      </c>
      <c r="E775" s="1">
        <v>9</v>
      </c>
      <c r="F775" s="4">
        <v>6.48</v>
      </c>
      <c r="G775" s="1">
        <v>0.05</v>
      </c>
      <c r="H775" s="2">
        <v>42045</v>
      </c>
      <c r="I775" s="2">
        <v>42046</v>
      </c>
      <c r="J775" s="1" t="s">
        <v>41</v>
      </c>
      <c r="K775" s="1">
        <v>48101</v>
      </c>
      <c r="L775" s="1" t="s">
        <v>22</v>
      </c>
      <c r="M775" s="1" t="s">
        <v>585</v>
      </c>
      <c r="N775" s="1" t="s">
        <v>215</v>
      </c>
      <c r="O775" s="1" t="s">
        <v>2244</v>
      </c>
      <c r="P775" s="1" t="s">
        <v>58</v>
      </c>
      <c r="Q775" s="1" t="s">
        <v>83</v>
      </c>
      <c r="R775" s="1" t="s">
        <v>104</v>
      </c>
      <c r="S775" s="1" t="s">
        <v>53</v>
      </c>
      <c r="T775" s="1"/>
      <c r="Y775" s="1"/>
    </row>
    <row r="776" spans="1:25" x14ac:dyDescent="0.35">
      <c r="A776" s="1">
        <v>1361</v>
      </c>
      <c r="B776" s="1" t="str">
        <f>VLOOKUP(Table1[[#This Row],[Customer ID]],'Customer Lookup'!A:B,2,)</f>
        <v>Kristina Collier</v>
      </c>
      <c r="C776" s="1">
        <v>89596</v>
      </c>
      <c r="D776" s="1" t="str">
        <f>_xlfn.XLOOKUP(Table1[[#This Row],[Product Sub-Category]],'Product Lookup'!A:A,'Product Lookup'!B:B)</f>
        <v>Telephones</v>
      </c>
      <c r="E776" s="1">
        <v>16</v>
      </c>
      <c r="F776" s="4">
        <v>85.99</v>
      </c>
      <c r="G776" s="1">
        <v>0.05</v>
      </c>
      <c r="H776" s="2">
        <v>42045</v>
      </c>
      <c r="I776" s="2">
        <v>42047</v>
      </c>
      <c r="J776" s="1" t="s">
        <v>41</v>
      </c>
      <c r="K776" s="1">
        <v>48101</v>
      </c>
      <c r="L776" s="1" t="s">
        <v>32</v>
      </c>
      <c r="M776" s="1" t="s">
        <v>585</v>
      </c>
      <c r="N776" s="1" t="s">
        <v>215</v>
      </c>
      <c r="O776" s="1" t="s">
        <v>2245</v>
      </c>
      <c r="P776" s="1" t="s">
        <v>73</v>
      </c>
      <c r="Q776" s="1" t="s">
        <v>2234</v>
      </c>
      <c r="R776" s="1" t="s">
        <v>104</v>
      </c>
      <c r="S776" s="1" t="s">
        <v>44</v>
      </c>
      <c r="T776" s="1"/>
      <c r="Y776" s="1"/>
    </row>
    <row r="777" spans="1:25" x14ac:dyDescent="0.35">
      <c r="A777" s="1">
        <v>1363</v>
      </c>
      <c r="B777" s="1" t="str">
        <f>VLOOKUP(Table1[[#This Row],[Customer ID]],'Customer Lookup'!A:B,2,)</f>
        <v>Earl Roy</v>
      </c>
      <c r="C777" s="1">
        <v>89993</v>
      </c>
      <c r="D777" s="1" t="str">
        <f>_xlfn.XLOOKUP(Table1[[#This Row],[Product Sub-Category]],'Product Lookup'!A:A,'Product Lookup'!B:B)</f>
        <v>Binders</v>
      </c>
      <c r="E777" s="1">
        <v>2</v>
      </c>
      <c r="F777" s="4">
        <v>12.97</v>
      </c>
      <c r="G777" s="1">
        <v>0.05</v>
      </c>
      <c r="H777" s="2">
        <v>42039</v>
      </c>
      <c r="I777" s="2">
        <v>42041</v>
      </c>
      <c r="J777" s="1" t="s">
        <v>50</v>
      </c>
      <c r="K777" s="1">
        <v>32707</v>
      </c>
      <c r="L777" s="1" t="s">
        <v>32</v>
      </c>
      <c r="M777" s="1" t="s">
        <v>586</v>
      </c>
      <c r="N777" s="1" t="s">
        <v>242</v>
      </c>
      <c r="O777" s="1" t="s">
        <v>2245</v>
      </c>
      <c r="P777" s="1" t="s">
        <v>58</v>
      </c>
      <c r="Q777" s="1" t="s">
        <v>2236</v>
      </c>
      <c r="R777" s="1" t="s">
        <v>104</v>
      </c>
      <c r="S777" s="1" t="s">
        <v>53</v>
      </c>
      <c r="T777" s="1"/>
      <c r="Y777" s="1"/>
    </row>
    <row r="778" spans="1:25" x14ac:dyDescent="0.35">
      <c r="A778" s="1">
        <v>1363</v>
      </c>
      <c r="B778" s="1" t="str">
        <f>VLOOKUP(Table1[[#This Row],[Customer ID]],'Customer Lookup'!A:B,2,)</f>
        <v>Earl Roy</v>
      </c>
      <c r="C778" s="1">
        <v>89993</v>
      </c>
      <c r="D778" s="1" t="str">
        <f>_xlfn.XLOOKUP(Table1[[#This Row],[Product Sub-Category]],'Product Lookup'!A:A,'Product Lookup'!B:B)</f>
        <v>Rubber Bands</v>
      </c>
      <c r="E778" s="1">
        <v>9</v>
      </c>
      <c r="F778" s="4">
        <v>5.81</v>
      </c>
      <c r="G778" s="1">
        <v>0.05</v>
      </c>
      <c r="H778" s="2">
        <v>42039</v>
      </c>
      <c r="I778" s="2">
        <v>42041</v>
      </c>
      <c r="J778" s="1" t="s">
        <v>50</v>
      </c>
      <c r="K778" s="1">
        <v>32707</v>
      </c>
      <c r="L778" s="1" t="s">
        <v>32</v>
      </c>
      <c r="M778" s="1" t="s">
        <v>586</v>
      </c>
      <c r="N778" s="1" t="s">
        <v>242</v>
      </c>
      <c r="O778" s="1" t="s">
        <v>2243</v>
      </c>
      <c r="P778" s="1" t="s">
        <v>58</v>
      </c>
      <c r="Q778" s="1" t="s">
        <v>60</v>
      </c>
      <c r="R778" s="1" t="s">
        <v>104</v>
      </c>
      <c r="S778" s="1" t="s">
        <v>26</v>
      </c>
      <c r="T778" s="1"/>
      <c r="Y778" s="1"/>
    </row>
    <row r="779" spans="1:25" x14ac:dyDescent="0.35">
      <c r="A779" s="1">
        <v>1364</v>
      </c>
      <c r="B779" s="1" t="str">
        <f>VLOOKUP(Table1[[#This Row],[Customer ID]],'Customer Lookup'!A:B,2,)</f>
        <v>Chris Ford</v>
      </c>
      <c r="C779" s="1">
        <v>89994</v>
      </c>
      <c r="D779" s="1" t="str">
        <f>_xlfn.XLOOKUP(Table1[[#This Row],[Product Sub-Category]],'Product Lookup'!A:A,'Product Lookup'!B:B)</f>
        <v>Paper</v>
      </c>
      <c r="E779" s="1">
        <v>10</v>
      </c>
      <c r="F779" s="4">
        <v>5.98</v>
      </c>
      <c r="G779" s="1">
        <v>0.05</v>
      </c>
      <c r="H779" s="2">
        <v>42080</v>
      </c>
      <c r="I779" s="2">
        <v>42080</v>
      </c>
      <c r="J779" s="1" t="s">
        <v>31</v>
      </c>
      <c r="K779" s="1">
        <v>20746</v>
      </c>
      <c r="L779" s="1" t="s">
        <v>32</v>
      </c>
      <c r="M779" s="1" t="s">
        <v>581</v>
      </c>
      <c r="N779" s="1" t="s">
        <v>268</v>
      </c>
      <c r="O779" s="1" t="s">
        <v>2244</v>
      </c>
      <c r="P779" s="1" t="s">
        <v>58</v>
      </c>
      <c r="Q779" s="1" t="s">
        <v>83</v>
      </c>
      <c r="R779" s="1" t="s">
        <v>42</v>
      </c>
      <c r="S779" s="1" t="s">
        <v>53</v>
      </c>
      <c r="T779" s="1"/>
      <c r="Y779" s="1"/>
    </row>
    <row r="780" spans="1:25" x14ac:dyDescent="0.35">
      <c r="A780" s="1">
        <v>1367</v>
      </c>
      <c r="B780" s="1" t="str">
        <f>VLOOKUP(Table1[[#This Row],[Customer ID]],'Customer Lookup'!A:B,2,)</f>
        <v>James Hunter</v>
      </c>
      <c r="C780" s="1">
        <v>90513</v>
      </c>
      <c r="D780" s="1" t="str">
        <f>_xlfn.XLOOKUP(Table1[[#This Row],[Product Sub-Category]],'Product Lookup'!A:A,'Product Lookup'!B:B)</f>
        <v>Computer Peripherals</v>
      </c>
      <c r="E780" s="1">
        <v>1</v>
      </c>
      <c r="F780" s="4">
        <v>73.98</v>
      </c>
      <c r="G780" s="1">
        <v>0.05</v>
      </c>
      <c r="H780" s="2">
        <v>42011</v>
      </c>
      <c r="I780" s="2">
        <v>42014</v>
      </c>
      <c r="J780" s="1" t="s">
        <v>50</v>
      </c>
      <c r="K780" s="1">
        <v>79424</v>
      </c>
      <c r="L780" s="1" t="s">
        <v>32</v>
      </c>
      <c r="M780" s="1" t="s">
        <v>587</v>
      </c>
      <c r="N780" s="1" t="s">
        <v>112</v>
      </c>
      <c r="O780" s="1" t="s">
        <v>2244</v>
      </c>
      <c r="P780" s="1" t="s">
        <v>73</v>
      </c>
      <c r="Q780" s="1" t="s">
        <v>144</v>
      </c>
      <c r="R780" s="1" t="s">
        <v>104</v>
      </c>
      <c r="S780" s="1" t="s">
        <v>53</v>
      </c>
      <c r="T780" s="1"/>
      <c r="Y780" s="1"/>
    </row>
    <row r="781" spans="1:25" x14ac:dyDescent="0.35">
      <c r="A781" s="1">
        <v>1368</v>
      </c>
      <c r="B781" s="1" t="str">
        <f>VLOOKUP(Table1[[#This Row],[Customer ID]],'Customer Lookup'!A:B,2,)</f>
        <v>Patsy Harmon</v>
      </c>
      <c r="C781" s="1">
        <v>90514</v>
      </c>
      <c r="D781" s="1" t="str">
        <f>_xlfn.XLOOKUP(Table1[[#This Row],[Product Sub-Category]],'Product Lookup'!A:A,'Product Lookup'!B:B)</f>
        <v>Binders</v>
      </c>
      <c r="E781" s="1">
        <v>6</v>
      </c>
      <c r="F781" s="4">
        <v>4.55</v>
      </c>
      <c r="G781" s="1">
        <v>0.05</v>
      </c>
      <c r="H781" s="2">
        <v>42086</v>
      </c>
      <c r="I781" s="2">
        <v>42088</v>
      </c>
      <c r="J781" s="1" t="s">
        <v>50</v>
      </c>
      <c r="K781" s="1">
        <v>75901</v>
      </c>
      <c r="L781" s="1" t="s">
        <v>32</v>
      </c>
      <c r="M781" s="1" t="s">
        <v>588</v>
      </c>
      <c r="N781" s="1" t="s">
        <v>112</v>
      </c>
      <c r="O781" s="1" t="s">
        <v>2244</v>
      </c>
      <c r="P781" s="1" t="s">
        <v>58</v>
      </c>
      <c r="Q781" s="1" t="s">
        <v>2236</v>
      </c>
      <c r="R781" s="1" t="s">
        <v>104</v>
      </c>
      <c r="S781" s="1" t="s">
        <v>53</v>
      </c>
      <c r="T781" s="1"/>
      <c r="Y781" s="1"/>
    </row>
    <row r="782" spans="1:25" x14ac:dyDescent="0.35">
      <c r="A782" s="1">
        <v>1369</v>
      </c>
      <c r="B782" s="1" t="str">
        <f>VLOOKUP(Table1[[#This Row],[Customer ID]],'Customer Lookup'!A:B,2,)</f>
        <v>Joe D Dean</v>
      </c>
      <c r="C782" s="1">
        <v>90514</v>
      </c>
      <c r="D782" s="1" t="str">
        <f>_xlfn.XLOOKUP(Table1[[#This Row],[Product Sub-Category]],'Product Lookup'!A:A,'Product Lookup'!B:B)</f>
        <v>Envelopes</v>
      </c>
      <c r="E782" s="1">
        <v>11</v>
      </c>
      <c r="F782" s="4">
        <v>9.7799999999999994</v>
      </c>
      <c r="G782" s="1">
        <v>0.05</v>
      </c>
      <c r="H782" s="2">
        <v>42086</v>
      </c>
      <c r="I782" s="2">
        <v>42088</v>
      </c>
      <c r="J782" s="1" t="s">
        <v>50</v>
      </c>
      <c r="K782" s="1">
        <v>76063</v>
      </c>
      <c r="L782" s="1" t="s">
        <v>22</v>
      </c>
      <c r="M782" s="1" t="s">
        <v>589</v>
      </c>
      <c r="N782" s="1" t="s">
        <v>112</v>
      </c>
      <c r="O782" s="1" t="s">
        <v>1097</v>
      </c>
      <c r="P782" s="1" t="s">
        <v>58</v>
      </c>
      <c r="Q782" s="1" t="s">
        <v>61</v>
      </c>
      <c r="R782" s="1" t="s">
        <v>104</v>
      </c>
      <c r="S782" s="1" t="s">
        <v>53</v>
      </c>
      <c r="T782" s="1"/>
      <c r="Y782" s="1"/>
    </row>
    <row r="783" spans="1:25" x14ac:dyDescent="0.35">
      <c r="A783" s="1">
        <v>1374</v>
      </c>
      <c r="B783" s="1" t="str">
        <f>VLOOKUP(Table1[[#This Row],[Customer ID]],'Customer Lookup'!A:B,2,)</f>
        <v>Earl Buck</v>
      </c>
      <c r="C783" s="1">
        <v>88212</v>
      </c>
      <c r="D783" s="1" t="str">
        <f>_xlfn.XLOOKUP(Table1[[#This Row],[Product Sub-Category]],'Product Lookup'!A:A,'Product Lookup'!B:B)</f>
        <v>Appliances</v>
      </c>
      <c r="E783" s="1">
        <v>1</v>
      </c>
      <c r="F783" s="4">
        <v>44.01</v>
      </c>
      <c r="G783" s="1">
        <v>0.05</v>
      </c>
      <c r="H783" s="2">
        <v>42162</v>
      </c>
      <c r="I783" s="2">
        <v>42163</v>
      </c>
      <c r="J783" s="1" t="s">
        <v>41</v>
      </c>
      <c r="K783" s="1">
        <v>95207</v>
      </c>
      <c r="L783" s="1" t="s">
        <v>32</v>
      </c>
      <c r="M783" s="1" t="s">
        <v>590</v>
      </c>
      <c r="N783" s="1" t="s">
        <v>37</v>
      </c>
      <c r="O783" s="1" t="s">
        <v>2243</v>
      </c>
      <c r="P783" s="1" t="s">
        <v>58</v>
      </c>
      <c r="Q783" s="1" t="s">
        <v>196</v>
      </c>
      <c r="R783" s="1" t="s">
        <v>42</v>
      </c>
      <c r="S783" s="1" t="s">
        <v>53</v>
      </c>
      <c r="T783" s="1"/>
      <c r="Y783" s="1"/>
    </row>
    <row r="784" spans="1:25" x14ac:dyDescent="0.35">
      <c r="A784" s="1">
        <v>1380</v>
      </c>
      <c r="B784" s="1" t="str">
        <f>VLOOKUP(Table1[[#This Row],[Customer ID]],'Customer Lookup'!A:B,2,)</f>
        <v>Jeanne Walker</v>
      </c>
      <c r="C784" s="1">
        <v>88213</v>
      </c>
      <c r="D784" s="1" t="str">
        <f>_xlfn.XLOOKUP(Table1[[#This Row],[Product Sub-Category]],'Product Lookup'!A:A,'Product Lookup'!B:B)</f>
        <v>Labels</v>
      </c>
      <c r="E784" s="1">
        <v>9</v>
      </c>
      <c r="F784" s="4">
        <v>2.89</v>
      </c>
      <c r="G784" s="1">
        <v>0.05</v>
      </c>
      <c r="H784" s="2">
        <v>42182</v>
      </c>
      <c r="I784" s="2">
        <v>42188</v>
      </c>
      <c r="J784" s="1" t="s">
        <v>98</v>
      </c>
      <c r="K784" s="1">
        <v>3801</v>
      </c>
      <c r="L784" s="1" t="s">
        <v>32</v>
      </c>
      <c r="M784" s="1" t="s">
        <v>591</v>
      </c>
      <c r="N784" s="1" t="s">
        <v>155</v>
      </c>
      <c r="O784" s="1" t="s">
        <v>1097</v>
      </c>
      <c r="P784" s="1" t="s">
        <v>58</v>
      </c>
      <c r="Q784" s="1" t="s">
        <v>116</v>
      </c>
      <c r="R784" s="1" t="s">
        <v>42</v>
      </c>
      <c r="S784" s="1" t="s">
        <v>53</v>
      </c>
      <c r="T784" s="1"/>
      <c r="Y784" s="1"/>
    </row>
    <row r="785" spans="1:25" x14ac:dyDescent="0.35">
      <c r="A785" s="1">
        <v>1383</v>
      </c>
      <c r="B785" s="1" t="str">
        <f>VLOOKUP(Table1[[#This Row],[Customer ID]],'Customer Lookup'!A:B,2,)</f>
        <v>Christina Hanna</v>
      </c>
      <c r="C785" s="1">
        <v>89406</v>
      </c>
      <c r="D785" s="1" t="str">
        <f>_xlfn.XLOOKUP(Table1[[#This Row],[Product Sub-Category]],'Product Lookup'!A:A,'Product Lookup'!B:B)</f>
        <v>Furnishings</v>
      </c>
      <c r="E785" s="1">
        <v>12</v>
      </c>
      <c r="F785" s="4">
        <v>2.23</v>
      </c>
      <c r="G785" s="1">
        <v>0.05</v>
      </c>
      <c r="H785" s="2">
        <v>42125</v>
      </c>
      <c r="I785" s="2">
        <v>42126</v>
      </c>
      <c r="J785" s="1" t="s">
        <v>50</v>
      </c>
      <c r="K785" s="1">
        <v>84120</v>
      </c>
      <c r="L785" s="1" t="s">
        <v>32</v>
      </c>
      <c r="M785" s="1" t="s">
        <v>573</v>
      </c>
      <c r="N785" s="1" t="s">
        <v>161</v>
      </c>
      <c r="O785" s="1" t="s">
        <v>2245</v>
      </c>
      <c r="P785" s="1" t="s">
        <v>34</v>
      </c>
      <c r="Q785" s="1" t="s">
        <v>52</v>
      </c>
      <c r="R785" s="1" t="s">
        <v>104</v>
      </c>
      <c r="S785" s="1" t="s">
        <v>44</v>
      </c>
      <c r="T785" s="1"/>
      <c r="Y785" s="1"/>
    </row>
    <row r="786" spans="1:25" x14ac:dyDescent="0.35">
      <c r="A786" s="1">
        <v>1384</v>
      </c>
      <c r="B786" s="1" t="str">
        <f>VLOOKUP(Table1[[#This Row],[Customer ID]],'Customer Lookup'!A:B,2,)</f>
        <v>George McLamb</v>
      </c>
      <c r="C786" s="1">
        <v>89407</v>
      </c>
      <c r="D786" s="1" t="str">
        <f>_xlfn.XLOOKUP(Table1[[#This Row],[Product Sub-Category]],'Product Lookup'!A:A,'Product Lookup'!B:B)</f>
        <v>Storage</v>
      </c>
      <c r="E786" s="1">
        <v>11</v>
      </c>
      <c r="F786" s="4">
        <v>11.29</v>
      </c>
      <c r="G786" s="1">
        <v>0.05</v>
      </c>
      <c r="H786" s="2">
        <v>42185</v>
      </c>
      <c r="I786" s="2">
        <v>42187</v>
      </c>
      <c r="J786" s="1" t="s">
        <v>31</v>
      </c>
      <c r="K786" s="1">
        <v>22304</v>
      </c>
      <c r="L786" s="1" t="s">
        <v>32</v>
      </c>
      <c r="M786" s="1" t="s">
        <v>592</v>
      </c>
      <c r="N786" s="1" t="s">
        <v>117</v>
      </c>
      <c r="O786" s="1" t="s">
        <v>2245</v>
      </c>
      <c r="P786" s="1" t="s">
        <v>58</v>
      </c>
      <c r="Q786" s="1" t="s">
        <v>119</v>
      </c>
      <c r="R786" s="1" t="s">
        <v>104</v>
      </c>
      <c r="S786" s="1" t="s">
        <v>53</v>
      </c>
      <c r="T786" s="1"/>
      <c r="Y786" s="1"/>
    </row>
    <row r="787" spans="1:25" x14ac:dyDescent="0.35">
      <c r="A787" s="1">
        <v>1384</v>
      </c>
      <c r="B787" s="1" t="str">
        <f>VLOOKUP(Table1[[#This Row],[Customer ID]],'Customer Lookup'!A:B,2,)</f>
        <v>George McLamb</v>
      </c>
      <c r="C787" s="1">
        <v>89408</v>
      </c>
      <c r="D787" s="1" t="str">
        <f>_xlfn.XLOOKUP(Table1[[#This Row],[Product Sub-Category]],'Product Lookup'!A:A,'Product Lookup'!B:B)</f>
        <v>Appliances</v>
      </c>
      <c r="E787" s="1">
        <v>21</v>
      </c>
      <c r="F787" s="4">
        <v>70.97</v>
      </c>
      <c r="G787" s="1">
        <v>0.05</v>
      </c>
      <c r="H787" s="2">
        <v>42162</v>
      </c>
      <c r="I787" s="2">
        <v>42169</v>
      </c>
      <c r="J787" s="1" t="s">
        <v>98</v>
      </c>
      <c r="K787" s="1">
        <v>22304</v>
      </c>
      <c r="L787" s="1" t="s">
        <v>32</v>
      </c>
      <c r="M787" s="1" t="s">
        <v>592</v>
      </c>
      <c r="N787" s="1" t="s">
        <v>117</v>
      </c>
      <c r="O787" s="1" t="s">
        <v>1097</v>
      </c>
      <c r="P787" s="1" t="s">
        <v>58</v>
      </c>
      <c r="Q787" s="1" t="s">
        <v>196</v>
      </c>
      <c r="R787" s="1" t="s">
        <v>104</v>
      </c>
      <c r="S787" s="1" t="s">
        <v>53</v>
      </c>
      <c r="T787" s="1"/>
      <c r="Y787" s="1"/>
    </row>
    <row r="788" spans="1:25" x14ac:dyDescent="0.35">
      <c r="A788" s="1">
        <v>1389</v>
      </c>
      <c r="B788" s="1" t="str">
        <f>VLOOKUP(Table1[[#This Row],[Customer ID]],'Customer Lookup'!A:B,2,)</f>
        <v>Jean Khan</v>
      </c>
      <c r="C788" s="1">
        <v>88726</v>
      </c>
      <c r="D788" s="1" t="str">
        <f>_xlfn.XLOOKUP(Table1[[#This Row],[Product Sub-Category]],'Product Lookup'!A:A,'Product Lookup'!B:B)</f>
        <v>Furnishings</v>
      </c>
      <c r="E788" s="1">
        <v>1</v>
      </c>
      <c r="F788" s="4">
        <v>1.74</v>
      </c>
      <c r="G788" s="1">
        <v>0.05</v>
      </c>
      <c r="H788" s="2">
        <v>42029</v>
      </c>
      <c r="I788" s="2">
        <v>42030</v>
      </c>
      <c r="J788" s="1" t="s">
        <v>41</v>
      </c>
      <c r="K788" s="1">
        <v>94025</v>
      </c>
      <c r="L788" s="1" t="s">
        <v>32</v>
      </c>
      <c r="M788" s="1" t="s">
        <v>593</v>
      </c>
      <c r="N788" s="1" t="s">
        <v>37</v>
      </c>
      <c r="O788" s="1" t="s">
        <v>1097</v>
      </c>
      <c r="P788" s="1" t="s">
        <v>34</v>
      </c>
      <c r="Q788" s="1" t="s">
        <v>52</v>
      </c>
      <c r="R788" s="1" t="s">
        <v>81</v>
      </c>
      <c r="S788" s="1" t="s">
        <v>44</v>
      </c>
      <c r="T788" s="1"/>
      <c r="Y788" s="1"/>
    </row>
    <row r="789" spans="1:25" x14ac:dyDescent="0.35">
      <c r="A789" s="1">
        <v>1389</v>
      </c>
      <c r="B789" s="1" t="str">
        <f>VLOOKUP(Table1[[#This Row],[Customer ID]],'Customer Lookup'!A:B,2,)</f>
        <v>Jean Khan</v>
      </c>
      <c r="C789" s="1">
        <v>88728</v>
      </c>
      <c r="D789" s="1" t="str">
        <f>_xlfn.XLOOKUP(Table1[[#This Row],[Product Sub-Category]],'Product Lookup'!A:A,'Product Lookup'!B:B)</f>
        <v>Rubber Bands</v>
      </c>
      <c r="E789" s="1">
        <v>12</v>
      </c>
      <c r="F789" s="4">
        <v>2.62</v>
      </c>
      <c r="G789" s="1">
        <v>0.05</v>
      </c>
      <c r="H789" s="2">
        <v>42137</v>
      </c>
      <c r="I789" s="2">
        <v>42139</v>
      </c>
      <c r="J789" s="1" t="s">
        <v>21</v>
      </c>
      <c r="K789" s="1">
        <v>94025</v>
      </c>
      <c r="L789" s="1" t="s">
        <v>22</v>
      </c>
      <c r="M789" s="1" t="s">
        <v>593</v>
      </c>
      <c r="N789" s="1" t="s">
        <v>37</v>
      </c>
      <c r="O789" s="1" t="s">
        <v>1097</v>
      </c>
      <c r="P789" s="1" t="s">
        <v>58</v>
      </c>
      <c r="Q789" s="1" t="s">
        <v>60</v>
      </c>
      <c r="R789" s="1" t="s">
        <v>51</v>
      </c>
      <c r="S789" s="1" t="s">
        <v>26</v>
      </c>
      <c r="T789" s="1"/>
      <c r="Y789" s="1"/>
    </row>
    <row r="790" spans="1:25" x14ac:dyDescent="0.35">
      <c r="A790" s="1">
        <v>1389</v>
      </c>
      <c r="B790" s="1" t="str">
        <f>VLOOKUP(Table1[[#This Row],[Customer ID]],'Customer Lookup'!A:B,2,)</f>
        <v>Jean Khan</v>
      </c>
      <c r="C790" s="1">
        <v>88729</v>
      </c>
      <c r="D790" s="1" t="str">
        <f>_xlfn.XLOOKUP(Table1[[#This Row],[Product Sub-Category]],'Product Lookup'!A:A,'Product Lookup'!B:B)</f>
        <v>Labels</v>
      </c>
      <c r="E790" s="1">
        <v>17</v>
      </c>
      <c r="F790" s="4">
        <v>2.61</v>
      </c>
      <c r="G790" s="1">
        <v>0.05</v>
      </c>
      <c r="H790" s="2">
        <v>42158</v>
      </c>
      <c r="I790" s="2">
        <v>42160</v>
      </c>
      <c r="J790" s="1" t="s">
        <v>21</v>
      </c>
      <c r="K790" s="1">
        <v>94025</v>
      </c>
      <c r="L790" s="1" t="s">
        <v>32</v>
      </c>
      <c r="M790" s="1" t="s">
        <v>593</v>
      </c>
      <c r="N790" s="1" t="s">
        <v>37</v>
      </c>
      <c r="O790" s="1" t="s">
        <v>1097</v>
      </c>
      <c r="P790" s="1" t="s">
        <v>58</v>
      </c>
      <c r="Q790" s="1" t="s">
        <v>116</v>
      </c>
      <c r="R790" s="1" t="s">
        <v>104</v>
      </c>
      <c r="S790" s="1" t="s">
        <v>53</v>
      </c>
      <c r="T790" s="1"/>
      <c r="Y790" s="1"/>
    </row>
    <row r="791" spans="1:25" x14ac:dyDescent="0.35">
      <c r="A791" s="1">
        <v>1390</v>
      </c>
      <c r="B791" s="1" t="str">
        <f>VLOOKUP(Table1[[#This Row],[Customer ID]],'Customer Lookup'!A:B,2,)</f>
        <v>Hazel Jones</v>
      </c>
      <c r="C791" s="1">
        <v>88731</v>
      </c>
      <c r="D791" s="1" t="str">
        <f>_xlfn.XLOOKUP(Table1[[#This Row],[Product Sub-Category]],'Product Lookup'!A:A,'Product Lookup'!B:B)</f>
        <v>Paper</v>
      </c>
      <c r="E791" s="1">
        <v>19</v>
      </c>
      <c r="F791" s="4">
        <v>8.17</v>
      </c>
      <c r="G791" s="1">
        <v>0.05</v>
      </c>
      <c r="H791" s="2">
        <v>42140</v>
      </c>
      <c r="I791" s="2">
        <v>42140</v>
      </c>
      <c r="J791" s="1" t="s">
        <v>41</v>
      </c>
      <c r="K791" s="1">
        <v>95207</v>
      </c>
      <c r="L791" s="1" t="s">
        <v>32</v>
      </c>
      <c r="M791" s="1" t="s">
        <v>590</v>
      </c>
      <c r="N791" s="1" t="s">
        <v>37</v>
      </c>
      <c r="O791" s="1" t="s">
        <v>1097</v>
      </c>
      <c r="P791" s="1" t="s">
        <v>58</v>
      </c>
      <c r="Q791" s="1" t="s">
        <v>83</v>
      </c>
      <c r="R791" s="1" t="s">
        <v>81</v>
      </c>
      <c r="S791" s="1" t="s">
        <v>26</v>
      </c>
      <c r="T791" s="1"/>
      <c r="Y791" s="1"/>
    </row>
    <row r="792" spans="1:25" x14ac:dyDescent="0.35">
      <c r="A792" s="1">
        <v>1390</v>
      </c>
      <c r="B792" s="1" t="str">
        <f>VLOOKUP(Table1[[#This Row],[Customer ID]],'Customer Lookup'!A:B,2,)</f>
        <v>Hazel Jones</v>
      </c>
      <c r="C792" s="1">
        <v>88731</v>
      </c>
      <c r="D792" s="1" t="str">
        <f>_xlfn.XLOOKUP(Table1[[#This Row],[Product Sub-Category]],'Product Lookup'!A:A,'Product Lookup'!B:B)</f>
        <v>Telephones</v>
      </c>
      <c r="E792" s="1">
        <v>38</v>
      </c>
      <c r="F792" s="4">
        <v>110.99</v>
      </c>
      <c r="G792" s="1">
        <v>0.1</v>
      </c>
      <c r="H792" s="2">
        <v>42140</v>
      </c>
      <c r="I792" s="2">
        <v>42142</v>
      </c>
      <c r="J792" s="1" t="s">
        <v>41</v>
      </c>
      <c r="K792" s="1">
        <v>95207</v>
      </c>
      <c r="L792" s="1" t="s">
        <v>32</v>
      </c>
      <c r="M792" s="1" t="s">
        <v>590</v>
      </c>
      <c r="N792" s="1" t="s">
        <v>37</v>
      </c>
      <c r="O792" s="1" t="s">
        <v>1097</v>
      </c>
      <c r="P792" s="1" t="s">
        <v>73</v>
      </c>
      <c r="Q792" s="1" t="s">
        <v>2234</v>
      </c>
      <c r="R792" s="1" t="s">
        <v>81</v>
      </c>
      <c r="S792" s="1" t="s">
        <v>53</v>
      </c>
      <c r="T792" s="1"/>
      <c r="Y792" s="1"/>
    </row>
    <row r="793" spans="1:25" x14ac:dyDescent="0.35">
      <c r="A793" s="1">
        <v>1391</v>
      </c>
      <c r="B793" s="1" t="str">
        <f>VLOOKUP(Table1[[#This Row],[Customer ID]],'Customer Lookup'!A:B,2,)</f>
        <v>Carolyn Greer</v>
      </c>
      <c r="C793" s="1">
        <v>88727</v>
      </c>
      <c r="D793" s="1" t="str">
        <f>_xlfn.XLOOKUP(Table1[[#This Row],[Product Sub-Category]],'Product Lookup'!A:A,'Product Lookup'!B:B)</f>
        <v>Pens</v>
      </c>
      <c r="E793" s="1">
        <v>1</v>
      </c>
      <c r="F793" s="4">
        <v>2.88</v>
      </c>
      <c r="G793" s="1">
        <v>0.05</v>
      </c>
      <c r="H793" s="2">
        <v>42118</v>
      </c>
      <c r="I793" s="2">
        <v>42118</v>
      </c>
      <c r="J793" s="1" t="s">
        <v>31</v>
      </c>
      <c r="K793" s="1">
        <v>94086</v>
      </c>
      <c r="L793" s="1" t="s">
        <v>22</v>
      </c>
      <c r="M793" s="1" t="s">
        <v>594</v>
      </c>
      <c r="N793" s="1" t="s">
        <v>37</v>
      </c>
      <c r="O793" s="1" t="s">
        <v>1097</v>
      </c>
      <c r="P793" s="1" t="s">
        <v>58</v>
      </c>
      <c r="Q793" s="1" t="s">
        <v>25</v>
      </c>
      <c r="R793" s="1" t="s">
        <v>104</v>
      </c>
      <c r="S793" s="1" t="s">
        <v>26</v>
      </c>
      <c r="T793" s="1"/>
      <c r="Y793" s="1"/>
    </row>
    <row r="794" spans="1:25" x14ac:dyDescent="0.35">
      <c r="A794" s="1">
        <v>1391</v>
      </c>
      <c r="B794" s="1" t="str">
        <f>VLOOKUP(Table1[[#This Row],[Customer ID]],'Customer Lookup'!A:B,2,)</f>
        <v>Carolyn Greer</v>
      </c>
      <c r="C794" s="1">
        <v>88730</v>
      </c>
      <c r="D794" s="1" t="str">
        <f>_xlfn.XLOOKUP(Table1[[#This Row],[Product Sub-Category]],'Product Lookup'!A:A,'Product Lookup'!B:B)</f>
        <v>Storage</v>
      </c>
      <c r="E794" s="1">
        <v>33</v>
      </c>
      <c r="F794" s="4">
        <v>12.28</v>
      </c>
      <c r="G794" s="1">
        <v>0.05</v>
      </c>
      <c r="H794" s="2">
        <v>42127</v>
      </c>
      <c r="I794" s="2">
        <v>42134</v>
      </c>
      <c r="J794" s="1" t="s">
        <v>98</v>
      </c>
      <c r="K794" s="1">
        <v>94086</v>
      </c>
      <c r="L794" s="1" t="s">
        <v>32</v>
      </c>
      <c r="M794" s="1" t="s">
        <v>594</v>
      </c>
      <c r="N794" s="1" t="s">
        <v>37</v>
      </c>
      <c r="O794" s="1" t="s">
        <v>2244</v>
      </c>
      <c r="P794" s="1" t="s">
        <v>58</v>
      </c>
      <c r="Q794" s="1" t="s">
        <v>119</v>
      </c>
      <c r="R794" s="1" t="s">
        <v>51</v>
      </c>
      <c r="S794" s="1" t="s">
        <v>53</v>
      </c>
      <c r="T794" s="1"/>
      <c r="Y794" s="1"/>
    </row>
    <row r="795" spans="1:25" x14ac:dyDescent="0.35">
      <c r="A795" s="1">
        <v>1402</v>
      </c>
      <c r="B795" s="1" t="str">
        <f>VLOOKUP(Table1[[#This Row],[Customer ID]],'Customer Lookup'!A:B,2,)</f>
        <v>Wesley Tate</v>
      </c>
      <c r="C795" s="1">
        <v>37729</v>
      </c>
      <c r="D795" s="1" t="str">
        <f>_xlfn.XLOOKUP(Table1[[#This Row],[Product Sub-Category]],'Product Lookup'!A:A,'Product Lookup'!B:B)</f>
        <v>Binders</v>
      </c>
      <c r="E795" s="1">
        <v>48</v>
      </c>
      <c r="F795" s="4">
        <v>8.6</v>
      </c>
      <c r="G795" s="1">
        <v>0.05</v>
      </c>
      <c r="H795" s="2">
        <v>42019</v>
      </c>
      <c r="I795" s="2">
        <v>42019</v>
      </c>
      <c r="J795" s="1" t="s">
        <v>31</v>
      </c>
      <c r="K795" s="1">
        <v>60653</v>
      </c>
      <c r="L795" s="1" t="s">
        <v>32</v>
      </c>
      <c r="M795" s="1" t="s">
        <v>143</v>
      </c>
      <c r="N795" s="1" t="s">
        <v>142</v>
      </c>
      <c r="O795" s="1" t="s">
        <v>2244</v>
      </c>
      <c r="P795" s="1" t="s">
        <v>58</v>
      </c>
      <c r="Q795" s="1" t="s">
        <v>2236</v>
      </c>
      <c r="R795" s="1" t="s">
        <v>81</v>
      </c>
      <c r="S795" s="1" t="s">
        <v>53</v>
      </c>
      <c r="T795" s="1"/>
      <c r="Y795" s="1"/>
    </row>
    <row r="796" spans="1:25" x14ac:dyDescent="0.35">
      <c r="A796" s="1">
        <v>1402</v>
      </c>
      <c r="B796" s="1" t="str">
        <f>VLOOKUP(Table1[[#This Row],[Customer ID]],'Customer Lookup'!A:B,2,)</f>
        <v>Wesley Tate</v>
      </c>
      <c r="C796" s="1">
        <v>43079</v>
      </c>
      <c r="D796" s="1" t="str">
        <f>_xlfn.XLOOKUP(Table1[[#This Row],[Product Sub-Category]],'Product Lookup'!A:A,'Product Lookup'!B:B)</f>
        <v>Computer Peripherals</v>
      </c>
      <c r="E796" s="1">
        <v>48</v>
      </c>
      <c r="F796" s="4">
        <v>30.73</v>
      </c>
      <c r="G796" s="1">
        <v>0.05</v>
      </c>
      <c r="H796" s="2">
        <v>42025</v>
      </c>
      <c r="I796" s="2">
        <v>42026</v>
      </c>
      <c r="J796" s="1" t="s">
        <v>50</v>
      </c>
      <c r="K796" s="1">
        <v>60653</v>
      </c>
      <c r="L796" s="1" t="s">
        <v>32</v>
      </c>
      <c r="M796" s="1" t="s">
        <v>143</v>
      </c>
      <c r="N796" s="1" t="s">
        <v>142</v>
      </c>
      <c r="O796" s="1" t="s">
        <v>2244</v>
      </c>
      <c r="P796" s="1" t="s">
        <v>73</v>
      </c>
      <c r="Q796" s="1" t="s">
        <v>144</v>
      </c>
      <c r="R796" s="1" t="s">
        <v>42</v>
      </c>
      <c r="S796" s="1" t="s">
        <v>53</v>
      </c>
      <c r="T796" s="1"/>
      <c r="Y796" s="1"/>
    </row>
    <row r="797" spans="1:25" x14ac:dyDescent="0.35">
      <c r="A797" s="1">
        <v>1405</v>
      </c>
      <c r="B797" s="1" t="str">
        <f>VLOOKUP(Table1[[#This Row],[Customer ID]],'Customer Lookup'!A:B,2,)</f>
        <v>Crystal Floyd</v>
      </c>
      <c r="C797" s="1">
        <v>86144</v>
      </c>
      <c r="D797" s="1" t="str">
        <f>_xlfn.XLOOKUP(Table1[[#This Row],[Product Sub-Category]],'Product Lookup'!A:A,'Product Lookup'!B:B)</f>
        <v>Binders</v>
      </c>
      <c r="E797" s="1">
        <v>12</v>
      </c>
      <c r="F797" s="4">
        <v>8.6</v>
      </c>
      <c r="G797" s="1">
        <v>0.05</v>
      </c>
      <c r="H797" s="2">
        <v>42019</v>
      </c>
      <c r="I797" s="2">
        <v>42019</v>
      </c>
      <c r="J797" s="1" t="s">
        <v>31</v>
      </c>
      <c r="K797" s="1">
        <v>49017</v>
      </c>
      <c r="L797" s="1" t="s">
        <v>32</v>
      </c>
      <c r="M797" s="1" t="s">
        <v>595</v>
      </c>
      <c r="N797" s="1" t="s">
        <v>215</v>
      </c>
      <c r="O797" s="1" t="s">
        <v>2244</v>
      </c>
      <c r="P797" s="1" t="s">
        <v>58</v>
      </c>
      <c r="Q797" s="1" t="s">
        <v>2236</v>
      </c>
      <c r="R797" s="1" t="s">
        <v>81</v>
      </c>
      <c r="S797" s="1" t="s">
        <v>53</v>
      </c>
      <c r="T797" s="1"/>
      <c r="Y797" s="1"/>
    </row>
    <row r="798" spans="1:25" x14ac:dyDescent="0.35">
      <c r="A798" s="1">
        <v>1405</v>
      </c>
      <c r="B798" s="1" t="str">
        <f>VLOOKUP(Table1[[#This Row],[Customer ID]],'Customer Lookup'!A:B,2,)</f>
        <v>Crystal Floyd</v>
      </c>
      <c r="C798" s="1">
        <v>86145</v>
      </c>
      <c r="D798" s="1" t="str">
        <f>_xlfn.XLOOKUP(Table1[[#This Row],[Product Sub-Category]],'Product Lookup'!A:A,'Product Lookup'!B:B)</f>
        <v>Computer Peripherals</v>
      </c>
      <c r="E798" s="1">
        <v>12</v>
      </c>
      <c r="F798" s="4">
        <v>30.73</v>
      </c>
      <c r="G798" s="1">
        <v>0.05</v>
      </c>
      <c r="H798" s="2">
        <v>42025</v>
      </c>
      <c r="I798" s="2">
        <v>42026</v>
      </c>
      <c r="J798" s="1" t="s">
        <v>50</v>
      </c>
      <c r="K798" s="1">
        <v>49017</v>
      </c>
      <c r="L798" s="1" t="s">
        <v>32</v>
      </c>
      <c r="M798" s="1" t="s">
        <v>595</v>
      </c>
      <c r="N798" s="1" t="s">
        <v>215</v>
      </c>
      <c r="O798" s="1" t="s">
        <v>1097</v>
      </c>
      <c r="P798" s="1" t="s">
        <v>73</v>
      </c>
      <c r="Q798" s="1" t="s">
        <v>144</v>
      </c>
      <c r="R798" s="1" t="s">
        <v>42</v>
      </c>
      <c r="S798" s="1" t="s">
        <v>53</v>
      </c>
      <c r="T798" s="1"/>
      <c r="Y798" s="1"/>
    </row>
    <row r="799" spans="1:25" x14ac:dyDescent="0.35">
      <c r="A799" s="1">
        <v>1410</v>
      </c>
      <c r="B799" s="1" t="str">
        <f>VLOOKUP(Table1[[#This Row],[Customer ID]],'Customer Lookup'!A:B,2,)</f>
        <v>Charles Ward</v>
      </c>
      <c r="C799" s="1">
        <v>87086</v>
      </c>
      <c r="D799" s="1" t="str">
        <f>_xlfn.XLOOKUP(Table1[[#This Row],[Product Sub-Category]],'Product Lookup'!A:A,'Product Lookup'!B:B)</f>
        <v>Telephones</v>
      </c>
      <c r="E799" s="1">
        <v>9</v>
      </c>
      <c r="F799" s="4">
        <v>65.989999999999995</v>
      </c>
      <c r="G799" s="1">
        <v>0.05</v>
      </c>
      <c r="H799" s="2">
        <v>42101</v>
      </c>
      <c r="I799" s="2">
        <v>42102</v>
      </c>
      <c r="J799" s="1" t="s">
        <v>50</v>
      </c>
      <c r="K799" s="1">
        <v>92553</v>
      </c>
      <c r="L799" s="1" t="s">
        <v>32</v>
      </c>
      <c r="M799" s="1" t="s">
        <v>596</v>
      </c>
      <c r="N799" s="1" t="s">
        <v>37</v>
      </c>
      <c r="O799" s="1" t="s">
        <v>1097</v>
      </c>
      <c r="P799" s="1" t="s">
        <v>73</v>
      </c>
      <c r="Q799" s="1" t="s">
        <v>2234</v>
      </c>
      <c r="R799" s="1" t="s">
        <v>81</v>
      </c>
      <c r="S799" s="1" t="s">
        <v>53</v>
      </c>
      <c r="T799" s="1"/>
      <c r="Y799" s="1"/>
    </row>
    <row r="800" spans="1:25" x14ac:dyDescent="0.35">
      <c r="A800" s="1">
        <v>1412</v>
      </c>
      <c r="B800" s="1" t="str">
        <f>VLOOKUP(Table1[[#This Row],[Customer ID]],'Customer Lookup'!A:B,2,)</f>
        <v>Marc Ray</v>
      </c>
      <c r="C800" s="1">
        <v>87087</v>
      </c>
      <c r="D800" s="1" t="str">
        <f>_xlfn.XLOOKUP(Table1[[#This Row],[Product Sub-Category]],'Product Lookup'!A:A,'Product Lookup'!B:B)</f>
        <v>Pens</v>
      </c>
      <c r="E800" s="1">
        <v>12</v>
      </c>
      <c r="F800" s="4">
        <v>3.38</v>
      </c>
      <c r="G800" s="1">
        <v>0.05</v>
      </c>
      <c r="H800" s="2">
        <v>42037</v>
      </c>
      <c r="I800" s="2">
        <v>42039</v>
      </c>
      <c r="J800" s="1" t="s">
        <v>31</v>
      </c>
      <c r="K800" s="1">
        <v>94043</v>
      </c>
      <c r="L800" s="1" t="s">
        <v>32</v>
      </c>
      <c r="M800" s="1" t="s">
        <v>597</v>
      </c>
      <c r="N800" s="1" t="s">
        <v>37</v>
      </c>
      <c r="O800" s="1" t="s">
        <v>2243</v>
      </c>
      <c r="P800" s="1" t="s">
        <v>58</v>
      </c>
      <c r="Q800" s="1" t="s">
        <v>25</v>
      </c>
      <c r="R800" s="1" t="s">
        <v>81</v>
      </c>
      <c r="S800" s="1" t="s">
        <v>26</v>
      </c>
      <c r="T800" s="1"/>
      <c r="Y800" s="1"/>
    </row>
    <row r="801" spans="1:25" x14ac:dyDescent="0.35">
      <c r="A801" s="1">
        <v>1413</v>
      </c>
      <c r="B801" s="1" t="str">
        <f>VLOOKUP(Table1[[#This Row],[Customer ID]],'Customer Lookup'!A:B,2,)</f>
        <v>Pamela Wiley</v>
      </c>
      <c r="C801" s="1">
        <v>10277</v>
      </c>
      <c r="D801" s="1" t="str">
        <f>_xlfn.XLOOKUP(Table1[[#This Row],[Product Sub-Category]],'Product Lookup'!A:A,'Product Lookup'!B:B)</f>
        <v>Telephones</v>
      </c>
      <c r="E801" s="1">
        <v>36</v>
      </c>
      <c r="F801" s="4">
        <v>65.989999999999995</v>
      </c>
      <c r="G801" s="1">
        <v>0.05</v>
      </c>
      <c r="H801" s="2">
        <v>42101</v>
      </c>
      <c r="I801" s="2">
        <v>42102</v>
      </c>
      <c r="J801" s="1" t="s">
        <v>50</v>
      </c>
      <c r="K801" s="1">
        <v>2113</v>
      </c>
      <c r="L801" s="1" t="s">
        <v>32</v>
      </c>
      <c r="M801" s="1" t="s">
        <v>153</v>
      </c>
      <c r="N801" s="1" t="s">
        <v>152</v>
      </c>
      <c r="O801" s="1" t="s">
        <v>2243</v>
      </c>
      <c r="P801" s="1" t="s">
        <v>73</v>
      </c>
      <c r="Q801" s="1" t="s">
        <v>2234</v>
      </c>
      <c r="R801" s="1" t="s">
        <v>81</v>
      </c>
      <c r="S801" s="1" t="s">
        <v>53</v>
      </c>
      <c r="T801" s="1"/>
      <c r="Y801" s="1"/>
    </row>
    <row r="802" spans="1:25" x14ac:dyDescent="0.35">
      <c r="A802" s="1">
        <v>1413</v>
      </c>
      <c r="B802" s="1" t="str">
        <f>VLOOKUP(Table1[[#This Row],[Customer ID]],'Customer Lookup'!A:B,2,)</f>
        <v>Pamela Wiley</v>
      </c>
      <c r="C802" s="1">
        <v>45539</v>
      </c>
      <c r="D802" s="1" t="str">
        <f>_xlfn.XLOOKUP(Table1[[#This Row],[Product Sub-Category]],'Product Lookup'!A:A,'Product Lookup'!B:B)</f>
        <v>Computer Peripherals</v>
      </c>
      <c r="E802" s="1">
        <v>27</v>
      </c>
      <c r="F802" s="4">
        <v>16.48</v>
      </c>
      <c r="G802" s="1">
        <v>0.05</v>
      </c>
      <c r="H802" s="2">
        <v>42037</v>
      </c>
      <c r="I802" s="2">
        <v>42039</v>
      </c>
      <c r="J802" s="1" t="s">
        <v>31</v>
      </c>
      <c r="K802" s="1">
        <v>2113</v>
      </c>
      <c r="L802" s="1" t="s">
        <v>22</v>
      </c>
      <c r="M802" s="1" t="s">
        <v>153</v>
      </c>
      <c r="N802" s="1" t="s">
        <v>152</v>
      </c>
      <c r="O802" s="1" t="s">
        <v>2244</v>
      </c>
      <c r="P802" s="1" t="s">
        <v>73</v>
      </c>
      <c r="Q802" s="1" t="s">
        <v>144</v>
      </c>
      <c r="R802" s="1" t="s">
        <v>81</v>
      </c>
      <c r="S802" s="1" t="s">
        <v>44</v>
      </c>
      <c r="T802" s="1"/>
      <c r="Y802" s="1"/>
    </row>
    <row r="803" spans="1:25" x14ac:dyDescent="0.35">
      <c r="A803" s="1">
        <v>1416</v>
      </c>
      <c r="B803" s="1" t="str">
        <f>VLOOKUP(Table1[[#This Row],[Customer ID]],'Customer Lookup'!A:B,2,)</f>
        <v>Betsy Gibson</v>
      </c>
      <c r="C803" s="1">
        <v>90538</v>
      </c>
      <c r="D803" s="1" t="str">
        <f>_xlfn.XLOOKUP(Table1[[#This Row],[Product Sub-Category]],'Product Lookup'!A:A,'Product Lookup'!B:B)</f>
        <v>Tables</v>
      </c>
      <c r="E803" s="1">
        <v>1</v>
      </c>
      <c r="F803" s="4">
        <v>417.4</v>
      </c>
      <c r="G803" s="1">
        <v>0.1</v>
      </c>
      <c r="H803" s="2">
        <v>42130</v>
      </c>
      <c r="I803" s="2">
        <v>42131</v>
      </c>
      <c r="J803" s="1" t="s">
        <v>41</v>
      </c>
      <c r="K803" s="1">
        <v>46203</v>
      </c>
      <c r="L803" s="1" t="s">
        <v>22</v>
      </c>
      <c r="M803" s="1" t="s">
        <v>598</v>
      </c>
      <c r="N803" s="1" t="s">
        <v>376</v>
      </c>
      <c r="O803" s="1" t="s">
        <v>2244</v>
      </c>
      <c r="P803" s="1" t="s">
        <v>34</v>
      </c>
      <c r="Q803" s="1" t="s">
        <v>123</v>
      </c>
      <c r="R803" s="1" t="s">
        <v>51</v>
      </c>
      <c r="S803" s="1" t="s">
        <v>108</v>
      </c>
      <c r="T803" s="1"/>
      <c r="Y803" s="1"/>
    </row>
    <row r="804" spans="1:25" x14ac:dyDescent="0.35">
      <c r="A804" s="1">
        <v>1416</v>
      </c>
      <c r="B804" s="1" t="str">
        <f>VLOOKUP(Table1[[#This Row],[Customer ID]],'Customer Lookup'!A:B,2,)</f>
        <v>Betsy Gibson</v>
      </c>
      <c r="C804" s="1">
        <v>90540</v>
      </c>
      <c r="D804" s="1" t="str">
        <f>_xlfn.XLOOKUP(Table1[[#This Row],[Product Sub-Category]],'Product Lookup'!A:A,'Product Lookup'!B:B)</f>
        <v>Appliances</v>
      </c>
      <c r="E804" s="1">
        <v>4</v>
      </c>
      <c r="F804" s="4">
        <v>46.89</v>
      </c>
      <c r="G804" s="1">
        <v>0.05</v>
      </c>
      <c r="H804" s="2">
        <v>42180</v>
      </c>
      <c r="I804" s="2">
        <v>42182</v>
      </c>
      <c r="J804" s="1" t="s">
        <v>21</v>
      </c>
      <c r="K804" s="1">
        <v>46203</v>
      </c>
      <c r="L804" s="1" t="s">
        <v>32</v>
      </c>
      <c r="M804" s="1" t="s">
        <v>598</v>
      </c>
      <c r="N804" s="1" t="s">
        <v>376</v>
      </c>
      <c r="O804" s="1" t="s">
        <v>2244</v>
      </c>
      <c r="P804" s="1" t="s">
        <v>58</v>
      </c>
      <c r="Q804" s="1" t="s">
        <v>196</v>
      </c>
      <c r="R804" s="1" t="s">
        <v>51</v>
      </c>
      <c r="S804" s="1" t="s">
        <v>75</v>
      </c>
      <c r="T804" s="1"/>
      <c r="Y804" s="1"/>
    </row>
    <row r="805" spans="1:25" x14ac:dyDescent="0.35">
      <c r="A805" s="1">
        <v>1418</v>
      </c>
      <c r="B805" s="1" t="str">
        <f>VLOOKUP(Table1[[#This Row],[Customer ID]],'Customer Lookup'!A:B,2,)</f>
        <v>Rebecca Lindsey</v>
      </c>
      <c r="C805" s="1">
        <v>90539</v>
      </c>
      <c r="D805" s="1" t="str">
        <f>_xlfn.XLOOKUP(Table1[[#This Row],[Product Sub-Category]],'Product Lookup'!A:A,'Product Lookup'!B:B)</f>
        <v>Pens</v>
      </c>
      <c r="E805" s="1">
        <v>8</v>
      </c>
      <c r="F805" s="4">
        <v>4.84</v>
      </c>
      <c r="G805" s="1">
        <v>0.05</v>
      </c>
      <c r="H805" s="2">
        <v>42005</v>
      </c>
      <c r="I805" s="2">
        <v>42007</v>
      </c>
      <c r="J805" s="1" t="s">
        <v>98</v>
      </c>
      <c r="K805" s="1">
        <v>46901</v>
      </c>
      <c r="L805" s="1" t="s">
        <v>32</v>
      </c>
      <c r="M805" s="1" t="s">
        <v>599</v>
      </c>
      <c r="N805" s="1" t="s">
        <v>376</v>
      </c>
      <c r="O805" s="1" t="s">
        <v>2244</v>
      </c>
      <c r="P805" s="1" t="s">
        <v>58</v>
      </c>
      <c r="Q805" s="1" t="s">
        <v>25</v>
      </c>
      <c r="R805" s="1" t="s">
        <v>51</v>
      </c>
      <c r="S805" s="1" t="s">
        <v>26</v>
      </c>
      <c r="T805" s="1"/>
      <c r="Y805" s="1"/>
    </row>
    <row r="806" spans="1:25" x14ac:dyDescent="0.35">
      <c r="A806" s="1">
        <v>1419</v>
      </c>
      <c r="B806" s="1" t="str">
        <f>VLOOKUP(Table1[[#This Row],[Customer ID]],'Customer Lookup'!A:B,2,)</f>
        <v>Brooke Lancaster</v>
      </c>
      <c r="C806" s="1">
        <v>90540</v>
      </c>
      <c r="D806" s="1" t="str">
        <f>_xlfn.XLOOKUP(Table1[[#This Row],[Product Sub-Category]],'Product Lookup'!A:A,'Product Lookup'!B:B)</f>
        <v>Tables</v>
      </c>
      <c r="E806" s="1">
        <v>18</v>
      </c>
      <c r="F806" s="4">
        <v>124.49</v>
      </c>
      <c r="G806" s="1">
        <v>0.1</v>
      </c>
      <c r="H806" s="2">
        <v>42180</v>
      </c>
      <c r="I806" s="2">
        <v>42181</v>
      </c>
      <c r="J806" s="1" t="s">
        <v>31</v>
      </c>
      <c r="K806" s="1">
        <v>47905</v>
      </c>
      <c r="L806" s="1" t="s">
        <v>22</v>
      </c>
      <c r="M806" s="1" t="s">
        <v>600</v>
      </c>
      <c r="N806" s="1" t="s">
        <v>376</v>
      </c>
      <c r="O806" s="1" t="s">
        <v>1097</v>
      </c>
      <c r="P806" s="1" t="s">
        <v>34</v>
      </c>
      <c r="Q806" s="1" t="s">
        <v>123</v>
      </c>
      <c r="R806" s="1" t="s">
        <v>51</v>
      </c>
      <c r="S806" s="1" t="s">
        <v>108</v>
      </c>
      <c r="T806" s="1"/>
      <c r="Y806" s="1"/>
    </row>
    <row r="807" spans="1:25" x14ac:dyDescent="0.35">
      <c r="A807" s="1">
        <v>1424</v>
      </c>
      <c r="B807" s="1" t="str">
        <f>VLOOKUP(Table1[[#This Row],[Customer ID]],'Customer Lookup'!A:B,2,)</f>
        <v>Robyn Zhou</v>
      </c>
      <c r="C807" s="1">
        <v>89448</v>
      </c>
      <c r="D807" s="1" t="str">
        <f>_xlfn.XLOOKUP(Table1[[#This Row],[Product Sub-Category]],'Product Lookup'!A:A,'Product Lookup'!B:B)</f>
        <v>Chairs</v>
      </c>
      <c r="E807" s="1">
        <v>3</v>
      </c>
      <c r="F807" s="4">
        <v>350.99</v>
      </c>
      <c r="G807" s="1">
        <v>0.1</v>
      </c>
      <c r="H807" s="2">
        <v>42016</v>
      </c>
      <c r="I807" s="2">
        <v>42018</v>
      </c>
      <c r="J807" s="1" t="s">
        <v>98</v>
      </c>
      <c r="K807" s="1">
        <v>80112</v>
      </c>
      <c r="L807" s="1" t="s">
        <v>22</v>
      </c>
      <c r="M807" s="1" t="s">
        <v>601</v>
      </c>
      <c r="N807" s="1" t="s">
        <v>194</v>
      </c>
      <c r="O807" s="1" t="s">
        <v>1097</v>
      </c>
      <c r="P807" s="1" t="s">
        <v>34</v>
      </c>
      <c r="Q807" s="1" t="s">
        <v>35</v>
      </c>
      <c r="R807" s="1" t="s">
        <v>42</v>
      </c>
      <c r="S807" s="1" t="s">
        <v>36</v>
      </c>
      <c r="T807" s="1"/>
      <c r="Y807" s="1"/>
    </row>
    <row r="808" spans="1:25" x14ac:dyDescent="0.35">
      <c r="A808" s="1">
        <v>1424</v>
      </c>
      <c r="B808" s="1" t="str">
        <f>VLOOKUP(Table1[[#This Row],[Customer ID]],'Customer Lookup'!A:B,2,)</f>
        <v>Robyn Zhou</v>
      </c>
      <c r="C808" s="1">
        <v>89448</v>
      </c>
      <c r="D808" s="1" t="str">
        <f>_xlfn.XLOOKUP(Table1[[#This Row],[Product Sub-Category]],'Product Lookup'!A:A,'Product Lookup'!B:B)</f>
        <v>Envelopes</v>
      </c>
      <c r="E808" s="1">
        <v>7</v>
      </c>
      <c r="F808" s="4">
        <v>8.74</v>
      </c>
      <c r="G808" s="1">
        <v>0.05</v>
      </c>
      <c r="H808" s="2">
        <v>42016</v>
      </c>
      <c r="I808" s="2">
        <v>42020</v>
      </c>
      <c r="J808" s="1" t="s">
        <v>98</v>
      </c>
      <c r="K808" s="1">
        <v>80112</v>
      </c>
      <c r="L808" s="1" t="s">
        <v>32</v>
      </c>
      <c r="M808" s="1" t="s">
        <v>601</v>
      </c>
      <c r="N808" s="1" t="s">
        <v>194</v>
      </c>
      <c r="O808" s="1" t="s">
        <v>1097</v>
      </c>
      <c r="P808" s="1" t="s">
        <v>58</v>
      </c>
      <c r="Q808" s="1" t="s">
        <v>61</v>
      </c>
      <c r="R808" s="1" t="s">
        <v>42</v>
      </c>
      <c r="S808" s="1" t="s">
        <v>53</v>
      </c>
      <c r="T808" s="1"/>
      <c r="Y808" s="1"/>
    </row>
    <row r="809" spans="1:25" x14ac:dyDescent="0.35">
      <c r="A809" s="1">
        <v>1424</v>
      </c>
      <c r="B809" s="1" t="str">
        <f>VLOOKUP(Table1[[#This Row],[Customer ID]],'Customer Lookup'!A:B,2,)</f>
        <v>Robyn Zhou</v>
      </c>
      <c r="C809" s="1">
        <v>89448</v>
      </c>
      <c r="D809" s="1" t="str">
        <f>_xlfn.XLOOKUP(Table1[[#This Row],[Product Sub-Category]],'Product Lookup'!A:A,'Product Lookup'!B:B)</f>
        <v>Rubber Bands</v>
      </c>
      <c r="E809" s="1">
        <v>11</v>
      </c>
      <c r="F809" s="4">
        <v>1.98</v>
      </c>
      <c r="G809" s="1">
        <v>0.05</v>
      </c>
      <c r="H809" s="2">
        <v>42016</v>
      </c>
      <c r="I809" s="2">
        <v>42020</v>
      </c>
      <c r="J809" s="1" t="s">
        <v>98</v>
      </c>
      <c r="K809" s="1">
        <v>80112</v>
      </c>
      <c r="L809" s="1" t="s">
        <v>32</v>
      </c>
      <c r="M809" s="1" t="s">
        <v>601</v>
      </c>
      <c r="N809" s="1" t="s">
        <v>194</v>
      </c>
      <c r="O809" s="1" t="s">
        <v>1097</v>
      </c>
      <c r="P809" s="1" t="s">
        <v>58</v>
      </c>
      <c r="Q809" s="1" t="s">
        <v>60</v>
      </c>
      <c r="R809" s="1" t="s">
        <v>42</v>
      </c>
      <c r="S809" s="1" t="s">
        <v>26</v>
      </c>
      <c r="T809" s="1"/>
      <c r="Y809" s="1"/>
    </row>
    <row r="810" spans="1:25" x14ac:dyDescent="0.35">
      <c r="A810" s="1">
        <v>1424</v>
      </c>
      <c r="B810" s="1" t="str">
        <f>VLOOKUP(Table1[[#This Row],[Customer ID]],'Customer Lookup'!A:B,2,)</f>
        <v>Robyn Zhou</v>
      </c>
      <c r="C810" s="1">
        <v>89449</v>
      </c>
      <c r="D810" s="1" t="str">
        <f>_xlfn.XLOOKUP(Table1[[#This Row],[Product Sub-Category]],'Product Lookup'!A:A,'Product Lookup'!B:B)</f>
        <v>Binders</v>
      </c>
      <c r="E810" s="1">
        <v>15</v>
      </c>
      <c r="F810" s="4">
        <v>8.0399999999999991</v>
      </c>
      <c r="G810" s="1">
        <v>0.05</v>
      </c>
      <c r="H810" s="2">
        <v>42175</v>
      </c>
      <c r="I810" s="2">
        <v>42177</v>
      </c>
      <c r="J810" s="1" t="s">
        <v>31</v>
      </c>
      <c r="K810" s="1">
        <v>80112</v>
      </c>
      <c r="L810" s="1" t="s">
        <v>32</v>
      </c>
      <c r="M810" s="1" t="s">
        <v>601</v>
      </c>
      <c r="N810" s="1" t="s">
        <v>194</v>
      </c>
      <c r="O810" s="1" t="s">
        <v>1097</v>
      </c>
      <c r="P810" s="1" t="s">
        <v>58</v>
      </c>
      <c r="Q810" s="1" t="s">
        <v>2236</v>
      </c>
      <c r="R810" s="1" t="s">
        <v>42</v>
      </c>
      <c r="S810" s="1" t="s">
        <v>53</v>
      </c>
      <c r="T810" s="1"/>
      <c r="Y810" s="1"/>
    </row>
    <row r="811" spans="1:25" x14ac:dyDescent="0.35">
      <c r="A811" s="1">
        <v>1425</v>
      </c>
      <c r="B811" s="1" t="str">
        <f>VLOOKUP(Table1[[#This Row],[Customer ID]],'Customer Lookup'!A:B,2,)</f>
        <v>Gregory Crane</v>
      </c>
      <c r="C811" s="1">
        <v>89450</v>
      </c>
      <c r="D811" s="1" t="str">
        <f>_xlfn.XLOOKUP(Table1[[#This Row],[Product Sub-Category]],'Product Lookup'!A:A,'Product Lookup'!B:B)</f>
        <v>Office Machines</v>
      </c>
      <c r="E811" s="1">
        <v>1</v>
      </c>
      <c r="F811" s="4">
        <v>2036.48</v>
      </c>
      <c r="G811" s="1">
        <v>0.15</v>
      </c>
      <c r="H811" s="2">
        <v>42005</v>
      </c>
      <c r="I811" s="2">
        <v>42010</v>
      </c>
      <c r="J811" s="1" t="s">
        <v>98</v>
      </c>
      <c r="K811" s="1">
        <v>80525</v>
      </c>
      <c r="L811" s="1" t="s">
        <v>22</v>
      </c>
      <c r="M811" s="1" t="s">
        <v>195</v>
      </c>
      <c r="N811" s="1" t="s">
        <v>194</v>
      </c>
      <c r="O811" s="1" t="s">
        <v>2244</v>
      </c>
      <c r="P811" s="1" t="s">
        <v>73</v>
      </c>
      <c r="Q811" s="1" t="s">
        <v>74</v>
      </c>
      <c r="R811" s="1" t="s">
        <v>51</v>
      </c>
      <c r="S811" s="1" t="s">
        <v>36</v>
      </c>
      <c r="T811" s="1"/>
      <c r="Y811" s="1"/>
    </row>
    <row r="812" spans="1:25" x14ac:dyDescent="0.35">
      <c r="A812" s="1">
        <v>1427</v>
      </c>
      <c r="B812" s="1" t="str">
        <f>VLOOKUP(Table1[[#This Row],[Customer ID]],'Customer Lookup'!A:B,2,)</f>
        <v>Stacy Gould</v>
      </c>
      <c r="C812" s="1">
        <v>90905</v>
      </c>
      <c r="D812" s="1" t="str">
        <f>_xlfn.XLOOKUP(Table1[[#This Row],[Product Sub-Category]],'Product Lookup'!A:A,'Product Lookup'!B:B)</f>
        <v>Telephones</v>
      </c>
      <c r="E812" s="1">
        <v>18</v>
      </c>
      <c r="F812" s="4">
        <v>125.99</v>
      </c>
      <c r="G812" s="1">
        <v>0.1</v>
      </c>
      <c r="H812" s="2">
        <v>42040</v>
      </c>
      <c r="I812" s="2">
        <v>42044</v>
      </c>
      <c r="J812" s="1" t="s">
        <v>98</v>
      </c>
      <c r="K812" s="1">
        <v>48708</v>
      </c>
      <c r="L812" s="1" t="s">
        <v>32</v>
      </c>
      <c r="M812" s="1" t="s">
        <v>602</v>
      </c>
      <c r="N812" s="1" t="s">
        <v>215</v>
      </c>
      <c r="O812" s="1" t="s">
        <v>2244</v>
      </c>
      <c r="P812" s="1" t="s">
        <v>73</v>
      </c>
      <c r="Q812" s="1" t="s">
        <v>2234</v>
      </c>
      <c r="R812" s="1" t="s">
        <v>42</v>
      </c>
      <c r="S812" s="1" t="s">
        <v>53</v>
      </c>
      <c r="T812" s="1"/>
      <c r="Y812" s="1"/>
    </row>
    <row r="813" spans="1:25" x14ac:dyDescent="0.35">
      <c r="A813" s="1">
        <v>1432</v>
      </c>
      <c r="B813" s="1" t="str">
        <f>VLOOKUP(Table1[[#This Row],[Customer ID]],'Customer Lookup'!A:B,2,)</f>
        <v>Kerry Green</v>
      </c>
      <c r="C813" s="1">
        <v>86826</v>
      </c>
      <c r="D813" s="1" t="str">
        <f>_xlfn.XLOOKUP(Table1[[#This Row],[Product Sub-Category]],'Product Lookup'!A:A,'Product Lookup'!B:B)</f>
        <v>Envelopes</v>
      </c>
      <c r="E813" s="1">
        <v>11</v>
      </c>
      <c r="F813" s="4">
        <v>9.7799999999999994</v>
      </c>
      <c r="G813" s="1">
        <v>0.05</v>
      </c>
      <c r="H813" s="2">
        <v>42068</v>
      </c>
      <c r="I813" s="2">
        <v>42069</v>
      </c>
      <c r="J813" s="1" t="s">
        <v>31</v>
      </c>
      <c r="K813" s="1">
        <v>46203</v>
      </c>
      <c r="L813" s="1" t="s">
        <v>32</v>
      </c>
      <c r="M813" s="1" t="s">
        <v>598</v>
      </c>
      <c r="N813" s="1" t="s">
        <v>376</v>
      </c>
      <c r="O813" s="1" t="s">
        <v>2244</v>
      </c>
      <c r="P813" s="1" t="s">
        <v>58</v>
      </c>
      <c r="Q813" s="1" t="s">
        <v>61</v>
      </c>
      <c r="R813" s="1" t="s">
        <v>81</v>
      </c>
      <c r="S813" s="1" t="s">
        <v>53</v>
      </c>
      <c r="T813" s="1"/>
      <c r="Y813" s="1"/>
    </row>
    <row r="814" spans="1:25" x14ac:dyDescent="0.35">
      <c r="A814" s="1">
        <v>1432</v>
      </c>
      <c r="B814" s="1" t="str">
        <f>VLOOKUP(Table1[[#This Row],[Customer ID]],'Customer Lookup'!A:B,2,)</f>
        <v>Kerry Green</v>
      </c>
      <c r="C814" s="1">
        <v>86827</v>
      </c>
      <c r="D814" s="1" t="str">
        <f>_xlfn.XLOOKUP(Table1[[#This Row],[Product Sub-Category]],'Product Lookup'!A:A,'Product Lookup'!B:B)</f>
        <v>Envelopes</v>
      </c>
      <c r="E814" s="1">
        <v>16</v>
      </c>
      <c r="F814" s="4">
        <v>10.98</v>
      </c>
      <c r="G814" s="1">
        <v>0.05</v>
      </c>
      <c r="H814" s="2">
        <v>42175</v>
      </c>
      <c r="I814" s="2">
        <v>42182</v>
      </c>
      <c r="J814" s="1" t="s">
        <v>98</v>
      </c>
      <c r="K814" s="1">
        <v>46203</v>
      </c>
      <c r="L814" s="1" t="s">
        <v>32</v>
      </c>
      <c r="M814" s="1" t="s">
        <v>598</v>
      </c>
      <c r="N814" s="1" t="s">
        <v>376</v>
      </c>
      <c r="O814" s="1" t="s">
        <v>2244</v>
      </c>
      <c r="P814" s="1" t="s">
        <v>58</v>
      </c>
      <c r="Q814" s="1" t="s">
        <v>61</v>
      </c>
      <c r="R814" s="1" t="s">
        <v>81</v>
      </c>
      <c r="S814" s="1" t="s">
        <v>53</v>
      </c>
      <c r="T814" s="1"/>
      <c r="Y814" s="1"/>
    </row>
    <row r="815" spans="1:25" x14ac:dyDescent="0.35">
      <c r="A815" s="1">
        <v>1433</v>
      </c>
      <c r="B815" s="1" t="str">
        <f>VLOOKUP(Table1[[#This Row],[Customer ID]],'Customer Lookup'!A:B,2,)</f>
        <v>Frances Jackson</v>
      </c>
      <c r="C815" s="1">
        <v>86826</v>
      </c>
      <c r="D815" s="1" t="str">
        <f>_xlfn.XLOOKUP(Table1[[#This Row],[Product Sub-Category]],'Product Lookup'!A:A,'Product Lookup'!B:B)</f>
        <v>Pens</v>
      </c>
      <c r="E815" s="1">
        <v>7</v>
      </c>
      <c r="F815" s="4">
        <v>3.28</v>
      </c>
      <c r="G815" s="1">
        <v>0.05</v>
      </c>
      <c r="H815" s="2">
        <v>42068</v>
      </c>
      <c r="I815" s="2">
        <v>42069</v>
      </c>
      <c r="J815" s="1" t="s">
        <v>31</v>
      </c>
      <c r="K815" s="1">
        <v>47130</v>
      </c>
      <c r="L815" s="1" t="s">
        <v>22</v>
      </c>
      <c r="M815" s="1" t="s">
        <v>603</v>
      </c>
      <c r="N815" s="1" t="s">
        <v>376</v>
      </c>
      <c r="O815" s="1" t="s">
        <v>2244</v>
      </c>
      <c r="P815" s="1" t="s">
        <v>58</v>
      </c>
      <c r="Q815" s="1" t="s">
        <v>25</v>
      </c>
      <c r="R815" s="1" t="s">
        <v>81</v>
      </c>
      <c r="S815" s="1" t="s">
        <v>26</v>
      </c>
      <c r="T815" s="1"/>
      <c r="Y815" s="1"/>
    </row>
    <row r="816" spans="1:25" x14ac:dyDescent="0.35">
      <c r="A816" s="1">
        <v>1433</v>
      </c>
      <c r="B816" s="1" t="str">
        <f>VLOOKUP(Table1[[#This Row],[Customer ID]],'Customer Lookup'!A:B,2,)</f>
        <v>Frances Jackson</v>
      </c>
      <c r="C816" s="1">
        <v>86828</v>
      </c>
      <c r="D816" s="1" t="str">
        <f>_xlfn.XLOOKUP(Table1[[#This Row],[Product Sub-Category]],'Product Lookup'!A:A,'Product Lookup'!B:B)</f>
        <v>Chairs</v>
      </c>
      <c r="E816" s="1">
        <v>14</v>
      </c>
      <c r="F816" s="4">
        <v>300.98</v>
      </c>
      <c r="G816" s="1">
        <v>0.1</v>
      </c>
      <c r="H816" s="2">
        <v>42143</v>
      </c>
      <c r="I816" s="2">
        <v>42145</v>
      </c>
      <c r="J816" s="1" t="s">
        <v>21</v>
      </c>
      <c r="K816" s="1">
        <v>47130</v>
      </c>
      <c r="L816" s="1" t="s">
        <v>22</v>
      </c>
      <c r="M816" s="1" t="s">
        <v>603</v>
      </c>
      <c r="N816" s="1" t="s">
        <v>376</v>
      </c>
      <c r="O816" s="1" t="s">
        <v>2244</v>
      </c>
      <c r="P816" s="1" t="s">
        <v>34</v>
      </c>
      <c r="Q816" s="1" t="s">
        <v>35</v>
      </c>
      <c r="R816" s="1" t="s">
        <v>81</v>
      </c>
      <c r="S816" s="1" t="s">
        <v>36</v>
      </c>
      <c r="T816" s="1"/>
      <c r="Y816" s="1"/>
    </row>
    <row r="817" spans="1:25" x14ac:dyDescent="0.35">
      <c r="A817" s="1">
        <v>1433</v>
      </c>
      <c r="B817" s="1" t="str">
        <f>VLOOKUP(Table1[[#This Row],[Customer ID]],'Customer Lookup'!A:B,2,)</f>
        <v>Frances Jackson</v>
      </c>
      <c r="C817" s="1">
        <v>86828</v>
      </c>
      <c r="D817" s="1" t="str">
        <f>_xlfn.XLOOKUP(Table1[[#This Row],[Product Sub-Category]],'Product Lookup'!A:A,'Product Lookup'!B:B)</f>
        <v>Storage</v>
      </c>
      <c r="E817" s="1">
        <v>28</v>
      </c>
      <c r="F817" s="4">
        <v>20.98</v>
      </c>
      <c r="G817" s="1">
        <v>0.05</v>
      </c>
      <c r="H817" s="2">
        <v>42143</v>
      </c>
      <c r="I817" s="2">
        <v>42143</v>
      </c>
      <c r="J817" s="1" t="s">
        <v>21</v>
      </c>
      <c r="K817" s="1">
        <v>47130</v>
      </c>
      <c r="L817" s="1" t="s">
        <v>22</v>
      </c>
      <c r="M817" s="1" t="s">
        <v>603</v>
      </c>
      <c r="N817" s="1" t="s">
        <v>376</v>
      </c>
      <c r="O817" s="1" t="s">
        <v>2243</v>
      </c>
      <c r="P817" s="1" t="s">
        <v>58</v>
      </c>
      <c r="Q817" s="1" t="s">
        <v>119</v>
      </c>
      <c r="R817" s="1" t="s">
        <v>81</v>
      </c>
      <c r="S817" s="1" t="s">
        <v>36</v>
      </c>
      <c r="T817" s="1"/>
      <c r="Y817" s="1"/>
    </row>
    <row r="818" spans="1:25" x14ac:dyDescent="0.35">
      <c r="A818" s="1">
        <v>1438</v>
      </c>
      <c r="B818" s="1" t="str">
        <f>VLOOKUP(Table1[[#This Row],[Customer ID]],'Customer Lookup'!A:B,2,)</f>
        <v>Jean Weiss Diaz</v>
      </c>
      <c r="C818" s="1">
        <v>90120</v>
      </c>
      <c r="D818" s="1" t="str">
        <f>_xlfn.XLOOKUP(Table1[[#This Row],[Product Sub-Category]],'Product Lookup'!A:A,'Product Lookup'!B:B)</f>
        <v>Storage</v>
      </c>
      <c r="E818" s="1">
        <v>3</v>
      </c>
      <c r="F818" s="4">
        <v>80.98</v>
      </c>
      <c r="G818" s="1">
        <v>0.05</v>
      </c>
      <c r="H818" s="2">
        <v>42026</v>
      </c>
      <c r="I818" s="2">
        <v>42028</v>
      </c>
      <c r="J818" s="1" t="s">
        <v>41</v>
      </c>
      <c r="K818" s="1">
        <v>44035</v>
      </c>
      <c r="L818" s="1" t="s">
        <v>32</v>
      </c>
      <c r="M818" s="1" t="s">
        <v>604</v>
      </c>
      <c r="N818" s="1" t="s">
        <v>124</v>
      </c>
      <c r="O818" s="1" t="s">
        <v>2243</v>
      </c>
      <c r="P818" s="1" t="s">
        <v>58</v>
      </c>
      <c r="Q818" s="1" t="s">
        <v>119</v>
      </c>
      <c r="R818" s="1" t="s">
        <v>81</v>
      </c>
      <c r="S818" s="1" t="s">
        <v>178</v>
      </c>
      <c r="T818" s="1"/>
      <c r="Y818" s="1"/>
    </row>
    <row r="819" spans="1:25" x14ac:dyDescent="0.35">
      <c r="A819" s="1">
        <v>1439</v>
      </c>
      <c r="B819" s="1" t="str">
        <f>VLOOKUP(Table1[[#This Row],[Customer ID]],'Customer Lookup'!A:B,2,)</f>
        <v>Kyle Kaufman</v>
      </c>
      <c r="C819" s="1">
        <v>90121</v>
      </c>
      <c r="D819" s="1" t="str">
        <f>_xlfn.XLOOKUP(Table1[[#This Row],[Product Sub-Category]],'Product Lookup'!A:A,'Product Lookup'!B:B)</f>
        <v>Paper</v>
      </c>
      <c r="E819" s="1">
        <v>3</v>
      </c>
      <c r="F819" s="4">
        <v>6.48</v>
      </c>
      <c r="G819" s="1">
        <v>0.05</v>
      </c>
      <c r="H819" s="2">
        <v>42122</v>
      </c>
      <c r="I819" s="2">
        <v>42123</v>
      </c>
      <c r="J819" s="1" t="s">
        <v>41</v>
      </c>
      <c r="K819" s="1">
        <v>44117</v>
      </c>
      <c r="L819" s="1" t="s">
        <v>32</v>
      </c>
      <c r="M819" s="1" t="s">
        <v>605</v>
      </c>
      <c r="N819" s="1" t="s">
        <v>124</v>
      </c>
      <c r="O819" s="1" t="s">
        <v>2244</v>
      </c>
      <c r="P819" s="1" t="s">
        <v>58</v>
      </c>
      <c r="Q819" s="1" t="s">
        <v>83</v>
      </c>
      <c r="R819" s="1" t="s">
        <v>81</v>
      </c>
      <c r="S819" s="1" t="s">
        <v>53</v>
      </c>
      <c r="T819" s="1"/>
      <c r="Y819" s="1"/>
    </row>
    <row r="820" spans="1:25" x14ac:dyDescent="0.35">
      <c r="A820" s="1">
        <v>1442</v>
      </c>
      <c r="B820" s="1" t="str">
        <f>VLOOKUP(Table1[[#This Row],[Customer ID]],'Customer Lookup'!A:B,2,)</f>
        <v>Rodney Field</v>
      </c>
      <c r="C820" s="1">
        <v>89076</v>
      </c>
      <c r="D820" s="1" t="str">
        <f>_xlfn.XLOOKUP(Table1[[#This Row],[Product Sub-Category]],'Product Lookup'!A:A,'Product Lookup'!B:B)</f>
        <v>Appliances</v>
      </c>
      <c r="E820" s="1">
        <v>15</v>
      </c>
      <c r="F820" s="4">
        <v>177.98</v>
      </c>
      <c r="G820" s="1">
        <v>0.1</v>
      </c>
      <c r="H820" s="2">
        <v>42180</v>
      </c>
      <c r="I820" s="2">
        <v>42182</v>
      </c>
      <c r="J820" s="1" t="s">
        <v>31</v>
      </c>
      <c r="K820" s="1">
        <v>65807</v>
      </c>
      <c r="L820" s="1" t="s">
        <v>32</v>
      </c>
      <c r="M820" s="1" t="s">
        <v>514</v>
      </c>
      <c r="N820" s="1" t="s">
        <v>306</v>
      </c>
      <c r="O820" s="1" t="s">
        <v>2244</v>
      </c>
      <c r="P820" s="1" t="s">
        <v>58</v>
      </c>
      <c r="Q820" s="1" t="s">
        <v>196</v>
      </c>
      <c r="R820" s="1" t="s">
        <v>81</v>
      </c>
      <c r="S820" s="1" t="s">
        <v>53</v>
      </c>
      <c r="T820" s="1"/>
      <c r="Y820" s="1"/>
    </row>
    <row r="821" spans="1:25" x14ac:dyDescent="0.35">
      <c r="A821" s="1">
        <v>1442</v>
      </c>
      <c r="B821" s="1" t="str">
        <f>VLOOKUP(Table1[[#This Row],[Customer ID]],'Customer Lookup'!A:B,2,)</f>
        <v>Rodney Field</v>
      </c>
      <c r="C821" s="1">
        <v>89077</v>
      </c>
      <c r="D821" s="1" t="str">
        <f>_xlfn.XLOOKUP(Table1[[#This Row],[Product Sub-Category]],'Product Lookup'!A:A,'Product Lookup'!B:B)</f>
        <v>Binders</v>
      </c>
      <c r="E821" s="1">
        <v>7</v>
      </c>
      <c r="F821" s="4">
        <v>15.99</v>
      </c>
      <c r="G821" s="1">
        <v>0.05</v>
      </c>
      <c r="H821" s="2">
        <v>42034</v>
      </c>
      <c r="I821" s="2">
        <v>42038</v>
      </c>
      <c r="J821" s="1" t="s">
        <v>98</v>
      </c>
      <c r="K821" s="1">
        <v>65807</v>
      </c>
      <c r="L821" s="1" t="s">
        <v>22</v>
      </c>
      <c r="M821" s="1" t="s">
        <v>514</v>
      </c>
      <c r="N821" s="1" t="s">
        <v>306</v>
      </c>
      <c r="O821" s="1" t="s">
        <v>2244</v>
      </c>
      <c r="P821" s="1" t="s">
        <v>58</v>
      </c>
      <c r="Q821" s="1" t="s">
        <v>2236</v>
      </c>
      <c r="R821" s="1" t="s">
        <v>81</v>
      </c>
      <c r="S821" s="1" t="s">
        <v>53</v>
      </c>
      <c r="T821" s="1"/>
      <c r="Y821" s="1"/>
    </row>
    <row r="822" spans="1:25" x14ac:dyDescent="0.35">
      <c r="A822" s="1">
        <v>1442</v>
      </c>
      <c r="B822" s="1" t="str">
        <f>VLOOKUP(Table1[[#This Row],[Customer ID]],'Customer Lookup'!A:B,2,)</f>
        <v>Rodney Field</v>
      </c>
      <c r="C822" s="1">
        <v>89077</v>
      </c>
      <c r="D822" s="1" t="str">
        <f>_xlfn.XLOOKUP(Table1[[#This Row],[Product Sub-Category]],'Product Lookup'!A:A,'Product Lookup'!B:B)</f>
        <v>Furnishings</v>
      </c>
      <c r="E822" s="1">
        <v>10</v>
      </c>
      <c r="F822" s="4">
        <v>46.94</v>
      </c>
      <c r="G822" s="1">
        <v>0.05</v>
      </c>
      <c r="H822" s="2">
        <v>42034</v>
      </c>
      <c r="I822" s="2">
        <v>42034</v>
      </c>
      <c r="J822" s="1" t="s">
        <v>98</v>
      </c>
      <c r="K822" s="1">
        <v>65807</v>
      </c>
      <c r="L822" s="1" t="s">
        <v>22</v>
      </c>
      <c r="M822" s="1" t="s">
        <v>514</v>
      </c>
      <c r="N822" s="1" t="s">
        <v>306</v>
      </c>
      <c r="O822" s="1" t="s">
        <v>1097</v>
      </c>
      <c r="P822" s="1" t="s">
        <v>34</v>
      </c>
      <c r="Q822" s="1" t="s">
        <v>52</v>
      </c>
      <c r="R822" s="1" t="s">
        <v>81</v>
      </c>
      <c r="S822" s="1" t="s">
        <v>53</v>
      </c>
      <c r="T822" s="1"/>
      <c r="Y822" s="1"/>
    </row>
    <row r="823" spans="1:25" x14ac:dyDescent="0.35">
      <c r="A823" s="1">
        <v>1450</v>
      </c>
      <c r="B823" s="1" t="str">
        <f>VLOOKUP(Table1[[#This Row],[Customer ID]],'Customer Lookup'!A:B,2,)</f>
        <v>Veronica Peck</v>
      </c>
      <c r="C823" s="1">
        <v>86735</v>
      </c>
      <c r="D823" s="1" t="str">
        <f>_xlfn.XLOOKUP(Table1[[#This Row],[Product Sub-Category]],'Product Lookup'!A:A,'Product Lookup'!B:B)</f>
        <v>Chairs</v>
      </c>
      <c r="E823" s="1">
        <v>12</v>
      </c>
      <c r="F823" s="4">
        <v>218.08</v>
      </c>
      <c r="G823" s="1">
        <v>0.1</v>
      </c>
      <c r="H823" s="2">
        <v>42148</v>
      </c>
      <c r="I823" s="2">
        <v>42149</v>
      </c>
      <c r="J823" s="1" t="s">
        <v>50</v>
      </c>
      <c r="K823" s="1">
        <v>96150</v>
      </c>
      <c r="L823" s="1" t="s">
        <v>22</v>
      </c>
      <c r="M823" s="1" t="s">
        <v>606</v>
      </c>
      <c r="N823" s="1" t="s">
        <v>37</v>
      </c>
      <c r="O823" s="1" t="s">
        <v>2245</v>
      </c>
      <c r="P823" s="1" t="s">
        <v>34</v>
      </c>
      <c r="Q823" s="1" t="s">
        <v>35</v>
      </c>
      <c r="R823" s="1" t="s">
        <v>104</v>
      </c>
      <c r="S823" s="1" t="s">
        <v>178</v>
      </c>
      <c r="T823" s="1"/>
      <c r="Y823" s="1"/>
    </row>
    <row r="824" spans="1:25" x14ac:dyDescent="0.35">
      <c r="A824" s="1">
        <v>1459</v>
      </c>
      <c r="B824" s="1" t="str">
        <f>VLOOKUP(Table1[[#This Row],[Customer ID]],'Customer Lookup'!A:B,2,)</f>
        <v>Steve Raynor</v>
      </c>
      <c r="C824" s="1">
        <v>86734</v>
      </c>
      <c r="D824" s="1" t="str">
        <f>_xlfn.XLOOKUP(Table1[[#This Row],[Product Sub-Category]],'Product Lookup'!A:A,'Product Lookup'!B:B)</f>
        <v>Telephones</v>
      </c>
      <c r="E824" s="1">
        <v>4</v>
      </c>
      <c r="F824" s="4">
        <v>85.99</v>
      </c>
      <c r="G824" s="1">
        <v>0.05</v>
      </c>
      <c r="H824" s="2">
        <v>42099</v>
      </c>
      <c r="I824" s="2">
        <v>42101</v>
      </c>
      <c r="J824" s="1" t="s">
        <v>21</v>
      </c>
      <c r="K824" s="1">
        <v>29687</v>
      </c>
      <c r="L824" s="1" t="s">
        <v>32</v>
      </c>
      <c r="M824" s="1" t="s">
        <v>607</v>
      </c>
      <c r="N824" s="1" t="s">
        <v>443</v>
      </c>
      <c r="O824" s="1" t="s">
        <v>2244</v>
      </c>
      <c r="P824" s="1" t="s">
        <v>73</v>
      </c>
      <c r="Q824" s="1" t="s">
        <v>2234</v>
      </c>
      <c r="R824" s="1" t="s">
        <v>104</v>
      </c>
      <c r="S824" s="1" t="s">
        <v>26</v>
      </c>
      <c r="T824" s="1"/>
      <c r="Y824" s="1"/>
    </row>
    <row r="825" spans="1:25" x14ac:dyDescent="0.35">
      <c r="A825" s="1">
        <v>1461</v>
      </c>
      <c r="B825" s="1" t="str">
        <f>VLOOKUP(Table1[[#This Row],[Customer ID]],'Customer Lookup'!A:B,2,)</f>
        <v>Norman Adams</v>
      </c>
      <c r="C825" s="1">
        <v>86397</v>
      </c>
      <c r="D825" s="1" t="str">
        <f>_xlfn.XLOOKUP(Table1[[#This Row],[Product Sub-Category]],'Product Lookup'!A:A,'Product Lookup'!B:B)</f>
        <v>Binders</v>
      </c>
      <c r="E825" s="1">
        <v>19</v>
      </c>
      <c r="F825" s="4">
        <v>12.95</v>
      </c>
      <c r="G825" s="1">
        <v>0.05</v>
      </c>
      <c r="H825" s="2">
        <v>42157</v>
      </c>
      <c r="I825" s="2">
        <v>42159</v>
      </c>
      <c r="J825" s="1" t="s">
        <v>21</v>
      </c>
      <c r="K825" s="1">
        <v>47905</v>
      </c>
      <c r="L825" s="1" t="s">
        <v>32</v>
      </c>
      <c r="M825" s="1" t="s">
        <v>600</v>
      </c>
      <c r="N825" s="1" t="s">
        <v>376</v>
      </c>
      <c r="O825" s="1" t="s">
        <v>2244</v>
      </c>
      <c r="P825" s="1" t="s">
        <v>58</v>
      </c>
      <c r="Q825" s="1" t="s">
        <v>2236</v>
      </c>
      <c r="R825" s="1" t="s">
        <v>104</v>
      </c>
      <c r="S825" s="1" t="s">
        <v>53</v>
      </c>
      <c r="T825" s="1"/>
      <c r="Y825" s="1"/>
    </row>
    <row r="826" spans="1:25" x14ac:dyDescent="0.35">
      <c r="A826" s="1">
        <v>1466</v>
      </c>
      <c r="B826" s="1" t="str">
        <f>VLOOKUP(Table1[[#This Row],[Customer ID]],'Customer Lookup'!A:B,2,)</f>
        <v>Wesley Reid</v>
      </c>
      <c r="C826" s="1">
        <v>91115</v>
      </c>
      <c r="D826" s="1" t="str">
        <f>_xlfn.XLOOKUP(Table1[[#This Row],[Product Sub-Category]],'Product Lookup'!A:A,'Product Lookup'!B:B)</f>
        <v>Telephones</v>
      </c>
      <c r="E826" s="1">
        <v>10</v>
      </c>
      <c r="F826" s="4">
        <v>65.989999999999995</v>
      </c>
      <c r="G826" s="1">
        <v>0.05</v>
      </c>
      <c r="H826" s="2">
        <v>42166</v>
      </c>
      <c r="I826" s="2">
        <v>42168</v>
      </c>
      <c r="J826" s="1" t="s">
        <v>21</v>
      </c>
      <c r="K826" s="1">
        <v>68601</v>
      </c>
      <c r="L826" s="1" t="s">
        <v>32</v>
      </c>
      <c r="M826" s="1" t="s">
        <v>280</v>
      </c>
      <c r="N826" s="1" t="s">
        <v>302</v>
      </c>
      <c r="O826" s="1" t="s">
        <v>2244</v>
      </c>
      <c r="P826" s="1" t="s">
        <v>73</v>
      </c>
      <c r="Q826" s="1" t="s">
        <v>2234</v>
      </c>
      <c r="R826" s="1" t="s">
        <v>51</v>
      </c>
      <c r="S826" s="1" t="s">
        <v>53</v>
      </c>
      <c r="T826" s="1"/>
      <c r="Y826" s="1"/>
    </row>
    <row r="827" spans="1:25" x14ac:dyDescent="0.35">
      <c r="A827" s="1">
        <v>1466</v>
      </c>
      <c r="B827" s="1" t="str">
        <f>VLOOKUP(Table1[[#This Row],[Customer ID]],'Customer Lookup'!A:B,2,)</f>
        <v>Wesley Reid</v>
      </c>
      <c r="C827" s="1">
        <v>91116</v>
      </c>
      <c r="D827" s="1" t="str">
        <f>_xlfn.XLOOKUP(Table1[[#This Row],[Product Sub-Category]],'Product Lookup'!A:A,'Product Lookup'!B:B)</f>
        <v>Bookcases</v>
      </c>
      <c r="E827" s="1">
        <v>14</v>
      </c>
      <c r="F827" s="4">
        <v>130.97999999999999</v>
      </c>
      <c r="G827" s="1">
        <v>0.1</v>
      </c>
      <c r="H827" s="2">
        <v>42167</v>
      </c>
      <c r="I827" s="2">
        <v>42167</v>
      </c>
      <c r="J827" s="1" t="s">
        <v>98</v>
      </c>
      <c r="K827" s="1">
        <v>68601</v>
      </c>
      <c r="L827" s="1" t="s">
        <v>22</v>
      </c>
      <c r="M827" s="1" t="s">
        <v>280</v>
      </c>
      <c r="N827" s="1" t="s">
        <v>302</v>
      </c>
      <c r="O827" s="1" t="s">
        <v>1097</v>
      </c>
      <c r="P827" s="1" t="s">
        <v>34</v>
      </c>
      <c r="Q827" s="1" t="s">
        <v>151</v>
      </c>
      <c r="R827" s="1" t="s">
        <v>51</v>
      </c>
      <c r="S827" s="1" t="s">
        <v>108</v>
      </c>
      <c r="T827" s="1"/>
      <c r="Y827" s="1"/>
    </row>
    <row r="828" spans="1:25" x14ac:dyDescent="0.35">
      <c r="A828" s="1">
        <v>1469</v>
      </c>
      <c r="B828" s="1" t="str">
        <f>VLOOKUP(Table1[[#This Row],[Customer ID]],'Customer Lookup'!A:B,2,)</f>
        <v>Vicki Zhu Daniels</v>
      </c>
      <c r="C828" s="1">
        <v>91116</v>
      </c>
      <c r="D828" s="1" t="str">
        <f>_xlfn.XLOOKUP(Table1[[#This Row],[Product Sub-Category]],'Product Lookup'!A:A,'Product Lookup'!B:B)</f>
        <v>Furnishings</v>
      </c>
      <c r="E828" s="1">
        <v>9</v>
      </c>
      <c r="F828" s="4">
        <v>105.29</v>
      </c>
      <c r="G828" s="1">
        <v>0.1</v>
      </c>
      <c r="H828" s="2">
        <v>42167</v>
      </c>
      <c r="I828" s="2">
        <v>42171</v>
      </c>
      <c r="J828" s="1" t="s">
        <v>98</v>
      </c>
      <c r="K828" s="1">
        <v>84015</v>
      </c>
      <c r="L828" s="1" t="s">
        <v>32</v>
      </c>
      <c r="M828" s="1" t="s">
        <v>608</v>
      </c>
      <c r="N828" s="1" t="s">
        <v>161</v>
      </c>
      <c r="O828" s="1" t="s">
        <v>1097</v>
      </c>
      <c r="P828" s="1" t="s">
        <v>34</v>
      </c>
      <c r="Q828" s="1" t="s">
        <v>52</v>
      </c>
      <c r="R828" s="1" t="s">
        <v>51</v>
      </c>
      <c r="S828" s="1" t="s">
        <v>178</v>
      </c>
      <c r="T828" s="1"/>
      <c r="Y828" s="1"/>
    </row>
    <row r="829" spans="1:25" x14ac:dyDescent="0.35">
      <c r="A829" s="1">
        <v>1469</v>
      </c>
      <c r="B829" s="1" t="str">
        <f>VLOOKUP(Table1[[#This Row],[Customer ID]],'Customer Lookup'!A:B,2,)</f>
        <v>Vicki Zhu Daniels</v>
      </c>
      <c r="C829" s="1">
        <v>91116</v>
      </c>
      <c r="D829" s="1" t="str">
        <f>_xlfn.XLOOKUP(Table1[[#This Row],[Product Sub-Category]],'Product Lookup'!A:A,'Product Lookup'!B:B)</f>
        <v>Tables</v>
      </c>
      <c r="E829" s="1">
        <v>18</v>
      </c>
      <c r="F829" s="4">
        <v>31.76</v>
      </c>
      <c r="G829" s="1">
        <v>0.05</v>
      </c>
      <c r="H829" s="2">
        <v>42167</v>
      </c>
      <c r="I829" s="2">
        <v>42169</v>
      </c>
      <c r="J829" s="1" t="s">
        <v>98</v>
      </c>
      <c r="K829" s="1">
        <v>84015</v>
      </c>
      <c r="L829" s="1" t="s">
        <v>22</v>
      </c>
      <c r="M829" s="1" t="s">
        <v>608</v>
      </c>
      <c r="N829" s="1" t="s">
        <v>161</v>
      </c>
      <c r="O829" s="1" t="s">
        <v>2243</v>
      </c>
      <c r="P829" s="1" t="s">
        <v>34</v>
      </c>
      <c r="Q829" s="1" t="s">
        <v>123</v>
      </c>
      <c r="R829" s="1" t="s">
        <v>51</v>
      </c>
      <c r="S829" s="1" t="s">
        <v>108</v>
      </c>
      <c r="T829" s="1"/>
      <c r="Y829" s="1"/>
    </row>
    <row r="830" spans="1:25" x14ac:dyDescent="0.35">
      <c r="A830" s="1">
        <v>1471</v>
      </c>
      <c r="B830" s="1" t="str">
        <f>VLOOKUP(Table1[[#This Row],[Customer ID]],'Customer Lookup'!A:B,2,)</f>
        <v>Danielle Daniel</v>
      </c>
      <c r="C830" s="1">
        <v>87077</v>
      </c>
      <c r="D830" s="1" t="str">
        <f>_xlfn.XLOOKUP(Table1[[#This Row],[Product Sub-Category]],'Product Lookup'!A:A,'Product Lookup'!B:B)</f>
        <v>Binders</v>
      </c>
      <c r="E830" s="1">
        <v>10</v>
      </c>
      <c r="F830" s="4">
        <v>420.98</v>
      </c>
      <c r="G830" s="1">
        <v>0.1</v>
      </c>
      <c r="H830" s="2">
        <v>42084</v>
      </c>
      <c r="I830" s="2">
        <v>42085</v>
      </c>
      <c r="J830" s="1" t="s">
        <v>21</v>
      </c>
      <c r="K830" s="1">
        <v>43081</v>
      </c>
      <c r="L830" s="1" t="s">
        <v>32</v>
      </c>
      <c r="M830" s="1" t="s">
        <v>609</v>
      </c>
      <c r="N830" s="1" t="s">
        <v>124</v>
      </c>
      <c r="O830" s="1" t="s">
        <v>2243</v>
      </c>
      <c r="P830" s="1" t="s">
        <v>58</v>
      </c>
      <c r="Q830" s="1" t="s">
        <v>2236</v>
      </c>
      <c r="R830" s="1" t="s">
        <v>42</v>
      </c>
      <c r="S830" s="1" t="s">
        <v>53</v>
      </c>
      <c r="T830" s="1"/>
      <c r="Y830" s="1"/>
    </row>
    <row r="831" spans="1:25" x14ac:dyDescent="0.35">
      <c r="A831" s="1">
        <v>1472</v>
      </c>
      <c r="B831" s="1" t="str">
        <f>VLOOKUP(Table1[[#This Row],[Customer ID]],'Customer Lookup'!A:B,2,)</f>
        <v>Tommy Ellis Ritchie</v>
      </c>
      <c r="C831" s="1">
        <v>87078</v>
      </c>
      <c r="D831" s="1" t="str">
        <f>_xlfn.XLOOKUP(Table1[[#This Row],[Product Sub-Category]],'Product Lookup'!A:A,'Product Lookup'!B:B)</f>
        <v>Computer Peripherals</v>
      </c>
      <c r="E831" s="1">
        <v>17</v>
      </c>
      <c r="F831" s="4">
        <v>30.98</v>
      </c>
      <c r="G831" s="1">
        <v>0.05</v>
      </c>
      <c r="H831" s="2">
        <v>42185</v>
      </c>
      <c r="I831" s="2">
        <v>42186</v>
      </c>
      <c r="J831" s="1" t="s">
        <v>31</v>
      </c>
      <c r="K831" s="1">
        <v>44145</v>
      </c>
      <c r="L831" s="1" t="s">
        <v>22</v>
      </c>
      <c r="M831" s="1" t="s">
        <v>610</v>
      </c>
      <c r="N831" s="1" t="s">
        <v>124</v>
      </c>
      <c r="O831" s="1" t="s">
        <v>2243</v>
      </c>
      <c r="P831" s="1" t="s">
        <v>73</v>
      </c>
      <c r="Q831" s="1" t="s">
        <v>144</v>
      </c>
      <c r="R831" s="1" t="s">
        <v>42</v>
      </c>
      <c r="S831" s="1" t="s">
        <v>53</v>
      </c>
      <c r="T831" s="1"/>
      <c r="Y831" s="1"/>
    </row>
    <row r="832" spans="1:25" x14ac:dyDescent="0.35">
      <c r="A832" s="1">
        <v>1472</v>
      </c>
      <c r="B832" s="1" t="str">
        <f>VLOOKUP(Table1[[#This Row],[Customer ID]],'Customer Lookup'!A:B,2,)</f>
        <v>Tommy Ellis Ritchie</v>
      </c>
      <c r="C832" s="1">
        <v>87079</v>
      </c>
      <c r="D832" s="1" t="str">
        <f>_xlfn.XLOOKUP(Table1[[#This Row],[Product Sub-Category]],'Product Lookup'!A:A,'Product Lookup'!B:B)</f>
        <v>Appliances</v>
      </c>
      <c r="E832" s="1">
        <v>30</v>
      </c>
      <c r="F832" s="4">
        <v>20.27</v>
      </c>
      <c r="G832" s="1">
        <v>0.05</v>
      </c>
      <c r="H832" s="2">
        <v>42149</v>
      </c>
      <c r="I832" s="2">
        <v>42150</v>
      </c>
      <c r="J832" s="1" t="s">
        <v>50</v>
      </c>
      <c r="K832" s="1">
        <v>44145</v>
      </c>
      <c r="L832" s="1" t="s">
        <v>32</v>
      </c>
      <c r="M832" s="1" t="s">
        <v>610</v>
      </c>
      <c r="N832" s="1" t="s">
        <v>124</v>
      </c>
      <c r="O832" s="1" t="s">
        <v>2243</v>
      </c>
      <c r="P832" s="1" t="s">
        <v>58</v>
      </c>
      <c r="Q832" s="1" t="s">
        <v>196</v>
      </c>
      <c r="R832" s="1" t="s">
        <v>42</v>
      </c>
      <c r="S832" s="1" t="s">
        <v>53</v>
      </c>
      <c r="T832" s="1"/>
      <c r="Y832" s="1"/>
    </row>
    <row r="833" spans="1:25" x14ac:dyDescent="0.35">
      <c r="A833" s="1">
        <v>1473</v>
      </c>
      <c r="B833" s="1" t="str">
        <f>VLOOKUP(Table1[[#This Row],[Customer ID]],'Customer Lookup'!A:B,2,)</f>
        <v>Paul Puckett</v>
      </c>
      <c r="C833" s="1">
        <v>87076</v>
      </c>
      <c r="D833" s="1" t="str">
        <f>_xlfn.XLOOKUP(Table1[[#This Row],[Product Sub-Category]],'Product Lookup'!A:A,'Product Lookup'!B:B)</f>
        <v>Computer Peripherals</v>
      </c>
      <c r="E833" s="1">
        <v>9</v>
      </c>
      <c r="F833" s="4">
        <v>9.7799999999999994</v>
      </c>
      <c r="G833" s="1">
        <v>0.05</v>
      </c>
      <c r="H833" s="2">
        <v>42025</v>
      </c>
      <c r="I833" s="2">
        <v>42026</v>
      </c>
      <c r="J833" s="1" t="s">
        <v>41</v>
      </c>
      <c r="K833" s="1">
        <v>44691</v>
      </c>
      <c r="L833" s="1" t="s">
        <v>22</v>
      </c>
      <c r="M833" s="1" t="s">
        <v>611</v>
      </c>
      <c r="N833" s="1" t="s">
        <v>124</v>
      </c>
      <c r="O833" s="1" t="s">
        <v>1097</v>
      </c>
      <c r="P833" s="1" t="s">
        <v>73</v>
      </c>
      <c r="Q833" s="1" t="s">
        <v>144</v>
      </c>
      <c r="R833" s="1" t="s">
        <v>42</v>
      </c>
      <c r="S833" s="1" t="s">
        <v>44</v>
      </c>
      <c r="T833" s="1"/>
      <c r="Y833" s="1"/>
    </row>
    <row r="834" spans="1:25" x14ac:dyDescent="0.35">
      <c r="A834" s="1">
        <v>1481</v>
      </c>
      <c r="B834" s="1" t="str">
        <f>VLOOKUP(Table1[[#This Row],[Customer ID]],'Customer Lookup'!A:B,2,)</f>
        <v>Marvin MacDonald</v>
      </c>
      <c r="C834" s="1">
        <v>53953</v>
      </c>
      <c r="D834" s="1" t="str">
        <f>_xlfn.XLOOKUP(Table1[[#This Row],[Product Sub-Category]],'Product Lookup'!A:A,'Product Lookup'!B:B)</f>
        <v>Paper</v>
      </c>
      <c r="E834" s="1">
        <v>36</v>
      </c>
      <c r="F834" s="4">
        <v>8.9499999999999993</v>
      </c>
      <c r="G834" s="1">
        <v>0.05</v>
      </c>
      <c r="H834" s="2">
        <v>42090</v>
      </c>
      <c r="I834" s="2">
        <v>42091</v>
      </c>
      <c r="J834" s="1" t="s">
        <v>31</v>
      </c>
      <c r="K834" s="1">
        <v>90049</v>
      </c>
      <c r="L834" s="1" t="s">
        <v>32</v>
      </c>
      <c r="M834" s="1" t="s">
        <v>361</v>
      </c>
      <c r="N834" s="1" t="s">
        <v>37</v>
      </c>
      <c r="O834" s="1" t="s">
        <v>2244</v>
      </c>
      <c r="P834" s="1" t="s">
        <v>58</v>
      </c>
      <c r="Q834" s="1" t="s">
        <v>83</v>
      </c>
      <c r="R834" s="1" t="s">
        <v>81</v>
      </c>
      <c r="S834" s="1" t="s">
        <v>26</v>
      </c>
      <c r="T834" s="1"/>
      <c r="Y834" s="1"/>
    </row>
    <row r="835" spans="1:25" x14ac:dyDescent="0.35">
      <c r="A835" s="1">
        <v>1482</v>
      </c>
      <c r="B835" s="1" t="str">
        <f>VLOOKUP(Table1[[#This Row],[Customer ID]],'Customer Lookup'!A:B,2,)</f>
        <v>Michael Tanner</v>
      </c>
      <c r="C835" s="1">
        <v>91362</v>
      </c>
      <c r="D835" s="1" t="str">
        <f>_xlfn.XLOOKUP(Table1[[#This Row],[Product Sub-Category]],'Product Lookup'!A:A,'Product Lookup'!B:B)</f>
        <v>Paper</v>
      </c>
      <c r="E835" s="1">
        <v>9</v>
      </c>
      <c r="F835" s="4">
        <v>8.9499999999999993</v>
      </c>
      <c r="G835" s="1">
        <v>0.05</v>
      </c>
      <c r="H835" s="2">
        <v>42090</v>
      </c>
      <c r="I835" s="2">
        <v>42091</v>
      </c>
      <c r="J835" s="1" t="s">
        <v>31</v>
      </c>
      <c r="K835" s="1">
        <v>48708</v>
      </c>
      <c r="L835" s="1" t="s">
        <v>32</v>
      </c>
      <c r="M835" s="1" t="s">
        <v>602</v>
      </c>
      <c r="N835" s="1" t="s">
        <v>215</v>
      </c>
      <c r="O835" s="1" t="s">
        <v>2244</v>
      </c>
      <c r="P835" s="1" t="s">
        <v>58</v>
      </c>
      <c r="Q835" s="1" t="s">
        <v>83</v>
      </c>
      <c r="R835" s="1" t="s">
        <v>81</v>
      </c>
      <c r="S835" s="1" t="s">
        <v>26</v>
      </c>
      <c r="T835" s="1"/>
      <c r="Y835" s="1"/>
    </row>
    <row r="836" spans="1:25" x14ac:dyDescent="0.35">
      <c r="A836" s="1">
        <v>1482</v>
      </c>
      <c r="B836" s="1" t="str">
        <f>VLOOKUP(Table1[[#This Row],[Customer ID]],'Customer Lookup'!A:B,2,)</f>
        <v>Michael Tanner</v>
      </c>
      <c r="C836" s="1">
        <v>91363</v>
      </c>
      <c r="D836" s="1" t="str">
        <f>_xlfn.XLOOKUP(Table1[[#This Row],[Product Sub-Category]],'Product Lookup'!A:A,'Product Lookup'!B:B)</f>
        <v>Furnishings</v>
      </c>
      <c r="E836" s="1">
        <v>15</v>
      </c>
      <c r="F836" s="4">
        <v>9.65</v>
      </c>
      <c r="G836" s="1">
        <v>0.05</v>
      </c>
      <c r="H836" s="2">
        <v>42063</v>
      </c>
      <c r="I836" s="2">
        <v>42063</v>
      </c>
      <c r="J836" s="1" t="s">
        <v>31</v>
      </c>
      <c r="K836" s="1">
        <v>48708</v>
      </c>
      <c r="L836" s="1" t="s">
        <v>32</v>
      </c>
      <c r="M836" s="1" t="s">
        <v>602</v>
      </c>
      <c r="N836" s="1" t="s">
        <v>215</v>
      </c>
      <c r="O836" s="1" t="s">
        <v>2244</v>
      </c>
      <c r="P836" s="1" t="s">
        <v>34</v>
      </c>
      <c r="Q836" s="1" t="s">
        <v>52</v>
      </c>
      <c r="R836" s="1" t="s">
        <v>81</v>
      </c>
      <c r="S836" s="1" t="s">
        <v>53</v>
      </c>
      <c r="T836" s="1"/>
      <c r="Y836" s="1"/>
    </row>
    <row r="837" spans="1:25" x14ac:dyDescent="0.35">
      <c r="A837" s="1">
        <v>1484</v>
      </c>
      <c r="B837" s="1" t="str">
        <f>VLOOKUP(Table1[[#This Row],[Customer ID]],'Customer Lookup'!A:B,2,)</f>
        <v>Alison Stewart</v>
      </c>
      <c r="C837" s="1">
        <v>91235</v>
      </c>
      <c r="D837" s="1" t="str">
        <f>_xlfn.XLOOKUP(Table1[[#This Row],[Product Sub-Category]],'Product Lookup'!A:A,'Product Lookup'!B:B)</f>
        <v>Computer Peripherals</v>
      </c>
      <c r="E837" s="1">
        <v>3</v>
      </c>
      <c r="F837" s="4">
        <v>99.99</v>
      </c>
      <c r="G837" s="1">
        <v>0.05</v>
      </c>
      <c r="H837" s="2">
        <v>42074</v>
      </c>
      <c r="I837" s="2">
        <v>42077</v>
      </c>
      <c r="J837" s="1" t="s">
        <v>21</v>
      </c>
      <c r="K837" s="1">
        <v>60016</v>
      </c>
      <c r="L837" s="1" t="s">
        <v>32</v>
      </c>
      <c r="M837" s="1" t="s">
        <v>612</v>
      </c>
      <c r="N837" s="1" t="s">
        <v>142</v>
      </c>
      <c r="O837" s="1" t="s">
        <v>2244</v>
      </c>
      <c r="P837" s="1" t="s">
        <v>73</v>
      </c>
      <c r="Q837" s="1" t="s">
        <v>144</v>
      </c>
      <c r="R837" s="1" t="s">
        <v>42</v>
      </c>
      <c r="S837" s="1" t="s">
        <v>53</v>
      </c>
      <c r="T837" s="1"/>
      <c r="Y837" s="1"/>
    </row>
    <row r="838" spans="1:25" x14ac:dyDescent="0.35">
      <c r="A838" s="1">
        <v>1484</v>
      </c>
      <c r="B838" s="1" t="str">
        <f>VLOOKUP(Table1[[#This Row],[Customer ID]],'Customer Lookup'!A:B,2,)</f>
        <v>Alison Stewart</v>
      </c>
      <c r="C838" s="1">
        <v>91235</v>
      </c>
      <c r="D838" s="1" t="str">
        <f>_xlfn.XLOOKUP(Table1[[#This Row],[Product Sub-Category]],'Product Lookup'!A:A,'Product Lookup'!B:B)</f>
        <v>Storage</v>
      </c>
      <c r="E838" s="1">
        <v>5</v>
      </c>
      <c r="F838" s="4">
        <v>193.17</v>
      </c>
      <c r="G838" s="1">
        <v>0.1</v>
      </c>
      <c r="H838" s="2">
        <v>42074</v>
      </c>
      <c r="I838" s="2">
        <v>42075</v>
      </c>
      <c r="J838" s="1" t="s">
        <v>21</v>
      </c>
      <c r="K838" s="1">
        <v>60016</v>
      </c>
      <c r="L838" s="1" t="s">
        <v>32</v>
      </c>
      <c r="M838" s="1" t="s">
        <v>612</v>
      </c>
      <c r="N838" s="1" t="s">
        <v>142</v>
      </c>
      <c r="O838" s="1" t="s">
        <v>2244</v>
      </c>
      <c r="P838" s="1" t="s">
        <v>58</v>
      </c>
      <c r="Q838" s="1" t="s">
        <v>119</v>
      </c>
      <c r="R838" s="1" t="s">
        <v>42</v>
      </c>
      <c r="S838" s="1" t="s">
        <v>53</v>
      </c>
      <c r="T838" s="1"/>
      <c r="Y838" s="1"/>
    </row>
    <row r="839" spans="1:25" x14ac:dyDescent="0.35">
      <c r="A839" s="1">
        <v>1484</v>
      </c>
      <c r="B839" s="1" t="str">
        <f>VLOOKUP(Table1[[#This Row],[Customer ID]],'Customer Lookup'!A:B,2,)</f>
        <v>Alison Stewart</v>
      </c>
      <c r="C839" s="1">
        <v>91235</v>
      </c>
      <c r="D839" s="1" t="str">
        <f>_xlfn.XLOOKUP(Table1[[#This Row],[Product Sub-Category]],'Product Lookup'!A:A,'Product Lookup'!B:B)</f>
        <v>Telephones</v>
      </c>
      <c r="E839" s="1">
        <v>11</v>
      </c>
      <c r="F839" s="4">
        <v>20.99</v>
      </c>
      <c r="G839" s="1">
        <v>0.05</v>
      </c>
      <c r="H839" s="2">
        <v>42074</v>
      </c>
      <c r="I839" s="2">
        <v>42074</v>
      </c>
      <c r="J839" s="1" t="s">
        <v>21</v>
      </c>
      <c r="K839" s="1">
        <v>60016</v>
      </c>
      <c r="L839" s="1" t="s">
        <v>22</v>
      </c>
      <c r="M839" s="1" t="s">
        <v>612</v>
      </c>
      <c r="N839" s="1" t="s">
        <v>142</v>
      </c>
      <c r="O839" s="1" t="s">
        <v>2244</v>
      </c>
      <c r="P839" s="1" t="s">
        <v>73</v>
      </c>
      <c r="Q839" s="1" t="s">
        <v>2234</v>
      </c>
      <c r="R839" s="1" t="s">
        <v>42</v>
      </c>
      <c r="S839" s="1" t="s">
        <v>44</v>
      </c>
      <c r="T839" s="1"/>
      <c r="Y839" s="1"/>
    </row>
    <row r="840" spans="1:25" x14ac:dyDescent="0.35">
      <c r="A840" s="1">
        <v>1485</v>
      </c>
      <c r="B840" s="1" t="str">
        <f>VLOOKUP(Table1[[#This Row],[Customer ID]],'Customer Lookup'!A:B,2,)</f>
        <v>Wayne Sutherland</v>
      </c>
      <c r="C840" s="1">
        <v>91236</v>
      </c>
      <c r="D840" s="1" t="str">
        <f>_xlfn.XLOOKUP(Table1[[#This Row],[Product Sub-Category]],'Product Lookup'!A:A,'Product Lookup'!B:B)</f>
        <v>Binders</v>
      </c>
      <c r="E840" s="1">
        <v>14</v>
      </c>
      <c r="F840" s="4">
        <v>11.5</v>
      </c>
      <c r="G840" s="1">
        <v>0.05</v>
      </c>
      <c r="H840" s="2">
        <v>42055</v>
      </c>
      <c r="I840" s="2">
        <v>42058</v>
      </c>
      <c r="J840" s="1" t="s">
        <v>31</v>
      </c>
      <c r="K840" s="1">
        <v>60516</v>
      </c>
      <c r="L840" s="1" t="s">
        <v>32</v>
      </c>
      <c r="M840" s="1" t="s">
        <v>613</v>
      </c>
      <c r="N840" s="1" t="s">
        <v>142</v>
      </c>
      <c r="O840" s="1" t="s">
        <v>2244</v>
      </c>
      <c r="P840" s="1" t="s">
        <v>58</v>
      </c>
      <c r="Q840" s="1" t="s">
        <v>2236</v>
      </c>
      <c r="R840" s="1" t="s">
        <v>42</v>
      </c>
      <c r="S840" s="1" t="s">
        <v>53</v>
      </c>
      <c r="T840" s="1"/>
      <c r="Y840" s="1"/>
    </row>
    <row r="841" spans="1:25" x14ac:dyDescent="0.35">
      <c r="A841" s="1">
        <v>1485</v>
      </c>
      <c r="B841" s="1" t="str">
        <f>VLOOKUP(Table1[[#This Row],[Customer ID]],'Customer Lookup'!A:B,2,)</f>
        <v>Wayne Sutherland</v>
      </c>
      <c r="C841" s="1">
        <v>91236</v>
      </c>
      <c r="D841" s="1" t="str">
        <f>_xlfn.XLOOKUP(Table1[[#This Row],[Product Sub-Category]],'Product Lookup'!A:A,'Product Lookup'!B:B)</f>
        <v>Storage</v>
      </c>
      <c r="E841" s="1">
        <v>1</v>
      </c>
      <c r="F841" s="4">
        <v>15.7</v>
      </c>
      <c r="G841" s="1">
        <v>0.05</v>
      </c>
      <c r="H841" s="2">
        <v>42055</v>
      </c>
      <c r="I841" s="2">
        <v>42056</v>
      </c>
      <c r="J841" s="1" t="s">
        <v>31</v>
      </c>
      <c r="K841" s="1">
        <v>60516</v>
      </c>
      <c r="L841" s="1" t="s">
        <v>32</v>
      </c>
      <c r="M841" s="1" t="s">
        <v>613</v>
      </c>
      <c r="N841" s="1" t="s">
        <v>142</v>
      </c>
      <c r="O841" s="1" t="s">
        <v>2244</v>
      </c>
      <c r="P841" s="1" t="s">
        <v>58</v>
      </c>
      <c r="Q841" s="1" t="s">
        <v>119</v>
      </c>
      <c r="R841" s="1" t="s">
        <v>42</v>
      </c>
      <c r="S841" s="1" t="s">
        <v>53</v>
      </c>
      <c r="T841" s="1"/>
      <c r="Y841" s="1"/>
    </row>
    <row r="842" spans="1:25" x14ac:dyDescent="0.35">
      <c r="A842" s="1">
        <v>1485</v>
      </c>
      <c r="B842" s="1" t="str">
        <f>VLOOKUP(Table1[[#This Row],[Customer ID]],'Customer Lookup'!A:B,2,)</f>
        <v>Wayne Sutherland</v>
      </c>
      <c r="C842" s="1">
        <v>91236</v>
      </c>
      <c r="D842" s="1" t="str">
        <f>_xlfn.XLOOKUP(Table1[[#This Row],[Product Sub-Category]],'Product Lookup'!A:A,'Product Lookup'!B:B)</f>
        <v>Storage</v>
      </c>
      <c r="E842" s="1">
        <v>21</v>
      </c>
      <c r="F842" s="4">
        <v>225.02</v>
      </c>
      <c r="G842" s="1">
        <v>0.1</v>
      </c>
      <c r="H842" s="2">
        <v>42055</v>
      </c>
      <c r="I842" s="2">
        <v>42057</v>
      </c>
      <c r="J842" s="1" t="s">
        <v>31</v>
      </c>
      <c r="K842" s="1">
        <v>60516</v>
      </c>
      <c r="L842" s="1" t="s">
        <v>22</v>
      </c>
      <c r="M842" s="1" t="s">
        <v>613</v>
      </c>
      <c r="N842" s="1" t="s">
        <v>142</v>
      </c>
      <c r="O842" s="1" t="s">
        <v>2244</v>
      </c>
      <c r="P842" s="1" t="s">
        <v>58</v>
      </c>
      <c r="Q842" s="1" t="s">
        <v>119</v>
      </c>
      <c r="R842" s="1" t="s">
        <v>42</v>
      </c>
      <c r="S842" s="1" t="s">
        <v>36</v>
      </c>
      <c r="T842" s="1"/>
      <c r="Y842" s="1"/>
    </row>
    <row r="843" spans="1:25" x14ac:dyDescent="0.35">
      <c r="A843" s="1">
        <v>1492</v>
      </c>
      <c r="B843" s="1" t="str">
        <f>VLOOKUP(Table1[[#This Row],[Customer ID]],'Customer Lookup'!A:B,2,)</f>
        <v>Don Beard</v>
      </c>
      <c r="C843" s="1">
        <v>88004</v>
      </c>
      <c r="D843" s="1" t="str">
        <f>_xlfn.XLOOKUP(Table1[[#This Row],[Product Sub-Category]],'Product Lookup'!A:A,'Product Lookup'!B:B)</f>
        <v>Office Machines</v>
      </c>
      <c r="E843" s="1">
        <v>6</v>
      </c>
      <c r="F843" s="4">
        <v>119.99</v>
      </c>
      <c r="G843" s="1">
        <v>0.1</v>
      </c>
      <c r="H843" s="2">
        <v>42171</v>
      </c>
      <c r="I843" s="2">
        <v>42173</v>
      </c>
      <c r="J843" s="1" t="s">
        <v>21</v>
      </c>
      <c r="K843" s="1">
        <v>65721</v>
      </c>
      <c r="L843" s="1" t="s">
        <v>22</v>
      </c>
      <c r="M843" s="1" t="s">
        <v>614</v>
      </c>
      <c r="N843" s="1" t="s">
        <v>306</v>
      </c>
      <c r="O843" s="1" t="s">
        <v>2243</v>
      </c>
      <c r="P843" s="1" t="s">
        <v>73</v>
      </c>
      <c r="Q843" s="1" t="s">
        <v>74</v>
      </c>
      <c r="R843" s="1" t="s">
        <v>81</v>
      </c>
      <c r="S843" s="1" t="s">
        <v>36</v>
      </c>
      <c r="T843" s="1"/>
      <c r="Y843" s="1"/>
    </row>
    <row r="844" spans="1:25" x14ac:dyDescent="0.35">
      <c r="A844" s="1">
        <v>1494</v>
      </c>
      <c r="B844" s="1" t="str">
        <f>VLOOKUP(Table1[[#This Row],[Customer ID]],'Customer Lookup'!A:B,2,)</f>
        <v>Kate Lehman</v>
      </c>
      <c r="C844" s="1">
        <v>85880</v>
      </c>
      <c r="D844" s="1" t="str">
        <f>_xlfn.XLOOKUP(Table1[[#This Row],[Product Sub-Category]],'Product Lookup'!A:A,'Product Lookup'!B:B)</f>
        <v>Furnishings</v>
      </c>
      <c r="E844" s="1">
        <v>18</v>
      </c>
      <c r="F844" s="4">
        <v>8.3699999999999992</v>
      </c>
      <c r="G844" s="1">
        <v>0.05</v>
      </c>
      <c r="H844" s="2">
        <v>42074</v>
      </c>
      <c r="I844" s="2">
        <v>42076</v>
      </c>
      <c r="J844" s="1" t="s">
        <v>41</v>
      </c>
      <c r="K844" s="1">
        <v>21222</v>
      </c>
      <c r="L844" s="1" t="s">
        <v>32</v>
      </c>
      <c r="M844" s="1" t="s">
        <v>615</v>
      </c>
      <c r="N844" s="1" t="s">
        <v>268</v>
      </c>
      <c r="O844" s="1" t="s">
        <v>2243</v>
      </c>
      <c r="P844" s="1" t="s">
        <v>34</v>
      </c>
      <c r="Q844" s="1" t="s">
        <v>52</v>
      </c>
      <c r="R844" s="1" t="s">
        <v>81</v>
      </c>
      <c r="S844" s="1" t="s">
        <v>178</v>
      </c>
      <c r="T844" s="1"/>
      <c r="Y844" s="1"/>
    </row>
    <row r="845" spans="1:25" x14ac:dyDescent="0.35">
      <c r="A845" s="1">
        <v>1494</v>
      </c>
      <c r="B845" s="1" t="str">
        <f>VLOOKUP(Table1[[#This Row],[Customer ID]],'Customer Lookup'!A:B,2,)</f>
        <v>Kate Lehman</v>
      </c>
      <c r="C845" s="1">
        <v>85880</v>
      </c>
      <c r="D845" s="1" t="str">
        <f>_xlfn.XLOOKUP(Table1[[#This Row],[Product Sub-Category]],'Product Lookup'!A:A,'Product Lookup'!B:B)</f>
        <v>Paper</v>
      </c>
      <c r="E845" s="1">
        <v>6</v>
      </c>
      <c r="F845" s="4">
        <v>6.48</v>
      </c>
      <c r="G845" s="1">
        <v>0.05</v>
      </c>
      <c r="H845" s="2">
        <v>42074</v>
      </c>
      <c r="I845" s="2">
        <v>42076</v>
      </c>
      <c r="J845" s="1" t="s">
        <v>41</v>
      </c>
      <c r="K845" s="1">
        <v>21222</v>
      </c>
      <c r="L845" s="1" t="s">
        <v>22</v>
      </c>
      <c r="M845" s="1" t="s">
        <v>615</v>
      </c>
      <c r="N845" s="1" t="s">
        <v>268</v>
      </c>
      <c r="O845" s="1" t="s">
        <v>2243</v>
      </c>
      <c r="P845" s="1" t="s">
        <v>58</v>
      </c>
      <c r="Q845" s="1" t="s">
        <v>83</v>
      </c>
      <c r="R845" s="1" t="s">
        <v>81</v>
      </c>
      <c r="S845" s="1" t="s">
        <v>53</v>
      </c>
      <c r="T845" s="1"/>
      <c r="Y845" s="1"/>
    </row>
    <row r="846" spans="1:25" x14ac:dyDescent="0.35">
      <c r="A846" s="1">
        <v>1497</v>
      </c>
      <c r="B846" s="1" t="str">
        <f>VLOOKUP(Table1[[#This Row],[Customer ID]],'Customer Lookup'!A:B,2,)</f>
        <v>Gloria Jacobs</v>
      </c>
      <c r="C846" s="1">
        <v>85880</v>
      </c>
      <c r="D846" s="1" t="str">
        <f>_xlfn.XLOOKUP(Table1[[#This Row],[Product Sub-Category]],'Product Lookup'!A:A,'Product Lookup'!B:B)</f>
        <v>Furnishings</v>
      </c>
      <c r="E846" s="1">
        <v>2</v>
      </c>
      <c r="F846" s="4">
        <v>6.28</v>
      </c>
      <c r="G846" s="1">
        <v>0.05</v>
      </c>
      <c r="H846" s="2">
        <v>42074</v>
      </c>
      <c r="I846" s="2">
        <v>42075</v>
      </c>
      <c r="J846" s="1" t="s">
        <v>41</v>
      </c>
      <c r="K846" s="1">
        <v>14901</v>
      </c>
      <c r="L846" s="1" t="s">
        <v>32</v>
      </c>
      <c r="M846" s="1" t="s">
        <v>616</v>
      </c>
      <c r="N846" s="1" t="s">
        <v>62</v>
      </c>
      <c r="O846" s="1" t="s">
        <v>2243</v>
      </c>
      <c r="P846" s="1" t="s">
        <v>34</v>
      </c>
      <c r="Q846" s="1" t="s">
        <v>52</v>
      </c>
      <c r="R846" s="1" t="s">
        <v>81</v>
      </c>
      <c r="S846" s="1" t="s">
        <v>53</v>
      </c>
      <c r="T846" s="1"/>
      <c r="Y846" s="1"/>
    </row>
    <row r="847" spans="1:25" x14ac:dyDescent="0.35">
      <c r="A847" s="1">
        <v>1497</v>
      </c>
      <c r="B847" s="1" t="str">
        <f>VLOOKUP(Table1[[#This Row],[Customer ID]],'Customer Lookup'!A:B,2,)</f>
        <v>Gloria Jacobs</v>
      </c>
      <c r="C847" s="1">
        <v>85880</v>
      </c>
      <c r="D847" s="1" t="str">
        <f>_xlfn.XLOOKUP(Table1[[#This Row],[Product Sub-Category]],'Product Lookup'!A:A,'Product Lookup'!B:B)</f>
        <v>Storage</v>
      </c>
      <c r="E847" s="1">
        <v>17</v>
      </c>
      <c r="F847" s="4">
        <v>15.14</v>
      </c>
      <c r="G847" s="1">
        <v>0.05</v>
      </c>
      <c r="H847" s="2">
        <v>42074</v>
      </c>
      <c r="I847" s="2">
        <v>42076</v>
      </c>
      <c r="J847" s="1" t="s">
        <v>41</v>
      </c>
      <c r="K847" s="1">
        <v>14901</v>
      </c>
      <c r="L847" s="1" t="s">
        <v>32</v>
      </c>
      <c r="M847" s="1" t="s">
        <v>616</v>
      </c>
      <c r="N847" s="1" t="s">
        <v>62</v>
      </c>
      <c r="O847" s="1" t="s">
        <v>2245</v>
      </c>
      <c r="P847" s="1" t="s">
        <v>58</v>
      </c>
      <c r="Q847" s="1" t="s">
        <v>119</v>
      </c>
      <c r="R847" s="1" t="s">
        <v>81</v>
      </c>
      <c r="S847" s="1" t="s">
        <v>53</v>
      </c>
      <c r="T847" s="1"/>
      <c r="Y847" s="1"/>
    </row>
    <row r="848" spans="1:25" x14ac:dyDescent="0.35">
      <c r="A848" s="1">
        <v>1499</v>
      </c>
      <c r="B848" s="1" t="str">
        <f>VLOOKUP(Table1[[#This Row],[Customer ID]],'Customer Lookup'!A:B,2,)</f>
        <v>Charlotte L Doyle</v>
      </c>
      <c r="C848" s="1">
        <v>90731</v>
      </c>
      <c r="D848" s="1" t="str">
        <f>_xlfn.XLOOKUP(Table1[[#This Row],[Product Sub-Category]],'Product Lookup'!A:A,'Product Lookup'!B:B)</f>
        <v>Binders</v>
      </c>
      <c r="E848" s="1">
        <v>8</v>
      </c>
      <c r="F848" s="4">
        <v>2.16</v>
      </c>
      <c r="G848" s="1">
        <v>0.05</v>
      </c>
      <c r="H848" s="2">
        <v>42039</v>
      </c>
      <c r="I848" s="2">
        <v>42040</v>
      </c>
      <c r="J848" s="1" t="s">
        <v>50</v>
      </c>
      <c r="K848" s="1">
        <v>33134</v>
      </c>
      <c r="L848" s="1" t="s">
        <v>32</v>
      </c>
      <c r="M848" s="1" t="s">
        <v>617</v>
      </c>
      <c r="N848" s="1" t="s">
        <v>242</v>
      </c>
      <c r="O848" s="1" t="s">
        <v>2245</v>
      </c>
      <c r="P848" s="1" t="s">
        <v>58</v>
      </c>
      <c r="Q848" s="1" t="s">
        <v>2236</v>
      </c>
      <c r="R848" s="1" t="s">
        <v>42</v>
      </c>
      <c r="S848" s="1" t="s">
        <v>53</v>
      </c>
      <c r="T848" s="1"/>
      <c r="Y848" s="1"/>
    </row>
    <row r="849" spans="1:25" x14ac:dyDescent="0.35">
      <c r="A849" s="1">
        <v>1499</v>
      </c>
      <c r="B849" s="1" t="str">
        <f>VLOOKUP(Table1[[#This Row],[Customer ID]],'Customer Lookup'!A:B,2,)</f>
        <v>Charlotte L Doyle</v>
      </c>
      <c r="C849" s="1">
        <v>90731</v>
      </c>
      <c r="D849" s="1" t="str">
        <f>_xlfn.XLOOKUP(Table1[[#This Row],[Product Sub-Category]],'Product Lookup'!A:A,'Product Lookup'!B:B)</f>
        <v>Paper</v>
      </c>
      <c r="E849" s="1">
        <v>9</v>
      </c>
      <c r="F849" s="4">
        <v>6.48</v>
      </c>
      <c r="G849" s="1">
        <v>0.05</v>
      </c>
      <c r="H849" s="2">
        <v>42039</v>
      </c>
      <c r="I849" s="2">
        <v>42040</v>
      </c>
      <c r="J849" s="1" t="s">
        <v>50</v>
      </c>
      <c r="K849" s="1">
        <v>33134</v>
      </c>
      <c r="L849" s="1" t="s">
        <v>32</v>
      </c>
      <c r="M849" s="1" t="s">
        <v>617</v>
      </c>
      <c r="N849" s="1" t="s">
        <v>242</v>
      </c>
      <c r="O849" s="1" t="s">
        <v>2245</v>
      </c>
      <c r="P849" s="1" t="s">
        <v>58</v>
      </c>
      <c r="Q849" s="1" t="s">
        <v>83</v>
      </c>
      <c r="R849" s="1" t="s">
        <v>42</v>
      </c>
      <c r="S849" s="1" t="s">
        <v>53</v>
      </c>
      <c r="T849" s="1"/>
      <c r="Y849" s="1"/>
    </row>
    <row r="850" spans="1:25" x14ac:dyDescent="0.35">
      <c r="A850" s="1">
        <v>1499</v>
      </c>
      <c r="B850" s="1" t="str">
        <f>VLOOKUP(Table1[[#This Row],[Customer ID]],'Customer Lookup'!A:B,2,)</f>
        <v>Charlotte L Doyle</v>
      </c>
      <c r="C850" s="1">
        <v>90731</v>
      </c>
      <c r="D850" s="1" t="str">
        <f>_xlfn.XLOOKUP(Table1[[#This Row],[Product Sub-Category]],'Product Lookup'!A:A,'Product Lookup'!B:B)</f>
        <v>Tables</v>
      </c>
      <c r="E850" s="1">
        <v>11</v>
      </c>
      <c r="F850" s="4">
        <v>146.05000000000001</v>
      </c>
      <c r="G850" s="1">
        <v>0.1</v>
      </c>
      <c r="H850" s="2">
        <v>42039</v>
      </c>
      <c r="I850" s="2">
        <v>42040</v>
      </c>
      <c r="J850" s="1" t="s">
        <v>50</v>
      </c>
      <c r="K850" s="1">
        <v>33134</v>
      </c>
      <c r="L850" s="1" t="s">
        <v>22</v>
      </c>
      <c r="M850" s="1" t="s">
        <v>617</v>
      </c>
      <c r="N850" s="1" t="s">
        <v>242</v>
      </c>
      <c r="O850" s="1" t="s">
        <v>2245</v>
      </c>
      <c r="P850" s="1" t="s">
        <v>34</v>
      </c>
      <c r="Q850" s="1" t="s">
        <v>123</v>
      </c>
      <c r="R850" s="1" t="s">
        <v>42</v>
      </c>
      <c r="S850" s="1" t="s">
        <v>108</v>
      </c>
      <c r="T850" s="1"/>
      <c r="Y850" s="1"/>
    </row>
    <row r="851" spans="1:25" x14ac:dyDescent="0.35">
      <c r="A851" s="1">
        <v>1502</v>
      </c>
      <c r="B851" s="1" t="str">
        <f>VLOOKUP(Table1[[#This Row],[Customer ID]],'Customer Lookup'!A:B,2,)</f>
        <v>Renee Huang</v>
      </c>
      <c r="C851" s="1">
        <v>89193</v>
      </c>
      <c r="D851" s="1" t="str">
        <f>_xlfn.XLOOKUP(Table1[[#This Row],[Product Sub-Category]],'Product Lookup'!A:A,'Product Lookup'!B:B)</f>
        <v>Labels</v>
      </c>
      <c r="E851" s="1">
        <v>38</v>
      </c>
      <c r="F851" s="4">
        <v>3.69</v>
      </c>
      <c r="G851" s="1">
        <v>0.05</v>
      </c>
      <c r="H851" s="2">
        <v>42131</v>
      </c>
      <c r="I851" s="2">
        <v>42134</v>
      </c>
      <c r="J851" s="1" t="s">
        <v>41</v>
      </c>
      <c r="K851" s="1">
        <v>33065</v>
      </c>
      <c r="L851" s="1" t="s">
        <v>32</v>
      </c>
      <c r="M851" s="1" t="s">
        <v>618</v>
      </c>
      <c r="N851" s="1" t="s">
        <v>242</v>
      </c>
      <c r="O851" s="1" t="s">
        <v>2245</v>
      </c>
      <c r="P851" s="1" t="s">
        <v>58</v>
      </c>
      <c r="Q851" s="1" t="s">
        <v>116</v>
      </c>
      <c r="R851" s="1" t="s">
        <v>51</v>
      </c>
      <c r="S851" s="1" t="s">
        <v>53</v>
      </c>
      <c r="T851" s="1"/>
      <c r="Y851" s="1"/>
    </row>
    <row r="852" spans="1:25" x14ac:dyDescent="0.35">
      <c r="A852" s="1">
        <v>1502</v>
      </c>
      <c r="B852" s="1" t="str">
        <f>VLOOKUP(Table1[[#This Row],[Customer ID]],'Customer Lookup'!A:B,2,)</f>
        <v>Renee Huang</v>
      </c>
      <c r="C852" s="1">
        <v>89194</v>
      </c>
      <c r="D852" s="1" t="str">
        <f>_xlfn.XLOOKUP(Table1[[#This Row],[Product Sub-Category]],'Product Lookup'!A:A,'Product Lookup'!B:B)</f>
        <v>Pens</v>
      </c>
      <c r="E852" s="1">
        <v>11</v>
      </c>
      <c r="F852" s="4">
        <v>5.84</v>
      </c>
      <c r="G852" s="1">
        <v>0.05</v>
      </c>
      <c r="H852" s="2">
        <v>42184</v>
      </c>
      <c r="I852" s="2">
        <v>42188</v>
      </c>
      <c r="J852" s="1" t="s">
        <v>98</v>
      </c>
      <c r="K852" s="1">
        <v>33065</v>
      </c>
      <c r="L852" s="1" t="s">
        <v>22</v>
      </c>
      <c r="M852" s="1" t="s">
        <v>618</v>
      </c>
      <c r="N852" s="1" t="s">
        <v>242</v>
      </c>
      <c r="O852" s="1" t="s">
        <v>2245</v>
      </c>
      <c r="P852" s="1" t="s">
        <v>58</v>
      </c>
      <c r="Q852" s="1" t="s">
        <v>25</v>
      </c>
      <c r="R852" s="1" t="s">
        <v>51</v>
      </c>
      <c r="S852" s="1" t="s">
        <v>26</v>
      </c>
      <c r="T852" s="1"/>
      <c r="Y852" s="1"/>
    </row>
    <row r="853" spans="1:25" x14ac:dyDescent="0.35">
      <c r="A853" s="1">
        <v>1502</v>
      </c>
      <c r="B853" s="1" t="str">
        <f>VLOOKUP(Table1[[#This Row],[Customer ID]],'Customer Lookup'!A:B,2,)</f>
        <v>Renee Huang</v>
      </c>
      <c r="C853" s="1">
        <v>89194</v>
      </c>
      <c r="D853" s="1" t="str">
        <f>_xlfn.XLOOKUP(Table1[[#This Row],[Product Sub-Category]],'Product Lookup'!A:A,'Product Lookup'!B:B)</f>
        <v>Telephones</v>
      </c>
      <c r="E853" s="1">
        <v>13</v>
      </c>
      <c r="F853" s="4">
        <v>205.99</v>
      </c>
      <c r="G853" s="1">
        <v>0.1</v>
      </c>
      <c r="H853" s="2">
        <v>42184</v>
      </c>
      <c r="I853" s="2">
        <v>42187</v>
      </c>
      <c r="J853" s="1" t="s">
        <v>98</v>
      </c>
      <c r="K853" s="1">
        <v>33065</v>
      </c>
      <c r="L853" s="1" t="s">
        <v>32</v>
      </c>
      <c r="M853" s="1" t="s">
        <v>618</v>
      </c>
      <c r="N853" s="1" t="s">
        <v>242</v>
      </c>
      <c r="O853" s="1" t="s">
        <v>2244</v>
      </c>
      <c r="P853" s="1" t="s">
        <v>73</v>
      </c>
      <c r="Q853" s="1" t="s">
        <v>2234</v>
      </c>
      <c r="R853" s="1" t="s">
        <v>51</v>
      </c>
      <c r="S853" s="1" t="s">
        <v>53</v>
      </c>
      <c r="T853" s="1"/>
      <c r="Y853" s="1"/>
    </row>
    <row r="854" spans="1:25" x14ac:dyDescent="0.35">
      <c r="A854" s="1">
        <v>1505</v>
      </c>
      <c r="B854" s="1" t="str">
        <f>VLOOKUP(Table1[[#This Row],[Customer ID]],'Customer Lookup'!A:B,2,)</f>
        <v>Kay Schultz</v>
      </c>
      <c r="C854" s="1">
        <v>86181</v>
      </c>
      <c r="D854" s="1" t="str">
        <f>_xlfn.XLOOKUP(Table1[[#This Row],[Product Sub-Category]],'Product Lookup'!A:A,'Product Lookup'!B:B)</f>
        <v>Telephones</v>
      </c>
      <c r="E854" s="1">
        <v>6</v>
      </c>
      <c r="F854" s="4">
        <v>85.99</v>
      </c>
      <c r="G854" s="1">
        <v>0.05</v>
      </c>
      <c r="H854" s="2">
        <v>42168</v>
      </c>
      <c r="I854" s="2">
        <v>42173</v>
      </c>
      <c r="J854" s="1" t="s">
        <v>98</v>
      </c>
      <c r="K854" s="1">
        <v>77840</v>
      </c>
      <c r="L854" s="1" t="s">
        <v>32</v>
      </c>
      <c r="M854" s="1" t="s">
        <v>619</v>
      </c>
      <c r="N854" s="1" t="s">
        <v>112</v>
      </c>
      <c r="O854" s="1" t="s">
        <v>2244</v>
      </c>
      <c r="P854" s="1" t="s">
        <v>73</v>
      </c>
      <c r="Q854" s="1" t="s">
        <v>2234</v>
      </c>
      <c r="R854" s="1" t="s">
        <v>51</v>
      </c>
      <c r="S854" s="1" t="s">
        <v>26</v>
      </c>
      <c r="T854" s="1"/>
      <c r="Y854" s="1"/>
    </row>
    <row r="855" spans="1:25" x14ac:dyDescent="0.35">
      <c r="A855" s="1">
        <v>1511</v>
      </c>
      <c r="B855" s="1" t="str">
        <f>VLOOKUP(Table1[[#This Row],[Customer ID]],'Customer Lookup'!A:B,2,)</f>
        <v>Joseph Dawson</v>
      </c>
      <c r="C855" s="1">
        <v>90303</v>
      </c>
      <c r="D855" s="1" t="str">
        <f>_xlfn.XLOOKUP(Table1[[#This Row],[Product Sub-Category]],'Product Lookup'!A:A,'Product Lookup'!B:B)</f>
        <v>Binders</v>
      </c>
      <c r="E855" s="1">
        <v>14</v>
      </c>
      <c r="F855" s="4">
        <v>20.98</v>
      </c>
      <c r="G855" s="1">
        <v>0.05</v>
      </c>
      <c r="H855" s="2">
        <v>42177</v>
      </c>
      <c r="I855" s="2">
        <v>42179</v>
      </c>
      <c r="J855" s="1" t="s">
        <v>41</v>
      </c>
      <c r="K855" s="1">
        <v>47302</v>
      </c>
      <c r="L855" s="1" t="s">
        <v>32</v>
      </c>
      <c r="M855" s="1" t="s">
        <v>620</v>
      </c>
      <c r="N855" s="1" t="s">
        <v>376</v>
      </c>
      <c r="O855" s="1" t="s">
        <v>2243</v>
      </c>
      <c r="P855" s="1" t="s">
        <v>58</v>
      </c>
      <c r="Q855" s="1" t="s">
        <v>2236</v>
      </c>
      <c r="R855" s="1" t="s">
        <v>81</v>
      </c>
      <c r="S855" s="1" t="s">
        <v>53</v>
      </c>
      <c r="T855" s="1"/>
      <c r="Y855" s="1"/>
    </row>
    <row r="856" spans="1:25" x14ac:dyDescent="0.35">
      <c r="A856" s="1">
        <v>1519</v>
      </c>
      <c r="B856" s="1" t="str">
        <f>VLOOKUP(Table1[[#This Row],[Customer ID]],'Customer Lookup'!A:B,2,)</f>
        <v>Randall Boykin</v>
      </c>
      <c r="C856" s="1">
        <v>89957</v>
      </c>
      <c r="D856" s="1" t="str">
        <f>_xlfn.XLOOKUP(Table1[[#This Row],[Product Sub-Category]],'Product Lookup'!A:A,'Product Lookup'!B:B)</f>
        <v>Paper</v>
      </c>
      <c r="E856" s="1">
        <v>19</v>
      </c>
      <c r="F856" s="4">
        <v>55.48</v>
      </c>
      <c r="G856" s="1">
        <v>0.05</v>
      </c>
      <c r="H856" s="2">
        <v>42169</v>
      </c>
      <c r="I856" s="2">
        <v>42169</v>
      </c>
      <c r="J856" s="1" t="s">
        <v>41</v>
      </c>
      <c r="K856" s="1">
        <v>4210</v>
      </c>
      <c r="L856" s="1" t="s">
        <v>32</v>
      </c>
      <c r="M856" s="1" t="s">
        <v>308</v>
      </c>
      <c r="N856" s="1" t="s">
        <v>147</v>
      </c>
      <c r="O856" s="1" t="s">
        <v>2244</v>
      </c>
      <c r="P856" s="1" t="s">
        <v>58</v>
      </c>
      <c r="Q856" s="1" t="s">
        <v>83</v>
      </c>
      <c r="R856" s="1" t="s">
        <v>104</v>
      </c>
      <c r="S856" s="1" t="s">
        <v>53</v>
      </c>
      <c r="T856" s="1"/>
      <c r="Y856" s="1"/>
    </row>
    <row r="857" spans="1:25" x14ac:dyDescent="0.35">
      <c r="A857" s="1">
        <v>1522</v>
      </c>
      <c r="B857" s="1" t="str">
        <f>VLOOKUP(Table1[[#This Row],[Customer ID]],'Customer Lookup'!A:B,2,)</f>
        <v>Earl Watts</v>
      </c>
      <c r="C857" s="1">
        <v>89957</v>
      </c>
      <c r="D857" s="1" t="str">
        <f>_xlfn.XLOOKUP(Table1[[#This Row],[Product Sub-Category]],'Product Lookup'!A:A,'Product Lookup'!B:B)</f>
        <v>Chairs</v>
      </c>
      <c r="E857" s="1">
        <v>17</v>
      </c>
      <c r="F857" s="4">
        <v>122.99</v>
      </c>
      <c r="G857" s="1">
        <v>0.1</v>
      </c>
      <c r="H857" s="2">
        <v>42169</v>
      </c>
      <c r="I857" s="2">
        <v>42170</v>
      </c>
      <c r="J857" s="1" t="s">
        <v>41</v>
      </c>
      <c r="K857" s="1">
        <v>55305</v>
      </c>
      <c r="L857" s="1" t="s">
        <v>22</v>
      </c>
      <c r="M857" s="1" t="s">
        <v>621</v>
      </c>
      <c r="N857" s="1" t="s">
        <v>55</v>
      </c>
      <c r="O857" s="1" t="s">
        <v>2245</v>
      </c>
      <c r="P857" s="1" t="s">
        <v>34</v>
      </c>
      <c r="Q857" s="1" t="s">
        <v>35</v>
      </c>
      <c r="R857" s="1" t="s">
        <v>104</v>
      </c>
      <c r="S857" s="1" t="s">
        <v>36</v>
      </c>
      <c r="T857" s="1"/>
      <c r="Y857" s="1"/>
    </row>
    <row r="858" spans="1:25" x14ac:dyDescent="0.35">
      <c r="A858" s="1">
        <v>1526</v>
      </c>
      <c r="B858" s="1" t="str">
        <f>VLOOKUP(Table1[[#This Row],[Customer ID]],'Customer Lookup'!A:B,2,)</f>
        <v>Larry Hall</v>
      </c>
      <c r="C858" s="1">
        <v>86812</v>
      </c>
      <c r="D858" s="1" t="str">
        <f>_xlfn.XLOOKUP(Table1[[#This Row],[Product Sub-Category]],'Product Lookup'!A:A,'Product Lookup'!B:B)</f>
        <v>Paper</v>
      </c>
      <c r="E858" s="1">
        <v>10</v>
      </c>
      <c r="F858" s="4">
        <v>11.34</v>
      </c>
      <c r="G858" s="1">
        <v>0.05</v>
      </c>
      <c r="H858" s="2">
        <v>42045</v>
      </c>
      <c r="I858" s="2">
        <v>42046</v>
      </c>
      <c r="J858" s="1" t="s">
        <v>21</v>
      </c>
      <c r="K858" s="1">
        <v>35211</v>
      </c>
      <c r="L858" s="1" t="s">
        <v>32</v>
      </c>
      <c r="M858" s="1" t="s">
        <v>622</v>
      </c>
      <c r="N858" s="1" t="s">
        <v>542</v>
      </c>
      <c r="O858" s="1" t="s">
        <v>2245</v>
      </c>
      <c r="P858" s="1" t="s">
        <v>58</v>
      </c>
      <c r="Q858" s="1" t="s">
        <v>83</v>
      </c>
      <c r="R858" s="1" t="s">
        <v>42</v>
      </c>
      <c r="S858" s="1" t="s">
        <v>53</v>
      </c>
      <c r="T858" s="1"/>
      <c r="Y858" s="1"/>
    </row>
    <row r="859" spans="1:25" x14ac:dyDescent="0.35">
      <c r="A859" s="1">
        <v>1527</v>
      </c>
      <c r="B859" s="1" t="str">
        <f>VLOOKUP(Table1[[#This Row],[Customer ID]],'Customer Lookup'!A:B,2,)</f>
        <v>Neil Parker</v>
      </c>
      <c r="C859" s="1">
        <v>86813</v>
      </c>
      <c r="D859" s="1" t="str">
        <f>_xlfn.XLOOKUP(Table1[[#This Row],[Product Sub-Category]],'Product Lookup'!A:A,'Product Lookup'!B:B)</f>
        <v>Pens</v>
      </c>
      <c r="E859" s="1">
        <v>5</v>
      </c>
      <c r="F859" s="4">
        <v>30.98</v>
      </c>
      <c r="G859" s="1">
        <v>0.05</v>
      </c>
      <c r="H859" s="2">
        <v>42013</v>
      </c>
      <c r="I859" s="2">
        <v>42015</v>
      </c>
      <c r="J859" s="1" t="s">
        <v>41</v>
      </c>
      <c r="K859" s="1">
        <v>35601</v>
      </c>
      <c r="L859" s="1" t="s">
        <v>22</v>
      </c>
      <c r="M859" s="1" t="s">
        <v>623</v>
      </c>
      <c r="N859" s="1" t="s">
        <v>542</v>
      </c>
      <c r="O859" s="1" t="s">
        <v>2245</v>
      </c>
      <c r="P859" s="1" t="s">
        <v>58</v>
      </c>
      <c r="Q859" s="1" t="s">
        <v>25</v>
      </c>
      <c r="R859" s="1" t="s">
        <v>51</v>
      </c>
      <c r="S859" s="1" t="s">
        <v>44</v>
      </c>
      <c r="T859" s="1"/>
      <c r="Y859" s="1"/>
    </row>
    <row r="860" spans="1:25" x14ac:dyDescent="0.35">
      <c r="A860" s="1">
        <v>1527</v>
      </c>
      <c r="B860" s="1" t="str">
        <f>VLOOKUP(Table1[[#This Row],[Customer ID]],'Customer Lookup'!A:B,2,)</f>
        <v>Neil Parker</v>
      </c>
      <c r="C860" s="1">
        <v>86814</v>
      </c>
      <c r="D860" s="1" t="str">
        <f>_xlfn.XLOOKUP(Table1[[#This Row],[Product Sub-Category]],'Product Lookup'!A:A,'Product Lookup'!B:B)</f>
        <v>Telephones</v>
      </c>
      <c r="E860" s="1">
        <v>23</v>
      </c>
      <c r="F860" s="4">
        <v>65.989999999999995</v>
      </c>
      <c r="G860" s="1">
        <v>0.05</v>
      </c>
      <c r="H860" s="2">
        <v>42093</v>
      </c>
      <c r="I860" s="2">
        <v>42103</v>
      </c>
      <c r="J860" s="1" t="s">
        <v>98</v>
      </c>
      <c r="K860" s="1">
        <v>35601</v>
      </c>
      <c r="L860" s="1" t="s">
        <v>32</v>
      </c>
      <c r="M860" s="1" t="s">
        <v>623</v>
      </c>
      <c r="N860" s="1" t="s">
        <v>542</v>
      </c>
      <c r="O860" s="1" t="s">
        <v>2245</v>
      </c>
      <c r="P860" s="1" t="s">
        <v>73</v>
      </c>
      <c r="Q860" s="1" t="s">
        <v>2234</v>
      </c>
      <c r="R860" s="1" t="s">
        <v>42</v>
      </c>
      <c r="S860" s="1" t="s">
        <v>53</v>
      </c>
      <c r="T860" s="1"/>
      <c r="Y860" s="1"/>
    </row>
    <row r="861" spans="1:25" x14ac:dyDescent="0.35">
      <c r="A861" s="1">
        <v>1527</v>
      </c>
      <c r="B861" s="1" t="str">
        <f>VLOOKUP(Table1[[#This Row],[Customer ID]],'Customer Lookup'!A:B,2,)</f>
        <v>Neil Parker</v>
      </c>
      <c r="C861" s="1">
        <v>86815</v>
      </c>
      <c r="D861" s="1" t="str">
        <f>_xlfn.XLOOKUP(Table1[[#This Row],[Product Sub-Category]],'Product Lookup'!A:A,'Product Lookup'!B:B)</f>
        <v>Computer Peripherals</v>
      </c>
      <c r="E861" s="1">
        <v>28</v>
      </c>
      <c r="F861" s="4">
        <v>50.98</v>
      </c>
      <c r="G861" s="1">
        <v>0.05</v>
      </c>
      <c r="H861" s="2">
        <v>42145</v>
      </c>
      <c r="I861" s="2">
        <v>42152</v>
      </c>
      <c r="J861" s="1" t="s">
        <v>98</v>
      </c>
      <c r="K861" s="1">
        <v>35601</v>
      </c>
      <c r="L861" s="1" t="s">
        <v>32</v>
      </c>
      <c r="M861" s="1" t="s">
        <v>623</v>
      </c>
      <c r="N861" s="1" t="s">
        <v>542</v>
      </c>
      <c r="O861" s="1" t="s">
        <v>2245</v>
      </c>
      <c r="P861" s="1" t="s">
        <v>73</v>
      </c>
      <c r="Q861" s="1" t="s">
        <v>144</v>
      </c>
      <c r="R861" s="1" t="s">
        <v>42</v>
      </c>
      <c r="S861" s="1" t="s">
        <v>53</v>
      </c>
      <c r="T861" s="1"/>
      <c r="Y861" s="1"/>
    </row>
    <row r="862" spans="1:25" x14ac:dyDescent="0.35">
      <c r="A862" s="1">
        <v>1528</v>
      </c>
      <c r="B862" s="1" t="str">
        <f>VLOOKUP(Table1[[#This Row],[Customer ID]],'Customer Lookup'!A:B,2,)</f>
        <v>Brad Stark</v>
      </c>
      <c r="C862" s="1">
        <v>86813</v>
      </c>
      <c r="D862" s="1" t="str">
        <f>_xlfn.XLOOKUP(Table1[[#This Row],[Product Sub-Category]],'Product Lookup'!A:A,'Product Lookup'!B:B)</f>
        <v>Binders</v>
      </c>
      <c r="E862" s="1">
        <v>9</v>
      </c>
      <c r="F862" s="4">
        <v>525.98</v>
      </c>
      <c r="G862" s="1">
        <v>0.1</v>
      </c>
      <c r="H862" s="2">
        <v>42013</v>
      </c>
      <c r="I862" s="2">
        <v>42015</v>
      </c>
      <c r="J862" s="1" t="s">
        <v>41</v>
      </c>
      <c r="K862" s="1">
        <v>27288</v>
      </c>
      <c r="L862" s="1" t="s">
        <v>32</v>
      </c>
      <c r="M862" s="1" t="s">
        <v>624</v>
      </c>
      <c r="N862" s="1" t="s">
        <v>225</v>
      </c>
      <c r="O862" s="1" t="s">
        <v>2245</v>
      </c>
      <c r="P862" s="1" t="s">
        <v>58</v>
      </c>
      <c r="Q862" s="1" t="s">
        <v>2236</v>
      </c>
      <c r="R862" s="1" t="s">
        <v>51</v>
      </c>
      <c r="S862" s="1" t="s">
        <v>53</v>
      </c>
      <c r="T862" s="1"/>
      <c r="Y862" s="1"/>
    </row>
    <row r="863" spans="1:25" x14ac:dyDescent="0.35">
      <c r="A863" s="1">
        <v>1531</v>
      </c>
      <c r="B863" s="1" t="str">
        <f>VLOOKUP(Table1[[#This Row],[Customer ID]],'Customer Lookup'!A:B,2,)</f>
        <v>Jon Ayers</v>
      </c>
      <c r="C863" s="1">
        <v>88852</v>
      </c>
      <c r="D863" s="1" t="str">
        <f>_xlfn.XLOOKUP(Table1[[#This Row],[Product Sub-Category]],'Product Lookup'!A:A,'Product Lookup'!B:B)</f>
        <v>Labels</v>
      </c>
      <c r="E863" s="1">
        <v>6</v>
      </c>
      <c r="F863" s="4">
        <v>4.91</v>
      </c>
      <c r="G863" s="1">
        <v>0.05</v>
      </c>
      <c r="H863" s="2">
        <v>42021</v>
      </c>
      <c r="I863" s="2">
        <v>42022</v>
      </c>
      <c r="J863" s="1" t="s">
        <v>41</v>
      </c>
      <c r="K863" s="1">
        <v>32137</v>
      </c>
      <c r="L863" s="1" t="s">
        <v>32</v>
      </c>
      <c r="M863" s="1" t="s">
        <v>625</v>
      </c>
      <c r="N863" s="1" t="s">
        <v>242</v>
      </c>
      <c r="O863" s="1" t="s">
        <v>2244</v>
      </c>
      <c r="P863" s="1" t="s">
        <v>58</v>
      </c>
      <c r="Q863" s="1" t="s">
        <v>116</v>
      </c>
      <c r="R863" s="1" t="s">
        <v>104</v>
      </c>
      <c r="S863" s="1" t="s">
        <v>53</v>
      </c>
      <c r="T863" s="1"/>
      <c r="Y863" s="1"/>
    </row>
    <row r="864" spans="1:25" x14ac:dyDescent="0.35">
      <c r="A864" s="1">
        <v>1533</v>
      </c>
      <c r="B864" s="1" t="str">
        <f>VLOOKUP(Table1[[#This Row],[Customer ID]],'Customer Lookup'!A:B,2,)</f>
        <v>Nicole Reid</v>
      </c>
      <c r="C864" s="1">
        <v>91328</v>
      </c>
      <c r="D864" s="1" t="str">
        <f>_xlfn.XLOOKUP(Table1[[#This Row],[Product Sub-Category]],'Product Lookup'!A:A,'Product Lookup'!B:B)</f>
        <v>Computer Peripherals</v>
      </c>
      <c r="E864" s="1">
        <v>14</v>
      </c>
      <c r="F864" s="4">
        <v>4.8899999999999997</v>
      </c>
      <c r="G864" s="1">
        <v>0.05</v>
      </c>
      <c r="H864" s="2">
        <v>42041</v>
      </c>
      <c r="I864" s="2">
        <v>42042</v>
      </c>
      <c r="J864" s="1" t="s">
        <v>21</v>
      </c>
      <c r="K864" s="1">
        <v>63130</v>
      </c>
      <c r="L864" s="1" t="s">
        <v>32</v>
      </c>
      <c r="M864" s="1" t="s">
        <v>626</v>
      </c>
      <c r="N864" s="1" t="s">
        <v>306</v>
      </c>
      <c r="O864" s="1" t="s">
        <v>2244</v>
      </c>
      <c r="P864" s="1" t="s">
        <v>73</v>
      </c>
      <c r="Q864" s="1" t="s">
        <v>144</v>
      </c>
      <c r="R864" s="1" t="s">
        <v>81</v>
      </c>
      <c r="S864" s="1" t="s">
        <v>44</v>
      </c>
      <c r="T864" s="1"/>
      <c r="Y864" s="1"/>
    </row>
    <row r="865" spans="1:25" x14ac:dyDescent="0.35">
      <c r="A865" s="1">
        <v>1533</v>
      </c>
      <c r="B865" s="1" t="str">
        <f>VLOOKUP(Table1[[#This Row],[Customer ID]],'Customer Lookup'!A:B,2,)</f>
        <v>Nicole Reid</v>
      </c>
      <c r="C865" s="1">
        <v>91328</v>
      </c>
      <c r="D865" s="1" t="str">
        <f>_xlfn.XLOOKUP(Table1[[#This Row],[Product Sub-Category]],'Product Lookup'!A:A,'Product Lookup'!B:B)</f>
        <v>Paper</v>
      </c>
      <c r="E865" s="1">
        <v>5</v>
      </c>
      <c r="F865" s="4">
        <v>10.06</v>
      </c>
      <c r="G865" s="1">
        <v>0.05</v>
      </c>
      <c r="H865" s="2">
        <v>42041</v>
      </c>
      <c r="I865" s="2">
        <v>42042</v>
      </c>
      <c r="J865" s="1" t="s">
        <v>21</v>
      </c>
      <c r="K865" s="1">
        <v>63130</v>
      </c>
      <c r="L865" s="1" t="s">
        <v>32</v>
      </c>
      <c r="M865" s="1" t="s">
        <v>626</v>
      </c>
      <c r="N865" s="1" t="s">
        <v>306</v>
      </c>
      <c r="O865" s="1" t="s">
        <v>2244</v>
      </c>
      <c r="P865" s="1" t="s">
        <v>58</v>
      </c>
      <c r="Q865" s="1" t="s">
        <v>83</v>
      </c>
      <c r="R865" s="1" t="s">
        <v>81</v>
      </c>
      <c r="S865" s="1" t="s">
        <v>26</v>
      </c>
      <c r="T865" s="1"/>
      <c r="Y865" s="1"/>
    </row>
    <row r="866" spans="1:25" x14ac:dyDescent="0.35">
      <c r="A866" s="1">
        <v>1548</v>
      </c>
      <c r="B866" s="1" t="str">
        <f>VLOOKUP(Table1[[#This Row],[Customer ID]],'Customer Lookup'!A:B,2,)</f>
        <v>John Bray</v>
      </c>
      <c r="C866" s="1">
        <v>88487</v>
      </c>
      <c r="D866" s="1" t="str">
        <f>_xlfn.XLOOKUP(Table1[[#This Row],[Product Sub-Category]],'Product Lookup'!A:A,'Product Lookup'!B:B)</f>
        <v>Copiers</v>
      </c>
      <c r="E866" s="1">
        <v>18</v>
      </c>
      <c r="F866" s="4">
        <v>599.99</v>
      </c>
      <c r="G866" s="1">
        <v>0.1</v>
      </c>
      <c r="H866" s="2">
        <v>42178</v>
      </c>
      <c r="I866" s="2">
        <v>42180</v>
      </c>
      <c r="J866" s="1" t="s">
        <v>98</v>
      </c>
      <c r="K866" s="1">
        <v>47374</v>
      </c>
      <c r="L866" s="1" t="s">
        <v>32</v>
      </c>
      <c r="M866" s="1" t="s">
        <v>627</v>
      </c>
      <c r="N866" s="1" t="s">
        <v>376</v>
      </c>
      <c r="O866" s="1" t="s">
        <v>2245</v>
      </c>
      <c r="P866" s="1" t="s">
        <v>73</v>
      </c>
      <c r="Q866" s="1" t="s">
        <v>2241</v>
      </c>
      <c r="R866" s="1" t="s">
        <v>81</v>
      </c>
      <c r="S866" s="1" t="s">
        <v>178</v>
      </c>
      <c r="T866" s="1"/>
      <c r="Y866" s="1"/>
    </row>
    <row r="867" spans="1:25" x14ac:dyDescent="0.35">
      <c r="A867" s="1">
        <v>1551</v>
      </c>
      <c r="B867" s="1" t="str">
        <f>VLOOKUP(Table1[[#This Row],[Customer ID]],'Customer Lookup'!A:B,2,)</f>
        <v>Laurence Flowers</v>
      </c>
      <c r="C867" s="1">
        <v>87488</v>
      </c>
      <c r="D867" s="1" t="str">
        <f>_xlfn.XLOOKUP(Table1[[#This Row],[Product Sub-Category]],'Product Lookup'!A:A,'Product Lookup'!B:B)</f>
        <v>Storage</v>
      </c>
      <c r="E867" s="1">
        <v>18</v>
      </c>
      <c r="F867" s="4">
        <v>17.7</v>
      </c>
      <c r="G867" s="1">
        <v>0.05</v>
      </c>
      <c r="H867" s="2">
        <v>42180</v>
      </c>
      <c r="I867" s="2">
        <v>42186</v>
      </c>
      <c r="J867" s="1" t="s">
        <v>98</v>
      </c>
      <c r="K867" s="1">
        <v>39530</v>
      </c>
      <c r="L867" s="1" t="s">
        <v>32</v>
      </c>
      <c r="M867" s="1" t="s">
        <v>628</v>
      </c>
      <c r="N867" s="1" t="s">
        <v>364</v>
      </c>
      <c r="O867" s="1" t="s">
        <v>2245</v>
      </c>
      <c r="P867" s="1" t="s">
        <v>58</v>
      </c>
      <c r="Q867" s="1" t="s">
        <v>119</v>
      </c>
      <c r="R867" s="1" t="s">
        <v>104</v>
      </c>
      <c r="S867" s="1" t="s">
        <v>53</v>
      </c>
      <c r="T867" s="1"/>
      <c r="Y867" s="1"/>
    </row>
    <row r="868" spans="1:25" x14ac:dyDescent="0.35">
      <c r="A868" s="1">
        <v>1552</v>
      </c>
      <c r="B868" s="1" t="str">
        <f>VLOOKUP(Table1[[#This Row],[Customer ID]],'Customer Lookup'!A:B,2,)</f>
        <v>Gary Koch</v>
      </c>
      <c r="C868" s="1">
        <v>87486</v>
      </c>
      <c r="D868" s="1" t="str">
        <f>_xlfn.XLOOKUP(Table1[[#This Row],[Product Sub-Category]],'Product Lookup'!A:A,'Product Lookup'!B:B)</f>
        <v>Tables</v>
      </c>
      <c r="E868" s="1">
        <v>2</v>
      </c>
      <c r="F868" s="4">
        <v>348.21</v>
      </c>
      <c r="G868" s="1">
        <v>0.1</v>
      </c>
      <c r="H868" s="2">
        <v>42005</v>
      </c>
      <c r="I868" s="2">
        <v>42008</v>
      </c>
      <c r="J868" s="1" t="s">
        <v>41</v>
      </c>
      <c r="K868" s="1">
        <v>39056</v>
      </c>
      <c r="L868" s="1" t="s">
        <v>22</v>
      </c>
      <c r="M868" s="1" t="s">
        <v>629</v>
      </c>
      <c r="N868" s="1" t="s">
        <v>364</v>
      </c>
      <c r="O868" s="1" t="s">
        <v>2245</v>
      </c>
      <c r="P868" s="1" t="s">
        <v>34</v>
      </c>
      <c r="Q868" s="1" t="s">
        <v>123</v>
      </c>
      <c r="R868" s="1" t="s">
        <v>51</v>
      </c>
      <c r="S868" s="1" t="s">
        <v>108</v>
      </c>
      <c r="T868" s="1"/>
      <c r="Y868" s="1"/>
    </row>
    <row r="869" spans="1:25" x14ac:dyDescent="0.35">
      <c r="A869" s="1">
        <v>1553</v>
      </c>
      <c r="B869" s="1" t="str">
        <f>VLOOKUP(Table1[[#This Row],[Customer ID]],'Customer Lookup'!A:B,2,)</f>
        <v>Tara Powers Underwood</v>
      </c>
      <c r="C869" s="1">
        <v>87484</v>
      </c>
      <c r="D869" s="1" t="str">
        <f>_xlfn.XLOOKUP(Table1[[#This Row],[Product Sub-Category]],'Product Lookup'!A:A,'Product Lookup'!B:B)</f>
        <v>Paper</v>
      </c>
      <c r="E869" s="1">
        <v>7</v>
      </c>
      <c r="F869" s="4">
        <v>12.28</v>
      </c>
      <c r="G869" s="1">
        <v>0.05</v>
      </c>
      <c r="H869" s="2">
        <v>42085</v>
      </c>
      <c r="I869" s="2">
        <v>42087</v>
      </c>
      <c r="J869" s="1" t="s">
        <v>31</v>
      </c>
      <c r="K869" s="1">
        <v>38701</v>
      </c>
      <c r="L869" s="1" t="s">
        <v>32</v>
      </c>
      <c r="M869" s="1" t="s">
        <v>630</v>
      </c>
      <c r="N869" s="1" t="s">
        <v>364</v>
      </c>
      <c r="O869" s="1" t="s">
        <v>2245</v>
      </c>
      <c r="P869" s="1" t="s">
        <v>58</v>
      </c>
      <c r="Q869" s="1" t="s">
        <v>83</v>
      </c>
      <c r="R869" s="1" t="s">
        <v>51</v>
      </c>
      <c r="S869" s="1" t="s">
        <v>53</v>
      </c>
      <c r="T869" s="1"/>
      <c r="Y869" s="1"/>
    </row>
    <row r="870" spans="1:25" x14ac:dyDescent="0.35">
      <c r="A870" s="1">
        <v>1554</v>
      </c>
      <c r="B870" s="1" t="str">
        <f>VLOOKUP(Table1[[#This Row],[Customer ID]],'Customer Lookup'!A:B,2,)</f>
        <v>Joan Floyd</v>
      </c>
      <c r="C870" s="1">
        <v>87485</v>
      </c>
      <c r="D870" s="1" t="str">
        <f>_xlfn.XLOOKUP(Table1[[#This Row],[Product Sub-Category]],'Product Lookup'!A:A,'Product Lookup'!B:B)</f>
        <v>Appliances</v>
      </c>
      <c r="E870" s="1">
        <v>15</v>
      </c>
      <c r="F870" s="4">
        <v>10.98</v>
      </c>
      <c r="G870" s="1">
        <v>0.05</v>
      </c>
      <c r="H870" s="2">
        <v>42142</v>
      </c>
      <c r="I870" s="2">
        <v>42142</v>
      </c>
      <c r="J870" s="1" t="s">
        <v>21</v>
      </c>
      <c r="K870" s="1">
        <v>39503</v>
      </c>
      <c r="L870" s="1" t="s">
        <v>32</v>
      </c>
      <c r="M870" s="1" t="s">
        <v>631</v>
      </c>
      <c r="N870" s="1" t="s">
        <v>364</v>
      </c>
      <c r="O870" s="1" t="s">
        <v>2245</v>
      </c>
      <c r="P870" s="1" t="s">
        <v>58</v>
      </c>
      <c r="Q870" s="1" t="s">
        <v>196</v>
      </c>
      <c r="R870" s="1" t="s">
        <v>51</v>
      </c>
      <c r="S870" s="1" t="s">
        <v>53</v>
      </c>
      <c r="T870" s="1"/>
      <c r="Y870" s="1"/>
    </row>
    <row r="871" spans="1:25" x14ac:dyDescent="0.35">
      <c r="A871" s="1">
        <v>1554</v>
      </c>
      <c r="B871" s="1" t="str">
        <f>VLOOKUP(Table1[[#This Row],[Customer ID]],'Customer Lookup'!A:B,2,)</f>
        <v>Joan Floyd</v>
      </c>
      <c r="C871" s="1">
        <v>87487</v>
      </c>
      <c r="D871" s="1" t="str">
        <f>_xlfn.XLOOKUP(Table1[[#This Row],[Product Sub-Category]],'Product Lookup'!A:A,'Product Lookup'!B:B)</f>
        <v>Tables</v>
      </c>
      <c r="E871" s="1">
        <v>7</v>
      </c>
      <c r="F871" s="4">
        <v>124.49</v>
      </c>
      <c r="G871" s="1">
        <v>0.1</v>
      </c>
      <c r="H871" s="2">
        <v>42048</v>
      </c>
      <c r="I871" s="2">
        <v>42049</v>
      </c>
      <c r="J871" s="1" t="s">
        <v>21</v>
      </c>
      <c r="K871" s="1">
        <v>39503</v>
      </c>
      <c r="L871" s="1" t="s">
        <v>22</v>
      </c>
      <c r="M871" s="1" t="s">
        <v>631</v>
      </c>
      <c r="N871" s="1" t="s">
        <v>364</v>
      </c>
      <c r="O871" s="1" t="s">
        <v>2245</v>
      </c>
      <c r="P871" s="1" t="s">
        <v>34</v>
      </c>
      <c r="Q871" s="1" t="s">
        <v>123</v>
      </c>
      <c r="R871" s="1" t="s">
        <v>104</v>
      </c>
      <c r="S871" s="1" t="s">
        <v>108</v>
      </c>
      <c r="T871" s="1"/>
      <c r="Y871" s="1"/>
    </row>
    <row r="872" spans="1:25" x14ac:dyDescent="0.35">
      <c r="A872" s="1">
        <v>1556</v>
      </c>
      <c r="B872" s="1" t="str">
        <f>VLOOKUP(Table1[[#This Row],[Customer ID]],'Customer Lookup'!A:B,2,)</f>
        <v>Carol Wood</v>
      </c>
      <c r="C872" s="1">
        <v>87425</v>
      </c>
      <c r="D872" s="1" t="str">
        <f>_xlfn.XLOOKUP(Table1[[#This Row],[Product Sub-Category]],'Product Lookup'!A:A,'Product Lookup'!B:B)</f>
        <v>Labels</v>
      </c>
      <c r="E872" s="1">
        <v>6</v>
      </c>
      <c r="F872" s="4">
        <v>2.89</v>
      </c>
      <c r="G872" s="1">
        <v>0.05</v>
      </c>
      <c r="H872" s="2">
        <v>42156</v>
      </c>
      <c r="I872" s="2">
        <v>42158</v>
      </c>
      <c r="J872" s="1" t="s">
        <v>31</v>
      </c>
      <c r="K872" s="1">
        <v>22304</v>
      </c>
      <c r="L872" s="1" t="s">
        <v>32</v>
      </c>
      <c r="M872" s="1" t="s">
        <v>592</v>
      </c>
      <c r="N872" s="1" t="s">
        <v>117</v>
      </c>
      <c r="O872" s="1" t="s">
        <v>2245</v>
      </c>
      <c r="P872" s="1" t="s">
        <v>58</v>
      </c>
      <c r="Q872" s="1" t="s">
        <v>116</v>
      </c>
      <c r="R872" s="1" t="s">
        <v>104</v>
      </c>
      <c r="S872" s="1" t="s">
        <v>53</v>
      </c>
      <c r="T872" s="1"/>
      <c r="Y872" s="1"/>
    </row>
    <row r="873" spans="1:25" x14ac:dyDescent="0.35">
      <c r="A873" s="1">
        <v>1556</v>
      </c>
      <c r="B873" s="1" t="str">
        <f>VLOOKUP(Table1[[#This Row],[Customer ID]],'Customer Lookup'!A:B,2,)</f>
        <v>Carol Wood</v>
      </c>
      <c r="C873" s="1">
        <v>87425</v>
      </c>
      <c r="D873" s="1" t="str">
        <f>_xlfn.XLOOKUP(Table1[[#This Row],[Product Sub-Category]],'Product Lookup'!A:A,'Product Lookup'!B:B)</f>
        <v>Paper</v>
      </c>
      <c r="E873" s="1">
        <v>9</v>
      </c>
      <c r="F873" s="4">
        <v>22.84</v>
      </c>
      <c r="G873" s="1">
        <v>0.05</v>
      </c>
      <c r="H873" s="2">
        <v>42156</v>
      </c>
      <c r="I873" s="2">
        <v>42158</v>
      </c>
      <c r="J873" s="1" t="s">
        <v>31</v>
      </c>
      <c r="K873" s="1">
        <v>22304</v>
      </c>
      <c r="L873" s="1" t="s">
        <v>32</v>
      </c>
      <c r="M873" s="1" t="s">
        <v>592</v>
      </c>
      <c r="N873" s="1" t="s">
        <v>117</v>
      </c>
      <c r="O873" s="1" t="s">
        <v>2245</v>
      </c>
      <c r="P873" s="1" t="s">
        <v>58</v>
      </c>
      <c r="Q873" s="1" t="s">
        <v>83</v>
      </c>
      <c r="R873" s="1" t="s">
        <v>104</v>
      </c>
      <c r="S873" s="1" t="s">
        <v>53</v>
      </c>
      <c r="T873" s="1"/>
      <c r="Y873" s="1"/>
    </row>
    <row r="874" spans="1:25" x14ac:dyDescent="0.35">
      <c r="A874" s="1">
        <v>1557</v>
      </c>
      <c r="B874" s="1" t="str">
        <f>VLOOKUP(Table1[[#This Row],[Customer ID]],'Customer Lookup'!A:B,2,)</f>
        <v>James Nicholson</v>
      </c>
      <c r="C874" s="1">
        <v>87426</v>
      </c>
      <c r="D874" s="1" t="str">
        <f>_xlfn.XLOOKUP(Table1[[#This Row],[Product Sub-Category]],'Product Lookup'!A:A,'Product Lookup'!B:B)</f>
        <v>Appliances</v>
      </c>
      <c r="E874" s="1">
        <v>15</v>
      </c>
      <c r="F874" s="4">
        <v>60.98</v>
      </c>
      <c r="G874" s="1">
        <v>0.05</v>
      </c>
      <c r="H874" s="2">
        <v>42088</v>
      </c>
      <c r="I874" s="2">
        <v>42096</v>
      </c>
      <c r="J874" s="1" t="s">
        <v>98</v>
      </c>
      <c r="K874" s="1">
        <v>22003</v>
      </c>
      <c r="L874" s="1" t="s">
        <v>32</v>
      </c>
      <c r="M874" s="1" t="s">
        <v>632</v>
      </c>
      <c r="N874" s="1" t="s">
        <v>117</v>
      </c>
      <c r="O874" s="1" t="s">
        <v>2245</v>
      </c>
      <c r="P874" s="1" t="s">
        <v>58</v>
      </c>
      <c r="Q874" s="1" t="s">
        <v>196</v>
      </c>
      <c r="R874" s="1" t="s">
        <v>104</v>
      </c>
      <c r="S874" s="1" t="s">
        <v>178</v>
      </c>
      <c r="T874" s="1"/>
      <c r="Y874" s="1"/>
    </row>
    <row r="875" spans="1:25" x14ac:dyDescent="0.35">
      <c r="A875" s="1">
        <v>1557</v>
      </c>
      <c r="B875" s="1" t="str">
        <f>VLOOKUP(Table1[[#This Row],[Customer ID]],'Customer Lookup'!A:B,2,)</f>
        <v>James Nicholson</v>
      </c>
      <c r="C875" s="1">
        <v>87426</v>
      </c>
      <c r="D875" s="1" t="str">
        <f>_xlfn.XLOOKUP(Table1[[#This Row],[Product Sub-Category]],'Product Lookup'!A:A,'Product Lookup'!B:B)</f>
        <v>Computer Peripherals</v>
      </c>
      <c r="E875" s="1">
        <v>12</v>
      </c>
      <c r="F875" s="4">
        <v>29.89</v>
      </c>
      <c r="G875" s="1">
        <v>0.05</v>
      </c>
      <c r="H875" s="2">
        <v>42088</v>
      </c>
      <c r="I875" s="2">
        <v>42090</v>
      </c>
      <c r="J875" s="1" t="s">
        <v>98</v>
      </c>
      <c r="K875" s="1">
        <v>22003</v>
      </c>
      <c r="L875" s="1" t="s">
        <v>32</v>
      </c>
      <c r="M875" s="1" t="s">
        <v>632</v>
      </c>
      <c r="N875" s="1" t="s">
        <v>117</v>
      </c>
      <c r="O875" s="1" t="s">
        <v>2245</v>
      </c>
      <c r="P875" s="1" t="s">
        <v>73</v>
      </c>
      <c r="Q875" s="1" t="s">
        <v>144</v>
      </c>
      <c r="R875" s="1" t="s">
        <v>104</v>
      </c>
      <c r="S875" s="1" t="s">
        <v>44</v>
      </c>
      <c r="T875" s="1"/>
      <c r="Y875" s="1"/>
    </row>
    <row r="876" spans="1:25" x14ac:dyDescent="0.35">
      <c r="A876" s="1">
        <v>1559</v>
      </c>
      <c r="B876" s="1" t="str">
        <f>VLOOKUP(Table1[[#This Row],[Customer ID]],'Customer Lookup'!A:B,2,)</f>
        <v>Zachary Maynard</v>
      </c>
      <c r="C876" s="1">
        <v>87424</v>
      </c>
      <c r="D876" s="1" t="str">
        <f>_xlfn.XLOOKUP(Table1[[#This Row],[Product Sub-Category]],'Product Lookup'!A:A,'Product Lookup'!B:B)</f>
        <v>Chairs</v>
      </c>
      <c r="E876" s="1">
        <v>5</v>
      </c>
      <c r="F876" s="4">
        <v>226.67</v>
      </c>
      <c r="G876" s="1">
        <v>0.1</v>
      </c>
      <c r="H876" s="2">
        <v>42109</v>
      </c>
      <c r="I876" s="2">
        <v>42111</v>
      </c>
      <c r="J876" s="1" t="s">
        <v>41</v>
      </c>
      <c r="K876" s="1">
        <v>24060</v>
      </c>
      <c r="L876" s="1" t="s">
        <v>22</v>
      </c>
      <c r="M876" s="1" t="s">
        <v>633</v>
      </c>
      <c r="N876" s="1" t="s">
        <v>117</v>
      </c>
      <c r="O876" s="1" t="s">
        <v>2244</v>
      </c>
      <c r="P876" s="1" t="s">
        <v>34</v>
      </c>
      <c r="Q876" s="1" t="s">
        <v>35</v>
      </c>
      <c r="R876" s="1" t="s">
        <v>104</v>
      </c>
      <c r="S876" s="1" t="s">
        <v>36</v>
      </c>
      <c r="T876" s="1"/>
      <c r="Y876" s="1"/>
    </row>
    <row r="877" spans="1:25" x14ac:dyDescent="0.35">
      <c r="A877" s="1">
        <v>1561</v>
      </c>
      <c r="B877" s="1" t="str">
        <f>VLOOKUP(Table1[[#This Row],[Customer ID]],'Customer Lookup'!A:B,2,)</f>
        <v>Edwin Coley</v>
      </c>
      <c r="C877" s="1">
        <v>88093</v>
      </c>
      <c r="D877" s="1" t="str">
        <f>_xlfn.XLOOKUP(Table1[[#This Row],[Product Sub-Category]],'Product Lookup'!A:A,'Product Lookup'!B:B)</f>
        <v>Paper</v>
      </c>
      <c r="E877" s="1">
        <v>9</v>
      </c>
      <c r="F877" s="4">
        <v>11.34</v>
      </c>
      <c r="G877" s="1">
        <v>0.05</v>
      </c>
      <c r="H877" s="2">
        <v>42064</v>
      </c>
      <c r="I877" s="2">
        <v>42065</v>
      </c>
      <c r="J877" s="1" t="s">
        <v>21</v>
      </c>
      <c r="K877" s="1">
        <v>76063</v>
      </c>
      <c r="L877" s="1" t="s">
        <v>32</v>
      </c>
      <c r="M877" s="1" t="s">
        <v>589</v>
      </c>
      <c r="N877" s="1" t="s">
        <v>112</v>
      </c>
      <c r="O877" s="1" t="s">
        <v>2244</v>
      </c>
      <c r="P877" s="1" t="s">
        <v>58</v>
      </c>
      <c r="Q877" s="1" t="s">
        <v>83</v>
      </c>
      <c r="R877" s="1" t="s">
        <v>81</v>
      </c>
      <c r="S877" s="1" t="s">
        <v>53</v>
      </c>
      <c r="T877" s="1"/>
      <c r="Y877" s="1"/>
    </row>
    <row r="878" spans="1:25" x14ac:dyDescent="0.35">
      <c r="A878" s="1">
        <v>1561</v>
      </c>
      <c r="B878" s="1" t="str">
        <f>VLOOKUP(Table1[[#This Row],[Customer ID]],'Customer Lookup'!A:B,2,)</f>
        <v>Edwin Coley</v>
      </c>
      <c r="C878" s="1">
        <v>88094</v>
      </c>
      <c r="D878" s="1" t="str">
        <f>_xlfn.XLOOKUP(Table1[[#This Row],[Product Sub-Category]],'Product Lookup'!A:A,'Product Lookup'!B:B)</f>
        <v>Furnishings</v>
      </c>
      <c r="E878" s="1">
        <v>5</v>
      </c>
      <c r="F878" s="4">
        <v>12.2</v>
      </c>
      <c r="G878" s="1">
        <v>0.05</v>
      </c>
      <c r="H878" s="2">
        <v>42107</v>
      </c>
      <c r="I878" s="2">
        <v>42108</v>
      </c>
      <c r="J878" s="1" t="s">
        <v>41</v>
      </c>
      <c r="K878" s="1">
        <v>76063</v>
      </c>
      <c r="L878" s="1" t="s">
        <v>32</v>
      </c>
      <c r="M878" s="1" t="s">
        <v>589</v>
      </c>
      <c r="N878" s="1" t="s">
        <v>112</v>
      </c>
      <c r="O878" s="1" t="s">
        <v>2245</v>
      </c>
      <c r="P878" s="1" t="s">
        <v>34</v>
      </c>
      <c r="Q878" s="1" t="s">
        <v>52</v>
      </c>
      <c r="R878" s="1" t="s">
        <v>81</v>
      </c>
      <c r="S878" s="1" t="s">
        <v>44</v>
      </c>
      <c r="T878" s="1"/>
      <c r="Y878" s="1"/>
    </row>
    <row r="879" spans="1:25" x14ac:dyDescent="0.35">
      <c r="A879" s="1">
        <v>1574</v>
      </c>
      <c r="B879" s="1" t="str">
        <f>VLOOKUP(Table1[[#This Row],[Customer ID]],'Customer Lookup'!A:B,2,)</f>
        <v>Sherry Hurley</v>
      </c>
      <c r="C879" s="1">
        <v>86966</v>
      </c>
      <c r="D879" s="1" t="str">
        <f>_xlfn.XLOOKUP(Table1[[#This Row],[Product Sub-Category]],'Product Lookup'!A:A,'Product Lookup'!B:B)</f>
        <v>Computer Peripherals</v>
      </c>
      <c r="E879" s="1">
        <v>19</v>
      </c>
      <c r="F879" s="4">
        <v>20.95</v>
      </c>
      <c r="G879" s="1">
        <v>0.05</v>
      </c>
      <c r="H879" s="2">
        <v>42044</v>
      </c>
      <c r="I879" s="2">
        <v>42045</v>
      </c>
      <c r="J879" s="1" t="s">
        <v>50</v>
      </c>
      <c r="K879" s="1">
        <v>28314</v>
      </c>
      <c r="L879" s="1" t="s">
        <v>32</v>
      </c>
      <c r="M879" s="1" t="s">
        <v>634</v>
      </c>
      <c r="N879" s="1" t="s">
        <v>225</v>
      </c>
      <c r="O879" s="1" t="s">
        <v>2243</v>
      </c>
      <c r="P879" s="1" t="s">
        <v>73</v>
      </c>
      <c r="Q879" s="1" t="s">
        <v>144</v>
      </c>
      <c r="R879" s="1" t="s">
        <v>104</v>
      </c>
      <c r="S879" s="1" t="s">
        <v>53</v>
      </c>
      <c r="T879" s="1"/>
      <c r="Y879" s="1"/>
    </row>
    <row r="880" spans="1:25" x14ac:dyDescent="0.35">
      <c r="A880" s="1">
        <v>1580</v>
      </c>
      <c r="B880" s="1" t="str">
        <f>VLOOKUP(Table1[[#This Row],[Customer ID]],'Customer Lookup'!A:B,2,)</f>
        <v>Ronnie Nolan</v>
      </c>
      <c r="C880" s="1">
        <v>90934</v>
      </c>
      <c r="D880" s="1" t="str">
        <f>_xlfn.XLOOKUP(Table1[[#This Row],[Product Sub-Category]],'Product Lookup'!A:A,'Product Lookup'!B:B)</f>
        <v>Envelopes</v>
      </c>
      <c r="E880" s="1">
        <v>1</v>
      </c>
      <c r="F880" s="4">
        <v>11.58</v>
      </c>
      <c r="G880" s="1">
        <v>0.05</v>
      </c>
      <c r="H880" s="2">
        <v>42051</v>
      </c>
      <c r="I880" s="2">
        <v>42055</v>
      </c>
      <c r="J880" s="1" t="s">
        <v>98</v>
      </c>
      <c r="K880" s="1">
        <v>4901</v>
      </c>
      <c r="L880" s="1" t="s">
        <v>32</v>
      </c>
      <c r="M880" s="1" t="s">
        <v>635</v>
      </c>
      <c r="N880" s="1" t="s">
        <v>147</v>
      </c>
      <c r="O880" s="1" t="s">
        <v>2243</v>
      </c>
      <c r="P880" s="1" t="s">
        <v>58</v>
      </c>
      <c r="Q880" s="1" t="s">
        <v>61</v>
      </c>
      <c r="R880" s="1" t="s">
        <v>81</v>
      </c>
      <c r="S880" s="1" t="s">
        <v>53</v>
      </c>
      <c r="T880" s="1"/>
      <c r="Y880" s="1"/>
    </row>
    <row r="881" spans="1:25" x14ac:dyDescent="0.35">
      <c r="A881" s="1">
        <v>1590</v>
      </c>
      <c r="B881" s="1" t="str">
        <f>VLOOKUP(Table1[[#This Row],[Customer ID]],'Customer Lookup'!A:B,2,)</f>
        <v>Lucille Buchanan</v>
      </c>
      <c r="C881" s="1">
        <v>86668</v>
      </c>
      <c r="D881" s="1" t="str">
        <f>_xlfn.XLOOKUP(Table1[[#This Row],[Product Sub-Category]],'Product Lookup'!A:A,'Product Lookup'!B:B)</f>
        <v>Furnishings</v>
      </c>
      <c r="E881" s="1">
        <v>7</v>
      </c>
      <c r="F881" s="4">
        <v>19.04</v>
      </c>
      <c r="G881" s="1">
        <v>0.05</v>
      </c>
      <c r="H881" s="2">
        <v>42098</v>
      </c>
      <c r="I881" s="2">
        <v>42098</v>
      </c>
      <c r="J881" s="1" t="s">
        <v>50</v>
      </c>
      <c r="K881" s="1">
        <v>44094</v>
      </c>
      <c r="L881" s="1" t="s">
        <v>22</v>
      </c>
      <c r="M881" s="1" t="s">
        <v>636</v>
      </c>
      <c r="N881" s="1" t="s">
        <v>124</v>
      </c>
      <c r="O881" s="1" t="s">
        <v>2244</v>
      </c>
      <c r="P881" s="1" t="s">
        <v>34</v>
      </c>
      <c r="Q881" s="1" t="s">
        <v>52</v>
      </c>
      <c r="R881" s="1" t="s">
        <v>81</v>
      </c>
      <c r="S881" s="1" t="s">
        <v>53</v>
      </c>
      <c r="T881" s="1"/>
      <c r="Y881" s="1"/>
    </row>
    <row r="882" spans="1:25" x14ac:dyDescent="0.35">
      <c r="A882" s="1">
        <v>1593</v>
      </c>
      <c r="B882" s="1" t="str">
        <f>VLOOKUP(Table1[[#This Row],[Customer ID]],'Customer Lookup'!A:B,2,)</f>
        <v>Ronald O'Neill</v>
      </c>
      <c r="C882" s="1">
        <v>86668</v>
      </c>
      <c r="D882" s="1" t="str">
        <f>_xlfn.XLOOKUP(Table1[[#This Row],[Product Sub-Category]],'Product Lookup'!A:A,'Product Lookup'!B:B)</f>
        <v>Binders</v>
      </c>
      <c r="E882" s="1">
        <v>8</v>
      </c>
      <c r="F882" s="4">
        <v>5.53</v>
      </c>
      <c r="G882" s="1">
        <v>0.05</v>
      </c>
      <c r="H882" s="2">
        <v>42098</v>
      </c>
      <c r="I882" s="2">
        <v>42100</v>
      </c>
      <c r="J882" s="1" t="s">
        <v>50</v>
      </c>
      <c r="K882" s="1">
        <v>74006</v>
      </c>
      <c r="L882" s="1" t="s">
        <v>32</v>
      </c>
      <c r="M882" s="1" t="s">
        <v>218</v>
      </c>
      <c r="N882" s="1" t="s">
        <v>217</v>
      </c>
      <c r="O882" s="1" t="s">
        <v>2243</v>
      </c>
      <c r="P882" s="1" t="s">
        <v>58</v>
      </c>
      <c r="Q882" s="1" t="s">
        <v>2236</v>
      </c>
      <c r="R882" s="1" t="s">
        <v>81</v>
      </c>
      <c r="S882" s="1" t="s">
        <v>53</v>
      </c>
      <c r="T882" s="1"/>
      <c r="Y882" s="1"/>
    </row>
    <row r="883" spans="1:25" x14ac:dyDescent="0.35">
      <c r="A883" s="1">
        <v>1595</v>
      </c>
      <c r="B883" s="1" t="str">
        <f>VLOOKUP(Table1[[#This Row],[Customer ID]],'Customer Lookup'!A:B,2,)</f>
        <v>Chad Henson</v>
      </c>
      <c r="C883" s="1">
        <v>90796</v>
      </c>
      <c r="D883" s="1" t="str">
        <f>_xlfn.XLOOKUP(Table1[[#This Row],[Product Sub-Category]],'Product Lookup'!A:A,'Product Lookup'!B:B)</f>
        <v>Chairs</v>
      </c>
      <c r="E883" s="1">
        <v>14</v>
      </c>
      <c r="F883" s="4">
        <v>500.98</v>
      </c>
      <c r="G883" s="1">
        <v>0.1</v>
      </c>
      <c r="H883" s="2">
        <v>42135</v>
      </c>
      <c r="I883" s="2">
        <v>42136</v>
      </c>
      <c r="J883" s="1" t="s">
        <v>21</v>
      </c>
      <c r="K883" s="1">
        <v>25705</v>
      </c>
      <c r="L883" s="1" t="s">
        <v>22</v>
      </c>
      <c r="M883" s="1" t="s">
        <v>637</v>
      </c>
      <c r="N883" s="1" t="s">
        <v>356</v>
      </c>
      <c r="O883" s="1" t="s">
        <v>2243</v>
      </c>
      <c r="P883" s="1" t="s">
        <v>34</v>
      </c>
      <c r="Q883" s="1" t="s">
        <v>35</v>
      </c>
      <c r="R883" s="1" t="s">
        <v>81</v>
      </c>
      <c r="S883" s="1" t="s">
        <v>36</v>
      </c>
      <c r="T883" s="1"/>
      <c r="Y883" s="1"/>
    </row>
    <row r="884" spans="1:25" x14ac:dyDescent="0.35">
      <c r="A884" s="1">
        <v>1595</v>
      </c>
      <c r="B884" s="1" t="str">
        <f>VLOOKUP(Table1[[#This Row],[Customer ID]],'Customer Lookup'!A:B,2,)</f>
        <v>Chad Henson</v>
      </c>
      <c r="C884" s="1">
        <v>90796</v>
      </c>
      <c r="D884" s="1" t="str">
        <f>_xlfn.XLOOKUP(Table1[[#This Row],[Product Sub-Category]],'Product Lookup'!A:A,'Product Lookup'!B:B)</f>
        <v>Furnishings</v>
      </c>
      <c r="E884" s="1">
        <v>9</v>
      </c>
      <c r="F884" s="4">
        <v>9.77</v>
      </c>
      <c r="G884" s="1">
        <v>0.05</v>
      </c>
      <c r="H884" s="2">
        <v>42135</v>
      </c>
      <c r="I884" s="2">
        <v>42136</v>
      </c>
      <c r="J884" s="1" t="s">
        <v>21</v>
      </c>
      <c r="K884" s="1">
        <v>25705</v>
      </c>
      <c r="L884" s="1" t="s">
        <v>32</v>
      </c>
      <c r="M884" s="1" t="s">
        <v>637</v>
      </c>
      <c r="N884" s="1" t="s">
        <v>356</v>
      </c>
      <c r="O884" s="1" t="s">
        <v>2243</v>
      </c>
      <c r="P884" s="1" t="s">
        <v>34</v>
      </c>
      <c r="Q884" s="1" t="s">
        <v>52</v>
      </c>
      <c r="R884" s="1" t="s">
        <v>81</v>
      </c>
      <c r="S884" s="1" t="s">
        <v>75</v>
      </c>
      <c r="T884" s="1"/>
      <c r="Y884" s="1"/>
    </row>
    <row r="885" spans="1:25" x14ac:dyDescent="0.35">
      <c r="A885" s="1">
        <v>1595</v>
      </c>
      <c r="B885" s="1" t="str">
        <f>VLOOKUP(Table1[[#This Row],[Customer ID]],'Customer Lookup'!A:B,2,)</f>
        <v>Chad Henson</v>
      </c>
      <c r="C885" s="1">
        <v>90796</v>
      </c>
      <c r="D885" s="1" t="str">
        <f>_xlfn.XLOOKUP(Table1[[#This Row],[Product Sub-Category]],'Product Lookup'!A:A,'Product Lookup'!B:B)</f>
        <v>Pens</v>
      </c>
      <c r="E885" s="1">
        <v>42</v>
      </c>
      <c r="F885" s="4">
        <v>3.28</v>
      </c>
      <c r="G885" s="1">
        <v>0.05</v>
      </c>
      <c r="H885" s="2">
        <v>42135</v>
      </c>
      <c r="I885" s="2">
        <v>42137</v>
      </c>
      <c r="J885" s="1" t="s">
        <v>21</v>
      </c>
      <c r="K885" s="1">
        <v>25705</v>
      </c>
      <c r="L885" s="1" t="s">
        <v>32</v>
      </c>
      <c r="M885" s="1" t="s">
        <v>637</v>
      </c>
      <c r="N885" s="1" t="s">
        <v>356</v>
      </c>
      <c r="O885" s="1" t="s">
        <v>2243</v>
      </c>
      <c r="P885" s="1" t="s">
        <v>58</v>
      </c>
      <c r="Q885" s="1" t="s">
        <v>25</v>
      </c>
      <c r="R885" s="1" t="s">
        <v>81</v>
      </c>
      <c r="S885" s="1" t="s">
        <v>26</v>
      </c>
      <c r="T885" s="1"/>
      <c r="Y885" s="1"/>
    </row>
    <row r="886" spans="1:25" x14ac:dyDescent="0.35">
      <c r="A886" s="1">
        <v>1602</v>
      </c>
      <c r="B886" s="1" t="str">
        <f>VLOOKUP(Table1[[#This Row],[Customer ID]],'Customer Lookup'!A:B,2,)</f>
        <v>Frank Hess</v>
      </c>
      <c r="C886" s="1">
        <v>89680</v>
      </c>
      <c r="D886" s="1" t="str">
        <f>_xlfn.XLOOKUP(Table1[[#This Row],[Product Sub-Category]],'Product Lookup'!A:A,'Product Lookup'!B:B)</f>
        <v>Paper</v>
      </c>
      <c r="E886" s="1">
        <v>2</v>
      </c>
      <c r="F886" s="4">
        <v>9.11</v>
      </c>
      <c r="G886" s="1">
        <v>0.05</v>
      </c>
      <c r="H886" s="2">
        <v>42104</v>
      </c>
      <c r="I886" s="2">
        <v>42106</v>
      </c>
      <c r="J886" s="1" t="s">
        <v>41</v>
      </c>
      <c r="K886" s="1">
        <v>20601</v>
      </c>
      <c r="L886" s="1" t="s">
        <v>32</v>
      </c>
      <c r="M886" s="1" t="s">
        <v>638</v>
      </c>
      <c r="N886" s="1" t="s">
        <v>268</v>
      </c>
      <c r="O886" s="1" t="s">
        <v>2243</v>
      </c>
      <c r="P886" s="1" t="s">
        <v>58</v>
      </c>
      <c r="Q886" s="1" t="s">
        <v>83</v>
      </c>
      <c r="R886" s="1" t="s">
        <v>42</v>
      </c>
      <c r="S886" s="1" t="s">
        <v>26</v>
      </c>
      <c r="T886" s="1"/>
      <c r="Y886" s="1"/>
    </row>
    <row r="887" spans="1:25" x14ac:dyDescent="0.35">
      <c r="A887" s="1">
        <v>1603</v>
      </c>
      <c r="B887" s="1" t="str">
        <f>VLOOKUP(Table1[[#This Row],[Customer ID]],'Customer Lookup'!A:B,2,)</f>
        <v>Alex Watkins</v>
      </c>
      <c r="C887" s="1">
        <v>89679</v>
      </c>
      <c r="D887" s="1" t="str">
        <f>_xlfn.XLOOKUP(Table1[[#This Row],[Product Sub-Category]],'Product Lookup'!A:A,'Product Lookup'!B:B)</f>
        <v>Rubber Bands</v>
      </c>
      <c r="E887" s="1">
        <v>9</v>
      </c>
      <c r="F887" s="4">
        <v>2.1800000000000002</v>
      </c>
      <c r="G887" s="1">
        <v>0.05</v>
      </c>
      <c r="H887" s="2">
        <v>42020</v>
      </c>
      <c r="I887" s="2">
        <v>42022</v>
      </c>
      <c r="J887" s="1" t="s">
        <v>41</v>
      </c>
      <c r="K887" s="1">
        <v>11598</v>
      </c>
      <c r="L887" s="1" t="s">
        <v>32</v>
      </c>
      <c r="M887" s="1" t="s">
        <v>639</v>
      </c>
      <c r="N887" s="1" t="s">
        <v>62</v>
      </c>
      <c r="O887" s="1" t="s">
        <v>2243</v>
      </c>
      <c r="P887" s="1" t="s">
        <v>58</v>
      </c>
      <c r="Q887" s="1" t="s">
        <v>60</v>
      </c>
      <c r="R887" s="1" t="s">
        <v>51</v>
      </c>
      <c r="S887" s="1" t="s">
        <v>26</v>
      </c>
      <c r="T887" s="1"/>
      <c r="Y887" s="1"/>
    </row>
    <row r="888" spans="1:25" x14ac:dyDescent="0.35">
      <c r="A888" s="1">
        <v>1603</v>
      </c>
      <c r="B888" s="1" t="str">
        <f>VLOOKUP(Table1[[#This Row],[Customer ID]],'Customer Lookup'!A:B,2,)</f>
        <v>Alex Watkins</v>
      </c>
      <c r="C888" s="1">
        <v>89679</v>
      </c>
      <c r="D888" s="1" t="str">
        <f>_xlfn.XLOOKUP(Table1[[#This Row],[Product Sub-Category]],'Product Lookup'!A:A,'Product Lookup'!B:B)</f>
        <v>Tables</v>
      </c>
      <c r="E888" s="1">
        <v>1</v>
      </c>
      <c r="F888" s="4">
        <v>179.29</v>
      </c>
      <c r="G888" s="1">
        <v>0.1</v>
      </c>
      <c r="H888" s="2">
        <v>42020</v>
      </c>
      <c r="I888" s="2">
        <v>42022</v>
      </c>
      <c r="J888" s="1" t="s">
        <v>41</v>
      </c>
      <c r="K888" s="1">
        <v>11598</v>
      </c>
      <c r="L888" s="1" t="s">
        <v>22</v>
      </c>
      <c r="M888" s="1" t="s">
        <v>639</v>
      </c>
      <c r="N888" s="1" t="s">
        <v>62</v>
      </c>
      <c r="O888" s="1" t="s">
        <v>2243</v>
      </c>
      <c r="P888" s="1" t="s">
        <v>34</v>
      </c>
      <c r="Q888" s="1" t="s">
        <v>123</v>
      </c>
      <c r="R888" s="1" t="s">
        <v>51</v>
      </c>
      <c r="S888" s="1" t="s">
        <v>108</v>
      </c>
      <c r="T888" s="1"/>
      <c r="Y888" s="1"/>
    </row>
    <row r="889" spans="1:25" x14ac:dyDescent="0.35">
      <c r="A889" s="1">
        <v>1606</v>
      </c>
      <c r="B889" s="1" t="str">
        <f>VLOOKUP(Table1[[#This Row],[Customer ID]],'Customer Lookup'!A:B,2,)</f>
        <v>Don Rogers</v>
      </c>
      <c r="C889" s="1">
        <v>87993</v>
      </c>
      <c r="D889" s="1" t="str">
        <f>_xlfn.XLOOKUP(Table1[[#This Row],[Product Sub-Category]],'Product Lookup'!A:A,'Product Lookup'!B:B)</f>
        <v>Binders</v>
      </c>
      <c r="E889" s="1">
        <v>1</v>
      </c>
      <c r="F889" s="4">
        <v>1.98</v>
      </c>
      <c r="G889" s="1">
        <v>0.05</v>
      </c>
      <c r="H889" s="2">
        <v>42011</v>
      </c>
      <c r="I889" s="2">
        <v>42012</v>
      </c>
      <c r="J889" s="1" t="s">
        <v>50</v>
      </c>
      <c r="K889" s="1">
        <v>11010</v>
      </c>
      <c r="L889" s="1" t="s">
        <v>32</v>
      </c>
      <c r="M889" s="1" t="s">
        <v>640</v>
      </c>
      <c r="N889" s="1" t="s">
        <v>62</v>
      </c>
      <c r="O889" s="1" t="s">
        <v>2243</v>
      </c>
      <c r="P889" s="1" t="s">
        <v>58</v>
      </c>
      <c r="Q889" s="1" t="s">
        <v>2236</v>
      </c>
      <c r="R889" s="1" t="s">
        <v>42</v>
      </c>
      <c r="S889" s="1" t="s">
        <v>53</v>
      </c>
      <c r="T889" s="1"/>
      <c r="Y889" s="1"/>
    </row>
    <row r="890" spans="1:25" x14ac:dyDescent="0.35">
      <c r="A890" s="1">
        <v>1606</v>
      </c>
      <c r="B890" s="1" t="str">
        <f>VLOOKUP(Table1[[#This Row],[Customer ID]],'Customer Lookup'!A:B,2,)</f>
        <v>Don Rogers</v>
      </c>
      <c r="C890" s="1">
        <v>87993</v>
      </c>
      <c r="D890" s="1" t="str">
        <f>_xlfn.XLOOKUP(Table1[[#This Row],[Product Sub-Category]],'Product Lookup'!A:A,'Product Lookup'!B:B)</f>
        <v>Copiers</v>
      </c>
      <c r="E890" s="1">
        <v>1</v>
      </c>
      <c r="F890" s="4">
        <v>699.99</v>
      </c>
      <c r="G890" s="1">
        <v>0.1</v>
      </c>
      <c r="H890" s="2">
        <v>42011</v>
      </c>
      <c r="I890" s="2">
        <v>42012</v>
      </c>
      <c r="J890" s="1" t="s">
        <v>50</v>
      </c>
      <c r="K890" s="1">
        <v>11010</v>
      </c>
      <c r="L890" s="1" t="s">
        <v>22</v>
      </c>
      <c r="M890" s="1" t="s">
        <v>640</v>
      </c>
      <c r="N890" s="1" t="s">
        <v>62</v>
      </c>
      <c r="O890" s="1" t="s">
        <v>2243</v>
      </c>
      <c r="P890" s="1" t="s">
        <v>73</v>
      </c>
      <c r="Q890" s="1" t="s">
        <v>2241</v>
      </c>
      <c r="R890" s="1" t="s">
        <v>42</v>
      </c>
      <c r="S890" s="1" t="s">
        <v>178</v>
      </c>
      <c r="T890" s="1"/>
      <c r="Y890" s="1"/>
    </row>
    <row r="891" spans="1:25" x14ac:dyDescent="0.35">
      <c r="A891" s="1">
        <v>1606</v>
      </c>
      <c r="B891" s="1" t="str">
        <f>VLOOKUP(Table1[[#This Row],[Customer ID]],'Customer Lookup'!A:B,2,)</f>
        <v>Don Rogers</v>
      </c>
      <c r="C891" s="1">
        <v>87993</v>
      </c>
      <c r="D891" s="1" t="str">
        <f>_xlfn.XLOOKUP(Table1[[#This Row],[Product Sub-Category]],'Product Lookup'!A:A,'Product Lookup'!B:B)</f>
        <v>Office Machines</v>
      </c>
      <c r="E891" s="1">
        <v>2</v>
      </c>
      <c r="F891" s="4">
        <v>6783.02</v>
      </c>
      <c r="G891" s="1">
        <v>0.15</v>
      </c>
      <c r="H891" s="2">
        <v>42011</v>
      </c>
      <c r="I891" s="2">
        <v>42012</v>
      </c>
      <c r="J891" s="1" t="s">
        <v>50</v>
      </c>
      <c r="K891" s="1">
        <v>11010</v>
      </c>
      <c r="L891" s="1" t="s">
        <v>32</v>
      </c>
      <c r="M891" s="1" t="s">
        <v>640</v>
      </c>
      <c r="N891" s="1" t="s">
        <v>62</v>
      </c>
      <c r="O891" s="1" t="s">
        <v>2243</v>
      </c>
      <c r="P891" s="1" t="s">
        <v>73</v>
      </c>
      <c r="Q891" s="1" t="s">
        <v>74</v>
      </c>
      <c r="R891" s="1" t="s">
        <v>42</v>
      </c>
      <c r="S891" s="1" t="s">
        <v>178</v>
      </c>
      <c r="T891" s="1"/>
      <c r="Y891" s="1"/>
    </row>
    <row r="892" spans="1:25" x14ac:dyDescent="0.35">
      <c r="A892" s="1">
        <v>1607</v>
      </c>
      <c r="B892" s="1" t="str">
        <f>VLOOKUP(Table1[[#This Row],[Customer ID]],'Customer Lookup'!A:B,2,)</f>
        <v>Kathleen Huang Hall</v>
      </c>
      <c r="C892" s="1">
        <v>87994</v>
      </c>
      <c r="D892" s="1" t="str">
        <f>_xlfn.XLOOKUP(Table1[[#This Row],[Product Sub-Category]],'Product Lookup'!A:A,'Product Lookup'!B:B)</f>
        <v>Binders</v>
      </c>
      <c r="E892" s="1">
        <v>7</v>
      </c>
      <c r="F892" s="4">
        <v>15.16</v>
      </c>
      <c r="G892" s="1">
        <v>0.05</v>
      </c>
      <c r="H892" s="2">
        <v>42109</v>
      </c>
      <c r="I892" s="2">
        <v>42109</v>
      </c>
      <c r="J892" s="1" t="s">
        <v>31</v>
      </c>
      <c r="K892" s="1">
        <v>11520</v>
      </c>
      <c r="L892" s="1" t="s">
        <v>32</v>
      </c>
      <c r="M892" s="1" t="s">
        <v>641</v>
      </c>
      <c r="N892" s="1" t="s">
        <v>62</v>
      </c>
      <c r="O892" s="1" t="s">
        <v>2243</v>
      </c>
      <c r="P892" s="1" t="s">
        <v>58</v>
      </c>
      <c r="Q892" s="1" t="s">
        <v>2236</v>
      </c>
      <c r="R892" s="1" t="s">
        <v>42</v>
      </c>
      <c r="S892" s="1" t="s">
        <v>53</v>
      </c>
      <c r="T892" s="1"/>
      <c r="Y892" s="1"/>
    </row>
    <row r="893" spans="1:25" x14ac:dyDescent="0.35">
      <c r="A893" s="1">
        <v>1607</v>
      </c>
      <c r="B893" s="1" t="str">
        <f>VLOOKUP(Table1[[#This Row],[Customer ID]],'Customer Lookup'!A:B,2,)</f>
        <v>Kathleen Huang Hall</v>
      </c>
      <c r="C893" s="1">
        <v>87995</v>
      </c>
      <c r="D893" s="1" t="str">
        <f>_xlfn.XLOOKUP(Table1[[#This Row],[Product Sub-Category]],'Product Lookup'!A:A,'Product Lookup'!B:B)</f>
        <v>Scissors</v>
      </c>
      <c r="E893" s="1">
        <v>21</v>
      </c>
      <c r="F893" s="4">
        <v>5.68</v>
      </c>
      <c r="G893" s="1">
        <v>0.05</v>
      </c>
      <c r="H893" s="2">
        <v>42041</v>
      </c>
      <c r="I893" s="2">
        <v>42045</v>
      </c>
      <c r="J893" s="1" t="s">
        <v>98</v>
      </c>
      <c r="K893" s="1">
        <v>11520</v>
      </c>
      <c r="L893" s="1" t="s">
        <v>22</v>
      </c>
      <c r="M893" s="1" t="s">
        <v>641</v>
      </c>
      <c r="N893" s="1" t="s">
        <v>62</v>
      </c>
      <c r="O893" s="1" t="s">
        <v>1097</v>
      </c>
      <c r="P893" s="1" t="s">
        <v>58</v>
      </c>
      <c r="Q893" s="1" t="s">
        <v>2239</v>
      </c>
      <c r="R893" s="1" t="s">
        <v>42</v>
      </c>
      <c r="S893" s="1" t="s">
        <v>44</v>
      </c>
      <c r="T893" s="1"/>
      <c r="Y893" s="1"/>
    </row>
    <row r="894" spans="1:25" x14ac:dyDescent="0.35">
      <c r="A894" s="1">
        <v>1609</v>
      </c>
      <c r="B894" s="1" t="str">
        <f>VLOOKUP(Table1[[#This Row],[Customer ID]],'Customer Lookup'!A:B,2,)</f>
        <v>Jerry Ennis</v>
      </c>
      <c r="C894" s="1">
        <v>87824</v>
      </c>
      <c r="D894" s="1" t="str">
        <f>_xlfn.XLOOKUP(Table1[[#This Row],[Product Sub-Category]],'Product Lookup'!A:A,'Product Lookup'!B:B)</f>
        <v>Binders</v>
      </c>
      <c r="E894" s="1">
        <v>7</v>
      </c>
      <c r="F894" s="4">
        <v>2.16</v>
      </c>
      <c r="G894" s="1">
        <v>0.05</v>
      </c>
      <c r="H894" s="2">
        <v>42135</v>
      </c>
      <c r="I894" s="2">
        <v>42136</v>
      </c>
      <c r="J894" s="1" t="s">
        <v>21</v>
      </c>
      <c r="K894" s="1">
        <v>95823</v>
      </c>
      <c r="L894" s="1" t="s">
        <v>32</v>
      </c>
      <c r="M894" s="1" t="s">
        <v>642</v>
      </c>
      <c r="N894" s="1" t="s">
        <v>37</v>
      </c>
      <c r="O894" s="1" t="s">
        <v>1097</v>
      </c>
      <c r="P894" s="1" t="s">
        <v>58</v>
      </c>
      <c r="Q894" s="1" t="s">
        <v>2236</v>
      </c>
      <c r="R894" s="1" t="s">
        <v>104</v>
      </c>
      <c r="S894" s="1" t="s">
        <v>53</v>
      </c>
      <c r="T894" s="1"/>
      <c r="Y894" s="1"/>
    </row>
    <row r="895" spans="1:25" x14ac:dyDescent="0.35">
      <c r="A895" s="1">
        <v>1609</v>
      </c>
      <c r="B895" s="1" t="str">
        <f>VLOOKUP(Table1[[#This Row],[Customer ID]],'Customer Lookup'!A:B,2,)</f>
        <v>Jerry Ennis</v>
      </c>
      <c r="C895" s="1">
        <v>87824</v>
      </c>
      <c r="D895" s="1" t="str">
        <f>_xlfn.XLOOKUP(Table1[[#This Row],[Product Sub-Category]],'Product Lookup'!A:A,'Product Lookup'!B:B)</f>
        <v>Storage</v>
      </c>
      <c r="E895" s="1">
        <v>2</v>
      </c>
      <c r="F895" s="4">
        <v>9.7100000000000009</v>
      </c>
      <c r="G895" s="1">
        <v>0.05</v>
      </c>
      <c r="H895" s="2">
        <v>42135</v>
      </c>
      <c r="I895" s="2">
        <v>42135</v>
      </c>
      <c r="J895" s="1" t="s">
        <v>21</v>
      </c>
      <c r="K895" s="1">
        <v>95823</v>
      </c>
      <c r="L895" s="1" t="s">
        <v>32</v>
      </c>
      <c r="M895" s="1" t="s">
        <v>642</v>
      </c>
      <c r="N895" s="1" t="s">
        <v>37</v>
      </c>
      <c r="O895" s="1" t="s">
        <v>2243</v>
      </c>
      <c r="P895" s="1" t="s">
        <v>58</v>
      </c>
      <c r="Q895" s="1" t="s">
        <v>119</v>
      </c>
      <c r="R895" s="1" t="s">
        <v>104</v>
      </c>
      <c r="S895" s="1" t="s">
        <v>53</v>
      </c>
      <c r="T895" s="1"/>
      <c r="Y895" s="1"/>
    </row>
    <row r="896" spans="1:25" x14ac:dyDescent="0.35">
      <c r="A896" s="1">
        <v>1614</v>
      </c>
      <c r="B896" s="1" t="str">
        <f>VLOOKUP(Table1[[#This Row],[Customer ID]],'Customer Lookup'!A:B,2,)</f>
        <v>Wayne Lutz</v>
      </c>
      <c r="C896" s="1">
        <v>87823</v>
      </c>
      <c r="D896" s="1" t="str">
        <f>_xlfn.XLOOKUP(Table1[[#This Row],[Product Sub-Category]],'Product Lookup'!A:A,'Product Lookup'!B:B)</f>
        <v>Computer Peripherals</v>
      </c>
      <c r="E896" s="1">
        <v>12</v>
      </c>
      <c r="F896" s="4">
        <v>40.97</v>
      </c>
      <c r="G896" s="1">
        <v>0.05</v>
      </c>
      <c r="H896" s="2">
        <v>42102</v>
      </c>
      <c r="I896" s="2">
        <v>42106</v>
      </c>
      <c r="J896" s="1" t="s">
        <v>98</v>
      </c>
      <c r="K896" s="1">
        <v>1748</v>
      </c>
      <c r="L896" s="1" t="s">
        <v>32</v>
      </c>
      <c r="M896" s="1" t="s">
        <v>643</v>
      </c>
      <c r="N896" s="1" t="s">
        <v>152</v>
      </c>
      <c r="O896" s="1" t="s">
        <v>2244</v>
      </c>
      <c r="P896" s="1" t="s">
        <v>73</v>
      </c>
      <c r="Q896" s="1" t="s">
        <v>144</v>
      </c>
      <c r="R896" s="1" t="s">
        <v>104</v>
      </c>
      <c r="S896" s="1" t="s">
        <v>44</v>
      </c>
      <c r="T896" s="1"/>
      <c r="Y896" s="1"/>
    </row>
    <row r="897" spans="1:25" x14ac:dyDescent="0.35">
      <c r="A897" s="1">
        <v>1618</v>
      </c>
      <c r="B897" s="1" t="str">
        <f>VLOOKUP(Table1[[#This Row],[Customer ID]],'Customer Lookup'!A:B,2,)</f>
        <v>June Roberts</v>
      </c>
      <c r="C897" s="1">
        <v>90248</v>
      </c>
      <c r="D897" s="1" t="str">
        <f>_xlfn.XLOOKUP(Table1[[#This Row],[Product Sub-Category]],'Product Lookup'!A:A,'Product Lookup'!B:B)</f>
        <v>Scissors</v>
      </c>
      <c r="E897" s="1">
        <v>13</v>
      </c>
      <c r="F897" s="4">
        <v>12.88</v>
      </c>
      <c r="G897" s="1">
        <v>0.05</v>
      </c>
      <c r="H897" s="2">
        <v>42100</v>
      </c>
      <c r="I897" s="2">
        <v>42100</v>
      </c>
      <c r="J897" s="1" t="s">
        <v>21</v>
      </c>
      <c r="K897" s="1">
        <v>46322</v>
      </c>
      <c r="L897" s="1" t="s">
        <v>32</v>
      </c>
      <c r="M897" s="1" t="s">
        <v>644</v>
      </c>
      <c r="N897" s="1" t="s">
        <v>376</v>
      </c>
      <c r="O897" s="1" t="s">
        <v>2243</v>
      </c>
      <c r="P897" s="1" t="s">
        <v>58</v>
      </c>
      <c r="Q897" s="1" t="s">
        <v>2239</v>
      </c>
      <c r="R897" s="1" t="s">
        <v>104</v>
      </c>
      <c r="S897" s="1" t="s">
        <v>26</v>
      </c>
      <c r="T897" s="1"/>
      <c r="Y897" s="1"/>
    </row>
    <row r="898" spans="1:25" x14ac:dyDescent="0.35">
      <c r="A898" s="1">
        <v>1620</v>
      </c>
      <c r="B898" s="1" t="str">
        <f>VLOOKUP(Table1[[#This Row],[Customer ID]],'Customer Lookup'!A:B,2,)</f>
        <v>Gerald Petty</v>
      </c>
      <c r="C898" s="1">
        <v>90248</v>
      </c>
      <c r="D898" s="1" t="str">
        <f>_xlfn.XLOOKUP(Table1[[#This Row],[Product Sub-Category]],'Product Lookup'!A:A,'Product Lookup'!B:B)</f>
        <v>Telephones</v>
      </c>
      <c r="E898" s="1">
        <v>4</v>
      </c>
      <c r="F898" s="4">
        <v>45.99</v>
      </c>
      <c r="G898" s="1">
        <v>0.05</v>
      </c>
      <c r="H898" s="2">
        <v>42100</v>
      </c>
      <c r="I898" s="2">
        <v>42101</v>
      </c>
      <c r="J898" s="1" t="s">
        <v>21</v>
      </c>
      <c r="K898" s="1">
        <v>17602</v>
      </c>
      <c r="L898" s="1" t="s">
        <v>22</v>
      </c>
      <c r="M898" s="1" t="s">
        <v>519</v>
      </c>
      <c r="N898" s="1" t="s">
        <v>174</v>
      </c>
      <c r="O898" s="1" t="s">
        <v>2244</v>
      </c>
      <c r="P898" s="1" t="s">
        <v>73</v>
      </c>
      <c r="Q898" s="1" t="s">
        <v>2234</v>
      </c>
      <c r="R898" s="1" t="s">
        <v>104</v>
      </c>
      <c r="S898" s="1" t="s">
        <v>53</v>
      </c>
      <c r="T898" s="1"/>
      <c r="Y898" s="1"/>
    </row>
    <row r="899" spans="1:25" x14ac:dyDescent="0.35">
      <c r="A899" s="1">
        <v>1623</v>
      </c>
      <c r="B899" s="1" t="str">
        <f>VLOOKUP(Table1[[#This Row],[Customer ID]],'Customer Lookup'!A:B,2,)</f>
        <v>Patrick Adcock</v>
      </c>
      <c r="C899" s="1">
        <v>87611</v>
      </c>
      <c r="D899" s="1" t="str">
        <f>_xlfn.XLOOKUP(Table1[[#This Row],[Product Sub-Category]],'Product Lookup'!A:A,'Product Lookup'!B:B)</f>
        <v>Binders</v>
      </c>
      <c r="E899" s="1">
        <v>22</v>
      </c>
      <c r="F899" s="4">
        <v>15.01</v>
      </c>
      <c r="G899" s="1">
        <v>0.05</v>
      </c>
      <c r="H899" s="2">
        <v>42148</v>
      </c>
      <c r="I899" s="2">
        <v>42150</v>
      </c>
      <c r="J899" s="1" t="s">
        <v>21</v>
      </c>
      <c r="K899" s="1">
        <v>46375</v>
      </c>
      <c r="L899" s="1" t="s">
        <v>32</v>
      </c>
      <c r="M899" s="1" t="s">
        <v>645</v>
      </c>
      <c r="N899" s="1" t="s">
        <v>376</v>
      </c>
      <c r="O899" s="1" t="s">
        <v>2244</v>
      </c>
      <c r="P899" s="1" t="s">
        <v>58</v>
      </c>
      <c r="Q899" s="1" t="s">
        <v>2236</v>
      </c>
      <c r="R899" s="1" t="s">
        <v>51</v>
      </c>
      <c r="S899" s="1" t="s">
        <v>53</v>
      </c>
      <c r="T899" s="1"/>
      <c r="Y899" s="1"/>
    </row>
    <row r="900" spans="1:25" x14ac:dyDescent="0.35">
      <c r="A900" s="1">
        <v>1623</v>
      </c>
      <c r="B900" s="1" t="str">
        <f>VLOOKUP(Table1[[#This Row],[Customer ID]],'Customer Lookup'!A:B,2,)</f>
        <v>Patrick Adcock</v>
      </c>
      <c r="C900" s="1">
        <v>87611</v>
      </c>
      <c r="D900" s="1" t="str">
        <f>_xlfn.XLOOKUP(Table1[[#This Row],[Product Sub-Category]],'Product Lookup'!A:A,'Product Lookup'!B:B)</f>
        <v>Computer Peripherals</v>
      </c>
      <c r="E900" s="1">
        <v>12</v>
      </c>
      <c r="F900" s="4">
        <v>40.479999999999997</v>
      </c>
      <c r="G900" s="1">
        <v>0.05</v>
      </c>
      <c r="H900" s="2">
        <v>42148</v>
      </c>
      <c r="I900" s="2">
        <v>42150</v>
      </c>
      <c r="J900" s="1" t="s">
        <v>21</v>
      </c>
      <c r="K900" s="1">
        <v>46375</v>
      </c>
      <c r="L900" s="1" t="s">
        <v>32</v>
      </c>
      <c r="M900" s="1" t="s">
        <v>645</v>
      </c>
      <c r="N900" s="1" t="s">
        <v>376</v>
      </c>
      <c r="O900" s="1" t="s">
        <v>2244</v>
      </c>
      <c r="P900" s="1" t="s">
        <v>73</v>
      </c>
      <c r="Q900" s="1" t="s">
        <v>144</v>
      </c>
      <c r="R900" s="1" t="s">
        <v>51</v>
      </c>
      <c r="S900" s="1" t="s">
        <v>53</v>
      </c>
      <c r="T900" s="1"/>
      <c r="Y900" s="1"/>
    </row>
    <row r="901" spans="1:25" x14ac:dyDescent="0.35">
      <c r="A901" s="1">
        <v>1623</v>
      </c>
      <c r="B901" s="1" t="str">
        <f>VLOOKUP(Table1[[#This Row],[Customer ID]],'Customer Lookup'!A:B,2,)</f>
        <v>Patrick Adcock</v>
      </c>
      <c r="C901" s="1">
        <v>87611</v>
      </c>
      <c r="D901" s="1" t="str">
        <f>_xlfn.XLOOKUP(Table1[[#This Row],[Product Sub-Category]],'Product Lookup'!A:A,'Product Lookup'!B:B)</f>
        <v>Storage</v>
      </c>
      <c r="E901" s="1">
        <v>1</v>
      </c>
      <c r="F901" s="4">
        <v>12.28</v>
      </c>
      <c r="G901" s="1">
        <v>0.05</v>
      </c>
      <c r="H901" s="2">
        <v>42148</v>
      </c>
      <c r="I901" s="2">
        <v>42149</v>
      </c>
      <c r="J901" s="1" t="s">
        <v>21</v>
      </c>
      <c r="K901" s="1">
        <v>46375</v>
      </c>
      <c r="L901" s="1" t="s">
        <v>32</v>
      </c>
      <c r="M901" s="1" t="s">
        <v>645</v>
      </c>
      <c r="N901" s="1" t="s">
        <v>376</v>
      </c>
      <c r="O901" s="1" t="s">
        <v>2243</v>
      </c>
      <c r="P901" s="1" t="s">
        <v>58</v>
      </c>
      <c r="Q901" s="1" t="s">
        <v>119</v>
      </c>
      <c r="R901" s="1" t="s">
        <v>51</v>
      </c>
      <c r="S901" s="1" t="s">
        <v>53</v>
      </c>
      <c r="T901" s="1"/>
      <c r="Y901" s="1"/>
    </row>
    <row r="902" spans="1:25" x14ac:dyDescent="0.35">
      <c r="A902" s="1">
        <v>1625</v>
      </c>
      <c r="B902" s="1" t="str">
        <f>VLOOKUP(Table1[[#This Row],[Customer ID]],'Customer Lookup'!A:B,2,)</f>
        <v>Molly Browning</v>
      </c>
      <c r="C902" s="1">
        <v>90600</v>
      </c>
      <c r="D902" s="1" t="str">
        <f>_xlfn.XLOOKUP(Table1[[#This Row],[Product Sub-Category]],'Product Lookup'!A:A,'Product Lookup'!B:B)</f>
        <v>Office Machines</v>
      </c>
      <c r="E902" s="1">
        <v>12</v>
      </c>
      <c r="F902" s="4">
        <v>213.45</v>
      </c>
      <c r="G902" s="1">
        <v>0.1</v>
      </c>
      <c r="H902" s="2">
        <v>42090</v>
      </c>
      <c r="I902" s="2">
        <v>42092</v>
      </c>
      <c r="J902" s="1" t="s">
        <v>50</v>
      </c>
      <c r="K902" s="1">
        <v>11542</v>
      </c>
      <c r="L902" s="1" t="s">
        <v>22</v>
      </c>
      <c r="M902" s="1" t="s">
        <v>646</v>
      </c>
      <c r="N902" s="1" t="s">
        <v>62</v>
      </c>
      <c r="O902" s="1" t="s">
        <v>2243</v>
      </c>
      <c r="P902" s="1" t="s">
        <v>73</v>
      </c>
      <c r="Q902" s="1" t="s">
        <v>74</v>
      </c>
      <c r="R902" s="1" t="s">
        <v>42</v>
      </c>
      <c r="S902" s="1" t="s">
        <v>36</v>
      </c>
      <c r="T902" s="1"/>
      <c r="Y902" s="1"/>
    </row>
    <row r="903" spans="1:25" x14ac:dyDescent="0.35">
      <c r="A903" s="1">
        <v>1625</v>
      </c>
      <c r="B903" s="1" t="str">
        <f>VLOOKUP(Table1[[#This Row],[Customer ID]],'Customer Lookup'!A:B,2,)</f>
        <v>Molly Browning</v>
      </c>
      <c r="C903" s="1">
        <v>90600</v>
      </c>
      <c r="D903" s="1" t="str">
        <f>_xlfn.XLOOKUP(Table1[[#This Row],[Product Sub-Category]],'Product Lookup'!A:A,'Product Lookup'!B:B)</f>
        <v>Paper</v>
      </c>
      <c r="E903" s="1">
        <v>8</v>
      </c>
      <c r="F903" s="4">
        <v>55.98</v>
      </c>
      <c r="G903" s="1">
        <v>0.05</v>
      </c>
      <c r="H903" s="2">
        <v>42090</v>
      </c>
      <c r="I903" s="2">
        <v>42092</v>
      </c>
      <c r="J903" s="1" t="s">
        <v>50</v>
      </c>
      <c r="K903" s="1">
        <v>11542</v>
      </c>
      <c r="L903" s="1" t="s">
        <v>32</v>
      </c>
      <c r="M903" s="1" t="s">
        <v>646</v>
      </c>
      <c r="N903" s="1" t="s">
        <v>62</v>
      </c>
      <c r="O903" s="1" t="s">
        <v>2243</v>
      </c>
      <c r="P903" s="1" t="s">
        <v>58</v>
      </c>
      <c r="Q903" s="1" t="s">
        <v>83</v>
      </c>
      <c r="R903" s="1" t="s">
        <v>42</v>
      </c>
      <c r="S903" s="1" t="s">
        <v>53</v>
      </c>
      <c r="T903" s="1"/>
      <c r="Y903" s="1"/>
    </row>
    <row r="904" spans="1:25" x14ac:dyDescent="0.35">
      <c r="A904" s="1">
        <v>1625</v>
      </c>
      <c r="B904" s="1" t="str">
        <f>VLOOKUP(Table1[[#This Row],[Customer ID]],'Customer Lookup'!A:B,2,)</f>
        <v>Molly Browning</v>
      </c>
      <c r="C904" s="1">
        <v>90600</v>
      </c>
      <c r="D904" s="1" t="str">
        <f>_xlfn.XLOOKUP(Table1[[#This Row],[Product Sub-Category]],'Product Lookup'!A:A,'Product Lookup'!B:B)</f>
        <v>Storage</v>
      </c>
      <c r="E904" s="1">
        <v>1</v>
      </c>
      <c r="F904" s="4">
        <v>16.059999999999999</v>
      </c>
      <c r="G904" s="1">
        <v>0.05</v>
      </c>
      <c r="H904" s="2">
        <v>42090</v>
      </c>
      <c r="I904" s="2">
        <v>42091</v>
      </c>
      <c r="J904" s="1" t="s">
        <v>50</v>
      </c>
      <c r="K904" s="1">
        <v>11542</v>
      </c>
      <c r="L904" s="1" t="s">
        <v>32</v>
      </c>
      <c r="M904" s="1" t="s">
        <v>646</v>
      </c>
      <c r="N904" s="1" t="s">
        <v>62</v>
      </c>
      <c r="O904" s="1" t="s">
        <v>2243</v>
      </c>
      <c r="P904" s="1" t="s">
        <v>58</v>
      </c>
      <c r="Q904" s="1" t="s">
        <v>119</v>
      </c>
      <c r="R904" s="1" t="s">
        <v>42</v>
      </c>
      <c r="S904" s="1" t="s">
        <v>53</v>
      </c>
      <c r="T904" s="1"/>
      <c r="Y904" s="1"/>
    </row>
    <row r="905" spans="1:25" x14ac:dyDescent="0.35">
      <c r="A905" s="1">
        <v>1625</v>
      </c>
      <c r="B905" s="1" t="str">
        <f>VLOOKUP(Table1[[#This Row],[Customer ID]],'Customer Lookup'!A:B,2,)</f>
        <v>Molly Browning</v>
      </c>
      <c r="C905" s="1">
        <v>90601</v>
      </c>
      <c r="D905" s="1" t="str">
        <f>_xlfn.XLOOKUP(Table1[[#This Row],[Product Sub-Category]],'Product Lookup'!A:A,'Product Lookup'!B:B)</f>
        <v>Tables</v>
      </c>
      <c r="E905" s="1">
        <v>11</v>
      </c>
      <c r="F905" s="4">
        <v>209.37</v>
      </c>
      <c r="G905" s="1">
        <v>0.1</v>
      </c>
      <c r="H905" s="2">
        <v>42051</v>
      </c>
      <c r="I905" s="2">
        <v>42053</v>
      </c>
      <c r="J905" s="1" t="s">
        <v>50</v>
      </c>
      <c r="K905" s="1">
        <v>11542</v>
      </c>
      <c r="L905" s="1" t="s">
        <v>32</v>
      </c>
      <c r="M905" s="1" t="s">
        <v>646</v>
      </c>
      <c r="N905" s="1" t="s">
        <v>62</v>
      </c>
      <c r="O905" s="1" t="s">
        <v>2245</v>
      </c>
      <c r="P905" s="1" t="s">
        <v>34</v>
      </c>
      <c r="Q905" s="1" t="s">
        <v>123</v>
      </c>
      <c r="R905" s="1" t="s">
        <v>42</v>
      </c>
      <c r="S905" s="1" t="s">
        <v>178</v>
      </c>
      <c r="T905" s="1"/>
      <c r="Y905" s="1"/>
    </row>
    <row r="906" spans="1:25" x14ac:dyDescent="0.35">
      <c r="A906" s="1">
        <v>1627</v>
      </c>
      <c r="B906" s="1" t="str">
        <f>VLOOKUP(Table1[[#This Row],[Customer ID]],'Customer Lookup'!A:B,2,)</f>
        <v>Aaron Day</v>
      </c>
      <c r="C906" s="1">
        <v>90602</v>
      </c>
      <c r="D906" s="1" t="str">
        <f>_xlfn.XLOOKUP(Table1[[#This Row],[Product Sub-Category]],'Product Lookup'!A:A,'Product Lookup'!B:B)</f>
        <v>Storage</v>
      </c>
      <c r="E906" s="1">
        <v>17</v>
      </c>
      <c r="F906" s="4">
        <v>43.57</v>
      </c>
      <c r="G906" s="1">
        <v>0.05</v>
      </c>
      <c r="H906" s="2">
        <v>42152</v>
      </c>
      <c r="I906" s="2">
        <v>42154</v>
      </c>
      <c r="J906" s="1" t="s">
        <v>21</v>
      </c>
      <c r="K906" s="1">
        <v>37743</v>
      </c>
      <c r="L906" s="1" t="s">
        <v>32</v>
      </c>
      <c r="M906" s="1" t="s">
        <v>647</v>
      </c>
      <c r="N906" s="1" t="s">
        <v>184</v>
      </c>
      <c r="O906" s="1" t="s">
        <v>2245</v>
      </c>
      <c r="P906" s="1" t="s">
        <v>58</v>
      </c>
      <c r="Q906" s="1" t="s">
        <v>119</v>
      </c>
      <c r="R906" s="1" t="s">
        <v>81</v>
      </c>
      <c r="S906" s="1" t="s">
        <v>53</v>
      </c>
      <c r="T906" s="1"/>
      <c r="Y906" s="1"/>
    </row>
    <row r="907" spans="1:25" x14ac:dyDescent="0.35">
      <c r="A907" s="1">
        <v>1632</v>
      </c>
      <c r="B907" s="1" t="str">
        <f>VLOOKUP(Table1[[#This Row],[Customer ID]],'Customer Lookup'!A:B,2,)</f>
        <v>Lori Wolfe</v>
      </c>
      <c r="C907" s="1">
        <v>90530</v>
      </c>
      <c r="D907" s="1" t="str">
        <f>_xlfn.XLOOKUP(Table1[[#This Row],[Product Sub-Category]],'Product Lookup'!A:A,'Product Lookup'!B:B)</f>
        <v>Furnishings</v>
      </c>
      <c r="E907" s="1">
        <v>6</v>
      </c>
      <c r="F907" s="4">
        <v>8.09</v>
      </c>
      <c r="G907" s="1">
        <v>0.05</v>
      </c>
      <c r="H907" s="2">
        <v>42019</v>
      </c>
      <c r="I907" s="2">
        <v>42020</v>
      </c>
      <c r="J907" s="1" t="s">
        <v>21</v>
      </c>
      <c r="K907" s="1">
        <v>39401</v>
      </c>
      <c r="L907" s="1" t="s">
        <v>22</v>
      </c>
      <c r="M907" s="1" t="s">
        <v>648</v>
      </c>
      <c r="N907" s="1" t="s">
        <v>364</v>
      </c>
      <c r="O907" s="1" t="s">
        <v>2245</v>
      </c>
      <c r="P907" s="1" t="s">
        <v>34</v>
      </c>
      <c r="Q907" s="1" t="s">
        <v>52</v>
      </c>
      <c r="R907" s="1" t="s">
        <v>42</v>
      </c>
      <c r="S907" s="1" t="s">
        <v>53</v>
      </c>
      <c r="T907" s="1"/>
      <c r="Y907" s="1"/>
    </row>
    <row r="908" spans="1:25" x14ac:dyDescent="0.35">
      <c r="A908" s="1">
        <v>1632</v>
      </c>
      <c r="B908" s="1" t="str">
        <f>VLOOKUP(Table1[[#This Row],[Customer ID]],'Customer Lookup'!A:B,2,)</f>
        <v>Lori Wolfe</v>
      </c>
      <c r="C908" s="1">
        <v>90533</v>
      </c>
      <c r="D908" s="1" t="str">
        <f>_xlfn.XLOOKUP(Table1[[#This Row],[Product Sub-Category]],'Product Lookup'!A:A,'Product Lookup'!B:B)</f>
        <v>Pens</v>
      </c>
      <c r="E908" s="1">
        <v>9</v>
      </c>
      <c r="F908" s="4">
        <v>25.99</v>
      </c>
      <c r="G908" s="1">
        <v>0.05</v>
      </c>
      <c r="H908" s="2">
        <v>42109</v>
      </c>
      <c r="I908" s="2">
        <v>42111</v>
      </c>
      <c r="J908" s="1" t="s">
        <v>21</v>
      </c>
      <c r="K908" s="1">
        <v>39401</v>
      </c>
      <c r="L908" s="1" t="s">
        <v>32</v>
      </c>
      <c r="M908" s="1" t="s">
        <v>648</v>
      </c>
      <c r="N908" s="1" t="s">
        <v>364</v>
      </c>
      <c r="O908" s="1" t="s">
        <v>2245</v>
      </c>
      <c r="P908" s="1" t="s">
        <v>58</v>
      </c>
      <c r="Q908" s="1" t="s">
        <v>25</v>
      </c>
      <c r="R908" s="1" t="s">
        <v>42</v>
      </c>
      <c r="S908" s="1" t="s">
        <v>53</v>
      </c>
      <c r="T908" s="1"/>
      <c r="Y908" s="1"/>
    </row>
    <row r="909" spans="1:25" x14ac:dyDescent="0.35">
      <c r="A909" s="1">
        <v>1633</v>
      </c>
      <c r="B909" s="1" t="str">
        <f>VLOOKUP(Table1[[#This Row],[Customer ID]],'Customer Lookup'!A:B,2,)</f>
        <v>Gerald Raynor</v>
      </c>
      <c r="C909" s="1">
        <v>90531</v>
      </c>
      <c r="D909" s="1" t="str">
        <f>_xlfn.XLOOKUP(Table1[[#This Row],[Product Sub-Category]],'Product Lookup'!A:A,'Product Lookup'!B:B)</f>
        <v>Computer Peripherals</v>
      </c>
      <c r="E909" s="1">
        <v>6</v>
      </c>
      <c r="F909" s="4">
        <v>5.98</v>
      </c>
      <c r="G909" s="1">
        <v>0.05</v>
      </c>
      <c r="H909" s="2">
        <v>42045</v>
      </c>
      <c r="I909" s="2">
        <v>42047</v>
      </c>
      <c r="J909" s="1" t="s">
        <v>31</v>
      </c>
      <c r="K909" s="1">
        <v>38637</v>
      </c>
      <c r="L909" s="1" t="s">
        <v>32</v>
      </c>
      <c r="M909" s="1" t="s">
        <v>649</v>
      </c>
      <c r="N909" s="1" t="s">
        <v>364</v>
      </c>
      <c r="O909" s="1" t="s">
        <v>2245</v>
      </c>
      <c r="P909" s="1" t="s">
        <v>73</v>
      </c>
      <c r="Q909" s="1" t="s">
        <v>144</v>
      </c>
      <c r="R909" s="1" t="s">
        <v>42</v>
      </c>
      <c r="S909" s="1" t="s">
        <v>44</v>
      </c>
      <c r="T909" s="1"/>
      <c r="Y909" s="1"/>
    </row>
    <row r="910" spans="1:25" x14ac:dyDescent="0.35">
      <c r="A910" s="1">
        <v>1634</v>
      </c>
      <c r="B910" s="1" t="str">
        <f>VLOOKUP(Table1[[#This Row],[Customer ID]],'Customer Lookup'!A:B,2,)</f>
        <v>Katherine W Epstein</v>
      </c>
      <c r="C910" s="1">
        <v>90532</v>
      </c>
      <c r="D910" s="1" t="str">
        <f>_xlfn.XLOOKUP(Table1[[#This Row],[Product Sub-Category]],'Product Lookup'!A:A,'Product Lookup'!B:B)</f>
        <v>Office Machines</v>
      </c>
      <c r="E910" s="1">
        <v>15</v>
      </c>
      <c r="F910" s="4">
        <v>100.97</v>
      </c>
      <c r="G910" s="1">
        <v>0.1</v>
      </c>
      <c r="H910" s="2">
        <v>42103</v>
      </c>
      <c r="I910" s="2">
        <v>42104</v>
      </c>
      <c r="J910" s="1" t="s">
        <v>31</v>
      </c>
      <c r="K910" s="1">
        <v>39212</v>
      </c>
      <c r="L910" s="1" t="s">
        <v>22</v>
      </c>
      <c r="M910" s="1" t="s">
        <v>650</v>
      </c>
      <c r="N910" s="1" t="s">
        <v>364</v>
      </c>
      <c r="O910" s="1" t="s">
        <v>1097</v>
      </c>
      <c r="P910" s="1" t="s">
        <v>73</v>
      </c>
      <c r="Q910" s="1" t="s">
        <v>74</v>
      </c>
      <c r="R910" s="1" t="s">
        <v>42</v>
      </c>
      <c r="S910" s="1" t="s">
        <v>36</v>
      </c>
      <c r="T910" s="1"/>
      <c r="Y910" s="1"/>
    </row>
    <row r="911" spans="1:25" x14ac:dyDescent="0.35">
      <c r="A911" s="1">
        <v>1636</v>
      </c>
      <c r="B911" s="1" t="str">
        <f>VLOOKUP(Table1[[#This Row],[Customer ID]],'Customer Lookup'!A:B,2,)</f>
        <v>Sidney Greenberg</v>
      </c>
      <c r="C911" s="1">
        <v>89704</v>
      </c>
      <c r="D911" s="1" t="str">
        <f>_xlfn.XLOOKUP(Table1[[#This Row],[Product Sub-Category]],'Product Lookup'!A:A,'Product Lookup'!B:B)</f>
        <v>Office Machines</v>
      </c>
      <c r="E911" s="1">
        <v>5</v>
      </c>
      <c r="F911" s="4">
        <v>115.99</v>
      </c>
      <c r="G911" s="1">
        <v>0.1</v>
      </c>
      <c r="H911" s="2">
        <v>42018</v>
      </c>
      <c r="I911" s="2">
        <v>42020</v>
      </c>
      <c r="J911" s="1" t="s">
        <v>41</v>
      </c>
      <c r="K911" s="1">
        <v>93905</v>
      </c>
      <c r="L911" s="1" t="s">
        <v>22</v>
      </c>
      <c r="M911" s="1" t="s">
        <v>651</v>
      </c>
      <c r="N911" s="1" t="s">
        <v>37</v>
      </c>
      <c r="O911" s="1" t="s">
        <v>1097</v>
      </c>
      <c r="P911" s="1" t="s">
        <v>73</v>
      </c>
      <c r="Q911" s="1" t="s">
        <v>74</v>
      </c>
      <c r="R911" s="1" t="s">
        <v>42</v>
      </c>
      <c r="S911" s="1" t="s">
        <v>36</v>
      </c>
      <c r="T911" s="1"/>
      <c r="Y911" s="1"/>
    </row>
    <row r="912" spans="1:25" x14ac:dyDescent="0.35">
      <c r="A912" s="1">
        <v>1636</v>
      </c>
      <c r="B912" s="1" t="str">
        <f>VLOOKUP(Table1[[#This Row],[Customer ID]],'Customer Lookup'!A:B,2,)</f>
        <v>Sidney Greenberg</v>
      </c>
      <c r="C912" s="1">
        <v>89704</v>
      </c>
      <c r="D912" s="1" t="str">
        <f>_xlfn.XLOOKUP(Table1[[#This Row],[Product Sub-Category]],'Product Lookup'!A:A,'Product Lookup'!B:B)</f>
        <v>Pens</v>
      </c>
      <c r="E912" s="1">
        <v>7</v>
      </c>
      <c r="F912" s="4">
        <v>4.28</v>
      </c>
      <c r="G912" s="1">
        <v>0.05</v>
      </c>
      <c r="H912" s="2">
        <v>42018</v>
      </c>
      <c r="I912" s="2">
        <v>42021</v>
      </c>
      <c r="J912" s="1" t="s">
        <v>41</v>
      </c>
      <c r="K912" s="1">
        <v>93905</v>
      </c>
      <c r="L912" s="1" t="s">
        <v>32</v>
      </c>
      <c r="M912" s="1" t="s">
        <v>651</v>
      </c>
      <c r="N912" s="1" t="s">
        <v>37</v>
      </c>
      <c r="O912" s="1" t="s">
        <v>1097</v>
      </c>
      <c r="P912" s="1" t="s">
        <v>58</v>
      </c>
      <c r="Q912" s="1" t="s">
        <v>25</v>
      </c>
      <c r="R912" s="1" t="s">
        <v>42</v>
      </c>
      <c r="S912" s="1" t="s">
        <v>26</v>
      </c>
      <c r="T912" s="1"/>
      <c r="Y912" s="1"/>
    </row>
    <row r="913" spans="1:25" x14ac:dyDescent="0.35">
      <c r="A913" s="1">
        <v>1636</v>
      </c>
      <c r="B913" s="1" t="str">
        <f>VLOOKUP(Table1[[#This Row],[Customer ID]],'Customer Lookup'!A:B,2,)</f>
        <v>Sidney Greenberg</v>
      </c>
      <c r="C913" s="1">
        <v>89706</v>
      </c>
      <c r="D913" s="1" t="str">
        <f>_xlfn.XLOOKUP(Table1[[#This Row],[Product Sub-Category]],'Product Lookup'!A:A,'Product Lookup'!B:B)</f>
        <v>Furnishings</v>
      </c>
      <c r="E913" s="1">
        <v>12</v>
      </c>
      <c r="F913" s="4">
        <v>136.97999999999999</v>
      </c>
      <c r="G913" s="1">
        <v>0.1</v>
      </c>
      <c r="H913" s="2">
        <v>42016</v>
      </c>
      <c r="I913" s="2">
        <v>42018</v>
      </c>
      <c r="J913" s="1" t="s">
        <v>21</v>
      </c>
      <c r="K913" s="1">
        <v>93905</v>
      </c>
      <c r="L913" s="1" t="s">
        <v>22</v>
      </c>
      <c r="M913" s="1" t="s">
        <v>651</v>
      </c>
      <c r="N913" s="1" t="s">
        <v>37</v>
      </c>
      <c r="O913" s="1" t="s">
        <v>2243</v>
      </c>
      <c r="P913" s="1" t="s">
        <v>34</v>
      </c>
      <c r="Q913" s="1" t="s">
        <v>52</v>
      </c>
      <c r="R913" s="1" t="s">
        <v>42</v>
      </c>
      <c r="S913" s="1" t="s">
        <v>178</v>
      </c>
      <c r="T913" s="1"/>
      <c r="Y913" s="1"/>
    </row>
    <row r="914" spans="1:25" x14ac:dyDescent="0.35">
      <c r="A914" s="1">
        <v>1639</v>
      </c>
      <c r="B914" s="1" t="str">
        <f>VLOOKUP(Table1[[#This Row],[Customer ID]],'Customer Lookup'!A:B,2,)</f>
        <v>Marvin Rollins</v>
      </c>
      <c r="C914" s="1">
        <v>89705</v>
      </c>
      <c r="D914" s="1" t="str">
        <f>_xlfn.XLOOKUP(Table1[[#This Row],[Product Sub-Category]],'Product Lookup'!A:A,'Product Lookup'!B:B)</f>
        <v>Paper</v>
      </c>
      <c r="E914" s="1">
        <v>4</v>
      </c>
      <c r="F914" s="4">
        <v>55.48</v>
      </c>
      <c r="G914" s="1">
        <v>0.05</v>
      </c>
      <c r="H914" s="2">
        <v>42061</v>
      </c>
      <c r="I914" s="2">
        <v>42063</v>
      </c>
      <c r="J914" s="1" t="s">
        <v>41</v>
      </c>
      <c r="K914" s="1">
        <v>6901</v>
      </c>
      <c r="L914" s="1" t="s">
        <v>32</v>
      </c>
      <c r="M914" s="1" t="s">
        <v>652</v>
      </c>
      <c r="N914" s="1" t="s">
        <v>171</v>
      </c>
      <c r="O914" s="1" t="s">
        <v>2244</v>
      </c>
      <c r="P914" s="1" t="s">
        <v>58</v>
      </c>
      <c r="Q914" s="1" t="s">
        <v>83</v>
      </c>
      <c r="R914" s="1" t="s">
        <v>42</v>
      </c>
      <c r="S914" s="1" t="s">
        <v>53</v>
      </c>
      <c r="T914" s="1"/>
      <c r="Y914" s="1"/>
    </row>
    <row r="915" spans="1:25" x14ac:dyDescent="0.35">
      <c r="A915" s="1">
        <v>1644</v>
      </c>
      <c r="B915" s="1" t="str">
        <f>VLOOKUP(Table1[[#This Row],[Customer ID]],'Customer Lookup'!A:B,2,)</f>
        <v>Sam Woodward</v>
      </c>
      <c r="C915" s="1">
        <v>87342</v>
      </c>
      <c r="D915" s="1" t="str">
        <f>_xlfn.XLOOKUP(Table1[[#This Row],[Product Sub-Category]],'Product Lookup'!A:A,'Product Lookup'!B:B)</f>
        <v>Furnishings</v>
      </c>
      <c r="E915" s="1">
        <v>1</v>
      </c>
      <c r="F915" s="4">
        <v>107.53</v>
      </c>
      <c r="G915" s="1">
        <v>0.1</v>
      </c>
      <c r="H915" s="2">
        <v>42169</v>
      </c>
      <c r="I915" s="2">
        <v>42171</v>
      </c>
      <c r="J915" s="1" t="s">
        <v>98</v>
      </c>
      <c r="K915" s="1">
        <v>77546</v>
      </c>
      <c r="L915" s="1" t="s">
        <v>32</v>
      </c>
      <c r="M915" s="1" t="s">
        <v>653</v>
      </c>
      <c r="N915" s="1" t="s">
        <v>112</v>
      </c>
      <c r="O915" s="1" t="s">
        <v>2243</v>
      </c>
      <c r="P915" s="1" t="s">
        <v>34</v>
      </c>
      <c r="Q915" s="1" t="s">
        <v>52</v>
      </c>
      <c r="R915" s="1" t="s">
        <v>51</v>
      </c>
      <c r="S915" s="1" t="s">
        <v>75</v>
      </c>
      <c r="T915" s="1"/>
      <c r="Y915" s="1"/>
    </row>
    <row r="916" spans="1:25" x14ac:dyDescent="0.35">
      <c r="A916" s="1">
        <v>1646</v>
      </c>
      <c r="B916" s="1" t="str">
        <f>VLOOKUP(Table1[[#This Row],[Customer ID]],'Customer Lookup'!A:B,2,)</f>
        <v>Eugene Brewer Knox</v>
      </c>
      <c r="C916" s="1">
        <v>90932</v>
      </c>
      <c r="D916" s="1" t="str">
        <f>_xlfn.XLOOKUP(Table1[[#This Row],[Product Sub-Category]],'Product Lookup'!A:A,'Product Lookup'!B:B)</f>
        <v>Rubber Bands</v>
      </c>
      <c r="E916" s="1">
        <v>11</v>
      </c>
      <c r="F916" s="4">
        <v>3.29</v>
      </c>
      <c r="G916" s="1">
        <v>0.05</v>
      </c>
      <c r="H916" s="2">
        <v>42078</v>
      </c>
      <c r="I916" s="2">
        <v>42080</v>
      </c>
      <c r="J916" s="1" t="s">
        <v>31</v>
      </c>
      <c r="K916" s="1">
        <v>11714</v>
      </c>
      <c r="L916" s="1" t="s">
        <v>32</v>
      </c>
      <c r="M916" s="1" t="s">
        <v>654</v>
      </c>
      <c r="N916" s="1" t="s">
        <v>62</v>
      </c>
      <c r="O916" s="1" t="s">
        <v>2244</v>
      </c>
      <c r="P916" s="1" t="s">
        <v>58</v>
      </c>
      <c r="Q916" s="1" t="s">
        <v>60</v>
      </c>
      <c r="R916" s="1" t="s">
        <v>51</v>
      </c>
      <c r="S916" s="1" t="s">
        <v>26</v>
      </c>
      <c r="T916" s="1"/>
      <c r="Y916" s="1"/>
    </row>
    <row r="917" spans="1:25" x14ac:dyDescent="0.35">
      <c r="A917" s="1">
        <v>1648</v>
      </c>
      <c r="B917" s="1" t="str">
        <f>VLOOKUP(Table1[[#This Row],[Customer ID]],'Customer Lookup'!A:B,2,)</f>
        <v>Nina Bowles</v>
      </c>
      <c r="C917" s="1">
        <v>91043</v>
      </c>
      <c r="D917" s="1" t="str">
        <f>_xlfn.XLOOKUP(Table1[[#This Row],[Product Sub-Category]],'Product Lookup'!A:A,'Product Lookup'!B:B)</f>
        <v>Appliances</v>
      </c>
      <c r="E917" s="1">
        <v>17</v>
      </c>
      <c r="F917" s="4">
        <v>46.89</v>
      </c>
      <c r="G917" s="1">
        <v>0.05</v>
      </c>
      <c r="H917" s="2">
        <v>42088</v>
      </c>
      <c r="I917" s="2">
        <v>42090</v>
      </c>
      <c r="J917" s="1" t="s">
        <v>41</v>
      </c>
      <c r="K917" s="1">
        <v>60098</v>
      </c>
      <c r="L917" s="1" t="s">
        <v>32</v>
      </c>
      <c r="M917" s="1" t="s">
        <v>655</v>
      </c>
      <c r="N917" s="1" t="s">
        <v>142</v>
      </c>
      <c r="O917" s="1" t="s">
        <v>2244</v>
      </c>
      <c r="P917" s="1" t="s">
        <v>58</v>
      </c>
      <c r="Q917" s="1" t="s">
        <v>196</v>
      </c>
      <c r="R917" s="1" t="s">
        <v>81</v>
      </c>
      <c r="S917" s="1" t="s">
        <v>75</v>
      </c>
      <c r="T917" s="1"/>
      <c r="Y917" s="1"/>
    </row>
    <row r="918" spans="1:25" x14ac:dyDescent="0.35">
      <c r="A918" s="1">
        <v>1648</v>
      </c>
      <c r="B918" s="1" t="str">
        <f>VLOOKUP(Table1[[#This Row],[Customer ID]],'Customer Lookup'!A:B,2,)</f>
        <v>Nina Bowles</v>
      </c>
      <c r="C918" s="1">
        <v>91043</v>
      </c>
      <c r="D918" s="1" t="str">
        <f>_xlfn.XLOOKUP(Table1[[#This Row],[Product Sub-Category]],'Product Lookup'!A:A,'Product Lookup'!B:B)</f>
        <v>Scissors</v>
      </c>
      <c r="E918" s="1">
        <v>18</v>
      </c>
      <c r="F918" s="4">
        <v>12.98</v>
      </c>
      <c r="G918" s="1">
        <v>0.05</v>
      </c>
      <c r="H918" s="2">
        <v>42088</v>
      </c>
      <c r="I918" s="2">
        <v>42088</v>
      </c>
      <c r="J918" s="1" t="s">
        <v>41</v>
      </c>
      <c r="K918" s="1">
        <v>60098</v>
      </c>
      <c r="L918" s="1" t="s">
        <v>32</v>
      </c>
      <c r="M918" s="1" t="s">
        <v>655</v>
      </c>
      <c r="N918" s="1" t="s">
        <v>142</v>
      </c>
      <c r="O918" s="1" t="s">
        <v>2243</v>
      </c>
      <c r="P918" s="1" t="s">
        <v>58</v>
      </c>
      <c r="Q918" s="1" t="s">
        <v>2239</v>
      </c>
      <c r="R918" s="1" t="s">
        <v>81</v>
      </c>
      <c r="S918" s="1" t="s">
        <v>44</v>
      </c>
      <c r="T918" s="1"/>
      <c r="Y918" s="1"/>
    </row>
    <row r="919" spans="1:25" x14ac:dyDescent="0.35">
      <c r="A919" s="1">
        <v>1649</v>
      </c>
      <c r="B919" s="1" t="str">
        <f>VLOOKUP(Table1[[#This Row],[Customer ID]],'Customer Lookup'!A:B,2,)</f>
        <v>Roy Hardison</v>
      </c>
      <c r="C919" s="1">
        <v>91041</v>
      </c>
      <c r="D919" s="1" t="str">
        <f>_xlfn.XLOOKUP(Table1[[#This Row],[Product Sub-Category]],'Product Lookup'!A:A,'Product Lookup'!B:B)</f>
        <v>Appliances</v>
      </c>
      <c r="E919" s="1">
        <v>3</v>
      </c>
      <c r="F919" s="4">
        <v>48.58</v>
      </c>
      <c r="G919" s="1">
        <v>0.05</v>
      </c>
      <c r="H919" s="2">
        <v>42059</v>
      </c>
      <c r="I919" s="2">
        <v>42061</v>
      </c>
      <c r="J919" s="1" t="s">
        <v>41</v>
      </c>
      <c r="K919" s="1">
        <v>11598</v>
      </c>
      <c r="L919" s="1" t="s">
        <v>22</v>
      </c>
      <c r="M919" s="1" t="s">
        <v>639</v>
      </c>
      <c r="N919" s="1" t="s">
        <v>62</v>
      </c>
      <c r="O919" s="1" t="s">
        <v>2245</v>
      </c>
      <c r="P919" s="1" t="s">
        <v>58</v>
      </c>
      <c r="Q919" s="1" t="s">
        <v>196</v>
      </c>
      <c r="R919" s="1" t="s">
        <v>81</v>
      </c>
      <c r="S919" s="1" t="s">
        <v>53</v>
      </c>
      <c r="T919" s="1"/>
      <c r="Y919" s="1"/>
    </row>
    <row r="920" spans="1:25" x14ac:dyDescent="0.35">
      <c r="A920" s="1">
        <v>1650</v>
      </c>
      <c r="B920" s="1" t="str">
        <f>VLOOKUP(Table1[[#This Row],[Customer ID]],'Customer Lookup'!A:B,2,)</f>
        <v>Dan Lamm</v>
      </c>
      <c r="C920" s="1">
        <v>91042</v>
      </c>
      <c r="D920" s="1" t="str">
        <f>_xlfn.XLOOKUP(Table1[[#This Row],[Product Sub-Category]],'Product Lookup'!A:A,'Product Lookup'!B:B)</f>
        <v>Computer Peripherals</v>
      </c>
      <c r="E920" s="1">
        <v>15</v>
      </c>
      <c r="F920" s="4">
        <v>6.48</v>
      </c>
      <c r="G920" s="1">
        <v>0.05</v>
      </c>
      <c r="H920" s="2">
        <v>42133</v>
      </c>
      <c r="I920" s="2">
        <v>42133</v>
      </c>
      <c r="J920" s="1" t="s">
        <v>21</v>
      </c>
      <c r="K920" s="1">
        <v>27203</v>
      </c>
      <c r="L920" s="1" t="s">
        <v>32</v>
      </c>
      <c r="M920" s="1" t="s">
        <v>656</v>
      </c>
      <c r="N920" s="1" t="s">
        <v>225</v>
      </c>
      <c r="O920" s="1" t="s">
        <v>2245</v>
      </c>
      <c r="P920" s="1" t="s">
        <v>73</v>
      </c>
      <c r="Q920" s="1" t="s">
        <v>144</v>
      </c>
      <c r="R920" s="1" t="s">
        <v>81</v>
      </c>
      <c r="S920" s="1" t="s">
        <v>44</v>
      </c>
      <c r="T920" s="1"/>
      <c r="Y920" s="1"/>
    </row>
    <row r="921" spans="1:25" x14ac:dyDescent="0.35">
      <c r="A921" s="1">
        <v>1650</v>
      </c>
      <c r="B921" s="1" t="str">
        <f>VLOOKUP(Table1[[#This Row],[Customer ID]],'Customer Lookup'!A:B,2,)</f>
        <v>Dan Lamm</v>
      </c>
      <c r="C921" s="1">
        <v>91042</v>
      </c>
      <c r="D921" s="1" t="str">
        <f>_xlfn.XLOOKUP(Table1[[#This Row],[Product Sub-Category]],'Product Lookup'!A:A,'Product Lookup'!B:B)</f>
        <v>Labels</v>
      </c>
      <c r="E921" s="1">
        <v>7</v>
      </c>
      <c r="F921" s="4">
        <v>12.53</v>
      </c>
      <c r="G921" s="1">
        <v>0.05</v>
      </c>
      <c r="H921" s="2">
        <v>42133</v>
      </c>
      <c r="I921" s="2">
        <v>42134</v>
      </c>
      <c r="J921" s="1" t="s">
        <v>21</v>
      </c>
      <c r="K921" s="1">
        <v>27203</v>
      </c>
      <c r="L921" s="1" t="s">
        <v>32</v>
      </c>
      <c r="M921" s="1" t="s">
        <v>656</v>
      </c>
      <c r="N921" s="1" t="s">
        <v>225</v>
      </c>
      <c r="O921" s="1" t="s">
        <v>2245</v>
      </c>
      <c r="P921" s="1" t="s">
        <v>58</v>
      </c>
      <c r="Q921" s="1" t="s">
        <v>116</v>
      </c>
      <c r="R921" s="1" t="s">
        <v>81</v>
      </c>
      <c r="S921" s="1" t="s">
        <v>53</v>
      </c>
      <c r="T921" s="1"/>
      <c r="Y921" s="1"/>
    </row>
    <row r="922" spans="1:25" x14ac:dyDescent="0.35">
      <c r="A922" s="1">
        <v>1650</v>
      </c>
      <c r="B922" s="1" t="str">
        <f>VLOOKUP(Table1[[#This Row],[Customer ID]],'Customer Lookup'!A:B,2,)</f>
        <v>Dan Lamm</v>
      </c>
      <c r="C922" s="1">
        <v>91042</v>
      </c>
      <c r="D922" s="1" t="str">
        <f>_xlfn.XLOOKUP(Table1[[#This Row],[Product Sub-Category]],'Product Lookup'!A:A,'Product Lookup'!B:B)</f>
        <v>Telephones</v>
      </c>
      <c r="E922" s="1">
        <v>8</v>
      </c>
      <c r="F922" s="4">
        <v>65.989999999999995</v>
      </c>
      <c r="G922" s="1">
        <v>0.05</v>
      </c>
      <c r="H922" s="2">
        <v>42133</v>
      </c>
      <c r="I922" s="2">
        <v>42135</v>
      </c>
      <c r="J922" s="1" t="s">
        <v>21</v>
      </c>
      <c r="K922" s="1">
        <v>27203</v>
      </c>
      <c r="L922" s="1" t="s">
        <v>22</v>
      </c>
      <c r="M922" s="1" t="s">
        <v>656</v>
      </c>
      <c r="N922" s="1" t="s">
        <v>225</v>
      </c>
      <c r="O922" s="1" t="s">
        <v>1097</v>
      </c>
      <c r="P922" s="1" t="s">
        <v>73</v>
      </c>
      <c r="Q922" s="1" t="s">
        <v>2234</v>
      </c>
      <c r="R922" s="1" t="s">
        <v>81</v>
      </c>
      <c r="S922" s="1" t="s">
        <v>53</v>
      </c>
      <c r="T922" s="1"/>
      <c r="Y922" s="1"/>
    </row>
    <row r="923" spans="1:25" x14ac:dyDescent="0.35">
      <c r="A923" s="1">
        <v>1653</v>
      </c>
      <c r="B923" s="1" t="str">
        <f>VLOOKUP(Table1[[#This Row],[Customer ID]],'Customer Lookup'!A:B,2,)</f>
        <v>Charles Cline</v>
      </c>
      <c r="C923" s="1">
        <v>89885</v>
      </c>
      <c r="D923" s="1" t="str">
        <f>_xlfn.XLOOKUP(Table1[[#This Row],[Product Sub-Category]],'Product Lookup'!A:A,'Product Lookup'!B:B)</f>
        <v>Storage</v>
      </c>
      <c r="E923" s="1">
        <v>10</v>
      </c>
      <c r="F923" s="4">
        <v>101.41</v>
      </c>
      <c r="G923" s="1">
        <v>0.1</v>
      </c>
      <c r="H923" s="2">
        <v>42028</v>
      </c>
      <c r="I923" s="2">
        <v>42029</v>
      </c>
      <c r="J923" s="1" t="s">
        <v>31</v>
      </c>
      <c r="K923" s="1">
        <v>91360</v>
      </c>
      <c r="L923" s="1" t="s">
        <v>22</v>
      </c>
      <c r="M923" s="1" t="s">
        <v>657</v>
      </c>
      <c r="N923" s="1" t="s">
        <v>37</v>
      </c>
      <c r="O923" s="1" t="s">
        <v>1097</v>
      </c>
      <c r="P923" s="1" t="s">
        <v>58</v>
      </c>
      <c r="Q923" s="1" t="s">
        <v>119</v>
      </c>
      <c r="R923" s="1" t="s">
        <v>81</v>
      </c>
      <c r="S923" s="1" t="s">
        <v>178</v>
      </c>
      <c r="T923" s="1"/>
      <c r="Y923" s="1"/>
    </row>
    <row r="924" spans="1:25" x14ac:dyDescent="0.35">
      <c r="A924" s="1">
        <v>1653</v>
      </c>
      <c r="B924" s="1" t="str">
        <f>VLOOKUP(Table1[[#This Row],[Customer ID]],'Customer Lookup'!A:B,2,)</f>
        <v>Charles Cline</v>
      </c>
      <c r="C924" s="1">
        <v>89885</v>
      </c>
      <c r="D924" s="1" t="str">
        <f>_xlfn.XLOOKUP(Table1[[#This Row],[Product Sub-Category]],'Product Lookup'!A:A,'Product Lookup'!B:B)</f>
        <v>Telephones</v>
      </c>
      <c r="E924" s="1">
        <v>2</v>
      </c>
      <c r="F924" s="4">
        <v>95.99</v>
      </c>
      <c r="G924" s="1">
        <v>0.05</v>
      </c>
      <c r="H924" s="2">
        <v>42028</v>
      </c>
      <c r="I924" s="2">
        <v>42029</v>
      </c>
      <c r="J924" s="1" t="s">
        <v>31</v>
      </c>
      <c r="K924" s="1">
        <v>91360</v>
      </c>
      <c r="L924" s="1" t="s">
        <v>32</v>
      </c>
      <c r="M924" s="1" t="s">
        <v>657</v>
      </c>
      <c r="N924" s="1" t="s">
        <v>37</v>
      </c>
      <c r="O924" s="1" t="s">
        <v>1097</v>
      </c>
      <c r="P924" s="1" t="s">
        <v>73</v>
      </c>
      <c r="Q924" s="1" t="s">
        <v>2234</v>
      </c>
      <c r="R924" s="1" t="s">
        <v>81</v>
      </c>
      <c r="S924" s="1" t="s">
        <v>53</v>
      </c>
      <c r="T924" s="1"/>
      <c r="Y924" s="1"/>
    </row>
    <row r="925" spans="1:25" x14ac:dyDescent="0.35">
      <c r="A925" s="1">
        <v>1665</v>
      </c>
      <c r="B925" s="1" t="str">
        <f>VLOOKUP(Table1[[#This Row],[Customer ID]],'Customer Lookup'!A:B,2,)</f>
        <v>Elsie Pridgen</v>
      </c>
      <c r="C925" s="1">
        <v>90678</v>
      </c>
      <c r="D925" s="1" t="str">
        <f>_xlfn.XLOOKUP(Table1[[#This Row],[Product Sub-Category]],'Product Lookup'!A:A,'Product Lookup'!B:B)</f>
        <v>Paper</v>
      </c>
      <c r="E925" s="1">
        <v>2</v>
      </c>
      <c r="F925" s="4">
        <v>3.6</v>
      </c>
      <c r="G925" s="1">
        <v>0.05</v>
      </c>
      <c r="H925" s="2">
        <v>42061</v>
      </c>
      <c r="I925" s="2">
        <v>42062</v>
      </c>
      <c r="J925" s="1" t="s">
        <v>21</v>
      </c>
      <c r="K925" s="1">
        <v>92653</v>
      </c>
      <c r="L925" s="1" t="s">
        <v>32</v>
      </c>
      <c r="M925" s="1" t="s">
        <v>658</v>
      </c>
      <c r="N925" s="1" t="s">
        <v>37</v>
      </c>
      <c r="O925" s="1" t="s">
        <v>2245</v>
      </c>
      <c r="P925" s="1" t="s">
        <v>58</v>
      </c>
      <c r="Q925" s="1" t="s">
        <v>83</v>
      </c>
      <c r="R925" s="1" t="s">
        <v>104</v>
      </c>
      <c r="S925" s="1" t="s">
        <v>26</v>
      </c>
      <c r="T925" s="1"/>
      <c r="Y925" s="1"/>
    </row>
    <row r="926" spans="1:25" x14ac:dyDescent="0.35">
      <c r="A926" s="1">
        <v>1670</v>
      </c>
      <c r="B926" s="1" t="str">
        <f>VLOOKUP(Table1[[#This Row],[Customer ID]],'Customer Lookup'!A:B,2,)</f>
        <v>Carolyn Bowling</v>
      </c>
      <c r="C926" s="1">
        <v>86722</v>
      </c>
      <c r="D926" s="1" t="str">
        <f>_xlfn.XLOOKUP(Table1[[#This Row],[Product Sub-Category]],'Product Lookup'!A:A,'Product Lookup'!B:B)</f>
        <v>Computer Peripherals</v>
      </c>
      <c r="E926" s="1">
        <v>10</v>
      </c>
      <c r="F926" s="4">
        <v>35.409999999999997</v>
      </c>
      <c r="G926" s="1">
        <v>0.05</v>
      </c>
      <c r="H926" s="2">
        <v>42118</v>
      </c>
      <c r="I926" s="2">
        <v>42120</v>
      </c>
      <c r="J926" s="1" t="s">
        <v>98</v>
      </c>
      <c r="K926" s="1">
        <v>24060</v>
      </c>
      <c r="L926" s="1" t="s">
        <v>32</v>
      </c>
      <c r="M926" s="1" t="s">
        <v>633</v>
      </c>
      <c r="N926" s="1" t="s">
        <v>117</v>
      </c>
      <c r="O926" s="1" t="s">
        <v>2245</v>
      </c>
      <c r="P926" s="1" t="s">
        <v>73</v>
      </c>
      <c r="Q926" s="1" t="s">
        <v>144</v>
      </c>
      <c r="R926" s="1" t="s">
        <v>51</v>
      </c>
      <c r="S926" s="1" t="s">
        <v>44</v>
      </c>
      <c r="T926" s="1"/>
      <c r="Y926" s="1"/>
    </row>
    <row r="927" spans="1:25" x14ac:dyDescent="0.35">
      <c r="A927" s="1">
        <v>1670</v>
      </c>
      <c r="B927" s="1" t="str">
        <f>VLOOKUP(Table1[[#This Row],[Customer ID]],'Customer Lookup'!A:B,2,)</f>
        <v>Carolyn Bowling</v>
      </c>
      <c r="C927" s="1">
        <v>86722</v>
      </c>
      <c r="D927" s="1" t="str">
        <f>_xlfn.XLOOKUP(Table1[[#This Row],[Product Sub-Category]],'Product Lookup'!A:A,'Product Lookup'!B:B)</f>
        <v>Storage</v>
      </c>
      <c r="E927" s="1">
        <v>11</v>
      </c>
      <c r="F927" s="4">
        <v>142.86000000000001</v>
      </c>
      <c r="G927" s="1">
        <v>0.1</v>
      </c>
      <c r="H927" s="2">
        <v>42118</v>
      </c>
      <c r="I927" s="2">
        <v>42127</v>
      </c>
      <c r="J927" s="1" t="s">
        <v>98</v>
      </c>
      <c r="K927" s="1">
        <v>24060</v>
      </c>
      <c r="L927" s="1" t="s">
        <v>32</v>
      </c>
      <c r="M927" s="1" t="s">
        <v>633</v>
      </c>
      <c r="N927" s="1" t="s">
        <v>117</v>
      </c>
      <c r="O927" s="1" t="s">
        <v>2245</v>
      </c>
      <c r="P927" s="1" t="s">
        <v>58</v>
      </c>
      <c r="Q927" s="1" t="s">
        <v>119</v>
      </c>
      <c r="R927" s="1" t="s">
        <v>51</v>
      </c>
      <c r="S927" s="1" t="s">
        <v>53</v>
      </c>
      <c r="T927" s="1"/>
      <c r="Y927" s="1"/>
    </row>
    <row r="928" spans="1:25" x14ac:dyDescent="0.35">
      <c r="A928" s="1">
        <v>1671</v>
      </c>
      <c r="B928" s="1" t="str">
        <f>VLOOKUP(Table1[[#This Row],[Customer ID]],'Customer Lookup'!A:B,2,)</f>
        <v>Mitchell Ross</v>
      </c>
      <c r="C928" s="1">
        <v>86724</v>
      </c>
      <c r="D928" s="1" t="str">
        <f>_xlfn.XLOOKUP(Table1[[#This Row],[Product Sub-Category]],'Product Lookup'!A:A,'Product Lookup'!B:B)</f>
        <v>Labels</v>
      </c>
      <c r="E928" s="1">
        <v>13</v>
      </c>
      <c r="F928" s="4">
        <v>4.13</v>
      </c>
      <c r="G928" s="1">
        <v>0.05</v>
      </c>
      <c r="H928" s="2">
        <v>42044</v>
      </c>
      <c r="I928" s="2">
        <v>42048</v>
      </c>
      <c r="J928" s="1" t="s">
        <v>98</v>
      </c>
      <c r="K928" s="1">
        <v>22015</v>
      </c>
      <c r="L928" s="1" t="s">
        <v>32</v>
      </c>
      <c r="M928" s="1" t="s">
        <v>659</v>
      </c>
      <c r="N928" s="1" t="s">
        <v>117</v>
      </c>
      <c r="O928" s="1" t="s">
        <v>2245</v>
      </c>
      <c r="P928" s="1" t="s">
        <v>58</v>
      </c>
      <c r="Q928" s="1" t="s">
        <v>116</v>
      </c>
      <c r="R928" s="1" t="s">
        <v>51</v>
      </c>
      <c r="S928" s="1" t="s">
        <v>53</v>
      </c>
      <c r="T928" s="1"/>
      <c r="Y928" s="1"/>
    </row>
    <row r="929" spans="1:25" x14ac:dyDescent="0.35">
      <c r="A929" s="1">
        <v>1671</v>
      </c>
      <c r="B929" s="1" t="str">
        <f>VLOOKUP(Table1[[#This Row],[Customer ID]],'Customer Lookup'!A:B,2,)</f>
        <v>Mitchell Ross</v>
      </c>
      <c r="C929" s="1">
        <v>86725</v>
      </c>
      <c r="D929" s="1" t="str">
        <f>_xlfn.XLOOKUP(Table1[[#This Row],[Product Sub-Category]],'Product Lookup'!A:A,'Product Lookup'!B:B)</f>
        <v>Binders</v>
      </c>
      <c r="E929" s="1">
        <v>21</v>
      </c>
      <c r="F929" s="4">
        <v>223.98</v>
      </c>
      <c r="G929" s="1">
        <v>0.1</v>
      </c>
      <c r="H929" s="2">
        <v>42136</v>
      </c>
      <c r="I929" s="2">
        <v>42137</v>
      </c>
      <c r="J929" s="1" t="s">
        <v>41</v>
      </c>
      <c r="K929" s="1">
        <v>22015</v>
      </c>
      <c r="L929" s="1" t="s">
        <v>32</v>
      </c>
      <c r="M929" s="1" t="s">
        <v>659</v>
      </c>
      <c r="N929" s="1" t="s">
        <v>117</v>
      </c>
      <c r="O929" s="1" t="s">
        <v>2245</v>
      </c>
      <c r="P929" s="1" t="s">
        <v>58</v>
      </c>
      <c r="Q929" s="1" t="s">
        <v>2236</v>
      </c>
      <c r="R929" s="1" t="s">
        <v>51</v>
      </c>
      <c r="S929" s="1" t="s">
        <v>53</v>
      </c>
      <c r="T929" s="1"/>
      <c r="Y929" s="1"/>
    </row>
    <row r="930" spans="1:25" x14ac:dyDescent="0.35">
      <c r="A930" s="1">
        <v>1672</v>
      </c>
      <c r="B930" s="1" t="str">
        <f>VLOOKUP(Table1[[#This Row],[Customer ID]],'Customer Lookup'!A:B,2,)</f>
        <v>Sidney Scarborough</v>
      </c>
      <c r="C930" s="1">
        <v>86723</v>
      </c>
      <c r="D930" s="1" t="str">
        <f>_xlfn.XLOOKUP(Table1[[#This Row],[Product Sub-Category]],'Product Lookup'!A:A,'Product Lookup'!B:B)</f>
        <v>Chairs</v>
      </c>
      <c r="E930" s="1">
        <v>3</v>
      </c>
      <c r="F930" s="4">
        <v>284.98</v>
      </c>
      <c r="G930" s="1">
        <v>0.1</v>
      </c>
      <c r="H930" s="2">
        <v>42162</v>
      </c>
      <c r="I930" s="2">
        <v>42167</v>
      </c>
      <c r="J930" s="1" t="s">
        <v>98</v>
      </c>
      <c r="K930" s="1">
        <v>22901</v>
      </c>
      <c r="L930" s="1" t="s">
        <v>22</v>
      </c>
      <c r="M930" s="1" t="s">
        <v>660</v>
      </c>
      <c r="N930" s="1" t="s">
        <v>117</v>
      </c>
      <c r="O930" s="1" t="s">
        <v>2245</v>
      </c>
      <c r="P930" s="1" t="s">
        <v>34</v>
      </c>
      <c r="Q930" s="1" t="s">
        <v>35</v>
      </c>
      <c r="R930" s="1" t="s">
        <v>51</v>
      </c>
      <c r="S930" s="1" t="s">
        <v>36</v>
      </c>
      <c r="T930" s="1"/>
      <c r="Y930" s="1"/>
    </row>
    <row r="931" spans="1:25" x14ac:dyDescent="0.35">
      <c r="A931" s="1">
        <v>1672</v>
      </c>
      <c r="B931" s="1" t="str">
        <f>VLOOKUP(Table1[[#This Row],[Customer ID]],'Customer Lookup'!A:B,2,)</f>
        <v>Sidney Scarborough</v>
      </c>
      <c r="C931" s="1">
        <v>86723</v>
      </c>
      <c r="D931" s="1" t="str">
        <f>_xlfn.XLOOKUP(Table1[[#This Row],[Product Sub-Category]],'Product Lookup'!A:A,'Product Lookup'!B:B)</f>
        <v>Paper</v>
      </c>
      <c r="E931" s="1">
        <v>17</v>
      </c>
      <c r="F931" s="4">
        <v>55.48</v>
      </c>
      <c r="G931" s="1">
        <v>0.05</v>
      </c>
      <c r="H931" s="2">
        <v>42162</v>
      </c>
      <c r="I931" s="2">
        <v>42164</v>
      </c>
      <c r="J931" s="1" t="s">
        <v>98</v>
      </c>
      <c r="K931" s="1">
        <v>22901</v>
      </c>
      <c r="L931" s="1" t="s">
        <v>32</v>
      </c>
      <c r="M931" s="1" t="s">
        <v>660</v>
      </c>
      <c r="N931" s="1" t="s">
        <v>117</v>
      </c>
      <c r="O931" s="1" t="s">
        <v>2243</v>
      </c>
      <c r="P931" s="1" t="s">
        <v>58</v>
      </c>
      <c r="Q931" s="1" t="s">
        <v>83</v>
      </c>
      <c r="R931" s="1" t="s">
        <v>51</v>
      </c>
      <c r="S931" s="1" t="s">
        <v>53</v>
      </c>
      <c r="T931" s="1"/>
      <c r="Y931" s="1"/>
    </row>
    <row r="932" spans="1:25" x14ac:dyDescent="0.35">
      <c r="A932" s="1">
        <v>1679</v>
      </c>
      <c r="B932" s="1" t="str">
        <f>VLOOKUP(Table1[[#This Row],[Customer ID]],'Customer Lookup'!A:B,2,)</f>
        <v>Jeanne Nguyen</v>
      </c>
      <c r="C932" s="1">
        <v>86646</v>
      </c>
      <c r="D932" s="1" t="str">
        <f>_xlfn.XLOOKUP(Table1[[#This Row],[Product Sub-Category]],'Product Lookup'!A:A,'Product Lookup'!B:B)</f>
        <v>Furnishings</v>
      </c>
      <c r="E932" s="1">
        <v>21</v>
      </c>
      <c r="F932" s="4">
        <v>13.73</v>
      </c>
      <c r="G932" s="1">
        <v>0.05</v>
      </c>
      <c r="H932" s="2">
        <v>42083</v>
      </c>
      <c r="I932" s="2">
        <v>42084</v>
      </c>
      <c r="J932" s="1" t="s">
        <v>50</v>
      </c>
      <c r="K932" s="1">
        <v>45324</v>
      </c>
      <c r="L932" s="1" t="s">
        <v>32</v>
      </c>
      <c r="M932" s="1" t="s">
        <v>661</v>
      </c>
      <c r="N932" s="1" t="s">
        <v>124</v>
      </c>
      <c r="O932" s="1" t="s">
        <v>2243</v>
      </c>
      <c r="P932" s="1" t="s">
        <v>34</v>
      </c>
      <c r="Q932" s="1" t="s">
        <v>52</v>
      </c>
      <c r="R932" s="1" t="s">
        <v>104</v>
      </c>
      <c r="S932" s="1" t="s">
        <v>26</v>
      </c>
      <c r="T932" s="1"/>
      <c r="Y932" s="1"/>
    </row>
    <row r="933" spans="1:25" x14ac:dyDescent="0.35">
      <c r="A933" s="1">
        <v>1680</v>
      </c>
      <c r="B933" s="1" t="str">
        <f>VLOOKUP(Table1[[#This Row],[Customer ID]],'Customer Lookup'!A:B,2,)</f>
        <v>Esther Whitaker</v>
      </c>
      <c r="C933" s="1">
        <v>86645</v>
      </c>
      <c r="D933" s="1" t="str">
        <f>_xlfn.XLOOKUP(Table1[[#This Row],[Product Sub-Category]],'Product Lookup'!A:A,'Product Lookup'!B:B)</f>
        <v>Envelopes</v>
      </c>
      <c r="E933" s="1">
        <v>18</v>
      </c>
      <c r="F933" s="4">
        <v>30.98</v>
      </c>
      <c r="G933" s="1">
        <v>0.05</v>
      </c>
      <c r="H933" s="2">
        <v>42127</v>
      </c>
      <c r="I933" s="2">
        <v>42129</v>
      </c>
      <c r="J933" s="1" t="s">
        <v>98</v>
      </c>
      <c r="K933" s="1">
        <v>45014</v>
      </c>
      <c r="L933" s="1" t="s">
        <v>32</v>
      </c>
      <c r="M933" s="1" t="s">
        <v>258</v>
      </c>
      <c r="N933" s="1" t="s">
        <v>124</v>
      </c>
      <c r="O933" s="1" t="s">
        <v>2243</v>
      </c>
      <c r="P933" s="1" t="s">
        <v>58</v>
      </c>
      <c r="Q933" s="1" t="s">
        <v>61</v>
      </c>
      <c r="R933" s="1" t="s">
        <v>104</v>
      </c>
      <c r="S933" s="1" t="s">
        <v>53</v>
      </c>
      <c r="T933" s="1"/>
      <c r="Y933" s="1"/>
    </row>
    <row r="934" spans="1:25" x14ac:dyDescent="0.35">
      <c r="A934" s="1">
        <v>1680</v>
      </c>
      <c r="B934" s="1" t="str">
        <f>VLOOKUP(Table1[[#This Row],[Customer ID]],'Customer Lookup'!A:B,2,)</f>
        <v>Esther Whitaker</v>
      </c>
      <c r="C934" s="1">
        <v>86645</v>
      </c>
      <c r="D934" s="1" t="str">
        <f>_xlfn.XLOOKUP(Table1[[#This Row],[Product Sub-Category]],'Product Lookup'!A:A,'Product Lookup'!B:B)</f>
        <v>Furnishings</v>
      </c>
      <c r="E934" s="1">
        <v>17</v>
      </c>
      <c r="F934" s="4">
        <v>49.34</v>
      </c>
      <c r="G934" s="1">
        <v>0.05</v>
      </c>
      <c r="H934" s="2">
        <v>42127</v>
      </c>
      <c r="I934" s="2">
        <v>42129</v>
      </c>
      <c r="J934" s="1" t="s">
        <v>98</v>
      </c>
      <c r="K934" s="1">
        <v>45014</v>
      </c>
      <c r="L934" s="1" t="s">
        <v>32</v>
      </c>
      <c r="M934" s="1" t="s">
        <v>258</v>
      </c>
      <c r="N934" s="1" t="s">
        <v>124</v>
      </c>
      <c r="O934" s="1" t="s">
        <v>2244</v>
      </c>
      <c r="P934" s="1" t="s">
        <v>34</v>
      </c>
      <c r="Q934" s="1" t="s">
        <v>52</v>
      </c>
      <c r="R934" s="1" t="s">
        <v>104</v>
      </c>
      <c r="S934" s="1" t="s">
        <v>178</v>
      </c>
      <c r="T934" s="1"/>
      <c r="Y934" s="1"/>
    </row>
    <row r="935" spans="1:25" x14ac:dyDescent="0.35">
      <c r="A935" s="1">
        <v>1682</v>
      </c>
      <c r="B935" s="1" t="str">
        <f>VLOOKUP(Table1[[#This Row],[Customer ID]],'Customer Lookup'!A:B,2,)</f>
        <v>Julie Edwards</v>
      </c>
      <c r="C935" s="1">
        <v>14115</v>
      </c>
      <c r="D935" s="1" t="str">
        <f>_xlfn.XLOOKUP(Table1[[#This Row],[Product Sub-Category]],'Product Lookup'!A:A,'Product Lookup'!B:B)</f>
        <v>Furnishings</v>
      </c>
      <c r="E935" s="1">
        <v>43</v>
      </c>
      <c r="F935" s="4">
        <v>6.28</v>
      </c>
      <c r="G935" s="1">
        <v>0.05</v>
      </c>
      <c r="H935" s="2">
        <v>42049</v>
      </c>
      <c r="I935" s="2">
        <v>42051</v>
      </c>
      <c r="J935" s="1" t="s">
        <v>31</v>
      </c>
      <c r="K935" s="1">
        <v>60611</v>
      </c>
      <c r="L935" s="1" t="s">
        <v>32</v>
      </c>
      <c r="M935" s="1" t="s">
        <v>143</v>
      </c>
      <c r="N935" s="1" t="s">
        <v>142</v>
      </c>
      <c r="O935" s="1" t="s">
        <v>2244</v>
      </c>
      <c r="P935" s="1" t="s">
        <v>34</v>
      </c>
      <c r="Q935" s="1" t="s">
        <v>52</v>
      </c>
      <c r="R935" s="1" t="s">
        <v>104</v>
      </c>
      <c r="S935" s="1" t="s">
        <v>53</v>
      </c>
      <c r="T935" s="1"/>
      <c r="Y935" s="1"/>
    </row>
    <row r="936" spans="1:25" x14ac:dyDescent="0.35">
      <c r="A936" s="1">
        <v>1682</v>
      </c>
      <c r="B936" s="1" t="str">
        <f>VLOOKUP(Table1[[#This Row],[Customer ID]],'Customer Lookup'!A:B,2,)</f>
        <v>Julie Edwards</v>
      </c>
      <c r="C936" s="1">
        <v>38080</v>
      </c>
      <c r="D936" s="1" t="str">
        <f>_xlfn.XLOOKUP(Table1[[#This Row],[Product Sub-Category]],'Product Lookup'!A:A,'Product Lookup'!B:B)</f>
        <v>Paper</v>
      </c>
      <c r="E936" s="1">
        <v>47</v>
      </c>
      <c r="F936" s="4">
        <v>4.9800000000000004</v>
      </c>
      <c r="G936" s="1">
        <v>0.05</v>
      </c>
      <c r="H936" s="2">
        <v>42077</v>
      </c>
      <c r="I936" s="2">
        <v>42078</v>
      </c>
      <c r="J936" s="1" t="s">
        <v>31</v>
      </c>
      <c r="K936" s="1">
        <v>60611</v>
      </c>
      <c r="L936" s="1" t="s">
        <v>32</v>
      </c>
      <c r="M936" s="1" t="s">
        <v>143</v>
      </c>
      <c r="N936" s="1" t="s">
        <v>142</v>
      </c>
      <c r="O936" s="1" t="s">
        <v>2244</v>
      </c>
      <c r="P936" s="1" t="s">
        <v>58</v>
      </c>
      <c r="Q936" s="1" t="s">
        <v>83</v>
      </c>
      <c r="R936" s="1" t="s">
        <v>104</v>
      </c>
      <c r="S936" s="1" t="s">
        <v>53</v>
      </c>
      <c r="T936" s="1"/>
      <c r="Y936" s="1"/>
    </row>
    <row r="937" spans="1:25" x14ac:dyDescent="0.35">
      <c r="A937" s="1">
        <v>1683</v>
      </c>
      <c r="B937" s="1" t="str">
        <f>VLOOKUP(Table1[[#This Row],[Customer ID]],'Customer Lookup'!A:B,2,)</f>
        <v>Wesley Corbett</v>
      </c>
      <c r="C937" s="1">
        <v>90612</v>
      </c>
      <c r="D937" s="1" t="str">
        <f>_xlfn.XLOOKUP(Table1[[#This Row],[Product Sub-Category]],'Product Lookup'!A:A,'Product Lookup'!B:B)</f>
        <v>Furnishings</v>
      </c>
      <c r="E937" s="1">
        <v>11</v>
      </c>
      <c r="F937" s="4">
        <v>6.28</v>
      </c>
      <c r="G937" s="1">
        <v>0.05</v>
      </c>
      <c r="H937" s="2">
        <v>42049</v>
      </c>
      <c r="I937" s="2">
        <v>42051</v>
      </c>
      <c r="J937" s="1" t="s">
        <v>31</v>
      </c>
      <c r="K937" s="1">
        <v>77301</v>
      </c>
      <c r="L937" s="1" t="s">
        <v>32</v>
      </c>
      <c r="M937" s="1" t="s">
        <v>662</v>
      </c>
      <c r="N937" s="1" t="s">
        <v>112</v>
      </c>
      <c r="O937" s="1" t="s">
        <v>2244</v>
      </c>
      <c r="P937" s="1" t="s">
        <v>34</v>
      </c>
      <c r="Q937" s="1" t="s">
        <v>52</v>
      </c>
      <c r="R937" s="1" t="s">
        <v>104</v>
      </c>
      <c r="S937" s="1" t="s">
        <v>53</v>
      </c>
      <c r="T937" s="1"/>
      <c r="Y937" s="1"/>
    </row>
    <row r="938" spans="1:25" x14ac:dyDescent="0.35">
      <c r="A938" s="1">
        <v>1683</v>
      </c>
      <c r="B938" s="1" t="str">
        <f>VLOOKUP(Table1[[#This Row],[Customer ID]],'Customer Lookup'!A:B,2,)</f>
        <v>Wesley Corbett</v>
      </c>
      <c r="C938" s="1">
        <v>90613</v>
      </c>
      <c r="D938" s="1" t="str">
        <f>_xlfn.XLOOKUP(Table1[[#This Row],[Product Sub-Category]],'Product Lookup'!A:A,'Product Lookup'!B:B)</f>
        <v>Paper</v>
      </c>
      <c r="E938" s="1">
        <v>12</v>
      </c>
      <c r="F938" s="4">
        <v>4.9800000000000004</v>
      </c>
      <c r="G938" s="1">
        <v>0.05</v>
      </c>
      <c r="H938" s="2">
        <v>42077</v>
      </c>
      <c r="I938" s="2">
        <v>42078</v>
      </c>
      <c r="J938" s="1" t="s">
        <v>31</v>
      </c>
      <c r="K938" s="1">
        <v>77301</v>
      </c>
      <c r="L938" s="1" t="s">
        <v>32</v>
      </c>
      <c r="M938" s="1" t="s">
        <v>662</v>
      </c>
      <c r="N938" s="1" t="s">
        <v>112</v>
      </c>
      <c r="O938" s="1" t="s">
        <v>2244</v>
      </c>
      <c r="P938" s="1" t="s">
        <v>58</v>
      </c>
      <c r="Q938" s="1" t="s">
        <v>83</v>
      </c>
      <c r="R938" s="1" t="s">
        <v>104</v>
      </c>
      <c r="S938" s="1" t="s">
        <v>53</v>
      </c>
      <c r="T938" s="1"/>
      <c r="Y938" s="1"/>
    </row>
    <row r="939" spans="1:25" x14ac:dyDescent="0.35">
      <c r="A939" s="1">
        <v>1686</v>
      </c>
      <c r="B939" s="1" t="str">
        <f>VLOOKUP(Table1[[#This Row],[Customer ID]],'Customer Lookup'!A:B,2,)</f>
        <v>Lynn O'Donnell</v>
      </c>
      <c r="C939" s="1">
        <v>86973</v>
      </c>
      <c r="D939" s="1" t="str">
        <f>_xlfn.XLOOKUP(Table1[[#This Row],[Product Sub-Category]],'Product Lookup'!A:A,'Product Lookup'!B:B)</f>
        <v>Furnishings</v>
      </c>
      <c r="E939" s="1">
        <v>9</v>
      </c>
      <c r="F939" s="4">
        <v>2.08</v>
      </c>
      <c r="G939" s="1">
        <v>0.05</v>
      </c>
      <c r="H939" s="2">
        <v>42066</v>
      </c>
      <c r="I939" s="2">
        <v>42073</v>
      </c>
      <c r="J939" s="1" t="s">
        <v>98</v>
      </c>
      <c r="K939" s="1">
        <v>60123</v>
      </c>
      <c r="L939" s="1" t="s">
        <v>32</v>
      </c>
      <c r="M939" s="1" t="s">
        <v>663</v>
      </c>
      <c r="N939" s="1" t="s">
        <v>142</v>
      </c>
      <c r="O939" s="1" t="s">
        <v>2244</v>
      </c>
      <c r="P939" s="1" t="s">
        <v>34</v>
      </c>
      <c r="Q939" s="1" t="s">
        <v>52</v>
      </c>
      <c r="R939" s="1" t="s">
        <v>81</v>
      </c>
      <c r="S939" s="1" t="s">
        <v>53</v>
      </c>
      <c r="T939" s="1"/>
      <c r="Y939" s="1"/>
    </row>
    <row r="940" spans="1:25" x14ac:dyDescent="0.35">
      <c r="A940" s="1">
        <v>1689</v>
      </c>
      <c r="B940" s="1" t="str">
        <f>VLOOKUP(Table1[[#This Row],[Customer ID]],'Customer Lookup'!A:B,2,)</f>
        <v>Larry Church</v>
      </c>
      <c r="C940" s="1">
        <v>91077</v>
      </c>
      <c r="D940" s="1" t="str">
        <f>_xlfn.XLOOKUP(Table1[[#This Row],[Product Sub-Category]],'Product Lookup'!A:A,'Product Lookup'!B:B)</f>
        <v>Storage</v>
      </c>
      <c r="E940" s="1">
        <v>10</v>
      </c>
      <c r="F940" s="4">
        <v>48.91</v>
      </c>
      <c r="G940" s="1">
        <v>0.05</v>
      </c>
      <c r="H940" s="2">
        <v>42087</v>
      </c>
      <c r="I940" s="2">
        <v>42088</v>
      </c>
      <c r="J940" s="1" t="s">
        <v>21</v>
      </c>
      <c r="K940" s="1">
        <v>46322</v>
      </c>
      <c r="L940" s="1" t="s">
        <v>32</v>
      </c>
      <c r="M940" s="1" t="s">
        <v>644</v>
      </c>
      <c r="N940" s="1" t="s">
        <v>376</v>
      </c>
      <c r="O940" s="1" t="s">
        <v>2243</v>
      </c>
      <c r="P940" s="1" t="s">
        <v>58</v>
      </c>
      <c r="Q940" s="1" t="s">
        <v>119</v>
      </c>
      <c r="R940" s="1" t="s">
        <v>81</v>
      </c>
      <c r="S940" s="1" t="s">
        <v>178</v>
      </c>
      <c r="T940" s="1"/>
      <c r="Y940" s="1"/>
    </row>
    <row r="941" spans="1:25" x14ac:dyDescent="0.35">
      <c r="A941" s="1">
        <v>1690</v>
      </c>
      <c r="B941" s="1" t="str">
        <f>VLOOKUP(Table1[[#This Row],[Customer ID]],'Customer Lookup'!A:B,2,)</f>
        <v>Neil Bailey</v>
      </c>
      <c r="C941" s="1">
        <v>91076</v>
      </c>
      <c r="D941" s="1" t="str">
        <f>_xlfn.XLOOKUP(Table1[[#This Row],[Product Sub-Category]],'Product Lookup'!A:A,'Product Lookup'!B:B)</f>
        <v>Telephones</v>
      </c>
      <c r="E941" s="1">
        <v>9</v>
      </c>
      <c r="F941" s="4">
        <v>115.99</v>
      </c>
      <c r="G941" s="1">
        <v>0.1</v>
      </c>
      <c r="H941" s="2">
        <v>42028</v>
      </c>
      <c r="I941" s="2">
        <v>42032</v>
      </c>
      <c r="J941" s="1" t="s">
        <v>98</v>
      </c>
      <c r="K941" s="1">
        <v>17112</v>
      </c>
      <c r="L941" s="1" t="s">
        <v>32</v>
      </c>
      <c r="M941" s="1" t="s">
        <v>664</v>
      </c>
      <c r="N941" s="1" t="s">
        <v>174</v>
      </c>
      <c r="O941" s="1" t="s">
        <v>2243</v>
      </c>
      <c r="P941" s="1" t="s">
        <v>73</v>
      </c>
      <c r="Q941" s="1" t="s">
        <v>2234</v>
      </c>
      <c r="R941" s="1" t="s">
        <v>81</v>
      </c>
      <c r="S941" s="1" t="s">
        <v>53</v>
      </c>
      <c r="T941" s="1"/>
      <c r="Y941" s="1"/>
    </row>
    <row r="942" spans="1:25" x14ac:dyDescent="0.35">
      <c r="A942" s="1">
        <v>1690</v>
      </c>
      <c r="B942" s="1" t="str">
        <f>VLOOKUP(Table1[[#This Row],[Customer ID]],'Customer Lookup'!A:B,2,)</f>
        <v>Neil Bailey</v>
      </c>
      <c r="C942" s="1">
        <v>91078</v>
      </c>
      <c r="D942" s="1" t="str">
        <f>_xlfn.XLOOKUP(Table1[[#This Row],[Product Sub-Category]],'Product Lookup'!A:A,'Product Lookup'!B:B)</f>
        <v>Storage</v>
      </c>
      <c r="E942" s="1">
        <v>22</v>
      </c>
      <c r="F942" s="4">
        <v>95.43</v>
      </c>
      <c r="G942" s="1">
        <v>0.05</v>
      </c>
      <c r="H942" s="2">
        <v>42156</v>
      </c>
      <c r="I942" s="2">
        <v>42157</v>
      </c>
      <c r="J942" s="1" t="s">
        <v>31</v>
      </c>
      <c r="K942" s="1">
        <v>17112</v>
      </c>
      <c r="L942" s="1" t="s">
        <v>32</v>
      </c>
      <c r="M942" s="1" t="s">
        <v>664</v>
      </c>
      <c r="N942" s="1" t="s">
        <v>174</v>
      </c>
      <c r="O942" s="1" t="s">
        <v>2244</v>
      </c>
      <c r="P942" s="1" t="s">
        <v>58</v>
      </c>
      <c r="Q942" s="1" t="s">
        <v>119</v>
      </c>
      <c r="R942" s="1" t="s">
        <v>81</v>
      </c>
      <c r="S942" s="1" t="s">
        <v>53</v>
      </c>
      <c r="T942" s="1"/>
      <c r="Y942" s="1"/>
    </row>
    <row r="943" spans="1:25" x14ac:dyDescent="0.35">
      <c r="A943" s="1">
        <v>1692</v>
      </c>
      <c r="B943" s="1" t="str">
        <f>VLOOKUP(Table1[[#This Row],[Customer ID]],'Customer Lookup'!A:B,2,)</f>
        <v>Rhonda Schroeder</v>
      </c>
      <c r="C943" s="1">
        <v>90189</v>
      </c>
      <c r="D943" s="1" t="str">
        <f>_xlfn.XLOOKUP(Table1[[#This Row],[Product Sub-Category]],'Product Lookup'!A:A,'Product Lookup'!B:B)</f>
        <v>Scissors</v>
      </c>
      <c r="E943" s="1">
        <v>5</v>
      </c>
      <c r="F943" s="4">
        <v>6.84</v>
      </c>
      <c r="G943" s="1">
        <v>0.05</v>
      </c>
      <c r="H943" s="2">
        <v>42027</v>
      </c>
      <c r="I943" s="2">
        <v>42028</v>
      </c>
      <c r="J943" s="1" t="s">
        <v>31</v>
      </c>
      <c r="K943" s="1">
        <v>67114</v>
      </c>
      <c r="L943" s="1" t="s">
        <v>32</v>
      </c>
      <c r="M943" s="1" t="s">
        <v>229</v>
      </c>
      <c r="N943" s="1" t="s">
        <v>145</v>
      </c>
      <c r="O943" s="1" t="s">
        <v>2245</v>
      </c>
      <c r="P943" s="1" t="s">
        <v>58</v>
      </c>
      <c r="Q943" s="1" t="s">
        <v>2239</v>
      </c>
      <c r="R943" s="1" t="s">
        <v>104</v>
      </c>
      <c r="S943" s="1" t="s">
        <v>44</v>
      </c>
      <c r="T943" s="1"/>
      <c r="Y943" s="1"/>
    </row>
    <row r="944" spans="1:25" x14ac:dyDescent="0.35">
      <c r="A944" s="1">
        <v>1693</v>
      </c>
      <c r="B944" s="1" t="str">
        <f>VLOOKUP(Table1[[#This Row],[Customer ID]],'Customer Lookup'!A:B,2,)</f>
        <v>Melinda Thornton</v>
      </c>
      <c r="C944" s="1">
        <v>90189</v>
      </c>
      <c r="D944" s="1" t="str">
        <f>_xlfn.XLOOKUP(Table1[[#This Row],[Product Sub-Category]],'Product Lookup'!A:A,'Product Lookup'!B:B)</f>
        <v>Paper</v>
      </c>
      <c r="E944" s="1">
        <v>11</v>
      </c>
      <c r="F944" s="4">
        <v>30.98</v>
      </c>
      <c r="G944" s="1">
        <v>0.05</v>
      </c>
      <c r="H944" s="2">
        <v>42027</v>
      </c>
      <c r="I944" s="2">
        <v>42029</v>
      </c>
      <c r="J944" s="1" t="s">
        <v>31</v>
      </c>
      <c r="K944" s="1">
        <v>20190</v>
      </c>
      <c r="L944" s="1" t="s">
        <v>32</v>
      </c>
      <c r="M944" s="1" t="s">
        <v>665</v>
      </c>
      <c r="N944" s="1" t="s">
        <v>117</v>
      </c>
      <c r="O944" s="1" t="s">
        <v>2245</v>
      </c>
      <c r="P944" s="1" t="s">
        <v>58</v>
      </c>
      <c r="Q944" s="1" t="s">
        <v>83</v>
      </c>
      <c r="R944" s="1" t="s">
        <v>104</v>
      </c>
      <c r="S944" s="1" t="s">
        <v>53</v>
      </c>
      <c r="T944" s="1"/>
      <c r="Y944" s="1"/>
    </row>
    <row r="945" spans="1:25" x14ac:dyDescent="0.35">
      <c r="A945" s="1">
        <v>1693</v>
      </c>
      <c r="B945" s="1" t="str">
        <f>VLOOKUP(Table1[[#This Row],[Customer ID]],'Customer Lookup'!A:B,2,)</f>
        <v>Melinda Thornton</v>
      </c>
      <c r="C945" s="1">
        <v>90190</v>
      </c>
      <c r="D945" s="1" t="str">
        <f>_xlfn.XLOOKUP(Table1[[#This Row],[Product Sub-Category]],'Product Lookup'!A:A,'Product Lookup'!B:B)</f>
        <v>Envelopes</v>
      </c>
      <c r="E945" s="1">
        <v>11</v>
      </c>
      <c r="F945" s="4">
        <v>15.67</v>
      </c>
      <c r="G945" s="1">
        <v>0.05</v>
      </c>
      <c r="H945" s="2">
        <v>42135</v>
      </c>
      <c r="I945" s="2">
        <v>42135</v>
      </c>
      <c r="J945" s="1" t="s">
        <v>98</v>
      </c>
      <c r="K945" s="1">
        <v>20190</v>
      </c>
      <c r="L945" s="1" t="s">
        <v>22</v>
      </c>
      <c r="M945" s="1" t="s">
        <v>665</v>
      </c>
      <c r="N945" s="1" t="s">
        <v>117</v>
      </c>
      <c r="O945" s="1" t="s">
        <v>2245</v>
      </c>
      <c r="P945" s="1" t="s">
        <v>58</v>
      </c>
      <c r="Q945" s="1" t="s">
        <v>61</v>
      </c>
      <c r="R945" s="1" t="s">
        <v>104</v>
      </c>
      <c r="S945" s="1" t="s">
        <v>53</v>
      </c>
      <c r="T945" s="1"/>
      <c r="Y945" s="1"/>
    </row>
    <row r="946" spans="1:25" x14ac:dyDescent="0.35">
      <c r="A946" s="1">
        <v>1697</v>
      </c>
      <c r="B946" s="1" t="str">
        <f>VLOOKUP(Table1[[#This Row],[Customer ID]],'Customer Lookup'!A:B,2,)</f>
        <v>Holly Osborne</v>
      </c>
      <c r="C946" s="1">
        <v>86338</v>
      </c>
      <c r="D946" s="1" t="str">
        <f>_xlfn.XLOOKUP(Table1[[#This Row],[Product Sub-Category]],'Product Lookup'!A:A,'Product Lookup'!B:B)</f>
        <v>Storage</v>
      </c>
      <c r="E946" s="1">
        <v>9</v>
      </c>
      <c r="F946" s="4">
        <v>13.43</v>
      </c>
      <c r="G946" s="1">
        <v>0.05</v>
      </c>
      <c r="H946" s="2">
        <v>42020</v>
      </c>
      <c r="I946" s="2">
        <v>42021</v>
      </c>
      <c r="J946" s="1" t="s">
        <v>50</v>
      </c>
      <c r="K946" s="1">
        <v>71901</v>
      </c>
      <c r="L946" s="1" t="s">
        <v>32</v>
      </c>
      <c r="M946" s="1" t="s">
        <v>666</v>
      </c>
      <c r="N946" s="1" t="s">
        <v>451</v>
      </c>
      <c r="O946" s="1" t="s">
        <v>2243</v>
      </c>
      <c r="P946" s="1" t="s">
        <v>58</v>
      </c>
      <c r="Q946" s="1" t="s">
        <v>119</v>
      </c>
      <c r="R946" s="1" t="s">
        <v>42</v>
      </c>
      <c r="S946" s="1" t="s">
        <v>53</v>
      </c>
      <c r="T946" s="1"/>
      <c r="Y946" s="1"/>
    </row>
    <row r="947" spans="1:25" x14ac:dyDescent="0.35">
      <c r="A947" s="1">
        <v>1699</v>
      </c>
      <c r="B947" s="1" t="str">
        <f>VLOOKUP(Table1[[#This Row],[Customer ID]],'Customer Lookup'!A:B,2,)</f>
        <v>Joseph Hurst</v>
      </c>
      <c r="C947" s="1">
        <v>87345</v>
      </c>
      <c r="D947" s="1" t="str">
        <f>_xlfn.XLOOKUP(Table1[[#This Row],[Product Sub-Category]],'Product Lookup'!A:A,'Product Lookup'!B:B)</f>
        <v>Binders</v>
      </c>
      <c r="E947" s="1">
        <v>12</v>
      </c>
      <c r="F947" s="4">
        <v>3.98</v>
      </c>
      <c r="G947" s="1">
        <v>0.05</v>
      </c>
      <c r="H947" s="2">
        <v>42088</v>
      </c>
      <c r="I947" s="2">
        <v>42092</v>
      </c>
      <c r="J947" s="1" t="s">
        <v>98</v>
      </c>
      <c r="K947" s="1">
        <v>19057</v>
      </c>
      <c r="L947" s="1" t="s">
        <v>32</v>
      </c>
      <c r="M947" s="1" t="s">
        <v>667</v>
      </c>
      <c r="N947" s="1" t="s">
        <v>174</v>
      </c>
      <c r="O947" s="1" t="s">
        <v>2243</v>
      </c>
      <c r="P947" s="1" t="s">
        <v>58</v>
      </c>
      <c r="Q947" s="1" t="s">
        <v>2236</v>
      </c>
      <c r="R947" s="1" t="s">
        <v>51</v>
      </c>
      <c r="S947" s="1" t="s">
        <v>53</v>
      </c>
      <c r="T947" s="1"/>
      <c r="Y947" s="1"/>
    </row>
    <row r="948" spans="1:25" x14ac:dyDescent="0.35">
      <c r="A948" s="1">
        <v>1699</v>
      </c>
      <c r="B948" s="1" t="str">
        <f>VLOOKUP(Table1[[#This Row],[Customer ID]],'Customer Lookup'!A:B,2,)</f>
        <v>Joseph Hurst</v>
      </c>
      <c r="C948" s="1">
        <v>87345</v>
      </c>
      <c r="D948" s="1" t="str">
        <f>_xlfn.XLOOKUP(Table1[[#This Row],[Product Sub-Category]],'Product Lookup'!A:A,'Product Lookup'!B:B)</f>
        <v>Paper</v>
      </c>
      <c r="E948" s="1">
        <v>2</v>
      </c>
      <c r="F948" s="4">
        <v>6.48</v>
      </c>
      <c r="G948" s="1">
        <v>0.05</v>
      </c>
      <c r="H948" s="2">
        <v>42088</v>
      </c>
      <c r="I948" s="2">
        <v>42088</v>
      </c>
      <c r="J948" s="1" t="s">
        <v>98</v>
      </c>
      <c r="K948" s="1">
        <v>19057</v>
      </c>
      <c r="L948" s="1" t="s">
        <v>32</v>
      </c>
      <c r="M948" s="1" t="s">
        <v>667</v>
      </c>
      <c r="N948" s="1" t="s">
        <v>174</v>
      </c>
      <c r="O948" s="1" t="s">
        <v>2245</v>
      </c>
      <c r="P948" s="1" t="s">
        <v>58</v>
      </c>
      <c r="Q948" s="1" t="s">
        <v>83</v>
      </c>
      <c r="R948" s="1" t="s">
        <v>51</v>
      </c>
      <c r="S948" s="1" t="s">
        <v>53</v>
      </c>
      <c r="T948" s="1"/>
      <c r="Y948" s="1"/>
    </row>
    <row r="949" spans="1:25" x14ac:dyDescent="0.35">
      <c r="A949" s="1">
        <v>1702</v>
      </c>
      <c r="B949" s="1" t="str">
        <f>VLOOKUP(Table1[[#This Row],[Customer ID]],'Customer Lookup'!A:B,2,)</f>
        <v>Sandra Berry</v>
      </c>
      <c r="C949" s="1">
        <v>90473</v>
      </c>
      <c r="D949" s="1" t="str">
        <f>_xlfn.XLOOKUP(Table1[[#This Row],[Product Sub-Category]],'Product Lookup'!A:A,'Product Lookup'!B:B)</f>
        <v>Appliances</v>
      </c>
      <c r="E949" s="1">
        <v>3</v>
      </c>
      <c r="F949" s="4">
        <v>14.81</v>
      </c>
      <c r="G949" s="1">
        <v>0.05</v>
      </c>
      <c r="H949" s="2">
        <v>42021</v>
      </c>
      <c r="I949" s="2">
        <v>42024</v>
      </c>
      <c r="J949" s="1" t="s">
        <v>50</v>
      </c>
      <c r="K949" s="1">
        <v>39301</v>
      </c>
      <c r="L949" s="1" t="s">
        <v>32</v>
      </c>
      <c r="M949" s="1" t="s">
        <v>668</v>
      </c>
      <c r="N949" s="1" t="s">
        <v>364</v>
      </c>
      <c r="O949" s="1" t="s">
        <v>2245</v>
      </c>
      <c r="P949" s="1" t="s">
        <v>58</v>
      </c>
      <c r="Q949" s="1" t="s">
        <v>196</v>
      </c>
      <c r="R949" s="1" t="s">
        <v>42</v>
      </c>
      <c r="S949" s="1" t="s">
        <v>53</v>
      </c>
      <c r="T949" s="1"/>
      <c r="Y949" s="1"/>
    </row>
    <row r="950" spans="1:25" x14ac:dyDescent="0.35">
      <c r="A950" s="1">
        <v>1702</v>
      </c>
      <c r="B950" s="1" t="str">
        <f>VLOOKUP(Table1[[#This Row],[Customer ID]],'Customer Lookup'!A:B,2,)</f>
        <v>Sandra Berry</v>
      </c>
      <c r="C950" s="1">
        <v>90473</v>
      </c>
      <c r="D950" s="1" t="str">
        <f>_xlfn.XLOOKUP(Table1[[#This Row],[Product Sub-Category]],'Product Lookup'!A:A,'Product Lookup'!B:B)</f>
        <v>Paper</v>
      </c>
      <c r="E950" s="1">
        <v>3</v>
      </c>
      <c r="F950" s="4">
        <v>4.2</v>
      </c>
      <c r="G950" s="1">
        <v>0.05</v>
      </c>
      <c r="H950" s="2">
        <v>42021</v>
      </c>
      <c r="I950" s="2">
        <v>42023</v>
      </c>
      <c r="J950" s="1" t="s">
        <v>50</v>
      </c>
      <c r="K950" s="1">
        <v>39301</v>
      </c>
      <c r="L950" s="1" t="s">
        <v>22</v>
      </c>
      <c r="M950" s="1" t="s">
        <v>668</v>
      </c>
      <c r="N950" s="1" t="s">
        <v>364</v>
      </c>
      <c r="O950" s="1" t="s">
        <v>2243</v>
      </c>
      <c r="P950" s="1" t="s">
        <v>58</v>
      </c>
      <c r="Q950" s="1" t="s">
        <v>83</v>
      </c>
      <c r="R950" s="1" t="s">
        <v>42</v>
      </c>
      <c r="S950" s="1" t="s">
        <v>26</v>
      </c>
      <c r="T950" s="1"/>
      <c r="Y950" s="1"/>
    </row>
    <row r="951" spans="1:25" x14ac:dyDescent="0.35">
      <c r="A951" s="1">
        <v>1708</v>
      </c>
      <c r="B951" s="1" t="str">
        <f>VLOOKUP(Table1[[#This Row],[Customer ID]],'Customer Lookup'!A:B,2,)</f>
        <v>Lillian Day</v>
      </c>
      <c r="C951" s="1">
        <v>88781</v>
      </c>
      <c r="D951" s="1" t="str">
        <f>_xlfn.XLOOKUP(Table1[[#This Row],[Product Sub-Category]],'Product Lookup'!A:A,'Product Lookup'!B:B)</f>
        <v>Envelopes</v>
      </c>
      <c r="E951" s="1">
        <v>10</v>
      </c>
      <c r="F951" s="4">
        <v>5.68</v>
      </c>
      <c r="G951" s="1">
        <v>0.05</v>
      </c>
      <c r="H951" s="2">
        <v>42021</v>
      </c>
      <c r="I951" s="2">
        <v>42022</v>
      </c>
      <c r="J951" s="1" t="s">
        <v>50</v>
      </c>
      <c r="K951" s="1">
        <v>44118</v>
      </c>
      <c r="L951" s="1" t="s">
        <v>32</v>
      </c>
      <c r="M951" s="1" t="s">
        <v>669</v>
      </c>
      <c r="N951" s="1" t="s">
        <v>124</v>
      </c>
      <c r="O951" s="1" t="s">
        <v>2243</v>
      </c>
      <c r="P951" s="1" t="s">
        <v>58</v>
      </c>
      <c r="Q951" s="1" t="s">
        <v>61</v>
      </c>
      <c r="R951" s="1" t="s">
        <v>51</v>
      </c>
      <c r="S951" s="1" t="s">
        <v>53</v>
      </c>
      <c r="T951" s="1"/>
      <c r="Y951" s="1"/>
    </row>
    <row r="952" spans="1:25" x14ac:dyDescent="0.35">
      <c r="A952" s="1">
        <v>1708</v>
      </c>
      <c r="B952" s="1" t="str">
        <f>VLOOKUP(Table1[[#This Row],[Customer ID]],'Customer Lookup'!A:B,2,)</f>
        <v>Lillian Day</v>
      </c>
      <c r="C952" s="1">
        <v>88784</v>
      </c>
      <c r="D952" s="1" t="str">
        <f>_xlfn.XLOOKUP(Table1[[#This Row],[Product Sub-Category]],'Product Lookup'!A:A,'Product Lookup'!B:B)</f>
        <v>Telephones</v>
      </c>
      <c r="E952" s="1">
        <v>29</v>
      </c>
      <c r="F952" s="4">
        <v>205.99</v>
      </c>
      <c r="G952" s="1">
        <v>0.1</v>
      </c>
      <c r="H952" s="2">
        <v>42144</v>
      </c>
      <c r="I952" s="2">
        <v>42145</v>
      </c>
      <c r="J952" s="1" t="s">
        <v>31</v>
      </c>
      <c r="K952" s="1">
        <v>44118</v>
      </c>
      <c r="L952" s="1" t="s">
        <v>32</v>
      </c>
      <c r="M952" s="1" t="s">
        <v>669</v>
      </c>
      <c r="N952" s="1" t="s">
        <v>124</v>
      </c>
      <c r="O952" s="1" t="s">
        <v>2243</v>
      </c>
      <c r="P952" s="1" t="s">
        <v>73</v>
      </c>
      <c r="Q952" s="1" t="s">
        <v>2234</v>
      </c>
      <c r="R952" s="1" t="s">
        <v>51</v>
      </c>
      <c r="S952" s="1" t="s">
        <v>53</v>
      </c>
      <c r="T952" s="1"/>
      <c r="Y952" s="1"/>
    </row>
    <row r="953" spans="1:25" x14ac:dyDescent="0.35">
      <c r="A953" s="1">
        <v>1709</v>
      </c>
      <c r="B953" s="1" t="str">
        <f>VLOOKUP(Table1[[#This Row],[Customer ID]],'Customer Lookup'!A:B,2,)</f>
        <v>Dennis Bowen</v>
      </c>
      <c r="C953" s="1">
        <v>88782</v>
      </c>
      <c r="D953" s="1" t="str">
        <f>_xlfn.XLOOKUP(Table1[[#This Row],[Product Sub-Category]],'Product Lookup'!A:A,'Product Lookup'!B:B)</f>
        <v>Binders</v>
      </c>
      <c r="E953" s="1">
        <v>2</v>
      </c>
      <c r="F953" s="4">
        <v>14.28</v>
      </c>
      <c r="G953" s="1">
        <v>0.05</v>
      </c>
      <c r="H953" s="2">
        <v>42025</v>
      </c>
      <c r="I953" s="2">
        <v>42026</v>
      </c>
      <c r="J953" s="1" t="s">
        <v>31</v>
      </c>
      <c r="K953" s="1">
        <v>19464</v>
      </c>
      <c r="L953" s="1" t="s">
        <v>32</v>
      </c>
      <c r="M953" s="1" t="s">
        <v>670</v>
      </c>
      <c r="N953" s="1" t="s">
        <v>174</v>
      </c>
      <c r="O953" s="1" t="s">
        <v>2243</v>
      </c>
      <c r="P953" s="1" t="s">
        <v>58</v>
      </c>
      <c r="Q953" s="1" t="s">
        <v>2236</v>
      </c>
      <c r="R953" s="1" t="s">
        <v>104</v>
      </c>
      <c r="S953" s="1" t="s">
        <v>53</v>
      </c>
      <c r="T953" s="1"/>
      <c r="Y953" s="1"/>
    </row>
    <row r="954" spans="1:25" x14ac:dyDescent="0.35">
      <c r="A954" s="1">
        <v>1709</v>
      </c>
      <c r="B954" s="1" t="str">
        <f>VLOOKUP(Table1[[#This Row],[Customer ID]],'Customer Lookup'!A:B,2,)</f>
        <v>Dennis Bowen</v>
      </c>
      <c r="C954" s="1">
        <v>88783</v>
      </c>
      <c r="D954" s="1" t="str">
        <f>_xlfn.XLOOKUP(Table1[[#This Row],[Product Sub-Category]],'Product Lookup'!A:A,'Product Lookup'!B:B)</f>
        <v>Storage</v>
      </c>
      <c r="E954" s="1">
        <v>33</v>
      </c>
      <c r="F954" s="4">
        <v>95.43</v>
      </c>
      <c r="G954" s="1">
        <v>0.05</v>
      </c>
      <c r="H954" s="2">
        <v>42134</v>
      </c>
      <c r="I954" s="2">
        <v>42136</v>
      </c>
      <c r="J954" s="1" t="s">
        <v>50</v>
      </c>
      <c r="K954" s="1">
        <v>19464</v>
      </c>
      <c r="L954" s="1" t="s">
        <v>32</v>
      </c>
      <c r="M954" s="1" t="s">
        <v>670</v>
      </c>
      <c r="N954" s="1" t="s">
        <v>174</v>
      </c>
      <c r="O954" s="1" t="s">
        <v>2245</v>
      </c>
      <c r="P954" s="1" t="s">
        <v>58</v>
      </c>
      <c r="Q954" s="1" t="s">
        <v>119</v>
      </c>
      <c r="R954" s="1" t="s">
        <v>51</v>
      </c>
      <c r="S954" s="1" t="s">
        <v>53</v>
      </c>
      <c r="T954" s="1"/>
      <c r="Y954" s="1"/>
    </row>
    <row r="955" spans="1:25" x14ac:dyDescent="0.35">
      <c r="A955" s="1">
        <v>1711</v>
      </c>
      <c r="B955" s="1" t="str">
        <f>VLOOKUP(Table1[[#This Row],[Customer ID]],'Customer Lookup'!A:B,2,)</f>
        <v>Sharon Long</v>
      </c>
      <c r="C955" s="1">
        <v>87747</v>
      </c>
      <c r="D955" s="1" t="str">
        <f>_xlfn.XLOOKUP(Table1[[#This Row],[Product Sub-Category]],'Product Lookup'!A:A,'Product Lookup'!B:B)</f>
        <v>Furnishings</v>
      </c>
      <c r="E955" s="1">
        <v>3</v>
      </c>
      <c r="F955" s="4">
        <v>7.59</v>
      </c>
      <c r="G955" s="1">
        <v>0.05</v>
      </c>
      <c r="H955" s="2">
        <v>42079</v>
      </c>
      <c r="I955" s="2">
        <v>42081</v>
      </c>
      <c r="J955" s="1" t="s">
        <v>31</v>
      </c>
      <c r="K955" s="1">
        <v>30062</v>
      </c>
      <c r="L955" s="1" t="s">
        <v>32</v>
      </c>
      <c r="M955" s="1" t="s">
        <v>671</v>
      </c>
      <c r="N955" s="1" t="s">
        <v>254</v>
      </c>
      <c r="O955" s="1" t="s">
        <v>2245</v>
      </c>
      <c r="P955" s="1" t="s">
        <v>34</v>
      </c>
      <c r="Q955" s="1" t="s">
        <v>52</v>
      </c>
      <c r="R955" s="1" t="s">
        <v>81</v>
      </c>
      <c r="S955" s="1" t="s">
        <v>26</v>
      </c>
      <c r="T955" s="1"/>
      <c r="Y955" s="1"/>
    </row>
    <row r="956" spans="1:25" x14ac:dyDescent="0.35">
      <c r="A956" s="1">
        <v>1712</v>
      </c>
      <c r="B956" s="1" t="str">
        <f>VLOOKUP(Table1[[#This Row],[Customer ID]],'Customer Lookup'!A:B,2,)</f>
        <v>Regina Langley</v>
      </c>
      <c r="C956" s="1">
        <v>87749</v>
      </c>
      <c r="D956" s="1" t="str">
        <f>_xlfn.XLOOKUP(Table1[[#This Row],[Product Sub-Category]],'Product Lookup'!A:A,'Product Lookup'!B:B)</f>
        <v>Pens</v>
      </c>
      <c r="E956" s="1">
        <v>22</v>
      </c>
      <c r="F956" s="4">
        <v>11.66</v>
      </c>
      <c r="G956" s="1">
        <v>0.05</v>
      </c>
      <c r="H956" s="2">
        <v>42105</v>
      </c>
      <c r="I956" s="2">
        <v>42114</v>
      </c>
      <c r="J956" s="1" t="s">
        <v>98</v>
      </c>
      <c r="K956" s="1">
        <v>30907</v>
      </c>
      <c r="L956" s="1" t="s">
        <v>32</v>
      </c>
      <c r="M956" s="1" t="s">
        <v>672</v>
      </c>
      <c r="N956" s="1" t="s">
        <v>254</v>
      </c>
      <c r="O956" s="1" t="s">
        <v>2245</v>
      </c>
      <c r="P956" s="1" t="s">
        <v>58</v>
      </c>
      <c r="Q956" s="1" t="s">
        <v>25</v>
      </c>
      <c r="R956" s="1" t="s">
        <v>81</v>
      </c>
      <c r="S956" s="1" t="s">
        <v>44</v>
      </c>
      <c r="T956" s="1"/>
      <c r="Y956" s="1"/>
    </row>
    <row r="957" spans="1:25" x14ac:dyDescent="0.35">
      <c r="A957" s="1">
        <v>1713</v>
      </c>
      <c r="B957" s="1" t="str">
        <f>VLOOKUP(Table1[[#This Row],[Customer ID]],'Customer Lookup'!A:B,2,)</f>
        <v>Rosemary Stark</v>
      </c>
      <c r="C957" s="1">
        <v>87748</v>
      </c>
      <c r="D957" s="1" t="str">
        <f>_xlfn.XLOOKUP(Table1[[#This Row],[Product Sub-Category]],'Product Lookup'!A:A,'Product Lookup'!B:B)</f>
        <v>Office Machines</v>
      </c>
      <c r="E957" s="1">
        <v>11</v>
      </c>
      <c r="F957" s="4">
        <v>23.99</v>
      </c>
      <c r="G957" s="1">
        <v>0.05</v>
      </c>
      <c r="H957" s="2">
        <v>42153</v>
      </c>
      <c r="I957" s="2">
        <v>42155</v>
      </c>
      <c r="J957" s="1" t="s">
        <v>21</v>
      </c>
      <c r="K957" s="1">
        <v>30265</v>
      </c>
      <c r="L957" s="1" t="s">
        <v>32</v>
      </c>
      <c r="M957" s="1" t="s">
        <v>673</v>
      </c>
      <c r="N957" s="1" t="s">
        <v>254</v>
      </c>
      <c r="O957" s="1" t="s">
        <v>2245</v>
      </c>
      <c r="P957" s="1" t="s">
        <v>73</v>
      </c>
      <c r="Q957" s="1" t="s">
        <v>74</v>
      </c>
      <c r="R957" s="1" t="s">
        <v>81</v>
      </c>
      <c r="S957" s="1" t="s">
        <v>75</v>
      </c>
      <c r="T957" s="1"/>
      <c r="Y957" s="1"/>
    </row>
    <row r="958" spans="1:25" x14ac:dyDescent="0.35">
      <c r="A958" s="1">
        <v>1718</v>
      </c>
      <c r="B958" s="1" t="str">
        <f>VLOOKUP(Table1[[#This Row],[Customer ID]],'Customer Lookup'!A:B,2,)</f>
        <v>Kathy Shah</v>
      </c>
      <c r="C958" s="1">
        <v>90621</v>
      </c>
      <c r="D958" s="1" t="str">
        <f>_xlfn.XLOOKUP(Table1[[#This Row],[Product Sub-Category]],'Product Lookup'!A:A,'Product Lookup'!B:B)</f>
        <v>Chairs</v>
      </c>
      <c r="E958" s="1">
        <v>3</v>
      </c>
      <c r="F958" s="4">
        <v>300.98</v>
      </c>
      <c r="G958" s="1">
        <v>0.1</v>
      </c>
      <c r="H958" s="2">
        <v>42071</v>
      </c>
      <c r="I958" s="2">
        <v>42078</v>
      </c>
      <c r="J958" s="1" t="s">
        <v>98</v>
      </c>
      <c r="K958" s="1">
        <v>27529</v>
      </c>
      <c r="L958" s="1" t="s">
        <v>22</v>
      </c>
      <c r="M958" s="1" t="s">
        <v>675</v>
      </c>
      <c r="N958" s="1" t="s">
        <v>225</v>
      </c>
      <c r="O958" s="1" t="s">
        <v>2245</v>
      </c>
      <c r="P958" s="1" t="s">
        <v>34</v>
      </c>
      <c r="Q958" s="1" t="s">
        <v>35</v>
      </c>
      <c r="R958" s="1" t="s">
        <v>104</v>
      </c>
      <c r="S958" s="1" t="s">
        <v>36</v>
      </c>
      <c r="T958" s="1"/>
      <c r="Y958" s="1"/>
    </row>
    <row r="959" spans="1:25" x14ac:dyDescent="0.35">
      <c r="A959" s="1">
        <v>1719</v>
      </c>
      <c r="B959" s="1" t="str">
        <f>VLOOKUP(Table1[[#This Row],[Customer ID]],'Customer Lookup'!A:B,2,)</f>
        <v>Russell W Melton</v>
      </c>
      <c r="C959" s="1">
        <v>90786</v>
      </c>
      <c r="D959" s="1" t="str">
        <f>_xlfn.XLOOKUP(Table1[[#This Row],[Product Sub-Category]],'Product Lookup'!A:A,'Product Lookup'!B:B)</f>
        <v>Computer Peripherals</v>
      </c>
      <c r="E959" s="1">
        <v>8</v>
      </c>
      <c r="F959" s="4">
        <v>16.48</v>
      </c>
      <c r="G959" s="1">
        <v>0.05</v>
      </c>
      <c r="H959" s="2">
        <v>42021</v>
      </c>
      <c r="I959" s="2">
        <v>42023</v>
      </c>
      <c r="J959" s="1" t="s">
        <v>50</v>
      </c>
      <c r="K959" s="1">
        <v>35473</v>
      </c>
      <c r="L959" s="1" t="s">
        <v>32</v>
      </c>
      <c r="M959" s="1" t="s">
        <v>676</v>
      </c>
      <c r="N959" s="1" t="s">
        <v>542</v>
      </c>
      <c r="O959" s="1" t="s">
        <v>2245</v>
      </c>
      <c r="P959" s="1" t="s">
        <v>73</v>
      </c>
      <c r="Q959" s="1" t="s">
        <v>144</v>
      </c>
      <c r="R959" s="1" t="s">
        <v>81</v>
      </c>
      <c r="S959" s="1" t="s">
        <v>44</v>
      </c>
      <c r="T959" s="1"/>
      <c r="Y959" s="1"/>
    </row>
    <row r="960" spans="1:25" x14ac:dyDescent="0.35">
      <c r="A960" s="1">
        <v>1721</v>
      </c>
      <c r="B960" s="1" t="str">
        <f>VLOOKUP(Table1[[#This Row],[Customer ID]],'Customer Lookup'!A:B,2,)</f>
        <v>Jennifer Zimmerman</v>
      </c>
      <c r="C960" s="1">
        <v>90787</v>
      </c>
      <c r="D960" s="1" t="str">
        <f>_xlfn.XLOOKUP(Table1[[#This Row],[Product Sub-Category]],'Product Lookup'!A:A,'Product Lookup'!B:B)</f>
        <v>Storage</v>
      </c>
      <c r="E960" s="1">
        <v>37</v>
      </c>
      <c r="F960" s="4">
        <v>12.44</v>
      </c>
      <c r="G960" s="1">
        <v>0.05</v>
      </c>
      <c r="H960" s="2">
        <v>42140</v>
      </c>
      <c r="I960" s="2">
        <v>42141</v>
      </c>
      <c r="J960" s="1" t="s">
        <v>21</v>
      </c>
      <c r="K960" s="1">
        <v>72401</v>
      </c>
      <c r="L960" s="1" t="s">
        <v>32</v>
      </c>
      <c r="M960" s="1" t="s">
        <v>677</v>
      </c>
      <c r="N960" s="1" t="s">
        <v>451</v>
      </c>
      <c r="O960" s="1" t="s">
        <v>1097</v>
      </c>
      <c r="P960" s="1" t="s">
        <v>58</v>
      </c>
      <c r="Q960" s="1" t="s">
        <v>119</v>
      </c>
      <c r="R960" s="1" t="s">
        <v>81</v>
      </c>
      <c r="S960" s="1" t="s">
        <v>75</v>
      </c>
      <c r="T960" s="1"/>
      <c r="Y960" s="1"/>
    </row>
    <row r="961" spans="1:25" x14ac:dyDescent="0.35">
      <c r="A961" s="1">
        <v>1723</v>
      </c>
      <c r="B961" s="1" t="str">
        <f>VLOOKUP(Table1[[#This Row],[Customer ID]],'Customer Lookup'!A:B,2,)</f>
        <v>Constance Flowers</v>
      </c>
      <c r="C961" s="1">
        <v>40101</v>
      </c>
      <c r="D961" s="1" t="str">
        <f>_xlfn.XLOOKUP(Table1[[#This Row],[Product Sub-Category]],'Product Lookup'!A:A,'Product Lookup'!B:B)</f>
        <v>Computer Peripherals</v>
      </c>
      <c r="E961" s="1">
        <v>46</v>
      </c>
      <c r="F961" s="4">
        <v>49.99</v>
      </c>
      <c r="G961" s="1">
        <v>0.05</v>
      </c>
      <c r="H961" s="2">
        <v>42035</v>
      </c>
      <c r="I961" s="2">
        <v>42040</v>
      </c>
      <c r="J961" s="1" t="s">
        <v>98</v>
      </c>
      <c r="K961" s="1">
        <v>92037</v>
      </c>
      <c r="L961" s="1" t="s">
        <v>22</v>
      </c>
      <c r="M961" s="1" t="s">
        <v>678</v>
      </c>
      <c r="N961" s="1" t="s">
        <v>37</v>
      </c>
      <c r="O961" s="1" t="s">
        <v>1097</v>
      </c>
      <c r="P961" s="1" t="s">
        <v>73</v>
      </c>
      <c r="Q961" s="1" t="s">
        <v>144</v>
      </c>
      <c r="R961" s="1" t="s">
        <v>81</v>
      </c>
      <c r="S961" s="1" t="s">
        <v>53</v>
      </c>
      <c r="T961" s="1"/>
      <c r="Y961" s="1"/>
    </row>
    <row r="962" spans="1:25" x14ac:dyDescent="0.35">
      <c r="A962" s="1">
        <v>1723</v>
      </c>
      <c r="B962" s="1" t="str">
        <f>VLOOKUP(Table1[[#This Row],[Customer ID]],'Customer Lookup'!A:B,2,)</f>
        <v>Constance Flowers</v>
      </c>
      <c r="C962" s="1">
        <v>44002</v>
      </c>
      <c r="D962" s="1" t="str">
        <f>_xlfn.XLOOKUP(Table1[[#This Row],[Product Sub-Category]],'Product Lookup'!A:A,'Product Lookup'!B:B)</f>
        <v>Paper</v>
      </c>
      <c r="E962" s="1">
        <v>46</v>
      </c>
      <c r="F962" s="4">
        <v>6.68</v>
      </c>
      <c r="G962" s="1">
        <v>0.05</v>
      </c>
      <c r="H962" s="2">
        <v>42042</v>
      </c>
      <c r="I962" s="2">
        <v>42044</v>
      </c>
      <c r="J962" s="1" t="s">
        <v>50</v>
      </c>
      <c r="K962" s="1">
        <v>92037</v>
      </c>
      <c r="L962" s="1" t="s">
        <v>32</v>
      </c>
      <c r="M962" s="1" t="s">
        <v>678</v>
      </c>
      <c r="N962" s="1" t="s">
        <v>37</v>
      </c>
      <c r="O962" s="1" t="s">
        <v>1097</v>
      </c>
      <c r="P962" s="1" t="s">
        <v>58</v>
      </c>
      <c r="Q962" s="1" t="s">
        <v>83</v>
      </c>
      <c r="R962" s="1" t="s">
        <v>81</v>
      </c>
      <c r="S962" s="1" t="s">
        <v>53</v>
      </c>
      <c r="T962" s="1"/>
      <c r="Y962" s="1"/>
    </row>
    <row r="963" spans="1:25" x14ac:dyDescent="0.35">
      <c r="A963" s="1">
        <v>1723</v>
      </c>
      <c r="B963" s="1" t="str">
        <f>VLOOKUP(Table1[[#This Row],[Customer ID]],'Customer Lookup'!A:B,2,)</f>
        <v>Constance Flowers</v>
      </c>
      <c r="C963" s="1">
        <v>44002</v>
      </c>
      <c r="D963" s="1" t="str">
        <f>_xlfn.XLOOKUP(Table1[[#This Row],[Product Sub-Category]],'Product Lookup'!A:A,'Product Lookup'!B:B)</f>
        <v>Storage</v>
      </c>
      <c r="E963" s="1">
        <v>14</v>
      </c>
      <c r="F963" s="4">
        <v>17.7</v>
      </c>
      <c r="G963" s="1">
        <v>0.05</v>
      </c>
      <c r="H963" s="2">
        <v>42042</v>
      </c>
      <c r="I963" s="2">
        <v>42042</v>
      </c>
      <c r="J963" s="1" t="s">
        <v>50</v>
      </c>
      <c r="K963" s="1">
        <v>92037</v>
      </c>
      <c r="L963" s="1" t="s">
        <v>32</v>
      </c>
      <c r="M963" s="1" t="s">
        <v>678</v>
      </c>
      <c r="N963" s="1" t="s">
        <v>37</v>
      </c>
      <c r="O963" s="1" t="s">
        <v>1097</v>
      </c>
      <c r="P963" s="1" t="s">
        <v>58</v>
      </c>
      <c r="Q963" s="1" t="s">
        <v>119</v>
      </c>
      <c r="R963" s="1" t="s">
        <v>81</v>
      </c>
      <c r="S963" s="1" t="s">
        <v>53</v>
      </c>
      <c r="T963" s="1"/>
      <c r="Y963" s="1"/>
    </row>
    <row r="964" spans="1:25" x14ac:dyDescent="0.35">
      <c r="A964" s="1">
        <v>1723</v>
      </c>
      <c r="B964" s="1" t="str">
        <f>VLOOKUP(Table1[[#This Row],[Customer ID]],'Customer Lookup'!A:B,2,)</f>
        <v>Constance Flowers</v>
      </c>
      <c r="C964" s="1">
        <v>32710</v>
      </c>
      <c r="D964" s="1" t="str">
        <f>_xlfn.XLOOKUP(Table1[[#This Row],[Product Sub-Category]],'Product Lookup'!A:A,'Product Lookup'!B:B)</f>
        <v>Storage</v>
      </c>
      <c r="E964" s="1">
        <v>146</v>
      </c>
      <c r="F964" s="4">
        <v>12.44</v>
      </c>
      <c r="G964" s="1">
        <v>0.05</v>
      </c>
      <c r="H964" s="2">
        <v>42140</v>
      </c>
      <c r="I964" s="2">
        <v>42141</v>
      </c>
      <c r="J964" s="1" t="s">
        <v>21</v>
      </c>
      <c r="K964" s="1">
        <v>92037</v>
      </c>
      <c r="L964" s="1" t="s">
        <v>32</v>
      </c>
      <c r="M964" s="1" t="s">
        <v>678</v>
      </c>
      <c r="N964" s="1" t="s">
        <v>37</v>
      </c>
      <c r="O964" s="1" t="s">
        <v>2243</v>
      </c>
      <c r="P964" s="1" t="s">
        <v>58</v>
      </c>
      <c r="Q964" s="1" t="s">
        <v>119</v>
      </c>
      <c r="R964" s="1" t="s">
        <v>81</v>
      </c>
      <c r="S964" s="1" t="s">
        <v>75</v>
      </c>
      <c r="T964" s="1"/>
      <c r="Y964" s="1"/>
    </row>
    <row r="965" spans="1:25" x14ac:dyDescent="0.35">
      <c r="A965" s="1">
        <v>1725</v>
      </c>
      <c r="B965" s="1" t="str">
        <f>VLOOKUP(Table1[[#This Row],[Customer ID]],'Customer Lookup'!A:B,2,)</f>
        <v>Linda Blake</v>
      </c>
      <c r="C965" s="1">
        <v>87193</v>
      </c>
      <c r="D965" s="1" t="str">
        <f>_xlfn.XLOOKUP(Table1[[#This Row],[Product Sub-Category]],'Product Lookup'!A:A,'Product Lookup'!B:B)</f>
        <v>Telephones</v>
      </c>
      <c r="E965" s="1">
        <v>9</v>
      </c>
      <c r="F965" s="4">
        <v>35.99</v>
      </c>
      <c r="G965" s="1">
        <v>0.05</v>
      </c>
      <c r="H965" s="2">
        <v>42131</v>
      </c>
      <c r="I965" s="2">
        <v>42133</v>
      </c>
      <c r="J965" s="1" t="s">
        <v>21</v>
      </c>
      <c r="K965" s="1">
        <v>43026</v>
      </c>
      <c r="L965" s="1" t="s">
        <v>32</v>
      </c>
      <c r="M965" s="1" t="s">
        <v>679</v>
      </c>
      <c r="N965" s="1" t="s">
        <v>124</v>
      </c>
      <c r="O965" s="1" t="s">
        <v>2243</v>
      </c>
      <c r="P965" s="1" t="s">
        <v>73</v>
      </c>
      <c r="Q965" s="1" t="s">
        <v>2234</v>
      </c>
      <c r="R965" s="1" t="s">
        <v>81</v>
      </c>
      <c r="S965" s="1" t="s">
        <v>53</v>
      </c>
      <c r="T965" s="1"/>
      <c r="Y965" s="1"/>
    </row>
    <row r="966" spans="1:25" x14ac:dyDescent="0.35">
      <c r="A966" s="1">
        <v>1727</v>
      </c>
      <c r="B966" s="1" t="str">
        <f>VLOOKUP(Table1[[#This Row],[Customer ID]],'Customer Lookup'!A:B,2,)</f>
        <v>Juanita Ballard</v>
      </c>
      <c r="C966" s="1">
        <v>87194</v>
      </c>
      <c r="D966" s="1" t="str">
        <f>_xlfn.XLOOKUP(Table1[[#This Row],[Product Sub-Category]],'Product Lookup'!A:A,'Product Lookup'!B:B)</f>
        <v>Storage</v>
      </c>
      <c r="E966" s="1">
        <v>8</v>
      </c>
      <c r="F966" s="4">
        <v>14.98</v>
      </c>
      <c r="G966" s="1">
        <v>0.05</v>
      </c>
      <c r="H966" s="2">
        <v>42025</v>
      </c>
      <c r="I966" s="2">
        <v>42027</v>
      </c>
      <c r="J966" s="1" t="s">
        <v>31</v>
      </c>
      <c r="K966" s="1">
        <v>44240</v>
      </c>
      <c r="L966" s="1" t="s">
        <v>22</v>
      </c>
      <c r="M966" s="1" t="s">
        <v>680</v>
      </c>
      <c r="N966" s="1" t="s">
        <v>124</v>
      </c>
      <c r="O966" s="1" t="s">
        <v>2243</v>
      </c>
      <c r="P966" s="1" t="s">
        <v>58</v>
      </c>
      <c r="Q966" s="1" t="s">
        <v>119</v>
      </c>
      <c r="R966" s="1" t="s">
        <v>51</v>
      </c>
      <c r="S966" s="1" t="s">
        <v>53</v>
      </c>
      <c r="T966" s="1"/>
      <c r="Y966" s="1"/>
    </row>
    <row r="967" spans="1:25" x14ac:dyDescent="0.35">
      <c r="A967" s="1">
        <v>1728</v>
      </c>
      <c r="B967" s="1" t="str">
        <f>VLOOKUP(Table1[[#This Row],[Customer ID]],'Customer Lookup'!A:B,2,)</f>
        <v>Carrie Lewis</v>
      </c>
      <c r="C967" s="1">
        <v>87195</v>
      </c>
      <c r="D967" s="1" t="str">
        <f>_xlfn.XLOOKUP(Table1[[#This Row],[Product Sub-Category]],'Product Lookup'!A:A,'Product Lookup'!B:B)</f>
        <v>Paper</v>
      </c>
      <c r="E967" s="1">
        <v>10</v>
      </c>
      <c r="F967" s="4">
        <v>55.48</v>
      </c>
      <c r="G967" s="1">
        <v>0.05</v>
      </c>
      <c r="H967" s="2">
        <v>42057</v>
      </c>
      <c r="I967" s="2">
        <v>42059</v>
      </c>
      <c r="J967" s="1" t="s">
        <v>21</v>
      </c>
      <c r="K967" s="1">
        <v>45429</v>
      </c>
      <c r="L967" s="1" t="s">
        <v>32</v>
      </c>
      <c r="M967" s="1" t="s">
        <v>681</v>
      </c>
      <c r="N967" s="1" t="s">
        <v>124</v>
      </c>
      <c r="O967" s="1" t="s">
        <v>1097</v>
      </c>
      <c r="P967" s="1" t="s">
        <v>58</v>
      </c>
      <c r="Q967" s="1" t="s">
        <v>83</v>
      </c>
      <c r="R967" s="1" t="s">
        <v>81</v>
      </c>
      <c r="S967" s="1" t="s">
        <v>53</v>
      </c>
      <c r="T967" s="1"/>
      <c r="Y967" s="1"/>
    </row>
    <row r="968" spans="1:25" x14ac:dyDescent="0.35">
      <c r="A968" s="1">
        <v>1730</v>
      </c>
      <c r="B968" s="1" t="str">
        <f>VLOOKUP(Table1[[#This Row],[Customer ID]],'Customer Lookup'!A:B,2,)</f>
        <v>Kerry Wilkerson</v>
      </c>
      <c r="C968" s="1">
        <v>90653</v>
      </c>
      <c r="D968" s="1" t="str">
        <f>_xlfn.XLOOKUP(Table1[[#This Row],[Product Sub-Category]],'Product Lookup'!A:A,'Product Lookup'!B:B)</f>
        <v>Telephones</v>
      </c>
      <c r="E968" s="1">
        <v>5</v>
      </c>
      <c r="F968" s="4">
        <v>65.989999999999995</v>
      </c>
      <c r="G968" s="1">
        <v>0.05</v>
      </c>
      <c r="H968" s="2">
        <v>42101</v>
      </c>
      <c r="I968" s="2">
        <v>42103</v>
      </c>
      <c r="J968" s="1" t="s">
        <v>21</v>
      </c>
      <c r="K968" s="1">
        <v>83843</v>
      </c>
      <c r="L968" s="1" t="s">
        <v>22</v>
      </c>
      <c r="M968" s="1" t="s">
        <v>683</v>
      </c>
      <c r="N968" s="1" t="s">
        <v>682</v>
      </c>
      <c r="O968" s="1" t="s">
        <v>2243</v>
      </c>
      <c r="P968" s="1" t="s">
        <v>73</v>
      </c>
      <c r="Q968" s="1" t="s">
        <v>2234</v>
      </c>
      <c r="R968" s="1" t="s">
        <v>51</v>
      </c>
      <c r="S968" s="1" t="s">
        <v>53</v>
      </c>
      <c r="T968" s="1"/>
      <c r="Y968" s="1"/>
    </row>
    <row r="969" spans="1:25" x14ac:dyDescent="0.35">
      <c r="A969" s="1">
        <v>1733</v>
      </c>
      <c r="B969" s="1" t="str">
        <f>VLOOKUP(Table1[[#This Row],[Customer ID]],'Customer Lookup'!A:B,2,)</f>
        <v>Nina Horne Kelly</v>
      </c>
      <c r="C969" s="1">
        <v>3841</v>
      </c>
      <c r="D969" s="1" t="str">
        <f>_xlfn.XLOOKUP(Table1[[#This Row],[Product Sub-Category]],'Product Lookup'!A:A,'Product Lookup'!B:B)</f>
        <v>Appliances</v>
      </c>
      <c r="E969" s="1">
        <v>34</v>
      </c>
      <c r="F969" s="4">
        <v>60.98</v>
      </c>
      <c r="G969" s="1">
        <v>0.05</v>
      </c>
      <c r="H969" s="2">
        <v>42098</v>
      </c>
      <c r="I969" s="2">
        <v>42100</v>
      </c>
      <c r="J969" s="1" t="s">
        <v>31</v>
      </c>
      <c r="K969" s="1">
        <v>20012</v>
      </c>
      <c r="L969" s="1" t="s">
        <v>32</v>
      </c>
      <c r="M969" s="1" t="s">
        <v>29</v>
      </c>
      <c r="N969" s="1" t="s">
        <v>466</v>
      </c>
      <c r="O969" s="1" t="s">
        <v>2243</v>
      </c>
      <c r="P969" s="1" t="s">
        <v>58</v>
      </c>
      <c r="Q969" s="1" t="s">
        <v>196</v>
      </c>
      <c r="R969" s="1" t="s">
        <v>51</v>
      </c>
      <c r="S969" s="1" t="s">
        <v>178</v>
      </c>
      <c r="T969" s="1"/>
      <c r="Y969" s="1"/>
    </row>
    <row r="970" spans="1:25" x14ac:dyDescent="0.35">
      <c r="A970" s="1">
        <v>1733</v>
      </c>
      <c r="B970" s="1" t="str">
        <f>VLOOKUP(Table1[[#This Row],[Customer ID]],'Customer Lookup'!A:B,2,)</f>
        <v>Nina Horne Kelly</v>
      </c>
      <c r="C970" s="1">
        <v>3841</v>
      </c>
      <c r="D970" s="1" t="str">
        <f>_xlfn.XLOOKUP(Table1[[#This Row],[Product Sub-Category]],'Product Lookup'!A:A,'Product Lookup'!B:B)</f>
        <v>Binders</v>
      </c>
      <c r="E970" s="1">
        <v>36</v>
      </c>
      <c r="F970" s="4">
        <v>1270.99</v>
      </c>
      <c r="G970" s="1">
        <v>0.15</v>
      </c>
      <c r="H970" s="2">
        <v>42098</v>
      </c>
      <c r="I970" s="2">
        <v>42100</v>
      </c>
      <c r="J970" s="1" t="s">
        <v>31</v>
      </c>
      <c r="K970" s="1">
        <v>20012</v>
      </c>
      <c r="L970" s="1" t="s">
        <v>32</v>
      </c>
      <c r="M970" s="1" t="s">
        <v>29</v>
      </c>
      <c r="N970" s="1" t="s">
        <v>466</v>
      </c>
      <c r="O970" s="1" t="s">
        <v>2243</v>
      </c>
      <c r="P970" s="1" t="s">
        <v>58</v>
      </c>
      <c r="Q970" s="1" t="s">
        <v>2236</v>
      </c>
      <c r="R970" s="1" t="s">
        <v>51</v>
      </c>
      <c r="S970" s="1" t="s">
        <v>53</v>
      </c>
      <c r="T970" s="1"/>
      <c r="Y970" s="1"/>
    </row>
    <row r="971" spans="1:25" x14ac:dyDescent="0.35">
      <c r="A971" s="1">
        <v>1733</v>
      </c>
      <c r="B971" s="1" t="str">
        <f>VLOOKUP(Table1[[#This Row],[Customer ID]],'Customer Lookup'!A:B,2,)</f>
        <v>Nina Horne Kelly</v>
      </c>
      <c r="C971" s="1">
        <v>59937</v>
      </c>
      <c r="D971" s="1" t="str">
        <f>_xlfn.XLOOKUP(Table1[[#This Row],[Product Sub-Category]],'Product Lookup'!A:A,'Product Lookup'!B:B)</f>
        <v>Paper</v>
      </c>
      <c r="E971" s="1">
        <v>13</v>
      </c>
      <c r="F971" s="4">
        <v>30.98</v>
      </c>
      <c r="G971" s="1">
        <v>0.05</v>
      </c>
      <c r="H971" s="2">
        <v>42183</v>
      </c>
      <c r="I971" s="2">
        <v>42184</v>
      </c>
      <c r="J971" s="1" t="s">
        <v>21</v>
      </c>
      <c r="K971" s="1">
        <v>20012</v>
      </c>
      <c r="L971" s="1" t="s">
        <v>32</v>
      </c>
      <c r="M971" s="1" t="s">
        <v>29</v>
      </c>
      <c r="N971" s="1" t="s">
        <v>466</v>
      </c>
      <c r="O971" s="1" t="s">
        <v>2243</v>
      </c>
      <c r="P971" s="1" t="s">
        <v>58</v>
      </c>
      <c r="Q971" s="1" t="s">
        <v>83</v>
      </c>
      <c r="R971" s="1" t="s">
        <v>51</v>
      </c>
      <c r="S971" s="1" t="s">
        <v>53</v>
      </c>
      <c r="T971" s="1"/>
      <c r="Y971" s="1"/>
    </row>
    <row r="972" spans="1:25" x14ac:dyDescent="0.35">
      <c r="A972" s="1">
        <v>1734</v>
      </c>
      <c r="B972" s="1" t="str">
        <f>VLOOKUP(Table1[[#This Row],[Customer ID]],'Customer Lookup'!A:B,2,)</f>
        <v>Christopher Meadows</v>
      </c>
      <c r="C972" s="1">
        <v>88443</v>
      </c>
      <c r="D972" s="1" t="str">
        <f>_xlfn.XLOOKUP(Table1[[#This Row],[Product Sub-Category]],'Product Lookup'!A:A,'Product Lookup'!B:B)</f>
        <v>Appliances</v>
      </c>
      <c r="E972" s="1">
        <v>9</v>
      </c>
      <c r="F972" s="4">
        <v>60.98</v>
      </c>
      <c r="G972" s="1">
        <v>0.05</v>
      </c>
      <c r="H972" s="2">
        <v>42098</v>
      </c>
      <c r="I972" s="2">
        <v>42100</v>
      </c>
      <c r="J972" s="1" t="s">
        <v>31</v>
      </c>
      <c r="K972" s="1">
        <v>10528</v>
      </c>
      <c r="L972" s="1" t="s">
        <v>32</v>
      </c>
      <c r="M972" s="1" t="s">
        <v>684</v>
      </c>
      <c r="N972" s="1" t="s">
        <v>62</v>
      </c>
      <c r="O972" s="1" t="s">
        <v>2243</v>
      </c>
      <c r="P972" s="1" t="s">
        <v>58</v>
      </c>
      <c r="Q972" s="1" t="s">
        <v>196</v>
      </c>
      <c r="R972" s="1" t="s">
        <v>51</v>
      </c>
      <c r="S972" s="1" t="s">
        <v>178</v>
      </c>
      <c r="T972" s="1"/>
      <c r="Y972" s="1"/>
    </row>
    <row r="973" spans="1:25" x14ac:dyDescent="0.35">
      <c r="A973" s="1">
        <v>1734</v>
      </c>
      <c r="B973" s="1" t="str">
        <f>VLOOKUP(Table1[[#This Row],[Customer ID]],'Customer Lookup'!A:B,2,)</f>
        <v>Christopher Meadows</v>
      </c>
      <c r="C973" s="1">
        <v>88443</v>
      </c>
      <c r="D973" s="1" t="str">
        <f>_xlfn.XLOOKUP(Table1[[#This Row],[Product Sub-Category]],'Product Lookup'!A:A,'Product Lookup'!B:B)</f>
        <v>Binders</v>
      </c>
      <c r="E973" s="1">
        <v>9</v>
      </c>
      <c r="F973" s="4">
        <v>1270.99</v>
      </c>
      <c r="G973" s="1">
        <v>0.15</v>
      </c>
      <c r="H973" s="2">
        <v>42098</v>
      </c>
      <c r="I973" s="2">
        <v>42100</v>
      </c>
      <c r="J973" s="1" t="s">
        <v>31</v>
      </c>
      <c r="K973" s="1">
        <v>10528</v>
      </c>
      <c r="L973" s="1" t="s">
        <v>32</v>
      </c>
      <c r="M973" s="1" t="s">
        <v>684</v>
      </c>
      <c r="N973" s="1" t="s">
        <v>62</v>
      </c>
      <c r="O973" s="1" t="s">
        <v>2243</v>
      </c>
      <c r="P973" s="1" t="s">
        <v>58</v>
      </c>
      <c r="Q973" s="1" t="s">
        <v>2236</v>
      </c>
      <c r="R973" s="1" t="s">
        <v>51</v>
      </c>
      <c r="S973" s="1" t="s">
        <v>53</v>
      </c>
      <c r="T973" s="1"/>
      <c r="Y973" s="1"/>
    </row>
    <row r="974" spans="1:25" x14ac:dyDescent="0.35">
      <c r="A974" s="1">
        <v>1734</v>
      </c>
      <c r="B974" s="1" t="str">
        <f>VLOOKUP(Table1[[#This Row],[Customer ID]],'Customer Lookup'!A:B,2,)</f>
        <v>Christopher Meadows</v>
      </c>
      <c r="C974" s="1">
        <v>88443</v>
      </c>
      <c r="D974" s="1" t="str">
        <f>_xlfn.XLOOKUP(Table1[[#This Row],[Product Sub-Category]],'Product Lookup'!A:A,'Product Lookup'!B:B)</f>
        <v>Telephones</v>
      </c>
      <c r="E974" s="1">
        <v>19</v>
      </c>
      <c r="F974" s="4">
        <v>205.99</v>
      </c>
      <c r="G974" s="1">
        <v>0.1</v>
      </c>
      <c r="H974" s="2">
        <v>42098</v>
      </c>
      <c r="I974" s="2">
        <v>42100</v>
      </c>
      <c r="J974" s="1" t="s">
        <v>31</v>
      </c>
      <c r="K974" s="1">
        <v>10528</v>
      </c>
      <c r="L974" s="1" t="s">
        <v>22</v>
      </c>
      <c r="M974" s="1" t="s">
        <v>684</v>
      </c>
      <c r="N974" s="1" t="s">
        <v>62</v>
      </c>
      <c r="O974" s="1" t="s">
        <v>2243</v>
      </c>
      <c r="P974" s="1" t="s">
        <v>73</v>
      </c>
      <c r="Q974" s="1" t="s">
        <v>2234</v>
      </c>
      <c r="R974" s="1" t="s">
        <v>51</v>
      </c>
      <c r="S974" s="1" t="s">
        <v>53</v>
      </c>
      <c r="T974" s="1"/>
      <c r="Y974" s="1"/>
    </row>
    <row r="975" spans="1:25" x14ac:dyDescent="0.35">
      <c r="A975" s="1">
        <v>1735</v>
      </c>
      <c r="B975" s="1" t="str">
        <f>VLOOKUP(Table1[[#This Row],[Customer ID]],'Customer Lookup'!A:B,2,)</f>
        <v>Eric West</v>
      </c>
      <c r="C975" s="1">
        <v>88444</v>
      </c>
      <c r="D975" s="1" t="str">
        <f>_xlfn.XLOOKUP(Table1[[#This Row],[Product Sub-Category]],'Product Lookup'!A:A,'Product Lookup'!B:B)</f>
        <v>Paper</v>
      </c>
      <c r="E975" s="1">
        <v>3</v>
      </c>
      <c r="F975" s="4">
        <v>30.98</v>
      </c>
      <c r="G975" s="1">
        <v>0.05</v>
      </c>
      <c r="H975" s="2">
        <v>42183</v>
      </c>
      <c r="I975" s="2">
        <v>42184</v>
      </c>
      <c r="J975" s="1" t="s">
        <v>21</v>
      </c>
      <c r="K975" s="1">
        <v>11550</v>
      </c>
      <c r="L975" s="1" t="s">
        <v>32</v>
      </c>
      <c r="M975" s="1" t="s">
        <v>685</v>
      </c>
      <c r="N975" s="1" t="s">
        <v>62</v>
      </c>
      <c r="O975" s="1" t="s">
        <v>2245</v>
      </c>
      <c r="P975" s="1" t="s">
        <v>58</v>
      </c>
      <c r="Q975" s="1" t="s">
        <v>83</v>
      </c>
      <c r="R975" s="1" t="s">
        <v>51</v>
      </c>
      <c r="S975" s="1" t="s">
        <v>53</v>
      </c>
      <c r="T975" s="1"/>
      <c r="Y975" s="1"/>
    </row>
    <row r="976" spans="1:25" x14ac:dyDescent="0.35">
      <c r="A976" s="1">
        <v>1737</v>
      </c>
      <c r="B976" s="1" t="str">
        <f>VLOOKUP(Table1[[#This Row],[Customer ID]],'Customer Lookup'!A:B,2,)</f>
        <v>Danielle Myers</v>
      </c>
      <c r="C976" s="1">
        <v>85866</v>
      </c>
      <c r="D976" s="1" t="str">
        <f>_xlfn.XLOOKUP(Table1[[#This Row],[Product Sub-Category]],'Product Lookup'!A:A,'Product Lookup'!B:B)</f>
        <v>Furnishings</v>
      </c>
      <c r="E976" s="1">
        <v>16</v>
      </c>
      <c r="F976" s="4">
        <v>30.93</v>
      </c>
      <c r="G976" s="1">
        <v>0.05</v>
      </c>
      <c r="H976" s="2">
        <v>42158</v>
      </c>
      <c r="I976" s="2">
        <v>42160</v>
      </c>
      <c r="J976" s="1" t="s">
        <v>31</v>
      </c>
      <c r="K976" s="1">
        <v>27529</v>
      </c>
      <c r="L976" s="1" t="s">
        <v>32</v>
      </c>
      <c r="M976" s="1" t="s">
        <v>675</v>
      </c>
      <c r="N976" s="1" t="s">
        <v>225</v>
      </c>
      <c r="O976" s="1" t="s">
        <v>2245</v>
      </c>
      <c r="P976" s="1" t="s">
        <v>34</v>
      </c>
      <c r="Q976" s="1" t="s">
        <v>52</v>
      </c>
      <c r="R976" s="1" t="s">
        <v>81</v>
      </c>
      <c r="S976" s="1" t="s">
        <v>44</v>
      </c>
      <c r="T976" s="1"/>
      <c r="Y976" s="1"/>
    </row>
    <row r="977" spans="1:25" x14ac:dyDescent="0.35">
      <c r="A977" s="1">
        <v>1737</v>
      </c>
      <c r="B977" s="1" t="str">
        <f>VLOOKUP(Table1[[#This Row],[Customer ID]],'Customer Lookup'!A:B,2,)</f>
        <v>Danielle Myers</v>
      </c>
      <c r="C977" s="1">
        <v>85866</v>
      </c>
      <c r="D977" s="1" t="str">
        <f>_xlfn.XLOOKUP(Table1[[#This Row],[Product Sub-Category]],'Product Lookup'!A:A,'Product Lookup'!B:B)</f>
        <v>Pens</v>
      </c>
      <c r="E977" s="1">
        <v>11</v>
      </c>
      <c r="F977" s="4">
        <v>1.68</v>
      </c>
      <c r="G977" s="1">
        <v>0.05</v>
      </c>
      <c r="H977" s="2">
        <v>42158</v>
      </c>
      <c r="I977" s="2">
        <v>42160</v>
      </c>
      <c r="J977" s="1" t="s">
        <v>31</v>
      </c>
      <c r="K977" s="1">
        <v>27529</v>
      </c>
      <c r="L977" s="1" t="s">
        <v>22</v>
      </c>
      <c r="M977" s="1" t="s">
        <v>675</v>
      </c>
      <c r="N977" s="1" t="s">
        <v>225</v>
      </c>
      <c r="O977" s="1" t="s">
        <v>2245</v>
      </c>
      <c r="P977" s="1" t="s">
        <v>58</v>
      </c>
      <c r="Q977" s="1" t="s">
        <v>25</v>
      </c>
      <c r="R977" s="1" t="s">
        <v>81</v>
      </c>
      <c r="S977" s="1" t="s">
        <v>26</v>
      </c>
      <c r="T977" s="1"/>
      <c r="Y977" s="1"/>
    </row>
    <row r="978" spans="1:25" x14ac:dyDescent="0.35">
      <c r="A978" s="1">
        <v>1738</v>
      </c>
      <c r="B978" s="1" t="str">
        <f>VLOOKUP(Table1[[#This Row],[Customer ID]],'Customer Lookup'!A:B,2,)</f>
        <v>Dean Solomon</v>
      </c>
      <c r="C978" s="1">
        <v>85865</v>
      </c>
      <c r="D978" s="1" t="str">
        <f>_xlfn.XLOOKUP(Table1[[#This Row],[Product Sub-Category]],'Product Lookup'!A:A,'Product Lookup'!B:B)</f>
        <v>Telephones</v>
      </c>
      <c r="E978" s="1">
        <v>10</v>
      </c>
      <c r="F978" s="4">
        <v>175.99</v>
      </c>
      <c r="G978" s="1">
        <v>0.1</v>
      </c>
      <c r="H978" s="2">
        <v>42091</v>
      </c>
      <c r="I978" s="2">
        <v>42091</v>
      </c>
      <c r="J978" s="1" t="s">
        <v>50</v>
      </c>
      <c r="K978" s="1">
        <v>28052</v>
      </c>
      <c r="L978" s="1" t="s">
        <v>32</v>
      </c>
      <c r="M978" s="1" t="s">
        <v>686</v>
      </c>
      <c r="N978" s="1" t="s">
        <v>225</v>
      </c>
      <c r="O978" s="1" t="s">
        <v>2245</v>
      </c>
      <c r="P978" s="1" t="s">
        <v>73</v>
      </c>
      <c r="Q978" s="1" t="s">
        <v>2234</v>
      </c>
      <c r="R978" s="1" t="s">
        <v>81</v>
      </c>
      <c r="S978" s="1" t="s">
        <v>53</v>
      </c>
      <c r="T978" s="1"/>
      <c r="Y978" s="1"/>
    </row>
    <row r="979" spans="1:25" x14ac:dyDescent="0.35">
      <c r="A979" s="1">
        <v>1738</v>
      </c>
      <c r="B979" s="1" t="str">
        <f>VLOOKUP(Table1[[#This Row],[Customer ID]],'Customer Lookup'!A:B,2,)</f>
        <v>Dean Solomon</v>
      </c>
      <c r="C979" s="1">
        <v>85868</v>
      </c>
      <c r="D979" s="1" t="str">
        <f>_xlfn.XLOOKUP(Table1[[#This Row],[Product Sub-Category]],'Product Lookup'!A:A,'Product Lookup'!B:B)</f>
        <v>Paper</v>
      </c>
      <c r="E979" s="1">
        <v>11</v>
      </c>
      <c r="F979" s="4">
        <v>35.44</v>
      </c>
      <c r="G979" s="1">
        <v>0.05</v>
      </c>
      <c r="H979" s="2">
        <v>42169</v>
      </c>
      <c r="I979" s="2">
        <v>42176</v>
      </c>
      <c r="J979" s="1" t="s">
        <v>98</v>
      </c>
      <c r="K979" s="1">
        <v>28052</v>
      </c>
      <c r="L979" s="1" t="s">
        <v>32</v>
      </c>
      <c r="M979" s="1" t="s">
        <v>686</v>
      </c>
      <c r="N979" s="1" t="s">
        <v>225</v>
      </c>
      <c r="O979" s="1" t="s">
        <v>2245</v>
      </c>
      <c r="P979" s="1" t="s">
        <v>58</v>
      </c>
      <c r="Q979" s="1" t="s">
        <v>83</v>
      </c>
      <c r="R979" s="1" t="s">
        <v>81</v>
      </c>
      <c r="S979" s="1" t="s">
        <v>53</v>
      </c>
      <c r="T979" s="1"/>
      <c r="Y979" s="1"/>
    </row>
    <row r="980" spans="1:25" x14ac:dyDescent="0.35">
      <c r="A980" s="1">
        <v>1739</v>
      </c>
      <c r="B980" s="1" t="str">
        <f>VLOOKUP(Table1[[#This Row],[Customer ID]],'Customer Lookup'!A:B,2,)</f>
        <v>Edna Pierce</v>
      </c>
      <c r="C980" s="1">
        <v>85867</v>
      </c>
      <c r="D980" s="1" t="str">
        <f>_xlfn.XLOOKUP(Table1[[#This Row],[Product Sub-Category]],'Product Lookup'!A:A,'Product Lookup'!B:B)</f>
        <v>Tables</v>
      </c>
      <c r="E980" s="1">
        <v>17</v>
      </c>
      <c r="F980" s="4">
        <v>349.45</v>
      </c>
      <c r="G980" s="1">
        <v>0.1</v>
      </c>
      <c r="H980" s="2">
        <v>42127</v>
      </c>
      <c r="I980" s="2">
        <v>42128</v>
      </c>
      <c r="J980" s="1" t="s">
        <v>21</v>
      </c>
      <c r="K980" s="1">
        <v>27534</v>
      </c>
      <c r="L980" s="1" t="s">
        <v>22</v>
      </c>
      <c r="M980" s="1" t="s">
        <v>687</v>
      </c>
      <c r="N980" s="1" t="s">
        <v>225</v>
      </c>
      <c r="O980" s="1" t="s">
        <v>2244</v>
      </c>
      <c r="P980" s="1" t="s">
        <v>34</v>
      </c>
      <c r="Q980" s="1" t="s">
        <v>123</v>
      </c>
      <c r="R980" s="1" t="s">
        <v>81</v>
      </c>
      <c r="S980" s="1" t="s">
        <v>36</v>
      </c>
      <c r="T980" s="1"/>
      <c r="Y980" s="1"/>
    </row>
    <row r="981" spans="1:25" x14ac:dyDescent="0.35">
      <c r="A981" s="1">
        <v>1743</v>
      </c>
      <c r="B981" s="1" t="str">
        <f>VLOOKUP(Table1[[#This Row],[Customer ID]],'Customer Lookup'!A:B,2,)</f>
        <v>Paige Jacobs</v>
      </c>
      <c r="C981" s="1">
        <v>91025</v>
      </c>
      <c r="D981" s="1" t="str">
        <f>_xlfn.XLOOKUP(Table1[[#This Row],[Product Sub-Category]],'Product Lookup'!A:A,'Product Lookup'!B:B)</f>
        <v>Telephones</v>
      </c>
      <c r="E981" s="1">
        <v>1</v>
      </c>
      <c r="F981" s="4">
        <v>55.99</v>
      </c>
      <c r="G981" s="1">
        <v>0.05</v>
      </c>
      <c r="H981" s="2">
        <v>42047</v>
      </c>
      <c r="I981" s="2">
        <v>42049</v>
      </c>
      <c r="J981" s="1" t="s">
        <v>50</v>
      </c>
      <c r="K981" s="1">
        <v>77546</v>
      </c>
      <c r="L981" s="1" t="s">
        <v>32</v>
      </c>
      <c r="M981" s="1" t="s">
        <v>653</v>
      </c>
      <c r="N981" s="1" t="s">
        <v>112</v>
      </c>
      <c r="O981" s="1" t="s">
        <v>2245</v>
      </c>
      <c r="P981" s="1" t="s">
        <v>73</v>
      </c>
      <c r="Q981" s="1" t="s">
        <v>2234</v>
      </c>
      <c r="R981" s="1" t="s">
        <v>104</v>
      </c>
      <c r="S981" s="1" t="s">
        <v>44</v>
      </c>
      <c r="T981" s="1"/>
      <c r="Y981" s="1"/>
    </row>
    <row r="982" spans="1:25" x14ac:dyDescent="0.35">
      <c r="A982" s="1">
        <v>1745</v>
      </c>
      <c r="B982" s="1" t="str">
        <f>VLOOKUP(Table1[[#This Row],[Customer ID]],'Customer Lookup'!A:B,2,)</f>
        <v>Herbert Holden</v>
      </c>
      <c r="C982" s="1">
        <v>18561</v>
      </c>
      <c r="D982" s="1" t="str">
        <f>_xlfn.XLOOKUP(Table1[[#This Row],[Product Sub-Category]],'Product Lookup'!A:A,'Product Lookup'!B:B)</f>
        <v>Labels</v>
      </c>
      <c r="E982" s="1">
        <v>9</v>
      </c>
      <c r="F982" s="4">
        <v>4.13</v>
      </c>
      <c r="G982" s="1">
        <v>0.05</v>
      </c>
      <c r="H982" s="2">
        <v>42013</v>
      </c>
      <c r="I982" s="2">
        <v>42014</v>
      </c>
      <c r="J982" s="1" t="s">
        <v>31</v>
      </c>
      <c r="K982" s="1">
        <v>30305</v>
      </c>
      <c r="L982" s="1" t="s">
        <v>32</v>
      </c>
      <c r="M982" s="1" t="s">
        <v>337</v>
      </c>
      <c r="N982" s="1" t="s">
        <v>254</v>
      </c>
      <c r="O982" s="1" t="s">
        <v>2245</v>
      </c>
      <c r="P982" s="1" t="s">
        <v>58</v>
      </c>
      <c r="Q982" s="1" t="s">
        <v>116</v>
      </c>
      <c r="R982" s="1" t="s">
        <v>42</v>
      </c>
      <c r="S982" s="1" t="s">
        <v>53</v>
      </c>
      <c r="T982" s="1"/>
      <c r="Y982" s="1"/>
    </row>
    <row r="983" spans="1:25" x14ac:dyDescent="0.35">
      <c r="A983" s="1">
        <v>1745</v>
      </c>
      <c r="B983" s="1" t="str">
        <f>VLOOKUP(Table1[[#This Row],[Customer ID]],'Customer Lookup'!A:B,2,)</f>
        <v>Herbert Holden</v>
      </c>
      <c r="C983" s="1">
        <v>13408</v>
      </c>
      <c r="D983" s="1" t="str">
        <f>_xlfn.XLOOKUP(Table1[[#This Row],[Product Sub-Category]],'Product Lookup'!A:A,'Product Lookup'!B:B)</f>
        <v>Furnishings</v>
      </c>
      <c r="E983" s="1">
        <v>4</v>
      </c>
      <c r="F983" s="4">
        <v>60.65</v>
      </c>
      <c r="G983" s="1">
        <v>0.05</v>
      </c>
      <c r="H983" s="2">
        <v>42049</v>
      </c>
      <c r="I983" s="2">
        <v>42051</v>
      </c>
      <c r="J983" s="1" t="s">
        <v>98</v>
      </c>
      <c r="K983" s="1">
        <v>30305</v>
      </c>
      <c r="L983" s="1" t="s">
        <v>32</v>
      </c>
      <c r="M983" s="1" t="s">
        <v>337</v>
      </c>
      <c r="N983" s="1" t="s">
        <v>254</v>
      </c>
      <c r="O983" s="1" t="s">
        <v>2245</v>
      </c>
      <c r="P983" s="1" t="s">
        <v>34</v>
      </c>
      <c r="Q983" s="1" t="s">
        <v>52</v>
      </c>
      <c r="R983" s="1" t="s">
        <v>42</v>
      </c>
      <c r="S983" s="1" t="s">
        <v>75</v>
      </c>
      <c r="T983" s="1"/>
      <c r="Y983" s="1"/>
    </row>
    <row r="984" spans="1:25" x14ac:dyDescent="0.35">
      <c r="A984" s="1">
        <v>1745</v>
      </c>
      <c r="B984" s="1" t="str">
        <f>VLOOKUP(Table1[[#This Row],[Customer ID]],'Customer Lookup'!A:B,2,)</f>
        <v>Herbert Holden</v>
      </c>
      <c r="C984" s="1">
        <v>12224</v>
      </c>
      <c r="D984" s="1" t="str">
        <f>_xlfn.XLOOKUP(Table1[[#This Row],[Product Sub-Category]],'Product Lookup'!A:A,'Product Lookup'!B:B)</f>
        <v>Tables</v>
      </c>
      <c r="E984" s="1">
        <v>4</v>
      </c>
      <c r="F984" s="4">
        <v>124.49</v>
      </c>
      <c r="G984" s="1">
        <v>0.1</v>
      </c>
      <c r="H984" s="2">
        <v>42167</v>
      </c>
      <c r="I984" s="2">
        <v>42169</v>
      </c>
      <c r="J984" s="1" t="s">
        <v>21</v>
      </c>
      <c r="K984" s="1">
        <v>30305</v>
      </c>
      <c r="L984" s="1" t="s">
        <v>22</v>
      </c>
      <c r="M984" s="1" t="s">
        <v>337</v>
      </c>
      <c r="N984" s="1" t="s">
        <v>254</v>
      </c>
      <c r="O984" s="1" t="s">
        <v>2245</v>
      </c>
      <c r="P984" s="1" t="s">
        <v>34</v>
      </c>
      <c r="Q984" s="1" t="s">
        <v>123</v>
      </c>
      <c r="R984" s="1" t="s">
        <v>104</v>
      </c>
      <c r="S984" s="1" t="s">
        <v>108</v>
      </c>
      <c r="T984" s="1"/>
      <c r="Y984" s="1"/>
    </row>
    <row r="985" spans="1:25" x14ac:dyDescent="0.35">
      <c r="A985" s="1">
        <v>1745</v>
      </c>
      <c r="B985" s="1" t="str">
        <f>VLOOKUP(Table1[[#This Row],[Customer ID]],'Customer Lookup'!A:B,2,)</f>
        <v>Herbert Holden</v>
      </c>
      <c r="C985" s="1">
        <v>12224</v>
      </c>
      <c r="D985" s="1" t="str">
        <f>_xlfn.XLOOKUP(Table1[[#This Row],[Product Sub-Category]],'Product Lookup'!A:A,'Product Lookup'!B:B)</f>
        <v>Telephones</v>
      </c>
      <c r="E985" s="1">
        <v>54</v>
      </c>
      <c r="F985" s="4">
        <v>35.99</v>
      </c>
      <c r="G985" s="1">
        <v>0.05</v>
      </c>
      <c r="H985" s="2">
        <v>42167</v>
      </c>
      <c r="I985" s="2">
        <v>42167</v>
      </c>
      <c r="J985" s="1" t="s">
        <v>21</v>
      </c>
      <c r="K985" s="1">
        <v>30305</v>
      </c>
      <c r="L985" s="1" t="s">
        <v>32</v>
      </c>
      <c r="M985" s="1" t="s">
        <v>337</v>
      </c>
      <c r="N985" s="1" t="s">
        <v>254</v>
      </c>
      <c r="O985" s="1" t="s">
        <v>2244</v>
      </c>
      <c r="P985" s="1" t="s">
        <v>73</v>
      </c>
      <c r="Q985" s="1" t="s">
        <v>2234</v>
      </c>
      <c r="R985" s="1" t="s">
        <v>104</v>
      </c>
      <c r="S985" s="1" t="s">
        <v>26</v>
      </c>
      <c r="T985" s="1"/>
      <c r="Y985" s="1"/>
    </row>
    <row r="986" spans="1:25" x14ac:dyDescent="0.35">
      <c r="A986" s="1">
        <v>1748</v>
      </c>
      <c r="B986" s="1" t="str">
        <f>VLOOKUP(Table1[[#This Row],[Customer ID]],'Customer Lookup'!A:B,2,)</f>
        <v>Helen Simpson</v>
      </c>
      <c r="C986" s="1">
        <v>87245</v>
      </c>
      <c r="D986" s="1" t="str">
        <f>_xlfn.XLOOKUP(Table1[[#This Row],[Product Sub-Category]],'Product Lookup'!A:A,'Product Lookup'!B:B)</f>
        <v>Tables</v>
      </c>
      <c r="E986" s="1">
        <v>1</v>
      </c>
      <c r="F986" s="4">
        <v>124.49</v>
      </c>
      <c r="G986" s="1">
        <v>0.1</v>
      </c>
      <c r="H986" s="2">
        <v>42167</v>
      </c>
      <c r="I986" s="2">
        <v>42169</v>
      </c>
      <c r="J986" s="1" t="s">
        <v>21</v>
      </c>
      <c r="K986" s="1">
        <v>73703</v>
      </c>
      <c r="L986" s="1" t="s">
        <v>22</v>
      </c>
      <c r="M986" s="1" t="s">
        <v>688</v>
      </c>
      <c r="N986" s="1" t="s">
        <v>217</v>
      </c>
      <c r="O986" s="1" t="s">
        <v>2244</v>
      </c>
      <c r="P986" s="1" t="s">
        <v>34</v>
      </c>
      <c r="Q986" s="1" t="s">
        <v>123</v>
      </c>
      <c r="R986" s="1" t="s">
        <v>104</v>
      </c>
      <c r="S986" s="1" t="s">
        <v>108</v>
      </c>
      <c r="T986" s="1"/>
      <c r="Y986" s="1"/>
    </row>
    <row r="987" spans="1:25" x14ac:dyDescent="0.35">
      <c r="A987" s="1">
        <v>1749</v>
      </c>
      <c r="B987" s="1" t="str">
        <f>VLOOKUP(Table1[[#This Row],[Customer ID]],'Customer Lookup'!A:B,2,)</f>
        <v>Sherri P Stephens</v>
      </c>
      <c r="C987" s="1">
        <v>87243</v>
      </c>
      <c r="D987" s="1" t="str">
        <f>_xlfn.XLOOKUP(Table1[[#This Row],[Product Sub-Category]],'Product Lookup'!A:A,'Product Lookup'!B:B)</f>
        <v>Labels</v>
      </c>
      <c r="E987" s="1">
        <v>2</v>
      </c>
      <c r="F987" s="4">
        <v>4.13</v>
      </c>
      <c r="G987" s="1">
        <v>0.05</v>
      </c>
      <c r="H987" s="2">
        <v>42013</v>
      </c>
      <c r="I987" s="2">
        <v>42014</v>
      </c>
      <c r="J987" s="1" t="s">
        <v>31</v>
      </c>
      <c r="K987" s="1">
        <v>73505</v>
      </c>
      <c r="L987" s="1" t="s">
        <v>32</v>
      </c>
      <c r="M987" s="1" t="s">
        <v>689</v>
      </c>
      <c r="N987" s="1" t="s">
        <v>217</v>
      </c>
      <c r="O987" s="1" t="s">
        <v>2244</v>
      </c>
      <c r="P987" s="1" t="s">
        <v>58</v>
      </c>
      <c r="Q987" s="1" t="s">
        <v>116</v>
      </c>
      <c r="R987" s="1" t="s">
        <v>42</v>
      </c>
      <c r="S987" s="1" t="s">
        <v>53</v>
      </c>
      <c r="T987" s="1"/>
      <c r="Y987" s="1"/>
    </row>
    <row r="988" spans="1:25" x14ac:dyDescent="0.35">
      <c r="A988" s="1">
        <v>1749</v>
      </c>
      <c r="B988" s="1" t="str">
        <f>VLOOKUP(Table1[[#This Row],[Customer ID]],'Customer Lookup'!A:B,2,)</f>
        <v>Sherri P Stephens</v>
      </c>
      <c r="C988" s="1">
        <v>87244</v>
      </c>
      <c r="D988" s="1" t="str">
        <f>_xlfn.XLOOKUP(Table1[[#This Row],[Product Sub-Category]],'Product Lookup'!A:A,'Product Lookup'!B:B)</f>
        <v>Furnishings</v>
      </c>
      <c r="E988" s="1">
        <v>1</v>
      </c>
      <c r="F988" s="4">
        <v>60.65</v>
      </c>
      <c r="G988" s="1">
        <v>0.05</v>
      </c>
      <c r="H988" s="2">
        <v>42049</v>
      </c>
      <c r="I988" s="2">
        <v>42051</v>
      </c>
      <c r="J988" s="1" t="s">
        <v>98</v>
      </c>
      <c r="K988" s="1">
        <v>73505</v>
      </c>
      <c r="L988" s="1" t="s">
        <v>32</v>
      </c>
      <c r="M988" s="1" t="s">
        <v>689</v>
      </c>
      <c r="N988" s="1" t="s">
        <v>217</v>
      </c>
      <c r="O988" s="1" t="s">
        <v>1097</v>
      </c>
      <c r="P988" s="1" t="s">
        <v>34</v>
      </c>
      <c r="Q988" s="1" t="s">
        <v>52</v>
      </c>
      <c r="R988" s="1" t="s">
        <v>42</v>
      </c>
      <c r="S988" s="1" t="s">
        <v>75</v>
      </c>
      <c r="T988" s="1"/>
      <c r="Y988" s="1"/>
    </row>
    <row r="989" spans="1:25" x14ac:dyDescent="0.35">
      <c r="A989" s="1">
        <v>1754</v>
      </c>
      <c r="B989" s="1" t="str">
        <f>VLOOKUP(Table1[[#This Row],[Customer ID]],'Customer Lookup'!A:B,2,)</f>
        <v>Nelson Hong</v>
      </c>
      <c r="C989" s="1">
        <v>90178</v>
      </c>
      <c r="D989" s="1" t="str">
        <f>_xlfn.XLOOKUP(Table1[[#This Row],[Product Sub-Category]],'Product Lookup'!A:A,'Product Lookup'!B:B)</f>
        <v>Computer Peripherals</v>
      </c>
      <c r="E989" s="1">
        <v>14</v>
      </c>
      <c r="F989" s="4">
        <v>8.5</v>
      </c>
      <c r="G989" s="1">
        <v>0.05</v>
      </c>
      <c r="H989" s="2">
        <v>42062</v>
      </c>
      <c r="I989" s="2">
        <v>42063</v>
      </c>
      <c r="J989" s="1" t="s">
        <v>98</v>
      </c>
      <c r="K989" s="1">
        <v>90503</v>
      </c>
      <c r="L989" s="1" t="s">
        <v>32</v>
      </c>
      <c r="M989" s="1" t="s">
        <v>690</v>
      </c>
      <c r="N989" s="1" t="s">
        <v>37</v>
      </c>
      <c r="O989" s="1" t="s">
        <v>1097</v>
      </c>
      <c r="P989" s="1" t="s">
        <v>73</v>
      </c>
      <c r="Q989" s="1" t="s">
        <v>144</v>
      </c>
      <c r="R989" s="1" t="s">
        <v>104</v>
      </c>
      <c r="S989" s="1" t="s">
        <v>44</v>
      </c>
      <c r="T989" s="1"/>
      <c r="Y989" s="1"/>
    </row>
    <row r="990" spans="1:25" x14ac:dyDescent="0.35">
      <c r="A990" s="1">
        <v>1754</v>
      </c>
      <c r="B990" s="1" t="str">
        <f>VLOOKUP(Table1[[#This Row],[Customer ID]],'Customer Lookup'!A:B,2,)</f>
        <v>Nelson Hong</v>
      </c>
      <c r="C990" s="1">
        <v>90178</v>
      </c>
      <c r="D990" s="1" t="str">
        <f>_xlfn.XLOOKUP(Table1[[#This Row],[Product Sub-Category]],'Product Lookup'!A:A,'Product Lookup'!B:B)</f>
        <v>Office Machines</v>
      </c>
      <c r="E990" s="1">
        <v>5</v>
      </c>
      <c r="F990" s="4">
        <v>15.99</v>
      </c>
      <c r="G990" s="1">
        <v>0.05</v>
      </c>
      <c r="H990" s="2">
        <v>42062</v>
      </c>
      <c r="I990" s="2">
        <v>42062</v>
      </c>
      <c r="J990" s="1" t="s">
        <v>98</v>
      </c>
      <c r="K990" s="1">
        <v>90503</v>
      </c>
      <c r="L990" s="1" t="s">
        <v>32</v>
      </c>
      <c r="M990" s="1" t="s">
        <v>690</v>
      </c>
      <c r="N990" s="1" t="s">
        <v>37</v>
      </c>
      <c r="O990" s="1" t="s">
        <v>1097</v>
      </c>
      <c r="P990" s="1" t="s">
        <v>73</v>
      </c>
      <c r="Q990" s="1" t="s">
        <v>74</v>
      </c>
      <c r="R990" s="1" t="s">
        <v>104</v>
      </c>
      <c r="S990" s="1" t="s">
        <v>53</v>
      </c>
      <c r="T990" s="1"/>
      <c r="Y990" s="1"/>
    </row>
    <row r="991" spans="1:25" x14ac:dyDescent="0.35">
      <c r="A991" s="1">
        <v>1754</v>
      </c>
      <c r="B991" s="1" t="str">
        <f>VLOOKUP(Table1[[#This Row],[Customer ID]],'Customer Lookup'!A:B,2,)</f>
        <v>Nelson Hong</v>
      </c>
      <c r="C991" s="1">
        <v>90178</v>
      </c>
      <c r="D991" s="1" t="str">
        <f>_xlfn.XLOOKUP(Table1[[#This Row],[Product Sub-Category]],'Product Lookup'!A:A,'Product Lookup'!B:B)</f>
        <v>Telephones</v>
      </c>
      <c r="E991" s="1">
        <v>8</v>
      </c>
      <c r="F991" s="4">
        <v>95.99</v>
      </c>
      <c r="G991" s="1">
        <v>0.05</v>
      </c>
      <c r="H991" s="2">
        <v>42062</v>
      </c>
      <c r="I991" s="2">
        <v>42066</v>
      </c>
      <c r="J991" s="1" t="s">
        <v>98</v>
      </c>
      <c r="K991" s="1">
        <v>90503</v>
      </c>
      <c r="L991" s="1" t="s">
        <v>32</v>
      </c>
      <c r="M991" s="1" t="s">
        <v>690</v>
      </c>
      <c r="N991" s="1" t="s">
        <v>37</v>
      </c>
      <c r="O991" s="1" t="s">
        <v>2245</v>
      </c>
      <c r="P991" s="1" t="s">
        <v>73</v>
      </c>
      <c r="Q991" s="1" t="s">
        <v>2234</v>
      </c>
      <c r="R991" s="1" t="s">
        <v>104</v>
      </c>
      <c r="S991" s="1" t="s">
        <v>53</v>
      </c>
      <c r="T991" s="1"/>
      <c r="Y991" s="1"/>
    </row>
    <row r="992" spans="1:25" x14ac:dyDescent="0.35">
      <c r="A992" s="1">
        <v>1764</v>
      </c>
      <c r="B992" s="1" t="str">
        <f>VLOOKUP(Table1[[#This Row],[Customer ID]],'Customer Lookup'!A:B,2,)</f>
        <v>Michele Bradshaw</v>
      </c>
      <c r="C992" s="1">
        <v>89775</v>
      </c>
      <c r="D992" s="1" t="str">
        <f>_xlfn.XLOOKUP(Table1[[#This Row],[Product Sub-Category]],'Product Lookup'!A:A,'Product Lookup'!B:B)</f>
        <v>Telephones</v>
      </c>
      <c r="E992" s="1">
        <v>11</v>
      </c>
      <c r="F992" s="4">
        <v>115.99</v>
      </c>
      <c r="G992" s="1">
        <v>0.1</v>
      </c>
      <c r="H992" s="2">
        <v>42026</v>
      </c>
      <c r="I992" s="2">
        <v>42026</v>
      </c>
      <c r="J992" s="1" t="s">
        <v>21</v>
      </c>
      <c r="K992" s="1">
        <v>34698</v>
      </c>
      <c r="L992" s="1" t="s">
        <v>32</v>
      </c>
      <c r="M992" s="1" t="s">
        <v>691</v>
      </c>
      <c r="N992" s="1" t="s">
        <v>242</v>
      </c>
      <c r="O992" s="1" t="s">
        <v>2245</v>
      </c>
      <c r="P992" s="1" t="s">
        <v>73</v>
      </c>
      <c r="Q992" s="1" t="s">
        <v>2234</v>
      </c>
      <c r="R992" s="1" t="s">
        <v>104</v>
      </c>
      <c r="S992" s="1" t="s">
        <v>53</v>
      </c>
      <c r="T992" s="1"/>
      <c r="Y992" s="1"/>
    </row>
    <row r="993" spans="1:25" x14ac:dyDescent="0.35">
      <c r="A993" s="1">
        <v>1764</v>
      </c>
      <c r="B993" s="1" t="str">
        <f>VLOOKUP(Table1[[#This Row],[Customer ID]],'Customer Lookup'!A:B,2,)</f>
        <v>Michele Bradshaw</v>
      </c>
      <c r="C993" s="1">
        <v>89776</v>
      </c>
      <c r="D993" s="1" t="str">
        <f>_xlfn.XLOOKUP(Table1[[#This Row],[Product Sub-Category]],'Product Lookup'!A:A,'Product Lookup'!B:B)</f>
        <v>Furnishings</v>
      </c>
      <c r="E993" s="1">
        <v>5</v>
      </c>
      <c r="F993" s="4">
        <v>19.98</v>
      </c>
      <c r="G993" s="1">
        <v>0.05</v>
      </c>
      <c r="H993" s="2">
        <v>42064</v>
      </c>
      <c r="I993" s="2">
        <v>42066</v>
      </c>
      <c r="J993" s="1" t="s">
        <v>21</v>
      </c>
      <c r="K993" s="1">
        <v>34698</v>
      </c>
      <c r="L993" s="1" t="s">
        <v>32</v>
      </c>
      <c r="M993" s="1" t="s">
        <v>691</v>
      </c>
      <c r="N993" s="1" t="s">
        <v>242</v>
      </c>
      <c r="O993" s="1" t="s">
        <v>2245</v>
      </c>
      <c r="P993" s="1" t="s">
        <v>34</v>
      </c>
      <c r="Q993" s="1" t="s">
        <v>52</v>
      </c>
      <c r="R993" s="1" t="s">
        <v>104</v>
      </c>
      <c r="S993" s="1" t="s">
        <v>53</v>
      </c>
      <c r="T993" s="1"/>
      <c r="Y993" s="1"/>
    </row>
    <row r="994" spans="1:25" x14ac:dyDescent="0.35">
      <c r="A994" s="1">
        <v>1764</v>
      </c>
      <c r="B994" s="1" t="str">
        <f>VLOOKUP(Table1[[#This Row],[Customer ID]],'Customer Lookup'!A:B,2,)</f>
        <v>Michele Bradshaw</v>
      </c>
      <c r="C994" s="1">
        <v>89776</v>
      </c>
      <c r="D994" s="1" t="str">
        <f>_xlfn.XLOOKUP(Table1[[#This Row],[Product Sub-Category]],'Product Lookup'!A:A,'Product Lookup'!B:B)</f>
        <v>Furnishings</v>
      </c>
      <c r="E994" s="1">
        <v>23</v>
      </c>
      <c r="F994" s="4">
        <v>1.76</v>
      </c>
      <c r="G994" s="1">
        <v>0.05</v>
      </c>
      <c r="H994" s="2">
        <v>42064</v>
      </c>
      <c r="I994" s="2">
        <v>42065</v>
      </c>
      <c r="J994" s="1" t="s">
        <v>21</v>
      </c>
      <c r="K994" s="1">
        <v>34698</v>
      </c>
      <c r="L994" s="1" t="s">
        <v>32</v>
      </c>
      <c r="M994" s="1" t="s">
        <v>691</v>
      </c>
      <c r="N994" s="1" t="s">
        <v>242</v>
      </c>
      <c r="O994" s="1" t="s">
        <v>2244</v>
      </c>
      <c r="P994" s="1" t="s">
        <v>34</v>
      </c>
      <c r="Q994" s="1" t="s">
        <v>52</v>
      </c>
      <c r="R994" s="1" t="s">
        <v>104</v>
      </c>
      <c r="S994" s="1" t="s">
        <v>53</v>
      </c>
      <c r="T994" s="1"/>
      <c r="Y994" s="1"/>
    </row>
    <row r="995" spans="1:25" x14ac:dyDescent="0.35">
      <c r="A995" s="1">
        <v>1765</v>
      </c>
      <c r="B995" s="1" t="str">
        <f>VLOOKUP(Table1[[#This Row],[Customer ID]],'Customer Lookup'!A:B,2,)</f>
        <v>Ralph Woods Scott</v>
      </c>
      <c r="C995" s="1">
        <v>89777</v>
      </c>
      <c r="D995" s="1" t="str">
        <f>_xlfn.XLOOKUP(Table1[[#This Row],[Product Sub-Category]],'Product Lookup'!A:A,'Product Lookup'!B:B)</f>
        <v>Binders</v>
      </c>
      <c r="E995" s="1">
        <v>8</v>
      </c>
      <c r="F995" s="4">
        <v>5.77</v>
      </c>
      <c r="G995" s="1">
        <v>0.05</v>
      </c>
      <c r="H995" s="2">
        <v>42128</v>
      </c>
      <c r="I995" s="2">
        <v>42129</v>
      </c>
      <c r="J995" s="1" t="s">
        <v>31</v>
      </c>
      <c r="K995" s="1">
        <v>63141</v>
      </c>
      <c r="L995" s="1" t="s">
        <v>32</v>
      </c>
      <c r="M995" s="1" t="s">
        <v>692</v>
      </c>
      <c r="N995" s="1" t="s">
        <v>306</v>
      </c>
      <c r="O995" s="1" t="s">
        <v>2245</v>
      </c>
      <c r="P995" s="1" t="s">
        <v>58</v>
      </c>
      <c r="Q995" s="1" t="s">
        <v>2236</v>
      </c>
      <c r="R995" s="1" t="s">
        <v>104</v>
      </c>
      <c r="S995" s="1" t="s">
        <v>53</v>
      </c>
      <c r="T995" s="1"/>
      <c r="Y995" s="1"/>
    </row>
    <row r="996" spans="1:25" x14ac:dyDescent="0.35">
      <c r="A996" s="1">
        <v>1767</v>
      </c>
      <c r="B996" s="1" t="str">
        <f>VLOOKUP(Table1[[#This Row],[Customer ID]],'Customer Lookup'!A:B,2,)</f>
        <v>Robert Rollins</v>
      </c>
      <c r="C996" s="1">
        <v>89211</v>
      </c>
      <c r="D996" s="1" t="str">
        <f>_xlfn.XLOOKUP(Table1[[#This Row],[Product Sub-Category]],'Product Lookup'!A:A,'Product Lookup'!B:B)</f>
        <v>Computer Peripherals</v>
      </c>
      <c r="E996" s="1">
        <v>16</v>
      </c>
      <c r="F996" s="4">
        <v>50.98</v>
      </c>
      <c r="G996" s="1">
        <v>0.05</v>
      </c>
      <c r="H996" s="2">
        <v>42089</v>
      </c>
      <c r="I996" s="2">
        <v>42090</v>
      </c>
      <c r="J996" s="1" t="s">
        <v>41</v>
      </c>
      <c r="K996" s="1">
        <v>30265</v>
      </c>
      <c r="L996" s="1" t="s">
        <v>32</v>
      </c>
      <c r="M996" s="1" t="s">
        <v>673</v>
      </c>
      <c r="N996" s="1" t="s">
        <v>254</v>
      </c>
      <c r="O996" s="1" t="s">
        <v>2244</v>
      </c>
      <c r="P996" s="1" t="s">
        <v>73</v>
      </c>
      <c r="Q996" s="1" t="s">
        <v>144</v>
      </c>
      <c r="R996" s="1" t="s">
        <v>42</v>
      </c>
      <c r="S996" s="1" t="s">
        <v>53</v>
      </c>
      <c r="T996" s="1"/>
      <c r="Y996" s="1"/>
    </row>
    <row r="997" spans="1:25" x14ac:dyDescent="0.35">
      <c r="A997" s="1">
        <v>1771</v>
      </c>
      <c r="B997" s="1" t="str">
        <f>VLOOKUP(Table1[[#This Row],[Customer ID]],'Customer Lookup'!A:B,2,)</f>
        <v>Jeff Spivey</v>
      </c>
      <c r="C997" s="1">
        <v>89106</v>
      </c>
      <c r="D997" s="1" t="str">
        <f>_xlfn.XLOOKUP(Table1[[#This Row],[Product Sub-Category]],'Product Lookup'!A:A,'Product Lookup'!B:B)</f>
        <v>Appliances</v>
      </c>
      <c r="E997" s="1">
        <v>7</v>
      </c>
      <c r="F997" s="4">
        <v>60.98</v>
      </c>
      <c r="G997" s="1">
        <v>0.05</v>
      </c>
      <c r="H997" s="2">
        <v>42069</v>
      </c>
      <c r="I997" s="2">
        <v>42070</v>
      </c>
      <c r="J997" s="1" t="s">
        <v>50</v>
      </c>
      <c r="K997" s="1">
        <v>61032</v>
      </c>
      <c r="L997" s="1" t="s">
        <v>32</v>
      </c>
      <c r="M997" s="1" t="s">
        <v>641</v>
      </c>
      <c r="N997" s="1" t="s">
        <v>142</v>
      </c>
      <c r="O997" s="1" t="s">
        <v>2244</v>
      </c>
      <c r="P997" s="1" t="s">
        <v>58</v>
      </c>
      <c r="Q997" s="1" t="s">
        <v>196</v>
      </c>
      <c r="R997" s="1" t="s">
        <v>42</v>
      </c>
      <c r="S997" s="1" t="s">
        <v>178</v>
      </c>
      <c r="T997" s="1"/>
      <c r="Y997" s="1"/>
    </row>
    <row r="998" spans="1:25" x14ac:dyDescent="0.35">
      <c r="A998" s="1">
        <v>1775</v>
      </c>
      <c r="B998" s="1" t="str">
        <f>VLOOKUP(Table1[[#This Row],[Customer ID]],'Customer Lookup'!A:B,2,)</f>
        <v>Marlene Kirk</v>
      </c>
      <c r="C998" s="1">
        <v>89944</v>
      </c>
      <c r="D998" s="1" t="str">
        <f>_xlfn.XLOOKUP(Table1[[#This Row],[Product Sub-Category]],'Product Lookup'!A:A,'Product Lookup'!B:B)</f>
        <v>Binders</v>
      </c>
      <c r="E998" s="1">
        <v>21</v>
      </c>
      <c r="F998" s="4">
        <v>12.95</v>
      </c>
      <c r="G998" s="1">
        <v>0.05</v>
      </c>
      <c r="H998" s="2">
        <v>42169</v>
      </c>
      <c r="I998" s="2">
        <v>42176</v>
      </c>
      <c r="J998" s="1" t="s">
        <v>98</v>
      </c>
      <c r="K998" s="1">
        <v>46614</v>
      </c>
      <c r="L998" s="1" t="s">
        <v>32</v>
      </c>
      <c r="M998" s="1" t="s">
        <v>693</v>
      </c>
      <c r="N998" s="1" t="s">
        <v>376</v>
      </c>
      <c r="O998" s="1" t="s">
        <v>2244</v>
      </c>
      <c r="P998" s="1" t="s">
        <v>58</v>
      </c>
      <c r="Q998" s="1" t="s">
        <v>2236</v>
      </c>
      <c r="R998" s="1" t="s">
        <v>104</v>
      </c>
      <c r="S998" s="1" t="s">
        <v>53</v>
      </c>
      <c r="T998" s="1"/>
      <c r="Y998" s="1"/>
    </row>
    <row r="999" spans="1:25" x14ac:dyDescent="0.35">
      <c r="A999" s="1">
        <v>1776</v>
      </c>
      <c r="B999" s="1" t="str">
        <f>VLOOKUP(Table1[[#This Row],[Customer ID]],'Customer Lookup'!A:B,2,)</f>
        <v>Charlotte Patterson</v>
      </c>
      <c r="C999" s="1">
        <v>89941</v>
      </c>
      <c r="D999" s="1" t="str">
        <f>_xlfn.XLOOKUP(Table1[[#This Row],[Product Sub-Category]],'Product Lookup'!A:A,'Product Lookup'!B:B)</f>
        <v>Paper</v>
      </c>
      <c r="E999" s="1">
        <v>19</v>
      </c>
      <c r="F999" s="4">
        <v>5.78</v>
      </c>
      <c r="G999" s="1">
        <v>0.05</v>
      </c>
      <c r="H999" s="2">
        <v>42039</v>
      </c>
      <c r="I999" s="2">
        <v>42040</v>
      </c>
      <c r="J999" s="1" t="s">
        <v>31</v>
      </c>
      <c r="K999" s="1">
        <v>47802</v>
      </c>
      <c r="L999" s="1" t="s">
        <v>32</v>
      </c>
      <c r="M999" s="1" t="s">
        <v>694</v>
      </c>
      <c r="N999" s="1" t="s">
        <v>376</v>
      </c>
      <c r="O999" s="1" t="s">
        <v>2244</v>
      </c>
      <c r="P999" s="1" t="s">
        <v>58</v>
      </c>
      <c r="Q999" s="1" t="s">
        <v>83</v>
      </c>
      <c r="R999" s="1" t="s">
        <v>104</v>
      </c>
      <c r="S999" s="1" t="s">
        <v>53</v>
      </c>
      <c r="T999" s="1"/>
      <c r="Y999" s="1"/>
    </row>
    <row r="1000" spans="1:25" x14ac:dyDescent="0.35">
      <c r="A1000" s="1">
        <v>1777</v>
      </c>
      <c r="B1000" s="1" t="str">
        <f>VLOOKUP(Table1[[#This Row],[Customer ID]],'Customer Lookup'!A:B,2,)</f>
        <v>Miriam Greenberg</v>
      </c>
      <c r="C1000" s="1">
        <v>89939</v>
      </c>
      <c r="D1000" s="1" t="str">
        <f>_xlfn.XLOOKUP(Table1[[#This Row],[Product Sub-Category]],'Product Lookup'!A:A,'Product Lookup'!B:B)</f>
        <v>Paper</v>
      </c>
      <c r="E1000" s="1">
        <v>7</v>
      </c>
      <c r="F1000" s="4">
        <v>5.43</v>
      </c>
      <c r="G1000" s="1">
        <v>0.05</v>
      </c>
      <c r="H1000" s="2">
        <v>42116</v>
      </c>
      <c r="I1000" s="2">
        <v>42120</v>
      </c>
      <c r="J1000" s="1" t="s">
        <v>98</v>
      </c>
      <c r="K1000" s="1">
        <v>46383</v>
      </c>
      <c r="L1000" s="1" t="s">
        <v>32</v>
      </c>
      <c r="M1000" s="1" t="s">
        <v>695</v>
      </c>
      <c r="N1000" s="1" t="s">
        <v>376</v>
      </c>
      <c r="O1000" s="1" t="s">
        <v>2244</v>
      </c>
      <c r="P1000" s="1" t="s">
        <v>58</v>
      </c>
      <c r="Q1000" s="1" t="s">
        <v>83</v>
      </c>
      <c r="R1000" s="1" t="s">
        <v>104</v>
      </c>
      <c r="S1000" s="1" t="s">
        <v>26</v>
      </c>
      <c r="T1000" s="1"/>
      <c r="Y1000" s="1"/>
    </row>
    <row r="1001" spans="1:25" x14ac:dyDescent="0.35">
      <c r="A1001" s="1">
        <v>1777</v>
      </c>
      <c r="B1001" s="1" t="str">
        <f>VLOOKUP(Table1[[#This Row],[Customer ID]],'Customer Lookup'!A:B,2,)</f>
        <v>Miriam Greenberg</v>
      </c>
      <c r="C1001" s="1">
        <v>89940</v>
      </c>
      <c r="D1001" s="1" t="str">
        <f>_xlfn.XLOOKUP(Table1[[#This Row],[Product Sub-Category]],'Product Lookup'!A:A,'Product Lookup'!B:B)</f>
        <v>Paper</v>
      </c>
      <c r="E1001" s="1">
        <v>13</v>
      </c>
      <c r="F1001" s="4">
        <v>10.06</v>
      </c>
      <c r="G1001" s="1">
        <v>0.05</v>
      </c>
      <c r="H1001" s="2">
        <v>42007</v>
      </c>
      <c r="I1001" s="2">
        <v>42012</v>
      </c>
      <c r="J1001" s="1" t="s">
        <v>98</v>
      </c>
      <c r="K1001" s="1">
        <v>46383</v>
      </c>
      <c r="L1001" s="1" t="s">
        <v>32</v>
      </c>
      <c r="M1001" s="1" t="s">
        <v>695</v>
      </c>
      <c r="N1001" s="1" t="s">
        <v>376</v>
      </c>
      <c r="O1001" s="1" t="s">
        <v>2244</v>
      </c>
      <c r="P1001" s="1" t="s">
        <v>58</v>
      </c>
      <c r="Q1001" s="1" t="s">
        <v>83</v>
      </c>
      <c r="R1001" s="1" t="s">
        <v>104</v>
      </c>
      <c r="S1001" s="1" t="s">
        <v>26</v>
      </c>
      <c r="T1001" s="1"/>
      <c r="Y1001" s="1"/>
    </row>
    <row r="1002" spans="1:25" x14ac:dyDescent="0.35">
      <c r="A1002" s="1">
        <v>1777</v>
      </c>
      <c r="B1002" s="1" t="str">
        <f>VLOOKUP(Table1[[#This Row],[Customer ID]],'Customer Lookup'!A:B,2,)</f>
        <v>Miriam Greenberg</v>
      </c>
      <c r="C1002" s="1">
        <v>89942</v>
      </c>
      <c r="D1002" s="1" t="str">
        <f>_xlfn.XLOOKUP(Table1[[#This Row],[Product Sub-Category]],'Product Lookup'!A:A,'Product Lookup'!B:B)</f>
        <v>Furnishings</v>
      </c>
      <c r="E1002" s="1">
        <v>12</v>
      </c>
      <c r="F1002" s="4">
        <v>19.989999999999998</v>
      </c>
      <c r="G1002" s="1">
        <v>0.05</v>
      </c>
      <c r="H1002" s="2">
        <v>42096</v>
      </c>
      <c r="I1002" s="2">
        <v>42097</v>
      </c>
      <c r="J1002" s="1" t="s">
        <v>31</v>
      </c>
      <c r="K1002" s="1">
        <v>46383</v>
      </c>
      <c r="L1002" s="1" t="s">
        <v>32</v>
      </c>
      <c r="M1002" s="1" t="s">
        <v>695</v>
      </c>
      <c r="N1002" s="1" t="s">
        <v>376</v>
      </c>
      <c r="O1002" s="1" t="s">
        <v>2244</v>
      </c>
      <c r="P1002" s="1" t="s">
        <v>34</v>
      </c>
      <c r="Q1002" s="1" t="s">
        <v>52</v>
      </c>
      <c r="R1002" s="1" t="s">
        <v>81</v>
      </c>
      <c r="S1002" s="1" t="s">
        <v>178</v>
      </c>
      <c r="T1002" s="1"/>
      <c r="Y1002" s="1"/>
    </row>
    <row r="1003" spans="1:25" x14ac:dyDescent="0.35">
      <c r="A1003" s="1">
        <v>1778</v>
      </c>
      <c r="B1003" s="1" t="str">
        <f>VLOOKUP(Table1[[#This Row],[Customer ID]],'Customer Lookup'!A:B,2,)</f>
        <v>Ray Oakley</v>
      </c>
      <c r="C1003" s="1">
        <v>89943</v>
      </c>
      <c r="D1003" s="1" t="str">
        <f>_xlfn.XLOOKUP(Table1[[#This Row],[Product Sub-Category]],'Product Lookup'!A:A,'Product Lookup'!B:B)</f>
        <v>Office Machines</v>
      </c>
      <c r="E1003" s="1">
        <v>21</v>
      </c>
      <c r="F1003" s="4">
        <v>13.99</v>
      </c>
      <c r="G1003" s="1">
        <v>0.05</v>
      </c>
      <c r="H1003" s="2">
        <v>42134</v>
      </c>
      <c r="I1003" s="2">
        <v>42136</v>
      </c>
      <c r="J1003" s="1" t="s">
        <v>21</v>
      </c>
      <c r="K1003" s="1">
        <v>47906</v>
      </c>
      <c r="L1003" s="1" t="s">
        <v>32</v>
      </c>
      <c r="M1003" s="1" t="s">
        <v>696</v>
      </c>
      <c r="N1003" s="1" t="s">
        <v>376</v>
      </c>
      <c r="O1003" s="1" t="s">
        <v>2244</v>
      </c>
      <c r="P1003" s="1" t="s">
        <v>73</v>
      </c>
      <c r="Q1003" s="1" t="s">
        <v>74</v>
      </c>
      <c r="R1003" s="1" t="s">
        <v>104</v>
      </c>
      <c r="S1003" s="1" t="s">
        <v>75</v>
      </c>
      <c r="T1003" s="1"/>
      <c r="Y1003" s="1"/>
    </row>
    <row r="1004" spans="1:25" x14ac:dyDescent="0.35">
      <c r="A1004" s="1">
        <v>1778</v>
      </c>
      <c r="B1004" s="1" t="str">
        <f>VLOOKUP(Table1[[#This Row],[Customer ID]],'Customer Lookup'!A:B,2,)</f>
        <v>Ray Oakley</v>
      </c>
      <c r="C1004" s="1">
        <v>89943</v>
      </c>
      <c r="D1004" s="1" t="str">
        <f>_xlfn.XLOOKUP(Table1[[#This Row],[Product Sub-Category]],'Product Lookup'!A:A,'Product Lookup'!B:B)</f>
        <v>Paper</v>
      </c>
      <c r="E1004" s="1">
        <v>3</v>
      </c>
      <c r="F1004" s="4">
        <v>15.04</v>
      </c>
      <c r="G1004" s="1">
        <v>0.05</v>
      </c>
      <c r="H1004" s="2">
        <v>42134</v>
      </c>
      <c r="I1004" s="2">
        <v>42134</v>
      </c>
      <c r="J1004" s="1" t="s">
        <v>21</v>
      </c>
      <c r="K1004" s="1">
        <v>47906</v>
      </c>
      <c r="L1004" s="1" t="s">
        <v>32</v>
      </c>
      <c r="M1004" s="1" t="s">
        <v>696</v>
      </c>
      <c r="N1004" s="1" t="s">
        <v>376</v>
      </c>
      <c r="O1004" s="1" t="s">
        <v>1097</v>
      </c>
      <c r="P1004" s="1" t="s">
        <v>58</v>
      </c>
      <c r="Q1004" s="1" t="s">
        <v>83</v>
      </c>
      <c r="R1004" s="1" t="s">
        <v>104</v>
      </c>
      <c r="S1004" s="1" t="s">
        <v>26</v>
      </c>
      <c r="T1004" s="1"/>
      <c r="Y1004" s="1"/>
    </row>
    <row r="1005" spans="1:25" x14ac:dyDescent="0.35">
      <c r="A1005" s="1">
        <v>1781</v>
      </c>
      <c r="B1005" s="1" t="str">
        <f>VLOOKUP(Table1[[#This Row],[Customer ID]],'Customer Lookup'!A:B,2,)</f>
        <v>Jackie Capps</v>
      </c>
      <c r="C1005" s="1">
        <v>89857</v>
      </c>
      <c r="D1005" s="1" t="str">
        <f>_xlfn.XLOOKUP(Table1[[#This Row],[Product Sub-Category]],'Product Lookup'!A:A,'Product Lookup'!B:B)</f>
        <v>Paper</v>
      </c>
      <c r="E1005" s="1">
        <v>11</v>
      </c>
      <c r="F1005" s="4">
        <v>55.48</v>
      </c>
      <c r="G1005" s="1">
        <v>0.05</v>
      </c>
      <c r="H1005" s="2">
        <v>42167</v>
      </c>
      <c r="I1005" s="2">
        <v>42169</v>
      </c>
      <c r="J1005" s="1" t="s">
        <v>21</v>
      </c>
      <c r="K1005" s="1">
        <v>94070</v>
      </c>
      <c r="L1005" s="1" t="s">
        <v>32</v>
      </c>
      <c r="M1005" s="1" t="s">
        <v>697</v>
      </c>
      <c r="N1005" s="1" t="s">
        <v>37</v>
      </c>
      <c r="O1005" s="1" t="s">
        <v>1097</v>
      </c>
      <c r="P1005" s="1" t="s">
        <v>58</v>
      </c>
      <c r="Q1005" s="1" t="s">
        <v>83</v>
      </c>
      <c r="R1005" s="1" t="s">
        <v>81</v>
      </c>
      <c r="S1005" s="1" t="s">
        <v>53</v>
      </c>
      <c r="T1005" s="1"/>
      <c r="Y1005" s="1"/>
    </row>
    <row r="1006" spans="1:25" x14ac:dyDescent="0.35">
      <c r="A1006" s="1">
        <v>1781</v>
      </c>
      <c r="B1006" s="1" t="str">
        <f>VLOOKUP(Table1[[#This Row],[Customer ID]],'Customer Lookup'!A:B,2,)</f>
        <v>Jackie Capps</v>
      </c>
      <c r="C1006" s="1">
        <v>89858</v>
      </c>
      <c r="D1006" s="1" t="str">
        <f>_xlfn.XLOOKUP(Table1[[#This Row],[Product Sub-Category]],'Product Lookup'!A:A,'Product Lookup'!B:B)</f>
        <v>Furnishings</v>
      </c>
      <c r="E1006" s="1">
        <v>4</v>
      </c>
      <c r="F1006" s="4">
        <v>5.08</v>
      </c>
      <c r="G1006" s="1">
        <v>0.05</v>
      </c>
      <c r="H1006" s="2">
        <v>42011</v>
      </c>
      <c r="I1006" s="2">
        <v>42016</v>
      </c>
      <c r="J1006" s="1" t="s">
        <v>98</v>
      </c>
      <c r="K1006" s="1">
        <v>94070</v>
      </c>
      <c r="L1006" s="1" t="s">
        <v>32</v>
      </c>
      <c r="M1006" s="1" t="s">
        <v>697</v>
      </c>
      <c r="N1006" s="1" t="s">
        <v>37</v>
      </c>
      <c r="O1006" s="1" t="s">
        <v>1097</v>
      </c>
      <c r="P1006" s="1" t="s">
        <v>34</v>
      </c>
      <c r="Q1006" s="1" t="s">
        <v>52</v>
      </c>
      <c r="R1006" s="1" t="s">
        <v>42</v>
      </c>
      <c r="S1006" s="1" t="s">
        <v>26</v>
      </c>
      <c r="T1006" s="1"/>
      <c r="Y1006" s="1"/>
    </row>
    <row r="1007" spans="1:25" x14ac:dyDescent="0.35">
      <c r="A1007" s="1">
        <v>1782</v>
      </c>
      <c r="B1007" s="1" t="str">
        <f>VLOOKUP(Table1[[#This Row],[Customer ID]],'Customer Lookup'!A:B,2,)</f>
        <v>Lawrence Dennis</v>
      </c>
      <c r="C1007" s="1">
        <v>89856</v>
      </c>
      <c r="D1007" s="1" t="str">
        <f>_xlfn.XLOOKUP(Table1[[#This Row],[Product Sub-Category]],'Product Lookup'!A:A,'Product Lookup'!B:B)</f>
        <v>Pens</v>
      </c>
      <c r="E1007" s="1">
        <v>7</v>
      </c>
      <c r="F1007" s="4">
        <v>3.28</v>
      </c>
      <c r="G1007" s="1">
        <v>0.05</v>
      </c>
      <c r="H1007" s="2">
        <v>42010</v>
      </c>
      <c r="I1007" s="2">
        <v>42012</v>
      </c>
      <c r="J1007" s="1" t="s">
        <v>21</v>
      </c>
      <c r="K1007" s="1">
        <v>92672</v>
      </c>
      <c r="L1007" s="1" t="s">
        <v>32</v>
      </c>
      <c r="M1007" s="1" t="s">
        <v>698</v>
      </c>
      <c r="N1007" s="1" t="s">
        <v>37</v>
      </c>
      <c r="O1007" s="1" t="s">
        <v>2245</v>
      </c>
      <c r="P1007" s="1" t="s">
        <v>58</v>
      </c>
      <c r="Q1007" s="1" t="s">
        <v>25</v>
      </c>
      <c r="R1007" s="1" t="s">
        <v>42</v>
      </c>
      <c r="S1007" s="1" t="s">
        <v>26</v>
      </c>
      <c r="T1007" s="1"/>
      <c r="Y1007" s="1"/>
    </row>
    <row r="1008" spans="1:25" x14ac:dyDescent="0.35">
      <c r="A1008" s="1">
        <v>1788</v>
      </c>
      <c r="B1008" s="1" t="str">
        <f>VLOOKUP(Table1[[#This Row],[Customer ID]],'Customer Lookup'!A:B,2,)</f>
        <v>Valerie Siegel</v>
      </c>
      <c r="C1008" s="1">
        <v>88256</v>
      </c>
      <c r="D1008" s="1" t="str">
        <f>_xlfn.XLOOKUP(Table1[[#This Row],[Product Sub-Category]],'Product Lookup'!A:A,'Product Lookup'!B:B)</f>
        <v>Telephones</v>
      </c>
      <c r="E1008" s="1">
        <v>6</v>
      </c>
      <c r="F1008" s="4">
        <v>205.99</v>
      </c>
      <c r="G1008" s="1">
        <v>0.1</v>
      </c>
      <c r="H1008" s="2">
        <v>42025</v>
      </c>
      <c r="I1008" s="2">
        <v>42026</v>
      </c>
      <c r="J1008" s="1" t="s">
        <v>41</v>
      </c>
      <c r="K1008" s="1">
        <v>30188</v>
      </c>
      <c r="L1008" s="1" t="s">
        <v>32</v>
      </c>
      <c r="M1008" s="1" t="s">
        <v>655</v>
      </c>
      <c r="N1008" s="1" t="s">
        <v>254</v>
      </c>
      <c r="O1008" s="1" t="s">
        <v>2244</v>
      </c>
      <c r="P1008" s="1" t="s">
        <v>73</v>
      </c>
      <c r="Q1008" s="1" t="s">
        <v>2234</v>
      </c>
      <c r="R1008" s="1" t="s">
        <v>104</v>
      </c>
      <c r="S1008" s="1" t="s">
        <v>53</v>
      </c>
      <c r="T1008" s="1"/>
      <c r="Y1008" s="1"/>
    </row>
    <row r="1009" spans="1:25" x14ac:dyDescent="0.35">
      <c r="A1009" s="1">
        <v>1793</v>
      </c>
      <c r="B1009" s="1" t="str">
        <f>VLOOKUP(Table1[[#This Row],[Customer ID]],'Customer Lookup'!A:B,2,)</f>
        <v>Derek Jernigan</v>
      </c>
      <c r="C1009" s="1">
        <v>87853</v>
      </c>
      <c r="D1009" s="1" t="str">
        <f>_xlfn.XLOOKUP(Table1[[#This Row],[Product Sub-Category]],'Product Lookup'!A:A,'Product Lookup'!B:B)</f>
        <v>Bookcases</v>
      </c>
      <c r="E1009" s="1">
        <v>8</v>
      </c>
      <c r="F1009" s="4">
        <v>880.98</v>
      </c>
      <c r="G1009" s="1">
        <v>0.1</v>
      </c>
      <c r="H1009" s="2">
        <v>42010</v>
      </c>
      <c r="I1009" s="2">
        <v>42011</v>
      </c>
      <c r="J1009" s="1" t="s">
        <v>41</v>
      </c>
      <c r="K1009" s="1">
        <v>61401</v>
      </c>
      <c r="L1009" s="1" t="s">
        <v>22</v>
      </c>
      <c r="M1009" s="1" t="s">
        <v>699</v>
      </c>
      <c r="N1009" s="1" t="s">
        <v>142</v>
      </c>
      <c r="O1009" s="1" t="s">
        <v>2245</v>
      </c>
      <c r="P1009" s="1" t="s">
        <v>34</v>
      </c>
      <c r="Q1009" s="1" t="s">
        <v>151</v>
      </c>
      <c r="R1009" s="1" t="s">
        <v>42</v>
      </c>
      <c r="S1009" s="1" t="s">
        <v>108</v>
      </c>
      <c r="T1009" s="1"/>
      <c r="Y1009" s="1"/>
    </row>
    <row r="1010" spans="1:25" x14ac:dyDescent="0.35">
      <c r="A1010" s="1">
        <v>1802</v>
      </c>
      <c r="B1010" s="1" t="str">
        <f>VLOOKUP(Table1[[#This Row],[Customer ID]],'Customer Lookup'!A:B,2,)</f>
        <v>Jack Morse</v>
      </c>
      <c r="C1010" s="1">
        <v>91543</v>
      </c>
      <c r="D1010" s="1" t="str">
        <f>_xlfn.XLOOKUP(Table1[[#This Row],[Product Sub-Category]],'Product Lookup'!A:A,'Product Lookup'!B:B)</f>
        <v>Scissors</v>
      </c>
      <c r="E1010" s="1">
        <v>11</v>
      </c>
      <c r="F1010" s="4">
        <v>3.68</v>
      </c>
      <c r="G1010" s="1">
        <v>0.05</v>
      </c>
      <c r="H1010" s="2">
        <v>42156</v>
      </c>
      <c r="I1010" s="2">
        <v>42157</v>
      </c>
      <c r="J1010" s="1" t="s">
        <v>41</v>
      </c>
      <c r="K1010" s="1">
        <v>34698</v>
      </c>
      <c r="L1010" s="1" t="s">
        <v>32</v>
      </c>
      <c r="M1010" s="1" t="s">
        <v>691</v>
      </c>
      <c r="N1010" s="1" t="s">
        <v>242</v>
      </c>
      <c r="O1010" s="1" t="s">
        <v>2243</v>
      </c>
      <c r="P1010" s="1" t="s">
        <v>58</v>
      </c>
      <c r="Q1010" s="1" t="s">
        <v>2239</v>
      </c>
      <c r="R1010" s="1" t="s">
        <v>81</v>
      </c>
      <c r="S1010" s="1" t="s">
        <v>26</v>
      </c>
      <c r="T1010" s="1"/>
      <c r="Y1010" s="1"/>
    </row>
    <row r="1011" spans="1:25" x14ac:dyDescent="0.35">
      <c r="A1011" s="1">
        <v>1808</v>
      </c>
      <c r="B1011" s="1" t="str">
        <f>VLOOKUP(Table1[[#This Row],[Customer ID]],'Customer Lookup'!A:B,2,)</f>
        <v>Joyce Knox</v>
      </c>
      <c r="C1011" s="1">
        <v>89251</v>
      </c>
      <c r="D1011" s="1" t="str">
        <f>_xlfn.XLOOKUP(Table1[[#This Row],[Product Sub-Category]],'Product Lookup'!A:A,'Product Lookup'!B:B)</f>
        <v>Computer Peripherals</v>
      </c>
      <c r="E1011" s="1">
        <v>10</v>
      </c>
      <c r="F1011" s="4">
        <v>8.1199999999999992</v>
      </c>
      <c r="G1011" s="1">
        <v>0.05</v>
      </c>
      <c r="H1011" s="2">
        <v>42080</v>
      </c>
      <c r="I1011" s="2">
        <v>42081</v>
      </c>
      <c r="J1011" s="1" t="s">
        <v>50</v>
      </c>
      <c r="K1011" s="1">
        <v>26101</v>
      </c>
      <c r="L1011" s="1" t="s">
        <v>22</v>
      </c>
      <c r="M1011" s="1" t="s">
        <v>700</v>
      </c>
      <c r="N1011" s="1" t="s">
        <v>356</v>
      </c>
      <c r="O1011" s="1" t="s">
        <v>2245</v>
      </c>
      <c r="P1011" s="1" t="s">
        <v>73</v>
      </c>
      <c r="Q1011" s="1" t="s">
        <v>144</v>
      </c>
      <c r="R1011" s="1" t="s">
        <v>42</v>
      </c>
      <c r="S1011" s="1" t="s">
        <v>44</v>
      </c>
      <c r="T1011" s="1"/>
      <c r="Y1011" s="1"/>
    </row>
    <row r="1012" spans="1:25" x14ac:dyDescent="0.35">
      <c r="A1012" s="1">
        <v>1814</v>
      </c>
      <c r="B1012" s="1" t="str">
        <f>VLOOKUP(Table1[[#This Row],[Customer ID]],'Customer Lookup'!A:B,2,)</f>
        <v>Albert Tyson</v>
      </c>
      <c r="C1012" s="1">
        <v>90524</v>
      </c>
      <c r="D1012" s="1" t="str">
        <f>_xlfn.XLOOKUP(Table1[[#This Row],[Product Sub-Category]],'Product Lookup'!A:A,'Product Lookup'!B:B)</f>
        <v>Computer Peripherals</v>
      </c>
      <c r="E1012" s="1">
        <v>17</v>
      </c>
      <c r="F1012" s="4">
        <v>77.510000000000005</v>
      </c>
      <c r="G1012" s="1">
        <v>0.05</v>
      </c>
      <c r="H1012" s="2">
        <v>42147</v>
      </c>
      <c r="I1012" s="2">
        <v>42149</v>
      </c>
      <c r="J1012" s="1" t="s">
        <v>31</v>
      </c>
      <c r="K1012" s="1">
        <v>38654</v>
      </c>
      <c r="L1012" s="1" t="s">
        <v>22</v>
      </c>
      <c r="M1012" s="1" t="s">
        <v>701</v>
      </c>
      <c r="N1012" s="1" t="s">
        <v>364</v>
      </c>
      <c r="O1012" s="1" t="s">
        <v>2245</v>
      </c>
      <c r="P1012" s="1" t="s">
        <v>73</v>
      </c>
      <c r="Q1012" s="1" t="s">
        <v>144</v>
      </c>
      <c r="R1012" s="1" t="s">
        <v>42</v>
      </c>
      <c r="S1012" s="1" t="s">
        <v>53</v>
      </c>
      <c r="T1012" s="1"/>
      <c r="Y1012" s="1"/>
    </row>
    <row r="1013" spans="1:25" x14ac:dyDescent="0.35">
      <c r="A1013" s="1">
        <v>1814</v>
      </c>
      <c r="B1013" s="1" t="str">
        <f>VLOOKUP(Table1[[#This Row],[Customer ID]],'Customer Lookup'!A:B,2,)</f>
        <v>Albert Tyson</v>
      </c>
      <c r="C1013" s="1">
        <v>90524</v>
      </c>
      <c r="D1013" s="1" t="str">
        <f>_xlfn.XLOOKUP(Table1[[#This Row],[Product Sub-Category]],'Product Lookup'!A:A,'Product Lookup'!B:B)</f>
        <v>Pens</v>
      </c>
      <c r="E1013" s="1">
        <v>13</v>
      </c>
      <c r="F1013" s="4">
        <v>2.88</v>
      </c>
      <c r="G1013" s="1">
        <v>0.05</v>
      </c>
      <c r="H1013" s="2">
        <v>42147</v>
      </c>
      <c r="I1013" s="2">
        <v>42149</v>
      </c>
      <c r="J1013" s="1" t="s">
        <v>31</v>
      </c>
      <c r="K1013" s="1">
        <v>38654</v>
      </c>
      <c r="L1013" s="1" t="s">
        <v>32</v>
      </c>
      <c r="M1013" s="1" t="s">
        <v>701</v>
      </c>
      <c r="N1013" s="1" t="s">
        <v>364</v>
      </c>
      <c r="O1013" s="1" t="s">
        <v>2245</v>
      </c>
      <c r="P1013" s="1" t="s">
        <v>58</v>
      </c>
      <c r="Q1013" s="1" t="s">
        <v>25</v>
      </c>
      <c r="R1013" s="1" t="s">
        <v>42</v>
      </c>
      <c r="S1013" s="1" t="s">
        <v>26</v>
      </c>
      <c r="T1013" s="1"/>
      <c r="Y1013" s="1"/>
    </row>
    <row r="1014" spans="1:25" x14ac:dyDescent="0.35">
      <c r="A1014" s="1">
        <v>1815</v>
      </c>
      <c r="B1014" s="1" t="str">
        <f>VLOOKUP(Table1[[#This Row],[Customer ID]],'Customer Lookup'!A:B,2,)</f>
        <v>Marvin Yang</v>
      </c>
      <c r="C1014" s="1">
        <v>90525</v>
      </c>
      <c r="D1014" s="1" t="str">
        <f>_xlfn.XLOOKUP(Table1[[#This Row],[Product Sub-Category]],'Product Lookup'!A:A,'Product Lookup'!B:B)</f>
        <v>Office Machines</v>
      </c>
      <c r="E1014" s="1">
        <v>14</v>
      </c>
      <c r="F1014" s="4">
        <v>90.97</v>
      </c>
      <c r="G1014" s="1">
        <v>0.05</v>
      </c>
      <c r="H1014" s="2">
        <v>42046</v>
      </c>
      <c r="I1014" s="2">
        <v>42047</v>
      </c>
      <c r="J1014" s="1" t="s">
        <v>50</v>
      </c>
      <c r="K1014" s="1">
        <v>39208</v>
      </c>
      <c r="L1014" s="1" t="s">
        <v>22</v>
      </c>
      <c r="M1014" s="1" t="s">
        <v>702</v>
      </c>
      <c r="N1014" s="1" t="s">
        <v>364</v>
      </c>
      <c r="O1014" s="1" t="s">
        <v>2244</v>
      </c>
      <c r="P1014" s="1" t="s">
        <v>73</v>
      </c>
      <c r="Q1014" s="1" t="s">
        <v>74</v>
      </c>
      <c r="R1014" s="1" t="s">
        <v>42</v>
      </c>
      <c r="S1014" s="1" t="s">
        <v>36</v>
      </c>
      <c r="T1014" s="1"/>
      <c r="Y1014" s="1"/>
    </row>
    <row r="1015" spans="1:25" x14ac:dyDescent="0.35">
      <c r="A1015" s="1">
        <v>1816</v>
      </c>
      <c r="B1015" s="1" t="str">
        <f>VLOOKUP(Table1[[#This Row],[Customer ID]],'Customer Lookup'!A:B,2,)</f>
        <v>Danielle Schneider</v>
      </c>
      <c r="C1015" s="1">
        <v>85990</v>
      </c>
      <c r="D1015" s="1" t="str">
        <f>_xlfn.XLOOKUP(Table1[[#This Row],[Product Sub-Category]],'Product Lookup'!A:A,'Product Lookup'!B:B)</f>
        <v>Pens</v>
      </c>
      <c r="E1015" s="1">
        <v>19</v>
      </c>
      <c r="F1015" s="4">
        <v>10.48</v>
      </c>
      <c r="G1015" s="1">
        <v>0.05</v>
      </c>
      <c r="H1015" s="2">
        <v>42040</v>
      </c>
      <c r="I1015" s="2">
        <v>42042</v>
      </c>
      <c r="J1015" s="1" t="s">
        <v>98</v>
      </c>
      <c r="K1015" s="1">
        <v>48187</v>
      </c>
      <c r="L1015" s="1" t="s">
        <v>32</v>
      </c>
      <c r="M1015" s="1" t="s">
        <v>125</v>
      </c>
      <c r="N1015" s="1" t="s">
        <v>215</v>
      </c>
      <c r="O1015" s="1" t="s">
        <v>2244</v>
      </c>
      <c r="P1015" s="1" t="s">
        <v>58</v>
      </c>
      <c r="Q1015" s="1" t="s">
        <v>25</v>
      </c>
      <c r="R1015" s="1" t="s">
        <v>104</v>
      </c>
      <c r="S1015" s="1" t="s">
        <v>44</v>
      </c>
      <c r="T1015" s="1"/>
      <c r="Y1015" s="1"/>
    </row>
    <row r="1016" spans="1:25" x14ac:dyDescent="0.35">
      <c r="A1016" s="1">
        <v>1818</v>
      </c>
      <c r="B1016" s="1" t="str">
        <f>VLOOKUP(Table1[[#This Row],[Customer ID]],'Customer Lookup'!A:B,2,)</f>
        <v>Ian Hall</v>
      </c>
      <c r="C1016" s="1">
        <v>85991</v>
      </c>
      <c r="D1016" s="1" t="str">
        <f>_xlfn.XLOOKUP(Table1[[#This Row],[Product Sub-Category]],'Product Lookup'!A:A,'Product Lookup'!B:B)</f>
        <v>Office Machines</v>
      </c>
      <c r="E1016" s="1">
        <v>3</v>
      </c>
      <c r="F1016" s="4">
        <v>17.98</v>
      </c>
      <c r="G1016" s="1">
        <v>0.05</v>
      </c>
      <c r="H1016" s="2">
        <v>42109</v>
      </c>
      <c r="I1016" s="2">
        <v>42111</v>
      </c>
      <c r="J1016" s="1" t="s">
        <v>31</v>
      </c>
      <c r="K1016" s="1">
        <v>48126</v>
      </c>
      <c r="L1016" s="1" t="s">
        <v>32</v>
      </c>
      <c r="M1016" s="1" t="s">
        <v>703</v>
      </c>
      <c r="N1016" s="1" t="s">
        <v>215</v>
      </c>
      <c r="O1016" s="1" t="s">
        <v>2244</v>
      </c>
      <c r="P1016" s="1" t="s">
        <v>73</v>
      </c>
      <c r="Q1016" s="1" t="s">
        <v>74</v>
      </c>
      <c r="R1016" s="1" t="s">
        <v>104</v>
      </c>
      <c r="S1016" s="1" t="s">
        <v>75</v>
      </c>
      <c r="T1016" s="1"/>
      <c r="Y1016" s="1"/>
    </row>
    <row r="1017" spans="1:25" x14ac:dyDescent="0.35">
      <c r="A1017" s="1">
        <v>1818</v>
      </c>
      <c r="B1017" s="1" t="str">
        <f>VLOOKUP(Table1[[#This Row],[Customer ID]],'Customer Lookup'!A:B,2,)</f>
        <v>Ian Hall</v>
      </c>
      <c r="C1017" s="1">
        <v>85991</v>
      </c>
      <c r="D1017" s="1" t="str">
        <f>_xlfn.XLOOKUP(Table1[[#This Row],[Product Sub-Category]],'Product Lookup'!A:A,'Product Lookup'!B:B)</f>
        <v>Paper</v>
      </c>
      <c r="E1017" s="1">
        <v>12</v>
      </c>
      <c r="F1017" s="4">
        <v>9.99</v>
      </c>
      <c r="G1017" s="1">
        <v>0.05</v>
      </c>
      <c r="H1017" s="2">
        <v>42109</v>
      </c>
      <c r="I1017" s="2">
        <v>42112</v>
      </c>
      <c r="J1017" s="1" t="s">
        <v>31</v>
      </c>
      <c r="K1017" s="1">
        <v>48126</v>
      </c>
      <c r="L1017" s="1" t="s">
        <v>22</v>
      </c>
      <c r="M1017" s="1" t="s">
        <v>703</v>
      </c>
      <c r="N1017" s="1" t="s">
        <v>215</v>
      </c>
      <c r="O1017" s="1" t="s">
        <v>2243</v>
      </c>
      <c r="P1017" s="1" t="s">
        <v>58</v>
      </c>
      <c r="Q1017" s="1" t="s">
        <v>83</v>
      </c>
      <c r="R1017" s="1" t="s">
        <v>104</v>
      </c>
      <c r="S1017" s="1" t="s">
        <v>53</v>
      </c>
      <c r="T1017" s="1"/>
      <c r="Y1017" s="1"/>
    </row>
    <row r="1018" spans="1:25" x14ac:dyDescent="0.35">
      <c r="A1018" s="1">
        <v>1821</v>
      </c>
      <c r="B1018" s="1" t="str">
        <f>VLOOKUP(Table1[[#This Row],[Customer ID]],'Customer Lookup'!A:B,2,)</f>
        <v>Vanessa Boyer</v>
      </c>
      <c r="C1018" s="1">
        <v>34435</v>
      </c>
      <c r="D1018" s="1" t="str">
        <f>_xlfn.XLOOKUP(Table1[[#This Row],[Product Sub-Category]],'Product Lookup'!A:A,'Product Lookup'!B:B)</f>
        <v>Pens</v>
      </c>
      <c r="E1018" s="1">
        <v>76</v>
      </c>
      <c r="F1018" s="4">
        <v>10.48</v>
      </c>
      <c r="G1018" s="1">
        <v>0.05</v>
      </c>
      <c r="H1018" s="2">
        <v>42040</v>
      </c>
      <c r="I1018" s="2">
        <v>42042</v>
      </c>
      <c r="J1018" s="1" t="s">
        <v>98</v>
      </c>
      <c r="K1018" s="1">
        <v>10177</v>
      </c>
      <c r="L1018" s="1" t="s">
        <v>32</v>
      </c>
      <c r="M1018" s="1" t="s">
        <v>79</v>
      </c>
      <c r="N1018" s="1" t="s">
        <v>62</v>
      </c>
      <c r="O1018" s="1" t="s">
        <v>2243</v>
      </c>
      <c r="P1018" s="1" t="s">
        <v>58</v>
      </c>
      <c r="Q1018" s="1" t="s">
        <v>25</v>
      </c>
      <c r="R1018" s="1" t="s">
        <v>104</v>
      </c>
      <c r="S1018" s="1" t="s">
        <v>44</v>
      </c>
      <c r="T1018" s="1"/>
      <c r="Y1018" s="1"/>
    </row>
    <row r="1019" spans="1:25" x14ac:dyDescent="0.35">
      <c r="A1019" s="1">
        <v>1821</v>
      </c>
      <c r="B1019" s="1" t="str">
        <f>VLOOKUP(Table1[[#This Row],[Customer ID]],'Customer Lookup'!A:B,2,)</f>
        <v>Vanessa Boyer</v>
      </c>
      <c r="C1019" s="1">
        <v>47108</v>
      </c>
      <c r="D1019" s="1" t="str">
        <f>_xlfn.XLOOKUP(Table1[[#This Row],[Product Sub-Category]],'Product Lookup'!A:A,'Product Lookup'!B:B)</f>
        <v>Furnishings</v>
      </c>
      <c r="E1019" s="1">
        <v>34</v>
      </c>
      <c r="F1019" s="4">
        <v>18.649999999999999</v>
      </c>
      <c r="G1019" s="1">
        <v>0.05</v>
      </c>
      <c r="H1019" s="2">
        <v>42109</v>
      </c>
      <c r="I1019" s="2">
        <v>42110</v>
      </c>
      <c r="J1019" s="1" t="s">
        <v>31</v>
      </c>
      <c r="K1019" s="1">
        <v>10177</v>
      </c>
      <c r="L1019" s="1" t="s">
        <v>32</v>
      </c>
      <c r="M1019" s="1" t="s">
        <v>79</v>
      </c>
      <c r="N1019" s="1" t="s">
        <v>62</v>
      </c>
      <c r="O1019" s="1" t="s">
        <v>2243</v>
      </c>
      <c r="P1019" s="1" t="s">
        <v>34</v>
      </c>
      <c r="Q1019" s="1" t="s">
        <v>52</v>
      </c>
      <c r="R1019" s="1" t="s">
        <v>104</v>
      </c>
      <c r="S1019" s="1" t="s">
        <v>44</v>
      </c>
      <c r="T1019" s="1"/>
      <c r="Y1019" s="1"/>
    </row>
    <row r="1020" spans="1:25" x14ac:dyDescent="0.35">
      <c r="A1020" s="1">
        <v>1821</v>
      </c>
      <c r="B1020" s="1" t="str">
        <f>VLOOKUP(Table1[[#This Row],[Customer ID]],'Customer Lookup'!A:B,2,)</f>
        <v>Vanessa Boyer</v>
      </c>
      <c r="C1020" s="1">
        <v>47108</v>
      </c>
      <c r="D1020" s="1" t="str">
        <f>_xlfn.XLOOKUP(Table1[[#This Row],[Product Sub-Category]],'Product Lookup'!A:A,'Product Lookup'!B:B)</f>
        <v>Office Machines</v>
      </c>
      <c r="E1020" s="1">
        <v>13</v>
      </c>
      <c r="F1020" s="4">
        <v>17.98</v>
      </c>
      <c r="G1020" s="1">
        <v>0.05</v>
      </c>
      <c r="H1020" s="2">
        <v>42109</v>
      </c>
      <c r="I1020" s="2">
        <v>42111</v>
      </c>
      <c r="J1020" s="1" t="s">
        <v>31</v>
      </c>
      <c r="K1020" s="1">
        <v>10177</v>
      </c>
      <c r="L1020" s="1" t="s">
        <v>32</v>
      </c>
      <c r="M1020" s="1" t="s">
        <v>79</v>
      </c>
      <c r="N1020" s="1" t="s">
        <v>62</v>
      </c>
      <c r="O1020" s="1" t="s">
        <v>2243</v>
      </c>
      <c r="P1020" s="1" t="s">
        <v>73</v>
      </c>
      <c r="Q1020" s="1" t="s">
        <v>74</v>
      </c>
      <c r="R1020" s="1" t="s">
        <v>104</v>
      </c>
      <c r="S1020" s="1" t="s">
        <v>75</v>
      </c>
      <c r="T1020" s="1"/>
      <c r="Y1020" s="1"/>
    </row>
    <row r="1021" spans="1:25" x14ac:dyDescent="0.35">
      <c r="A1021" s="1">
        <v>1821</v>
      </c>
      <c r="B1021" s="1" t="str">
        <f>VLOOKUP(Table1[[#This Row],[Customer ID]],'Customer Lookup'!A:B,2,)</f>
        <v>Vanessa Boyer</v>
      </c>
      <c r="C1021" s="1">
        <v>47108</v>
      </c>
      <c r="D1021" s="1" t="str">
        <f>_xlfn.XLOOKUP(Table1[[#This Row],[Product Sub-Category]],'Product Lookup'!A:A,'Product Lookup'!B:B)</f>
        <v>Paper</v>
      </c>
      <c r="E1021" s="1">
        <v>47</v>
      </c>
      <c r="F1021" s="4">
        <v>9.99</v>
      </c>
      <c r="G1021" s="1">
        <v>0.05</v>
      </c>
      <c r="H1021" s="2">
        <v>42109</v>
      </c>
      <c r="I1021" s="2">
        <v>42112</v>
      </c>
      <c r="J1021" s="1" t="s">
        <v>31</v>
      </c>
      <c r="K1021" s="1">
        <v>10177</v>
      </c>
      <c r="L1021" s="1" t="s">
        <v>22</v>
      </c>
      <c r="M1021" s="1" t="s">
        <v>79</v>
      </c>
      <c r="N1021" s="1" t="s">
        <v>62</v>
      </c>
      <c r="O1021" s="1" t="s">
        <v>2243</v>
      </c>
      <c r="P1021" s="1" t="s">
        <v>58</v>
      </c>
      <c r="Q1021" s="1" t="s">
        <v>83</v>
      </c>
      <c r="R1021" s="1" t="s">
        <v>104</v>
      </c>
      <c r="S1021" s="1" t="s">
        <v>53</v>
      </c>
      <c r="T1021" s="1"/>
      <c r="Y1021" s="1"/>
    </row>
    <row r="1022" spans="1:25" x14ac:dyDescent="0.35">
      <c r="A1022" s="1">
        <v>1821</v>
      </c>
      <c r="B1022" s="1" t="str">
        <f>VLOOKUP(Table1[[#This Row],[Customer ID]],'Customer Lookup'!A:B,2,)</f>
        <v>Vanessa Boyer</v>
      </c>
      <c r="C1022" s="1">
        <v>47108</v>
      </c>
      <c r="D1022" s="1" t="str">
        <f>_xlfn.XLOOKUP(Table1[[#This Row],[Product Sub-Category]],'Product Lookup'!A:A,'Product Lookup'!B:B)</f>
        <v>Telephones</v>
      </c>
      <c r="E1022" s="1">
        <v>16</v>
      </c>
      <c r="F1022" s="4">
        <v>175.99</v>
      </c>
      <c r="G1022" s="1">
        <v>0.1</v>
      </c>
      <c r="H1022" s="2">
        <v>42109</v>
      </c>
      <c r="I1022" s="2">
        <v>42110</v>
      </c>
      <c r="J1022" s="1" t="s">
        <v>31</v>
      </c>
      <c r="K1022" s="1">
        <v>10177</v>
      </c>
      <c r="L1022" s="1" t="s">
        <v>22</v>
      </c>
      <c r="M1022" s="1" t="s">
        <v>79</v>
      </c>
      <c r="N1022" s="1" t="s">
        <v>62</v>
      </c>
      <c r="O1022" s="1" t="s">
        <v>2244</v>
      </c>
      <c r="P1022" s="1" t="s">
        <v>73</v>
      </c>
      <c r="Q1022" s="1" t="s">
        <v>2234</v>
      </c>
      <c r="R1022" s="1" t="s">
        <v>104</v>
      </c>
      <c r="S1022" s="1" t="s">
        <v>53</v>
      </c>
      <c r="T1022" s="1"/>
      <c r="Y1022" s="1"/>
    </row>
    <row r="1023" spans="1:25" x14ac:dyDescent="0.35">
      <c r="A1023" s="1">
        <v>1826</v>
      </c>
      <c r="B1023" s="1" t="str">
        <f>VLOOKUP(Table1[[#This Row],[Customer ID]],'Customer Lookup'!A:B,2,)</f>
        <v>Kate Peck</v>
      </c>
      <c r="C1023" s="1">
        <v>86958</v>
      </c>
      <c r="D1023" s="1" t="str">
        <f>_xlfn.XLOOKUP(Table1[[#This Row],[Product Sub-Category]],'Product Lookup'!A:A,'Product Lookup'!B:B)</f>
        <v>Storage</v>
      </c>
      <c r="E1023" s="1">
        <v>7</v>
      </c>
      <c r="F1023" s="4">
        <v>52.99</v>
      </c>
      <c r="G1023" s="1">
        <v>0.05</v>
      </c>
      <c r="H1023" s="2">
        <v>42112</v>
      </c>
      <c r="I1023" s="2">
        <v>42113</v>
      </c>
      <c r="J1023" s="1" t="s">
        <v>50</v>
      </c>
      <c r="K1023" s="1">
        <v>52722</v>
      </c>
      <c r="L1023" s="1" t="s">
        <v>22</v>
      </c>
      <c r="M1023" s="1" t="s">
        <v>704</v>
      </c>
      <c r="N1023" s="1" t="s">
        <v>228</v>
      </c>
      <c r="O1023" s="1" t="s">
        <v>2244</v>
      </c>
      <c r="P1023" s="1" t="s">
        <v>58</v>
      </c>
      <c r="Q1023" s="1" t="s">
        <v>119</v>
      </c>
      <c r="R1023" s="1" t="s">
        <v>81</v>
      </c>
      <c r="S1023" s="1" t="s">
        <v>53</v>
      </c>
      <c r="T1023" s="1"/>
      <c r="Y1023" s="1"/>
    </row>
    <row r="1024" spans="1:25" x14ac:dyDescent="0.35">
      <c r="A1024" s="1">
        <v>1826</v>
      </c>
      <c r="B1024" s="1" t="str">
        <f>VLOOKUP(Table1[[#This Row],[Customer ID]],'Customer Lookup'!A:B,2,)</f>
        <v>Kate Peck</v>
      </c>
      <c r="C1024" s="1">
        <v>86959</v>
      </c>
      <c r="D1024" s="1" t="str">
        <f>_xlfn.XLOOKUP(Table1[[#This Row],[Product Sub-Category]],'Product Lookup'!A:A,'Product Lookup'!B:B)</f>
        <v>Paper</v>
      </c>
      <c r="E1024" s="1">
        <v>1</v>
      </c>
      <c r="F1024" s="4">
        <v>9.27</v>
      </c>
      <c r="G1024" s="1">
        <v>0.05</v>
      </c>
      <c r="H1024" s="2">
        <v>42136</v>
      </c>
      <c r="I1024" s="2">
        <v>42138</v>
      </c>
      <c r="J1024" s="1" t="s">
        <v>50</v>
      </c>
      <c r="K1024" s="1">
        <v>52722</v>
      </c>
      <c r="L1024" s="1" t="s">
        <v>32</v>
      </c>
      <c r="M1024" s="1" t="s">
        <v>704</v>
      </c>
      <c r="N1024" s="1" t="s">
        <v>228</v>
      </c>
      <c r="O1024" s="1" t="s">
        <v>2244</v>
      </c>
      <c r="P1024" s="1" t="s">
        <v>58</v>
      </c>
      <c r="Q1024" s="1" t="s">
        <v>83</v>
      </c>
      <c r="R1024" s="1" t="s">
        <v>81</v>
      </c>
      <c r="S1024" s="1" t="s">
        <v>26</v>
      </c>
      <c r="T1024" s="1"/>
      <c r="Y1024" s="1"/>
    </row>
    <row r="1025" spans="1:25" x14ac:dyDescent="0.35">
      <c r="A1025" s="1">
        <v>1827</v>
      </c>
      <c r="B1025" s="1" t="str">
        <f>VLOOKUP(Table1[[#This Row],[Customer ID]],'Customer Lookup'!A:B,2,)</f>
        <v>Vincent Hale</v>
      </c>
      <c r="C1025" s="1">
        <v>86956</v>
      </c>
      <c r="D1025" s="1" t="str">
        <f>_xlfn.XLOOKUP(Table1[[#This Row],[Product Sub-Category]],'Product Lookup'!A:A,'Product Lookup'!B:B)</f>
        <v>Pens</v>
      </c>
      <c r="E1025" s="1">
        <v>9</v>
      </c>
      <c r="F1025" s="4">
        <v>5.98</v>
      </c>
      <c r="G1025" s="1">
        <v>0.05</v>
      </c>
      <c r="H1025" s="2">
        <v>42054</v>
      </c>
      <c r="I1025" s="2">
        <v>42055</v>
      </c>
      <c r="J1025" s="1" t="s">
        <v>31</v>
      </c>
      <c r="K1025" s="1">
        <v>52601</v>
      </c>
      <c r="L1025" s="1" t="s">
        <v>32</v>
      </c>
      <c r="M1025" s="1" t="s">
        <v>122</v>
      </c>
      <c r="N1025" s="1" t="s">
        <v>228</v>
      </c>
      <c r="O1025" s="1" t="s">
        <v>2244</v>
      </c>
      <c r="P1025" s="1" t="s">
        <v>58</v>
      </c>
      <c r="Q1025" s="1" t="s">
        <v>25</v>
      </c>
      <c r="R1025" s="1" t="s">
        <v>81</v>
      </c>
      <c r="S1025" s="1" t="s">
        <v>26</v>
      </c>
      <c r="T1025" s="1"/>
      <c r="Y1025" s="1"/>
    </row>
    <row r="1026" spans="1:25" x14ac:dyDescent="0.35">
      <c r="A1026" s="1">
        <v>1827</v>
      </c>
      <c r="B1026" s="1" t="str">
        <f>VLOOKUP(Table1[[#This Row],[Customer ID]],'Customer Lookup'!A:B,2,)</f>
        <v>Vincent Hale</v>
      </c>
      <c r="C1026" s="1">
        <v>86958</v>
      </c>
      <c r="D1026" s="1" t="str">
        <f>_xlfn.XLOOKUP(Table1[[#This Row],[Product Sub-Category]],'Product Lookup'!A:A,'Product Lookup'!B:B)</f>
        <v>Bookcases</v>
      </c>
      <c r="E1026" s="1">
        <v>2</v>
      </c>
      <c r="F1026" s="4">
        <v>100.98</v>
      </c>
      <c r="G1026" s="1">
        <v>0.1</v>
      </c>
      <c r="H1026" s="2">
        <v>42112</v>
      </c>
      <c r="I1026" s="2">
        <v>42115</v>
      </c>
      <c r="J1026" s="1" t="s">
        <v>50</v>
      </c>
      <c r="K1026" s="1">
        <v>52601</v>
      </c>
      <c r="L1026" s="1" t="s">
        <v>22</v>
      </c>
      <c r="M1026" s="1" t="s">
        <v>122</v>
      </c>
      <c r="N1026" s="1" t="s">
        <v>228</v>
      </c>
      <c r="O1026" s="1" t="s">
        <v>2244</v>
      </c>
      <c r="P1026" s="1" t="s">
        <v>34</v>
      </c>
      <c r="Q1026" s="1" t="s">
        <v>151</v>
      </c>
      <c r="R1026" s="1" t="s">
        <v>81</v>
      </c>
      <c r="S1026" s="1" t="s">
        <v>108</v>
      </c>
      <c r="T1026" s="1"/>
      <c r="Y1026" s="1"/>
    </row>
    <row r="1027" spans="1:25" x14ac:dyDescent="0.35">
      <c r="A1027" s="1">
        <v>1827</v>
      </c>
      <c r="B1027" s="1" t="str">
        <f>VLOOKUP(Table1[[#This Row],[Customer ID]],'Customer Lookup'!A:B,2,)</f>
        <v>Vincent Hale</v>
      </c>
      <c r="C1027" s="1">
        <v>86958</v>
      </c>
      <c r="D1027" s="1" t="str">
        <f>_xlfn.XLOOKUP(Table1[[#This Row],[Product Sub-Category]],'Product Lookup'!A:A,'Product Lookup'!B:B)</f>
        <v>Telephones</v>
      </c>
      <c r="E1027" s="1">
        <v>5</v>
      </c>
      <c r="F1027" s="4">
        <v>85.99</v>
      </c>
      <c r="G1027" s="1">
        <v>0.05</v>
      </c>
      <c r="H1027" s="2">
        <v>42112</v>
      </c>
      <c r="I1027" s="2">
        <v>42114</v>
      </c>
      <c r="J1027" s="1" t="s">
        <v>50</v>
      </c>
      <c r="K1027" s="1">
        <v>52601</v>
      </c>
      <c r="L1027" s="1" t="s">
        <v>32</v>
      </c>
      <c r="M1027" s="1" t="s">
        <v>122</v>
      </c>
      <c r="N1027" s="1" t="s">
        <v>228</v>
      </c>
      <c r="O1027" s="1" t="s">
        <v>2244</v>
      </c>
      <c r="P1027" s="1" t="s">
        <v>73</v>
      </c>
      <c r="Q1027" s="1" t="s">
        <v>2234</v>
      </c>
      <c r="R1027" s="1" t="s">
        <v>81</v>
      </c>
      <c r="S1027" s="1" t="s">
        <v>26</v>
      </c>
      <c r="T1027" s="1"/>
      <c r="Y1027" s="1"/>
    </row>
    <row r="1028" spans="1:25" x14ac:dyDescent="0.35">
      <c r="A1028" s="1">
        <v>1828</v>
      </c>
      <c r="B1028" s="1" t="str">
        <f>VLOOKUP(Table1[[#This Row],[Customer ID]],'Customer Lookup'!A:B,2,)</f>
        <v>Stacey Lucas</v>
      </c>
      <c r="C1028" s="1">
        <v>86956</v>
      </c>
      <c r="D1028" s="1" t="str">
        <f>_xlfn.XLOOKUP(Table1[[#This Row],[Product Sub-Category]],'Product Lookup'!A:A,'Product Lookup'!B:B)</f>
        <v>Paper</v>
      </c>
      <c r="E1028" s="1">
        <v>7</v>
      </c>
      <c r="F1028" s="4">
        <v>5.98</v>
      </c>
      <c r="G1028" s="1">
        <v>0.05</v>
      </c>
      <c r="H1028" s="2">
        <v>42054</v>
      </c>
      <c r="I1028" s="2">
        <v>42055</v>
      </c>
      <c r="J1028" s="1" t="s">
        <v>31</v>
      </c>
      <c r="K1028" s="1">
        <v>50613</v>
      </c>
      <c r="L1028" s="1" t="s">
        <v>32</v>
      </c>
      <c r="M1028" s="1" t="s">
        <v>705</v>
      </c>
      <c r="N1028" s="1" t="s">
        <v>228</v>
      </c>
      <c r="O1028" s="1" t="s">
        <v>2244</v>
      </c>
      <c r="P1028" s="1" t="s">
        <v>58</v>
      </c>
      <c r="Q1028" s="1" t="s">
        <v>83</v>
      </c>
      <c r="R1028" s="1" t="s">
        <v>81</v>
      </c>
      <c r="S1028" s="1" t="s">
        <v>53</v>
      </c>
      <c r="T1028" s="1"/>
      <c r="Y1028" s="1"/>
    </row>
    <row r="1029" spans="1:25" x14ac:dyDescent="0.35">
      <c r="A1029" s="1">
        <v>1828</v>
      </c>
      <c r="B1029" s="1" t="str">
        <f>VLOOKUP(Table1[[#This Row],[Customer ID]],'Customer Lookup'!A:B,2,)</f>
        <v>Stacey Lucas</v>
      </c>
      <c r="C1029" s="1">
        <v>86960</v>
      </c>
      <c r="D1029" s="1" t="str">
        <f>_xlfn.XLOOKUP(Table1[[#This Row],[Product Sub-Category]],'Product Lookup'!A:A,'Product Lookup'!B:B)</f>
        <v>Binders</v>
      </c>
      <c r="E1029" s="1">
        <v>14</v>
      </c>
      <c r="F1029" s="4">
        <v>7.1</v>
      </c>
      <c r="G1029" s="1">
        <v>0.05</v>
      </c>
      <c r="H1029" s="2">
        <v>42010</v>
      </c>
      <c r="I1029" s="2">
        <v>42010</v>
      </c>
      <c r="J1029" s="1" t="s">
        <v>98</v>
      </c>
      <c r="K1029" s="1">
        <v>50613</v>
      </c>
      <c r="L1029" s="1" t="s">
        <v>32</v>
      </c>
      <c r="M1029" s="1" t="s">
        <v>705</v>
      </c>
      <c r="N1029" s="1" t="s">
        <v>228</v>
      </c>
      <c r="O1029" s="1" t="s">
        <v>2244</v>
      </c>
      <c r="P1029" s="1" t="s">
        <v>58</v>
      </c>
      <c r="Q1029" s="1" t="s">
        <v>2236</v>
      </c>
      <c r="R1029" s="1" t="s">
        <v>81</v>
      </c>
      <c r="S1029" s="1" t="s">
        <v>53</v>
      </c>
      <c r="T1029" s="1"/>
      <c r="Y1029" s="1"/>
    </row>
    <row r="1030" spans="1:25" x14ac:dyDescent="0.35">
      <c r="A1030" s="1">
        <v>1828</v>
      </c>
      <c r="B1030" s="1" t="str">
        <f>VLOOKUP(Table1[[#This Row],[Customer ID]],'Customer Lookup'!A:B,2,)</f>
        <v>Stacey Lucas</v>
      </c>
      <c r="C1030" s="1">
        <v>86960</v>
      </c>
      <c r="D1030" s="1" t="str">
        <f>_xlfn.XLOOKUP(Table1[[#This Row],[Product Sub-Category]],'Product Lookup'!A:A,'Product Lookup'!B:B)</f>
        <v>Computer Peripherals</v>
      </c>
      <c r="E1030" s="1">
        <v>7</v>
      </c>
      <c r="F1030" s="4">
        <v>20.95</v>
      </c>
      <c r="G1030" s="1">
        <v>0.05</v>
      </c>
      <c r="H1030" s="2">
        <v>42010</v>
      </c>
      <c r="I1030" s="2">
        <v>42015</v>
      </c>
      <c r="J1030" s="1" t="s">
        <v>98</v>
      </c>
      <c r="K1030" s="1">
        <v>50613</v>
      </c>
      <c r="L1030" s="1" t="s">
        <v>32</v>
      </c>
      <c r="M1030" s="1" t="s">
        <v>705</v>
      </c>
      <c r="N1030" s="1" t="s">
        <v>228</v>
      </c>
      <c r="O1030" s="1" t="s">
        <v>2244</v>
      </c>
      <c r="P1030" s="1" t="s">
        <v>73</v>
      </c>
      <c r="Q1030" s="1" t="s">
        <v>144</v>
      </c>
      <c r="R1030" s="1" t="s">
        <v>81</v>
      </c>
      <c r="S1030" s="1" t="s">
        <v>53</v>
      </c>
      <c r="T1030" s="1"/>
      <c r="Y1030" s="1"/>
    </row>
    <row r="1031" spans="1:25" x14ac:dyDescent="0.35">
      <c r="A1031" s="1">
        <v>1829</v>
      </c>
      <c r="B1031" s="1" t="str">
        <f>VLOOKUP(Table1[[#This Row],[Customer ID]],'Customer Lookup'!A:B,2,)</f>
        <v>Suzanne Cochran</v>
      </c>
      <c r="C1031" s="1">
        <v>86957</v>
      </c>
      <c r="D1031" s="1" t="str">
        <f>_xlfn.XLOOKUP(Table1[[#This Row],[Product Sub-Category]],'Product Lookup'!A:A,'Product Lookup'!B:B)</f>
        <v>Furnishings</v>
      </c>
      <c r="E1031" s="1">
        <v>5</v>
      </c>
      <c r="F1031" s="4">
        <v>10.64</v>
      </c>
      <c r="G1031" s="1">
        <v>0.05</v>
      </c>
      <c r="H1031" s="2">
        <v>42088</v>
      </c>
      <c r="I1031" s="2">
        <v>42090</v>
      </c>
      <c r="J1031" s="1" t="s">
        <v>41</v>
      </c>
      <c r="K1031" s="1">
        <v>52402</v>
      </c>
      <c r="L1031" s="1" t="s">
        <v>22</v>
      </c>
      <c r="M1031" s="1" t="s">
        <v>706</v>
      </c>
      <c r="N1031" s="1" t="s">
        <v>228</v>
      </c>
      <c r="O1031" s="1" t="s">
        <v>2244</v>
      </c>
      <c r="P1031" s="1" t="s">
        <v>34</v>
      </c>
      <c r="Q1031" s="1" t="s">
        <v>52</v>
      </c>
      <c r="R1031" s="1" t="s">
        <v>81</v>
      </c>
      <c r="S1031" s="1" t="s">
        <v>53</v>
      </c>
      <c r="T1031" s="1"/>
      <c r="Y1031" s="1"/>
    </row>
    <row r="1032" spans="1:25" x14ac:dyDescent="0.35">
      <c r="A1032" s="1">
        <v>1829</v>
      </c>
      <c r="B1032" s="1" t="str">
        <f>VLOOKUP(Table1[[#This Row],[Customer ID]],'Customer Lookup'!A:B,2,)</f>
        <v>Suzanne Cochran</v>
      </c>
      <c r="C1032" s="1">
        <v>86960</v>
      </c>
      <c r="D1032" s="1" t="str">
        <f>_xlfn.XLOOKUP(Table1[[#This Row],[Product Sub-Category]],'Product Lookup'!A:A,'Product Lookup'!B:B)</f>
        <v>Binders</v>
      </c>
      <c r="E1032" s="1">
        <v>9</v>
      </c>
      <c r="F1032" s="4">
        <v>39.06</v>
      </c>
      <c r="G1032" s="1">
        <v>0.05</v>
      </c>
      <c r="H1032" s="2">
        <v>42010</v>
      </c>
      <c r="I1032" s="2">
        <v>42017</v>
      </c>
      <c r="J1032" s="1" t="s">
        <v>98</v>
      </c>
      <c r="K1032" s="1">
        <v>52402</v>
      </c>
      <c r="L1032" s="1" t="s">
        <v>32</v>
      </c>
      <c r="M1032" s="1" t="s">
        <v>706</v>
      </c>
      <c r="N1032" s="1" t="s">
        <v>228</v>
      </c>
      <c r="O1032" s="1" t="s">
        <v>2244</v>
      </c>
      <c r="P1032" s="1" t="s">
        <v>58</v>
      </c>
      <c r="Q1032" s="1" t="s">
        <v>2236</v>
      </c>
      <c r="R1032" s="1" t="s">
        <v>81</v>
      </c>
      <c r="S1032" s="1" t="s">
        <v>53</v>
      </c>
      <c r="T1032" s="1"/>
      <c r="Y1032" s="1"/>
    </row>
    <row r="1033" spans="1:25" x14ac:dyDescent="0.35">
      <c r="A1033" s="1">
        <v>1829</v>
      </c>
      <c r="B1033" s="1" t="str">
        <f>VLOOKUP(Table1[[#This Row],[Customer ID]],'Customer Lookup'!A:B,2,)</f>
        <v>Suzanne Cochran</v>
      </c>
      <c r="C1033" s="1">
        <v>86960</v>
      </c>
      <c r="D1033" s="1" t="str">
        <f>_xlfn.XLOOKUP(Table1[[#This Row],[Product Sub-Category]],'Product Lookup'!A:A,'Product Lookup'!B:B)</f>
        <v>Binders</v>
      </c>
      <c r="E1033" s="1">
        <v>4</v>
      </c>
      <c r="F1033" s="4">
        <v>3.52</v>
      </c>
      <c r="G1033" s="1">
        <v>0.05</v>
      </c>
      <c r="H1033" s="2">
        <v>42010</v>
      </c>
      <c r="I1033" s="2">
        <v>42019</v>
      </c>
      <c r="J1033" s="1" t="s">
        <v>98</v>
      </c>
      <c r="K1033" s="1">
        <v>52402</v>
      </c>
      <c r="L1033" s="1" t="s">
        <v>32</v>
      </c>
      <c r="M1033" s="1" t="s">
        <v>706</v>
      </c>
      <c r="N1033" s="1" t="s">
        <v>228</v>
      </c>
      <c r="O1033" s="1" t="s">
        <v>2244</v>
      </c>
      <c r="P1033" s="1" t="s">
        <v>58</v>
      </c>
      <c r="Q1033" s="1" t="s">
        <v>2236</v>
      </c>
      <c r="R1033" s="1" t="s">
        <v>81</v>
      </c>
      <c r="S1033" s="1" t="s">
        <v>53</v>
      </c>
      <c r="T1033" s="1"/>
      <c r="Y1033" s="1"/>
    </row>
    <row r="1034" spans="1:25" x14ac:dyDescent="0.35">
      <c r="A1034" s="1">
        <v>1829</v>
      </c>
      <c r="B1034" s="1" t="str">
        <f>VLOOKUP(Table1[[#This Row],[Customer ID]],'Customer Lookup'!A:B,2,)</f>
        <v>Suzanne Cochran</v>
      </c>
      <c r="C1034" s="1">
        <v>86960</v>
      </c>
      <c r="D1034" s="1" t="str">
        <f>_xlfn.XLOOKUP(Table1[[#This Row],[Product Sub-Category]],'Product Lookup'!A:A,'Product Lookup'!B:B)</f>
        <v>Storage</v>
      </c>
      <c r="E1034" s="1">
        <v>1</v>
      </c>
      <c r="F1034" s="4">
        <v>15.51</v>
      </c>
      <c r="G1034" s="1">
        <v>0.05</v>
      </c>
      <c r="H1034" s="2">
        <v>42010</v>
      </c>
      <c r="I1034" s="2">
        <v>42017</v>
      </c>
      <c r="J1034" s="1" t="s">
        <v>98</v>
      </c>
      <c r="K1034" s="1">
        <v>52402</v>
      </c>
      <c r="L1034" s="1" t="s">
        <v>32</v>
      </c>
      <c r="M1034" s="1" t="s">
        <v>706</v>
      </c>
      <c r="N1034" s="1" t="s">
        <v>228</v>
      </c>
      <c r="O1034" s="1" t="s">
        <v>1097</v>
      </c>
      <c r="P1034" s="1" t="s">
        <v>58</v>
      </c>
      <c r="Q1034" s="1" t="s">
        <v>119</v>
      </c>
      <c r="R1034" s="1" t="s">
        <v>81</v>
      </c>
      <c r="S1034" s="1" t="s">
        <v>53</v>
      </c>
      <c r="T1034" s="1"/>
      <c r="Y1034" s="1"/>
    </row>
    <row r="1035" spans="1:25" x14ac:dyDescent="0.35">
      <c r="A1035" s="1">
        <v>1836</v>
      </c>
      <c r="B1035" s="1" t="str">
        <f>VLOOKUP(Table1[[#This Row],[Customer ID]],'Customer Lookup'!A:B,2,)</f>
        <v>Dwight Albright Huffman</v>
      </c>
      <c r="C1035" s="1">
        <v>86600</v>
      </c>
      <c r="D1035" s="1" t="str">
        <f>_xlfn.XLOOKUP(Table1[[#This Row],[Product Sub-Category]],'Product Lookup'!A:A,'Product Lookup'!B:B)</f>
        <v>Telephones</v>
      </c>
      <c r="E1035" s="1">
        <v>5</v>
      </c>
      <c r="F1035" s="4">
        <v>155.99</v>
      </c>
      <c r="G1035" s="1">
        <v>0.1</v>
      </c>
      <c r="H1035" s="2">
        <v>42113</v>
      </c>
      <c r="I1035" s="2">
        <v>42114</v>
      </c>
      <c r="J1035" s="1" t="s">
        <v>21</v>
      </c>
      <c r="K1035" s="1">
        <v>94110</v>
      </c>
      <c r="L1035" s="1" t="s">
        <v>22</v>
      </c>
      <c r="M1035" s="1" t="s">
        <v>206</v>
      </c>
      <c r="N1035" s="1" t="s">
        <v>37</v>
      </c>
      <c r="O1035" s="1" t="s">
        <v>1097</v>
      </c>
      <c r="P1035" s="1" t="s">
        <v>73</v>
      </c>
      <c r="Q1035" s="1" t="s">
        <v>2234</v>
      </c>
      <c r="R1035" s="1" t="s">
        <v>81</v>
      </c>
      <c r="S1035" s="1" t="s">
        <v>53</v>
      </c>
      <c r="T1035" s="1"/>
      <c r="Y1035" s="1"/>
    </row>
    <row r="1036" spans="1:25" x14ac:dyDescent="0.35">
      <c r="A1036" s="1">
        <v>1837</v>
      </c>
      <c r="B1036" s="1" t="str">
        <f>VLOOKUP(Table1[[#This Row],[Customer ID]],'Customer Lookup'!A:B,2,)</f>
        <v>Herbert Williamson</v>
      </c>
      <c r="C1036" s="1">
        <v>86600</v>
      </c>
      <c r="D1036" s="1" t="str">
        <f>_xlfn.XLOOKUP(Table1[[#This Row],[Product Sub-Category]],'Product Lookup'!A:A,'Product Lookup'!B:B)</f>
        <v>Paper</v>
      </c>
      <c r="E1036" s="1">
        <v>4</v>
      </c>
      <c r="F1036" s="4">
        <v>5.98</v>
      </c>
      <c r="G1036" s="1">
        <v>0.05</v>
      </c>
      <c r="H1036" s="2">
        <v>42113</v>
      </c>
      <c r="I1036" s="2">
        <v>42115</v>
      </c>
      <c r="J1036" s="1" t="s">
        <v>21</v>
      </c>
      <c r="K1036" s="1">
        <v>91776</v>
      </c>
      <c r="L1036" s="1" t="s">
        <v>32</v>
      </c>
      <c r="M1036" s="1" t="s">
        <v>38</v>
      </c>
      <c r="N1036" s="1" t="s">
        <v>37</v>
      </c>
      <c r="O1036" s="1" t="s">
        <v>2243</v>
      </c>
      <c r="P1036" s="1" t="s">
        <v>58</v>
      </c>
      <c r="Q1036" s="1" t="s">
        <v>83</v>
      </c>
      <c r="R1036" s="1" t="s">
        <v>81</v>
      </c>
      <c r="S1036" s="1" t="s">
        <v>53</v>
      </c>
      <c r="T1036" s="1"/>
      <c r="Y1036" s="1"/>
    </row>
    <row r="1037" spans="1:25" x14ac:dyDescent="0.35">
      <c r="A1037" s="1">
        <v>1840</v>
      </c>
      <c r="B1037" s="1" t="str">
        <f>VLOOKUP(Table1[[#This Row],[Customer ID]],'Customer Lookup'!A:B,2,)</f>
        <v>Clifford Webb</v>
      </c>
      <c r="C1037" s="1">
        <v>86599</v>
      </c>
      <c r="D1037" s="1" t="str">
        <f>_xlfn.XLOOKUP(Table1[[#This Row],[Product Sub-Category]],'Product Lookup'!A:A,'Product Lookup'!B:B)</f>
        <v>Binders</v>
      </c>
      <c r="E1037" s="1">
        <v>13</v>
      </c>
      <c r="F1037" s="4">
        <v>40.98</v>
      </c>
      <c r="G1037" s="1">
        <v>0.05</v>
      </c>
      <c r="H1037" s="2">
        <v>42093</v>
      </c>
      <c r="I1037" s="2">
        <v>42095</v>
      </c>
      <c r="J1037" s="1" t="s">
        <v>31</v>
      </c>
      <c r="K1037" s="1">
        <v>1469</v>
      </c>
      <c r="L1037" s="1" t="s">
        <v>32</v>
      </c>
      <c r="M1037" s="1" t="s">
        <v>707</v>
      </c>
      <c r="N1037" s="1" t="s">
        <v>152</v>
      </c>
      <c r="O1037" s="1" t="s">
        <v>2245</v>
      </c>
      <c r="P1037" s="1" t="s">
        <v>58</v>
      </c>
      <c r="Q1037" s="1" t="s">
        <v>2236</v>
      </c>
      <c r="R1037" s="1" t="s">
        <v>42</v>
      </c>
      <c r="S1037" s="1" t="s">
        <v>53</v>
      </c>
      <c r="T1037" s="1"/>
      <c r="Y1037" s="1"/>
    </row>
    <row r="1038" spans="1:25" x14ac:dyDescent="0.35">
      <c r="A1038" s="1">
        <v>1849</v>
      </c>
      <c r="B1038" s="1" t="str">
        <f>VLOOKUP(Table1[[#This Row],[Customer ID]],'Customer Lookup'!A:B,2,)</f>
        <v>Michelle Steele</v>
      </c>
      <c r="C1038" s="1">
        <v>89697</v>
      </c>
      <c r="D1038" s="1" t="str">
        <f>_xlfn.XLOOKUP(Table1[[#This Row],[Product Sub-Category]],'Product Lookup'!A:A,'Product Lookup'!B:B)</f>
        <v>Telephones</v>
      </c>
      <c r="E1038" s="1">
        <v>8</v>
      </c>
      <c r="F1038" s="4">
        <v>35.99</v>
      </c>
      <c r="G1038" s="1">
        <v>0.05</v>
      </c>
      <c r="H1038" s="2">
        <v>42095</v>
      </c>
      <c r="I1038" s="2">
        <v>42097</v>
      </c>
      <c r="J1038" s="1" t="s">
        <v>21</v>
      </c>
      <c r="K1038" s="1">
        <v>36330</v>
      </c>
      <c r="L1038" s="1" t="s">
        <v>32</v>
      </c>
      <c r="M1038" s="1" t="s">
        <v>708</v>
      </c>
      <c r="N1038" s="1" t="s">
        <v>542</v>
      </c>
      <c r="O1038" s="1" t="s">
        <v>2245</v>
      </c>
      <c r="P1038" s="1" t="s">
        <v>73</v>
      </c>
      <c r="Q1038" s="1" t="s">
        <v>2234</v>
      </c>
      <c r="R1038" s="1" t="s">
        <v>104</v>
      </c>
      <c r="S1038" s="1" t="s">
        <v>53</v>
      </c>
      <c r="T1038" s="1"/>
      <c r="Y1038" s="1"/>
    </row>
    <row r="1039" spans="1:25" x14ac:dyDescent="0.35">
      <c r="A1039" s="1">
        <v>1849</v>
      </c>
      <c r="B1039" s="1" t="str">
        <f>VLOOKUP(Table1[[#This Row],[Customer ID]],'Customer Lookup'!A:B,2,)</f>
        <v>Michelle Steele</v>
      </c>
      <c r="C1039" s="1">
        <v>89697</v>
      </c>
      <c r="D1039" s="1" t="str">
        <f>_xlfn.XLOOKUP(Table1[[#This Row],[Product Sub-Category]],'Product Lookup'!A:A,'Product Lookup'!B:B)</f>
        <v>Telephones</v>
      </c>
      <c r="E1039" s="1">
        <v>2</v>
      </c>
      <c r="F1039" s="4">
        <v>125.99</v>
      </c>
      <c r="G1039" s="1">
        <v>0.1</v>
      </c>
      <c r="H1039" s="2">
        <v>42095</v>
      </c>
      <c r="I1039" s="2">
        <v>42096</v>
      </c>
      <c r="J1039" s="1" t="s">
        <v>21</v>
      </c>
      <c r="K1039" s="1">
        <v>36330</v>
      </c>
      <c r="L1039" s="1" t="s">
        <v>32</v>
      </c>
      <c r="M1039" s="1" t="s">
        <v>708</v>
      </c>
      <c r="N1039" s="1" t="s">
        <v>542</v>
      </c>
      <c r="O1039" s="1" t="s">
        <v>1097</v>
      </c>
      <c r="P1039" s="1" t="s">
        <v>73</v>
      </c>
      <c r="Q1039" s="1" t="s">
        <v>2234</v>
      </c>
      <c r="R1039" s="1" t="s">
        <v>104</v>
      </c>
      <c r="S1039" s="1" t="s">
        <v>53</v>
      </c>
      <c r="T1039" s="1"/>
      <c r="Y1039" s="1"/>
    </row>
    <row r="1040" spans="1:25" x14ac:dyDescent="0.35">
      <c r="A1040" s="1">
        <v>1852</v>
      </c>
      <c r="B1040" s="1" t="str">
        <f>VLOOKUP(Table1[[#This Row],[Customer ID]],'Customer Lookup'!A:B,2,)</f>
        <v>Joy Kaplan McNeill</v>
      </c>
      <c r="C1040" s="1">
        <v>86847</v>
      </c>
      <c r="D1040" s="1" t="str">
        <f>_xlfn.XLOOKUP(Table1[[#This Row],[Product Sub-Category]],'Product Lookup'!A:A,'Product Lookup'!B:B)</f>
        <v>Paper</v>
      </c>
      <c r="E1040" s="1">
        <v>10</v>
      </c>
      <c r="F1040" s="4">
        <v>6.48</v>
      </c>
      <c r="G1040" s="1">
        <v>0.05</v>
      </c>
      <c r="H1040" s="2">
        <v>42082</v>
      </c>
      <c r="I1040" s="2">
        <v>42084</v>
      </c>
      <c r="J1040" s="1" t="s">
        <v>31</v>
      </c>
      <c r="K1040" s="1">
        <v>92008</v>
      </c>
      <c r="L1040" s="1" t="s">
        <v>22</v>
      </c>
      <c r="M1040" s="1" t="s">
        <v>709</v>
      </c>
      <c r="N1040" s="1" t="s">
        <v>37</v>
      </c>
      <c r="O1040" s="1" t="s">
        <v>2243</v>
      </c>
      <c r="P1040" s="1" t="s">
        <v>58</v>
      </c>
      <c r="Q1040" s="1" t="s">
        <v>83</v>
      </c>
      <c r="R1040" s="1" t="s">
        <v>42</v>
      </c>
      <c r="S1040" s="1" t="s">
        <v>53</v>
      </c>
      <c r="T1040" s="1"/>
      <c r="Y1040" s="1"/>
    </row>
    <row r="1041" spans="1:25" x14ac:dyDescent="0.35">
      <c r="A1041" s="1">
        <v>1854</v>
      </c>
      <c r="B1041" s="1" t="str">
        <f>VLOOKUP(Table1[[#This Row],[Customer ID]],'Customer Lookup'!A:B,2,)</f>
        <v>Erika Morgan</v>
      </c>
      <c r="C1041" s="1">
        <v>86847</v>
      </c>
      <c r="D1041" s="1" t="str">
        <f>_xlfn.XLOOKUP(Table1[[#This Row],[Product Sub-Category]],'Product Lookup'!A:A,'Product Lookup'!B:B)</f>
        <v>Computer Peripherals</v>
      </c>
      <c r="E1041" s="1">
        <v>16</v>
      </c>
      <c r="F1041" s="4">
        <v>30.73</v>
      </c>
      <c r="G1041" s="1">
        <v>0.05</v>
      </c>
      <c r="H1041" s="2">
        <v>42082</v>
      </c>
      <c r="I1041" s="2">
        <v>42085</v>
      </c>
      <c r="J1041" s="1" t="s">
        <v>31</v>
      </c>
      <c r="K1041" s="1">
        <v>6478</v>
      </c>
      <c r="L1041" s="1" t="s">
        <v>32</v>
      </c>
      <c r="M1041" s="1" t="s">
        <v>371</v>
      </c>
      <c r="N1041" s="1" t="s">
        <v>171</v>
      </c>
      <c r="O1041" s="1" t="s">
        <v>2243</v>
      </c>
      <c r="P1041" s="1" t="s">
        <v>73</v>
      </c>
      <c r="Q1041" s="1" t="s">
        <v>144</v>
      </c>
      <c r="R1041" s="1" t="s">
        <v>42</v>
      </c>
      <c r="S1041" s="1" t="s">
        <v>53</v>
      </c>
      <c r="T1041" s="1"/>
      <c r="Y1041" s="1"/>
    </row>
    <row r="1042" spans="1:25" x14ac:dyDescent="0.35">
      <c r="A1042" s="1">
        <v>1860</v>
      </c>
      <c r="B1042" s="1" t="str">
        <f>VLOOKUP(Table1[[#This Row],[Customer ID]],'Customer Lookup'!A:B,2,)</f>
        <v>Gina B Hess</v>
      </c>
      <c r="C1042" s="1">
        <v>86846</v>
      </c>
      <c r="D1042" s="1" t="str">
        <f>_xlfn.XLOOKUP(Table1[[#This Row],[Product Sub-Category]],'Product Lookup'!A:A,'Product Lookup'!B:B)</f>
        <v>Binders</v>
      </c>
      <c r="E1042" s="1">
        <v>5</v>
      </c>
      <c r="F1042" s="4">
        <v>5.98</v>
      </c>
      <c r="G1042" s="1">
        <v>0.05</v>
      </c>
      <c r="H1042" s="2">
        <v>42170</v>
      </c>
      <c r="I1042" s="2">
        <v>42172</v>
      </c>
      <c r="J1042" s="1" t="s">
        <v>41</v>
      </c>
      <c r="K1042" s="1">
        <v>1570</v>
      </c>
      <c r="L1042" s="1" t="s">
        <v>32</v>
      </c>
      <c r="M1042" s="1" t="s">
        <v>710</v>
      </c>
      <c r="N1042" s="1" t="s">
        <v>152</v>
      </c>
      <c r="O1042" s="1" t="s">
        <v>1097</v>
      </c>
      <c r="P1042" s="1" t="s">
        <v>58</v>
      </c>
      <c r="Q1042" s="1" t="s">
        <v>2236</v>
      </c>
      <c r="R1042" s="1" t="s">
        <v>42</v>
      </c>
      <c r="S1042" s="1" t="s">
        <v>53</v>
      </c>
      <c r="T1042" s="1"/>
      <c r="Y1042" s="1"/>
    </row>
    <row r="1043" spans="1:25" x14ac:dyDescent="0.35">
      <c r="A1043" s="1">
        <v>1869</v>
      </c>
      <c r="B1043" s="1" t="str">
        <f>VLOOKUP(Table1[[#This Row],[Customer ID]],'Customer Lookup'!A:B,2,)</f>
        <v>Roberta Daniel</v>
      </c>
      <c r="C1043" s="1">
        <v>89209</v>
      </c>
      <c r="D1043" s="1" t="str">
        <f>_xlfn.XLOOKUP(Table1[[#This Row],[Product Sub-Category]],'Product Lookup'!A:A,'Product Lookup'!B:B)</f>
        <v>Furnishings</v>
      </c>
      <c r="E1043" s="1">
        <v>10</v>
      </c>
      <c r="F1043" s="4">
        <v>8.09</v>
      </c>
      <c r="G1043" s="1">
        <v>0.05</v>
      </c>
      <c r="H1043" s="2">
        <v>42127</v>
      </c>
      <c r="I1043" s="2">
        <v>42128</v>
      </c>
      <c r="J1043" s="1" t="s">
        <v>31</v>
      </c>
      <c r="K1043" s="1">
        <v>88310</v>
      </c>
      <c r="L1043" s="1" t="s">
        <v>32</v>
      </c>
      <c r="M1043" s="1" t="s">
        <v>711</v>
      </c>
      <c r="N1043" s="1" t="s">
        <v>244</v>
      </c>
      <c r="O1043" s="1" t="s">
        <v>2245</v>
      </c>
      <c r="P1043" s="1" t="s">
        <v>34</v>
      </c>
      <c r="Q1043" s="1" t="s">
        <v>52</v>
      </c>
      <c r="R1043" s="1" t="s">
        <v>104</v>
      </c>
      <c r="S1043" s="1" t="s">
        <v>53</v>
      </c>
      <c r="T1043" s="1"/>
      <c r="Y1043" s="1"/>
    </row>
    <row r="1044" spans="1:25" x14ac:dyDescent="0.35">
      <c r="A1044" s="1">
        <v>1873</v>
      </c>
      <c r="B1044" s="1" t="str">
        <f>VLOOKUP(Table1[[#This Row],[Customer ID]],'Customer Lookup'!A:B,2,)</f>
        <v>Lisa Kim</v>
      </c>
      <c r="C1044" s="1">
        <v>90099</v>
      </c>
      <c r="D1044" s="1" t="str">
        <f>_xlfn.XLOOKUP(Table1[[#This Row],[Product Sub-Category]],'Product Lookup'!A:A,'Product Lookup'!B:B)</f>
        <v>Envelopes</v>
      </c>
      <c r="E1044" s="1">
        <v>1</v>
      </c>
      <c r="F1044" s="4">
        <v>90.48</v>
      </c>
      <c r="G1044" s="1">
        <v>0.05</v>
      </c>
      <c r="H1044" s="2">
        <v>42021</v>
      </c>
      <c r="I1044" s="2">
        <v>42023</v>
      </c>
      <c r="J1044" s="1" t="s">
        <v>50</v>
      </c>
      <c r="K1044" s="1">
        <v>33403</v>
      </c>
      <c r="L1044" s="1" t="s">
        <v>32</v>
      </c>
      <c r="M1044" s="1" t="s">
        <v>712</v>
      </c>
      <c r="N1044" s="1" t="s">
        <v>242</v>
      </c>
      <c r="O1044" s="1" t="s">
        <v>2245</v>
      </c>
      <c r="P1044" s="1" t="s">
        <v>58</v>
      </c>
      <c r="Q1044" s="1" t="s">
        <v>61</v>
      </c>
      <c r="R1044" s="1" t="s">
        <v>81</v>
      </c>
      <c r="S1044" s="1" t="s">
        <v>53</v>
      </c>
      <c r="T1044" s="1"/>
      <c r="Y1044" s="1"/>
    </row>
    <row r="1045" spans="1:25" x14ac:dyDescent="0.35">
      <c r="A1045" s="1">
        <v>1873</v>
      </c>
      <c r="B1045" s="1" t="str">
        <f>VLOOKUP(Table1[[#This Row],[Customer ID]],'Customer Lookup'!A:B,2,)</f>
        <v>Lisa Kim</v>
      </c>
      <c r="C1045" s="1">
        <v>90099</v>
      </c>
      <c r="D1045" s="1" t="str">
        <f>_xlfn.XLOOKUP(Table1[[#This Row],[Product Sub-Category]],'Product Lookup'!A:A,'Product Lookup'!B:B)</f>
        <v>Paper</v>
      </c>
      <c r="E1045" s="1">
        <v>7</v>
      </c>
      <c r="F1045" s="4">
        <v>22.84</v>
      </c>
      <c r="G1045" s="1">
        <v>0.05</v>
      </c>
      <c r="H1045" s="2">
        <v>42021</v>
      </c>
      <c r="I1045" s="2">
        <v>42021</v>
      </c>
      <c r="J1045" s="1" t="s">
        <v>50</v>
      </c>
      <c r="K1045" s="1">
        <v>33403</v>
      </c>
      <c r="L1045" s="1" t="s">
        <v>32</v>
      </c>
      <c r="M1045" s="1" t="s">
        <v>712</v>
      </c>
      <c r="N1045" s="1" t="s">
        <v>242</v>
      </c>
      <c r="O1045" s="1" t="s">
        <v>2245</v>
      </c>
      <c r="P1045" s="1" t="s">
        <v>58</v>
      </c>
      <c r="Q1045" s="1" t="s">
        <v>83</v>
      </c>
      <c r="R1045" s="1" t="s">
        <v>81</v>
      </c>
      <c r="S1045" s="1" t="s">
        <v>53</v>
      </c>
      <c r="T1045" s="1"/>
      <c r="Y1045" s="1"/>
    </row>
    <row r="1046" spans="1:25" x14ac:dyDescent="0.35">
      <c r="A1046" s="1">
        <v>1875</v>
      </c>
      <c r="B1046" s="1" t="str">
        <f>VLOOKUP(Table1[[#This Row],[Customer ID]],'Customer Lookup'!A:B,2,)</f>
        <v>Martin Kirk</v>
      </c>
      <c r="C1046" s="1">
        <v>90899</v>
      </c>
      <c r="D1046" s="1" t="str">
        <f>_xlfn.XLOOKUP(Table1[[#This Row],[Product Sub-Category]],'Product Lookup'!A:A,'Product Lookup'!B:B)</f>
        <v>Telephones</v>
      </c>
      <c r="E1046" s="1">
        <v>4</v>
      </c>
      <c r="F1046" s="4">
        <v>95.99</v>
      </c>
      <c r="G1046" s="1">
        <v>0.05</v>
      </c>
      <c r="H1046" s="2">
        <v>42033</v>
      </c>
      <c r="I1046" s="2">
        <v>42035</v>
      </c>
      <c r="J1046" s="1" t="s">
        <v>41</v>
      </c>
      <c r="K1046" s="1">
        <v>23320</v>
      </c>
      <c r="L1046" s="1" t="s">
        <v>32</v>
      </c>
      <c r="M1046" s="1" t="s">
        <v>713</v>
      </c>
      <c r="N1046" s="1" t="s">
        <v>117</v>
      </c>
      <c r="O1046" s="1" t="s">
        <v>2243</v>
      </c>
      <c r="P1046" s="1" t="s">
        <v>73</v>
      </c>
      <c r="Q1046" s="1" t="s">
        <v>2234</v>
      </c>
      <c r="R1046" s="1" t="s">
        <v>104</v>
      </c>
      <c r="S1046" s="1" t="s">
        <v>53</v>
      </c>
      <c r="T1046" s="1"/>
      <c r="Y1046" s="1"/>
    </row>
    <row r="1047" spans="1:25" x14ac:dyDescent="0.35">
      <c r="A1047" s="1">
        <v>1882</v>
      </c>
      <c r="B1047" s="1" t="str">
        <f>VLOOKUP(Table1[[#This Row],[Customer ID]],'Customer Lookup'!A:B,2,)</f>
        <v>Anita Kent</v>
      </c>
      <c r="C1047" s="1">
        <v>87378</v>
      </c>
      <c r="D1047" s="1" t="str">
        <f>_xlfn.XLOOKUP(Table1[[#This Row],[Product Sub-Category]],'Product Lookup'!A:A,'Product Lookup'!B:B)</f>
        <v>Paper</v>
      </c>
      <c r="E1047" s="1">
        <v>1</v>
      </c>
      <c r="F1047" s="4">
        <v>5.78</v>
      </c>
      <c r="G1047" s="1">
        <v>0.05</v>
      </c>
      <c r="H1047" s="2">
        <v>42064</v>
      </c>
      <c r="I1047" s="2">
        <v>42066</v>
      </c>
      <c r="J1047" s="1" t="s">
        <v>31</v>
      </c>
      <c r="K1047" s="1">
        <v>7036</v>
      </c>
      <c r="L1047" s="1" t="s">
        <v>32</v>
      </c>
      <c r="M1047" s="1" t="s">
        <v>714</v>
      </c>
      <c r="N1047" s="1" t="s">
        <v>46</v>
      </c>
      <c r="O1047" s="1" t="s">
        <v>2243</v>
      </c>
      <c r="P1047" s="1" t="s">
        <v>58</v>
      </c>
      <c r="Q1047" s="1" t="s">
        <v>83</v>
      </c>
      <c r="R1047" s="1" t="s">
        <v>42</v>
      </c>
      <c r="S1047" s="1" t="s">
        <v>53</v>
      </c>
      <c r="T1047" s="1"/>
      <c r="Y1047" s="1"/>
    </row>
    <row r="1048" spans="1:25" x14ac:dyDescent="0.35">
      <c r="A1048" s="1">
        <v>1885</v>
      </c>
      <c r="B1048" s="1" t="str">
        <f>VLOOKUP(Table1[[#This Row],[Customer ID]],'Customer Lookup'!A:B,2,)</f>
        <v>Jacob Hirsch</v>
      </c>
      <c r="C1048" s="1">
        <v>87378</v>
      </c>
      <c r="D1048" s="1" t="str">
        <f>_xlfn.XLOOKUP(Table1[[#This Row],[Product Sub-Category]],'Product Lookup'!A:A,'Product Lookup'!B:B)</f>
        <v>Office Machines</v>
      </c>
      <c r="E1048" s="1">
        <v>15</v>
      </c>
      <c r="F1048" s="4">
        <v>535.64</v>
      </c>
      <c r="G1048" s="1">
        <v>0.1</v>
      </c>
      <c r="H1048" s="2">
        <v>42064</v>
      </c>
      <c r="I1048" s="2">
        <v>42066</v>
      </c>
      <c r="J1048" s="1" t="s">
        <v>31</v>
      </c>
      <c r="K1048" s="1">
        <v>2806</v>
      </c>
      <c r="L1048" s="1" t="s">
        <v>22</v>
      </c>
      <c r="M1048" s="1" t="s">
        <v>715</v>
      </c>
      <c r="N1048" s="1" t="s">
        <v>291</v>
      </c>
      <c r="O1048" s="1" t="s">
        <v>2243</v>
      </c>
      <c r="P1048" s="1" t="s">
        <v>73</v>
      </c>
      <c r="Q1048" s="1" t="s">
        <v>74</v>
      </c>
      <c r="R1048" s="1" t="s">
        <v>42</v>
      </c>
      <c r="S1048" s="1" t="s">
        <v>36</v>
      </c>
      <c r="T1048" s="1"/>
      <c r="Y1048" s="1"/>
    </row>
    <row r="1049" spans="1:25" x14ac:dyDescent="0.35">
      <c r="A1049" s="1">
        <v>1889</v>
      </c>
      <c r="B1049" s="1" t="str">
        <f>VLOOKUP(Table1[[#This Row],[Customer ID]],'Customer Lookup'!A:B,2,)</f>
        <v>Oscar Bowers</v>
      </c>
      <c r="C1049" s="1">
        <v>90631</v>
      </c>
      <c r="D1049" s="1" t="str">
        <f>_xlfn.XLOOKUP(Table1[[#This Row],[Product Sub-Category]],'Product Lookup'!A:A,'Product Lookup'!B:B)</f>
        <v>Storage</v>
      </c>
      <c r="E1049" s="1">
        <v>14</v>
      </c>
      <c r="F1049" s="4">
        <v>78.8</v>
      </c>
      <c r="G1049" s="1">
        <v>0.05</v>
      </c>
      <c r="H1049" s="2">
        <v>42111</v>
      </c>
      <c r="I1049" s="2">
        <v>42115</v>
      </c>
      <c r="J1049" s="1" t="s">
        <v>98</v>
      </c>
      <c r="K1049" s="1">
        <v>45429</v>
      </c>
      <c r="L1049" s="1" t="s">
        <v>32</v>
      </c>
      <c r="M1049" s="1" t="s">
        <v>681</v>
      </c>
      <c r="N1049" s="1" t="s">
        <v>124</v>
      </c>
      <c r="O1049" s="1" t="s">
        <v>2243</v>
      </c>
      <c r="P1049" s="1" t="s">
        <v>58</v>
      </c>
      <c r="Q1049" s="1" t="s">
        <v>119</v>
      </c>
      <c r="R1049" s="1" t="s">
        <v>42</v>
      </c>
      <c r="S1049" s="1" t="s">
        <v>178</v>
      </c>
      <c r="T1049" s="1"/>
      <c r="Y1049" s="1"/>
    </row>
    <row r="1050" spans="1:25" x14ac:dyDescent="0.35">
      <c r="A1050" s="1">
        <v>1891</v>
      </c>
      <c r="B1050" s="1" t="str">
        <f>VLOOKUP(Table1[[#This Row],[Customer ID]],'Customer Lookup'!A:B,2,)</f>
        <v>Gretchen Levine</v>
      </c>
      <c r="C1050" s="1">
        <v>90630</v>
      </c>
      <c r="D1050" s="1" t="str">
        <f>_xlfn.XLOOKUP(Table1[[#This Row],[Product Sub-Category]],'Product Lookup'!A:A,'Product Lookup'!B:B)</f>
        <v>Tables</v>
      </c>
      <c r="E1050" s="1">
        <v>7</v>
      </c>
      <c r="F1050" s="4">
        <v>320.64</v>
      </c>
      <c r="G1050" s="1">
        <v>0.1</v>
      </c>
      <c r="H1050" s="2">
        <v>42099</v>
      </c>
      <c r="I1050" s="2">
        <v>42101</v>
      </c>
      <c r="J1050" s="1" t="s">
        <v>31</v>
      </c>
      <c r="K1050" s="1">
        <v>45801</v>
      </c>
      <c r="L1050" s="1" t="s">
        <v>22</v>
      </c>
      <c r="M1050" s="1" t="s">
        <v>716</v>
      </c>
      <c r="N1050" s="1" t="s">
        <v>124</v>
      </c>
      <c r="O1050" s="1" t="s">
        <v>2244</v>
      </c>
      <c r="P1050" s="1" t="s">
        <v>34</v>
      </c>
      <c r="Q1050" s="1" t="s">
        <v>123</v>
      </c>
      <c r="R1050" s="1" t="s">
        <v>42</v>
      </c>
      <c r="S1050" s="1" t="s">
        <v>108</v>
      </c>
      <c r="T1050" s="1"/>
      <c r="Y1050" s="1"/>
    </row>
    <row r="1051" spans="1:25" x14ac:dyDescent="0.35">
      <c r="A1051" s="1">
        <v>1893</v>
      </c>
      <c r="B1051" s="1" t="str">
        <f>VLOOKUP(Table1[[#This Row],[Customer ID]],'Customer Lookup'!A:B,2,)</f>
        <v>Melanie Burgess</v>
      </c>
      <c r="C1051" s="1">
        <v>91262</v>
      </c>
      <c r="D1051" s="1" t="str">
        <f>_xlfn.XLOOKUP(Table1[[#This Row],[Product Sub-Category]],'Product Lookup'!A:A,'Product Lookup'!B:B)</f>
        <v>Chairs</v>
      </c>
      <c r="E1051" s="1">
        <v>5</v>
      </c>
      <c r="F1051" s="4">
        <v>180.98</v>
      </c>
      <c r="G1051" s="1">
        <v>0.1</v>
      </c>
      <c r="H1051" s="2">
        <v>42120</v>
      </c>
      <c r="I1051" s="2">
        <v>42124</v>
      </c>
      <c r="J1051" s="1" t="s">
        <v>98</v>
      </c>
      <c r="K1051" s="1">
        <v>63119</v>
      </c>
      <c r="L1051" s="1" t="s">
        <v>22</v>
      </c>
      <c r="M1051" s="1" t="s">
        <v>717</v>
      </c>
      <c r="N1051" s="1" t="s">
        <v>306</v>
      </c>
      <c r="O1051" s="1" t="s">
        <v>2244</v>
      </c>
      <c r="P1051" s="1" t="s">
        <v>34</v>
      </c>
      <c r="Q1051" s="1" t="s">
        <v>35</v>
      </c>
      <c r="R1051" s="1" t="s">
        <v>104</v>
      </c>
      <c r="S1051" s="1" t="s">
        <v>36</v>
      </c>
      <c r="T1051" s="1"/>
      <c r="Y1051" s="1"/>
    </row>
    <row r="1052" spans="1:25" x14ac:dyDescent="0.35">
      <c r="A1052" s="1">
        <v>1894</v>
      </c>
      <c r="B1052" s="1" t="str">
        <f>VLOOKUP(Table1[[#This Row],[Customer ID]],'Customer Lookup'!A:B,2,)</f>
        <v>Maureen Herbert Hood</v>
      </c>
      <c r="C1052" s="1">
        <v>91261</v>
      </c>
      <c r="D1052" s="1" t="str">
        <f>_xlfn.XLOOKUP(Table1[[#This Row],[Product Sub-Category]],'Product Lookup'!A:A,'Product Lookup'!B:B)</f>
        <v>Chairs</v>
      </c>
      <c r="E1052" s="1">
        <v>12</v>
      </c>
      <c r="F1052" s="4">
        <v>300.98</v>
      </c>
      <c r="G1052" s="1">
        <v>0.1</v>
      </c>
      <c r="H1052" s="2">
        <v>42059</v>
      </c>
      <c r="I1052" s="2">
        <v>42060</v>
      </c>
      <c r="J1052" s="1" t="s">
        <v>41</v>
      </c>
      <c r="K1052" s="1">
        <v>54915</v>
      </c>
      <c r="L1052" s="1" t="s">
        <v>22</v>
      </c>
      <c r="M1052" s="1" t="s">
        <v>719</v>
      </c>
      <c r="N1052" s="1" t="s">
        <v>718</v>
      </c>
      <c r="O1052" s="1" t="s">
        <v>2244</v>
      </c>
      <c r="P1052" s="1" t="s">
        <v>34</v>
      </c>
      <c r="Q1052" s="1" t="s">
        <v>35</v>
      </c>
      <c r="R1052" s="1" t="s">
        <v>42</v>
      </c>
      <c r="S1052" s="1" t="s">
        <v>36</v>
      </c>
      <c r="T1052" s="1"/>
      <c r="Y1052" s="1"/>
    </row>
    <row r="1053" spans="1:25" x14ac:dyDescent="0.35">
      <c r="A1053" s="1">
        <v>1894</v>
      </c>
      <c r="B1053" s="1" t="str">
        <f>VLOOKUP(Table1[[#This Row],[Customer ID]],'Customer Lookup'!A:B,2,)</f>
        <v>Maureen Herbert Hood</v>
      </c>
      <c r="C1053" s="1">
        <v>91261</v>
      </c>
      <c r="D1053" s="1" t="str">
        <f>_xlfn.XLOOKUP(Table1[[#This Row],[Product Sub-Category]],'Product Lookup'!A:A,'Product Lookup'!B:B)</f>
        <v>Pens</v>
      </c>
      <c r="E1053" s="1">
        <v>1</v>
      </c>
      <c r="F1053" s="4">
        <v>2.94</v>
      </c>
      <c r="G1053" s="1">
        <v>0.05</v>
      </c>
      <c r="H1053" s="2">
        <v>42059</v>
      </c>
      <c r="I1053" s="2">
        <v>42061</v>
      </c>
      <c r="J1053" s="1" t="s">
        <v>41</v>
      </c>
      <c r="K1053" s="1">
        <v>54915</v>
      </c>
      <c r="L1053" s="1" t="s">
        <v>32</v>
      </c>
      <c r="M1053" s="1" t="s">
        <v>719</v>
      </c>
      <c r="N1053" s="1" t="s">
        <v>718</v>
      </c>
      <c r="O1053" s="1" t="s">
        <v>2244</v>
      </c>
      <c r="P1053" s="1" t="s">
        <v>58</v>
      </c>
      <c r="Q1053" s="1" t="s">
        <v>25</v>
      </c>
      <c r="R1053" s="1" t="s">
        <v>42</v>
      </c>
      <c r="S1053" s="1" t="s">
        <v>26</v>
      </c>
      <c r="T1053" s="1"/>
      <c r="Y1053" s="1"/>
    </row>
    <row r="1054" spans="1:25" x14ac:dyDescent="0.35">
      <c r="A1054" s="1">
        <v>1894</v>
      </c>
      <c r="B1054" s="1" t="str">
        <f>VLOOKUP(Table1[[#This Row],[Customer ID]],'Customer Lookup'!A:B,2,)</f>
        <v>Maureen Herbert Hood</v>
      </c>
      <c r="C1054" s="1">
        <v>91263</v>
      </c>
      <c r="D1054" s="1" t="str">
        <f>_xlfn.XLOOKUP(Table1[[#This Row],[Product Sub-Category]],'Product Lookup'!A:A,'Product Lookup'!B:B)</f>
        <v>Envelopes</v>
      </c>
      <c r="E1054" s="1">
        <v>13</v>
      </c>
      <c r="F1054" s="4">
        <v>26.17</v>
      </c>
      <c r="G1054" s="1">
        <v>0.05</v>
      </c>
      <c r="H1054" s="2">
        <v>42081</v>
      </c>
      <c r="I1054" s="2">
        <v>42082</v>
      </c>
      <c r="J1054" s="1" t="s">
        <v>21</v>
      </c>
      <c r="K1054" s="1">
        <v>54915</v>
      </c>
      <c r="L1054" s="1" t="s">
        <v>32</v>
      </c>
      <c r="M1054" s="1" t="s">
        <v>719</v>
      </c>
      <c r="N1054" s="1" t="s">
        <v>718</v>
      </c>
      <c r="O1054" s="1" t="s">
        <v>2243</v>
      </c>
      <c r="P1054" s="1" t="s">
        <v>58</v>
      </c>
      <c r="Q1054" s="1" t="s">
        <v>61</v>
      </c>
      <c r="R1054" s="1" t="s">
        <v>104</v>
      </c>
      <c r="S1054" s="1" t="s">
        <v>53</v>
      </c>
      <c r="T1054" s="1"/>
      <c r="Y1054" s="1"/>
    </row>
    <row r="1055" spans="1:25" x14ac:dyDescent="0.35">
      <c r="A1055" s="1">
        <v>1906</v>
      </c>
      <c r="B1055" s="1" t="str">
        <f>VLOOKUP(Table1[[#This Row],[Customer ID]],'Customer Lookup'!A:B,2,)</f>
        <v>Penny Tuttle</v>
      </c>
      <c r="C1055" s="1">
        <v>86500</v>
      </c>
      <c r="D1055" s="1" t="str">
        <f>_xlfn.XLOOKUP(Table1[[#This Row],[Product Sub-Category]],'Product Lookup'!A:A,'Product Lookup'!B:B)</f>
        <v>Binders</v>
      </c>
      <c r="E1055" s="1">
        <v>22</v>
      </c>
      <c r="F1055" s="4">
        <v>172.99</v>
      </c>
      <c r="G1055" s="1">
        <v>0.1</v>
      </c>
      <c r="H1055" s="2">
        <v>42141</v>
      </c>
      <c r="I1055" s="2">
        <v>42141</v>
      </c>
      <c r="J1055" s="1" t="s">
        <v>98</v>
      </c>
      <c r="K1055" s="1">
        <v>45801</v>
      </c>
      <c r="L1055" s="1" t="s">
        <v>32</v>
      </c>
      <c r="M1055" s="1" t="s">
        <v>716</v>
      </c>
      <c r="N1055" s="1" t="s">
        <v>124</v>
      </c>
      <c r="O1055" s="1" t="s">
        <v>2243</v>
      </c>
      <c r="P1055" s="1" t="s">
        <v>58</v>
      </c>
      <c r="Q1055" s="1" t="s">
        <v>2236</v>
      </c>
      <c r="R1055" s="1" t="s">
        <v>81</v>
      </c>
      <c r="S1055" s="1" t="s">
        <v>53</v>
      </c>
      <c r="T1055" s="1"/>
      <c r="Y1055" s="1"/>
    </row>
    <row r="1056" spans="1:25" x14ac:dyDescent="0.35">
      <c r="A1056" s="1">
        <v>1907</v>
      </c>
      <c r="B1056" s="1" t="str">
        <f>VLOOKUP(Table1[[#This Row],[Customer ID]],'Customer Lookup'!A:B,2,)</f>
        <v>Amy Hall</v>
      </c>
      <c r="C1056" s="1">
        <v>86500</v>
      </c>
      <c r="D1056" s="1" t="str">
        <f>_xlfn.XLOOKUP(Table1[[#This Row],[Product Sub-Category]],'Product Lookup'!A:A,'Product Lookup'!B:B)</f>
        <v>Envelopes</v>
      </c>
      <c r="E1056" s="1">
        <v>1</v>
      </c>
      <c r="F1056" s="4">
        <v>7.64</v>
      </c>
      <c r="G1056" s="1">
        <v>0.05</v>
      </c>
      <c r="H1056" s="2">
        <v>42141</v>
      </c>
      <c r="I1056" s="2">
        <v>42150</v>
      </c>
      <c r="J1056" s="1" t="s">
        <v>98</v>
      </c>
      <c r="K1056" s="1">
        <v>44052</v>
      </c>
      <c r="L1056" s="1" t="s">
        <v>32</v>
      </c>
      <c r="M1056" s="1" t="s">
        <v>720</v>
      </c>
      <c r="N1056" s="1" t="s">
        <v>124</v>
      </c>
      <c r="O1056" s="1" t="s">
        <v>2245</v>
      </c>
      <c r="P1056" s="1" t="s">
        <v>58</v>
      </c>
      <c r="Q1056" s="1" t="s">
        <v>61</v>
      </c>
      <c r="R1056" s="1" t="s">
        <v>81</v>
      </c>
      <c r="S1056" s="1" t="s">
        <v>53</v>
      </c>
      <c r="T1056" s="1"/>
      <c r="Y1056" s="1"/>
    </row>
    <row r="1057" spans="1:25" x14ac:dyDescent="0.35">
      <c r="A1057" s="1">
        <v>1910</v>
      </c>
      <c r="B1057" s="1" t="str">
        <f>VLOOKUP(Table1[[#This Row],[Customer ID]],'Customer Lookup'!A:B,2,)</f>
        <v>Sean Stephenson</v>
      </c>
      <c r="C1057" s="1">
        <v>91371</v>
      </c>
      <c r="D1057" s="1" t="str">
        <f>_xlfn.XLOOKUP(Table1[[#This Row],[Product Sub-Category]],'Product Lookup'!A:A,'Product Lookup'!B:B)</f>
        <v>Binders</v>
      </c>
      <c r="E1057" s="1">
        <v>2</v>
      </c>
      <c r="F1057" s="4">
        <v>29.17</v>
      </c>
      <c r="G1057" s="1">
        <v>0.05</v>
      </c>
      <c r="H1057" s="2">
        <v>42005</v>
      </c>
      <c r="I1057" s="2">
        <v>42006</v>
      </c>
      <c r="J1057" s="1" t="s">
        <v>31</v>
      </c>
      <c r="K1057" s="1">
        <v>30269</v>
      </c>
      <c r="L1057" s="1" t="s">
        <v>32</v>
      </c>
      <c r="M1057" s="1" t="s">
        <v>721</v>
      </c>
      <c r="N1057" s="1" t="s">
        <v>254</v>
      </c>
      <c r="O1057" s="1" t="s">
        <v>2245</v>
      </c>
      <c r="P1057" s="1" t="s">
        <v>58</v>
      </c>
      <c r="Q1057" s="1" t="s">
        <v>2236</v>
      </c>
      <c r="R1057" s="1" t="s">
        <v>42</v>
      </c>
      <c r="S1057" s="1" t="s">
        <v>53</v>
      </c>
      <c r="T1057" s="1"/>
      <c r="Y1057" s="1"/>
    </row>
    <row r="1058" spans="1:25" x14ac:dyDescent="0.35">
      <c r="A1058" s="1">
        <v>1916</v>
      </c>
      <c r="B1058" s="1" t="str">
        <f>VLOOKUP(Table1[[#This Row],[Customer ID]],'Customer Lookup'!A:B,2,)</f>
        <v>Marcia Feldman</v>
      </c>
      <c r="C1058" s="1">
        <v>85893</v>
      </c>
      <c r="D1058" s="1" t="str">
        <f>_xlfn.XLOOKUP(Table1[[#This Row],[Product Sub-Category]],'Product Lookup'!A:A,'Product Lookup'!B:B)</f>
        <v>Office Machines</v>
      </c>
      <c r="E1058" s="1">
        <v>7</v>
      </c>
      <c r="F1058" s="4">
        <v>11.99</v>
      </c>
      <c r="G1058" s="1">
        <v>0.05</v>
      </c>
      <c r="H1058" s="2">
        <v>42062</v>
      </c>
      <c r="I1058" s="2">
        <v>42063</v>
      </c>
      <c r="J1058" s="1" t="s">
        <v>41</v>
      </c>
      <c r="K1058" s="1">
        <v>72209</v>
      </c>
      <c r="L1058" s="1" t="s">
        <v>32</v>
      </c>
      <c r="M1058" s="1" t="s">
        <v>722</v>
      </c>
      <c r="N1058" s="1" t="s">
        <v>451</v>
      </c>
      <c r="O1058" s="1" t="s">
        <v>2245</v>
      </c>
      <c r="P1058" s="1" t="s">
        <v>73</v>
      </c>
      <c r="Q1058" s="1" t="s">
        <v>74</v>
      </c>
      <c r="R1058" s="1" t="s">
        <v>42</v>
      </c>
      <c r="S1058" s="1" t="s">
        <v>75</v>
      </c>
      <c r="T1058" s="1"/>
      <c r="Y1058" s="1"/>
    </row>
    <row r="1059" spans="1:25" x14ac:dyDescent="0.35">
      <c r="A1059" s="1">
        <v>1916</v>
      </c>
      <c r="B1059" s="1" t="str">
        <f>VLOOKUP(Table1[[#This Row],[Customer ID]],'Customer Lookup'!A:B,2,)</f>
        <v>Marcia Feldman</v>
      </c>
      <c r="C1059" s="1">
        <v>85895</v>
      </c>
      <c r="D1059" s="1" t="str">
        <f>_xlfn.XLOOKUP(Table1[[#This Row],[Product Sub-Category]],'Product Lookup'!A:A,'Product Lookup'!B:B)</f>
        <v>Telephones</v>
      </c>
      <c r="E1059" s="1">
        <v>9</v>
      </c>
      <c r="F1059" s="4">
        <v>125.99</v>
      </c>
      <c r="G1059" s="1">
        <v>0.1</v>
      </c>
      <c r="H1059" s="2">
        <v>42110</v>
      </c>
      <c r="I1059" s="2">
        <v>42112</v>
      </c>
      <c r="J1059" s="1" t="s">
        <v>21</v>
      </c>
      <c r="K1059" s="1">
        <v>72209</v>
      </c>
      <c r="L1059" s="1" t="s">
        <v>32</v>
      </c>
      <c r="M1059" s="1" t="s">
        <v>722</v>
      </c>
      <c r="N1059" s="1" t="s">
        <v>451</v>
      </c>
      <c r="O1059" s="1" t="s">
        <v>2245</v>
      </c>
      <c r="P1059" s="1" t="s">
        <v>73</v>
      </c>
      <c r="Q1059" s="1" t="s">
        <v>2234</v>
      </c>
      <c r="R1059" s="1" t="s">
        <v>42</v>
      </c>
      <c r="S1059" s="1" t="s">
        <v>53</v>
      </c>
      <c r="T1059" s="1"/>
      <c r="Y1059" s="1"/>
    </row>
    <row r="1060" spans="1:25" x14ac:dyDescent="0.35">
      <c r="A1060" s="1">
        <v>1917</v>
      </c>
      <c r="B1060" s="1" t="str">
        <f>VLOOKUP(Table1[[#This Row],[Customer ID]],'Customer Lookup'!A:B,2,)</f>
        <v>Tracy Buckley</v>
      </c>
      <c r="C1060" s="1">
        <v>85894</v>
      </c>
      <c r="D1060" s="1" t="str">
        <f>_xlfn.XLOOKUP(Table1[[#This Row],[Product Sub-Category]],'Product Lookup'!A:A,'Product Lookup'!B:B)</f>
        <v>Furnishings</v>
      </c>
      <c r="E1060" s="1">
        <v>7</v>
      </c>
      <c r="F1060" s="4">
        <v>18.7</v>
      </c>
      <c r="G1060" s="1">
        <v>0.05</v>
      </c>
      <c r="H1060" s="2">
        <v>42090</v>
      </c>
      <c r="I1060" s="2">
        <v>42091</v>
      </c>
      <c r="J1060" s="1" t="s">
        <v>50</v>
      </c>
      <c r="K1060" s="1">
        <v>72113</v>
      </c>
      <c r="L1060" s="1" t="s">
        <v>32</v>
      </c>
      <c r="M1060" s="1" t="s">
        <v>723</v>
      </c>
      <c r="N1060" s="1" t="s">
        <v>451</v>
      </c>
      <c r="O1060" s="1" t="s">
        <v>2245</v>
      </c>
      <c r="P1060" s="1" t="s">
        <v>34</v>
      </c>
      <c r="Q1060" s="1" t="s">
        <v>52</v>
      </c>
      <c r="R1060" s="1" t="s">
        <v>42</v>
      </c>
      <c r="S1060" s="1" t="s">
        <v>44</v>
      </c>
      <c r="T1060" s="1"/>
      <c r="Y1060" s="1"/>
    </row>
    <row r="1061" spans="1:25" x14ac:dyDescent="0.35">
      <c r="A1061" s="1">
        <v>1917</v>
      </c>
      <c r="B1061" s="1" t="str">
        <f>VLOOKUP(Table1[[#This Row],[Customer ID]],'Customer Lookup'!A:B,2,)</f>
        <v>Tracy Buckley</v>
      </c>
      <c r="C1061" s="1">
        <v>85897</v>
      </c>
      <c r="D1061" s="1" t="str">
        <f>_xlfn.XLOOKUP(Table1[[#This Row],[Product Sub-Category]],'Product Lookup'!A:A,'Product Lookup'!B:B)</f>
        <v>Furnishings</v>
      </c>
      <c r="E1061" s="1">
        <v>10</v>
      </c>
      <c r="F1061" s="4">
        <v>22.23</v>
      </c>
      <c r="G1061" s="1">
        <v>0.05</v>
      </c>
      <c r="H1061" s="2">
        <v>42064</v>
      </c>
      <c r="I1061" s="2">
        <v>42066</v>
      </c>
      <c r="J1061" s="1" t="s">
        <v>21</v>
      </c>
      <c r="K1061" s="1">
        <v>72113</v>
      </c>
      <c r="L1061" s="1" t="s">
        <v>32</v>
      </c>
      <c r="M1061" s="1" t="s">
        <v>723</v>
      </c>
      <c r="N1061" s="1" t="s">
        <v>451</v>
      </c>
      <c r="O1061" s="1" t="s">
        <v>2245</v>
      </c>
      <c r="P1061" s="1" t="s">
        <v>34</v>
      </c>
      <c r="Q1061" s="1" t="s">
        <v>52</v>
      </c>
      <c r="R1061" s="1" t="s">
        <v>42</v>
      </c>
      <c r="S1061" s="1" t="s">
        <v>44</v>
      </c>
      <c r="T1061" s="1"/>
      <c r="Y1061" s="1"/>
    </row>
    <row r="1062" spans="1:25" x14ac:dyDescent="0.35">
      <c r="A1062" s="1">
        <v>1918</v>
      </c>
      <c r="B1062" s="1" t="str">
        <f>VLOOKUP(Table1[[#This Row],[Customer ID]],'Customer Lookup'!A:B,2,)</f>
        <v>Hannah Tyson</v>
      </c>
      <c r="C1062" s="1">
        <v>85898</v>
      </c>
      <c r="D1062" s="1" t="str">
        <f>_xlfn.XLOOKUP(Table1[[#This Row],[Product Sub-Category]],'Product Lookup'!A:A,'Product Lookup'!B:B)</f>
        <v>Binders</v>
      </c>
      <c r="E1062" s="1">
        <v>17</v>
      </c>
      <c r="F1062" s="4">
        <v>10.44</v>
      </c>
      <c r="G1062" s="1">
        <v>0.05</v>
      </c>
      <c r="H1062" s="2">
        <v>42098</v>
      </c>
      <c r="I1062" s="2">
        <v>42105</v>
      </c>
      <c r="J1062" s="1" t="s">
        <v>98</v>
      </c>
      <c r="K1062" s="1">
        <v>72450</v>
      </c>
      <c r="L1062" s="1" t="s">
        <v>22</v>
      </c>
      <c r="M1062" s="1" t="s">
        <v>724</v>
      </c>
      <c r="N1062" s="1" t="s">
        <v>451</v>
      </c>
      <c r="O1062" s="1" t="s">
        <v>2245</v>
      </c>
      <c r="P1062" s="1" t="s">
        <v>58</v>
      </c>
      <c r="Q1062" s="1" t="s">
        <v>2236</v>
      </c>
      <c r="R1062" s="1" t="s">
        <v>42</v>
      </c>
      <c r="S1062" s="1" t="s">
        <v>53</v>
      </c>
      <c r="T1062" s="1"/>
      <c r="Y1062" s="1"/>
    </row>
    <row r="1063" spans="1:25" x14ac:dyDescent="0.35">
      <c r="A1063" s="1">
        <v>1919</v>
      </c>
      <c r="B1063" s="1" t="str">
        <f>VLOOKUP(Table1[[#This Row],[Customer ID]],'Customer Lookup'!A:B,2,)</f>
        <v>Nathan Jenkins</v>
      </c>
      <c r="C1063" s="1">
        <v>85896</v>
      </c>
      <c r="D1063" s="1" t="str">
        <f>_xlfn.XLOOKUP(Table1[[#This Row],[Product Sub-Category]],'Product Lookup'!A:A,'Product Lookup'!B:B)</f>
        <v>Telephones</v>
      </c>
      <c r="E1063" s="1">
        <v>5</v>
      </c>
      <c r="F1063" s="4">
        <v>195.99</v>
      </c>
      <c r="G1063" s="1">
        <v>0.1</v>
      </c>
      <c r="H1063" s="2">
        <v>42059</v>
      </c>
      <c r="I1063" s="2">
        <v>42060</v>
      </c>
      <c r="J1063" s="1" t="s">
        <v>21</v>
      </c>
      <c r="K1063" s="1">
        <v>71603</v>
      </c>
      <c r="L1063" s="1" t="s">
        <v>32</v>
      </c>
      <c r="M1063" s="1" t="s">
        <v>725</v>
      </c>
      <c r="N1063" s="1" t="s">
        <v>451</v>
      </c>
      <c r="O1063" s="1" t="s">
        <v>2245</v>
      </c>
      <c r="P1063" s="1" t="s">
        <v>73</v>
      </c>
      <c r="Q1063" s="1" t="s">
        <v>2234</v>
      </c>
      <c r="R1063" s="1" t="s">
        <v>42</v>
      </c>
      <c r="S1063" s="1" t="s">
        <v>53</v>
      </c>
      <c r="T1063" s="1"/>
      <c r="Y1063" s="1"/>
    </row>
    <row r="1064" spans="1:25" x14ac:dyDescent="0.35">
      <c r="A1064" s="1">
        <v>1927</v>
      </c>
      <c r="B1064" s="1" t="str">
        <f>VLOOKUP(Table1[[#This Row],[Customer ID]],'Customer Lookup'!A:B,2,)</f>
        <v>Earl Alston</v>
      </c>
      <c r="C1064" s="1">
        <v>88579</v>
      </c>
      <c r="D1064" s="1" t="str">
        <f>_xlfn.XLOOKUP(Table1[[#This Row],[Product Sub-Category]],'Product Lookup'!A:A,'Product Lookup'!B:B)</f>
        <v>Tables</v>
      </c>
      <c r="E1064" s="1">
        <v>8</v>
      </c>
      <c r="F1064" s="4">
        <v>259.70999999999998</v>
      </c>
      <c r="G1064" s="1">
        <v>0.1</v>
      </c>
      <c r="H1064" s="2">
        <v>42041</v>
      </c>
      <c r="I1064" s="2">
        <v>42041</v>
      </c>
      <c r="J1064" s="1" t="s">
        <v>21</v>
      </c>
      <c r="K1064" s="1">
        <v>29611</v>
      </c>
      <c r="L1064" s="1" t="s">
        <v>22</v>
      </c>
      <c r="M1064" s="1" t="s">
        <v>630</v>
      </c>
      <c r="N1064" s="1" t="s">
        <v>443</v>
      </c>
      <c r="O1064" s="1" t="s">
        <v>2245</v>
      </c>
      <c r="P1064" s="1" t="s">
        <v>34</v>
      </c>
      <c r="Q1064" s="1" t="s">
        <v>123</v>
      </c>
      <c r="R1064" s="1" t="s">
        <v>42</v>
      </c>
      <c r="S1064" s="1" t="s">
        <v>108</v>
      </c>
      <c r="T1064" s="1"/>
      <c r="Y1064" s="1"/>
    </row>
    <row r="1065" spans="1:25" x14ac:dyDescent="0.35">
      <c r="A1065" s="1">
        <v>1928</v>
      </c>
      <c r="B1065" s="1" t="str">
        <f>VLOOKUP(Table1[[#This Row],[Customer ID]],'Customer Lookup'!A:B,2,)</f>
        <v>Gregory R Snow</v>
      </c>
      <c r="C1065" s="1">
        <v>88580</v>
      </c>
      <c r="D1065" s="1" t="str">
        <f>_xlfn.XLOOKUP(Table1[[#This Row],[Product Sub-Category]],'Product Lookup'!A:A,'Product Lookup'!B:B)</f>
        <v>Binders</v>
      </c>
      <c r="E1065" s="1">
        <v>1</v>
      </c>
      <c r="F1065" s="4">
        <v>1889.99</v>
      </c>
      <c r="G1065" s="1">
        <v>0.15</v>
      </c>
      <c r="H1065" s="2">
        <v>42025</v>
      </c>
      <c r="I1065" s="2">
        <v>42025</v>
      </c>
      <c r="J1065" s="1" t="s">
        <v>31</v>
      </c>
      <c r="K1065" s="1">
        <v>29651</v>
      </c>
      <c r="L1065" s="1" t="s">
        <v>32</v>
      </c>
      <c r="M1065" s="1" t="s">
        <v>726</v>
      </c>
      <c r="N1065" s="1" t="s">
        <v>443</v>
      </c>
      <c r="O1065" s="1" t="s">
        <v>2244</v>
      </c>
      <c r="P1065" s="1" t="s">
        <v>58</v>
      </c>
      <c r="Q1065" s="1" t="s">
        <v>2236</v>
      </c>
      <c r="R1065" s="1" t="s">
        <v>42</v>
      </c>
      <c r="S1065" s="1" t="s">
        <v>53</v>
      </c>
      <c r="T1065" s="1"/>
      <c r="Y1065" s="1"/>
    </row>
    <row r="1066" spans="1:25" x14ac:dyDescent="0.35">
      <c r="A1066" s="1">
        <v>1933</v>
      </c>
      <c r="B1066" s="1" t="str">
        <f>VLOOKUP(Table1[[#This Row],[Customer ID]],'Customer Lookup'!A:B,2,)</f>
        <v>William Crawford</v>
      </c>
      <c r="C1066" s="1">
        <v>86687</v>
      </c>
      <c r="D1066" s="1" t="str">
        <f>_xlfn.XLOOKUP(Table1[[#This Row],[Product Sub-Category]],'Product Lookup'!A:A,'Product Lookup'!B:B)</f>
        <v>Rubber Bands</v>
      </c>
      <c r="E1066" s="1">
        <v>10</v>
      </c>
      <c r="F1066" s="4">
        <v>3.58</v>
      </c>
      <c r="G1066" s="1">
        <v>0.05</v>
      </c>
      <c r="H1066" s="2">
        <v>42113</v>
      </c>
      <c r="I1066" s="2">
        <v>42117</v>
      </c>
      <c r="J1066" s="1" t="s">
        <v>98</v>
      </c>
      <c r="K1066" s="1">
        <v>75043</v>
      </c>
      <c r="L1066" s="1" t="s">
        <v>32</v>
      </c>
      <c r="M1066" s="1" t="s">
        <v>727</v>
      </c>
      <c r="N1066" s="1" t="s">
        <v>112</v>
      </c>
      <c r="O1066" s="1" t="s">
        <v>2244</v>
      </c>
      <c r="P1066" s="1" t="s">
        <v>58</v>
      </c>
      <c r="Q1066" s="1" t="s">
        <v>60</v>
      </c>
      <c r="R1066" s="1" t="s">
        <v>81</v>
      </c>
      <c r="S1066" s="1" t="s">
        <v>26</v>
      </c>
      <c r="T1066" s="1"/>
      <c r="Y1066" s="1"/>
    </row>
    <row r="1067" spans="1:25" x14ac:dyDescent="0.35">
      <c r="A1067" s="1">
        <v>1934</v>
      </c>
      <c r="B1067" s="1" t="str">
        <f>VLOOKUP(Table1[[#This Row],[Customer ID]],'Customer Lookup'!A:B,2,)</f>
        <v>Scott Moore</v>
      </c>
      <c r="C1067" s="1">
        <v>86688</v>
      </c>
      <c r="D1067" s="1" t="str">
        <f>_xlfn.XLOOKUP(Table1[[#This Row],[Product Sub-Category]],'Product Lookup'!A:A,'Product Lookup'!B:B)</f>
        <v>Chairs</v>
      </c>
      <c r="E1067" s="1">
        <v>3</v>
      </c>
      <c r="F1067" s="4">
        <v>180.98</v>
      </c>
      <c r="G1067" s="1">
        <v>0.1</v>
      </c>
      <c r="H1067" s="2">
        <v>42154</v>
      </c>
      <c r="I1067" s="2">
        <v>42154</v>
      </c>
      <c r="J1067" s="1" t="s">
        <v>98</v>
      </c>
      <c r="K1067" s="1">
        <v>78626</v>
      </c>
      <c r="L1067" s="1" t="s">
        <v>22</v>
      </c>
      <c r="M1067" s="1" t="s">
        <v>429</v>
      </c>
      <c r="N1067" s="1" t="s">
        <v>112</v>
      </c>
      <c r="O1067" s="1" t="s">
        <v>2244</v>
      </c>
      <c r="P1067" s="1" t="s">
        <v>34</v>
      </c>
      <c r="Q1067" s="1" t="s">
        <v>35</v>
      </c>
      <c r="R1067" s="1" t="s">
        <v>42</v>
      </c>
      <c r="S1067" s="1" t="s">
        <v>36</v>
      </c>
      <c r="T1067" s="1"/>
      <c r="Y1067" s="1"/>
    </row>
    <row r="1068" spans="1:25" x14ac:dyDescent="0.35">
      <c r="A1068" s="1">
        <v>1935</v>
      </c>
      <c r="B1068" s="1" t="str">
        <f>VLOOKUP(Table1[[#This Row],[Customer ID]],'Customer Lookup'!A:B,2,)</f>
        <v>Diana Coble Hubbard</v>
      </c>
      <c r="C1068" s="1">
        <v>86686</v>
      </c>
      <c r="D1068" s="1" t="str">
        <f>_xlfn.XLOOKUP(Table1[[#This Row],[Product Sub-Category]],'Product Lookup'!A:A,'Product Lookup'!B:B)</f>
        <v>Appliances</v>
      </c>
      <c r="E1068" s="1">
        <v>9</v>
      </c>
      <c r="F1068" s="4">
        <v>42.98</v>
      </c>
      <c r="G1068" s="1">
        <v>0.05</v>
      </c>
      <c r="H1068" s="2">
        <v>42102</v>
      </c>
      <c r="I1068" s="2">
        <v>42104</v>
      </c>
      <c r="J1068" s="1" t="s">
        <v>41</v>
      </c>
      <c r="K1068" s="1">
        <v>75051</v>
      </c>
      <c r="L1068" s="1" t="s">
        <v>22</v>
      </c>
      <c r="M1068" s="1" t="s">
        <v>728</v>
      </c>
      <c r="N1068" s="1" t="s">
        <v>112</v>
      </c>
      <c r="O1068" s="1" t="s">
        <v>2244</v>
      </c>
      <c r="P1068" s="1" t="s">
        <v>58</v>
      </c>
      <c r="Q1068" s="1" t="s">
        <v>196</v>
      </c>
      <c r="R1068" s="1" t="s">
        <v>81</v>
      </c>
      <c r="S1068" s="1" t="s">
        <v>53</v>
      </c>
      <c r="T1068" s="1"/>
      <c r="Y1068" s="1"/>
    </row>
    <row r="1069" spans="1:25" x14ac:dyDescent="0.35">
      <c r="A1069" s="1">
        <v>1935</v>
      </c>
      <c r="B1069" s="1" t="str">
        <f>VLOOKUP(Table1[[#This Row],[Customer ID]],'Customer Lookup'!A:B,2,)</f>
        <v>Diana Coble Hubbard</v>
      </c>
      <c r="C1069" s="1">
        <v>86688</v>
      </c>
      <c r="D1069" s="1" t="str">
        <f>_xlfn.XLOOKUP(Table1[[#This Row],[Product Sub-Category]],'Product Lookup'!A:A,'Product Lookup'!B:B)</f>
        <v>Appliances</v>
      </c>
      <c r="E1069" s="1">
        <v>2</v>
      </c>
      <c r="F1069" s="4">
        <v>3.25</v>
      </c>
      <c r="G1069" s="1">
        <v>0.05</v>
      </c>
      <c r="H1069" s="2">
        <v>42154</v>
      </c>
      <c r="I1069" s="2">
        <v>42160</v>
      </c>
      <c r="J1069" s="1" t="s">
        <v>98</v>
      </c>
      <c r="K1069" s="1">
        <v>75051</v>
      </c>
      <c r="L1069" s="1" t="s">
        <v>32</v>
      </c>
      <c r="M1069" s="1" t="s">
        <v>728</v>
      </c>
      <c r="N1069" s="1" t="s">
        <v>112</v>
      </c>
      <c r="O1069" s="1" t="s">
        <v>2244</v>
      </c>
      <c r="P1069" s="1" t="s">
        <v>58</v>
      </c>
      <c r="Q1069" s="1" t="s">
        <v>196</v>
      </c>
      <c r="R1069" s="1" t="s">
        <v>42</v>
      </c>
      <c r="S1069" s="1" t="s">
        <v>178</v>
      </c>
      <c r="T1069" s="1"/>
      <c r="Y1069" s="1"/>
    </row>
    <row r="1070" spans="1:25" x14ac:dyDescent="0.35">
      <c r="A1070" s="1">
        <v>1935</v>
      </c>
      <c r="B1070" s="1" t="str">
        <f>VLOOKUP(Table1[[#This Row],[Customer ID]],'Customer Lookup'!A:B,2,)</f>
        <v>Diana Coble Hubbard</v>
      </c>
      <c r="C1070" s="1">
        <v>86688</v>
      </c>
      <c r="D1070" s="1" t="str">
        <f>_xlfn.XLOOKUP(Table1[[#This Row],[Product Sub-Category]],'Product Lookup'!A:A,'Product Lookup'!B:B)</f>
        <v>Furnishings</v>
      </c>
      <c r="E1070" s="1">
        <v>19</v>
      </c>
      <c r="F1070" s="4">
        <v>110.98</v>
      </c>
      <c r="G1070" s="1">
        <v>0.1</v>
      </c>
      <c r="H1070" s="2">
        <v>42154</v>
      </c>
      <c r="I1070" s="2">
        <v>42159</v>
      </c>
      <c r="J1070" s="1" t="s">
        <v>98</v>
      </c>
      <c r="K1070" s="1">
        <v>75051</v>
      </c>
      <c r="L1070" s="1" t="s">
        <v>32</v>
      </c>
      <c r="M1070" s="1" t="s">
        <v>728</v>
      </c>
      <c r="N1070" s="1" t="s">
        <v>112</v>
      </c>
      <c r="O1070" s="1" t="s">
        <v>2244</v>
      </c>
      <c r="P1070" s="1" t="s">
        <v>34</v>
      </c>
      <c r="Q1070" s="1" t="s">
        <v>52</v>
      </c>
      <c r="R1070" s="1" t="s">
        <v>42</v>
      </c>
      <c r="S1070" s="1" t="s">
        <v>75</v>
      </c>
      <c r="T1070" s="1"/>
      <c r="Y1070" s="1"/>
    </row>
    <row r="1071" spans="1:25" x14ac:dyDescent="0.35">
      <c r="A1071" s="1">
        <v>1935</v>
      </c>
      <c r="B1071" s="1" t="str">
        <f>VLOOKUP(Table1[[#This Row],[Customer ID]],'Customer Lookup'!A:B,2,)</f>
        <v>Diana Coble Hubbard</v>
      </c>
      <c r="C1071" s="1">
        <v>86688</v>
      </c>
      <c r="D1071" s="1" t="str">
        <f>_xlfn.XLOOKUP(Table1[[#This Row],[Product Sub-Category]],'Product Lookup'!A:A,'Product Lookup'!B:B)</f>
        <v>Rubber Bands</v>
      </c>
      <c r="E1071" s="1">
        <v>23</v>
      </c>
      <c r="F1071" s="4">
        <v>3.95</v>
      </c>
      <c r="G1071" s="1">
        <v>0.05</v>
      </c>
      <c r="H1071" s="2">
        <v>42154</v>
      </c>
      <c r="I1071" s="2">
        <v>42162</v>
      </c>
      <c r="J1071" s="1" t="s">
        <v>98</v>
      </c>
      <c r="K1071" s="1">
        <v>75051</v>
      </c>
      <c r="L1071" s="1" t="s">
        <v>22</v>
      </c>
      <c r="M1071" s="1" t="s">
        <v>728</v>
      </c>
      <c r="N1071" s="1" t="s">
        <v>112</v>
      </c>
      <c r="O1071" s="1" t="s">
        <v>2244</v>
      </c>
      <c r="P1071" s="1" t="s">
        <v>58</v>
      </c>
      <c r="Q1071" s="1" t="s">
        <v>60</v>
      </c>
      <c r="R1071" s="1" t="s">
        <v>42</v>
      </c>
      <c r="S1071" s="1" t="s">
        <v>26</v>
      </c>
      <c r="T1071" s="1"/>
      <c r="Y1071" s="1"/>
    </row>
    <row r="1072" spans="1:25" x14ac:dyDescent="0.35">
      <c r="A1072" s="1">
        <v>1938</v>
      </c>
      <c r="B1072" s="1" t="str">
        <f>VLOOKUP(Table1[[#This Row],[Customer ID]],'Customer Lookup'!A:B,2,)</f>
        <v>Franklin Spencer</v>
      </c>
      <c r="C1072" s="1">
        <v>88870</v>
      </c>
      <c r="D1072" s="1" t="str">
        <f>_xlfn.XLOOKUP(Table1[[#This Row],[Product Sub-Category]],'Product Lookup'!A:A,'Product Lookup'!B:B)</f>
        <v>Computer Peripherals</v>
      </c>
      <c r="E1072" s="1">
        <v>4</v>
      </c>
      <c r="F1072" s="4">
        <v>152.47999999999999</v>
      </c>
      <c r="G1072" s="1">
        <v>0.1</v>
      </c>
      <c r="H1072" s="2">
        <v>42085</v>
      </c>
      <c r="I1072" s="2">
        <v>42086</v>
      </c>
      <c r="J1072" s="1" t="s">
        <v>50</v>
      </c>
      <c r="K1072" s="1">
        <v>66801</v>
      </c>
      <c r="L1072" s="1" t="s">
        <v>22</v>
      </c>
      <c r="M1072" s="1" t="s">
        <v>729</v>
      </c>
      <c r="N1072" s="1" t="s">
        <v>145</v>
      </c>
      <c r="O1072" s="1" t="s">
        <v>1097</v>
      </c>
      <c r="P1072" s="1" t="s">
        <v>73</v>
      </c>
      <c r="Q1072" s="1" t="s">
        <v>144</v>
      </c>
      <c r="R1072" s="1" t="s">
        <v>81</v>
      </c>
      <c r="S1072" s="1" t="s">
        <v>53</v>
      </c>
      <c r="T1072" s="1"/>
      <c r="Y1072" s="1"/>
    </row>
    <row r="1073" spans="1:25" x14ac:dyDescent="0.35">
      <c r="A1073" s="1">
        <v>1940</v>
      </c>
      <c r="B1073" s="1" t="str">
        <f>VLOOKUP(Table1[[#This Row],[Customer ID]],'Customer Lookup'!A:B,2,)</f>
        <v>Eileen McDonald</v>
      </c>
      <c r="C1073" s="1">
        <v>88870</v>
      </c>
      <c r="D1073" s="1" t="str">
        <f>_xlfn.XLOOKUP(Table1[[#This Row],[Product Sub-Category]],'Product Lookup'!A:A,'Product Lookup'!B:B)</f>
        <v>Scissors</v>
      </c>
      <c r="E1073" s="1">
        <v>1</v>
      </c>
      <c r="F1073" s="4">
        <v>6.84</v>
      </c>
      <c r="G1073" s="1">
        <v>0.05</v>
      </c>
      <c r="H1073" s="2">
        <v>42085</v>
      </c>
      <c r="I1073" s="2">
        <v>42087</v>
      </c>
      <c r="J1073" s="1" t="s">
        <v>50</v>
      </c>
      <c r="K1073" s="1">
        <v>84020</v>
      </c>
      <c r="L1073" s="1" t="s">
        <v>32</v>
      </c>
      <c r="M1073" s="1" t="s">
        <v>730</v>
      </c>
      <c r="N1073" s="1" t="s">
        <v>161</v>
      </c>
      <c r="O1073" s="1" t="s">
        <v>1097</v>
      </c>
      <c r="P1073" s="1" t="s">
        <v>58</v>
      </c>
      <c r="Q1073" s="1" t="s">
        <v>2239</v>
      </c>
      <c r="R1073" s="1" t="s">
        <v>81</v>
      </c>
      <c r="S1073" s="1" t="s">
        <v>44</v>
      </c>
      <c r="T1073" s="1"/>
      <c r="Y1073" s="1"/>
    </row>
    <row r="1074" spans="1:25" x14ac:dyDescent="0.35">
      <c r="A1074" s="1">
        <v>1940</v>
      </c>
      <c r="B1074" s="1" t="str">
        <f>VLOOKUP(Table1[[#This Row],[Customer ID]],'Customer Lookup'!A:B,2,)</f>
        <v>Eileen McDonald</v>
      </c>
      <c r="C1074" s="1">
        <v>88871</v>
      </c>
      <c r="D1074" s="1" t="str">
        <f>_xlfn.XLOOKUP(Table1[[#This Row],[Product Sub-Category]],'Product Lookup'!A:A,'Product Lookup'!B:B)</f>
        <v>Appliances</v>
      </c>
      <c r="E1074" s="1">
        <v>7</v>
      </c>
      <c r="F1074" s="4">
        <v>78.650000000000006</v>
      </c>
      <c r="G1074" s="1">
        <v>0.05</v>
      </c>
      <c r="H1074" s="2">
        <v>42113</v>
      </c>
      <c r="I1074" s="2">
        <v>42120</v>
      </c>
      <c r="J1074" s="1" t="s">
        <v>98</v>
      </c>
      <c r="K1074" s="1">
        <v>84020</v>
      </c>
      <c r="L1074" s="1" t="s">
        <v>32</v>
      </c>
      <c r="M1074" s="1" t="s">
        <v>730</v>
      </c>
      <c r="N1074" s="1" t="s">
        <v>161</v>
      </c>
      <c r="O1074" s="1" t="s">
        <v>1097</v>
      </c>
      <c r="P1074" s="1" t="s">
        <v>58</v>
      </c>
      <c r="Q1074" s="1" t="s">
        <v>196</v>
      </c>
      <c r="R1074" s="1" t="s">
        <v>81</v>
      </c>
      <c r="S1074" s="1" t="s">
        <v>75</v>
      </c>
      <c r="T1074" s="1"/>
      <c r="Y1074" s="1"/>
    </row>
    <row r="1075" spans="1:25" x14ac:dyDescent="0.35">
      <c r="A1075" s="1">
        <v>1940</v>
      </c>
      <c r="B1075" s="1" t="str">
        <f>VLOOKUP(Table1[[#This Row],[Customer ID]],'Customer Lookup'!A:B,2,)</f>
        <v>Eileen McDonald</v>
      </c>
      <c r="C1075" s="1">
        <v>88871</v>
      </c>
      <c r="D1075" s="1" t="str">
        <f>_xlfn.XLOOKUP(Table1[[#This Row],[Product Sub-Category]],'Product Lookup'!A:A,'Product Lookup'!B:B)</f>
        <v>Chairs</v>
      </c>
      <c r="E1075" s="1">
        <v>10</v>
      </c>
      <c r="F1075" s="4">
        <v>122.99</v>
      </c>
      <c r="G1075" s="1">
        <v>0.1</v>
      </c>
      <c r="H1075" s="2">
        <v>42113</v>
      </c>
      <c r="I1075" s="2">
        <v>42118</v>
      </c>
      <c r="J1075" s="1" t="s">
        <v>98</v>
      </c>
      <c r="K1075" s="1">
        <v>84020</v>
      </c>
      <c r="L1075" s="1" t="s">
        <v>22</v>
      </c>
      <c r="M1075" s="1" t="s">
        <v>730</v>
      </c>
      <c r="N1075" s="1" t="s">
        <v>161</v>
      </c>
      <c r="O1075" s="1" t="s">
        <v>2243</v>
      </c>
      <c r="P1075" s="1" t="s">
        <v>34</v>
      </c>
      <c r="Q1075" s="1" t="s">
        <v>35</v>
      </c>
      <c r="R1075" s="1" t="s">
        <v>81</v>
      </c>
      <c r="S1075" s="1" t="s">
        <v>36</v>
      </c>
      <c r="T1075" s="1"/>
      <c r="Y1075" s="1"/>
    </row>
    <row r="1076" spans="1:25" x14ac:dyDescent="0.35">
      <c r="A1076" s="1">
        <v>1946</v>
      </c>
      <c r="B1076" s="1" t="str">
        <f>VLOOKUP(Table1[[#This Row],[Customer ID]],'Customer Lookup'!A:B,2,)</f>
        <v>Teresa Wallace</v>
      </c>
      <c r="C1076" s="1">
        <v>86331</v>
      </c>
      <c r="D1076" s="1" t="str">
        <f>_xlfn.XLOOKUP(Table1[[#This Row],[Product Sub-Category]],'Product Lookup'!A:A,'Product Lookup'!B:B)</f>
        <v>Furnishings</v>
      </c>
      <c r="E1076" s="1">
        <v>12</v>
      </c>
      <c r="F1076" s="4">
        <v>90.98</v>
      </c>
      <c r="G1076" s="1">
        <v>0.05</v>
      </c>
      <c r="H1076" s="2">
        <v>42030</v>
      </c>
      <c r="I1076" s="2">
        <v>42032</v>
      </c>
      <c r="J1076" s="1" t="s">
        <v>50</v>
      </c>
      <c r="K1076" s="1">
        <v>15228</v>
      </c>
      <c r="L1076" s="1" t="s">
        <v>32</v>
      </c>
      <c r="M1076" s="1" t="s">
        <v>731</v>
      </c>
      <c r="N1076" s="1" t="s">
        <v>174</v>
      </c>
      <c r="O1076" s="1" t="s">
        <v>2243</v>
      </c>
      <c r="P1076" s="1" t="s">
        <v>34</v>
      </c>
      <c r="Q1076" s="1" t="s">
        <v>52</v>
      </c>
      <c r="R1076" s="1" t="s">
        <v>104</v>
      </c>
      <c r="S1076" s="1" t="s">
        <v>75</v>
      </c>
      <c r="T1076" s="1"/>
      <c r="Y1076" s="1"/>
    </row>
    <row r="1077" spans="1:25" x14ac:dyDescent="0.35">
      <c r="A1077" s="1">
        <v>1946</v>
      </c>
      <c r="B1077" s="1" t="str">
        <f>VLOOKUP(Table1[[#This Row],[Customer ID]],'Customer Lookup'!A:B,2,)</f>
        <v>Teresa Wallace</v>
      </c>
      <c r="C1077" s="1">
        <v>86331</v>
      </c>
      <c r="D1077" s="1" t="str">
        <f>_xlfn.XLOOKUP(Table1[[#This Row],[Product Sub-Category]],'Product Lookup'!A:A,'Product Lookup'!B:B)</f>
        <v>Paper</v>
      </c>
      <c r="E1077" s="1">
        <v>3</v>
      </c>
      <c r="F1077" s="4">
        <v>5.98</v>
      </c>
      <c r="G1077" s="1">
        <v>0.05</v>
      </c>
      <c r="H1077" s="2">
        <v>42030</v>
      </c>
      <c r="I1077" s="2">
        <v>42032</v>
      </c>
      <c r="J1077" s="1" t="s">
        <v>50</v>
      </c>
      <c r="K1077" s="1">
        <v>15228</v>
      </c>
      <c r="L1077" s="1" t="s">
        <v>32</v>
      </c>
      <c r="M1077" s="1" t="s">
        <v>731</v>
      </c>
      <c r="N1077" s="1" t="s">
        <v>174</v>
      </c>
      <c r="O1077" s="1" t="s">
        <v>1097</v>
      </c>
      <c r="P1077" s="1" t="s">
        <v>58</v>
      </c>
      <c r="Q1077" s="1" t="s">
        <v>83</v>
      </c>
      <c r="R1077" s="1" t="s">
        <v>104</v>
      </c>
      <c r="S1077" s="1" t="s">
        <v>53</v>
      </c>
      <c r="T1077" s="1"/>
      <c r="Y1077" s="1"/>
    </row>
    <row r="1078" spans="1:25" x14ac:dyDescent="0.35">
      <c r="A1078" s="1">
        <v>1949</v>
      </c>
      <c r="B1078" s="1" t="str">
        <f>VLOOKUP(Table1[[#This Row],[Customer ID]],'Customer Lookup'!A:B,2,)</f>
        <v>Dana Waller</v>
      </c>
      <c r="C1078" s="1">
        <v>90415</v>
      </c>
      <c r="D1078" s="1" t="str">
        <f>_xlfn.XLOOKUP(Table1[[#This Row],[Product Sub-Category]],'Product Lookup'!A:A,'Product Lookup'!B:B)</f>
        <v>Tables</v>
      </c>
      <c r="E1078" s="1">
        <v>12</v>
      </c>
      <c r="F1078" s="4">
        <v>424.21</v>
      </c>
      <c r="G1078" s="1">
        <v>0.1</v>
      </c>
      <c r="H1078" s="2">
        <v>42036</v>
      </c>
      <c r="I1078" s="2">
        <v>42040</v>
      </c>
      <c r="J1078" s="1" t="s">
        <v>98</v>
      </c>
      <c r="K1078" s="1">
        <v>59715</v>
      </c>
      <c r="L1078" s="1" t="s">
        <v>22</v>
      </c>
      <c r="M1078" s="1" t="s">
        <v>732</v>
      </c>
      <c r="N1078" s="1" t="s">
        <v>69</v>
      </c>
      <c r="O1078" s="1" t="s">
        <v>1097</v>
      </c>
      <c r="P1078" s="1" t="s">
        <v>34</v>
      </c>
      <c r="Q1078" s="1" t="s">
        <v>123</v>
      </c>
      <c r="R1078" s="1" t="s">
        <v>51</v>
      </c>
      <c r="S1078" s="1" t="s">
        <v>108</v>
      </c>
      <c r="T1078" s="1"/>
      <c r="Y1078" s="1"/>
    </row>
    <row r="1079" spans="1:25" x14ac:dyDescent="0.35">
      <c r="A1079" s="1">
        <v>1950</v>
      </c>
      <c r="B1079" s="1" t="str">
        <f>VLOOKUP(Table1[[#This Row],[Customer ID]],'Customer Lookup'!A:B,2,)</f>
        <v>Leslie Shannon</v>
      </c>
      <c r="C1079" s="1">
        <v>90414</v>
      </c>
      <c r="D1079" s="1" t="str">
        <f>_xlfn.XLOOKUP(Table1[[#This Row],[Product Sub-Category]],'Product Lookup'!A:A,'Product Lookup'!B:B)</f>
        <v>Paper</v>
      </c>
      <c r="E1079" s="1">
        <v>7</v>
      </c>
      <c r="F1079" s="4">
        <v>6.68</v>
      </c>
      <c r="G1079" s="1">
        <v>0.05</v>
      </c>
      <c r="H1079" s="2">
        <v>42010</v>
      </c>
      <c r="I1079" s="2">
        <v>42012</v>
      </c>
      <c r="J1079" s="1" t="s">
        <v>31</v>
      </c>
      <c r="K1079" s="1">
        <v>59750</v>
      </c>
      <c r="L1079" s="1" t="s">
        <v>32</v>
      </c>
      <c r="M1079" s="1" t="s">
        <v>733</v>
      </c>
      <c r="N1079" s="1" t="s">
        <v>69</v>
      </c>
      <c r="O1079" s="1" t="s">
        <v>1097</v>
      </c>
      <c r="P1079" s="1" t="s">
        <v>58</v>
      </c>
      <c r="Q1079" s="1" t="s">
        <v>83</v>
      </c>
      <c r="R1079" s="1" t="s">
        <v>51</v>
      </c>
      <c r="S1079" s="1" t="s">
        <v>53</v>
      </c>
      <c r="T1079" s="1"/>
      <c r="Y1079" s="1"/>
    </row>
    <row r="1080" spans="1:25" x14ac:dyDescent="0.35">
      <c r="A1080" s="1">
        <v>1956</v>
      </c>
      <c r="B1080" s="1" t="str">
        <f>VLOOKUP(Table1[[#This Row],[Customer ID]],'Customer Lookup'!A:B,2,)</f>
        <v>Justin Frank</v>
      </c>
      <c r="C1080" s="1">
        <v>89820</v>
      </c>
      <c r="D1080" s="1" t="str">
        <f>_xlfn.XLOOKUP(Table1[[#This Row],[Product Sub-Category]],'Product Lookup'!A:A,'Product Lookup'!B:B)</f>
        <v>Computer Peripherals</v>
      </c>
      <c r="E1080" s="1">
        <v>19</v>
      </c>
      <c r="F1080" s="4">
        <v>40.98</v>
      </c>
      <c r="G1080" s="1">
        <v>0.05</v>
      </c>
      <c r="H1080" s="2">
        <v>42174</v>
      </c>
      <c r="I1080" s="2">
        <v>42176</v>
      </c>
      <c r="J1080" s="1" t="s">
        <v>21</v>
      </c>
      <c r="K1080" s="1">
        <v>80027</v>
      </c>
      <c r="L1080" s="1" t="s">
        <v>32</v>
      </c>
      <c r="M1080" s="1" t="s">
        <v>231</v>
      </c>
      <c r="N1080" s="1" t="s">
        <v>194</v>
      </c>
      <c r="O1080" s="1" t="s">
        <v>2244</v>
      </c>
      <c r="P1080" s="1" t="s">
        <v>73</v>
      </c>
      <c r="Q1080" s="1" t="s">
        <v>144</v>
      </c>
      <c r="R1080" s="1" t="s">
        <v>104</v>
      </c>
      <c r="S1080" s="1" t="s">
        <v>53</v>
      </c>
      <c r="T1080" s="1"/>
      <c r="Y1080" s="1"/>
    </row>
    <row r="1081" spans="1:25" x14ac:dyDescent="0.35">
      <c r="A1081" s="1">
        <v>1957</v>
      </c>
      <c r="B1081" s="1" t="str">
        <f>VLOOKUP(Table1[[#This Row],[Customer ID]],'Customer Lookup'!A:B,2,)</f>
        <v>Ted Crowder</v>
      </c>
      <c r="C1081" s="1">
        <v>89818</v>
      </c>
      <c r="D1081" s="1" t="str">
        <f>_xlfn.XLOOKUP(Table1[[#This Row],[Product Sub-Category]],'Product Lookup'!A:A,'Product Lookup'!B:B)</f>
        <v>Computer Peripherals</v>
      </c>
      <c r="E1081" s="1">
        <v>1</v>
      </c>
      <c r="F1081" s="4">
        <v>77.510000000000005</v>
      </c>
      <c r="G1081" s="1">
        <v>0.05</v>
      </c>
      <c r="H1081" s="2">
        <v>42101</v>
      </c>
      <c r="I1081" s="2">
        <v>42103</v>
      </c>
      <c r="J1081" s="1" t="s">
        <v>21</v>
      </c>
      <c r="K1081" s="1">
        <v>63130</v>
      </c>
      <c r="L1081" s="1" t="s">
        <v>32</v>
      </c>
      <c r="M1081" s="1" t="s">
        <v>626</v>
      </c>
      <c r="N1081" s="1" t="s">
        <v>306</v>
      </c>
      <c r="O1081" s="1" t="s">
        <v>1097</v>
      </c>
      <c r="P1081" s="1" t="s">
        <v>73</v>
      </c>
      <c r="Q1081" s="1" t="s">
        <v>144</v>
      </c>
      <c r="R1081" s="1" t="s">
        <v>104</v>
      </c>
      <c r="S1081" s="1" t="s">
        <v>53</v>
      </c>
      <c r="T1081" s="1"/>
      <c r="Y1081" s="1"/>
    </row>
    <row r="1082" spans="1:25" x14ac:dyDescent="0.35">
      <c r="A1082" s="1">
        <v>1958</v>
      </c>
      <c r="B1082" s="1" t="str">
        <f>VLOOKUP(Table1[[#This Row],[Customer ID]],'Customer Lookup'!A:B,2,)</f>
        <v>Vickie Martinez</v>
      </c>
      <c r="C1082" s="1">
        <v>89819</v>
      </c>
      <c r="D1082" s="1" t="str">
        <f>_xlfn.XLOOKUP(Table1[[#This Row],[Product Sub-Category]],'Product Lookup'!A:A,'Product Lookup'!B:B)</f>
        <v>Computer Peripherals</v>
      </c>
      <c r="E1082" s="1">
        <v>7</v>
      </c>
      <c r="F1082" s="4">
        <v>30.98</v>
      </c>
      <c r="G1082" s="1">
        <v>0.05</v>
      </c>
      <c r="H1082" s="2">
        <v>42173</v>
      </c>
      <c r="I1082" s="2">
        <v>42177</v>
      </c>
      <c r="J1082" s="1" t="s">
        <v>98</v>
      </c>
      <c r="K1082" s="1">
        <v>97068</v>
      </c>
      <c r="L1082" s="1" t="s">
        <v>22</v>
      </c>
      <c r="M1082" s="1" t="s">
        <v>436</v>
      </c>
      <c r="N1082" s="1" t="s">
        <v>90</v>
      </c>
      <c r="O1082" s="1" t="s">
        <v>2245</v>
      </c>
      <c r="P1082" s="1" t="s">
        <v>73</v>
      </c>
      <c r="Q1082" s="1" t="s">
        <v>144</v>
      </c>
      <c r="R1082" s="1" t="s">
        <v>104</v>
      </c>
      <c r="S1082" s="1" t="s">
        <v>53</v>
      </c>
      <c r="T1082" s="1"/>
      <c r="Y1082" s="1"/>
    </row>
    <row r="1083" spans="1:25" x14ac:dyDescent="0.35">
      <c r="A1083" s="1">
        <v>1959</v>
      </c>
      <c r="B1083" s="1" t="str">
        <f>VLOOKUP(Table1[[#This Row],[Customer ID]],'Customer Lookup'!A:B,2,)</f>
        <v>Bonnie Matthews Rowland</v>
      </c>
      <c r="C1083" s="1">
        <v>28225</v>
      </c>
      <c r="D1083" s="1" t="str">
        <f>_xlfn.XLOOKUP(Table1[[#This Row],[Product Sub-Category]],'Product Lookup'!A:A,'Product Lookup'!B:B)</f>
        <v>Furnishings</v>
      </c>
      <c r="E1083" s="1">
        <v>9</v>
      </c>
      <c r="F1083" s="4">
        <v>20.28</v>
      </c>
      <c r="G1083" s="1">
        <v>0.05</v>
      </c>
      <c r="H1083" s="2">
        <v>42026</v>
      </c>
      <c r="I1083" s="2">
        <v>42026</v>
      </c>
      <c r="J1083" s="1" t="s">
        <v>41</v>
      </c>
      <c r="K1083" s="1">
        <v>33916</v>
      </c>
      <c r="L1083" s="1" t="s">
        <v>32</v>
      </c>
      <c r="M1083" s="1" t="s">
        <v>283</v>
      </c>
      <c r="N1083" s="1" t="s">
        <v>242</v>
      </c>
      <c r="O1083" s="1" t="s">
        <v>2245</v>
      </c>
      <c r="P1083" s="1" t="s">
        <v>34</v>
      </c>
      <c r="Q1083" s="1" t="s">
        <v>52</v>
      </c>
      <c r="R1083" s="1" t="s">
        <v>81</v>
      </c>
      <c r="S1083" s="1" t="s">
        <v>53</v>
      </c>
      <c r="T1083" s="1"/>
      <c r="Y1083" s="1"/>
    </row>
    <row r="1084" spans="1:25" x14ac:dyDescent="0.35">
      <c r="A1084" s="1">
        <v>1959</v>
      </c>
      <c r="B1084" s="1" t="str">
        <f>VLOOKUP(Table1[[#This Row],[Customer ID]],'Customer Lookup'!A:B,2,)</f>
        <v>Bonnie Matthews Rowland</v>
      </c>
      <c r="C1084" s="1">
        <v>26342</v>
      </c>
      <c r="D1084" s="1" t="str">
        <f>_xlfn.XLOOKUP(Table1[[#This Row],[Product Sub-Category]],'Product Lookup'!A:A,'Product Lookup'!B:B)</f>
        <v>Paper</v>
      </c>
      <c r="E1084" s="1">
        <v>43</v>
      </c>
      <c r="F1084" s="4">
        <v>9.99</v>
      </c>
      <c r="G1084" s="1">
        <v>0.05</v>
      </c>
      <c r="H1084" s="2">
        <v>42112</v>
      </c>
      <c r="I1084" s="2">
        <v>42121</v>
      </c>
      <c r="J1084" s="1" t="s">
        <v>98</v>
      </c>
      <c r="K1084" s="1">
        <v>33916</v>
      </c>
      <c r="L1084" s="1" t="s">
        <v>32</v>
      </c>
      <c r="M1084" s="1" t="s">
        <v>283</v>
      </c>
      <c r="N1084" s="1" t="s">
        <v>242</v>
      </c>
      <c r="O1084" s="1" t="s">
        <v>2245</v>
      </c>
      <c r="P1084" s="1" t="s">
        <v>58</v>
      </c>
      <c r="Q1084" s="1" t="s">
        <v>83</v>
      </c>
      <c r="R1084" s="1" t="s">
        <v>42</v>
      </c>
      <c r="S1084" s="1" t="s">
        <v>53</v>
      </c>
      <c r="T1084" s="1"/>
      <c r="Y1084" s="1"/>
    </row>
    <row r="1085" spans="1:25" x14ac:dyDescent="0.35">
      <c r="A1085" s="1">
        <v>1959</v>
      </c>
      <c r="B1085" s="1" t="str">
        <f>VLOOKUP(Table1[[#This Row],[Customer ID]],'Customer Lookup'!A:B,2,)</f>
        <v>Bonnie Matthews Rowland</v>
      </c>
      <c r="C1085" s="1">
        <v>26342</v>
      </c>
      <c r="D1085" s="1" t="str">
        <f>_xlfn.XLOOKUP(Table1[[#This Row],[Product Sub-Category]],'Product Lookup'!A:A,'Product Lookup'!B:B)</f>
        <v>Paper</v>
      </c>
      <c r="E1085" s="1">
        <v>74</v>
      </c>
      <c r="F1085" s="4">
        <v>48.04</v>
      </c>
      <c r="G1085" s="1">
        <v>0.05</v>
      </c>
      <c r="H1085" s="2">
        <v>42112</v>
      </c>
      <c r="I1085" s="2">
        <v>42117</v>
      </c>
      <c r="J1085" s="1" t="s">
        <v>98</v>
      </c>
      <c r="K1085" s="1">
        <v>33916</v>
      </c>
      <c r="L1085" s="1" t="s">
        <v>32</v>
      </c>
      <c r="M1085" s="1" t="s">
        <v>283</v>
      </c>
      <c r="N1085" s="1" t="s">
        <v>242</v>
      </c>
      <c r="O1085" s="1" t="s">
        <v>2245</v>
      </c>
      <c r="P1085" s="1" t="s">
        <v>58</v>
      </c>
      <c r="Q1085" s="1" t="s">
        <v>83</v>
      </c>
      <c r="R1085" s="1" t="s">
        <v>42</v>
      </c>
      <c r="S1085" s="1" t="s">
        <v>53</v>
      </c>
      <c r="T1085" s="1"/>
      <c r="Y1085" s="1"/>
    </row>
    <row r="1086" spans="1:25" x14ac:dyDescent="0.35">
      <c r="A1086" s="1">
        <v>1959</v>
      </c>
      <c r="B1086" s="1" t="str">
        <f>VLOOKUP(Table1[[#This Row],[Customer ID]],'Customer Lookup'!A:B,2,)</f>
        <v>Bonnie Matthews Rowland</v>
      </c>
      <c r="C1086" s="1">
        <v>26342</v>
      </c>
      <c r="D1086" s="1" t="str">
        <f>_xlfn.XLOOKUP(Table1[[#This Row],[Product Sub-Category]],'Product Lookup'!A:A,'Product Lookup'!B:B)</f>
        <v>Paper</v>
      </c>
      <c r="E1086" s="1">
        <v>5</v>
      </c>
      <c r="F1086" s="4">
        <v>6.68</v>
      </c>
      <c r="G1086" s="1">
        <v>0.05</v>
      </c>
      <c r="H1086" s="2">
        <v>42112</v>
      </c>
      <c r="I1086" s="2">
        <v>42119</v>
      </c>
      <c r="J1086" s="1" t="s">
        <v>98</v>
      </c>
      <c r="K1086" s="1">
        <v>33916</v>
      </c>
      <c r="L1086" s="1" t="s">
        <v>32</v>
      </c>
      <c r="M1086" s="1" t="s">
        <v>283</v>
      </c>
      <c r="N1086" s="1" t="s">
        <v>242</v>
      </c>
      <c r="O1086" s="1" t="s">
        <v>2244</v>
      </c>
      <c r="P1086" s="1" t="s">
        <v>58</v>
      </c>
      <c r="Q1086" s="1" t="s">
        <v>83</v>
      </c>
      <c r="R1086" s="1" t="s">
        <v>42</v>
      </c>
      <c r="S1086" s="1" t="s">
        <v>53</v>
      </c>
      <c r="T1086" s="1"/>
      <c r="Y1086" s="1"/>
    </row>
    <row r="1087" spans="1:25" x14ac:dyDescent="0.35">
      <c r="A1087" s="1">
        <v>1962</v>
      </c>
      <c r="B1087" s="1" t="str">
        <f>VLOOKUP(Table1[[#This Row],[Customer ID]],'Customer Lookup'!A:B,2,)</f>
        <v>Sean Burton</v>
      </c>
      <c r="C1087" s="1">
        <v>88857</v>
      </c>
      <c r="D1087" s="1" t="str">
        <f>_xlfn.XLOOKUP(Table1[[#This Row],[Product Sub-Category]],'Product Lookup'!A:A,'Product Lookup'!B:B)</f>
        <v>Paper</v>
      </c>
      <c r="E1087" s="1">
        <v>18</v>
      </c>
      <c r="F1087" s="4">
        <v>48.04</v>
      </c>
      <c r="G1087" s="1">
        <v>0.05</v>
      </c>
      <c r="H1087" s="2">
        <v>42112</v>
      </c>
      <c r="I1087" s="2">
        <v>42117</v>
      </c>
      <c r="J1087" s="1" t="s">
        <v>98</v>
      </c>
      <c r="K1087" s="1">
        <v>48601</v>
      </c>
      <c r="L1087" s="1" t="s">
        <v>32</v>
      </c>
      <c r="M1087" s="1" t="s">
        <v>734</v>
      </c>
      <c r="N1087" s="1" t="s">
        <v>215</v>
      </c>
      <c r="O1087" s="1" t="s">
        <v>2244</v>
      </c>
      <c r="P1087" s="1" t="s">
        <v>58</v>
      </c>
      <c r="Q1087" s="1" t="s">
        <v>83</v>
      </c>
      <c r="R1087" s="1" t="s">
        <v>42</v>
      </c>
      <c r="S1087" s="1" t="s">
        <v>53</v>
      </c>
      <c r="T1087" s="1"/>
      <c r="Y1087" s="1"/>
    </row>
    <row r="1088" spans="1:25" x14ac:dyDescent="0.35">
      <c r="A1088" s="1">
        <v>1962</v>
      </c>
      <c r="B1088" s="1" t="str">
        <f>VLOOKUP(Table1[[#This Row],[Customer ID]],'Customer Lookup'!A:B,2,)</f>
        <v>Sean Burton</v>
      </c>
      <c r="C1088" s="1">
        <v>88857</v>
      </c>
      <c r="D1088" s="1" t="str">
        <f>_xlfn.XLOOKUP(Table1[[#This Row],[Product Sub-Category]],'Product Lookup'!A:A,'Product Lookup'!B:B)</f>
        <v>Paper</v>
      </c>
      <c r="E1088" s="1">
        <v>1</v>
      </c>
      <c r="F1088" s="4">
        <v>6.68</v>
      </c>
      <c r="G1088" s="1">
        <v>0.05</v>
      </c>
      <c r="H1088" s="2">
        <v>42112</v>
      </c>
      <c r="I1088" s="2">
        <v>42119</v>
      </c>
      <c r="J1088" s="1" t="s">
        <v>98</v>
      </c>
      <c r="K1088" s="1">
        <v>48601</v>
      </c>
      <c r="L1088" s="1" t="s">
        <v>32</v>
      </c>
      <c r="M1088" s="1" t="s">
        <v>734</v>
      </c>
      <c r="N1088" s="1" t="s">
        <v>215</v>
      </c>
      <c r="O1088" s="1" t="s">
        <v>2244</v>
      </c>
      <c r="P1088" s="1" t="s">
        <v>58</v>
      </c>
      <c r="Q1088" s="1" t="s">
        <v>83</v>
      </c>
      <c r="R1088" s="1" t="s">
        <v>42</v>
      </c>
      <c r="S1088" s="1" t="s">
        <v>53</v>
      </c>
      <c r="T1088" s="1"/>
      <c r="Y1088" s="1"/>
    </row>
    <row r="1089" spans="1:25" x14ac:dyDescent="0.35">
      <c r="A1089" s="1">
        <v>1967</v>
      </c>
      <c r="B1089" s="1" t="str">
        <f>VLOOKUP(Table1[[#This Row],[Customer ID]],'Customer Lookup'!A:B,2,)</f>
        <v>Carolyn Hoffman</v>
      </c>
      <c r="C1089" s="1">
        <v>89456</v>
      </c>
      <c r="D1089" s="1" t="str">
        <f>_xlfn.XLOOKUP(Table1[[#This Row],[Product Sub-Category]],'Product Lookup'!A:A,'Product Lookup'!B:B)</f>
        <v>Appliances</v>
      </c>
      <c r="E1089" s="1">
        <v>8</v>
      </c>
      <c r="F1089" s="4">
        <v>78.650000000000006</v>
      </c>
      <c r="G1089" s="1">
        <v>0.05</v>
      </c>
      <c r="H1089" s="2">
        <v>42081</v>
      </c>
      <c r="I1089" s="2">
        <v>42082</v>
      </c>
      <c r="J1089" s="1" t="s">
        <v>50</v>
      </c>
      <c r="K1089" s="1">
        <v>52732</v>
      </c>
      <c r="L1089" s="1" t="s">
        <v>22</v>
      </c>
      <c r="M1089" s="1" t="s">
        <v>629</v>
      </c>
      <c r="N1089" s="1" t="s">
        <v>228</v>
      </c>
      <c r="O1089" s="1" t="s">
        <v>2245</v>
      </c>
      <c r="P1089" s="1" t="s">
        <v>58</v>
      </c>
      <c r="Q1089" s="1" t="s">
        <v>196</v>
      </c>
      <c r="R1089" s="1" t="s">
        <v>51</v>
      </c>
      <c r="S1089" s="1" t="s">
        <v>75</v>
      </c>
      <c r="T1089" s="1"/>
      <c r="Y1089" s="1"/>
    </row>
    <row r="1090" spans="1:25" x14ac:dyDescent="0.35">
      <c r="A1090" s="1">
        <v>1971</v>
      </c>
      <c r="B1090" s="1" t="str">
        <f>VLOOKUP(Table1[[#This Row],[Customer ID]],'Customer Lookup'!A:B,2,)</f>
        <v>Marsha Roy</v>
      </c>
      <c r="C1090" s="1">
        <v>91550</v>
      </c>
      <c r="D1090" s="1" t="str">
        <f>_xlfn.XLOOKUP(Table1[[#This Row],[Product Sub-Category]],'Product Lookup'!A:A,'Product Lookup'!B:B)</f>
        <v>Envelopes</v>
      </c>
      <c r="E1090" s="1">
        <v>3</v>
      </c>
      <c r="F1090" s="4">
        <v>11.58</v>
      </c>
      <c r="G1090" s="1">
        <v>0.05</v>
      </c>
      <c r="H1090" s="2">
        <v>42022</v>
      </c>
      <c r="I1090" s="2">
        <v>42023</v>
      </c>
      <c r="J1090" s="1" t="s">
        <v>50</v>
      </c>
      <c r="K1090" s="1">
        <v>38801</v>
      </c>
      <c r="L1090" s="1" t="s">
        <v>32</v>
      </c>
      <c r="M1090" s="1" t="s">
        <v>735</v>
      </c>
      <c r="N1090" s="1" t="s">
        <v>364</v>
      </c>
      <c r="O1090" s="1" t="s">
        <v>2243</v>
      </c>
      <c r="P1090" s="1" t="s">
        <v>58</v>
      </c>
      <c r="Q1090" s="1" t="s">
        <v>61</v>
      </c>
      <c r="R1090" s="1" t="s">
        <v>81</v>
      </c>
      <c r="S1090" s="1" t="s">
        <v>53</v>
      </c>
      <c r="T1090" s="1"/>
      <c r="Y1090" s="1"/>
    </row>
    <row r="1091" spans="1:25" x14ac:dyDescent="0.35">
      <c r="A1091" s="1">
        <v>1972</v>
      </c>
      <c r="B1091" s="1" t="str">
        <f>VLOOKUP(Table1[[#This Row],[Customer ID]],'Customer Lookup'!A:B,2,)</f>
        <v>Priscilla Brandon</v>
      </c>
      <c r="C1091" s="1">
        <v>91550</v>
      </c>
      <c r="D1091" s="1" t="str">
        <f>_xlfn.XLOOKUP(Table1[[#This Row],[Product Sub-Category]],'Product Lookup'!A:A,'Product Lookup'!B:B)</f>
        <v>Chairs</v>
      </c>
      <c r="E1091" s="1">
        <v>6</v>
      </c>
      <c r="F1091" s="4">
        <v>350.99</v>
      </c>
      <c r="G1091" s="1">
        <v>0.1</v>
      </c>
      <c r="H1091" s="2">
        <v>42022</v>
      </c>
      <c r="I1091" s="2">
        <v>42024</v>
      </c>
      <c r="J1091" s="1" t="s">
        <v>50</v>
      </c>
      <c r="K1091" s="1">
        <v>19090</v>
      </c>
      <c r="L1091" s="1" t="s">
        <v>22</v>
      </c>
      <c r="M1091" s="1" t="s">
        <v>736</v>
      </c>
      <c r="N1091" s="1" t="s">
        <v>174</v>
      </c>
      <c r="O1091" s="1" t="s">
        <v>2243</v>
      </c>
      <c r="P1091" s="1" t="s">
        <v>34</v>
      </c>
      <c r="Q1091" s="1" t="s">
        <v>35</v>
      </c>
      <c r="R1091" s="1" t="s">
        <v>81</v>
      </c>
      <c r="S1091" s="1" t="s">
        <v>36</v>
      </c>
      <c r="T1091" s="1"/>
      <c r="Y1091" s="1"/>
    </row>
    <row r="1092" spans="1:25" x14ac:dyDescent="0.35">
      <c r="A1092" s="1">
        <v>1972</v>
      </c>
      <c r="B1092" s="1" t="str">
        <f>VLOOKUP(Table1[[#This Row],[Customer ID]],'Customer Lookup'!A:B,2,)</f>
        <v>Priscilla Brandon</v>
      </c>
      <c r="C1092" s="1">
        <v>91550</v>
      </c>
      <c r="D1092" s="1" t="str">
        <f>_xlfn.XLOOKUP(Table1[[#This Row],[Product Sub-Category]],'Product Lookup'!A:A,'Product Lookup'!B:B)</f>
        <v>Office Machines</v>
      </c>
      <c r="E1092" s="1">
        <v>5</v>
      </c>
      <c r="F1092" s="4">
        <v>15.99</v>
      </c>
      <c r="G1092" s="1">
        <v>0.05</v>
      </c>
      <c r="H1092" s="2">
        <v>42022</v>
      </c>
      <c r="I1092" s="2">
        <v>42024</v>
      </c>
      <c r="J1092" s="1" t="s">
        <v>50</v>
      </c>
      <c r="K1092" s="1">
        <v>19090</v>
      </c>
      <c r="L1092" s="1" t="s">
        <v>22</v>
      </c>
      <c r="M1092" s="1" t="s">
        <v>736</v>
      </c>
      <c r="N1092" s="1" t="s">
        <v>174</v>
      </c>
      <c r="O1092" s="1" t="s">
        <v>2244</v>
      </c>
      <c r="P1092" s="1" t="s">
        <v>73</v>
      </c>
      <c r="Q1092" s="1" t="s">
        <v>74</v>
      </c>
      <c r="R1092" s="1" t="s">
        <v>81</v>
      </c>
      <c r="S1092" s="1" t="s">
        <v>53</v>
      </c>
      <c r="T1092" s="1"/>
      <c r="Y1092" s="1"/>
    </row>
    <row r="1093" spans="1:25" x14ac:dyDescent="0.35">
      <c r="A1093" s="1">
        <v>1974</v>
      </c>
      <c r="B1093" s="1" t="str">
        <f>VLOOKUP(Table1[[#This Row],[Customer ID]],'Customer Lookup'!A:B,2,)</f>
        <v>Robert Brantley</v>
      </c>
      <c r="C1093" s="1">
        <v>89040</v>
      </c>
      <c r="D1093" s="1" t="str">
        <f>_xlfn.XLOOKUP(Table1[[#This Row],[Product Sub-Category]],'Product Lookup'!A:A,'Product Lookup'!B:B)</f>
        <v>Appliances</v>
      </c>
      <c r="E1093" s="1">
        <v>5</v>
      </c>
      <c r="F1093" s="4">
        <v>20.48</v>
      </c>
      <c r="G1093" s="1">
        <v>0.05</v>
      </c>
      <c r="H1093" s="2">
        <v>42144</v>
      </c>
      <c r="I1093" s="2">
        <v>42145</v>
      </c>
      <c r="J1093" s="1" t="s">
        <v>50</v>
      </c>
      <c r="K1093" s="1">
        <v>48127</v>
      </c>
      <c r="L1093" s="1" t="s">
        <v>32</v>
      </c>
      <c r="M1093" s="1" t="s">
        <v>737</v>
      </c>
      <c r="N1093" s="1" t="s">
        <v>215</v>
      </c>
      <c r="O1093" s="1" t="s">
        <v>2244</v>
      </c>
      <c r="P1093" s="1" t="s">
        <v>58</v>
      </c>
      <c r="Q1093" s="1" t="s">
        <v>196</v>
      </c>
      <c r="R1093" s="1" t="s">
        <v>104</v>
      </c>
      <c r="S1093" s="1" t="s">
        <v>53</v>
      </c>
      <c r="T1093" s="1"/>
      <c r="Y1093" s="1"/>
    </row>
    <row r="1094" spans="1:25" x14ac:dyDescent="0.35">
      <c r="A1094" s="1">
        <v>1974</v>
      </c>
      <c r="B1094" s="1" t="str">
        <f>VLOOKUP(Table1[[#This Row],[Customer ID]],'Customer Lookup'!A:B,2,)</f>
        <v>Robert Brantley</v>
      </c>
      <c r="C1094" s="1">
        <v>89040</v>
      </c>
      <c r="D1094" s="1" t="str">
        <f>_xlfn.XLOOKUP(Table1[[#This Row],[Product Sub-Category]],'Product Lookup'!A:A,'Product Lookup'!B:B)</f>
        <v>Envelopes</v>
      </c>
      <c r="E1094" s="1">
        <v>3</v>
      </c>
      <c r="F1094" s="4">
        <v>15.67</v>
      </c>
      <c r="G1094" s="1">
        <v>0.05</v>
      </c>
      <c r="H1094" s="2">
        <v>42144</v>
      </c>
      <c r="I1094" s="2">
        <v>42145</v>
      </c>
      <c r="J1094" s="1" t="s">
        <v>50</v>
      </c>
      <c r="K1094" s="1">
        <v>48127</v>
      </c>
      <c r="L1094" s="1" t="s">
        <v>32</v>
      </c>
      <c r="M1094" s="1" t="s">
        <v>737</v>
      </c>
      <c r="N1094" s="1" t="s">
        <v>215</v>
      </c>
      <c r="O1094" s="1" t="s">
        <v>2244</v>
      </c>
      <c r="P1094" s="1" t="s">
        <v>58</v>
      </c>
      <c r="Q1094" s="1" t="s">
        <v>61</v>
      </c>
      <c r="R1094" s="1" t="s">
        <v>104</v>
      </c>
      <c r="S1094" s="1" t="s">
        <v>53</v>
      </c>
      <c r="T1094" s="1"/>
      <c r="Y1094" s="1"/>
    </row>
    <row r="1095" spans="1:25" x14ac:dyDescent="0.35">
      <c r="A1095" s="1">
        <v>1976</v>
      </c>
      <c r="B1095" s="1" t="str">
        <f>VLOOKUP(Table1[[#This Row],[Customer ID]],'Customer Lookup'!A:B,2,)</f>
        <v>Sherri F Vogel</v>
      </c>
      <c r="C1095" s="1">
        <v>89039</v>
      </c>
      <c r="D1095" s="1" t="str">
        <f>_xlfn.XLOOKUP(Table1[[#This Row],[Product Sub-Category]],'Product Lookup'!A:A,'Product Lookup'!B:B)</f>
        <v>Bookcases</v>
      </c>
      <c r="E1095" s="1">
        <v>8</v>
      </c>
      <c r="F1095" s="4">
        <v>70.98</v>
      </c>
      <c r="G1095" s="1">
        <v>0.05</v>
      </c>
      <c r="H1095" s="2">
        <v>42014</v>
      </c>
      <c r="I1095" s="2">
        <v>42015</v>
      </c>
      <c r="J1095" s="1" t="s">
        <v>41</v>
      </c>
      <c r="K1095" s="1">
        <v>48823</v>
      </c>
      <c r="L1095" s="1" t="s">
        <v>22</v>
      </c>
      <c r="M1095" s="1" t="s">
        <v>738</v>
      </c>
      <c r="N1095" s="1" t="s">
        <v>215</v>
      </c>
      <c r="O1095" s="1" t="s">
        <v>2244</v>
      </c>
      <c r="P1095" s="1" t="s">
        <v>34</v>
      </c>
      <c r="Q1095" s="1" t="s">
        <v>151</v>
      </c>
      <c r="R1095" s="1" t="s">
        <v>104</v>
      </c>
      <c r="S1095" s="1" t="s">
        <v>108</v>
      </c>
      <c r="T1095" s="1"/>
      <c r="Y1095" s="1"/>
    </row>
    <row r="1096" spans="1:25" x14ac:dyDescent="0.35">
      <c r="A1096" s="1">
        <v>1976</v>
      </c>
      <c r="B1096" s="1" t="str">
        <f>VLOOKUP(Table1[[#This Row],[Customer ID]],'Customer Lookup'!A:B,2,)</f>
        <v>Sherri F Vogel</v>
      </c>
      <c r="C1096" s="1">
        <v>89039</v>
      </c>
      <c r="D1096" s="1" t="str">
        <f>_xlfn.XLOOKUP(Table1[[#This Row],[Product Sub-Category]],'Product Lookup'!A:A,'Product Lookup'!B:B)</f>
        <v>Pens</v>
      </c>
      <c r="E1096" s="1">
        <v>12</v>
      </c>
      <c r="F1096" s="4">
        <v>11.55</v>
      </c>
      <c r="G1096" s="1">
        <v>0.05</v>
      </c>
      <c r="H1096" s="2">
        <v>42014</v>
      </c>
      <c r="I1096" s="2">
        <v>42016</v>
      </c>
      <c r="J1096" s="1" t="s">
        <v>41</v>
      </c>
      <c r="K1096" s="1">
        <v>48823</v>
      </c>
      <c r="L1096" s="1" t="s">
        <v>32</v>
      </c>
      <c r="M1096" s="1" t="s">
        <v>738</v>
      </c>
      <c r="N1096" s="1" t="s">
        <v>215</v>
      </c>
      <c r="O1096" s="1" t="s">
        <v>2244</v>
      </c>
      <c r="P1096" s="1" t="s">
        <v>58</v>
      </c>
      <c r="Q1096" s="1" t="s">
        <v>25</v>
      </c>
      <c r="R1096" s="1" t="s">
        <v>104</v>
      </c>
      <c r="S1096" s="1" t="s">
        <v>26</v>
      </c>
      <c r="T1096" s="1"/>
      <c r="Y1096" s="1"/>
    </row>
    <row r="1097" spans="1:25" x14ac:dyDescent="0.35">
      <c r="A1097" s="1">
        <v>1976</v>
      </c>
      <c r="B1097" s="1" t="str">
        <f>VLOOKUP(Table1[[#This Row],[Customer ID]],'Customer Lookup'!A:B,2,)</f>
        <v>Sherri F Vogel</v>
      </c>
      <c r="C1097" s="1">
        <v>89041</v>
      </c>
      <c r="D1097" s="1" t="str">
        <f>_xlfn.XLOOKUP(Table1[[#This Row],[Product Sub-Category]],'Product Lookup'!A:A,'Product Lookup'!B:B)</f>
        <v>Paper</v>
      </c>
      <c r="E1097" s="1">
        <v>14</v>
      </c>
      <c r="F1097" s="4">
        <v>40.99</v>
      </c>
      <c r="G1097" s="1">
        <v>0.05</v>
      </c>
      <c r="H1097" s="2">
        <v>42086</v>
      </c>
      <c r="I1097" s="2">
        <v>42088</v>
      </c>
      <c r="J1097" s="1" t="s">
        <v>41</v>
      </c>
      <c r="K1097" s="1">
        <v>48823</v>
      </c>
      <c r="L1097" s="1" t="s">
        <v>32</v>
      </c>
      <c r="M1097" s="1" t="s">
        <v>738</v>
      </c>
      <c r="N1097" s="1" t="s">
        <v>215</v>
      </c>
      <c r="O1097" s="1" t="s">
        <v>1097</v>
      </c>
      <c r="P1097" s="1" t="s">
        <v>58</v>
      </c>
      <c r="Q1097" s="1" t="s">
        <v>83</v>
      </c>
      <c r="R1097" s="1" t="s">
        <v>104</v>
      </c>
      <c r="S1097" s="1" t="s">
        <v>53</v>
      </c>
      <c r="T1097" s="1"/>
      <c r="Y1097" s="1"/>
    </row>
    <row r="1098" spans="1:25" x14ac:dyDescent="0.35">
      <c r="A1098" s="1">
        <v>1979</v>
      </c>
      <c r="B1098" s="1" t="str">
        <f>VLOOKUP(Table1[[#This Row],[Customer ID]],'Customer Lookup'!A:B,2,)</f>
        <v>Marianne Weiner Ennis</v>
      </c>
      <c r="C1098" s="1">
        <v>87757</v>
      </c>
      <c r="D1098" s="1" t="str">
        <f>_xlfn.XLOOKUP(Table1[[#This Row],[Product Sub-Category]],'Product Lookup'!A:A,'Product Lookup'!B:B)</f>
        <v>Telephones</v>
      </c>
      <c r="E1098" s="1">
        <v>4</v>
      </c>
      <c r="F1098" s="4">
        <v>20.99</v>
      </c>
      <c r="G1098" s="1">
        <v>0.05</v>
      </c>
      <c r="H1098" s="2">
        <v>42129</v>
      </c>
      <c r="I1098" s="2">
        <v>42130</v>
      </c>
      <c r="J1098" s="1" t="s">
        <v>31</v>
      </c>
      <c r="K1098" s="1">
        <v>80122</v>
      </c>
      <c r="L1098" s="1" t="s">
        <v>32</v>
      </c>
      <c r="M1098" s="1" t="s">
        <v>739</v>
      </c>
      <c r="N1098" s="1" t="s">
        <v>194</v>
      </c>
      <c r="O1098" s="1" t="s">
        <v>2245</v>
      </c>
      <c r="P1098" s="1" t="s">
        <v>73</v>
      </c>
      <c r="Q1098" s="1" t="s">
        <v>2234</v>
      </c>
      <c r="R1098" s="1" t="s">
        <v>81</v>
      </c>
      <c r="S1098" s="1" t="s">
        <v>44</v>
      </c>
      <c r="T1098" s="1"/>
      <c r="Y1098" s="1"/>
    </row>
    <row r="1099" spans="1:25" x14ac:dyDescent="0.35">
      <c r="A1099" s="1">
        <v>1984</v>
      </c>
      <c r="B1099" s="1" t="str">
        <f>VLOOKUP(Table1[[#This Row],[Customer ID]],'Customer Lookup'!A:B,2,)</f>
        <v>Lynne Wilcox</v>
      </c>
      <c r="C1099" s="1">
        <v>91258</v>
      </c>
      <c r="D1099" s="1" t="str">
        <f>_xlfn.XLOOKUP(Table1[[#This Row],[Product Sub-Category]],'Product Lookup'!A:A,'Product Lookup'!B:B)</f>
        <v>Computer Peripherals</v>
      </c>
      <c r="E1099" s="1">
        <v>38</v>
      </c>
      <c r="F1099" s="4">
        <v>7.37</v>
      </c>
      <c r="G1099" s="1">
        <v>0.05</v>
      </c>
      <c r="H1099" s="2">
        <v>42140</v>
      </c>
      <c r="I1099" s="2">
        <v>42140</v>
      </c>
      <c r="J1099" s="1" t="s">
        <v>31</v>
      </c>
      <c r="K1099" s="1">
        <v>29915</v>
      </c>
      <c r="L1099" s="1" t="s">
        <v>32</v>
      </c>
      <c r="M1099" s="1" t="s">
        <v>444</v>
      </c>
      <c r="N1099" s="1" t="s">
        <v>443</v>
      </c>
      <c r="O1099" s="1" t="s">
        <v>2244</v>
      </c>
      <c r="P1099" s="1" t="s">
        <v>73</v>
      </c>
      <c r="Q1099" s="1" t="s">
        <v>144</v>
      </c>
      <c r="R1099" s="1" t="s">
        <v>104</v>
      </c>
      <c r="S1099" s="1" t="s">
        <v>44</v>
      </c>
      <c r="T1099" s="1"/>
      <c r="Y1099" s="1"/>
    </row>
    <row r="1100" spans="1:25" x14ac:dyDescent="0.35">
      <c r="A1100" s="1">
        <v>1986</v>
      </c>
      <c r="B1100" s="1" t="str">
        <f>VLOOKUP(Table1[[#This Row],[Customer ID]],'Customer Lookup'!A:B,2,)</f>
        <v>Lynda Rosenthal</v>
      </c>
      <c r="C1100" s="1">
        <v>90888</v>
      </c>
      <c r="D1100" s="1" t="str">
        <f>_xlfn.XLOOKUP(Table1[[#This Row],[Product Sub-Category]],'Product Lookup'!A:A,'Product Lookup'!B:B)</f>
        <v>Storage</v>
      </c>
      <c r="E1100" s="1">
        <v>23</v>
      </c>
      <c r="F1100" s="4">
        <v>15.31</v>
      </c>
      <c r="G1100" s="1">
        <v>0.05</v>
      </c>
      <c r="H1100" s="2">
        <v>42130</v>
      </c>
      <c r="I1100" s="2">
        <v>42131</v>
      </c>
      <c r="J1100" s="1" t="s">
        <v>31</v>
      </c>
      <c r="K1100" s="1">
        <v>79701</v>
      </c>
      <c r="L1100" s="1" t="s">
        <v>32</v>
      </c>
      <c r="M1100" s="1" t="s">
        <v>740</v>
      </c>
      <c r="N1100" s="1" t="s">
        <v>112</v>
      </c>
      <c r="O1100" s="1" t="s">
        <v>2244</v>
      </c>
      <c r="P1100" s="1" t="s">
        <v>58</v>
      </c>
      <c r="Q1100" s="1" t="s">
        <v>119</v>
      </c>
      <c r="R1100" s="1" t="s">
        <v>42</v>
      </c>
      <c r="S1100" s="1" t="s">
        <v>53</v>
      </c>
      <c r="T1100" s="1"/>
      <c r="Y1100" s="1"/>
    </row>
    <row r="1101" spans="1:25" x14ac:dyDescent="0.35">
      <c r="A1101" s="1">
        <v>1986</v>
      </c>
      <c r="B1101" s="1" t="str">
        <f>VLOOKUP(Table1[[#This Row],[Customer ID]],'Customer Lookup'!A:B,2,)</f>
        <v>Lynda Rosenthal</v>
      </c>
      <c r="C1101" s="1">
        <v>90888</v>
      </c>
      <c r="D1101" s="1" t="str">
        <f>_xlfn.XLOOKUP(Table1[[#This Row],[Product Sub-Category]],'Product Lookup'!A:A,'Product Lookup'!B:B)</f>
        <v>Telephones</v>
      </c>
      <c r="E1101" s="1">
        <v>4</v>
      </c>
      <c r="F1101" s="4">
        <v>7.99</v>
      </c>
      <c r="G1101" s="1">
        <v>0.05</v>
      </c>
      <c r="H1101" s="2">
        <v>42130</v>
      </c>
      <c r="I1101" s="2">
        <v>42132</v>
      </c>
      <c r="J1101" s="1" t="s">
        <v>31</v>
      </c>
      <c r="K1101" s="1">
        <v>79701</v>
      </c>
      <c r="L1101" s="1" t="s">
        <v>22</v>
      </c>
      <c r="M1101" s="1" t="s">
        <v>740</v>
      </c>
      <c r="N1101" s="1" t="s">
        <v>112</v>
      </c>
      <c r="O1101" s="1" t="s">
        <v>1097</v>
      </c>
      <c r="P1101" s="1" t="s">
        <v>73</v>
      </c>
      <c r="Q1101" s="1" t="s">
        <v>2234</v>
      </c>
      <c r="R1101" s="1" t="s">
        <v>42</v>
      </c>
      <c r="S1101" s="1" t="s">
        <v>75</v>
      </c>
      <c r="T1101" s="1"/>
      <c r="Y1101" s="1"/>
    </row>
    <row r="1102" spans="1:25" x14ac:dyDescent="0.35">
      <c r="A1102" s="1">
        <v>1988</v>
      </c>
      <c r="B1102" s="1" t="str">
        <f>VLOOKUP(Table1[[#This Row],[Customer ID]],'Customer Lookup'!A:B,2,)</f>
        <v>Anna Burgess</v>
      </c>
      <c r="C1102" s="1">
        <v>89999</v>
      </c>
      <c r="D1102" s="1" t="str">
        <f>_xlfn.XLOOKUP(Table1[[#This Row],[Product Sub-Category]],'Product Lookup'!A:A,'Product Lookup'!B:B)</f>
        <v>Furnishings</v>
      </c>
      <c r="E1102" s="1">
        <v>3</v>
      </c>
      <c r="F1102" s="4">
        <v>20.98</v>
      </c>
      <c r="G1102" s="1">
        <v>0.05</v>
      </c>
      <c r="H1102" s="2">
        <v>42007</v>
      </c>
      <c r="I1102" s="2">
        <v>42008</v>
      </c>
      <c r="J1102" s="1" t="s">
        <v>21</v>
      </c>
      <c r="K1102" s="1">
        <v>84020</v>
      </c>
      <c r="L1102" s="1" t="s">
        <v>32</v>
      </c>
      <c r="M1102" s="1" t="s">
        <v>730</v>
      </c>
      <c r="N1102" s="1" t="s">
        <v>161</v>
      </c>
      <c r="O1102" s="1" t="s">
        <v>1097</v>
      </c>
      <c r="P1102" s="1" t="s">
        <v>34</v>
      </c>
      <c r="Q1102" s="1" t="s">
        <v>52</v>
      </c>
      <c r="R1102" s="1" t="s">
        <v>42</v>
      </c>
      <c r="S1102" s="1" t="s">
        <v>75</v>
      </c>
      <c r="T1102" s="1"/>
      <c r="Y1102" s="1"/>
    </row>
    <row r="1103" spans="1:25" x14ac:dyDescent="0.35">
      <c r="A1103" s="1">
        <v>1989</v>
      </c>
      <c r="B1103" s="1" t="str">
        <f>VLOOKUP(Table1[[#This Row],[Customer ID]],'Customer Lookup'!A:B,2,)</f>
        <v>David Weaver</v>
      </c>
      <c r="C1103" s="1">
        <v>90000</v>
      </c>
      <c r="D1103" s="1" t="str">
        <f>_xlfn.XLOOKUP(Table1[[#This Row],[Product Sub-Category]],'Product Lookup'!A:A,'Product Lookup'!B:B)</f>
        <v>Chairs</v>
      </c>
      <c r="E1103" s="1">
        <v>8</v>
      </c>
      <c r="F1103" s="4">
        <v>355.98</v>
      </c>
      <c r="G1103" s="1">
        <v>0.1</v>
      </c>
      <c r="H1103" s="2">
        <v>42025</v>
      </c>
      <c r="I1103" s="2">
        <v>42026</v>
      </c>
      <c r="J1103" s="1" t="s">
        <v>31</v>
      </c>
      <c r="K1103" s="1">
        <v>84117</v>
      </c>
      <c r="L1103" s="1" t="s">
        <v>22</v>
      </c>
      <c r="M1103" s="1" t="s">
        <v>741</v>
      </c>
      <c r="N1103" s="1" t="s">
        <v>161</v>
      </c>
      <c r="O1103" s="1" t="s">
        <v>1097</v>
      </c>
      <c r="P1103" s="1" t="s">
        <v>34</v>
      </c>
      <c r="Q1103" s="1" t="s">
        <v>35</v>
      </c>
      <c r="R1103" s="1" t="s">
        <v>42</v>
      </c>
      <c r="S1103" s="1" t="s">
        <v>36</v>
      </c>
      <c r="T1103" s="1"/>
      <c r="Y1103" s="1"/>
    </row>
    <row r="1104" spans="1:25" x14ac:dyDescent="0.35">
      <c r="A1104" s="1">
        <v>1989</v>
      </c>
      <c r="B1104" s="1" t="str">
        <f>VLOOKUP(Table1[[#This Row],[Customer ID]],'Customer Lookup'!A:B,2,)</f>
        <v>David Weaver</v>
      </c>
      <c r="C1104" s="1">
        <v>90000</v>
      </c>
      <c r="D1104" s="1" t="str">
        <f>_xlfn.XLOOKUP(Table1[[#This Row],[Product Sub-Category]],'Product Lookup'!A:A,'Product Lookup'!B:B)</f>
        <v>Paper</v>
      </c>
      <c r="E1104" s="1">
        <v>5</v>
      </c>
      <c r="F1104" s="4">
        <v>19.98</v>
      </c>
      <c r="G1104" s="1">
        <v>0.05</v>
      </c>
      <c r="H1104" s="2">
        <v>42025</v>
      </c>
      <c r="I1104" s="2">
        <v>42026</v>
      </c>
      <c r="J1104" s="1" t="s">
        <v>31</v>
      </c>
      <c r="K1104" s="1">
        <v>84117</v>
      </c>
      <c r="L1104" s="1" t="s">
        <v>32</v>
      </c>
      <c r="M1104" s="1" t="s">
        <v>741</v>
      </c>
      <c r="N1104" s="1" t="s">
        <v>161</v>
      </c>
      <c r="O1104" s="1" t="s">
        <v>1097</v>
      </c>
      <c r="P1104" s="1" t="s">
        <v>58</v>
      </c>
      <c r="Q1104" s="1" t="s">
        <v>83</v>
      </c>
      <c r="R1104" s="1" t="s">
        <v>42</v>
      </c>
      <c r="S1104" s="1" t="s">
        <v>53</v>
      </c>
      <c r="T1104" s="1"/>
      <c r="Y1104" s="1"/>
    </row>
    <row r="1105" spans="1:25" x14ac:dyDescent="0.35">
      <c r="A1105" s="1">
        <v>1989</v>
      </c>
      <c r="B1105" s="1" t="str">
        <f>VLOOKUP(Table1[[#This Row],[Customer ID]],'Customer Lookup'!A:B,2,)</f>
        <v>David Weaver</v>
      </c>
      <c r="C1105" s="1">
        <v>90001</v>
      </c>
      <c r="D1105" s="1" t="str">
        <f>_xlfn.XLOOKUP(Table1[[#This Row],[Product Sub-Category]],'Product Lookup'!A:A,'Product Lookup'!B:B)</f>
        <v>Computer Peripherals</v>
      </c>
      <c r="E1105" s="1">
        <v>11</v>
      </c>
      <c r="F1105" s="4">
        <v>30.98</v>
      </c>
      <c r="G1105" s="1">
        <v>0.05</v>
      </c>
      <c r="H1105" s="2">
        <v>42139</v>
      </c>
      <c r="I1105" s="2">
        <v>42140</v>
      </c>
      <c r="J1105" s="1" t="s">
        <v>21</v>
      </c>
      <c r="K1105" s="1">
        <v>84117</v>
      </c>
      <c r="L1105" s="1" t="s">
        <v>32</v>
      </c>
      <c r="M1105" s="1" t="s">
        <v>741</v>
      </c>
      <c r="N1105" s="1" t="s">
        <v>161</v>
      </c>
      <c r="O1105" s="1" t="s">
        <v>1097</v>
      </c>
      <c r="P1105" s="1" t="s">
        <v>73</v>
      </c>
      <c r="Q1105" s="1" t="s">
        <v>144</v>
      </c>
      <c r="R1105" s="1" t="s">
        <v>81</v>
      </c>
      <c r="S1105" s="1" t="s">
        <v>53</v>
      </c>
      <c r="T1105" s="1"/>
      <c r="Y1105" s="1"/>
    </row>
    <row r="1106" spans="1:25" x14ac:dyDescent="0.35">
      <c r="A1106" s="1">
        <v>1989</v>
      </c>
      <c r="B1106" s="1" t="str">
        <f>VLOOKUP(Table1[[#This Row],[Customer ID]],'Customer Lookup'!A:B,2,)</f>
        <v>David Weaver</v>
      </c>
      <c r="C1106" s="1">
        <v>90001</v>
      </c>
      <c r="D1106" s="1" t="str">
        <f>_xlfn.XLOOKUP(Table1[[#This Row],[Product Sub-Category]],'Product Lookup'!A:A,'Product Lookup'!B:B)</f>
        <v>Paper</v>
      </c>
      <c r="E1106" s="1">
        <v>11</v>
      </c>
      <c r="F1106" s="4">
        <v>40.99</v>
      </c>
      <c r="G1106" s="1">
        <v>0.05</v>
      </c>
      <c r="H1106" s="2">
        <v>42139</v>
      </c>
      <c r="I1106" s="2">
        <v>42142</v>
      </c>
      <c r="J1106" s="1" t="s">
        <v>21</v>
      </c>
      <c r="K1106" s="1">
        <v>84117</v>
      </c>
      <c r="L1106" s="1" t="s">
        <v>32</v>
      </c>
      <c r="M1106" s="1" t="s">
        <v>741</v>
      </c>
      <c r="N1106" s="1" t="s">
        <v>161</v>
      </c>
      <c r="O1106" s="1" t="s">
        <v>1097</v>
      </c>
      <c r="P1106" s="1" t="s">
        <v>58</v>
      </c>
      <c r="Q1106" s="1" t="s">
        <v>83</v>
      </c>
      <c r="R1106" s="1" t="s">
        <v>81</v>
      </c>
      <c r="S1106" s="1" t="s">
        <v>53</v>
      </c>
      <c r="T1106" s="1"/>
      <c r="Y1106" s="1"/>
    </row>
    <row r="1107" spans="1:25" x14ac:dyDescent="0.35">
      <c r="A1107" s="1">
        <v>1989</v>
      </c>
      <c r="B1107" s="1" t="str">
        <f>VLOOKUP(Table1[[#This Row],[Customer ID]],'Customer Lookup'!A:B,2,)</f>
        <v>David Weaver</v>
      </c>
      <c r="C1107" s="1">
        <v>90003</v>
      </c>
      <c r="D1107" s="1" t="str">
        <f>_xlfn.XLOOKUP(Table1[[#This Row],[Product Sub-Category]],'Product Lookup'!A:A,'Product Lookup'!B:B)</f>
        <v>Pens</v>
      </c>
      <c r="E1107" s="1">
        <v>11</v>
      </c>
      <c r="F1107" s="4">
        <v>1.6</v>
      </c>
      <c r="G1107" s="1">
        <v>0.05</v>
      </c>
      <c r="H1107" s="2">
        <v>42124</v>
      </c>
      <c r="I1107" s="2">
        <v>42124</v>
      </c>
      <c r="J1107" s="1" t="s">
        <v>50</v>
      </c>
      <c r="K1107" s="1">
        <v>84117</v>
      </c>
      <c r="L1107" s="1" t="s">
        <v>32</v>
      </c>
      <c r="M1107" s="1" t="s">
        <v>741</v>
      </c>
      <c r="N1107" s="1" t="s">
        <v>161</v>
      </c>
      <c r="O1107" s="1" t="s">
        <v>1097</v>
      </c>
      <c r="P1107" s="1" t="s">
        <v>58</v>
      </c>
      <c r="Q1107" s="1" t="s">
        <v>25</v>
      </c>
      <c r="R1107" s="1" t="s">
        <v>42</v>
      </c>
      <c r="S1107" s="1" t="s">
        <v>26</v>
      </c>
      <c r="T1107" s="1"/>
      <c r="Y1107" s="1"/>
    </row>
    <row r="1108" spans="1:25" x14ac:dyDescent="0.35">
      <c r="A1108" s="1">
        <v>1991</v>
      </c>
      <c r="B1108" s="1" t="str">
        <f>VLOOKUP(Table1[[#This Row],[Customer ID]],'Customer Lookup'!A:B,2,)</f>
        <v>Paula Hubbard</v>
      </c>
      <c r="C1108" s="1">
        <v>90002</v>
      </c>
      <c r="D1108" s="1" t="str">
        <f>_xlfn.XLOOKUP(Table1[[#This Row],[Product Sub-Category]],'Product Lookup'!A:A,'Product Lookup'!B:B)</f>
        <v>Paper</v>
      </c>
      <c r="E1108" s="1">
        <v>18</v>
      </c>
      <c r="F1108" s="4">
        <v>47.9</v>
      </c>
      <c r="G1108" s="1">
        <v>0.05</v>
      </c>
      <c r="H1108" s="2">
        <v>42057</v>
      </c>
      <c r="I1108" s="2">
        <v>42059</v>
      </c>
      <c r="J1108" s="1" t="s">
        <v>50</v>
      </c>
      <c r="K1108" s="1">
        <v>84118</v>
      </c>
      <c r="L1108" s="1" t="s">
        <v>32</v>
      </c>
      <c r="M1108" s="1" t="s">
        <v>742</v>
      </c>
      <c r="N1108" s="1" t="s">
        <v>161</v>
      </c>
      <c r="O1108" s="1" t="s">
        <v>2245</v>
      </c>
      <c r="P1108" s="1" t="s">
        <v>58</v>
      </c>
      <c r="Q1108" s="1" t="s">
        <v>83</v>
      </c>
      <c r="R1108" s="1" t="s">
        <v>42</v>
      </c>
      <c r="S1108" s="1" t="s">
        <v>53</v>
      </c>
      <c r="T1108" s="1"/>
      <c r="Y1108" s="1"/>
    </row>
    <row r="1109" spans="1:25" x14ac:dyDescent="0.35">
      <c r="A1109" s="1">
        <v>1997</v>
      </c>
      <c r="B1109" s="1" t="str">
        <f>VLOOKUP(Table1[[#This Row],[Customer ID]],'Customer Lookup'!A:B,2,)</f>
        <v>Harriet Bowman</v>
      </c>
      <c r="C1109" s="1">
        <v>90333</v>
      </c>
      <c r="D1109" s="1" t="str">
        <f>_xlfn.XLOOKUP(Table1[[#This Row],[Product Sub-Category]],'Product Lookup'!A:A,'Product Lookup'!B:B)</f>
        <v>Telephones</v>
      </c>
      <c r="E1109" s="1">
        <v>4</v>
      </c>
      <c r="F1109" s="4">
        <v>125.99</v>
      </c>
      <c r="G1109" s="1">
        <v>0.1</v>
      </c>
      <c r="H1109" s="2">
        <v>42029</v>
      </c>
      <c r="I1109" s="2">
        <v>42032</v>
      </c>
      <c r="J1109" s="1" t="s">
        <v>31</v>
      </c>
      <c r="K1109" s="1">
        <v>29915</v>
      </c>
      <c r="L1109" s="1" t="s">
        <v>32</v>
      </c>
      <c r="M1109" s="1" t="s">
        <v>444</v>
      </c>
      <c r="N1109" s="1" t="s">
        <v>443</v>
      </c>
      <c r="O1109" s="1" t="s">
        <v>2245</v>
      </c>
      <c r="P1109" s="1" t="s">
        <v>73</v>
      </c>
      <c r="Q1109" s="1" t="s">
        <v>2234</v>
      </c>
      <c r="R1109" s="1" t="s">
        <v>104</v>
      </c>
      <c r="S1109" s="1" t="s">
        <v>53</v>
      </c>
      <c r="T1109" s="1"/>
      <c r="Y1109" s="1"/>
    </row>
    <row r="1110" spans="1:25" x14ac:dyDescent="0.35">
      <c r="A1110" s="1">
        <v>1997</v>
      </c>
      <c r="B1110" s="1" t="str">
        <f>VLOOKUP(Table1[[#This Row],[Customer ID]],'Customer Lookup'!A:B,2,)</f>
        <v>Harriet Bowman</v>
      </c>
      <c r="C1110" s="1">
        <v>90334</v>
      </c>
      <c r="D1110" s="1" t="str">
        <f>_xlfn.XLOOKUP(Table1[[#This Row],[Product Sub-Category]],'Product Lookup'!A:A,'Product Lookup'!B:B)</f>
        <v>Computer Peripherals</v>
      </c>
      <c r="E1110" s="1">
        <v>7</v>
      </c>
      <c r="F1110" s="4">
        <v>16.48</v>
      </c>
      <c r="G1110" s="1">
        <v>0.05</v>
      </c>
      <c r="H1110" s="2">
        <v>42131</v>
      </c>
      <c r="I1110" s="2">
        <v>42132</v>
      </c>
      <c r="J1110" s="1" t="s">
        <v>50</v>
      </c>
      <c r="K1110" s="1">
        <v>29915</v>
      </c>
      <c r="L1110" s="1" t="s">
        <v>32</v>
      </c>
      <c r="M1110" s="1" t="s">
        <v>444</v>
      </c>
      <c r="N1110" s="1" t="s">
        <v>443</v>
      </c>
      <c r="O1110" s="1" t="s">
        <v>2245</v>
      </c>
      <c r="P1110" s="1" t="s">
        <v>73</v>
      </c>
      <c r="Q1110" s="1" t="s">
        <v>144</v>
      </c>
      <c r="R1110" s="1" t="s">
        <v>104</v>
      </c>
      <c r="S1110" s="1" t="s">
        <v>44</v>
      </c>
      <c r="T1110" s="1"/>
      <c r="Y1110" s="1"/>
    </row>
    <row r="1111" spans="1:25" x14ac:dyDescent="0.35">
      <c r="A1111" s="1">
        <v>1997</v>
      </c>
      <c r="B1111" s="1" t="str">
        <f>VLOOKUP(Table1[[#This Row],[Customer ID]],'Customer Lookup'!A:B,2,)</f>
        <v>Harriet Bowman</v>
      </c>
      <c r="C1111" s="1">
        <v>90335</v>
      </c>
      <c r="D1111" s="1" t="str">
        <f>_xlfn.XLOOKUP(Table1[[#This Row],[Product Sub-Category]],'Product Lookup'!A:A,'Product Lookup'!B:B)</f>
        <v>Binders</v>
      </c>
      <c r="E1111" s="1">
        <v>1</v>
      </c>
      <c r="F1111" s="4">
        <v>24.92</v>
      </c>
      <c r="G1111" s="1">
        <v>0.05</v>
      </c>
      <c r="H1111" s="2">
        <v>42157</v>
      </c>
      <c r="I1111" s="2">
        <v>42157</v>
      </c>
      <c r="J1111" s="1" t="s">
        <v>98</v>
      </c>
      <c r="K1111" s="1">
        <v>29915</v>
      </c>
      <c r="L1111" s="1" t="s">
        <v>32</v>
      </c>
      <c r="M1111" s="1" t="s">
        <v>444</v>
      </c>
      <c r="N1111" s="1" t="s">
        <v>443</v>
      </c>
      <c r="O1111" s="1" t="s">
        <v>2243</v>
      </c>
      <c r="P1111" s="1" t="s">
        <v>58</v>
      </c>
      <c r="Q1111" s="1" t="s">
        <v>2236</v>
      </c>
      <c r="R1111" s="1" t="s">
        <v>104</v>
      </c>
      <c r="S1111" s="1" t="s">
        <v>53</v>
      </c>
      <c r="T1111" s="1"/>
      <c r="Y1111" s="1"/>
    </row>
    <row r="1112" spans="1:25" x14ac:dyDescent="0.35">
      <c r="A1112" s="1">
        <v>1998</v>
      </c>
      <c r="B1112" s="1" t="str">
        <f>VLOOKUP(Table1[[#This Row],[Customer ID]],'Customer Lookup'!A:B,2,)</f>
        <v>Judy Frazier</v>
      </c>
      <c r="C1112" s="1">
        <v>90568</v>
      </c>
      <c r="D1112" s="1" t="str">
        <f>_xlfn.XLOOKUP(Table1[[#This Row],[Product Sub-Category]],'Product Lookup'!A:A,'Product Lookup'!B:B)</f>
        <v>Envelopes</v>
      </c>
      <c r="E1112" s="1">
        <v>3</v>
      </c>
      <c r="F1112" s="4">
        <v>4.42</v>
      </c>
      <c r="G1112" s="1">
        <v>0.05</v>
      </c>
      <c r="H1112" s="2">
        <v>42158</v>
      </c>
      <c r="I1112" s="2">
        <v>42160</v>
      </c>
      <c r="J1112" s="1" t="s">
        <v>31</v>
      </c>
      <c r="K1112" s="1">
        <v>11758</v>
      </c>
      <c r="L1112" s="1" t="s">
        <v>32</v>
      </c>
      <c r="M1112" s="1" t="s">
        <v>743</v>
      </c>
      <c r="N1112" s="1" t="s">
        <v>62</v>
      </c>
      <c r="O1112" s="1" t="s">
        <v>1097</v>
      </c>
      <c r="P1112" s="1" t="s">
        <v>58</v>
      </c>
      <c r="Q1112" s="1" t="s">
        <v>61</v>
      </c>
      <c r="R1112" s="1" t="s">
        <v>81</v>
      </c>
      <c r="S1112" s="1" t="s">
        <v>53</v>
      </c>
      <c r="T1112" s="1"/>
      <c r="Y1112" s="1"/>
    </row>
    <row r="1113" spans="1:25" x14ac:dyDescent="0.35">
      <c r="A1113" s="1">
        <v>2004</v>
      </c>
      <c r="B1113" s="1" t="str">
        <f>VLOOKUP(Table1[[#This Row],[Customer ID]],'Customer Lookup'!A:B,2,)</f>
        <v>James Dickinson Ball</v>
      </c>
      <c r="C1113" s="1">
        <v>91277</v>
      </c>
      <c r="D1113" s="1" t="str">
        <f>_xlfn.XLOOKUP(Table1[[#This Row],[Product Sub-Category]],'Product Lookup'!A:A,'Product Lookup'!B:B)</f>
        <v>Binders</v>
      </c>
      <c r="E1113" s="1">
        <v>10</v>
      </c>
      <c r="F1113" s="4">
        <v>4.24</v>
      </c>
      <c r="G1113" s="1">
        <v>0.05</v>
      </c>
      <c r="H1113" s="2">
        <v>42111</v>
      </c>
      <c r="I1113" s="2">
        <v>42113</v>
      </c>
      <c r="J1113" s="1" t="s">
        <v>50</v>
      </c>
      <c r="K1113" s="1">
        <v>59715</v>
      </c>
      <c r="L1113" s="1" t="s">
        <v>32</v>
      </c>
      <c r="M1113" s="1" t="s">
        <v>732</v>
      </c>
      <c r="N1113" s="1" t="s">
        <v>69</v>
      </c>
      <c r="O1113" s="1" t="s">
        <v>1097</v>
      </c>
      <c r="P1113" s="1" t="s">
        <v>58</v>
      </c>
      <c r="Q1113" s="1" t="s">
        <v>2236</v>
      </c>
      <c r="R1113" s="1" t="s">
        <v>42</v>
      </c>
      <c r="S1113" s="1" t="s">
        <v>53</v>
      </c>
      <c r="T1113" s="1"/>
      <c r="Y1113" s="1"/>
    </row>
    <row r="1114" spans="1:25" x14ac:dyDescent="0.35">
      <c r="A1114" s="1">
        <v>2004</v>
      </c>
      <c r="B1114" s="1" t="str">
        <f>VLOOKUP(Table1[[#This Row],[Customer ID]],'Customer Lookup'!A:B,2,)</f>
        <v>James Dickinson Ball</v>
      </c>
      <c r="C1114" s="1">
        <v>91277</v>
      </c>
      <c r="D1114" s="1" t="str">
        <f>_xlfn.XLOOKUP(Table1[[#This Row],[Product Sub-Category]],'Product Lookup'!A:A,'Product Lookup'!B:B)</f>
        <v>Office Machines</v>
      </c>
      <c r="E1114" s="1">
        <v>1</v>
      </c>
      <c r="F1114" s="4">
        <v>6783.02</v>
      </c>
      <c r="G1114" s="1">
        <v>0.15</v>
      </c>
      <c r="H1114" s="2">
        <v>42111</v>
      </c>
      <c r="I1114" s="2">
        <v>42113</v>
      </c>
      <c r="J1114" s="1" t="s">
        <v>50</v>
      </c>
      <c r="K1114" s="1">
        <v>59715</v>
      </c>
      <c r="L1114" s="1" t="s">
        <v>32</v>
      </c>
      <c r="M1114" s="1" t="s">
        <v>732</v>
      </c>
      <c r="N1114" s="1" t="s">
        <v>69</v>
      </c>
      <c r="O1114" s="1" t="s">
        <v>1097</v>
      </c>
      <c r="P1114" s="1" t="s">
        <v>73</v>
      </c>
      <c r="Q1114" s="1" t="s">
        <v>74</v>
      </c>
      <c r="R1114" s="1" t="s">
        <v>42</v>
      </c>
      <c r="S1114" s="1" t="s">
        <v>178</v>
      </c>
      <c r="T1114" s="1"/>
      <c r="Y1114" s="1"/>
    </row>
    <row r="1115" spans="1:25" x14ac:dyDescent="0.35">
      <c r="A1115" s="1">
        <v>2006</v>
      </c>
      <c r="B1115" s="1" t="str">
        <f>VLOOKUP(Table1[[#This Row],[Customer ID]],'Customer Lookup'!A:B,2,)</f>
        <v>Cynthia Khan</v>
      </c>
      <c r="C1115" s="1">
        <v>88798</v>
      </c>
      <c r="D1115" s="1" t="str">
        <f>_xlfn.XLOOKUP(Table1[[#This Row],[Product Sub-Category]],'Product Lookup'!A:A,'Product Lookup'!B:B)</f>
        <v>Paper</v>
      </c>
      <c r="E1115" s="1">
        <v>15</v>
      </c>
      <c r="F1115" s="4">
        <v>5.78</v>
      </c>
      <c r="G1115" s="1">
        <v>0.05</v>
      </c>
      <c r="H1115" s="2">
        <v>42068</v>
      </c>
      <c r="I1115" s="2">
        <v>42069</v>
      </c>
      <c r="J1115" s="1" t="s">
        <v>31</v>
      </c>
      <c r="K1115" s="1">
        <v>81301</v>
      </c>
      <c r="L1115" s="1" t="s">
        <v>32</v>
      </c>
      <c r="M1115" s="1" t="s">
        <v>744</v>
      </c>
      <c r="N1115" s="1" t="s">
        <v>194</v>
      </c>
      <c r="O1115" s="1" t="s">
        <v>2244</v>
      </c>
      <c r="P1115" s="1" t="s">
        <v>58</v>
      </c>
      <c r="Q1115" s="1" t="s">
        <v>83</v>
      </c>
      <c r="R1115" s="1" t="s">
        <v>42</v>
      </c>
      <c r="S1115" s="1" t="s">
        <v>53</v>
      </c>
      <c r="T1115" s="1"/>
      <c r="Y1115" s="1"/>
    </row>
    <row r="1116" spans="1:25" x14ac:dyDescent="0.35">
      <c r="A1116" s="1">
        <v>2016</v>
      </c>
      <c r="B1116" s="1" t="str">
        <f>VLOOKUP(Table1[[#This Row],[Customer ID]],'Customer Lookup'!A:B,2,)</f>
        <v>Wayne Bean</v>
      </c>
      <c r="C1116" s="1">
        <v>86874</v>
      </c>
      <c r="D1116" s="1" t="str">
        <f>_xlfn.XLOOKUP(Table1[[#This Row],[Product Sub-Category]],'Product Lookup'!A:A,'Product Lookup'!B:B)</f>
        <v>Pens</v>
      </c>
      <c r="E1116" s="1">
        <v>4</v>
      </c>
      <c r="F1116" s="4">
        <v>10.48</v>
      </c>
      <c r="G1116" s="1">
        <v>0.05</v>
      </c>
      <c r="H1116" s="2">
        <v>42173</v>
      </c>
      <c r="I1116" s="2">
        <v>42174</v>
      </c>
      <c r="J1116" s="1" t="s">
        <v>50</v>
      </c>
      <c r="K1116" s="1">
        <v>48195</v>
      </c>
      <c r="L1116" s="1" t="s">
        <v>32</v>
      </c>
      <c r="M1116" s="1" t="s">
        <v>385</v>
      </c>
      <c r="N1116" s="1" t="s">
        <v>215</v>
      </c>
      <c r="O1116" s="1" t="s">
        <v>2244</v>
      </c>
      <c r="P1116" s="1" t="s">
        <v>58</v>
      </c>
      <c r="Q1116" s="1" t="s">
        <v>25</v>
      </c>
      <c r="R1116" s="1" t="s">
        <v>81</v>
      </c>
      <c r="S1116" s="1" t="s">
        <v>44</v>
      </c>
      <c r="T1116" s="1"/>
      <c r="Y1116" s="1"/>
    </row>
    <row r="1117" spans="1:25" x14ac:dyDescent="0.35">
      <c r="A1117" s="1">
        <v>2014</v>
      </c>
      <c r="B1117" s="1" t="str">
        <f>VLOOKUP(Table1[[#This Row],[Customer ID]],'Customer Lookup'!A:B,2,)</f>
        <v>Cathy Simon</v>
      </c>
      <c r="C1117" s="1">
        <v>88367</v>
      </c>
      <c r="D1117" s="1" t="str">
        <f>_xlfn.XLOOKUP(Table1[[#This Row],[Product Sub-Category]],'Product Lookup'!A:A,'Product Lookup'!B:B)</f>
        <v>Computer Peripherals</v>
      </c>
      <c r="E1117" s="1">
        <v>4</v>
      </c>
      <c r="F1117" s="4">
        <v>39.479999999999997</v>
      </c>
      <c r="G1117" s="1">
        <v>0.05</v>
      </c>
      <c r="H1117" s="2">
        <v>42085</v>
      </c>
      <c r="I1117" s="2">
        <v>42087</v>
      </c>
      <c r="J1117" s="1" t="s">
        <v>21</v>
      </c>
      <c r="K1117" s="1">
        <v>51503</v>
      </c>
      <c r="L1117" s="1" t="s">
        <v>32</v>
      </c>
      <c r="M1117" s="1" t="s">
        <v>745</v>
      </c>
      <c r="N1117" s="1" t="s">
        <v>228</v>
      </c>
      <c r="O1117" s="1" t="s">
        <v>2244</v>
      </c>
      <c r="P1117" s="1" t="s">
        <v>73</v>
      </c>
      <c r="Q1117" s="1" t="s">
        <v>144</v>
      </c>
      <c r="R1117" s="1" t="s">
        <v>42</v>
      </c>
      <c r="S1117" s="1" t="s">
        <v>44</v>
      </c>
      <c r="T1117" s="1"/>
      <c r="Y1117" s="1"/>
    </row>
    <row r="1118" spans="1:25" x14ac:dyDescent="0.35">
      <c r="A1118" s="1">
        <v>2014</v>
      </c>
      <c r="B1118" s="1" t="str">
        <f>VLOOKUP(Table1[[#This Row],[Customer ID]],'Customer Lookup'!A:B,2,)</f>
        <v>Cathy Simon</v>
      </c>
      <c r="C1118" s="1">
        <v>88367</v>
      </c>
      <c r="D1118" s="1" t="str">
        <f>_xlfn.XLOOKUP(Table1[[#This Row],[Product Sub-Category]],'Product Lookup'!A:A,'Product Lookup'!B:B)</f>
        <v>Labels</v>
      </c>
      <c r="E1118" s="1">
        <v>2</v>
      </c>
      <c r="F1118" s="4">
        <v>4.91</v>
      </c>
      <c r="G1118" s="1">
        <v>0.05</v>
      </c>
      <c r="H1118" s="2">
        <v>42085</v>
      </c>
      <c r="I1118" s="2">
        <v>42087</v>
      </c>
      <c r="J1118" s="1" t="s">
        <v>21</v>
      </c>
      <c r="K1118" s="1">
        <v>51503</v>
      </c>
      <c r="L1118" s="1" t="s">
        <v>32</v>
      </c>
      <c r="M1118" s="1" t="s">
        <v>745</v>
      </c>
      <c r="N1118" s="1" t="s">
        <v>228</v>
      </c>
      <c r="O1118" s="1" t="s">
        <v>2244</v>
      </c>
      <c r="P1118" s="1" t="s">
        <v>58</v>
      </c>
      <c r="Q1118" s="1" t="s">
        <v>116</v>
      </c>
      <c r="R1118" s="1" t="s">
        <v>42</v>
      </c>
      <c r="S1118" s="1" t="s">
        <v>53</v>
      </c>
      <c r="T1118" s="1"/>
      <c r="Y1118" s="1"/>
    </row>
    <row r="1119" spans="1:25" x14ac:dyDescent="0.35">
      <c r="A1119" s="1">
        <v>2014</v>
      </c>
      <c r="B1119" s="1" t="str">
        <f>VLOOKUP(Table1[[#This Row],[Customer ID]],'Customer Lookup'!A:B,2,)</f>
        <v>Cathy Simon</v>
      </c>
      <c r="C1119" s="1">
        <v>88368</v>
      </c>
      <c r="D1119" s="1" t="str">
        <f>_xlfn.XLOOKUP(Table1[[#This Row],[Product Sub-Category]],'Product Lookup'!A:A,'Product Lookup'!B:B)</f>
        <v>Paper</v>
      </c>
      <c r="E1119" s="1">
        <v>12</v>
      </c>
      <c r="F1119" s="4">
        <v>6.48</v>
      </c>
      <c r="G1119" s="1">
        <v>0.05</v>
      </c>
      <c r="H1119" s="2">
        <v>42098</v>
      </c>
      <c r="I1119" s="2">
        <v>42098</v>
      </c>
      <c r="J1119" s="1" t="s">
        <v>41</v>
      </c>
      <c r="K1119" s="1">
        <v>51503</v>
      </c>
      <c r="L1119" s="1" t="s">
        <v>32</v>
      </c>
      <c r="M1119" s="1" t="s">
        <v>745</v>
      </c>
      <c r="N1119" s="1" t="s">
        <v>228</v>
      </c>
      <c r="O1119" s="1" t="s">
        <v>2243</v>
      </c>
      <c r="P1119" s="1" t="s">
        <v>58</v>
      </c>
      <c r="Q1119" s="1" t="s">
        <v>83</v>
      </c>
      <c r="R1119" s="1" t="s">
        <v>42</v>
      </c>
      <c r="S1119" s="1" t="s">
        <v>53</v>
      </c>
      <c r="T1119" s="1"/>
      <c r="Y1119" s="1"/>
    </row>
    <row r="1120" spans="1:25" x14ac:dyDescent="0.35">
      <c r="A1120" s="1">
        <v>2020</v>
      </c>
      <c r="B1120" s="1" t="str">
        <f>VLOOKUP(Table1[[#This Row],[Customer ID]],'Customer Lookup'!A:B,2,)</f>
        <v>Erika Jordan</v>
      </c>
      <c r="C1120" s="1">
        <v>86933</v>
      </c>
      <c r="D1120" s="1" t="str">
        <f>_xlfn.XLOOKUP(Table1[[#This Row],[Product Sub-Category]],'Product Lookup'!A:A,'Product Lookup'!B:B)</f>
        <v>Bookcases</v>
      </c>
      <c r="E1120" s="1">
        <v>11</v>
      </c>
      <c r="F1120" s="4">
        <v>120.98</v>
      </c>
      <c r="G1120" s="1">
        <v>0.1</v>
      </c>
      <c r="H1120" s="2">
        <v>42048</v>
      </c>
      <c r="I1120" s="2">
        <v>42050</v>
      </c>
      <c r="J1120" s="1" t="s">
        <v>41</v>
      </c>
      <c r="K1120" s="1">
        <v>15239</v>
      </c>
      <c r="L1120" s="1" t="s">
        <v>22</v>
      </c>
      <c r="M1120" s="1" t="s">
        <v>746</v>
      </c>
      <c r="N1120" s="1" t="s">
        <v>174</v>
      </c>
      <c r="O1120" s="1" t="s">
        <v>2244</v>
      </c>
      <c r="P1120" s="1" t="s">
        <v>34</v>
      </c>
      <c r="Q1120" s="1" t="s">
        <v>151</v>
      </c>
      <c r="R1120" s="1" t="s">
        <v>42</v>
      </c>
      <c r="S1120" s="1" t="s">
        <v>108</v>
      </c>
      <c r="T1120" s="1"/>
      <c r="Y1120" s="1"/>
    </row>
    <row r="1121" spans="1:25" x14ac:dyDescent="0.35">
      <c r="A1121" s="1">
        <v>2030</v>
      </c>
      <c r="B1121" s="1" t="str">
        <f>VLOOKUP(Table1[[#This Row],[Customer ID]],'Customer Lookup'!A:B,2,)</f>
        <v>Lindsay O'Connell</v>
      </c>
      <c r="C1121" s="1">
        <v>91059</v>
      </c>
      <c r="D1121" s="1" t="str">
        <f>_xlfn.XLOOKUP(Table1[[#This Row],[Product Sub-Category]],'Product Lookup'!A:A,'Product Lookup'!B:B)</f>
        <v>Office Machines</v>
      </c>
      <c r="E1121" s="1">
        <v>16</v>
      </c>
      <c r="F1121" s="4">
        <v>120.97</v>
      </c>
      <c r="G1121" s="1">
        <v>0.1</v>
      </c>
      <c r="H1121" s="2">
        <v>42080</v>
      </c>
      <c r="I1121" s="2">
        <v>42080</v>
      </c>
      <c r="J1121" s="1" t="s">
        <v>41</v>
      </c>
      <c r="K1121" s="1">
        <v>75401</v>
      </c>
      <c r="L1121" s="1" t="s">
        <v>32</v>
      </c>
      <c r="M1121" s="1" t="s">
        <v>630</v>
      </c>
      <c r="N1121" s="1" t="s">
        <v>112</v>
      </c>
      <c r="O1121" s="1" t="s">
        <v>2244</v>
      </c>
      <c r="P1121" s="1" t="s">
        <v>73</v>
      </c>
      <c r="Q1121" s="1" t="s">
        <v>74</v>
      </c>
      <c r="R1121" s="1" t="s">
        <v>81</v>
      </c>
      <c r="S1121" s="1" t="s">
        <v>75</v>
      </c>
      <c r="T1121" s="1"/>
      <c r="Y1121" s="1"/>
    </row>
    <row r="1122" spans="1:25" x14ac:dyDescent="0.35">
      <c r="A1122" s="1">
        <v>2030</v>
      </c>
      <c r="B1122" s="1" t="str">
        <f>VLOOKUP(Table1[[#This Row],[Customer ID]],'Customer Lookup'!A:B,2,)</f>
        <v>Lindsay O'Connell</v>
      </c>
      <c r="C1122" s="1">
        <v>91059</v>
      </c>
      <c r="D1122" s="1" t="str">
        <f>_xlfn.XLOOKUP(Table1[[#This Row],[Product Sub-Category]],'Product Lookup'!A:A,'Product Lookup'!B:B)</f>
        <v>Telephones</v>
      </c>
      <c r="E1122" s="1">
        <v>16</v>
      </c>
      <c r="F1122" s="4">
        <v>195.99</v>
      </c>
      <c r="G1122" s="1">
        <v>0.1</v>
      </c>
      <c r="H1122" s="2">
        <v>42080</v>
      </c>
      <c r="I1122" s="2">
        <v>42082</v>
      </c>
      <c r="J1122" s="1" t="s">
        <v>41</v>
      </c>
      <c r="K1122" s="1">
        <v>75401</v>
      </c>
      <c r="L1122" s="1" t="s">
        <v>32</v>
      </c>
      <c r="M1122" s="1" t="s">
        <v>630</v>
      </c>
      <c r="N1122" s="1" t="s">
        <v>112</v>
      </c>
      <c r="O1122" s="1" t="s">
        <v>2244</v>
      </c>
      <c r="P1122" s="1" t="s">
        <v>73</v>
      </c>
      <c r="Q1122" s="1" t="s">
        <v>2234</v>
      </c>
      <c r="R1122" s="1" t="s">
        <v>81</v>
      </c>
      <c r="S1122" s="1" t="s">
        <v>53</v>
      </c>
      <c r="T1122" s="1"/>
      <c r="Y1122" s="1"/>
    </row>
    <row r="1123" spans="1:25" x14ac:dyDescent="0.35">
      <c r="A1123" s="1">
        <v>2030</v>
      </c>
      <c r="B1123" s="1" t="str">
        <f>VLOOKUP(Table1[[#This Row],[Customer ID]],'Customer Lookup'!A:B,2,)</f>
        <v>Lindsay O'Connell</v>
      </c>
      <c r="C1123" s="1">
        <v>91060</v>
      </c>
      <c r="D1123" s="1" t="str">
        <f>_xlfn.XLOOKUP(Table1[[#This Row],[Product Sub-Category]],'Product Lookup'!A:A,'Product Lookup'!B:B)</f>
        <v>Paper</v>
      </c>
      <c r="E1123" s="1">
        <v>13</v>
      </c>
      <c r="F1123" s="4">
        <v>55.98</v>
      </c>
      <c r="G1123" s="1">
        <v>0.05</v>
      </c>
      <c r="H1123" s="2">
        <v>42081</v>
      </c>
      <c r="I1123" s="2">
        <v>42083</v>
      </c>
      <c r="J1123" s="1" t="s">
        <v>50</v>
      </c>
      <c r="K1123" s="1">
        <v>75401</v>
      </c>
      <c r="L1123" s="1" t="s">
        <v>32</v>
      </c>
      <c r="M1123" s="1" t="s">
        <v>630</v>
      </c>
      <c r="N1123" s="1" t="s">
        <v>112</v>
      </c>
      <c r="O1123" s="1" t="s">
        <v>2245</v>
      </c>
      <c r="P1123" s="1" t="s">
        <v>58</v>
      </c>
      <c r="Q1123" s="1" t="s">
        <v>83</v>
      </c>
      <c r="R1123" s="1" t="s">
        <v>81</v>
      </c>
      <c r="S1123" s="1" t="s">
        <v>53</v>
      </c>
      <c r="T1123" s="1"/>
      <c r="Y1123" s="1"/>
    </row>
    <row r="1124" spans="1:25" x14ac:dyDescent="0.35">
      <c r="A1124" s="1">
        <v>2035</v>
      </c>
      <c r="B1124" s="1" t="str">
        <f>VLOOKUP(Table1[[#This Row],[Customer ID]],'Customer Lookup'!A:B,2,)</f>
        <v>Jon Ward</v>
      </c>
      <c r="C1124" s="1">
        <v>87117</v>
      </c>
      <c r="D1124" s="1" t="str">
        <f>_xlfn.XLOOKUP(Table1[[#This Row],[Product Sub-Category]],'Product Lookup'!A:A,'Product Lookup'!B:B)</f>
        <v>Rubber Bands</v>
      </c>
      <c r="E1124" s="1">
        <v>20</v>
      </c>
      <c r="F1124" s="4">
        <v>1.89</v>
      </c>
      <c r="G1124" s="1">
        <v>0.05</v>
      </c>
      <c r="H1124" s="2">
        <v>42142</v>
      </c>
      <c r="I1124" s="2">
        <v>42144</v>
      </c>
      <c r="J1124" s="1" t="s">
        <v>41</v>
      </c>
      <c r="K1124" s="1">
        <v>33403</v>
      </c>
      <c r="L1124" s="1" t="s">
        <v>32</v>
      </c>
      <c r="M1124" s="1" t="s">
        <v>712</v>
      </c>
      <c r="N1124" s="1" t="s">
        <v>242</v>
      </c>
      <c r="O1124" s="1" t="s">
        <v>1097</v>
      </c>
      <c r="P1124" s="1" t="s">
        <v>58</v>
      </c>
      <c r="Q1124" s="1" t="s">
        <v>60</v>
      </c>
      <c r="R1124" s="1" t="s">
        <v>104</v>
      </c>
      <c r="S1124" s="1" t="s">
        <v>26</v>
      </c>
      <c r="T1124" s="1"/>
      <c r="Y1124" s="1"/>
    </row>
    <row r="1125" spans="1:25" x14ac:dyDescent="0.35">
      <c r="A1125" s="1">
        <v>2037</v>
      </c>
      <c r="B1125" s="1" t="str">
        <f>VLOOKUP(Table1[[#This Row],[Customer ID]],'Customer Lookup'!A:B,2,)</f>
        <v>Lynda Herman</v>
      </c>
      <c r="C1125" s="1">
        <v>89333</v>
      </c>
      <c r="D1125" s="1" t="str">
        <f>_xlfn.XLOOKUP(Table1[[#This Row],[Product Sub-Category]],'Product Lookup'!A:A,'Product Lookup'!B:B)</f>
        <v>Computer Peripherals</v>
      </c>
      <c r="E1125" s="1">
        <v>4</v>
      </c>
      <c r="F1125" s="4">
        <v>73.98</v>
      </c>
      <c r="G1125" s="1">
        <v>0.05</v>
      </c>
      <c r="H1125" s="2">
        <v>42075</v>
      </c>
      <c r="I1125" s="2">
        <v>42077</v>
      </c>
      <c r="J1125" s="1" t="s">
        <v>31</v>
      </c>
      <c r="K1125" s="1">
        <v>59715</v>
      </c>
      <c r="L1125" s="1" t="s">
        <v>32</v>
      </c>
      <c r="M1125" s="1" t="s">
        <v>732</v>
      </c>
      <c r="N1125" s="1" t="s">
        <v>69</v>
      </c>
      <c r="O1125" s="1" t="s">
        <v>2243</v>
      </c>
      <c r="P1125" s="1" t="s">
        <v>73</v>
      </c>
      <c r="Q1125" s="1" t="s">
        <v>144</v>
      </c>
      <c r="R1125" s="1" t="s">
        <v>51</v>
      </c>
      <c r="S1125" s="1" t="s">
        <v>53</v>
      </c>
      <c r="T1125" s="1"/>
      <c r="Y1125" s="1"/>
    </row>
    <row r="1126" spans="1:25" x14ac:dyDescent="0.35">
      <c r="A1126" s="1">
        <v>2038</v>
      </c>
      <c r="B1126" s="1" t="str">
        <f>VLOOKUP(Table1[[#This Row],[Customer ID]],'Customer Lookup'!A:B,2,)</f>
        <v>Peter Adams</v>
      </c>
      <c r="C1126" s="1">
        <v>89334</v>
      </c>
      <c r="D1126" s="1" t="str">
        <f>_xlfn.XLOOKUP(Table1[[#This Row],[Product Sub-Category]],'Product Lookup'!A:A,'Product Lookup'!B:B)</f>
        <v>Paper</v>
      </c>
      <c r="E1126" s="1">
        <v>7</v>
      </c>
      <c r="F1126" s="4">
        <v>40.99</v>
      </c>
      <c r="G1126" s="1">
        <v>0.05</v>
      </c>
      <c r="H1126" s="2">
        <v>42115</v>
      </c>
      <c r="I1126" s="2">
        <v>42115</v>
      </c>
      <c r="J1126" s="1" t="s">
        <v>21</v>
      </c>
      <c r="K1126" s="1">
        <v>10550</v>
      </c>
      <c r="L1126" s="1" t="s">
        <v>32</v>
      </c>
      <c r="M1126" s="1" t="s">
        <v>747</v>
      </c>
      <c r="N1126" s="1" t="s">
        <v>62</v>
      </c>
      <c r="O1126" s="1" t="s">
        <v>2245</v>
      </c>
      <c r="P1126" s="1" t="s">
        <v>58</v>
      </c>
      <c r="Q1126" s="1" t="s">
        <v>83</v>
      </c>
      <c r="R1126" s="1" t="s">
        <v>51</v>
      </c>
      <c r="S1126" s="1" t="s">
        <v>53</v>
      </c>
      <c r="T1126" s="1"/>
      <c r="Y1126" s="1"/>
    </row>
    <row r="1127" spans="1:25" x14ac:dyDescent="0.35">
      <c r="A1127" s="1">
        <v>2044</v>
      </c>
      <c r="B1127" s="1" t="str">
        <f>VLOOKUP(Table1[[#This Row],[Customer ID]],'Customer Lookup'!A:B,2,)</f>
        <v>Jay Simon</v>
      </c>
      <c r="C1127" s="1">
        <v>88692</v>
      </c>
      <c r="D1127" s="1" t="str">
        <f>_xlfn.XLOOKUP(Table1[[#This Row],[Product Sub-Category]],'Product Lookup'!A:A,'Product Lookup'!B:B)</f>
        <v>Telephones</v>
      </c>
      <c r="E1127" s="1">
        <v>6</v>
      </c>
      <c r="F1127" s="4">
        <v>20.99</v>
      </c>
      <c r="G1127" s="1">
        <v>0.05</v>
      </c>
      <c r="H1127" s="2">
        <v>42179</v>
      </c>
      <c r="I1127" s="2">
        <v>42186</v>
      </c>
      <c r="J1127" s="1" t="s">
        <v>98</v>
      </c>
      <c r="K1127" s="1">
        <v>72756</v>
      </c>
      <c r="L1127" s="1" t="s">
        <v>32</v>
      </c>
      <c r="M1127" s="1" t="s">
        <v>748</v>
      </c>
      <c r="N1127" s="1" t="s">
        <v>451</v>
      </c>
      <c r="O1127" s="1" t="s">
        <v>2244</v>
      </c>
      <c r="P1127" s="1" t="s">
        <v>73</v>
      </c>
      <c r="Q1127" s="1" t="s">
        <v>2234</v>
      </c>
      <c r="R1127" s="1" t="s">
        <v>81</v>
      </c>
      <c r="S1127" s="1" t="s">
        <v>26</v>
      </c>
      <c r="T1127" s="1"/>
      <c r="Y1127" s="1"/>
    </row>
    <row r="1128" spans="1:25" x14ac:dyDescent="0.35">
      <c r="A1128" s="1">
        <v>2046</v>
      </c>
      <c r="B1128" s="1" t="str">
        <f>VLOOKUP(Table1[[#This Row],[Customer ID]],'Customer Lookup'!A:B,2,)</f>
        <v>Eileen Schwartz</v>
      </c>
      <c r="C1128" s="1">
        <v>88219</v>
      </c>
      <c r="D1128" s="1" t="str">
        <f>_xlfn.XLOOKUP(Table1[[#This Row],[Product Sub-Category]],'Product Lookup'!A:A,'Product Lookup'!B:B)</f>
        <v>Paper</v>
      </c>
      <c r="E1128" s="1">
        <v>7</v>
      </c>
      <c r="F1128" s="4">
        <v>4.28</v>
      </c>
      <c r="G1128" s="1">
        <v>0.05</v>
      </c>
      <c r="H1128" s="2">
        <v>42167</v>
      </c>
      <c r="I1128" s="2">
        <v>42169</v>
      </c>
      <c r="J1128" s="1" t="s">
        <v>41</v>
      </c>
      <c r="K1128" s="1">
        <v>67901</v>
      </c>
      <c r="L1128" s="1" t="s">
        <v>32</v>
      </c>
      <c r="M1128" s="1" t="s">
        <v>749</v>
      </c>
      <c r="N1128" s="1" t="s">
        <v>145</v>
      </c>
      <c r="O1128" s="1" t="s">
        <v>2244</v>
      </c>
      <c r="P1128" s="1" t="s">
        <v>58</v>
      </c>
      <c r="Q1128" s="1" t="s">
        <v>83</v>
      </c>
      <c r="R1128" s="1" t="s">
        <v>81</v>
      </c>
      <c r="S1128" s="1" t="s">
        <v>53</v>
      </c>
      <c r="T1128" s="1"/>
      <c r="Y1128" s="1"/>
    </row>
    <row r="1129" spans="1:25" x14ac:dyDescent="0.35">
      <c r="A1129" s="1">
        <v>2046</v>
      </c>
      <c r="B1129" s="1" t="str">
        <f>VLOOKUP(Table1[[#This Row],[Customer ID]],'Customer Lookup'!A:B,2,)</f>
        <v>Eileen Schwartz</v>
      </c>
      <c r="C1129" s="1">
        <v>88219</v>
      </c>
      <c r="D1129" s="1" t="str">
        <f>_xlfn.XLOOKUP(Table1[[#This Row],[Product Sub-Category]],'Product Lookup'!A:A,'Product Lookup'!B:B)</f>
        <v>Tables</v>
      </c>
      <c r="E1129" s="1">
        <v>13</v>
      </c>
      <c r="F1129" s="4">
        <v>376.13</v>
      </c>
      <c r="G1129" s="1">
        <v>0.1</v>
      </c>
      <c r="H1129" s="2">
        <v>42167</v>
      </c>
      <c r="I1129" s="2">
        <v>42169</v>
      </c>
      <c r="J1129" s="1" t="s">
        <v>41</v>
      </c>
      <c r="K1129" s="1">
        <v>67901</v>
      </c>
      <c r="L1129" s="1" t="s">
        <v>22</v>
      </c>
      <c r="M1129" s="1" t="s">
        <v>749</v>
      </c>
      <c r="N1129" s="1" t="s">
        <v>145</v>
      </c>
      <c r="O1129" s="1" t="s">
        <v>2244</v>
      </c>
      <c r="P1129" s="1" t="s">
        <v>34</v>
      </c>
      <c r="Q1129" s="1" t="s">
        <v>123</v>
      </c>
      <c r="R1129" s="1" t="s">
        <v>81</v>
      </c>
      <c r="S1129" s="1" t="s">
        <v>108</v>
      </c>
      <c r="T1129" s="1"/>
      <c r="Y1129" s="1"/>
    </row>
    <row r="1130" spans="1:25" x14ac:dyDescent="0.35">
      <c r="A1130" s="1">
        <v>2046</v>
      </c>
      <c r="B1130" s="1" t="str">
        <f>VLOOKUP(Table1[[#This Row],[Customer ID]],'Customer Lookup'!A:B,2,)</f>
        <v>Eileen Schwartz</v>
      </c>
      <c r="C1130" s="1">
        <v>88219</v>
      </c>
      <c r="D1130" s="1" t="str">
        <f>_xlfn.XLOOKUP(Table1[[#This Row],[Product Sub-Category]],'Product Lookup'!A:A,'Product Lookup'!B:B)</f>
        <v>Tables</v>
      </c>
      <c r="E1130" s="1">
        <v>17</v>
      </c>
      <c r="F1130" s="4">
        <v>424.21</v>
      </c>
      <c r="G1130" s="1">
        <v>0.1</v>
      </c>
      <c r="H1130" s="2">
        <v>42167</v>
      </c>
      <c r="I1130" s="2">
        <v>42168</v>
      </c>
      <c r="J1130" s="1" t="s">
        <v>41</v>
      </c>
      <c r="K1130" s="1">
        <v>67901</v>
      </c>
      <c r="L1130" s="1" t="s">
        <v>22</v>
      </c>
      <c r="M1130" s="1" t="s">
        <v>749</v>
      </c>
      <c r="N1130" s="1" t="s">
        <v>145</v>
      </c>
      <c r="O1130" s="1" t="s">
        <v>2244</v>
      </c>
      <c r="P1130" s="1" t="s">
        <v>34</v>
      </c>
      <c r="Q1130" s="1" t="s">
        <v>123</v>
      </c>
      <c r="R1130" s="1" t="s">
        <v>81</v>
      </c>
      <c r="S1130" s="1" t="s">
        <v>108</v>
      </c>
      <c r="T1130" s="1"/>
      <c r="Y1130" s="1"/>
    </row>
    <row r="1131" spans="1:25" x14ac:dyDescent="0.35">
      <c r="A1131" s="1">
        <v>2046</v>
      </c>
      <c r="B1131" s="1" t="str">
        <f>VLOOKUP(Table1[[#This Row],[Customer ID]],'Customer Lookup'!A:B,2,)</f>
        <v>Eileen Schwartz</v>
      </c>
      <c r="C1131" s="1">
        <v>88219</v>
      </c>
      <c r="D1131" s="1" t="str">
        <f>_xlfn.XLOOKUP(Table1[[#This Row],[Product Sub-Category]],'Product Lookup'!A:A,'Product Lookup'!B:B)</f>
        <v>Telephones</v>
      </c>
      <c r="E1131" s="1">
        <v>4</v>
      </c>
      <c r="F1131" s="4">
        <v>195.99</v>
      </c>
      <c r="G1131" s="1">
        <v>0.1</v>
      </c>
      <c r="H1131" s="2">
        <v>42167</v>
      </c>
      <c r="I1131" s="2">
        <v>42169</v>
      </c>
      <c r="J1131" s="1" t="s">
        <v>41</v>
      </c>
      <c r="K1131" s="1">
        <v>67901</v>
      </c>
      <c r="L1131" s="1" t="s">
        <v>32</v>
      </c>
      <c r="M1131" s="1" t="s">
        <v>749</v>
      </c>
      <c r="N1131" s="1" t="s">
        <v>145</v>
      </c>
      <c r="O1131" s="1" t="s">
        <v>2245</v>
      </c>
      <c r="P1131" s="1" t="s">
        <v>73</v>
      </c>
      <c r="Q1131" s="1" t="s">
        <v>2234</v>
      </c>
      <c r="R1131" s="1" t="s">
        <v>81</v>
      </c>
      <c r="S1131" s="1" t="s">
        <v>53</v>
      </c>
      <c r="T1131" s="1"/>
      <c r="Y1131" s="1"/>
    </row>
    <row r="1132" spans="1:25" x14ac:dyDescent="0.35">
      <c r="A1132" s="1">
        <v>2049</v>
      </c>
      <c r="B1132" s="1" t="str">
        <f>VLOOKUP(Table1[[#This Row],[Customer ID]],'Customer Lookup'!A:B,2,)</f>
        <v>Kenneth Pollock</v>
      </c>
      <c r="C1132" s="1">
        <v>88220</v>
      </c>
      <c r="D1132" s="1" t="str">
        <f>_xlfn.XLOOKUP(Table1[[#This Row],[Product Sub-Category]],'Product Lookup'!A:A,'Product Lookup'!B:B)</f>
        <v>Computer Peripherals</v>
      </c>
      <c r="E1132" s="1">
        <v>19</v>
      </c>
      <c r="F1132" s="4">
        <v>15.28</v>
      </c>
      <c r="G1132" s="1">
        <v>0.05</v>
      </c>
      <c r="H1132" s="2">
        <v>42176</v>
      </c>
      <c r="I1132" s="2">
        <v>42178</v>
      </c>
      <c r="J1132" s="1" t="s">
        <v>21</v>
      </c>
      <c r="K1132" s="1">
        <v>22801</v>
      </c>
      <c r="L1132" s="1" t="s">
        <v>32</v>
      </c>
      <c r="M1132" s="1" t="s">
        <v>750</v>
      </c>
      <c r="N1132" s="1" t="s">
        <v>117</v>
      </c>
      <c r="O1132" s="1" t="s">
        <v>2245</v>
      </c>
      <c r="P1132" s="1" t="s">
        <v>73</v>
      </c>
      <c r="Q1132" s="1" t="s">
        <v>144</v>
      </c>
      <c r="R1132" s="1" t="s">
        <v>81</v>
      </c>
      <c r="S1132" s="1" t="s">
        <v>44</v>
      </c>
      <c r="T1132" s="1"/>
      <c r="Y1132" s="1"/>
    </row>
    <row r="1133" spans="1:25" x14ac:dyDescent="0.35">
      <c r="A1133" s="1">
        <v>2049</v>
      </c>
      <c r="B1133" s="1" t="str">
        <f>VLOOKUP(Table1[[#This Row],[Customer ID]],'Customer Lookup'!A:B,2,)</f>
        <v>Kenneth Pollock</v>
      </c>
      <c r="C1133" s="1">
        <v>88220</v>
      </c>
      <c r="D1133" s="1" t="str">
        <f>_xlfn.XLOOKUP(Table1[[#This Row],[Product Sub-Category]],'Product Lookup'!A:A,'Product Lookup'!B:B)</f>
        <v>Pens</v>
      </c>
      <c r="E1133" s="1">
        <v>13</v>
      </c>
      <c r="F1133" s="4">
        <v>1.76</v>
      </c>
      <c r="G1133" s="1">
        <v>0.05</v>
      </c>
      <c r="H1133" s="2">
        <v>42176</v>
      </c>
      <c r="I1133" s="2">
        <v>42179</v>
      </c>
      <c r="J1133" s="1" t="s">
        <v>21</v>
      </c>
      <c r="K1133" s="1">
        <v>22801</v>
      </c>
      <c r="L1133" s="1" t="s">
        <v>32</v>
      </c>
      <c r="M1133" s="1" t="s">
        <v>750</v>
      </c>
      <c r="N1133" s="1" t="s">
        <v>117</v>
      </c>
      <c r="O1133" s="1" t="s">
        <v>1097</v>
      </c>
      <c r="P1133" s="1" t="s">
        <v>58</v>
      </c>
      <c r="Q1133" s="1" t="s">
        <v>25</v>
      </c>
      <c r="R1133" s="1" t="s">
        <v>81</v>
      </c>
      <c r="S1133" s="1" t="s">
        <v>26</v>
      </c>
      <c r="T1133" s="1"/>
      <c r="Y1133" s="1"/>
    </row>
    <row r="1134" spans="1:25" x14ac:dyDescent="0.35">
      <c r="A1134" s="1">
        <v>2052</v>
      </c>
      <c r="B1134" s="1" t="str">
        <f>VLOOKUP(Table1[[#This Row],[Customer ID]],'Customer Lookup'!A:B,2,)</f>
        <v>Francis Kendall</v>
      </c>
      <c r="C1134" s="1">
        <v>87234</v>
      </c>
      <c r="D1134" s="1" t="str">
        <f>_xlfn.XLOOKUP(Table1[[#This Row],[Product Sub-Category]],'Product Lookup'!A:A,'Product Lookup'!B:B)</f>
        <v>Computer Peripherals</v>
      </c>
      <c r="E1134" s="1">
        <v>13</v>
      </c>
      <c r="F1134" s="4">
        <v>31.78</v>
      </c>
      <c r="G1134" s="1">
        <v>0.05</v>
      </c>
      <c r="H1134" s="2">
        <v>42054</v>
      </c>
      <c r="I1134" s="2">
        <v>42056</v>
      </c>
      <c r="J1134" s="1" t="s">
        <v>31</v>
      </c>
      <c r="K1134" s="1">
        <v>87105</v>
      </c>
      <c r="L1134" s="1" t="s">
        <v>32</v>
      </c>
      <c r="M1134" s="1" t="s">
        <v>751</v>
      </c>
      <c r="N1134" s="1" t="s">
        <v>244</v>
      </c>
      <c r="O1134" s="1" t="s">
        <v>1097</v>
      </c>
      <c r="P1134" s="1" t="s">
        <v>73</v>
      </c>
      <c r="Q1134" s="1" t="s">
        <v>144</v>
      </c>
      <c r="R1134" s="1" t="s">
        <v>42</v>
      </c>
      <c r="S1134" s="1" t="s">
        <v>44</v>
      </c>
      <c r="T1134" s="1"/>
      <c r="Y1134" s="1"/>
    </row>
    <row r="1135" spans="1:25" x14ac:dyDescent="0.35">
      <c r="A1135" s="1">
        <v>2052</v>
      </c>
      <c r="B1135" s="1" t="str">
        <f>VLOOKUP(Table1[[#This Row],[Customer ID]],'Customer Lookup'!A:B,2,)</f>
        <v>Francis Kendall</v>
      </c>
      <c r="C1135" s="1">
        <v>87234</v>
      </c>
      <c r="D1135" s="1" t="str">
        <f>_xlfn.XLOOKUP(Table1[[#This Row],[Product Sub-Category]],'Product Lookup'!A:A,'Product Lookup'!B:B)</f>
        <v>Envelopes</v>
      </c>
      <c r="E1135" s="1">
        <v>5</v>
      </c>
      <c r="F1135" s="4">
        <v>5.98</v>
      </c>
      <c r="G1135" s="1">
        <v>0.05</v>
      </c>
      <c r="H1135" s="2">
        <v>42054</v>
      </c>
      <c r="I1135" s="2">
        <v>42055</v>
      </c>
      <c r="J1135" s="1" t="s">
        <v>31</v>
      </c>
      <c r="K1135" s="1">
        <v>87105</v>
      </c>
      <c r="L1135" s="1" t="s">
        <v>32</v>
      </c>
      <c r="M1135" s="1" t="s">
        <v>751</v>
      </c>
      <c r="N1135" s="1" t="s">
        <v>244</v>
      </c>
      <c r="O1135" s="1" t="s">
        <v>1097</v>
      </c>
      <c r="P1135" s="1" t="s">
        <v>58</v>
      </c>
      <c r="Q1135" s="1" t="s">
        <v>61</v>
      </c>
      <c r="R1135" s="1" t="s">
        <v>42</v>
      </c>
      <c r="S1135" s="1" t="s">
        <v>53</v>
      </c>
      <c r="T1135" s="1"/>
      <c r="Y1135" s="1"/>
    </row>
    <row r="1136" spans="1:25" x14ac:dyDescent="0.35">
      <c r="A1136" s="1">
        <v>2052</v>
      </c>
      <c r="B1136" s="1" t="str">
        <f>VLOOKUP(Table1[[#This Row],[Customer ID]],'Customer Lookup'!A:B,2,)</f>
        <v>Francis Kendall</v>
      </c>
      <c r="C1136" s="1">
        <v>87234</v>
      </c>
      <c r="D1136" s="1" t="str">
        <f>_xlfn.XLOOKUP(Table1[[#This Row],[Product Sub-Category]],'Product Lookup'!A:A,'Product Lookup'!B:B)</f>
        <v>Telephones</v>
      </c>
      <c r="E1136" s="1">
        <v>19</v>
      </c>
      <c r="F1136" s="4">
        <v>35.99</v>
      </c>
      <c r="G1136" s="1">
        <v>0.05</v>
      </c>
      <c r="H1136" s="2">
        <v>42054</v>
      </c>
      <c r="I1136" s="2">
        <v>42055</v>
      </c>
      <c r="J1136" s="1" t="s">
        <v>31</v>
      </c>
      <c r="K1136" s="1">
        <v>87105</v>
      </c>
      <c r="L1136" s="1" t="s">
        <v>22</v>
      </c>
      <c r="M1136" s="1" t="s">
        <v>751</v>
      </c>
      <c r="N1136" s="1" t="s">
        <v>244</v>
      </c>
      <c r="O1136" s="1" t="s">
        <v>2245</v>
      </c>
      <c r="P1136" s="1" t="s">
        <v>73</v>
      </c>
      <c r="Q1136" s="1" t="s">
        <v>2234</v>
      </c>
      <c r="R1136" s="1" t="s">
        <v>42</v>
      </c>
      <c r="S1136" s="1" t="s">
        <v>53</v>
      </c>
      <c r="T1136" s="1"/>
      <c r="Y1136" s="1"/>
    </row>
    <row r="1137" spans="1:25" x14ac:dyDescent="0.35">
      <c r="A1137" s="1">
        <v>2058</v>
      </c>
      <c r="B1137" s="1" t="str">
        <f>VLOOKUP(Table1[[#This Row],[Customer ID]],'Customer Lookup'!A:B,2,)</f>
        <v>Louise Webster Sharma</v>
      </c>
      <c r="C1137" s="1">
        <v>88040</v>
      </c>
      <c r="D1137" s="1" t="str">
        <f>_xlfn.XLOOKUP(Table1[[#This Row],[Product Sub-Category]],'Product Lookup'!A:A,'Product Lookup'!B:B)</f>
        <v>Paper</v>
      </c>
      <c r="E1137" s="1">
        <v>5</v>
      </c>
      <c r="F1137" s="4">
        <v>5.98</v>
      </c>
      <c r="G1137" s="1">
        <v>0.05</v>
      </c>
      <c r="H1137" s="2">
        <v>42048</v>
      </c>
      <c r="I1137" s="2">
        <v>42050</v>
      </c>
      <c r="J1137" s="1" t="s">
        <v>50</v>
      </c>
      <c r="K1137" s="1">
        <v>28601</v>
      </c>
      <c r="L1137" s="1" t="s">
        <v>32</v>
      </c>
      <c r="M1137" s="1" t="s">
        <v>752</v>
      </c>
      <c r="N1137" s="1" t="s">
        <v>225</v>
      </c>
      <c r="O1137" s="1" t="s">
        <v>2245</v>
      </c>
      <c r="P1137" s="1" t="s">
        <v>58</v>
      </c>
      <c r="Q1137" s="1" t="s">
        <v>83</v>
      </c>
      <c r="R1137" s="1" t="s">
        <v>81</v>
      </c>
      <c r="S1137" s="1" t="s">
        <v>53</v>
      </c>
      <c r="T1137" s="1"/>
      <c r="Y1137" s="1"/>
    </row>
    <row r="1138" spans="1:25" x14ac:dyDescent="0.35">
      <c r="A1138" s="1">
        <v>2059</v>
      </c>
      <c r="B1138" s="1" t="str">
        <f>VLOOKUP(Table1[[#This Row],[Customer ID]],'Customer Lookup'!A:B,2,)</f>
        <v>Nathan Newton</v>
      </c>
      <c r="C1138" s="1">
        <v>88039</v>
      </c>
      <c r="D1138" s="1" t="str">
        <f>_xlfn.XLOOKUP(Table1[[#This Row],[Product Sub-Category]],'Product Lookup'!A:A,'Product Lookup'!B:B)</f>
        <v>Computer Peripherals</v>
      </c>
      <c r="E1138" s="1">
        <v>13</v>
      </c>
      <c r="F1138" s="4">
        <v>28.48</v>
      </c>
      <c r="G1138" s="1">
        <v>0.05</v>
      </c>
      <c r="H1138" s="2">
        <v>42021</v>
      </c>
      <c r="I1138" s="2">
        <v>42022</v>
      </c>
      <c r="J1138" s="1" t="s">
        <v>31</v>
      </c>
      <c r="K1138" s="1">
        <v>27260</v>
      </c>
      <c r="L1138" s="1" t="s">
        <v>32</v>
      </c>
      <c r="M1138" s="1" t="s">
        <v>753</v>
      </c>
      <c r="N1138" s="1" t="s">
        <v>225</v>
      </c>
      <c r="O1138" s="1" t="s">
        <v>2245</v>
      </c>
      <c r="P1138" s="1" t="s">
        <v>73</v>
      </c>
      <c r="Q1138" s="1" t="s">
        <v>144</v>
      </c>
      <c r="R1138" s="1" t="s">
        <v>81</v>
      </c>
      <c r="S1138" s="1" t="s">
        <v>44</v>
      </c>
      <c r="T1138" s="1"/>
      <c r="Y1138" s="1"/>
    </row>
    <row r="1139" spans="1:25" x14ac:dyDescent="0.35">
      <c r="A1139" s="1">
        <v>2059</v>
      </c>
      <c r="B1139" s="1" t="str">
        <f>VLOOKUP(Table1[[#This Row],[Customer ID]],'Customer Lookup'!A:B,2,)</f>
        <v>Nathan Newton</v>
      </c>
      <c r="C1139" s="1">
        <v>88041</v>
      </c>
      <c r="D1139" s="1" t="str">
        <f>_xlfn.XLOOKUP(Table1[[#This Row],[Product Sub-Category]],'Product Lookup'!A:A,'Product Lookup'!B:B)</f>
        <v>Pens</v>
      </c>
      <c r="E1139" s="1">
        <v>12</v>
      </c>
      <c r="F1139" s="4">
        <v>9.85</v>
      </c>
      <c r="G1139" s="1">
        <v>0.05</v>
      </c>
      <c r="H1139" s="2">
        <v>42090</v>
      </c>
      <c r="I1139" s="2">
        <v>42091</v>
      </c>
      <c r="J1139" s="1" t="s">
        <v>41</v>
      </c>
      <c r="K1139" s="1">
        <v>27260</v>
      </c>
      <c r="L1139" s="1" t="s">
        <v>32</v>
      </c>
      <c r="M1139" s="1" t="s">
        <v>753</v>
      </c>
      <c r="N1139" s="1" t="s">
        <v>225</v>
      </c>
      <c r="O1139" s="1" t="s">
        <v>2245</v>
      </c>
      <c r="P1139" s="1" t="s">
        <v>58</v>
      </c>
      <c r="Q1139" s="1" t="s">
        <v>25</v>
      </c>
      <c r="R1139" s="1" t="s">
        <v>81</v>
      </c>
      <c r="S1139" s="1" t="s">
        <v>26</v>
      </c>
      <c r="T1139" s="1"/>
      <c r="Y1139" s="1"/>
    </row>
    <row r="1140" spans="1:25" x14ac:dyDescent="0.35">
      <c r="A1140" s="1">
        <v>2059</v>
      </c>
      <c r="B1140" s="1" t="str">
        <f>VLOOKUP(Table1[[#This Row],[Customer ID]],'Customer Lookup'!A:B,2,)</f>
        <v>Nathan Newton</v>
      </c>
      <c r="C1140" s="1">
        <v>88041</v>
      </c>
      <c r="D1140" s="1" t="str">
        <f>_xlfn.XLOOKUP(Table1[[#This Row],[Product Sub-Category]],'Product Lookup'!A:A,'Product Lookup'!B:B)</f>
        <v>Telephones</v>
      </c>
      <c r="E1140" s="1">
        <v>9</v>
      </c>
      <c r="F1140" s="4">
        <v>125.99</v>
      </c>
      <c r="G1140" s="1">
        <v>0.1</v>
      </c>
      <c r="H1140" s="2">
        <v>42090</v>
      </c>
      <c r="I1140" s="2">
        <v>42091</v>
      </c>
      <c r="J1140" s="1" t="s">
        <v>41</v>
      </c>
      <c r="K1140" s="1">
        <v>27260</v>
      </c>
      <c r="L1140" s="1" t="s">
        <v>32</v>
      </c>
      <c r="M1140" s="1" t="s">
        <v>753</v>
      </c>
      <c r="N1140" s="1" t="s">
        <v>225</v>
      </c>
      <c r="O1140" s="1" t="s">
        <v>2244</v>
      </c>
      <c r="P1140" s="1" t="s">
        <v>73</v>
      </c>
      <c r="Q1140" s="1" t="s">
        <v>2234</v>
      </c>
      <c r="R1140" s="1" t="s">
        <v>81</v>
      </c>
      <c r="S1140" s="1" t="s">
        <v>53</v>
      </c>
      <c r="T1140" s="1"/>
      <c r="Y1140" s="1"/>
    </row>
    <row r="1141" spans="1:25" x14ac:dyDescent="0.35">
      <c r="A1141" s="1">
        <v>2061</v>
      </c>
      <c r="B1141" s="1" t="str">
        <f>VLOOKUP(Table1[[#This Row],[Customer ID]],'Customer Lookup'!A:B,2,)</f>
        <v>Marianne Carey</v>
      </c>
      <c r="C1141" s="1">
        <v>87146</v>
      </c>
      <c r="D1141" s="1" t="str">
        <f>_xlfn.XLOOKUP(Table1[[#This Row],[Product Sub-Category]],'Product Lookup'!A:A,'Product Lookup'!B:B)</f>
        <v>Bookcases</v>
      </c>
      <c r="E1141" s="1">
        <v>1</v>
      </c>
      <c r="F1141" s="4">
        <v>240.98</v>
      </c>
      <c r="G1141" s="1">
        <v>0.1</v>
      </c>
      <c r="H1141" s="2">
        <v>42033</v>
      </c>
      <c r="I1141" s="2">
        <v>42035</v>
      </c>
      <c r="J1141" s="1" t="s">
        <v>50</v>
      </c>
      <c r="K1141" s="1">
        <v>69101</v>
      </c>
      <c r="L1141" s="1" t="s">
        <v>22</v>
      </c>
      <c r="M1141" s="1" t="s">
        <v>754</v>
      </c>
      <c r="N1141" s="1" t="s">
        <v>302</v>
      </c>
      <c r="O1141" s="1" t="s">
        <v>2245</v>
      </c>
      <c r="P1141" s="1" t="s">
        <v>34</v>
      </c>
      <c r="Q1141" s="1" t="s">
        <v>151</v>
      </c>
      <c r="R1141" s="1" t="s">
        <v>81</v>
      </c>
      <c r="S1141" s="1" t="s">
        <v>108</v>
      </c>
      <c r="T1141" s="1"/>
      <c r="Y1141" s="1"/>
    </row>
    <row r="1142" spans="1:25" x14ac:dyDescent="0.35">
      <c r="A1142" s="1">
        <v>2062</v>
      </c>
      <c r="B1142" s="1" t="str">
        <f>VLOOKUP(Table1[[#This Row],[Customer ID]],'Customer Lookup'!A:B,2,)</f>
        <v>Alfred Singh</v>
      </c>
      <c r="C1142" s="1">
        <v>87146</v>
      </c>
      <c r="D1142" s="1" t="str">
        <f>_xlfn.XLOOKUP(Table1[[#This Row],[Product Sub-Category]],'Product Lookup'!A:A,'Product Lookup'!B:B)</f>
        <v>Binders</v>
      </c>
      <c r="E1142" s="1">
        <v>10</v>
      </c>
      <c r="F1142" s="4">
        <v>420.98</v>
      </c>
      <c r="G1142" s="1">
        <v>0.1</v>
      </c>
      <c r="H1142" s="2">
        <v>42033</v>
      </c>
      <c r="I1142" s="2">
        <v>42036</v>
      </c>
      <c r="J1142" s="1" t="s">
        <v>50</v>
      </c>
      <c r="K1142" s="1">
        <v>23111</v>
      </c>
      <c r="L1142" s="1" t="s">
        <v>32</v>
      </c>
      <c r="M1142" s="1" t="s">
        <v>755</v>
      </c>
      <c r="N1142" s="1" t="s">
        <v>117</v>
      </c>
      <c r="O1142" s="1" t="s">
        <v>2245</v>
      </c>
      <c r="P1142" s="1" t="s">
        <v>58</v>
      </c>
      <c r="Q1142" s="1" t="s">
        <v>2236</v>
      </c>
      <c r="R1142" s="1" t="s">
        <v>81</v>
      </c>
      <c r="S1142" s="1" t="s">
        <v>53</v>
      </c>
      <c r="T1142" s="1"/>
      <c r="Y1142" s="1"/>
    </row>
    <row r="1143" spans="1:25" x14ac:dyDescent="0.35">
      <c r="A1143" s="1">
        <v>2062</v>
      </c>
      <c r="B1143" s="1" t="str">
        <f>VLOOKUP(Table1[[#This Row],[Customer ID]],'Customer Lookup'!A:B,2,)</f>
        <v>Alfred Singh</v>
      </c>
      <c r="C1143" s="1">
        <v>87148</v>
      </c>
      <c r="D1143" s="1" t="str">
        <f>_xlfn.XLOOKUP(Table1[[#This Row],[Product Sub-Category]],'Product Lookup'!A:A,'Product Lookup'!B:B)</f>
        <v>Chairs</v>
      </c>
      <c r="E1143" s="1">
        <v>22</v>
      </c>
      <c r="F1143" s="4">
        <v>291.73</v>
      </c>
      <c r="G1143" s="1">
        <v>0.1</v>
      </c>
      <c r="H1143" s="2">
        <v>42181</v>
      </c>
      <c r="I1143" s="2">
        <v>42185</v>
      </c>
      <c r="J1143" s="1" t="s">
        <v>98</v>
      </c>
      <c r="K1143" s="1">
        <v>23111</v>
      </c>
      <c r="L1143" s="1" t="s">
        <v>22</v>
      </c>
      <c r="M1143" s="1" t="s">
        <v>755</v>
      </c>
      <c r="N1143" s="1" t="s">
        <v>117</v>
      </c>
      <c r="O1143" s="1" t="s">
        <v>2245</v>
      </c>
      <c r="P1143" s="1" t="s">
        <v>34</v>
      </c>
      <c r="Q1143" s="1" t="s">
        <v>35</v>
      </c>
      <c r="R1143" s="1" t="s">
        <v>81</v>
      </c>
      <c r="S1143" s="1" t="s">
        <v>36</v>
      </c>
      <c r="T1143" s="1"/>
      <c r="Y1143" s="1"/>
    </row>
    <row r="1144" spans="1:25" x14ac:dyDescent="0.35">
      <c r="A1144" s="1">
        <v>2063</v>
      </c>
      <c r="B1144" s="1" t="str">
        <f>VLOOKUP(Table1[[#This Row],[Customer ID]],'Customer Lookup'!A:B,2,)</f>
        <v>Todd D Norris</v>
      </c>
      <c r="C1144" s="1">
        <v>87147</v>
      </c>
      <c r="D1144" s="1" t="str">
        <f>_xlfn.XLOOKUP(Table1[[#This Row],[Product Sub-Category]],'Product Lookup'!A:A,'Product Lookup'!B:B)</f>
        <v>Computer Peripherals</v>
      </c>
      <c r="E1144" s="1">
        <v>1</v>
      </c>
      <c r="F1144" s="4">
        <v>300.97000000000003</v>
      </c>
      <c r="G1144" s="1">
        <v>0.1</v>
      </c>
      <c r="H1144" s="2">
        <v>42132</v>
      </c>
      <c r="I1144" s="2">
        <v>42132</v>
      </c>
      <c r="J1144" s="1" t="s">
        <v>98</v>
      </c>
      <c r="K1144" s="1">
        <v>23602</v>
      </c>
      <c r="L1144" s="1" t="s">
        <v>32</v>
      </c>
      <c r="M1144" s="1" t="s">
        <v>756</v>
      </c>
      <c r="N1144" s="1" t="s">
        <v>117</v>
      </c>
      <c r="O1144" s="1" t="s">
        <v>2245</v>
      </c>
      <c r="P1144" s="1" t="s">
        <v>73</v>
      </c>
      <c r="Q1144" s="1" t="s">
        <v>144</v>
      </c>
      <c r="R1144" s="1" t="s">
        <v>81</v>
      </c>
      <c r="S1144" s="1" t="s">
        <v>53</v>
      </c>
      <c r="T1144" s="1"/>
      <c r="Y1144" s="1"/>
    </row>
    <row r="1145" spans="1:25" x14ac:dyDescent="0.35">
      <c r="A1145" s="1">
        <v>2066</v>
      </c>
      <c r="B1145" s="1" t="str">
        <f>VLOOKUP(Table1[[#This Row],[Customer ID]],'Customer Lookup'!A:B,2,)</f>
        <v>Claudia Webb</v>
      </c>
      <c r="C1145" s="1">
        <v>85833</v>
      </c>
      <c r="D1145" s="1" t="str">
        <f>_xlfn.XLOOKUP(Table1[[#This Row],[Product Sub-Category]],'Product Lookup'!A:A,'Product Lookup'!B:B)</f>
        <v>Storage</v>
      </c>
      <c r="E1145" s="1">
        <v>7</v>
      </c>
      <c r="F1145" s="4">
        <v>20.89</v>
      </c>
      <c r="G1145" s="1">
        <v>0.05</v>
      </c>
      <c r="H1145" s="2">
        <v>42089</v>
      </c>
      <c r="I1145" s="2">
        <v>42090</v>
      </c>
      <c r="J1145" s="1" t="s">
        <v>50</v>
      </c>
      <c r="K1145" s="1">
        <v>28079</v>
      </c>
      <c r="L1145" s="1" t="s">
        <v>32</v>
      </c>
      <c r="M1145" s="1" t="s">
        <v>757</v>
      </c>
      <c r="N1145" s="1" t="s">
        <v>225</v>
      </c>
      <c r="O1145" s="1" t="s">
        <v>2245</v>
      </c>
      <c r="P1145" s="1" t="s">
        <v>58</v>
      </c>
      <c r="Q1145" s="1" t="s">
        <v>119</v>
      </c>
      <c r="R1145" s="1" t="s">
        <v>42</v>
      </c>
      <c r="S1145" s="1" t="s">
        <v>53</v>
      </c>
      <c r="T1145" s="1"/>
      <c r="Y1145" s="1"/>
    </row>
    <row r="1146" spans="1:25" x14ac:dyDescent="0.35">
      <c r="A1146" s="1">
        <v>2066</v>
      </c>
      <c r="B1146" s="1" t="str">
        <f>VLOOKUP(Table1[[#This Row],[Customer ID]],'Customer Lookup'!A:B,2,)</f>
        <v>Claudia Webb</v>
      </c>
      <c r="C1146" s="1">
        <v>85834</v>
      </c>
      <c r="D1146" s="1" t="str">
        <f>_xlfn.XLOOKUP(Table1[[#This Row],[Product Sub-Category]],'Product Lookup'!A:A,'Product Lookup'!B:B)</f>
        <v>Telephones</v>
      </c>
      <c r="E1146" s="1">
        <v>2</v>
      </c>
      <c r="F1146" s="4">
        <v>20.99</v>
      </c>
      <c r="G1146" s="1">
        <v>0.05</v>
      </c>
      <c r="H1146" s="2">
        <v>42094</v>
      </c>
      <c r="I1146" s="2">
        <v>42095</v>
      </c>
      <c r="J1146" s="1" t="s">
        <v>41</v>
      </c>
      <c r="K1146" s="1">
        <v>28079</v>
      </c>
      <c r="L1146" s="1" t="s">
        <v>22</v>
      </c>
      <c r="M1146" s="1" t="s">
        <v>757</v>
      </c>
      <c r="N1146" s="1" t="s">
        <v>225</v>
      </c>
      <c r="O1146" s="1" t="s">
        <v>2245</v>
      </c>
      <c r="P1146" s="1" t="s">
        <v>73</v>
      </c>
      <c r="Q1146" s="1" t="s">
        <v>2234</v>
      </c>
      <c r="R1146" s="1" t="s">
        <v>42</v>
      </c>
      <c r="S1146" s="1" t="s">
        <v>75</v>
      </c>
      <c r="T1146" s="1"/>
      <c r="Y1146" s="1"/>
    </row>
    <row r="1147" spans="1:25" x14ac:dyDescent="0.35">
      <c r="A1147" s="1">
        <v>2066</v>
      </c>
      <c r="B1147" s="1" t="str">
        <f>VLOOKUP(Table1[[#This Row],[Customer ID]],'Customer Lookup'!A:B,2,)</f>
        <v>Claudia Webb</v>
      </c>
      <c r="C1147" s="1">
        <v>85835</v>
      </c>
      <c r="D1147" s="1" t="str">
        <f>_xlfn.XLOOKUP(Table1[[#This Row],[Product Sub-Category]],'Product Lookup'!A:A,'Product Lookup'!B:B)</f>
        <v>Binders</v>
      </c>
      <c r="E1147" s="1">
        <v>8</v>
      </c>
      <c r="F1147" s="4">
        <v>4.24</v>
      </c>
      <c r="G1147" s="1">
        <v>0.05</v>
      </c>
      <c r="H1147" s="2">
        <v>42113</v>
      </c>
      <c r="I1147" s="2">
        <v>42117</v>
      </c>
      <c r="J1147" s="1" t="s">
        <v>98</v>
      </c>
      <c r="K1147" s="1">
        <v>28079</v>
      </c>
      <c r="L1147" s="1" t="s">
        <v>32</v>
      </c>
      <c r="M1147" s="1" t="s">
        <v>757</v>
      </c>
      <c r="N1147" s="1" t="s">
        <v>225</v>
      </c>
      <c r="O1147" s="1" t="s">
        <v>2245</v>
      </c>
      <c r="P1147" s="1" t="s">
        <v>58</v>
      </c>
      <c r="Q1147" s="1" t="s">
        <v>2236</v>
      </c>
      <c r="R1147" s="1" t="s">
        <v>81</v>
      </c>
      <c r="S1147" s="1" t="s">
        <v>53</v>
      </c>
      <c r="T1147" s="1"/>
      <c r="Y1147" s="1"/>
    </row>
    <row r="1148" spans="1:25" x14ac:dyDescent="0.35">
      <c r="A1148" s="1">
        <v>2069</v>
      </c>
      <c r="B1148" s="1" t="str">
        <f>VLOOKUP(Table1[[#This Row],[Customer ID]],'Customer Lookup'!A:B,2,)</f>
        <v>Elsie Boykin</v>
      </c>
      <c r="C1148" s="1">
        <v>88554</v>
      </c>
      <c r="D1148" s="1" t="str">
        <f>_xlfn.XLOOKUP(Table1[[#This Row],[Product Sub-Category]],'Product Lookup'!A:A,'Product Lookup'!B:B)</f>
        <v>Computer Peripherals</v>
      </c>
      <c r="E1148" s="1">
        <v>3</v>
      </c>
      <c r="F1148" s="4">
        <v>40.98</v>
      </c>
      <c r="G1148" s="1">
        <v>0.05</v>
      </c>
      <c r="H1148" s="2">
        <v>42016</v>
      </c>
      <c r="I1148" s="2">
        <v>42018</v>
      </c>
      <c r="J1148" s="1" t="s">
        <v>50</v>
      </c>
      <c r="K1148" s="1">
        <v>41075</v>
      </c>
      <c r="L1148" s="1" t="s">
        <v>32</v>
      </c>
      <c r="M1148" s="1" t="s">
        <v>758</v>
      </c>
      <c r="N1148" s="1" t="s">
        <v>347</v>
      </c>
      <c r="O1148" s="1" t="s">
        <v>2244</v>
      </c>
      <c r="P1148" s="1" t="s">
        <v>73</v>
      </c>
      <c r="Q1148" s="1" t="s">
        <v>144</v>
      </c>
      <c r="R1148" s="1" t="s">
        <v>104</v>
      </c>
      <c r="S1148" s="1" t="s">
        <v>53</v>
      </c>
      <c r="T1148" s="1"/>
      <c r="Y1148" s="1"/>
    </row>
    <row r="1149" spans="1:25" x14ac:dyDescent="0.35">
      <c r="A1149" s="1">
        <v>2070</v>
      </c>
      <c r="B1149" s="1" t="str">
        <f>VLOOKUP(Table1[[#This Row],[Customer ID]],'Customer Lookup'!A:B,2,)</f>
        <v>Kelly Collins</v>
      </c>
      <c r="C1149" s="1">
        <v>88558</v>
      </c>
      <c r="D1149" s="1" t="str">
        <f>_xlfn.XLOOKUP(Table1[[#This Row],[Product Sub-Category]],'Product Lookup'!A:A,'Product Lookup'!B:B)</f>
        <v>Telephones</v>
      </c>
      <c r="E1149" s="1">
        <v>5</v>
      </c>
      <c r="F1149" s="4">
        <v>35.99</v>
      </c>
      <c r="G1149" s="1">
        <v>0.05</v>
      </c>
      <c r="H1149" s="2">
        <v>42140</v>
      </c>
      <c r="I1149" s="2">
        <v>42144</v>
      </c>
      <c r="J1149" s="1" t="s">
        <v>98</v>
      </c>
      <c r="K1149" s="1">
        <v>48021</v>
      </c>
      <c r="L1149" s="1" t="s">
        <v>32</v>
      </c>
      <c r="M1149" s="1" t="s">
        <v>759</v>
      </c>
      <c r="N1149" s="1" t="s">
        <v>215</v>
      </c>
      <c r="O1149" s="1" t="s">
        <v>2244</v>
      </c>
      <c r="P1149" s="1" t="s">
        <v>73</v>
      </c>
      <c r="Q1149" s="1" t="s">
        <v>2234</v>
      </c>
      <c r="R1149" s="1" t="s">
        <v>81</v>
      </c>
      <c r="S1149" s="1" t="s">
        <v>26</v>
      </c>
      <c r="T1149" s="1"/>
      <c r="Y1149" s="1"/>
    </row>
    <row r="1150" spans="1:25" x14ac:dyDescent="0.35">
      <c r="A1150" s="1">
        <v>2071</v>
      </c>
      <c r="B1150" s="1" t="str">
        <f>VLOOKUP(Table1[[#This Row],[Customer ID]],'Customer Lookup'!A:B,2,)</f>
        <v>Victor Cherry</v>
      </c>
      <c r="C1150" s="1">
        <v>88555</v>
      </c>
      <c r="D1150" s="1" t="str">
        <f>_xlfn.XLOOKUP(Table1[[#This Row],[Product Sub-Category]],'Product Lookup'!A:A,'Product Lookup'!B:B)</f>
        <v>Computer Peripherals</v>
      </c>
      <c r="E1150" s="1">
        <v>23</v>
      </c>
      <c r="F1150" s="4">
        <v>60.98</v>
      </c>
      <c r="G1150" s="1">
        <v>0.05</v>
      </c>
      <c r="H1150" s="2">
        <v>42036</v>
      </c>
      <c r="I1150" s="2">
        <v>42036</v>
      </c>
      <c r="J1150" s="1" t="s">
        <v>31</v>
      </c>
      <c r="K1150" s="1">
        <v>48336</v>
      </c>
      <c r="L1150" s="1" t="s">
        <v>32</v>
      </c>
      <c r="M1150" s="1" t="s">
        <v>760</v>
      </c>
      <c r="N1150" s="1" t="s">
        <v>215</v>
      </c>
      <c r="O1150" s="1" t="s">
        <v>2244</v>
      </c>
      <c r="P1150" s="1" t="s">
        <v>73</v>
      </c>
      <c r="Q1150" s="1" t="s">
        <v>144</v>
      </c>
      <c r="R1150" s="1" t="s">
        <v>81</v>
      </c>
      <c r="S1150" s="1" t="s">
        <v>44</v>
      </c>
      <c r="T1150" s="1"/>
      <c r="Y1150" s="1"/>
    </row>
    <row r="1151" spans="1:25" x14ac:dyDescent="0.35">
      <c r="A1151" s="1">
        <v>2071</v>
      </c>
      <c r="B1151" s="1" t="str">
        <f>VLOOKUP(Table1[[#This Row],[Customer ID]],'Customer Lookup'!A:B,2,)</f>
        <v>Victor Cherry</v>
      </c>
      <c r="C1151" s="1">
        <v>88555</v>
      </c>
      <c r="D1151" s="1" t="str">
        <f>_xlfn.XLOOKUP(Table1[[#This Row],[Product Sub-Category]],'Product Lookup'!A:A,'Product Lookup'!B:B)</f>
        <v>Labels</v>
      </c>
      <c r="E1151" s="1">
        <v>11</v>
      </c>
      <c r="F1151" s="4">
        <v>3.08</v>
      </c>
      <c r="G1151" s="1">
        <v>0.05</v>
      </c>
      <c r="H1151" s="2">
        <v>42036</v>
      </c>
      <c r="I1151" s="2">
        <v>42037</v>
      </c>
      <c r="J1151" s="1" t="s">
        <v>31</v>
      </c>
      <c r="K1151" s="1">
        <v>48336</v>
      </c>
      <c r="L1151" s="1" t="s">
        <v>32</v>
      </c>
      <c r="M1151" s="1" t="s">
        <v>760</v>
      </c>
      <c r="N1151" s="1" t="s">
        <v>215</v>
      </c>
      <c r="O1151" s="1" t="s">
        <v>2244</v>
      </c>
      <c r="P1151" s="1" t="s">
        <v>58</v>
      </c>
      <c r="Q1151" s="1" t="s">
        <v>116</v>
      </c>
      <c r="R1151" s="1" t="s">
        <v>81</v>
      </c>
      <c r="S1151" s="1" t="s">
        <v>53</v>
      </c>
      <c r="T1151" s="1"/>
      <c r="Y1151" s="1"/>
    </row>
    <row r="1152" spans="1:25" x14ac:dyDescent="0.35">
      <c r="A1152" s="1">
        <v>2071</v>
      </c>
      <c r="B1152" s="1" t="str">
        <f>VLOOKUP(Table1[[#This Row],[Customer ID]],'Customer Lookup'!A:B,2,)</f>
        <v>Victor Cherry</v>
      </c>
      <c r="C1152" s="1">
        <v>88558</v>
      </c>
      <c r="D1152" s="1" t="str">
        <f>_xlfn.XLOOKUP(Table1[[#This Row],[Product Sub-Category]],'Product Lookup'!A:A,'Product Lookup'!B:B)</f>
        <v>Telephones</v>
      </c>
      <c r="E1152" s="1">
        <v>20</v>
      </c>
      <c r="F1152" s="4">
        <v>65.989999999999995</v>
      </c>
      <c r="G1152" s="1">
        <v>0.05</v>
      </c>
      <c r="H1152" s="2">
        <v>42140</v>
      </c>
      <c r="I1152" s="2">
        <v>42147</v>
      </c>
      <c r="J1152" s="1" t="s">
        <v>98</v>
      </c>
      <c r="K1152" s="1">
        <v>48336</v>
      </c>
      <c r="L1152" s="1" t="s">
        <v>22</v>
      </c>
      <c r="M1152" s="1" t="s">
        <v>760</v>
      </c>
      <c r="N1152" s="1" t="s">
        <v>215</v>
      </c>
      <c r="O1152" s="1" t="s">
        <v>2244</v>
      </c>
      <c r="P1152" s="1" t="s">
        <v>73</v>
      </c>
      <c r="Q1152" s="1" t="s">
        <v>2234</v>
      </c>
      <c r="R1152" s="1" t="s">
        <v>81</v>
      </c>
      <c r="S1152" s="1" t="s">
        <v>53</v>
      </c>
      <c r="T1152" s="1"/>
      <c r="Y1152" s="1"/>
    </row>
    <row r="1153" spans="1:25" x14ac:dyDescent="0.35">
      <c r="A1153" s="1">
        <v>2072</v>
      </c>
      <c r="B1153" s="1" t="str">
        <f>VLOOKUP(Table1[[#This Row],[Customer ID]],'Customer Lookup'!A:B,2,)</f>
        <v>Malcolm S Lanier</v>
      </c>
      <c r="C1153" s="1">
        <v>88555</v>
      </c>
      <c r="D1153" s="1" t="str">
        <f>_xlfn.XLOOKUP(Table1[[#This Row],[Product Sub-Category]],'Product Lookup'!A:A,'Product Lookup'!B:B)</f>
        <v>Paper</v>
      </c>
      <c r="E1153" s="1">
        <v>23</v>
      </c>
      <c r="F1153" s="4">
        <v>10.31</v>
      </c>
      <c r="G1153" s="1">
        <v>0.05</v>
      </c>
      <c r="H1153" s="2">
        <v>42036</v>
      </c>
      <c r="I1153" s="2">
        <v>42038</v>
      </c>
      <c r="J1153" s="1" t="s">
        <v>31</v>
      </c>
      <c r="K1153" s="1">
        <v>48505</v>
      </c>
      <c r="L1153" s="1" t="s">
        <v>32</v>
      </c>
      <c r="M1153" s="1" t="s">
        <v>761</v>
      </c>
      <c r="N1153" s="1" t="s">
        <v>215</v>
      </c>
      <c r="O1153" s="1" t="s">
        <v>2244</v>
      </c>
      <c r="P1153" s="1" t="s">
        <v>58</v>
      </c>
      <c r="Q1153" s="1" t="s">
        <v>83</v>
      </c>
      <c r="R1153" s="1" t="s">
        <v>81</v>
      </c>
      <c r="S1153" s="1" t="s">
        <v>26</v>
      </c>
      <c r="T1153" s="1"/>
      <c r="Y1153" s="1"/>
    </row>
    <row r="1154" spans="1:25" x14ac:dyDescent="0.35">
      <c r="A1154" s="1">
        <v>2072</v>
      </c>
      <c r="B1154" s="1" t="str">
        <f>VLOOKUP(Table1[[#This Row],[Customer ID]],'Customer Lookup'!A:B,2,)</f>
        <v>Malcolm S Lanier</v>
      </c>
      <c r="C1154" s="1">
        <v>88556</v>
      </c>
      <c r="D1154" s="1" t="str">
        <f>_xlfn.XLOOKUP(Table1[[#This Row],[Product Sub-Category]],'Product Lookup'!A:A,'Product Lookup'!B:B)</f>
        <v>Bookcases</v>
      </c>
      <c r="E1154" s="1">
        <v>14</v>
      </c>
      <c r="F1154" s="4">
        <v>260.98</v>
      </c>
      <c r="G1154" s="1">
        <v>0.1</v>
      </c>
      <c r="H1154" s="2">
        <v>42046</v>
      </c>
      <c r="I1154" s="2">
        <v>42048</v>
      </c>
      <c r="J1154" s="1" t="s">
        <v>21</v>
      </c>
      <c r="K1154" s="1">
        <v>48505</v>
      </c>
      <c r="L1154" s="1" t="s">
        <v>22</v>
      </c>
      <c r="M1154" s="1" t="s">
        <v>761</v>
      </c>
      <c r="N1154" s="1" t="s">
        <v>215</v>
      </c>
      <c r="O1154" s="1" t="s">
        <v>2244</v>
      </c>
      <c r="P1154" s="1" t="s">
        <v>34</v>
      </c>
      <c r="Q1154" s="1" t="s">
        <v>151</v>
      </c>
      <c r="R1154" s="1" t="s">
        <v>81</v>
      </c>
      <c r="S1154" s="1" t="s">
        <v>108</v>
      </c>
      <c r="T1154" s="1"/>
      <c r="Y1154" s="1"/>
    </row>
    <row r="1155" spans="1:25" x14ac:dyDescent="0.35">
      <c r="A1155" s="1">
        <v>2072</v>
      </c>
      <c r="B1155" s="1" t="str">
        <f>VLOOKUP(Table1[[#This Row],[Customer ID]],'Customer Lookup'!A:B,2,)</f>
        <v>Malcolm S Lanier</v>
      </c>
      <c r="C1155" s="1">
        <v>88556</v>
      </c>
      <c r="D1155" s="1" t="str">
        <f>_xlfn.XLOOKUP(Table1[[#This Row],[Product Sub-Category]],'Product Lookup'!A:A,'Product Lookup'!B:B)</f>
        <v>Furnishings</v>
      </c>
      <c r="E1155" s="1">
        <v>11</v>
      </c>
      <c r="F1155" s="4">
        <v>10.52</v>
      </c>
      <c r="G1155" s="1">
        <v>0.05</v>
      </c>
      <c r="H1155" s="2">
        <v>42046</v>
      </c>
      <c r="I1155" s="2">
        <v>42048</v>
      </c>
      <c r="J1155" s="1" t="s">
        <v>21</v>
      </c>
      <c r="K1155" s="1">
        <v>48505</v>
      </c>
      <c r="L1155" s="1" t="s">
        <v>32</v>
      </c>
      <c r="M1155" s="1" t="s">
        <v>761</v>
      </c>
      <c r="N1155" s="1" t="s">
        <v>215</v>
      </c>
      <c r="O1155" s="1" t="s">
        <v>2244</v>
      </c>
      <c r="P1155" s="1" t="s">
        <v>34</v>
      </c>
      <c r="Q1155" s="1" t="s">
        <v>52</v>
      </c>
      <c r="R1155" s="1" t="s">
        <v>81</v>
      </c>
      <c r="S1155" s="1" t="s">
        <v>44</v>
      </c>
      <c r="T1155" s="1"/>
      <c r="Y1155" s="1"/>
    </row>
    <row r="1156" spans="1:25" x14ac:dyDescent="0.35">
      <c r="A1156" s="1">
        <v>2072</v>
      </c>
      <c r="B1156" s="1" t="str">
        <f>VLOOKUP(Table1[[#This Row],[Customer ID]],'Customer Lookup'!A:B,2,)</f>
        <v>Malcolm S Lanier</v>
      </c>
      <c r="C1156" s="1">
        <v>88556</v>
      </c>
      <c r="D1156" s="1" t="str">
        <f>_xlfn.XLOOKUP(Table1[[#This Row],[Product Sub-Category]],'Product Lookup'!A:A,'Product Lookup'!B:B)</f>
        <v>Paper</v>
      </c>
      <c r="E1156" s="1">
        <v>14</v>
      </c>
      <c r="F1156" s="4">
        <v>5.98</v>
      </c>
      <c r="G1156" s="1">
        <v>0.05</v>
      </c>
      <c r="H1156" s="2">
        <v>42046</v>
      </c>
      <c r="I1156" s="2">
        <v>42048</v>
      </c>
      <c r="J1156" s="1" t="s">
        <v>21</v>
      </c>
      <c r="K1156" s="1">
        <v>48505</v>
      </c>
      <c r="L1156" s="1" t="s">
        <v>22</v>
      </c>
      <c r="M1156" s="1" t="s">
        <v>761</v>
      </c>
      <c r="N1156" s="1" t="s">
        <v>215</v>
      </c>
      <c r="O1156" s="1" t="s">
        <v>2244</v>
      </c>
      <c r="P1156" s="1" t="s">
        <v>58</v>
      </c>
      <c r="Q1156" s="1" t="s">
        <v>83</v>
      </c>
      <c r="R1156" s="1" t="s">
        <v>81</v>
      </c>
      <c r="S1156" s="1" t="s">
        <v>53</v>
      </c>
      <c r="T1156" s="1"/>
      <c r="Y1156" s="1"/>
    </row>
    <row r="1157" spans="1:25" x14ac:dyDescent="0.35">
      <c r="A1157" s="1">
        <v>2073</v>
      </c>
      <c r="B1157" s="1" t="str">
        <f>VLOOKUP(Table1[[#This Row],[Customer ID]],'Customer Lookup'!A:B,2,)</f>
        <v>Evan Kelley</v>
      </c>
      <c r="C1157" s="1">
        <v>88557</v>
      </c>
      <c r="D1157" s="1" t="str">
        <f>_xlfn.XLOOKUP(Table1[[#This Row],[Product Sub-Category]],'Product Lookup'!A:A,'Product Lookup'!B:B)</f>
        <v>Chairs</v>
      </c>
      <c r="E1157" s="1">
        <v>6</v>
      </c>
      <c r="F1157" s="4">
        <v>291.73</v>
      </c>
      <c r="G1157" s="1">
        <v>0.1</v>
      </c>
      <c r="H1157" s="2">
        <v>42101</v>
      </c>
      <c r="I1157" s="2">
        <v>42103</v>
      </c>
      <c r="J1157" s="1" t="s">
        <v>31</v>
      </c>
      <c r="K1157" s="1">
        <v>48135</v>
      </c>
      <c r="L1157" s="1" t="s">
        <v>22</v>
      </c>
      <c r="M1157" s="1" t="s">
        <v>762</v>
      </c>
      <c r="N1157" s="1" t="s">
        <v>215</v>
      </c>
      <c r="O1157" s="1" t="s">
        <v>2243</v>
      </c>
      <c r="P1157" s="1" t="s">
        <v>34</v>
      </c>
      <c r="Q1157" s="1" t="s">
        <v>35</v>
      </c>
      <c r="R1157" s="1" t="s">
        <v>104</v>
      </c>
      <c r="S1157" s="1" t="s">
        <v>36</v>
      </c>
      <c r="T1157" s="1"/>
      <c r="Y1157" s="1"/>
    </row>
    <row r="1158" spans="1:25" x14ac:dyDescent="0.35">
      <c r="A1158" s="1">
        <v>2081</v>
      </c>
      <c r="B1158" s="1" t="str">
        <f>VLOOKUP(Table1[[#This Row],[Customer ID]],'Customer Lookup'!A:B,2,)</f>
        <v>Matthew Conway</v>
      </c>
      <c r="C1158" s="1">
        <v>86092</v>
      </c>
      <c r="D1158" s="1" t="str">
        <f>_xlfn.XLOOKUP(Table1[[#This Row],[Product Sub-Category]],'Product Lookup'!A:A,'Product Lookup'!B:B)</f>
        <v>Rubber Bands</v>
      </c>
      <c r="E1158" s="1">
        <v>6</v>
      </c>
      <c r="F1158" s="4">
        <v>1.48</v>
      </c>
      <c r="G1158" s="1">
        <v>0.05</v>
      </c>
      <c r="H1158" s="2">
        <v>42007</v>
      </c>
      <c r="I1158" s="2">
        <v>42009</v>
      </c>
      <c r="J1158" s="1" t="s">
        <v>98</v>
      </c>
      <c r="K1158" s="1">
        <v>14853</v>
      </c>
      <c r="L1158" s="1" t="s">
        <v>32</v>
      </c>
      <c r="M1158" s="1" t="s">
        <v>763</v>
      </c>
      <c r="N1158" s="1" t="s">
        <v>62</v>
      </c>
      <c r="O1158" s="1" t="s">
        <v>2243</v>
      </c>
      <c r="P1158" s="1" t="s">
        <v>58</v>
      </c>
      <c r="Q1158" s="1" t="s">
        <v>60</v>
      </c>
      <c r="R1158" s="1" t="s">
        <v>81</v>
      </c>
      <c r="S1158" s="1" t="s">
        <v>26</v>
      </c>
      <c r="T1158" s="1"/>
      <c r="Y1158" s="1"/>
    </row>
    <row r="1159" spans="1:25" x14ac:dyDescent="0.35">
      <c r="A1159" s="1">
        <v>2089</v>
      </c>
      <c r="B1159" s="1" t="str">
        <f>VLOOKUP(Table1[[#This Row],[Customer ID]],'Customer Lookup'!A:B,2,)</f>
        <v>Annie Odom</v>
      </c>
      <c r="C1159" s="1">
        <v>88348</v>
      </c>
      <c r="D1159" s="1" t="str">
        <f>_xlfn.XLOOKUP(Table1[[#This Row],[Product Sub-Category]],'Product Lookup'!A:A,'Product Lookup'!B:B)</f>
        <v>Appliances</v>
      </c>
      <c r="E1159" s="1">
        <v>17</v>
      </c>
      <c r="F1159" s="4">
        <v>38.06</v>
      </c>
      <c r="G1159" s="1">
        <v>0.05</v>
      </c>
      <c r="H1159" s="2">
        <v>42185</v>
      </c>
      <c r="I1159" s="2">
        <v>42191</v>
      </c>
      <c r="J1159" s="1" t="s">
        <v>98</v>
      </c>
      <c r="K1159" s="1">
        <v>10956</v>
      </c>
      <c r="L1159" s="1" t="s">
        <v>32</v>
      </c>
      <c r="M1159" s="1" t="s">
        <v>764</v>
      </c>
      <c r="N1159" s="1" t="s">
        <v>62</v>
      </c>
      <c r="O1159" s="1" t="s">
        <v>2243</v>
      </c>
      <c r="P1159" s="1" t="s">
        <v>58</v>
      </c>
      <c r="Q1159" s="1" t="s">
        <v>196</v>
      </c>
      <c r="R1159" s="1" t="s">
        <v>81</v>
      </c>
      <c r="S1159" s="1" t="s">
        <v>53</v>
      </c>
      <c r="T1159" s="1"/>
      <c r="Y1159" s="1"/>
    </row>
    <row r="1160" spans="1:25" x14ac:dyDescent="0.35">
      <c r="A1160" s="1">
        <v>2089</v>
      </c>
      <c r="B1160" s="1" t="str">
        <f>VLOOKUP(Table1[[#This Row],[Customer ID]],'Customer Lookup'!A:B,2,)</f>
        <v>Annie Odom</v>
      </c>
      <c r="C1160" s="1">
        <v>88348</v>
      </c>
      <c r="D1160" s="1" t="str">
        <f>_xlfn.XLOOKUP(Table1[[#This Row],[Product Sub-Category]],'Product Lookup'!A:A,'Product Lookup'!B:B)</f>
        <v>Copiers</v>
      </c>
      <c r="E1160" s="1">
        <v>22</v>
      </c>
      <c r="F1160" s="4">
        <v>599.99</v>
      </c>
      <c r="G1160" s="1">
        <v>0.1</v>
      </c>
      <c r="H1160" s="2">
        <v>42185</v>
      </c>
      <c r="I1160" s="2">
        <v>42193</v>
      </c>
      <c r="J1160" s="1" t="s">
        <v>98</v>
      </c>
      <c r="K1160" s="1">
        <v>10956</v>
      </c>
      <c r="L1160" s="1" t="s">
        <v>32</v>
      </c>
      <c r="M1160" s="1" t="s">
        <v>764</v>
      </c>
      <c r="N1160" s="1" t="s">
        <v>62</v>
      </c>
      <c r="O1160" s="1" t="s">
        <v>2243</v>
      </c>
      <c r="P1160" s="1" t="s">
        <v>73</v>
      </c>
      <c r="Q1160" s="1" t="s">
        <v>2241</v>
      </c>
      <c r="R1160" s="1" t="s">
        <v>81</v>
      </c>
      <c r="S1160" s="1" t="s">
        <v>178</v>
      </c>
      <c r="T1160" s="1"/>
      <c r="Y1160" s="1"/>
    </row>
    <row r="1161" spans="1:25" x14ac:dyDescent="0.35">
      <c r="A1161" s="1">
        <v>2089</v>
      </c>
      <c r="B1161" s="1" t="str">
        <f>VLOOKUP(Table1[[#This Row],[Customer ID]],'Customer Lookup'!A:B,2,)</f>
        <v>Annie Odom</v>
      </c>
      <c r="C1161" s="1">
        <v>88348</v>
      </c>
      <c r="D1161" s="1" t="str">
        <f>_xlfn.XLOOKUP(Table1[[#This Row],[Product Sub-Category]],'Product Lookup'!A:A,'Product Lookup'!B:B)</f>
        <v>Paper</v>
      </c>
      <c r="E1161" s="1">
        <v>5</v>
      </c>
      <c r="F1161" s="4">
        <v>3.98</v>
      </c>
      <c r="G1161" s="1">
        <v>0.05</v>
      </c>
      <c r="H1161" s="2">
        <v>42185</v>
      </c>
      <c r="I1161" s="2">
        <v>42189</v>
      </c>
      <c r="J1161" s="1" t="s">
        <v>98</v>
      </c>
      <c r="K1161" s="1">
        <v>10956</v>
      </c>
      <c r="L1161" s="1" t="s">
        <v>22</v>
      </c>
      <c r="M1161" s="1" t="s">
        <v>764</v>
      </c>
      <c r="N1161" s="1" t="s">
        <v>62</v>
      </c>
      <c r="O1161" s="1" t="s">
        <v>1097</v>
      </c>
      <c r="P1161" s="1" t="s">
        <v>58</v>
      </c>
      <c r="Q1161" s="1" t="s">
        <v>83</v>
      </c>
      <c r="R1161" s="1" t="s">
        <v>81</v>
      </c>
      <c r="S1161" s="1" t="s">
        <v>26</v>
      </c>
      <c r="T1161" s="1"/>
      <c r="Y1161" s="1"/>
    </row>
    <row r="1162" spans="1:25" x14ac:dyDescent="0.35">
      <c r="A1162" s="1">
        <v>2094</v>
      </c>
      <c r="B1162" s="1" t="str">
        <f>VLOOKUP(Table1[[#This Row],[Customer ID]],'Customer Lookup'!A:B,2,)</f>
        <v>Vernon Hirsch Singleton</v>
      </c>
      <c r="C1162" s="1">
        <v>86629</v>
      </c>
      <c r="D1162" s="1" t="str">
        <f>_xlfn.XLOOKUP(Table1[[#This Row],[Product Sub-Category]],'Product Lookup'!A:A,'Product Lookup'!B:B)</f>
        <v>Tables</v>
      </c>
      <c r="E1162" s="1">
        <v>20</v>
      </c>
      <c r="F1162" s="4">
        <v>400.98</v>
      </c>
      <c r="G1162" s="1">
        <v>0.1</v>
      </c>
      <c r="H1162" s="2">
        <v>42040</v>
      </c>
      <c r="I1162" s="2">
        <v>42041</v>
      </c>
      <c r="J1162" s="1" t="s">
        <v>50</v>
      </c>
      <c r="K1162" s="1">
        <v>95928</v>
      </c>
      <c r="L1162" s="1" t="s">
        <v>22</v>
      </c>
      <c r="M1162" s="1" t="s">
        <v>765</v>
      </c>
      <c r="N1162" s="1" t="s">
        <v>37</v>
      </c>
      <c r="O1162" s="1" t="s">
        <v>2245</v>
      </c>
      <c r="P1162" s="1" t="s">
        <v>34</v>
      </c>
      <c r="Q1162" s="1" t="s">
        <v>123</v>
      </c>
      <c r="R1162" s="1" t="s">
        <v>81</v>
      </c>
      <c r="S1162" s="1" t="s">
        <v>108</v>
      </c>
      <c r="T1162" s="1"/>
      <c r="Y1162" s="1"/>
    </row>
    <row r="1163" spans="1:25" x14ac:dyDescent="0.35">
      <c r="A1163" s="1">
        <v>2097</v>
      </c>
      <c r="B1163" s="1" t="str">
        <f>VLOOKUP(Table1[[#This Row],[Customer ID]],'Customer Lookup'!A:B,2,)</f>
        <v>Patsy Shea</v>
      </c>
      <c r="C1163" s="1">
        <v>87889</v>
      </c>
      <c r="D1163" s="1" t="str">
        <f>_xlfn.XLOOKUP(Table1[[#This Row],[Product Sub-Category]],'Product Lookup'!A:A,'Product Lookup'!B:B)</f>
        <v>Computer Peripherals</v>
      </c>
      <c r="E1163" s="1">
        <v>4</v>
      </c>
      <c r="F1163" s="4">
        <v>300.97000000000003</v>
      </c>
      <c r="G1163" s="1">
        <v>0.1</v>
      </c>
      <c r="H1163" s="2">
        <v>42112</v>
      </c>
      <c r="I1163" s="2">
        <v>42113</v>
      </c>
      <c r="J1163" s="1" t="s">
        <v>50</v>
      </c>
      <c r="K1163" s="1">
        <v>29915</v>
      </c>
      <c r="L1163" s="1" t="s">
        <v>32</v>
      </c>
      <c r="M1163" s="1" t="s">
        <v>444</v>
      </c>
      <c r="N1163" s="1" t="s">
        <v>443</v>
      </c>
      <c r="O1163" s="1" t="s">
        <v>2245</v>
      </c>
      <c r="P1163" s="1" t="s">
        <v>73</v>
      </c>
      <c r="Q1163" s="1" t="s">
        <v>144</v>
      </c>
      <c r="R1163" s="1" t="s">
        <v>42</v>
      </c>
      <c r="S1163" s="1" t="s">
        <v>53</v>
      </c>
      <c r="T1163" s="1"/>
      <c r="Y1163" s="1"/>
    </row>
    <row r="1164" spans="1:25" x14ac:dyDescent="0.35">
      <c r="A1164" s="1">
        <v>2098</v>
      </c>
      <c r="B1164" s="1" t="str">
        <f>VLOOKUP(Table1[[#This Row],[Customer ID]],'Customer Lookup'!A:B,2,)</f>
        <v>Tracy Dyer</v>
      </c>
      <c r="C1164" s="1">
        <v>87889</v>
      </c>
      <c r="D1164" s="1" t="str">
        <f>_xlfn.XLOOKUP(Table1[[#This Row],[Product Sub-Category]],'Product Lookup'!A:A,'Product Lookup'!B:B)</f>
        <v>Furnishings</v>
      </c>
      <c r="E1164" s="1">
        <v>10</v>
      </c>
      <c r="F1164" s="4">
        <v>39.89</v>
      </c>
      <c r="G1164" s="1">
        <v>0.05</v>
      </c>
      <c r="H1164" s="2">
        <v>42112</v>
      </c>
      <c r="I1164" s="2">
        <v>42114</v>
      </c>
      <c r="J1164" s="1" t="s">
        <v>50</v>
      </c>
      <c r="K1164" s="1">
        <v>29464</v>
      </c>
      <c r="L1164" s="1" t="s">
        <v>32</v>
      </c>
      <c r="M1164" s="1" t="s">
        <v>766</v>
      </c>
      <c r="N1164" s="1" t="s">
        <v>443</v>
      </c>
      <c r="O1164" s="1" t="s">
        <v>2245</v>
      </c>
      <c r="P1164" s="1" t="s">
        <v>34</v>
      </c>
      <c r="Q1164" s="1" t="s">
        <v>52</v>
      </c>
      <c r="R1164" s="1" t="s">
        <v>42</v>
      </c>
      <c r="S1164" s="1" t="s">
        <v>26</v>
      </c>
      <c r="T1164" s="1"/>
      <c r="Y1164" s="1"/>
    </row>
    <row r="1165" spans="1:25" x14ac:dyDescent="0.35">
      <c r="A1165" s="1">
        <v>2099</v>
      </c>
      <c r="B1165" s="1" t="str">
        <f>VLOOKUP(Table1[[#This Row],[Customer ID]],'Customer Lookup'!A:B,2,)</f>
        <v>Nathan Fox</v>
      </c>
      <c r="C1165" s="1">
        <v>87888</v>
      </c>
      <c r="D1165" s="1" t="str">
        <f>_xlfn.XLOOKUP(Table1[[#This Row],[Product Sub-Category]],'Product Lookup'!A:A,'Product Lookup'!B:B)</f>
        <v>Appliances</v>
      </c>
      <c r="E1165" s="1">
        <v>6</v>
      </c>
      <c r="F1165" s="4">
        <v>14.56</v>
      </c>
      <c r="G1165" s="1">
        <v>0.05</v>
      </c>
      <c r="H1165" s="2">
        <v>42012</v>
      </c>
      <c r="I1165" s="2">
        <v>42013</v>
      </c>
      <c r="J1165" s="1" t="s">
        <v>31</v>
      </c>
      <c r="K1165" s="1">
        <v>29577</v>
      </c>
      <c r="L1165" s="1" t="s">
        <v>32</v>
      </c>
      <c r="M1165" s="1" t="s">
        <v>767</v>
      </c>
      <c r="N1165" s="1" t="s">
        <v>443</v>
      </c>
      <c r="O1165" s="1" t="s">
        <v>2244</v>
      </c>
      <c r="P1165" s="1" t="s">
        <v>58</v>
      </c>
      <c r="Q1165" s="1" t="s">
        <v>196</v>
      </c>
      <c r="R1165" s="1" t="s">
        <v>42</v>
      </c>
      <c r="S1165" s="1" t="s">
        <v>53</v>
      </c>
      <c r="T1165" s="1"/>
      <c r="Y1165" s="1"/>
    </row>
    <row r="1166" spans="1:25" x14ac:dyDescent="0.35">
      <c r="A1166" s="1">
        <v>2107</v>
      </c>
      <c r="B1166" s="1" t="str">
        <f>VLOOKUP(Table1[[#This Row],[Customer ID]],'Customer Lookup'!A:B,2,)</f>
        <v>Leigh Burnette Hurley</v>
      </c>
      <c r="C1166" s="1">
        <v>39015</v>
      </c>
      <c r="D1166" s="1" t="str">
        <f>_xlfn.XLOOKUP(Table1[[#This Row],[Product Sub-Category]],'Product Lookup'!A:A,'Product Lookup'!B:B)</f>
        <v>Office Machines</v>
      </c>
      <c r="E1166" s="1">
        <v>24</v>
      </c>
      <c r="F1166" s="4">
        <v>399.98</v>
      </c>
      <c r="G1166" s="1">
        <v>0.1</v>
      </c>
      <c r="H1166" s="2">
        <v>42161</v>
      </c>
      <c r="I1166" s="2">
        <v>42161</v>
      </c>
      <c r="J1166" s="1" t="s">
        <v>50</v>
      </c>
      <c r="K1166" s="1">
        <v>60601</v>
      </c>
      <c r="L1166" s="1" t="s">
        <v>22</v>
      </c>
      <c r="M1166" s="1" t="s">
        <v>143</v>
      </c>
      <c r="N1166" s="1" t="s">
        <v>142</v>
      </c>
      <c r="O1166" s="1" t="s">
        <v>2244</v>
      </c>
      <c r="P1166" s="1" t="s">
        <v>73</v>
      </c>
      <c r="Q1166" s="1" t="s">
        <v>74</v>
      </c>
      <c r="R1166" s="1" t="s">
        <v>81</v>
      </c>
      <c r="S1166" s="1" t="s">
        <v>108</v>
      </c>
      <c r="T1166" s="1"/>
      <c r="Y1166" s="1"/>
    </row>
    <row r="1167" spans="1:25" x14ac:dyDescent="0.35">
      <c r="A1167" s="1">
        <v>2107</v>
      </c>
      <c r="B1167" s="1" t="str">
        <f>VLOOKUP(Table1[[#This Row],[Customer ID]],'Customer Lookup'!A:B,2,)</f>
        <v>Leigh Burnette Hurley</v>
      </c>
      <c r="C1167" s="1">
        <v>39015</v>
      </c>
      <c r="D1167" s="1" t="str">
        <f>_xlfn.XLOOKUP(Table1[[#This Row],[Product Sub-Category]],'Product Lookup'!A:A,'Product Lookup'!B:B)</f>
        <v>Paper</v>
      </c>
      <c r="E1167" s="1">
        <v>20</v>
      </c>
      <c r="F1167" s="4">
        <v>6.48</v>
      </c>
      <c r="G1167" s="1">
        <v>0.05</v>
      </c>
      <c r="H1167" s="2">
        <v>42161</v>
      </c>
      <c r="I1167" s="2">
        <v>42161</v>
      </c>
      <c r="J1167" s="1" t="s">
        <v>50</v>
      </c>
      <c r="K1167" s="1">
        <v>60601</v>
      </c>
      <c r="L1167" s="1" t="s">
        <v>32</v>
      </c>
      <c r="M1167" s="1" t="s">
        <v>143</v>
      </c>
      <c r="N1167" s="1" t="s">
        <v>142</v>
      </c>
      <c r="O1167" s="1" t="s">
        <v>2244</v>
      </c>
      <c r="P1167" s="1" t="s">
        <v>58</v>
      </c>
      <c r="Q1167" s="1" t="s">
        <v>83</v>
      </c>
      <c r="R1167" s="1" t="s">
        <v>81</v>
      </c>
      <c r="S1167" s="1" t="s">
        <v>53</v>
      </c>
      <c r="T1167" s="1"/>
      <c r="Y1167" s="1"/>
    </row>
    <row r="1168" spans="1:25" x14ac:dyDescent="0.35">
      <c r="A1168" s="1">
        <v>2108</v>
      </c>
      <c r="B1168" s="1" t="str">
        <f>VLOOKUP(Table1[[#This Row],[Customer ID]],'Customer Lookup'!A:B,2,)</f>
        <v>Alfred Barber</v>
      </c>
      <c r="C1168" s="1">
        <v>87862</v>
      </c>
      <c r="D1168" s="1" t="str">
        <f>_xlfn.XLOOKUP(Table1[[#This Row],[Product Sub-Category]],'Product Lookup'!A:A,'Product Lookup'!B:B)</f>
        <v>Paper</v>
      </c>
      <c r="E1168" s="1">
        <v>5</v>
      </c>
      <c r="F1168" s="4">
        <v>6.48</v>
      </c>
      <c r="G1168" s="1">
        <v>0.05</v>
      </c>
      <c r="H1168" s="2">
        <v>42161</v>
      </c>
      <c r="I1168" s="2">
        <v>42161</v>
      </c>
      <c r="J1168" s="1" t="s">
        <v>50</v>
      </c>
      <c r="K1168" s="1">
        <v>63129</v>
      </c>
      <c r="L1168" s="1" t="s">
        <v>32</v>
      </c>
      <c r="M1168" s="1" t="s">
        <v>768</v>
      </c>
      <c r="N1168" s="1" t="s">
        <v>306</v>
      </c>
      <c r="O1168" s="1" t="s">
        <v>2245</v>
      </c>
      <c r="P1168" s="1" t="s">
        <v>58</v>
      </c>
      <c r="Q1168" s="1" t="s">
        <v>83</v>
      </c>
      <c r="R1168" s="1" t="s">
        <v>81</v>
      </c>
      <c r="S1168" s="1" t="s">
        <v>53</v>
      </c>
      <c r="T1168" s="1"/>
      <c r="Y1168" s="1"/>
    </row>
    <row r="1169" spans="1:25" x14ac:dyDescent="0.35">
      <c r="A1169" s="1">
        <v>2114</v>
      </c>
      <c r="B1169" s="1" t="str">
        <f>VLOOKUP(Table1[[#This Row],[Customer ID]],'Customer Lookup'!A:B,2,)</f>
        <v>Paige Mason</v>
      </c>
      <c r="C1169" s="1">
        <v>88403</v>
      </c>
      <c r="D1169" s="1" t="str">
        <f>_xlfn.XLOOKUP(Table1[[#This Row],[Product Sub-Category]],'Product Lookup'!A:A,'Product Lookup'!B:B)</f>
        <v>Pens</v>
      </c>
      <c r="E1169" s="1">
        <v>10</v>
      </c>
      <c r="F1169" s="4">
        <v>6.68</v>
      </c>
      <c r="G1169" s="1">
        <v>0.05</v>
      </c>
      <c r="H1169" s="2">
        <v>42089</v>
      </c>
      <c r="I1169" s="2">
        <v>42091</v>
      </c>
      <c r="J1169" s="1" t="s">
        <v>41</v>
      </c>
      <c r="K1169" s="1">
        <v>23518</v>
      </c>
      <c r="L1169" s="1" t="s">
        <v>32</v>
      </c>
      <c r="M1169" s="1" t="s">
        <v>322</v>
      </c>
      <c r="N1169" s="1" t="s">
        <v>117</v>
      </c>
      <c r="O1169" s="1" t="s">
        <v>2245</v>
      </c>
      <c r="P1169" s="1" t="s">
        <v>58</v>
      </c>
      <c r="Q1169" s="1" t="s">
        <v>25</v>
      </c>
      <c r="R1169" s="1" t="s">
        <v>81</v>
      </c>
      <c r="S1169" s="1" t="s">
        <v>26</v>
      </c>
      <c r="T1169" s="1"/>
      <c r="Y1169" s="1"/>
    </row>
    <row r="1170" spans="1:25" x14ac:dyDescent="0.35">
      <c r="A1170" s="1">
        <v>2114</v>
      </c>
      <c r="B1170" s="1" t="str">
        <f>VLOOKUP(Table1[[#This Row],[Customer ID]],'Customer Lookup'!A:B,2,)</f>
        <v>Paige Mason</v>
      </c>
      <c r="C1170" s="1">
        <v>88404</v>
      </c>
      <c r="D1170" s="1" t="str">
        <f>_xlfn.XLOOKUP(Table1[[#This Row],[Product Sub-Category]],'Product Lookup'!A:A,'Product Lookup'!B:B)</f>
        <v>Labels</v>
      </c>
      <c r="E1170" s="1">
        <v>1</v>
      </c>
      <c r="F1170" s="4">
        <v>2.89</v>
      </c>
      <c r="G1170" s="1">
        <v>0.05</v>
      </c>
      <c r="H1170" s="2">
        <v>42117</v>
      </c>
      <c r="I1170" s="2">
        <v>42117</v>
      </c>
      <c r="J1170" s="1" t="s">
        <v>41</v>
      </c>
      <c r="K1170" s="1">
        <v>23518</v>
      </c>
      <c r="L1170" s="1" t="s">
        <v>32</v>
      </c>
      <c r="M1170" s="1" t="s">
        <v>322</v>
      </c>
      <c r="N1170" s="1" t="s">
        <v>117</v>
      </c>
      <c r="O1170" s="1" t="s">
        <v>2245</v>
      </c>
      <c r="P1170" s="1" t="s">
        <v>58</v>
      </c>
      <c r="Q1170" s="1" t="s">
        <v>116</v>
      </c>
      <c r="R1170" s="1" t="s">
        <v>81</v>
      </c>
      <c r="S1170" s="1" t="s">
        <v>53</v>
      </c>
      <c r="T1170" s="1"/>
      <c r="Y1170" s="1"/>
    </row>
    <row r="1171" spans="1:25" x14ac:dyDescent="0.35">
      <c r="A1171" s="1">
        <v>2114</v>
      </c>
      <c r="B1171" s="1" t="str">
        <f>VLOOKUP(Table1[[#This Row],[Customer ID]],'Customer Lookup'!A:B,2,)</f>
        <v>Paige Mason</v>
      </c>
      <c r="C1171" s="1">
        <v>88405</v>
      </c>
      <c r="D1171" s="1" t="str">
        <f>_xlfn.XLOOKUP(Table1[[#This Row],[Product Sub-Category]],'Product Lookup'!A:A,'Product Lookup'!B:B)</f>
        <v>Chairs</v>
      </c>
      <c r="E1171" s="1">
        <v>1</v>
      </c>
      <c r="F1171" s="4">
        <v>226.67</v>
      </c>
      <c r="G1171" s="1">
        <v>0.1</v>
      </c>
      <c r="H1171" s="2">
        <v>42061</v>
      </c>
      <c r="I1171" s="2">
        <v>42062</v>
      </c>
      <c r="J1171" s="1" t="s">
        <v>41</v>
      </c>
      <c r="K1171" s="1">
        <v>23518</v>
      </c>
      <c r="L1171" s="1" t="s">
        <v>22</v>
      </c>
      <c r="M1171" s="1" t="s">
        <v>322</v>
      </c>
      <c r="N1171" s="1" t="s">
        <v>117</v>
      </c>
      <c r="O1171" s="1" t="s">
        <v>2245</v>
      </c>
      <c r="P1171" s="1" t="s">
        <v>34</v>
      </c>
      <c r="Q1171" s="1" t="s">
        <v>35</v>
      </c>
      <c r="R1171" s="1" t="s">
        <v>81</v>
      </c>
      <c r="S1171" s="1" t="s">
        <v>36</v>
      </c>
      <c r="T1171" s="1"/>
      <c r="Y1171" s="1"/>
    </row>
    <row r="1172" spans="1:25" x14ac:dyDescent="0.35">
      <c r="A1172" s="1">
        <v>2114</v>
      </c>
      <c r="B1172" s="1" t="str">
        <f>VLOOKUP(Table1[[#This Row],[Customer ID]],'Customer Lookup'!A:B,2,)</f>
        <v>Paige Mason</v>
      </c>
      <c r="C1172" s="1">
        <v>88405</v>
      </c>
      <c r="D1172" s="1" t="str">
        <f>_xlfn.XLOOKUP(Table1[[#This Row],[Product Sub-Category]],'Product Lookup'!A:A,'Product Lookup'!B:B)</f>
        <v>Storage</v>
      </c>
      <c r="E1172" s="1">
        <v>20</v>
      </c>
      <c r="F1172" s="4">
        <v>20.98</v>
      </c>
      <c r="G1172" s="1">
        <v>0.05</v>
      </c>
      <c r="H1172" s="2">
        <v>42061</v>
      </c>
      <c r="I1172" s="2">
        <v>42063</v>
      </c>
      <c r="J1172" s="1" t="s">
        <v>41</v>
      </c>
      <c r="K1172" s="1">
        <v>23518</v>
      </c>
      <c r="L1172" s="1" t="s">
        <v>22</v>
      </c>
      <c r="M1172" s="1" t="s">
        <v>322</v>
      </c>
      <c r="N1172" s="1" t="s">
        <v>117</v>
      </c>
      <c r="O1172" s="1" t="s">
        <v>2245</v>
      </c>
      <c r="P1172" s="1" t="s">
        <v>58</v>
      </c>
      <c r="Q1172" s="1" t="s">
        <v>119</v>
      </c>
      <c r="R1172" s="1" t="s">
        <v>81</v>
      </c>
      <c r="S1172" s="1" t="s">
        <v>36</v>
      </c>
      <c r="T1172" s="1"/>
      <c r="Y1172" s="1"/>
    </row>
    <row r="1173" spans="1:25" x14ac:dyDescent="0.35">
      <c r="A1173" s="1">
        <v>2115</v>
      </c>
      <c r="B1173" s="1" t="str">
        <f>VLOOKUP(Table1[[#This Row],[Customer ID]],'Customer Lookup'!A:B,2,)</f>
        <v>Jeffrey Lloyd</v>
      </c>
      <c r="C1173" s="1">
        <v>88406</v>
      </c>
      <c r="D1173" s="1" t="str">
        <f>_xlfn.XLOOKUP(Table1[[#This Row],[Product Sub-Category]],'Product Lookup'!A:A,'Product Lookup'!B:B)</f>
        <v>Chairs</v>
      </c>
      <c r="E1173" s="1">
        <v>14</v>
      </c>
      <c r="F1173" s="4">
        <v>95.95</v>
      </c>
      <c r="G1173" s="1">
        <v>0.05</v>
      </c>
      <c r="H1173" s="2">
        <v>42123</v>
      </c>
      <c r="I1173" s="2">
        <v>42125</v>
      </c>
      <c r="J1173" s="1" t="s">
        <v>50</v>
      </c>
      <c r="K1173" s="1">
        <v>22124</v>
      </c>
      <c r="L1173" s="1" t="s">
        <v>22</v>
      </c>
      <c r="M1173" s="1" t="s">
        <v>769</v>
      </c>
      <c r="N1173" s="1" t="s">
        <v>117</v>
      </c>
      <c r="O1173" s="1" t="s">
        <v>2244</v>
      </c>
      <c r="P1173" s="1" t="s">
        <v>34</v>
      </c>
      <c r="Q1173" s="1" t="s">
        <v>35</v>
      </c>
      <c r="R1173" s="1" t="s">
        <v>81</v>
      </c>
      <c r="S1173" s="1" t="s">
        <v>36</v>
      </c>
      <c r="T1173" s="1"/>
      <c r="Y1173" s="1"/>
    </row>
    <row r="1174" spans="1:25" x14ac:dyDescent="0.35">
      <c r="A1174" s="1">
        <v>2117</v>
      </c>
      <c r="B1174" s="1" t="str">
        <f>VLOOKUP(Table1[[#This Row],[Customer ID]],'Customer Lookup'!A:B,2,)</f>
        <v>Jack Hatcher</v>
      </c>
      <c r="C1174" s="1">
        <v>90891</v>
      </c>
      <c r="D1174" s="1" t="str">
        <f>_xlfn.XLOOKUP(Table1[[#This Row],[Product Sub-Category]],'Product Lookup'!A:A,'Product Lookup'!B:B)</f>
        <v>Chairs</v>
      </c>
      <c r="E1174" s="1">
        <v>20</v>
      </c>
      <c r="F1174" s="4">
        <v>320.98</v>
      </c>
      <c r="G1174" s="1">
        <v>0.1</v>
      </c>
      <c r="H1174" s="2">
        <v>42114</v>
      </c>
      <c r="I1174" s="2">
        <v>42116</v>
      </c>
      <c r="J1174" s="1" t="s">
        <v>21</v>
      </c>
      <c r="K1174" s="1">
        <v>75401</v>
      </c>
      <c r="L1174" s="1" t="s">
        <v>32</v>
      </c>
      <c r="M1174" s="1" t="s">
        <v>630</v>
      </c>
      <c r="N1174" s="1" t="s">
        <v>112</v>
      </c>
      <c r="O1174" s="1" t="s">
        <v>2244</v>
      </c>
      <c r="P1174" s="1" t="s">
        <v>34</v>
      </c>
      <c r="Q1174" s="1" t="s">
        <v>35</v>
      </c>
      <c r="R1174" s="1" t="s">
        <v>42</v>
      </c>
      <c r="S1174" s="1" t="s">
        <v>178</v>
      </c>
      <c r="T1174" s="1"/>
      <c r="Y1174" s="1"/>
    </row>
    <row r="1175" spans="1:25" x14ac:dyDescent="0.35">
      <c r="A1175" s="1">
        <v>2117</v>
      </c>
      <c r="B1175" s="1" t="str">
        <f>VLOOKUP(Table1[[#This Row],[Customer ID]],'Customer Lookup'!A:B,2,)</f>
        <v>Jack Hatcher</v>
      </c>
      <c r="C1175" s="1">
        <v>90891</v>
      </c>
      <c r="D1175" s="1" t="str">
        <f>_xlfn.XLOOKUP(Table1[[#This Row],[Product Sub-Category]],'Product Lookup'!A:A,'Product Lookup'!B:B)</f>
        <v>Telephones</v>
      </c>
      <c r="E1175" s="1">
        <v>18</v>
      </c>
      <c r="F1175" s="4">
        <v>125.99</v>
      </c>
      <c r="G1175" s="1">
        <v>0.1</v>
      </c>
      <c r="H1175" s="2">
        <v>42114</v>
      </c>
      <c r="I1175" s="2">
        <v>42115</v>
      </c>
      <c r="J1175" s="1" t="s">
        <v>21</v>
      </c>
      <c r="K1175" s="1">
        <v>75401</v>
      </c>
      <c r="L1175" s="1" t="s">
        <v>32</v>
      </c>
      <c r="M1175" s="1" t="s">
        <v>630</v>
      </c>
      <c r="N1175" s="1" t="s">
        <v>112</v>
      </c>
      <c r="O1175" s="1" t="s">
        <v>2245</v>
      </c>
      <c r="P1175" s="1" t="s">
        <v>73</v>
      </c>
      <c r="Q1175" s="1" t="s">
        <v>2234</v>
      </c>
      <c r="R1175" s="1" t="s">
        <v>42</v>
      </c>
      <c r="S1175" s="1" t="s">
        <v>53</v>
      </c>
      <c r="T1175" s="1"/>
      <c r="Y1175" s="1"/>
    </row>
    <row r="1176" spans="1:25" x14ac:dyDescent="0.35">
      <c r="A1176" s="1">
        <v>2122</v>
      </c>
      <c r="B1176" s="1" t="str">
        <f>VLOOKUP(Table1[[#This Row],[Customer ID]],'Customer Lookup'!A:B,2,)</f>
        <v>Carolyn Fisher</v>
      </c>
      <c r="C1176" s="1">
        <v>89664</v>
      </c>
      <c r="D1176" s="1" t="str">
        <f>_xlfn.XLOOKUP(Table1[[#This Row],[Product Sub-Category]],'Product Lookup'!A:A,'Product Lookup'!B:B)</f>
        <v>Office Machines</v>
      </c>
      <c r="E1176" s="1">
        <v>10</v>
      </c>
      <c r="F1176" s="4">
        <v>80.97</v>
      </c>
      <c r="G1176" s="1">
        <v>0.05</v>
      </c>
      <c r="H1176" s="2">
        <v>42036</v>
      </c>
      <c r="I1176" s="2">
        <v>42038</v>
      </c>
      <c r="J1176" s="1" t="s">
        <v>41</v>
      </c>
      <c r="K1176" s="1">
        <v>72116</v>
      </c>
      <c r="L1176" s="1" t="s">
        <v>22</v>
      </c>
      <c r="M1176" s="1" t="s">
        <v>770</v>
      </c>
      <c r="N1176" s="1" t="s">
        <v>451</v>
      </c>
      <c r="O1176" s="1" t="s">
        <v>2245</v>
      </c>
      <c r="P1176" s="1" t="s">
        <v>73</v>
      </c>
      <c r="Q1176" s="1" t="s">
        <v>74</v>
      </c>
      <c r="R1176" s="1" t="s">
        <v>104</v>
      </c>
      <c r="S1176" s="1" t="s">
        <v>36</v>
      </c>
      <c r="T1176" s="1"/>
      <c r="Y1176" s="1"/>
    </row>
    <row r="1177" spans="1:25" x14ac:dyDescent="0.35">
      <c r="A1177" s="1">
        <v>2124</v>
      </c>
      <c r="B1177" s="1" t="str">
        <f>VLOOKUP(Table1[[#This Row],[Customer ID]],'Customer Lookup'!A:B,2,)</f>
        <v>Paige Powers</v>
      </c>
      <c r="C1177" s="1">
        <v>89665</v>
      </c>
      <c r="D1177" s="1" t="str">
        <f>_xlfn.XLOOKUP(Table1[[#This Row],[Product Sub-Category]],'Product Lookup'!A:A,'Product Lookup'!B:B)</f>
        <v>Computer Peripherals</v>
      </c>
      <c r="E1177" s="1">
        <v>13</v>
      </c>
      <c r="F1177" s="4">
        <v>45.19</v>
      </c>
      <c r="G1177" s="1">
        <v>0.05</v>
      </c>
      <c r="H1177" s="2">
        <v>42005</v>
      </c>
      <c r="I1177" s="2">
        <v>42006</v>
      </c>
      <c r="J1177" s="1" t="s">
        <v>21</v>
      </c>
      <c r="K1177" s="1">
        <v>72301</v>
      </c>
      <c r="L1177" s="1" t="s">
        <v>32</v>
      </c>
      <c r="M1177" s="1" t="s">
        <v>771</v>
      </c>
      <c r="N1177" s="1" t="s">
        <v>451</v>
      </c>
      <c r="O1177" s="1" t="s">
        <v>2245</v>
      </c>
      <c r="P1177" s="1" t="s">
        <v>73</v>
      </c>
      <c r="Q1177" s="1" t="s">
        <v>144</v>
      </c>
      <c r="R1177" s="1" t="s">
        <v>104</v>
      </c>
      <c r="S1177" s="1" t="s">
        <v>44</v>
      </c>
      <c r="T1177" s="1"/>
      <c r="Y1177" s="1"/>
    </row>
    <row r="1178" spans="1:25" x14ac:dyDescent="0.35">
      <c r="A1178" s="1">
        <v>2124</v>
      </c>
      <c r="B1178" s="1" t="str">
        <f>VLOOKUP(Table1[[#This Row],[Customer ID]],'Customer Lookup'!A:B,2,)</f>
        <v>Paige Powers</v>
      </c>
      <c r="C1178" s="1">
        <v>89666</v>
      </c>
      <c r="D1178" s="1" t="str">
        <f>_xlfn.XLOOKUP(Table1[[#This Row],[Product Sub-Category]],'Product Lookup'!A:A,'Product Lookup'!B:B)</f>
        <v>Tables</v>
      </c>
      <c r="E1178" s="1">
        <v>21</v>
      </c>
      <c r="F1178" s="4">
        <v>124.49</v>
      </c>
      <c r="G1178" s="1">
        <v>0.1</v>
      </c>
      <c r="H1178" s="2">
        <v>42089</v>
      </c>
      <c r="I1178" s="2">
        <v>42090</v>
      </c>
      <c r="J1178" s="1" t="s">
        <v>21</v>
      </c>
      <c r="K1178" s="1">
        <v>72301</v>
      </c>
      <c r="L1178" s="1" t="s">
        <v>22</v>
      </c>
      <c r="M1178" s="1" t="s">
        <v>771</v>
      </c>
      <c r="N1178" s="1" t="s">
        <v>451</v>
      </c>
      <c r="O1178" s="1" t="s">
        <v>2244</v>
      </c>
      <c r="P1178" s="1" t="s">
        <v>34</v>
      </c>
      <c r="Q1178" s="1" t="s">
        <v>123</v>
      </c>
      <c r="R1178" s="1" t="s">
        <v>81</v>
      </c>
      <c r="S1178" s="1" t="s">
        <v>108</v>
      </c>
      <c r="T1178" s="1"/>
      <c r="Y1178" s="1"/>
    </row>
    <row r="1179" spans="1:25" x14ac:dyDescent="0.35">
      <c r="A1179" s="1">
        <v>2127</v>
      </c>
      <c r="B1179" s="1" t="str">
        <f>VLOOKUP(Table1[[#This Row],[Customer ID]],'Customer Lookup'!A:B,2,)</f>
        <v>Joyce Kern</v>
      </c>
      <c r="C1179" s="1">
        <v>88418</v>
      </c>
      <c r="D1179" s="1" t="str">
        <f>_xlfn.XLOOKUP(Table1[[#This Row],[Product Sub-Category]],'Product Lookup'!A:A,'Product Lookup'!B:B)</f>
        <v>Paper</v>
      </c>
      <c r="E1179" s="1">
        <v>6</v>
      </c>
      <c r="F1179" s="4">
        <v>5.98</v>
      </c>
      <c r="G1179" s="1">
        <v>0.05</v>
      </c>
      <c r="H1179" s="2">
        <v>42081</v>
      </c>
      <c r="I1179" s="2">
        <v>42083</v>
      </c>
      <c r="J1179" s="1" t="s">
        <v>41</v>
      </c>
      <c r="K1179" s="1">
        <v>48310</v>
      </c>
      <c r="L1179" s="1" t="s">
        <v>32</v>
      </c>
      <c r="M1179" s="1" t="s">
        <v>772</v>
      </c>
      <c r="N1179" s="1" t="s">
        <v>215</v>
      </c>
      <c r="O1179" s="1" t="s">
        <v>2244</v>
      </c>
      <c r="P1179" s="1" t="s">
        <v>58</v>
      </c>
      <c r="Q1179" s="1" t="s">
        <v>83</v>
      </c>
      <c r="R1179" s="1" t="s">
        <v>42</v>
      </c>
      <c r="S1179" s="1" t="s">
        <v>53</v>
      </c>
      <c r="T1179" s="1"/>
      <c r="Y1179" s="1"/>
    </row>
    <row r="1180" spans="1:25" x14ac:dyDescent="0.35">
      <c r="A1180" s="1">
        <v>2131</v>
      </c>
      <c r="B1180" s="1" t="str">
        <f>VLOOKUP(Table1[[#This Row],[Customer ID]],'Customer Lookup'!A:B,2,)</f>
        <v>Mary Hewitt</v>
      </c>
      <c r="C1180" s="1">
        <v>90079</v>
      </c>
      <c r="D1180" s="1" t="str">
        <f>_xlfn.XLOOKUP(Table1[[#This Row],[Product Sub-Category]],'Product Lookup'!A:A,'Product Lookup'!B:B)</f>
        <v>Bookcases</v>
      </c>
      <c r="E1180" s="1">
        <v>2</v>
      </c>
      <c r="F1180" s="4">
        <v>150.97999999999999</v>
      </c>
      <c r="G1180" s="1">
        <v>0.1</v>
      </c>
      <c r="H1180" s="2">
        <v>42007</v>
      </c>
      <c r="I1180" s="2">
        <v>42008</v>
      </c>
      <c r="J1180" s="1" t="s">
        <v>21</v>
      </c>
      <c r="K1180" s="1">
        <v>64118</v>
      </c>
      <c r="L1180" s="1" t="s">
        <v>22</v>
      </c>
      <c r="M1180" s="1" t="s">
        <v>773</v>
      </c>
      <c r="N1180" s="1" t="s">
        <v>306</v>
      </c>
      <c r="O1180" s="1" t="s">
        <v>2244</v>
      </c>
      <c r="P1180" s="1" t="s">
        <v>34</v>
      </c>
      <c r="Q1180" s="1" t="s">
        <v>151</v>
      </c>
      <c r="R1180" s="1" t="s">
        <v>42</v>
      </c>
      <c r="S1180" s="1" t="s">
        <v>108</v>
      </c>
      <c r="T1180" s="1"/>
      <c r="Y1180" s="1"/>
    </row>
    <row r="1181" spans="1:25" x14ac:dyDescent="0.35">
      <c r="A1181" s="1">
        <v>2132</v>
      </c>
      <c r="B1181" s="1" t="str">
        <f>VLOOKUP(Table1[[#This Row],[Customer ID]],'Customer Lookup'!A:B,2,)</f>
        <v>Philip Hawkins</v>
      </c>
      <c r="C1181" s="1">
        <v>90078</v>
      </c>
      <c r="D1181" s="1" t="str">
        <f>_xlfn.XLOOKUP(Table1[[#This Row],[Product Sub-Category]],'Product Lookup'!A:A,'Product Lookup'!B:B)</f>
        <v>Computer Peripherals</v>
      </c>
      <c r="E1181" s="1">
        <v>11</v>
      </c>
      <c r="F1181" s="4">
        <v>30.42</v>
      </c>
      <c r="G1181" s="1">
        <v>0.05</v>
      </c>
      <c r="H1181" s="2">
        <v>42014</v>
      </c>
      <c r="I1181" s="2">
        <v>42018</v>
      </c>
      <c r="J1181" s="1" t="s">
        <v>98</v>
      </c>
      <c r="K1181" s="1">
        <v>63042</v>
      </c>
      <c r="L1181" s="1" t="s">
        <v>22</v>
      </c>
      <c r="M1181" s="1" t="s">
        <v>774</v>
      </c>
      <c r="N1181" s="1" t="s">
        <v>306</v>
      </c>
      <c r="O1181" s="1" t="s">
        <v>1097</v>
      </c>
      <c r="P1181" s="1" t="s">
        <v>73</v>
      </c>
      <c r="Q1181" s="1" t="s">
        <v>144</v>
      </c>
      <c r="R1181" s="1" t="s">
        <v>42</v>
      </c>
      <c r="S1181" s="1" t="s">
        <v>53</v>
      </c>
      <c r="T1181" s="1"/>
      <c r="Y1181" s="1"/>
    </row>
    <row r="1182" spans="1:25" x14ac:dyDescent="0.35">
      <c r="A1182" s="1">
        <v>2135</v>
      </c>
      <c r="B1182" s="1" t="str">
        <f>VLOOKUP(Table1[[#This Row],[Customer ID]],'Customer Lookup'!A:B,2,)</f>
        <v>Melvin Kendall</v>
      </c>
      <c r="C1182" s="1">
        <v>91583</v>
      </c>
      <c r="D1182" s="1" t="str">
        <f>_xlfn.XLOOKUP(Table1[[#This Row],[Product Sub-Category]],'Product Lookup'!A:A,'Product Lookup'!B:B)</f>
        <v>Telephones</v>
      </c>
      <c r="E1182" s="1">
        <v>21</v>
      </c>
      <c r="F1182" s="4">
        <v>28.99</v>
      </c>
      <c r="G1182" s="1">
        <v>0.05</v>
      </c>
      <c r="H1182" s="2">
        <v>42041</v>
      </c>
      <c r="I1182" s="2">
        <v>42042</v>
      </c>
      <c r="J1182" s="1" t="s">
        <v>21</v>
      </c>
      <c r="K1182" s="1">
        <v>88101</v>
      </c>
      <c r="L1182" s="1" t="s">
        <v>32</v>
      </c>
      <c r="M1182" s="1" t="s">
        <v>775</v>
      </c>
      <c r="N1182" s="1" t="s">
        <v>244</v>
      </c>
      <c r="O1182" s="1" t="s">
        <v>2245</v>
      </c>
      <c r="P1182" s="1" t="s">
        <v>73</v>
      </c>
      <c r="Q1182" s="1" t="s">
        <v>2234</v>
      </c>
      <c r="R1182" s="1" t="s">
        <v>42</v>
      </c>
      <c r="S1182" s="1" t="s">
        <v>75</v>
      </c>
      <c r="T1182" s="1"/>
      <c r="Y1182" s="1"/>
    </row>
    <row r="1183" spans="1:25" x14ac:dyDescent="0.35">
      <c r="A1183" s="1">
        <v>2137</v>
      </c>
      <c r="B1183" s="1" t="str">
        <f>VLOOKUP(Table1[[#This Row],[Customer ID]],'Customer Lookup'!A:B,2,)</f>
        <v>Crystal Crabtree</v>
      </c>
      <c r="C1183" s="1">
        <v>86002</v>
      </c>
      <c r="D1183" s="1" t="str">
        <f>_xlfn.XLOOKUP(Table1[[#This Row],[Product Sub-Category]],'Product Lookup'!A:A,'Product Lookup'!B:B)</f>
        <v>Paper</v>
      </c>
      <c r="E1183" s="1">
        <v>9</v>
      </c>
      <c r="F1183" s="4">
        <v>6.98</v>
      </c>
      <c r="G1183" s="1">
        <v>0.05</v>
      </c>
      <c r="H1183" s="2">
        <v>42035</v>
      </c>
      <c r="I1183" s="2">
        <v>42037</v>
      </c>
      <c r="J1183" s="1" t="s">
        <v>31</v>
      </c>
      <c r="K1183" s="1">
        <v>33407</v>
      </c>
      <c r="L1183" s="1" t="s">
        <v>32</v>
      </c>
      <c r="M1183" s="1" t="s">
        <v>776</v>
      </c>
      <c r="N1183" s="1" t="s">
        <v>242</v>
      </c>
      <c r="O1183" s="1" t="s">
        <v>2244</v>
      </c>
      <c r="P1183" s="1" t="s">
        <v>58</v>
      </c>
      <c r="Q1183" s="1" t="s">
        <v>83</v>
      </c>
      <c r="R1183" s="1" t="s">
        <v>81</v>
      </c>
      <c r="S1183" s="1" t="s">
        <v>26</v>
      </c>
      <c r="T1183" s="1"/>
      <c r="Y1183" s="1"/>
    </row>
    <row r="1184" spans="1:25" x14ac:dyDescent="0.35">
      <c r="A1184" s="1">
        <v>2139</v>
      </c>
      <c r="B1184" s="1" t="str">
        <f>VLOOKUP(Table1[[#This Row],[Customer ID]],'Customer Lookup'!A:B,2,)</f>
        <v>Jon Kendall</v>
      </c>
      <c r="C1184" s="1">
        <v>86003</v>
      </c>
      <c r="D1184" s="1" t="str">
        <f>_xlfn.XLOOKUP(Table1[[#This Row],[Product Sub-Category]],'Product Lookup'!A:A,'Product Lookup'!B:B)</f>
        <v>Office Machines</v>
      </c>
      <c r="E1184" s="1">
        <v>2</v>
      </c>
      <c r="F1184" s="4">
        <v>2550.14</v>
      </c>
      <c r="G1184" s="1">
        <v>0.15</v>
      </c>
      <c r="H1184" s="2">
        <v>42110</v>
      </c>
      <c r="I1184" s="2">
        <v>42111</v>
      </c>
      <c r="J1184" s="1" t="s">
        <v>41</v>
      </c>
      <c r="K1184" s="1">
        <v>53094</v>
      </c>
      <c r="L1184" s="1" t="s">
        <v>22</v>
      </c>
      <c r="M1184" s="1" t="s">
        <v>286</v>
      </c>
      <c r="N1184" s="1" t="s">
        <v>718</v>
      </c>
      <c r="O1184" s="1" t="s">
        <v>1097</v>
      </c>
      <c r="P1184" s="1" t="s">
        <v>73</v>
      </c>
      <c r="Q1184" s="1" t="s">
        <v>74</v>
      </c>
      <c r="R1184" s="1" t="s">
        <v>81</v>
      </c>
      <c r="S1184" s="1" t="s">
        <v>36</v>
      </c>
      <c r="T1184" s="1"/>
      <c r="Y1184" s="1"/>
    </row>
    <row r="1185" spans="1:25" x14ac:dyDescent="0.35">
      <c r="A1185" s="1">
        <v>2141</v>
      </c>
      <c r="B1185" s="1" t="str">
        <f>VLOOKUP(Table1[[#This Row],[Customer ID]],'Customer Lookup'!A:B,2,)</f>
        <v>Molly Webster</v>
      </c>
      <c r="C1185" s="1">
        <v>87570</v>
      </c>
      <c r="D1185" s="1" t="str">
        <f>_xlfn.XLOOKUP(Table1[[#This Row],[Product Sub-Category]],'Product Lookup'!A:A,'Product Lookup'!B:B)</f>
        <v>Binders</v>
      </c>
      <c r="E1185" s="1">
        <v>3</v>
      </c>
      <c r="F1185" s="4">
        <v>5.44</v>
      </c>
      <c r="G1185" s="1">
        <v>0.05</v>
      </c>
      <c r="H1185" s="2">
        <v>42053</v>
      </c>
      <c r="I1185" s="2">
        <v>42054</v>
      </c>
      <c r="J1185" s="1" t="s">
        <v>21</v>
      </c>
      <c r="K1185" s="1">
        <v>81301</v>
      </c>
      <c r="L1185" s="1" t="s">
        <v>32</v>
      </c>
      <c r="M1185" s="1" t="s">
        <v>744</v>
      </c>
      <c r="N1185" s="1" t="s">
        <v>194</v>
      </c>
      <c r="O1185" s="1" t="s">
        <v>1097</v>
      </c>
      <c r="P1185" s="1" t="s">
        <v>58</v>
      </c>
      <c r="Q1185" s="1" t="s">
        <v>2236</v>
      </c>
      <c r="R1185" s="1" t="s">
        <v>42</v>
      </c>
      <c r="S1185" s="1" t="s">
        <v>53</v>
      </c>
      <c r="T1185" s="1"/>
      <c r="Y1185" s="1"/>
    </row>
    <row r="1186" spans="1:25" x14ac:dyDescent="0.35">
      <c r="A1186" s="1">
        <v>2141</v>
      </c>
      <c r="B1186" s="1" t="str">
        <f>VLOOKUP(Table1[[#This Row],[Customer ID]],'Customer Lookup'!A:B,2,)</f>
        <v>Molly Webster</v>
      </c>
      <c r="C1186" s="1">
        <v>87570</v>
      </c>
      <c r="D1186" s="1" t="str">
        <f>_xlfn.XLOOKUP(Table1[[#This Row],[Product Sub-Category]],'Product Lookup'!A:A,'Product Lookup'!B:B)</f>
        <v>Copiers</v>
      </c>
      <c r="E1186" s="1">
        <v>18</v>
      </c>
      <c r="F1186" s="4">
        <v>549.99</v>
      </c>
      <c r="G1186" s="1">
        <v>0.1</v>
      </c>
      <c r="H1186" s="2">
        <v>42053</v>
      </c>
      <c r="I1186" s="2">
        <v>42055</v>
      </c>
      <c r="J1186" s="1" t="s">
        <v>21</v>
      </c>
      <c r="K1186" s="1">
        <v>81301</v>
      </c>
      <c r="L1186" s="1" t="s">
        <v>22</v>
      </c>
      <c r="M1186" s="1" t="s">
        <v>744</v>
      </c>
      <c r="N1186" s="1" t="s">
        <v>194</v>
      </c>
      <c r="O1186" s="1" t="s">
        <v>1097</v>
      </c>
      <c r="P1186" s="1" t="s">
        <v>73</v>
      </c>
      <c r="Q1186" s="1" t="s">
        <v>2241</v>
      </c>
      <c r="R1186" s="1" t="s">
        <v>42</v>
      </c>
      <c r="S1186" s="1" t="s">
        <v>36</v>
      </c>
      <c r="T1186" s="1"/>
      <c r="Y1186" s="1"/>
    </row>
    <row r="1187" spans="1:25" x14ac:dyDescent="0.35">
      <c r="A1187" s="1">
        <v>2141</v>
      </c>
      <c r="B1187" s="1" t="str">
        <f>VLOOKUP(Table1[[#This Row],[Customer ID]],'Customer Lookup'!A:B,2,)</f>
        <v>Molly Webster</v>
      </c>
      <c r="C1187" s="1">
        <v>87570</v>
      </c>
      <c r="D1187" s="1" t="str">
        <f>_xlfn.XLOOKUP(Table1[[#This Row],[Product Sub-Category]],'Product Lookup'!A:A,'Product Lookup'!B:B)</f>
        <v>Pens</v>
      </c>
      <c r="E1187" s="1">
        <v>7</v>
      </c>
      <c r="F1187" s="4">
        <v>22.01</v>
      </c>
      <c r="G1187" s="1">
        <v>0.05</v>
      </c>
      <c r="H1187" s="2">
        <v>42053</v>
      </c>
      <c r="I1187" s="2">
        <v>42054</v>
      </c>
      <c r="J1187" s="1" t="s">
        <v>21</v>
      </c>
      <c r="K1187" s="1">
        <v>81301</v>
      </c>
      <c r="L1187" s="1" t="s">
        <v>22</v>
      </c>
      <c r="M1187" s="1" t="s">
        <v>744</v>
      </c>
      <c r="N1187" s="1" t="s">
        <v>194</v>
      </c>
      <c r="O1187" s="1" t="s">
        <v>1097</v>
      </c>
      <c r="P1187" s="1" t="s">
        <v>58</v>
      </c>
      <c r="Q1187" s="1" t="s">
        <v>25</v>
      </c>
      <c r="R1187" s="1" t="s">
        <v>42</v>
      </c>
      <c r="S1187" s="1" t="s">
        <v>44</v>
      </c>
      <c r="T1187" s="1"/>
      <c r="Y1187" s="1"/>
    </row>
    <row r="1188" spans="1:25" x14ac:dyDescent="0.35">
      <c r="A1188" s="1">
        <v>2141</v>
      </c>
      <c r="B1188" s="1" t="str">
        <f>VLOOKUP(Table1[[#This Row],[Customer ID]],'Customer Lookup'!A:B,2,)</f>
        <v>Molly Webster</v>
      </c>
      <c r="C1188" s="1">
        <v>87570</v>
      </c>
      <c r="D1188" s="1" t="str">
        <f>_xlfn.XLOOKUP(Table1[[#This Row],[Product Sub-Category]],'Product Lookup'!A:A,'Product Lookup'!B:B)</f>
        <v>Storage</v>
      </c>
      <c r="E1188" s="1">
        <v>7</v>
      </c>
      <c r="F1188" s="4">
        <v>34.76</v>
      </c>
      <c r="G1188" s="1">
        <v>0.05</v>
      </c>
      <c r="H1188" s="2">
        <v>42053</v>
      </c>
      <c r="I1188" s="2">
        <v>42055</v>
      </c>
      <c r="J1188" s="1" t="s">
        <v>21</v>
      </c>
      <c r="K1188" s="1">
        <v>81301</v>
      </c>
      <c r="L1188" s="1" t="s">
        <v>32</v>
      </c>
      <c r="M1188" s="1" t="s">
        <v>744</v>
      </c>
      <c r="N1188" s="1" t="s">
        <v>194</v>
      </c>
      <c r="O1188" s="1" t="s">
        <v>2245</v>
      </c>
      <c r="P1188" s="1" t="s">
        <v>58</v>
      </c>
      <c r="Q1188" s="1" t="s">
        <v>119</v>
      </c>
      <c r="R1188" s="1" t="s">
        <v>42</v>
      </c>
      <c r="S1188" s="1" t="s">
        <v>53</v>
      </c>
      <c r="T1188" s="1"/>
      <c r="Y1188" s="1"/>
    </row>
    <row r="1189" spans="1:25" x14ac:dyDescent="0.35">
      <c r="A1189" s="1">
        <v>2143</v>
      </c>
      <c r="B1189" s="1" t="str">
        <f>VLOOKUP(Table1[[#This Row],[Customer ID]],'Customer Lookup'!A:B,2,)</f>
        <v>Lester Sawyer</v>
      </c>
      <c r="C1189" s="1">
        <v>87569</v>
      </c>
      <c r="D1189" s="1" t="str">
        <f>_xlfn.XLOOKUP(Table1[[#This Row],[Product Sub-Category]],'Product Lookup'!A:A,'Product Lookup'!B:B)</f>
        <v>Storage</v>
      </c>
      <c r="E1189" s="1">
        <v>12</v>
      </c>
      <c r="F1189" s="4">
        <v>17.149999999999999</v>
      </c>
      <c r="G1189" s="1">
        <v>0.05</v>
      </c>
      <c r="H1189" s="2">
        <v>42168</v>
      </c>
      <c r="I1189" s="2">
        <v>42171</v>
      </c>
      <c r="J1189" s="1" t="s">
        <v>21</v>
      </c>
      <c r="K1189" s="1">
        <v>20151</v>
      </c>
      <c r="L1189" s="1" t="s">
        <v>32</v>
      </c>
      <c r="M1189" s="1" t="s">
        <v>777</v>
      </c>
      <c r="N1189" s="1" t="s">
        <v>117</v>
      </c>
      <c r="O1189" s="1" t="s">
        <v>2245</v>
      </c>
      <c r="P1189" s="1" t="s">
        <v>58</v>
      </c>
      <c r="Q1189" s="1" t="s">
        <v>119</v>
      </c>
      <c r="R1189" s="1" t="s">
        <v>42</v>
      </c>
      <c r="S1189" s="1" t="s">
        <v>53</v>
      </c>
      <c r="T1189" s="1"/>
      <c r="Y1189" s="1"/>
    </row>
    <row r="1190" spans="1:25" x14ac:dyDescent="0.35">
      <c r="A1190" s="1">
        <v>2145</v>
      </c>
      <c r="B1190" s="1" t="str">
        <f>VLOOKUP(Table1[[#This Row],[Customer ID]],'Customer Lookup'!A:B,2,)</f>
        <v>Kerry Hardy</v>
      </c>
      <c r="C1190" s="1">
        <v>87072</v>
      </c>
      <c r="D1190" s="1" t="str">
        <f>_xlfn.XLOOKUP(Table1[[#This Row],[Product Sub-Category]],'Product Lookup'!A:A,'Product Lookup'!B:B)</f>
        <v>Furnishings</v>
      </c>
      <c r="E1190" s="1">
        <v>11</v>
      </c>
      <c r="F1190" s="4">
        <v>20.28</v>
      </c>
      <c r="G1190" s="1">
        <v>0.05</v>
      </c>
      <c r="H1190" s="2">
        <v>42045</v>
      </c>
      <c r="I1190" s="2">
        <v>42047</v>
      </c>
      <c r="J1190" s="1" t="s">
        <v>50</v>
      </c>
      <c r="K1190" s="1">
        <v>33311</v>
      </c>
      <c r="L1190" s="1" t="s">
        <v>32</v>
      </c>
      <c r="M1190" s="1" t="s">
        <v>778</v>
      </c>
      <c r="N1190" s="1" t="s">
        <v>242</v>
      </c>
      <c r="O1190" s="1" t="s">
        <v>2245</v>
      </c>
      <c r="P1190" s="1" t="s">
        <v>34</v>
      </c>
      <c r="Q1190" s="1" t="s">
        <v>52</v>
      </c>
      <c r="R1190" s="1" t="s">
        <v>81</v>
      </c>
      <c r="S1190" s="1" t="s">
        <v>53</v>
      </c>
      <c r="T1190" s="1"/>
      <c r="Y1190" s="1"/>
    </row>
    <row r="1191" spans="1:25" x14ac:dyDescent="0.35">
      <c r="A1191" s="1">
        <v>2146</v>
      </c>
      <c r="B1191" s="1" t="str">
        <f>VLOOKUP(Table1[[#This Row],[Customer ID]],'Customer Lookup'!A:B,2,)</f>
        <v>Courtney Boyd</v>
      </c>
      <c r="C1191" s="1">
        <v>87071</v>
      </c>
      <c r="D1191" s="1" t="str">
        <f>_xlfn.XLOOKUP(Table1[[#This Row],[Product Sub-Category]],'Product Lookup'!A:A,'Product Lookup'!B:B)</f>
        <v>Storage</v>
      </c>
      <c r="E1191" s="1">
        <v>2</v>
      </c>
      <c r="F1191" s="4">
        <v>20.34</v>
      </c>
      <c r="G1191" s="1">
        <v>0.05</v>
      </c>
      <c r="H1191" s="2">
        <v>42010</v>
      </c>
      <c r="I1191" s="2">
        <v>42014</v>
      </c>
      <c r="J1191" s="1" t="s">
        <v>98</v>
      </c>
      <c r="K1191" s="1">
        <v>20151</v>
      </c>
      <c r="L1191" s="1" t="s">
        <v>32</v>
      </c>
      <c r="M1191" s="1" t="s">
        <v>777</v>
      </c>
      <c r="N1191" s="1" t="s">
        <v>117</v>
      </c>
      <c r="O1191" s="1" t="s">
        <v>2244</v>
      </c>
      <c r="P1191" s="1" t="s">
        <v>58</v>
      </c>
      <c r="Q1191" s="1" t="s">
        <v>119</v>
      </c>
      <c r="R1191" s="1" t="s">
        <v>81</v>
      </c>
      <c r="S1191" s="1" t="s">
        <v>178</v>
      </c>
      <c r="T1191" s="1"/>
      <c r="Y1191" s="1"/>
    </row>
    <row r="1192" spans="1:25" x14ac:dyDescent="0.35">
      <c r="A1192" s="1">
        <v>2151</v>
      </c>
      <c r="B1192" s="1" t="str">
        <f>VLOOKUP(Table1[[#This Row],[Customer ID]],'Customer Lookup'!A:B,2,)</f>
        <v>Melinda Rogers</v>
      </c>
      <c r="C1192" s="1">
        <v>90404</v>
      </c>
      <c r="D1192" s="1" t="str">
        <f>_xlfn.XLOOKUP(Table1[[#This Row],[Product Sub-Category]],'Product Lookup'!A:A,'Product Lookup'!B:B)</f>
        <v>Chairs</v>
      </c>
      <c r="E1192" s="1">
        <v>1</v>
      </c>
      <c r="F1192" s="4">
        <v>243.98</v>
      </c>
      <c r="G1192" s="1">
        <v>0.1</v>
      </c>
      <c r="H1192" s="2">
        <v>42009</v>
      </c>
      <c r="I1192" s="2">
        <v>42010</v>
      </c>
      <c r="J1192" s="1" t="s">
        <v>31</v>
      </c>
      <c r="K1192" s="1">
        <v>52001</v>
      </c>
      <c r="L1192" s="1" t="s">
        <v>22</v>
      </c>
      <c r="M1192" s="1" t="s">
        <v>779</v>
      </c>
      <c r="N1192" s="1" t="s">
        <v>228</v>
      </c>
      <c r="O1192" s="1" t="s">
        <v>2244</v>
      </c>
      <c r="P1192" s="1" t="s">
        <v>34</v>
      </c>
      <c r="Q1192" s="1" t="s">
        <v>35</v>
      </c>
      <c r="R1192" s="1" t="s">
        <v>81</v>
      </c>
      <c r="S1192" s="1" t="s">
        <v>36</v>
      </c>
      <c r="T1192" s="1"/>
      <c r="Y1192" s="1"/>
    </row>
    <row r="1193" spans="1:25" x14ac:dyDescent="0.35">
      <c r="A1193" s="1">
        <v>2151</v>
      </c>
      <c r="B1193" s="1" t="str">
        <f>VLOOKUP(Table1[[#This Row],[Customer ID]],'Customer Lookup'!A:B,2,)</f>
        <v>Melinda Rogers</v>
      </c>
      <c r="C1193" s="1">
        <v>90405</v>
      </c>
      <c r="D1193" s="1" t="str">
        <f>_xlfn.XLOOKUP(Table1[[#This Row],[Product Sub-Category]],'Product Lookup'!A:A,'Product Lookup'!B:B)</f>
        <v>Binders</v>
      </c>
      <c r="E1193" s="1">
        <v>1</v>
      </c>
      <c r="F1193" s="4">
        <v>5.74</v>
      </c>
      <c r="G1193" s="1">
        <v>0.05</v>
      </c>
      <c r="H1193" s="2">
        <v>42044</v>
      </c>
      <c r="I1193" s="2">
        <v>42046</v>
      </c>
      <c r="J1193" s="1" t="s">
        <v>21</v>
      </c>
      <c r="K1193" s="1">
        <v>52001</v>
      </c>
      <c r="L1193" s="1" t="s">
        <v>32</v>
      </c>
      <c r="M1193" s="1" t="s">
        <v>779</v>
      </c>
      <c r="N1193" s="1" t="s">
        <v>228</v>
      </c>
      <c r="O1193" s="1" t="s">
        <v>2244</v>
      </c>
      <c r="P1193" s="1" t="s">
        <v>58</v>
      </c>
      <c r="Q1193" s="1" t="s">
        <v>2236</v>
      </c>
      <c r="R1193" s="1" t="s">
        <v>81</v>
      </c>
      <c r="S1193" s="1" t="s">
        <v>53</v>
      </c>
      <c r="T1193" s="1"/>
      <c r="Y1193" s="1"/>
    </row>
    <row r="1194" spans="1:25" x14ac:dyDescent="0.35">
      <c r="A1194" s="1">
        <v>2157</v>
      </c>
      <c r="B1194" s="1" t="str">
        <f>VLOOKUP(Table1[[#This Row],[Customer ID]],'Customer Lookup'!A:B,2,)</f>
        <v>Tom Hoyle Honeycutt</v>
      </c>
      <c r="C1194" s="1">
        <v>90385</v>
      </c>
      <c r="D1194" s="1" t="str">
        <f>_xlfn.XLOOKUP(Table1[[#This Row],[Product Sub-Category]],'Product Lookup'!A:A,'Product Lookup'!B:B)</f>
        <v>Furnishings</v>
      </c>
      <c r="E1194" s="1">
        <v>4</v>
      </c>
      <c r="F1194" s="4">
        <v>55.5</v>
      </c>
      <c r="G1194" s="1">
        <v>0.05</v>
      </c>
      <c r="H1194" s="2">
        <v>42079</v>
      </c>
      <c r="I1194" s="2">
        <v>42079</v>
      </c>
      <c r="J1194" s="1" t="s">
        <v>98</v>
      </c>
      <c r="K1194" s="1">
        <v>48093</v>
      </c>
      <c r="L1194" s="1" t="s">
        <v>32</v>
      </c>
      <c r="M1194" s="1" t="s">
        <v>780</v>
      </c>
      <c r="N1194" s="1" t="s">
        <v>215</v>
      </c>
      <c r="O1194" s="1" t="s">
        <v>2244</v>
      </c>
      <c r="P1194" s="1" t="s">
        <v>34</v>
      </c>
      <c r="Q1194" s="1" t="s">
        <v>52</v>
      </c>
      <c r="R1194" s="1" t="s">
        <v>42</v>
      </c>
      <c r="S1194" s="1" t="s">
        <v>75</v>
      </c>
      <c r="T1194" s="1"/>
      <c r="Y1194" s="1"/>
    </row>
    <row r="1195" spans="1:25" x14ac:dyDescent="0.35">
      <c r="A1195" s="1">
        <v>2157</v>
      </c>
      <c r="B1195" s="1" t="str">
        <f>VLOOKUP(Table1[[#This Row],[Customer ID]],'Customer Lookup'!A:B,2,)</f>
        <v>Tom Hoyle Honeycutt</v>
      </c>
      <c r="C1195" s="1">
        <v>90385</v>
      </c>
      <c r="D1195" s="1" t="str">
        <f>_xlfn.XLOOKUP(Table1[[#This Row],[Product Sub-Category]],'Product Lookup'!A:A,'Product Lookup'!B:B)</f>
        <v>Office Machines</v>
      </c>
      <c r="E1195" s="1">
        <v>14</v>
      </c>
      <c r="F1195" s="4">
        <v>442.14</v>
      </c>
      <c r="G1195" s="1">
        <v>0.1</v>
      </c>
      <c r="H1195" s="2">
        <v>42079</v>
      </c>
      <c r="I1195" s="2">
        <v>42088</v>
      </c>
      <c r="J1195" s="1" t="s">
        <v>98</v>
      </c>
      <c r="K1195" s="1">
        <v>48093</v>
      </c>
      <c r="L1195" s="1" t="s">
        <v>22</v>
      </c>
      <c r="M1195" s="1" t="s">
        <v>780</v>
      </c>
      <c r="N1195" s="1" t="s">
        <v>215</v>
      </c>
      <c r="O1195" s="1" t="s">
        <v>2244</v>
      </c>
      <c r="P1195" s="1" t="s">
        <v>73</v>
      </c>
      <c r="Q1195" s="1" t="s">
        <v>74</v>
      </c>
      <c r="R1195" s="1" t="s">
        <v>42</v>
      </c>
      <c r="S1195" s="1" t="s">
        <v>36</v>
      </c>
      <c r="T1195" s="1"/>
      <c r="Y1195" s="1"/>
    </row>
    <row r="1196" spans="1:25" x14ac:dyDescent="0.35">
      <c r="A1196" s="1">
        <v>2157</v>
      </c>
      <c r="B1196" s="1" t="str">
        <f>VLOOKUP(Table1[[#This Row],[Customer ID]],'Customer Lookup'!A:B,2,)</f>
        <v>Tom Hoyle Honeycutt</v>
      </c>
      <c r="C1196" s="1">
        <v>90386</v>
      </c>
      <c r="D1196" s="1" t="str">
        <f>_xlfn.XLOOKUP(Table1[[#This Row],[Product Sub-Category]],'Product Lookup'!A:A,'Product Lookup'!B:B)</f>
        <v>Furnishings</v>
      </c>
      <c r="E1196" s="1">
        <v>19</v>
      </c>
      <c r="F1196" s="4">
        <v>30.93</v>
      </c>
      <c r="G1196" s="1">
        <v>0.05</v>
      </c>
      <c r="H1196" s="2">
        <v>42127</v>
      </c>
      <c r="I1196" s="2">
        <v>42128</v>
      </c>
      <c r="J1196" s="1" t="s">
        <v>21</v>
      </c>
      <c r="K1196" s="1">
        <v>48093</v>
      </c>
      <c r="L1196" s="1" t="s">
        <v>32</v>
      </c>
      <c r="M1196" s="1" t="s">
        <v>780</v>
      </c>
      <c r="N1196" s="1" t="s">
        <v>215</v>
      </c>
      <c r="O1196" s="1" t="s">
        <v>2244</v>
      </c>
      <c r="P1196" s="1" t="s">
        <v>34</v>
      </c>
      <c r="Q1196" s="1" t="s">
        <v>52</v>
      </c>
      <c r="R1196" s="1" t="s">
        <v>42</v>
      </c>
      <c r="S1196" s="1" t="s">
        <v>44</v>
      </c>
      <c r="T1196" s="1"/>
      <c r="Y1196" s="1"/>
    </row>
    <row r="1197" spans="1:25" x14ac:dyDescent="0.35">
      <c r="A1197" s="1">
        <v>2157</v>
      </c>
      <c r="B1197" s="1" t="str">
        <f>VLOOKUP(Table1[[#This Row],[Customer ID]],'Customer Lookup'!A:B,2,)</f>
        <v>Tom Hoyle Honeycutt</v>
      </c>
      <c r="C1197" s="1">
        <v>90386</v>
      </c>
      <c r="D1197" s="1" t="str">
        <f>_xlfn.XLOOKUP(Table1[[#This Row],[Product Sub-Category]],'Product Lookup'!A:A,'Product Lookup'!B:B)</f>
        <v>Office Machines</v>
      </c>
      <c r="E1197" s="1">
        <v>14</v>
      </c>
      <c r="F1197" s="4">
        <v>297.48</v>
      </c>
      <c r="G1197" s="1">
        <v>0.1</v>
      </c>
      <c r="H1197" s="2">
        <v>42127</v>
      </c>
      <c r="I1197" s="2">
        <v>42128</v>
      </c>
      <c r="J1197" s="1" t="s">
        <v>21</v>
      </c>
      <c r="K1197" s="1">
        <v>48093</v>
      </c>
      <c r="L1197" s="1" t="s">
        <v>22</v>
      </c>
      <c r="M1197" s="1" t="s">
        <v>780</v>
      </c>
      <c r="N1197" s="1" t="s">
        <v>215</v>
      </c>
      <c r="O1197" s="1" t="s">
        <v>2244</v>
      </c>
      <c r="P1197" s="1" t="s">
        <v>73</v>
      </c>
      <c r="Q1197" s="1" t="s">
        <v>74</v>
      </c>
      <c r="R1197" s="1" t="s">
        <v>42</v>
      </c>
      <c r="S1197" s="1" t="s">
        <v>36</v>
      </c>
      <c r="T1197" s="1"/>
      <c r="Y1197" s="1"/>
    </row>
    <row r="1198" spans="1:25" x14ac:dyDescent="0.35">
      <c r="A1198" s="1">
        <v>2157</v>
      </c>
      <c r="B1198" s="1" t="str">
        <f>VLOOKUP(Table1[[#This Row],[Customer ID]],'Customer Lookup'!A:B,2,)</f>
        <v>Tom Hoyle Honeycutt</v>
      </c>
      <c r="C1198" s="1">
        <v>90386</v>
      </c>
      <c r="D1198" s="1" t="str">
        <f>_xlfn.XLOOKUP(Table1[[#This Row],[Product Sub-Category]],'Product Lookup'!A:A,'Product Lookup'!B:B)</f>
        <v>Tables</v>
      </c>
      <c r="E1198" s="1">
        <v>6</v>
      </c>
      <c r="F1198" s="4">
        <v>296.18</v>
      </c>
      <c r="G1198" s="1">
        <v>0.1</v>
      </c>
      <c r="H1198" s="2">
        <v>42127</v>
      </c>
      <c r="I1198" s="2">
        <v>42129</v>
      </c>
      <c r="J1198" s="1" t="s">
        <v>21</v>
      </c>
      <c r="K1198" s="1">
        <v>48093</v>
      </c>
      <c r="L1198" s="1" t="s">
        <v>22</v>
      </c>
      <c r="M1198" s="1" t="s">
        <v>780</v>
      </c>
      <c r="N1198" s="1" t="s">
        <v>215</v>
      </c>
      <c r="O1198" s="1" t="s">
        <v>2244</v>
      </c>
      <c r="P1198" s="1" t="s">
        <v>34</v>
      </c>
      <c r="Q1198" s="1" t="s">
        <v>123</v>
      </c>
      <c r="R1198" s="1" t="s">
        <v>42</v>
      </c>
      <c r="S1198" s="1" t="s">
        <v>108</v>
      </c>
      <c r="T1198" s="1"/>
      <c r="Y1198" s="1"/>
    </row>
    <row r="1199" spans="1:25" x14ac:dyDescent="0.35">
      <c r="A1199" s="1">
        <v>2159</v>
      </c>
      <c r="B1199" s="1" t="str">
        <f>VLOOKUP(Table1[[#This Row],[Customer ID]],'Customer Lookup'!A:B,2,)</f>
        <v>Wesley Field</v>
      </c>
      <c r="C1199" s="1">
        <v>90387</v>
      </c>
      <c r="D1199" s="1" t="str">
        <f>_xlfn.XLOOKUP(Table1[[#This Row],[Product Sub-Category]],'Product Lookup'!A:A,'Product Lookup'!B:B)</f>
        <v>Paper</v>
      </c>
      <c r="E1199" s="1">
        <v>25</v>
      </c>
      <c r="F1199" s="4">
        <v>30.98</v>
      </c>
      <c r="G1199" s="1">
        <v>0.05</v>
      </c>
      <c r="H1199" s="2">
        <v>42144</v>
      </c>
      <c r="I1199" s="2">
        <v>42145</v>
      </c>
      <c r="J1199" s="1" t="s">
        <v>50</v>
      </c>
      <c r="K1199" s="1">
        <v>48185</v>
      </c>
      <c r="L1199" s="1" t="s">
        <v>32</v>
      </c>
      <c r="M1199" s="1" t="s">
        <v>781</v>
      </c>
      <c r="N1199" s="1" t="s">
        <v>215</v>
      </c>
      <c r="O1199" s="1" t="s">
        <v>2243</v>
      </c>
      <c r="P1199" s="1" t="s">
        <v>58</v>
      </c>
      <c r="Q1199" s="1" t="s">
        <v>83</v>
      </c>
      <c r="R1199" s="1" t="s">
        <v>81</v>
      </c>
      <c r="S1199" s="1" t="s">
        <v>53</v>
      </c>
      <c r="T1199" s="1"/>
      <c r="Y1199" s="1"/>
    </row>
    <row r="1200" spans="1:25" x14ac:dyDescent="0.35">
      <c r="A1200" s="1">
        <v>2162</v>
      </c>
      <c r="B1200" s="1" t="str">
        <f>VLOOKUP(Table1[[#This Row],[Customer ID]],'Customer Lookup'!A:B,2,)</f>
        <v>Brenda Jain</v>
      </c>
      <c r="C1200" s="1">
        <v>90387</v>
      </c>
      <c r="D1200" s="1" t="str">
        <f>_xlfn.XLOOKUP(Table1[[#This Row],[Product Sub-Category]],'Product Lookup'!A:A,'Product Lookup'!B:B)</f>
        <v>Tables</v>
      </c>
      <c r="E1200" s="1">
        <v>41</v>
      </c>
      <c r="F1200" s="4">
        <v>159.31</v>
      </c>
      <c r="G1200" s="1">
        <v>0.1</v>
      </c>
      <c r="H1200" s="2">
        <v>42144</v>
      </c>
      <c r="I1200" s="2">
        <v>42146</v>
      </c>
      <c r="J1200" s="1" t="s">
        <v>50</v>
      </c>
      <c r="K1200" s="1">
        <v>16146</v>
      </c>
      <c r="L1200" s="1" t="s">
        <v>22</v>
      </c>
      <c r="M1200" s="1" t="s">
        <v>782</v>
      </c>
      <c r="N1200" s="1" t="s">
        <v>174</v>
      </c>
      <c r="O1200" s="1" t="s">
        <v>2243</v>
      </c>
      <c r="P1200" s="1" t="s">
        <v>34</v>
      </c>
      <c r="Q1200" s="1" t="s">
        <v>123</v>
      </c>
      <c r="R1200" s="1" t="s">
        <v>81</v>
      </c>
      <c r="S1200" s="1" t="s">
        <v>36</v>
      </c>
      <c r="T1200" s="1"/>
      <c r="Y1200" s="1"/>
    </row>
    <row r="1201" spans="1:25" x14ac:dyDescent="0.35">
      <c r="A1201" s="1">
        <v>2162</v>
      </c>
      <c r="B1201" s="1" t="str">
        <f>VLOOKUP(Table1[[#This Row],[Customer ID]],'Customer Lookup'!A:B,2,)</f>
        <v>Brenda Jain</v>
      </c>
      <c r="C1201" s="1">
        <v>90387</v>
      </c>
      <c r="D1201" s="1" t="str">
        <f>_xlfn.XLOOKUP(Table1[[#This Row],[Product Sub-Category]],'Product Lookup'!A:A,'Product Lookup'!B:B)</f>
        <v>Telephones</v>
      </c>
      <c r="E1201" s="1">
        <v>33</v>
      </c>
      <c r="F1201" s="4">
        <v>55.99</v>
      </c>
      <c r="G1201" s="1">
        <v>0.05</v>
      </c>
      <c r="H1201" s="2">
        <v>42144</v>
      </c>
      <c r="I1201" s="2">
        <v>42146</v>
      </c>
      <c r="J1201" s="1" t="s">
        <v>50</v>
      </c>
      <c r="K1201" s="1">
        <v>16146</v>
      </c>
      <c r="L1201" s="1" t="s">
        <v>32</v>
      </c>
      <c r="M1201" s="1" t="s">
        <v>782</v>
      </c>
      <c r="N1201" s="1" t="s">
        <v>174</v>
      </c>
      <c r="O1201" s="1" t="s">
        <v>1097</v>
      </c>
      <c r="P1201" s="1" t="s">
        <v>73</v>
      </c>
      <c r="Q1201" s="1" t="s">
        <v>2234</v>
      </c>
      <c r="R1201" s="1" t="s">
        <v>81</v>
      </c>
      <c r="S1201" s="1" t="s">
        <v>44</v>
      </c>
      <c r="T1201" s="1"/>
      <c r="Y1201" s="1"/>
    </row>
    <row r="1202" spans="1:25" x14ac:dyDescent="0.35">
      <c r="A1202" s="1">
        <v>2164</v>
      </c>
      <c r="B1202" s="1" t="str">
        <f>VLOOKUP(Table1[[#This Row],[Customer ID]],'Customer Lookup'!A:B,2,)</f>
        <v>Harry Sellers</v>
      </c>
      <c r="C1202" s="1">
        <v>88794</v>
      </c>
      <c r="D1202" s="1" t="str">
        <f>_xlfn.XLOOKUP(Table1[[#This Row],[Product Sub-Category]],'Product Lookup'!A:A,'Product Lookup'!B:B)</f>
        <v>Binders</v>
      </c>
      <c r="E1202" s="1">
        <v>3</v>
      </c>
      <c r="F1202" s="4">
        <v>5.38</v>
      </c>
      <c r="G1202" s="1">
        <v>0.05</v>
      </c>
      <c r="H1202" s="2">
        <v>42013</v>
      </c>
      <c r="I1202" s="2">
        <v>42014</v>
      </c>
      <c r="J1202" s="1" t="s">
        <v>31</v>
      </c>
      <c r="K1202" s="1">
        <v>91104</v>
      </c>
      <c r="L1202" s="1" t="s">
        <v>32</v>
      </c>
      <c r="M1202" s="1" t="s">
        <v>783</v>
      </c>
      <c r="N1202" s="1" t="s">
        <v>37</v>
      </c>
      <c r="O1202" s="1" t="s">
        <v>1097</v>
      </c>
      <c r="P1202" s="1" t="s">
        <v>58</v>
      </c>
      <c r="Q1202" s="1" t="s">
        <v>2236</v>
      </c>
      <c r="R1202" s="1" t="s">
        <v>51</v>
      </c>
      <c r="S1202" s="1" t="s">
        <v>53</v>
      </c>
      <c r="T1202" s="1"/>
      <c r="Y1202" s="1"/>
    </row>
    <row r="1203" spans="1:25" x14ac:dyDescent="0.35">
      <c r="A1203" s="1">
        <v>2164</v>
      </c>
      <c r="B1203" s="1" t="str">
        <f>VLOOKUP(Table1[[#This Row],[Customer ID]],'Customer Lookup'!A:B,2,)</f>
        <v>Harry Sellers</v>
      </c>
      <c r="C1203" s="1">
        <v>88794</v>
      </c>
      <c r="D1203" s="1" t="str">
        <f>_xlfn.XLOOKUP(Table1[[#This Row],[Product Sub-Category]],'Product Lookup'!A:A,'Product Lookup'!B:B)</f>
        <v>Pens</v>
      </c>
      <c r="E1203" s="1">
        <v>11</v>
      </c>
      <c r="F1203" s="4">
        <v>3.28</v>
      </c>
      <c r="G1203" s="1">
        <v>0.05</v>
      </c>
      <c r="H1203" s="2">
        <v>42013</v>
      </c>
      <c r="I1203" s="2">
        <v>42013</v>
      </c>
      <c r="J1203" s="1" t="s">
        <v>31</v>
      </c>
      <c r="K1203" s="1">
        <v>91104</v>
      </c>
      <c r="L1203" s="1" t="s">
        <v>32</v>
      </c>
      <c r="M1203" s="1" t="s">
        <v>783</v>
      </c>
      <c r="N1203" s="1" t="s">
        <v>37</v>
      </c>
      <c r="O1203" s="1" t="s">
        <v>2243</v>
      </c>
      <c r="P1203" s="1" t="s">
        <v>58</v>
      </c>
      <c r="Q1203" s="1" t="s">
        <v>25</v>
      </c>
      <c r="R1203" s="1" t="s">
        <v>51</v>
      </c>
      <c r="S1203" s="1" t="s">
        <v>26</v>
      </c>
      <c r="T1203" s="1"/>
      <c r="Y1203" s="1"/>
    </row>
    <row r="1204" spans="1:25" x14ac:dyDescent="0.35">
      <c r="A1204" s="1">
        <v>2165</v>
      </c>
      <c r="B1204" s="1" t="str">
        <f>VLOOKUP(Table1[[#This Row],[Customer ID]],'Customer Lookup'!A:B,2,)</f>
        <v>Melanie Knight</v>
      </c>
      <c r="C1204" s="1">
        <v>88794</v>
      </c>
      <c r="D1204" s="1" t="str">
        <f>_xlfn.XLOOKUP(Table1[[#This Row],[Product Sub-Category]],'Product Lookup'!A:A,'Product Lookup'!B:B)</f>
        <v>Pens</v>
      </c>
      <c r="E1204" s="1">
        <v>6</v>
      </c>
      <c r="F1204" s="4">
        <v>2.78</v>
      </c>
      <c r="G1204" s="1">
        <v>0.05</v>
      </c>
      <c r="H1204" s="2">
        <v>42013</v>
      </c>
      <c r="I1204" s="2">
        <v>42015</v>
      </c>
      <c r="J1204" s="1" t="s">
        <v>31</v>
      </c>
      <c r="K1204" s="1">
        <v>4330</v>
      </c>
      <c r="L1204" s="1" t="s">
        <v>32</v>
      </c>
      <c r="M1204" s="1" t="s">
        <v>475</v>
      </c>
      <c r="N1204" s="1" t="s">
        <v>147</v>
      </c>
      <c r="O1204" s="1" t="s">
        <v>2243</v>
      </c>
      <c r="P1204" s="1" t="s">
        <v>58</v>
      </c>
      <c r="Q1204" s="1" t="s">
        <v>25</v>
      </c>
      <c r="R1204" s="1" t="s">
        <v>51</v>
      </c>
      <c r="S1204" s="1" t="s">
        <v>26</v>
      </c>
      <c r="T1204" s="1"/>
      <c r="Y1204" s="1"/>
    </row>
    <row r="1205" spans="1:25" x14ac:dyDescent="0.35">
      <c r="A1205" s="1">
        <v>2178</v>
      </c>
      <c r="B1205" s="1" t="str">
        <f>VLOOKUP(Table1[[#This Row],[Customer ID]],'Customer Lookup'!A:B,2,)</f>
        <v>Judy Hall</v>
      </c>
      <c r="C1205" s="1">
        <v>89465</v>
      </c>
      <c r="D1205" s="1" t="str">
        <f>_xlfn.XLOOKUP(Table1[[#This Row],[Product Sub-Category]],'Product Lookup'!A:A,'Product Lookup'!B:B)</f>
        <v>Pens</v>
      </c>
      <c r="E1205" s="1">
        <v>9</v>
      </c>
      <c r="F1205" s="4">
        <v>2.94</v>
      </c>
      <c r="G1205" s="1">
        <v>0.05</v>
      </c>
      <c r="H1205" s="2">
        <v>42031</v>
      </c>
      <c r="I1205" s="2">
        <v>42033</v>
      </c>
      <c r="J1205" s="1" t="s">
        <v>50</v>
      </c>
      <c r="K1205" s="1">
        <v>1610</v>
      </c>
      <c r="L1205" s="1" t="s">
        <v>32</v>
      </c>
      <c r="M1205" s="1" t="s">
        <v>784</v>
      </c>
      <c r="N1205" s="1" t="s">
        <v>152</v>
      </c>
      <c r="O1205" s="1" t="s">
        <v>2245</v>
      </c>
      <c r="P1205" s="1" t="s">
        <v>58</v>
      </c>
      <c r="Q1205" s="1" t="s">
        <v>25</v>
      </c>
      <c r="R1205" s="1" t="s">
        <v>51</v>
      </c>
      <c r="S1205" s="1" t="s">
        <v>26</v>
      </c>
      <c r="T1205" s="1"/>
      <c r="Y1205" s="1"/>
    </row>
    <row r="1206" spans="1:25" x14ac:dyDescent="0.35">
      <c r="A1206" s="1">
        <v>2183</v>
      </c>
      <c r="B1206" s="1" t="str">
        <f>VLOOKUP(Table1[[#This Row],[Customer ID]],'Customer Lookup'!A:B,2,)</f>
        <v>Sheryl Reese</v>
      </c>
      <c r="C1206" s="1">
        <v>91571</v>
      </c>
      <c r="D1206" s="1" t="str">
        <f>_xlfn.XLOOKUP(Table1[[#This Row],[Product Sub-Category]],'Product Lookup'!A:A,'Product Lookup'!B:B)</f>
        <v>Rubber Bands</v>
      </c>
      <c r="E1206" s="1">
        <v>12</v>
      </c>
      <c r="F1206" s="4">
        <v>1.48</v>
      </c>
      <c r="G1206" s="1">
        <v>0.05</v>
      </c>
      <c r="H1206" s="2">
        <v>42170</v>
      </c>
      <c r="I1206" s="2">
        <v>42172</v>
      </c>
      <c r="J1206" s="1" t="s">
        <v>31</v>
      </c>
      <c r="K1206" s="1">
        <v>42301</v>
      </c>
      <c r="L1206" s="1" t="s">
        <v>32</v>
      </c>
      <c r="M1206" s="1" t="s">
        <v>785</v>
      </c>
      <c r="N1206" s="1" t="s">
        <v>347</v>
      </c>
      <c r="O1206" s="1" t="s">
        <v>2244</v>
      </c>
      <c r="P1206" s="1" t="s">
        <v>58</v>
      </c>
      <c r="Q1206" s="1" t="s">
        <v>60</v>
      </c>
      <c r="R1206" s="1" t="s">
        <v>42</v>
      </c>
      <c r="S1206" s="1" t="s">
        <v>26</v>
      </c>
      <c r="T1206" s="1"/>
      <c r="Y1206" s="1"/>
    </row>
    <row r="1207" spans="1:25" x14ac:dyDescent="0.35">
      <c r="A1207" s="1">
        <v>2187</v>
      </c>
      <c r="B1207" s="1" t="str">
        <f>VLOOKUP(Table1[[#This Row],[Customer ID]],'Customer Lookup'!A:B,2,)</f>
        <v>Joanne Spivey</v>
      </c>
      <c r="C1207" s="1">
        <v>89440</v>
      </c>
      <c r="D1207" s="1" t="str">
        <f>_xlfn.XLOOKUP(Table1[[#This Row],[Product Sub-Category]],'Product Lookup'!A:A,'Product Lookup'!B:B)</f>
        <v>Envelopes</v>
      </c>
      <c r="E1207" s="1">
        <v>5</v>
      </c>
      <c r="F1207" s="4">
        <v>16.98</v>
      </c>
      <c r="G1207" s="1">
        <v>0.05</v>
      </c>
      <c r="H1207" s="2">
        <v>42132</v>
      </c>
      <c r="I1207" s="2">
        <v>42134</v>
      </c>
      <c r="J1207" s="1" t="s">
        <v>21</v>
      </c>
      <c r="K1207" s="1">
        <v>64055</v>
      </c>
      <c r="L1207" s="1" t="s">
        <v>32</v>
      </c>
      <c r="M1207" s="1" t="s">
        <v>786</v>
      </c>
      <c r="N1207" s="1" t="s">
        <v>306</v>
      </c>
      <c r="O1207" s="1" t="s">
        <v>2243</v>
      </c>
      <c r="P1207" s="1" t="s">
        <v>58</v>
      </c>
      <c r="Q1207" s="1" t="s">
        <v>61</v>
      </c>
      <c r="R1207" s="1" t="s">
        <v>81</v>
      </c>
      <c r="S1207" s="1" t="s">
        <v>53</v>
      </c>
      <c r="T1207" s="1"/>
      <c r="Y1207" s="1"/>
    </row>
    <row r="1208" spans="1:25" x14ac:dyDescent="0.35">
      <c r="A1208" s="1">
        <v>2189</v>
      </c>
      <c r="B1208" s="1" t="str">
        <f>VLOOKUP(Table1[[#This Row],[Customer ID]],'Customer Lookup'!A:B,2,)</f>
        <v>Frank Cross</v>
      </c>
      <c r="C1208" s="1">
        <v>7364</v>
      </c>
      <c r="D1208" s="1" t="str">
        <f>_xlfn.XLOOKUP(Table1[[#This Row],[Product Sub-Category]],'Product Lookup'!A:A,'Product Lookup'!B:B)</f>
        <v>Envelopes</v>
      </c>
      <c r="E1208" s="1">
        <v>22</v>
      </c>
      <c r="F1208" s="4">
        <v>16.98</v>
      </c>
      <c r="G1208" s="1">
        <v>0.05</v>
      </c>
      <c r="H1208" s="2">
        <v>42132</v>
      </c>
      <c r="I1208" s="2">
        <v>42134</v>
      </c>
      <c r="J1208" s="1" t="s">
        <v>21</v>
      </c>
      <c r="K1208" s="1">
        <v>10177</v>
      </c>
      <c r="L1208" s="1" t="s">
        <v>32</v>
      </c>
      <c r="M1208" s="1" t="s">
        <v>79</v>
      </c>
      <c r="N1208" s="1" t="s">
        <v>62</v>
      </c>
      <c r="O1208" s="1" t="s">
        <v>2244</v>
      </c>
      <c r="P1208" s="1" t="s">
        <v>58</v>
      </c>
      <c r="Q1208" s="1" t="s">
        <v>61</v>
      </c>
      <c r="R1208" s="1" t="s">
        <v>81</v>
      </c>
      <c r="S1208" s="1" t="s">
        <v>53</v>
      </c>
      <c r="T1208" s="1"/>
      <c r="Y1208" s="1"/>
    </row>
    <row r="1209" spans="1:25" x14ac:dyDescent="0.35">
      <c r="A1209" s="1">
        <v>2190</v>
      </c>
      <c r="B1209" s="1" t="str">
        <f>VLOOKUP(Table1[[#This Row],[Customer ID]],'Customer Lookup'!A:B,2,)</f>
        <v>Marvin Patrick</v>
      </c>
      <c r="C1209" s="1">
        <v>41636</v>
      </c>
      <c r="D1209" s="1" t="str">
        <f>_xlfn.XLOOKUP(Table1[[#This Row],[Product Sub-Category]],'Product Lookup'!A:A,'Product Lookup'!B:B)</f>
        <v>Pens</v>
      </c>
      <c r="E1209" s="1">
        <v>45</v>
      </c>
      <c r="F1209" s="4">
        <v>16.98</v>
      </c>
      <c r="G1209" s="1">
        <v>0.05</v>
      </c>
      <c r="H1209" s="2">
        <v>42049</v>
      </c>
      <c r="I1209" s="2">
        <v>42051</v>
      </c>
      <c r="J1209" s="1" t="s">
        <v>41</v>
      </c>
      <c r="K1209" s="1">
        <v>48227</v>
      </c>
      <c r="L1209" s="1" t="s">
        <v>32</v>
      </c>
      <c r="M1209" s="1" t="s">
        <v>216</v>
      </c>
      <c r="N1209" s="1" t="s">
        <v>215</v>
      </c>
      <c r="O1209" s="1" t="s">
        <v>2244</v>
      </c>
      <c r="P1209" s="1" t="s">
        <v>58</v>
      </c>
      <c r="Q1209" s="1" t="s">
        <v>25</v>
      </c>
      <c r="R1209" s="1" t="s">
        <v>42</v>
      </c>
      <c r="S1209" s="1" t="s">
        <v>44</v>
      </c>
      <c r="T1209" s="1"/>
      <c r="Y1209" s="1"/>
    </row>
    <row r="1210" spans="1:25" x14ac:dyDescent="0.35">
      <c r="A1210" s="1">
        <v>2190</v>
      </c>
      <c r="B1210" s="1" t="str">
        <f>VLOOKUP(Table1[[#This Row],[Customer ID]],'Customer Lookup'!A:B,2,)</f>
        <v>Marvin Patrick</v>
      </c>
      <c r="C1210" s="1">
        <v>41636</v>
      </c>
      <c r="D1210" s="1" t="str">
        <f>_xlfn.XLOOKUP(Table1[[#This Row],[Product Sub-Category]],'Product Lookup'!A:A,'Product Lookup'!B:B)</f>
        <v>Telephones</v>
      </c>
      <c r="E1210" s="1">
        <v>49</v>
      </c>
      <c r="F1210" s="4">
        <v>115.99</v>
      </c>
      <c r="G1210" s="1">
        <v>0.1</v>
      </c>
      <c r="H1210" s="2">
        <v>42049</v>
      </c>
      <c r="I1210" s="2">
        <v>42051</v>
      </c>
      <c r="J1210" s="1" t="s">
        <v>41</v>
      </c>
      <c r="K1210" s="1">
        <v>48227</v>
      </c>
      <c r="L1210" s="1" t="s">
        <v>32</v>
      </c>
      <c r="M1210" s="1" t="s">
        <v>216</v>
      </c>
      <c r="N1210" s="1" t="s">
        <v>215</v>
      </c>
      <c r="O1210" s="1" t="s">
        <v>2245</v>
      </c>
      <c r="P1210" s="1" t="s">
        <v>73</v>
      </c>
      <c r="Q1210" s="1" t="s">
        <v>2234</v>
      </c>
      <c r="R1210" s="1" t="s">
        <v>42</v>
      </c>
      <c r="S1210" s="1" t="s">
        <v>53</v>
      </c>
      <c r="T1210" s="1"/>
      <c r="Y1210" s="1"/>
    </row>
    <row r="1211" spans="1:25" x14ac:dyDescent="0.35">
      <c r="A1211" s="1">
        <v>2193</v>
      </c>
      <c r="B1211" s="1" t="str">
        <f>VLOOKUP(Table1[[#This Row],[Customer ID]],'Customer Lookup'!A:B,2,)</f>
        <v>Donald Melton</v>
      </c>
      <c r="C1211" s="1">
        <v>90685</v>
      </c>
      <c r="D1211" s="1" t="str">
        <f>_xlfn.XLOOKUP(Table1[[#This Row],[Product Sub-Category]],'Product Lookup'!A:A,'Product Lookup'!B:B)</f>
        <v>Pens</v>
      </c>
      <c r="E1211" s="1">
        <v>11</v>
      </c>
      <c r="F1211" s="4">
        <v>16.98</v>
      </c>
      <c r="G1211" s="1">
        <v>0.05</v>
      </c>
      <c r="H1211" s="2">
        <v>42049</v>
      </c>
      <c r="I1211" s="2">
        <v>42051</v>
      </c>
      <c r="J1211" s="1" t="s">
        <v>41</v>
      </c>
      <c r="K1211" s="1">
        <v>28560</v>
      </c>
      <c r="L1211" s="1" t="s">
        <v>32</v>
      </c>
      <c r="M1211" s="1" t="s">
        <v>787</v>
      </c>
      <c r="N1211" s="1" t="s">
        <v>225</v>
      </c>
      <c r="O1211" s="1" t="s">
        <v>2245</v>
      </c>
      <c r="P1211" s="1" t="s">
        <v>58</v>
      </c>
      <c r="Q1211" s="1" t="s">
        <v>25</v>
      </c>
      <c r="R1211" s="1" t="s">
        <v>42</v>
      </c>
      <c r="S1211" s="1" t="s">
        <v>44</v>
      </c>
      <c r="T1211" s="1"/>
      <c r="Y1211" s="1"/>
    </row>
    <row r="1212" spans="1:25" x14ac:dyDescent="0.35">
      <c r="A1212" s="1">
        <v>2193</v>
      </c>
      <c r="B1212" s="1" t="str">
        <f>VLOOKUP(Table1[[#This Row],[Customer ID]],'Customer Lookup'!A:B,2,)</f>
        <v>Donald Melton</v>
      </c>
      <c r="C1212" s="1">
        <v>90685</v>
      </c>
      <c r="D1212" s="1" t="str">
        <f>_xlfn.XLOOKUP(Table1[[#This Row],[Product Sub-Category]],'Product Lookup'!A:A,'Product Lookup'!B:B)</f>
        <v>Telephones</v>
      </c>
      <c r="E1212" s="1">
        <v>12</v>
      </c>
      <c r="F1212" s="4">
        <v>115.99</v>
      </c>
      <c r="G1212" s="1">
        <v>0.1</v>
      </c>
      <c r="H1212" s="2">
        <v>42049</v>
      </c>
      <c r="I1212" s="2">
        <v>42051</v>
      </c>
      <c r="J1212" s="1" t="s">
        <v>41</v>
      </c>
      <c r="K1212" s="1">
        <v>28560</v>
      </c>
      <c r="L1212" s="1" t="s">
        <v>32</v>
      </c>
      <c r="M1212" s="1" t="s">
        <v>787</v>
      </c>
      <c r="N1212" s="1" t="s">
        <v>225</v>
      </c>
      <c r="O1212" s="1" t="s">
        <v>2243</v>
      </c>
      <c r="P1212" s="1" t="s">
        <v>73</v>
      </c>
      <c r="Q1212" s="1" t="s">
        <v>2234</v>
      </c>
      <c r="R1212" s="1" t="s">
        <v>42</v>
      </c>
      <c r="S1212" s="1" t="s">
        <v>53</v>
      </c>
      <c r="T1212" s="1"/>
      <c r="Y1212" s="1"/>
    </row>
    <row r="1213" spans="1:25" x14ac:dyDescent="0.35">
      <c r="A1213" s="1">
        <v>2196</v>
      </c>
      <c r="B1213" s="1" t="str">
        <f>VLOOKUP(Table1[[#This Row],[Customer ID]],'Customer Lookup'!A:B,2,)</f>
        <v>Gene Heath Cross</v>
      </c>
      <c r="C1213" s="1">
        <v>89175</v>
      </c>
      <c r="D1213" s="1" t="str">
        <f>_xlfn.XLOOKUP(Table1[[#This Row],[Product Sub-Category]],'Product Lookup'!A:A,'Product Lookup'!B:B)</f>
        <v>Computer Peripherals</v>
      </c>
      <c r="E1213" s="1">
        <v>11</v>
      </c>
      <c r="F1213" s="4">
        <v>27.48</v>
      </c>
      <c r="G1213" s="1">
        <v>0.05</v>
      </c>
      <c r="H1213" s="2">
        <v>42101</v>
      </c>
      <c r="I1213" s="2">
        <v>42102</v>
      </c>
      <c r="J1213" s="1" t="s">
        <v>50</v>
      </c>
      <c r="K1213" s="1">
        <v>14701</v>
      </c>
      <c r="L1213" s="1" t="s">
        <v>32</v>
      </c>
      <c r="M1213" s="1" t="s">
        <v>788</v>
      </c>
      <c r="N1213" s="1" t="s">
        <v>62</v>
      </c>
      <c r="O1213" s="1" t="s">
        <v>2243</v>
      </c>
      <c r="P1213" s="1" t="s">
        <v>73</v>
      </c>
      <c r="Q1213" s="1" t="s">
        <v>144</v>
      </c>
      <c r="R1213" s="1" t="s">
        <v>51</v>
      </c>
      <c r="S1213" s="1" t="s">
        <v>53</v>
      </c>
      <c r="T1213" s="1"/>
      <c r="Y1213" s="1"/>
    </row>
    <row r="1214" spans="1:25" x14ac:dyDescent="0.35">
      <c r="A1214" s="1">
        <v>2196</v>
      </c>
      <c r="B1214" s="1" t="str">
        <f>VLOOKUP(Table1[[#This Row],[Customer ID]],'Customer Lookup'!A:B,2,)</f>
        <v>Gene Heath Cross</v>
      </c>
      <c r="C1214" s="1">
        <v>89175</v>
      </c>
      <c r="D1214" s="1" t="str">
        <f>_xlfn.XLOOKUP(Table1[[#This Row],[Product Sub-Category]],'Product Lookup'!A:A,'Product Lookup'!B:B)</f>
        <v>Computer Peripherals</v>
      </c>
      <c r="E1214" s="1">
        <v>14</v>
      </c>
      <c r="F1214" s="4">
        <v>179.99</v>
      </c>
      <c r="G1214" s="1">
        <v>0.1</v>
      </c>
      <c r="H1214" s="2">
        <v>42101</v>
      </c>
      <c r="I1214" s="2">
        <v>42102</v>
      </c>
      <c r="J1214" s="1" t="s">
        <v>50</v>
      </c>
      <c r="K1214" s="1">
        <v>14701</v>
      </c>
      <c r="L1214" s="1" t="s">
        <v>32</v>
      </c>
      <c r="M1214" s="1" t="s">
        <v>788</v>
      </c>
      <c r="N1214" s="1" t="s">
        <v>62</v>
      </c>
      <c r="O1214" s="1" t="s">
        <v>2243</v>
      </c>
      <c r="P1214" s="1" t="s">
        <v>73</v>
      </c>
      <c r="Q1214" s="1" t="s">
        <v>144</v>
      </c>
      <c r="R1214" s="1" t="s">
        <v>51</v>
      </c>
      <c r="S1214" s="1" t="s">
        <v>53</v>
      </c>
      <c r="T1214" s="1"/>
      <c r="Y1214" s="1"/>
    </row>
    <row r="1215" spans="1:25" x14ac:dyDescent="0.35">
      <c r="A1215" s="1">
        <v>2196</v>
      </c>
      <c r="B1215" s="1" t="str">
        <f>VLOOKUP(Table1[[#This Row],[Customer ID]],'Customer Lookup'!A:B,2,)</f>
        <v>Gene Heath Cross</v>
      </c>
      <c r="C1215" s="1">
        <v>89175</v>
      </c>
      <c r="D1215" s="1" t="str">
        <f>_xlfn.XLOOKUP(Table1[[#This Row],[Product Sub-Category]],'Product Lookup'!A:A,'Product Lookup'!B:B)</f>
        <v>Storage</v>
      </c>
      <c r="E1215" s="1">
        <v>19</v>
      </c>
      <c r="F1215" s="4">
        <v>140.85</v>
      </c>
      <c r="G1215" s="1">
        <v>0.1</v>
      </c>
      <c r="H1215" s="2">
        <v>42101</v>
      </c>
      <c r="I1215" s="2">
        <v>42103</v>
      </c>
      <c r="J1215" s="1" t="s">
        <v>50</v>
      </c>
      <c r="K1215" s="1">
        <v>14701</v>
      </c>
      <c r="L1215" s="1" t="s">
        <v>32</v>
      </c>
      <c r="M1215" s="1" t="s">
        <v>788</v>
      </c>
      <c r="N1215" s="1" t="s">
        <v>62</v>
      </c>
      <c r="O1215" s="1" t="s">
        <v>2243</v>
      </c>
      <c r="P1215" s="1" t="s">
        <v>58</v>
      </c>
      <c r="Q1215" s="1" t="s">
        <v>119</v>
      </c>
      <c r="R1215" s="1" t="s">
        <v>51</v>
      </c>
      <c r="S1215" s="1" t="s">
        <v>53</v>
      </c>
      <c r="T1215" s="1"/>
      <c r="Y1215" s="1"/>
    </row>
    <row r="1216" spans="1:25" x14ac:dyDescent="0.35">
      <c r="A1216" s="1">
        <v>2197</v>
      </c>
      <c r="B1216" s="1" t="str">
        <f>VLOOKUP(Table1[[#This Row],[Customer ID]],'Customer Lookup'!A:B,2,)</f>
        <v>Karen O'Donnell</v>
      </c>
      <c r="C1216" s="1">
        <v>89176</v>
      </c>
      <c r="D1216" s="1" t="str">
        <f>_xlfn.XLOOKUP(Table1[[#This Row],[Product Sub-Category]],'Product Lookup'!A:A,'Product Lookup'!B:B)</f>
        <v>Computer Peripherals</v>
      </c>
      <c r="E1216" s="1">
        <v>7</v>
      </c>
      <c r="F1216" s="4">
        <v>100.97</v>
      </c>
      <c r="G1216" s="1">
        <v>0.1</v>
      </c>
      <c r="H1216" s="2">
        <v>42181</v>
      </c>
      <c r="I1216" s="2">
        <v>42182</v>
      </c>
      <c r="J1216" s="1" t="s">
        <v>41</v>
      </c>
      <c r="K1216" s="1">
        <v>11756</v>
      </c>
      <c r="L1216" s="1" t="s">
        <v>32</v>
      </c>
      <c r="M1216" s="1" t="s">
        <v>667</v>
      </c>
      <c r="N1216" s="1" t="s">
        <v>62</v>
      </c>
      <c r="O1216" s="1" t="s">
        <v>2243</v>
      </c>
      <c r="P1216" s="1" t="s">
        <v>73</v>
      </c>
      <c r="Q1216" s="1" t="s">
        <v>144</v>
      </c>
      <c r="R1216" s="1" t="s">
        <v>51</v>
      </c>
      <c r="S1216" s="1" t="s">
        <v>53</v>
      </c>
      <c r="T1216" s="1"/>
      <c r="Y1216" s="1"/>
    </row>
    <row r="1217" spans="1:25" x14ac:dyDescent="0.35">
      <c r="A1217" s="1">
        <v>2197</v>
      </c>
      <c r="B1217" s="1" t="str">
        <f>VLOOKUP(Table1[[#This Row],[Customer ID]],'Customer Lookup'!A:B,2,)</f>
        <v>Karen O'Donnell</v>
      </c>
      <c r="C1217" s="1">
        <v>89176</v>
      </c>
      <c r="D1217" s="1" t="str">
        <f>_xlfn.XLOOKUP(Table1[[#This Row],[Product Sub-Category]],'Product Lookup'!A:A,'Product Lookup'!B:B)</f>
        <v>Furnishings</v>
      </c>
      <c r="E1217" s="1">
        <v>19</v>
      </c>
      <c r="F1217" s="4">
        <v>13.4</v>
      </c>
      <c r="G1217" s="1">
        <v>0.05</v>
      </c>
      <c r="H1217" s="2">
        <v>42181</v>
      </c>
      <c r="I1217" s="2">
        <v>42182</v>
      </c>
      <c r="J1217" s="1" t="s">
        <v>41</v>
      </c>
      <c r="K1217" s="1">
        <v>11756</v>
      </c>
      <c r="L1217" s="1" t="s">
        <v>32</v>
      </c>
      <c r="M1217" s="1" t="s">
        <v>667</v>
      </c>
      <c r="N1217" s="1" t="s">
        <v>62</v>
      </c>
      <c r="O1217" s="1" t="s">
        <v>2243</v>
      </c>
      <c r="P1217" s="1" t="s">
        <v>34</v>
      </c>
      <c r="Q1217" s="1" t="s">
        <v>52</v>
      </c>
      <c r="R1217" s="1" t="s">
        <v>51</v>
      </c>
      <c r="S1217" s="1" t="s">
        <v>44</v>
      </c>
      <c r="T1217" s="1"/>
      <c r="Y1217" s="1"/>
    </row>
    <row r="1218" spans="1:25" x14ac:dyDescent="0.35">
      <c r="A1218" s="1">
        <v>2198</v>
      </c>
      <c r="B1218" s="1" t="str">
        <f>VLOOKUP(Table1[[#This Row],[Customer ID]],'Customer Lookup'!A:B,2,)</f>
        <v>Lester Woodward Maynard</v>
      </c>
      <c r="C1218" s="1">
        <v>89174</v>
      </c>
      <c r="D1218" s="1" t="str">
        <f>_xlfn.XLOOKUP(Table1[[#This Row],[Product Sub-Category]],'Product Lookup'!A:A,'Product Lookup'!B:B)</f>
        <v>Pens</v>
      </c>
      <c r="E1218" s="1">
        <v>16</v>
      </c>
      <c r="F1218" s="4">
        <v>25.98</v>
      </c>
      <c r="G1218" s="1">
        <v>0.05</v>
      </c>
      <c r="H1218" s="2">
        <v>42146</v>
      </c>
      <c r="I1218" s="2">
        <v>42149</v>
      </c>
      <c r="J1218" s="1" t="s">
        <v>31</v>
      </c>
      <c r="K1218" s="1">
        <v>11757</v>
      </c>
      <c r="L1218" s="1" t="s">
        <v>32</v>
      </c>
      <c r="M1218" s="1" t="s">
        <v>789</v>
      </c>
      <c r="N1218" s="1" t="s">
        <v>62</v>
      </c>
      <c r="O1218" s="1" t="s">
        <v>2243</v>
      </c>
      <c r="P1218" s="1" t="s">
        <v>58</v>
      </c>
      <c r="Q1218" s="1" t="s">
        <v>25</v>
      </c>
      <c r="R1218" s="1" t="s">
        <v>51</v>
      </c>
      <c r="S1218" s="1" t="s">
        <v>44</v>
      </c>
      <c r="T1218" s="1"/>
      <c r="Y1218" s="1"/>
    </row>
    <row r="1219" spans="1:25" x14ac:dyDescent="0.35">
      <c r="A1219" s="1">
        <v>2198</v>
      </c>
      <c r="B1219" s="1" t="str">
        <f>VLOOKUP(Table1[[#This Row],[Customer ID]],'Customer Lookup'!A:B,2,)</f>
        <v>Lester Woodward Maynard</v>
      </c>
      <c r="C1219" s="1">
        <v>89174</v>
      </c>
      <c r="D1219" s="1" t="str">
        <f>_xlfn.XLOOKUP(Table1[[#This Row],[Product Sub-Category]],'Product Lookup'!A:A,'Product Lookup'!B:B)</f>
        <v>Storage</v>
      </c>
      <c r="E1219" s="1">
        <v>16</v>
      </c>
      <c r="F1219" s="4">
        <v>20.98</v>
      </c>
      <c r="G1219" s="1">
        <v>0.05</v>
      </c>
      <c r="H1219" s="2">
        <v>42146</v>
      </c>
      <c r="I1219" s="2">
        <v>42146</v>
      </c>
      <c r="J1219" s="1" t="s">
        <v>31</v>
      </c>
      <c r="K1219" s="1">
        <v>11757</v>
      </c>
      <c r="L1219" s="1" t="s">
        <v>22</v>
      </c>
      <c r="M1219" s="1" t="s">
        <v>789</v>
      </c>
      <c r="N1219" s="1" t="s">
        <v>62</v>
      </c>
      <c r="O1219" s="1" t="s">
        <v>2244</v>
      </c>
      <c r="P1219" s="1" t="s">
        <v>58</v>
      </c>
      <c r="Q1219" s="1" t="s">
        <v>119</v>
      </c>
      <c r="R1219" s="1" t="s">
        <v>51</v>
      </c>
      <c r="S1219" s="1" t="s">
        <v>36</v>
      </c>
      <c r="T1219" s="1"/>
      <c r="Y1219" s="1"/>
    </row>
    <row r="1220" spans="1:25" x14ac:dyDescent="0.35">
      <c r="A1220" s="1">
        <v>2201</v>
      </c>
      <c r="B1220" s="1" t="str">
        <f>VLOOKUP(Table1[[#This Row],[Customer ID]],'Customer Lookup'!A:B,2,)</f>
        <v>David Hoyle</v>
      </c>
      <c r="C1220" s="1">
        <v>86054</v>
      </c>
      <c r="D1220" s="1" t="str">
        <f>_xlfn.XLOOKUP(Table1[[#This Row],[Product Sub-Category]],'Product Lookup'!A:A,'Product Lookup'!B:B)</f>
        <v>Furnishings</v>
      </c>
      <c r="E1220" s="1">
        <v>1</v>
      </c>
      <c r="F1220" s="4">
        <v>14.89</v>
      </c>
      <c r="G1220" s="1">
        <v>0.05</v>
      </c>
      <c r="H1220" s="2">
        <v>42088</v>
      </c>
      <c r="I1220" s="2">
        <v>42090</v>
      </c>
      <c r="J1220" s="1" t="s">
        <v>41</v>
      </c>
      <c r="K1220" s="1">
        <v>55420</v>
      </c>
      <c r="L1220" s="1" t="s">
        <v>32</v>
      </c>
      <c r="M1220" s="1" t="s">
        <v>300</v>
      </c>
      <c r="N1220" s="1" t="s">
        <v>55</v>
      </c>
      <c r="O1220" s="1" t="s">
        <v>2244</v>
      </c>
      <c r="P1220" s="1" t="s">
        <v>34</v>
      </c>
      <c r="Q1220" s="1" t="s">
        <v>52</v>
      </c>
      <c r="R1220" s="1" t="s">
        <v>51</v>
      </c>
      <c r="S1220" s="1" t="s">
        <v>178</v>
      </c>
      <c r="T1220" s="1"/>
      <c r="Y1220" s="1"/>
    </row>
    <row r="1221" spans="1:25" x14ac:dyDescent="0.35">
      <c r="A1221" s="1">
        <v>2202</v>
      </c>
      <c r="B1221" s="1" t="str">
        <f>VLOOKUP(Table1[[#This Row],[Customer ID]],'Customer Lookup'!A:B,2,)</f>
        <v>Laurie Howe</v>
      </c>
      <c r="C1221" s="1">
        <v>86050</v>
      </c>
      <c r="D1221" s="1" t="str">
        <f>_xlfn.XLOOKUP(Table1[[#This Row],[Product Sub-Category]],'Product Lookup'!A:A,'Product Lookup'!B:B)</f>
        <v>Chairs</v>
      </c>
      <c r="E1221" s="1">
        <v>11</v>
      </c>
      <c r="F1221" s="4">
        <v>160.97999999999999</v>
      </c>
      <c r="G1221" s="1">
        <v>0.1</v>
      </c>
      <c r="H1221" s="2">
        <v>42035</v>
      </c>
      <c r="I1221" s="2">
        <v>42035</v>
      </c>
      <c r="J1221" s="1" t="s">
        <v>98</v>
      </c>
      <c r="K1221" s="1">
        <v>55429</v>
      </c>
      <c r="L1221" s="1" t="s">
        <v>22</v>
      </c>
      <c r="M1221" s="1" t="s">
        <v>790</v>
      </c>
      <c r="N1221" s="1" t="s">
        <v>55</v>
      </c>
      <c r="O1221" s="1" t="s">
        <v>2244</v>
      </c>
      <c r="P1221" s="1" t="s">
        <v>34</v>
      </c>
      <c r="Q1221" s="1" t="s">
        <v>35</v>
      </c>
      <c r="R1221" s="1" t="s">
        <v>42</v>
      </c>
      <c r="S1221" s="1" t="s">
        <v>36</v>
      </c>
      <c r="T1221" s="1"/>
      <c r="Y1221" s="1"/>
    </row>
    <row r="1222" spans="1:25" x14ac:dyDescent="0.35">
      <c r="A1222" s="1">
        <v>2202</v>
      </c>
      <c r="B1222" s="1" t="str">
        <f>VLOOKUP(Table1[[#This Row],[Customer ID]],'Customer Lookup'!A:B,2,)</f>
        <v>Laurie Howe</v>
      </c>
      <c r="C1222" s="1">
        <v>86050</v>
      </c>
      <c r="D1222" s="1" t="str">
        <f>_xlfn.XLOOKUP(Table1[[#This Row],[Product Sub-Category]],'Product Lookup'!A:A,'Product Lookup'!B:B)</f>
        <v>Labels</v>
      </c>
      <c r="E1222" s="1">
        <v>10</v>
      </c>
      <c r="F1222" s="4">
        <v>6.3</v>
      </c>
      <c r="G1222" s="1">
        <v>0.05</v>
      </c>
      <c r="H1222" s="2">
        <v>42035</v>
      </c>
      <c r="I1222" s="2">
        <v>42035</v>
      </c>
      <c r="J1222" s="1" t="s">
        <v>98</v>
      </c>
      <c r="K1222" s="1">
        <v>55429</v>
      </c>
      <c r="L1222" s="1" t="s">
        <v>32</v>
      </c>
      <c r="M1222" s="1" t="s">
        <v>790</v>
      </c>
      <c r="N1222" s="1" t="s">
        <v>55</v>
      </c>
      <c r="O1222" s="1" t="s">
        <v>2244</v>
      </c>
      <c r="P1222" s="1" t="s">
        <v>58</v>
      </c>
      <c r="Q1222" s="1" t="s">
        <v>116</v>
      </c>
      <c r="R1222" s="1" t="s">
        <v>42</v>
      </c>
      <c r="S1222" s="1" t="s">
        <v>53</v>
      </c>
      <c r="T1222" s="1"/>
      <c r="Y1222" s="1"/>
    </row>
    <row r="1223" spans="1:25" x14ac:dyDescent="0.35">
      <c r="A1223" s="1">
        <v>2202</v>
      </c>
      <c r="B1223" s="1" t="str">
        <f>VLOOKUP(Table1[[#This Row],[Customer ID]],'Customer Lookup'!A:B,2,)</f>
        <v>Laurie Howe</v>
      </c>
      <c r="C1223" s="1">
        <v>86050</v>
      </c>
      <c r="D1223" s="1" t="str">
        <f>_xlfn.XLOOKUP(Table1[[#This Row],[Product Sub-Category]],'Product Lookup'!A:A,'Product Lookup'!B:B)</f>
        <v>Paper</v>
      </c>
      <c r="E1223" s="1">
        <v>8</v>
      </c>
      <c r="F1223" s="4">
        <v>4.9800000000000004</v>
      </c>
      <c r="G1223" s="1">
        <v>0.05</v>
      </c>
      <c r="H1223" s="2">
        <v>42035</v>
      </c>
      <c r="I1223" s="2">
        <v>42042</v>
      </c>
      <c r="J1223" s="1" t="s">
        <v>98</v>
      </c>
      <c r="K1223" s="1">
        <v>55429</v>
      </c>
      <c r="L1223" s="1" t="s">
        <v>32</v>
      </c>
      <c r="M1223" s="1" t="s">
        <v>790</v>
      </c>
      <c r="N1223" s="1" t="s">
        <v>55</v>
      </c>
      <c r="O1223" s="1" t="s">
        <v>2244</v>
      </c>
      <c r="P1223" s="1" t="s">
        <v>58</v>
      </c>
      <c r="Q1223" s="1" t="s">
        <v>83</v>
      </c>
      <c r="R1223" s="1" t="s">
        <v>42</v>
      </c>
      <c r="S1223" s="1" t="s">
        <v>26</v>
      </c>
      <c r="T1223" s="1"/>
      <c r="Y1223" s="1"/>
    </row>
    <row r="1224" spans="1:25" x14ac:dyDescent="0.35">
      <c r="A1224" s="1">
        <v>2203</v>
      </c>
      <c r="B1224" s="1" t="str">
        <f>VLOOKUP(Table1[[#This Row],[Customer ID]],'Customer Lookup'!A:B,2,)</f>
        <v>Eddie Walker</v>
      </c>
      <c r="C1224" s="1">
        <v>86051</v>
      </c>
      <c r="D1224" s="1" t="str">
        <f>_xlfn.XLOOKUP(Table1[[#This Row],[Product Sub-Category]],'Product Lookup'!A:A,'Product Lookup'!B:B)</f>
        <v>Office Machines</v>
      </c>
      <c r="E1224" s="1">
        <v>8</v>
      </c>
      <c r="F1224" s="4">
        <v>145.44999999999999</v>
      </c>
      <c r="G1224" s="1">
        <v>0.1</v>
      </c>
      <c r="H1224" s="2">
        <v>42039</v>
      </c>
      <c r="I1224" s="2">
        <v>42039</v>
      </c>
      <c r="J1224" s="1" t="s">
        <v>98</v>
      </c>
      <c r="K1224" s="1">
        <v>55445</v>
      </c>
      <c r="L1224" s="1" t="s">
        <v>22</v>
      </c>
      <c r="M1224" s="1" t="s">
        <v>791</v>
      </c>
      <c r="N1224" s="1" t="s">
        <v>55</v>
      </c>
      <c r="O1224" s="1" t="s">
        <v>2244</v>
      </c>
      <c r="P1224" s="1" t="s">
        <v>73</v>
      </c>
      <c r="Q1224" s="1" t="s">
        <v>74</v>
      </c>
      <c r="R1224" s="1" t="s">
        <v>42</v>
      </c>
      <c r="S1224" s="1" t="s">
        <v>36</v>
      </c>
      <c r="T1224" s="1"/>
      <c r="Y1224" s="1"/>
    </row>
    <row r="1225" spans="1:25" x14ac:dyDescent="0.35">
      <c r="A1225" s="1">
        <v>2203</v>
      </c>
      <c r="B1225" s="1" t="str">
        <f>VLOOKUP(Table1[[#This Row],[Customer ID]],'Customer Lookup'!A:B,2,)</f>
        <v>Eddie Walker</v>
      </c>
      <c r="C1225" s="1">
        <v>86052</v>
      </c>
      <c r="D1225" s="1" t="str">
        <f>_xlfn.XLOOKUP(Table1[[#This Row],[Product Sub-Category]],'Product Lookup'!A:A,'Product Lookup'!B:B)</f>
        <v>Office Machines</v>
      </c>
      <c r="E1225" s="1">
        <v>2</v>
      </c>
      <c r="F1225" s="4">
        <v>399.98</v>
      </c>
      <c r="G1225" s="1">
        <v>0.1</v>
      </c>
      <c r="H1225" s="2">
        <v>42008</v>
      </c>
      <c r="I1225" s="2">
        <v>42010</v>
      </c>
      <c r="J1225" s="1" t="s">
        <v>41</v>
      </c>
      <c r="K1225" s="1">
        <v>55445</v>
      </c>
      <c r="L1225" s="1" t="s">
        <v>22</v>
      </c>
      <c r="M1225" s="1" t="s">
        <v>791</v>
      </c>
      <c r="N1225" s="1" t="s">
        <v>55</v>
      </c>
      <c r="O1225" s="1" t="s">
        <v>2244</v>
      </c>
      <c r="P1225" s="1" t="s">
        <v>73</v>
      </c>
      <c r="Q1225" s="1" t="s">
        <v>74</v>
      </c>
      <c r="R1225" s="1" t="s">
        <v>42</v>
      </c>
      <c r="S1225" s="1" t="s">
        <v>108</v>
      </c>
      <c r="T1225" s="1"/>
      <c r="Y1225" s="1"/>
    </row>
    <row r="1226" spans="1:25" x14ac:dyDescent="0.35">
      <c r="A1226" s="1">
        <v>2204</v>
      </c>
      <c r="B1226" s="1" t="str">
        <f>VLOOKUP(Table1[[#This Row],[Customer ID]],'Customer Lookup'!A:B,2,)</f>
        <v>Oscar Ford</v>
      </c>
      <c r="C1226" s="1">
        <v>86051</v>
      </c>
      <c r="D1226" s="1" t="str">
        <f>_xlfn.XLOOKUP(Table1[[#This Row],[Product Sub-Category]],'Product Lookup'!A:A,'Product Lookup'!B:B)</f>
        <v>Chairs</v>
      </c>
      <c r="E1226" s="1">
        <v>5</v>
      </c>
      <c r="F1226" s="4">
        <v>33.94</v>
      </c>
      <c r="G1226" s="1">
        <v>0.05</v>
      </c>
      <c r="H1226" s="2">
        <v>42039</v>
      </c>
      <c r="I1226" s="2">
        <v>42043</v>
      </c>
      <c r="J1226" s="1" t="s">
        <v>98</v>
      </c>
      <c r="K1226" s="1">
        <v>55337</v>
      </c>
      <c r="L1226" s="1" t="s">
        <v>22</v>
      </c>
      <c r="M1226" s="1" t="s">
        <v>792</v>
      </c>
      <c r="N1226" s="1" t="s">
        <v>55</v>
      </c>
      <c r="O1226" s="1" t="s">
        <v>2244</v>
      </c>
      <c r="P1226" s="1" t="s">
        <v>34</v>
      </c>
      <c r="Q1226" s="1" t="s">
        <v>35</v>
      </c>
      <c r="R1226" s="1" t="s">
        <v>42</v>
      </c>
      <c r="S1226" s="1" t="s">
        <v>36</v>
      </c>
      <c r="T1226" s="1"/>
      <c r="Y1226" s="1"/>
    </row>
    <row r="1227" spans="1:25" x14ac:dyDescent="0.35">
      <c r="A1227" s="1">
        <v>2204</v>
      </c>
      <c r="B1227" s="1" t="str">
        <f>VLOOKUP(Table1[[#This Row],[Customer ID]],'Customer Lookup'!A:B,2,)</f>
        <v>Oscar Ford</v>
      </c>
      <c r="C1227" s="1">
        <v>86053</v>
      </c>
      <c r="D1227" s="1" t="str">
        <f>_xlfn.XLOOKUP(Table1[[#This Row],[Product Sub-Category]],'Product Lookup'!A:A,'Product Lookup'!B:B)</f>
        <v>Tables</v>
      </c>
      <c r="E1227" s="1">
        <v>20</v>
      </c>
      <c r="F1227" s="4">
        <v>296.18</v>
      </c>
      <c r="G1227" s="1">
        <v>0.1</v>
      </c>
      <c r="H1227" s="2">
        <v>42045</v>
      </c>
      <c r="I1227" s="2">
        <v>42046</v>
      </c>
      <c r="J1227" s="1" t="s">
        <v>41</v>
      </c>
      <c r="K1227" s="1">
        <v>55337</v>
      </c>
      <c r="L1227" s="1" t="s">
        <v>22</v>
      </c>
      <c r="M1227" s="1" t="s">
        <v>792</v>
      </c>
      <c r="N1227" s="1" t="s">
        <v>55</v>
      </c>
      <c r="O1227" s="1" t="s">
        <v>2244</v>
      </c>
      <c r="P1227" s="1" t="s">
        <v>34</v>
      </c>
      <c r="Q1227" s="1" t="s">
        <v>123</v>
      </c>
      <c r="R1227" s="1" t="s">
        <v>104</v>
      </c>
      <c r="S1227" s="1" t="s">
        <v>108</v>
      </c>
      <c r="T1227" s="1"/>
      <c r="Y1227" s="1"/>
    </row>
    <row r="1228" spans="1:25" x14ac:dyDescent="0.35">
      <c r="A1228" s="1">
        <v>2206</v>
      </c>
      <c r="B1228" s="1" t="str">
        <f>VLOOKUP(Table1[[#This Row],[Customer ID]],'Customer Lookup'!A:B,2,)</f>
        <v>Bobby Powell</v>
      </c>
      <c r="C1228" s="1">
        <v>86258</v>
      </c>
      <c r="D1228" s="1" t="str">
        <f>_xlfn.XLOOKUP(Table1[[#This Row],[Product Sub-Category]],'Product Lookup'!A:A,'Product Lookup'!B:B)</f>
        <v>Computer Peripherals</v>
      </c>
      <c r="E1228" s="1">
        <v>2</v>
      </c>
      <c r="F1228" s="4">
        <v>28.48</v>
      </c>
      <c r="G1228" s="1">
        <v>0.05</v>
      </c>
      <c r="H1228" s="2">
        <v>42009</v>
      </c>
      <c r="I1228" s="2">
        <v>42010</v>
      </c>
      <c r="J1228" s="1" t="s">
        <v>21</v>
      </c>
      <c r="K1228" s="1">
        <v>50501</v>
      </c>
      <c r="L1228" s="1" t="s">
        <v>32</v>
      </c>
      <c r="M1228" s="1" t="s">
        <v>793</v>
      </c>
      <c r="N1228" s="1" t="s">
        <v>228</v>
      </c>
      <c r="O1228" s="1" t="s">
        <v>2244</v>
      </c>
      <c r="P1228" s="1" t="s">
        <v>73</v>
      </c>
      <c r="Q1228" s="1" t="s">
        <v>144</v>
      </c>
      <c r="R1228" s="1" t="s">
        <v>104</v>
      </c>
      <c r="S1228" s="1" t="s">
        <v>44</v>
      </c>
      <c r="T1228" s="1"/>
      <c r="Y1228" s="1"/>
    </row>
    <row r="1229" spans="1:25" x14ac:dyDescent="0.35">
      <c r="A1229" s="1">
        <v>2206</v>
      </c>
      <c r="B1229" s="1" t="str">
        <f>VLOOKUP(Table1[[#This Row],[Customer ID]],'Customer Lookup'!A:B,2,)</f>
        <v>Bobby Powell</v>
      </c>
      <c r="C1229" s="1">
        <v>86258</v>
      </c>
      <c r="D1229" s="1" t="str">
        <f>_xlfn.XLOOKUP(Table1[[#This Row],[Product Sub-Category]],'Product Lookup'!A:A,'Product Lookup'!B:B)</f>
        <v>Telephones</v>
      </c>
      <c r="E1229" s="1">
        <v>3</v>
      </c>
      <c r="F1229" s="4">
        <v>205.99</v>
      </c>
      <c r="G1229" s="1">
        <v>0.1</v>
      </c>
      <c r="H1229" s="2">
        <v>42009</v>
      </c>
      <c r="I1229" s="2">
        <v>42011</v>
      </c>
      <c r="J1229" s="1" t="s">
        <v>21</v>
      </c>
      <c r="K1229" s="1">
        <v>50501</v>
      </c>
      <c r="L1229" s="1" t="s">
        <v>32</v>
      </c>
      <c r="M1229" s="1" t="s">
        <v>793</v>
      </c>
      <c r="N1229" s="1" t="s">
        <v>228</v>
      </c>
      <c r="O1229" s="1" t="s">
        <v>2245</v>
      </c>
      <c r="P1229" s="1" t="s">
        <v>73</v>
      </c>
      <c r="Q1229" s="1" t="s">
        <v>2234</v>
      </c>
      <c r="R1229" s="1" t="s">
        <v>104</v>
      </c>
      <c r="S1229" s="1" t="s">
        <v>53</v>
      </c>
      <c r="T1229" s="1"/>
      <c r="Y1229" s="1"/>
    </row>
    <row r="1230" spans="1:25" x14ac:dyDescent="0.35">
      <c r="A1230" s="1">
        <v>2209</v>
      </c>
      <c r="B1230" s="1" t="str">
        <f>VLOOKUP(Table1[[#This Row],[Customer ID]],'Customer Lookup'!A:B,2,)</f>
        <v>Sharon Thomas</v>
      </c>
      <c r="C1230" s="1">
        <v>88030</v>
      </c>
      <c r="D1230" s="1" t="str">
        <f>_xlfn.XLOOKUP(Table1[[#This Row],[Product Sub-Category]],'Product Lookup'!A:A,'Product Lookup'!B:B)</f>
        <v>Paper</v>
      </c>
      <c r="E1230" s="1">
        <v>12</v>
      </c>
      <c r="F1230" s="4">
        <v>6.98</v>
      </c>
      <c r="G1230" s="1">
        <v>0.05</v>
      </c>
      <c r="H1230" s="2">
        <v>42026</v>
      </c>
      <c r="I1230" s="2">
        <v>42033</v>
      </c>
      <c r="J1230" s="1" t="s">
        <v>98</v>
      </c>
      <c r="K1230" s="1">
        <v>30337</v>
      </c>
      <c r="L1230" s="1" t="s">
        <v>32</v>
      </c>
      <c r="M1230" s="1" t="s">
        <v>794</v>
      </c>
      <c r="N1230" s="1" t="s">
        <v>254</v>
      </c>
      <c r="O1230" s="1" t="s">
        <v>2243</v>
      </c>
      <c r="P1230" s="1" t="s">
        <v>58</v>
      </c>
      <c r="Q1230" s="1" t="s">
        <v>83</v>
      </c>
      <c r="R1230" s="1" t="s">
        <v>42</v>
      </c>
      <c r="S1230" s="1" t="s">
        <v>26</v>
      </c>
      <c r="T1230" s="1"/>
      <c r="Y1230" s="1"/>
    </row>
    <row r="1231" spans="1:25" x14ac:dyDescent="0.35">
      <c r="A1231" s="1">
        <v>2211</v>
      </c>
      <c r="B1231" s="1" t="str">
        <f>VLOOKUP(Table1[[#This Row],[Customer ID]],'Customer Lookup'!A:B,2,)</f>
        <v>Anita Hahn</v>
      </c>
      <c r="C1231" s="1">
        <v>88028</v>
      </c>
      <c r="D1231" s="1" t="str">
        <f>_xlfn.XLOOKUP(Table1[[#This Row],[Product Sub-Category]],'Product Lookup'!A:A,'Product Lookup'!B:B)</f>
        <v>Storage</v>
      </c>
      <c r="E1231" s="1">
        <v>2</v>
      </c>
      <c r="F1231" s="4">
        <v>95.99</v>
      </c>
      <c r="G1231" s="1">
        <v>0.05</v>
      </c>
      <c r="H1231" s="2">
        <v>42005</v>
      </c>
      <c r="I1231" s="2">
        <v>42007</v>
      </c>
      <c r="J1231" s="1" t="s">
        <v>31</v>
      </c>
      <c r="K1231" s="1">
        <v>20715</v>
      </c>
      <c r="L1231" s="1" t="s">
        <v>22</v>
      </c>
      <c r="M1231" s="1" t="s">
        <v>795</v>
      </c>
      <c r="N1231" s="1" t="s">
        <v>268</v>
      </c>
      <c r="O1231" s="1" t="s">
        <v>2243</v>
      </c>
      <c r="P1231" s="1" t="s">
        <v>58</v>
      </c>
      <c r="Q1231" s="1" t="s">
        <v>119</v>
      </c>
      <c r="R1231" s="1" t="s">
        <v>42</v>
      </c>
      <c r="S1231" s="1" t="s">
        <v>178</v>
      </c>
      <c r="T1231" s="1"/>
      <c r="Y1231" s="1"/>
    </row>
    <row r="1232" spans="1:25" x14ac:dyDescent="0.35">
      <c r="A1232" s="1">
        <v>2212</v>
      </c>
      <c r="B1232" s="1" t="str">
        <f>VLOOKUP(Table1[[#This Row],[Customer ID]],'Customer Lookup'!A:B,2,)</f>
        <v>Stacy Chang</v>
      </c>
      <c r="C1232" s="1">
        <v>88029</v>
      </c>
      <c r="D1232" s="1" t="str">
        <f>_xlfn.XLOOKUP(Table1[[#This Row],[Product Sub-Category]],'Product Lookup'!A:A,'Product Lookup'!B:B)</f>
        <v>Copiers</v>
      </c>
      <c r="E1232" s="1">
        <v>5</v>
      </c>
      <c r="F1232" s="4">
        <v>199.99</v>
      </c>
      <c r="G1232" s="1">
        <v>0.1</v>
      </c>
      <c r="H1232" s="2">
        <v>42113</v>
      </c>
      <c r="I1232" s="2">
        <v>42115</v>
      </c>
      <c r="J1232" s="1" t="s">
        <v>21</v>
      </c>
      <c r="K1232" s="1">
        <v>21228</v>
      </c>
      <c r="L1232" s="1" t="s">
        <v>22</v>
      </c>
      <c r="M1232" s="1" t="s">
        <v>796</v>
      </c>
      <c r="N1232" s="1" t="s">
        <v>268</v>
      </c>
      <c r="O1232" s="1" t="s">
        <v>2243</v>
      </c>
      <c r="P1232" s="1" t="s">
        <v>73</v>
      </c>
      <c r="Q1232" s="1" t="s">
        <v>2241</v>
      </c>
      <c r="R1232" s="1" t="s">
        <v>42</v>
      </c>
      <c r="S1232" s="1" t="s">
        <v>178</v>
      </c>
      <c r="T1232" s="1"/>
      <c r="Y1232" s="1"/>
    </row>
    <row r="1233" spans="1:25" x14ac:dyDescent="0.35">
      <c r="A1233" s="1">
        <v>2215</v>
      </c>
      <c r="B1233" s="1" t="str">
        <f>VLOOKUP(Table1[[#This Row],[Customer ID]],'Customer Lookup'!A:B,2,)</f>
        <v>Christopher High</v>
      </c>
      <c r="C1233" s="1">
        <v>90314</v>
      </c>
      <c r="D1233" s="1" t="str">
        <f>_xlfn.XLOOKUP(Table1[[#This Row],[Product Sub-Category]],'Product Lookup'!A:A,'Product Lookup'!B:B)</f>
        <v>Pens</v>
      </c>
      <c r="E1233" s="1">
        <v>4</v>
      </c>
      <c r="F1233" s="4">
        <v>3.28</v>
      </c>
      <c r="G1233" s="1">
        <v>0.05</v>
      </c>
      <c r="H1233" s="2">
        <v>42178</v>
      </c>
      <c r="I1233" s="2">
        <v>42178</v>
      </c>
      <c r="J1233" s="1" t="s">
        <v>98</v>
      </c>
      <c r="K1233" s="1">
        <v>44646</v>
      </c>
      <c r="L1233" s="1" t="s">
        <v>32</v>
      </c>
      <c r="M1233" s="1" t="s">
        <v>797</v>
      </c>
      <c r="N1233" s="1" t="s">
        <v>124</v>
      </c>
      <c r="O1233" s="1" t="s">
        <v>2243</v>
      </c>
      <c r="P1233" s="1" t="s">
        <v>58</v>
      </c>
      <c r="Q1233" s="1" t="s">
        <v>25</v>
      </c>
      <c r="R1233" s="1" t="s">
        <v>81</v>
      </c>
      <c r="S1233" s="1" t="s">
        <v>26</v>
      </c>
      <c r="T1233" s="1"/>
      <c r="Y1233" s="1"/>
    </row>
    <row r="1234" spans="1:25" x14ac:dyDescent="0.35">
      <c r="A1234" s="1">
        <v>2216</v>
      </c>
      <c r="B1234" s="1" t="str">
        <f>VLOOKUP(Table1[[#This Row],[Customer ID]],'Customer Lookup'!A:B,2,)</f>
        <v>Clara Kaplan</v>
      </c>
      <c r="C1234" s="1">
        <v>90314</v>
      </c>
      <c r="D1234" s="1" t="str">
        <f>_xlfn.XLOOKUP(Table1[[#This Row],[Product Sub-Category]],'Product Lookup'!A:A,'Product Lookup'!B:B)</f>
        <v>Computer Peripherals</v>
      </c>
      <c r="E1234" s="1">
        <v>3</v>
      </c>
      <c r="F1234" s="4">
        <v>256.99</v>
      </c>
      <c r="G1234" s="1">
        <v>0.1</v>
      </c>
      <c r="H1234" s="2">
        <v>42178</v>
      </c>
      <c r="I1234" s="2">
        <v>42185</v>
      </c>
      <c r="J1234" s="1" t="s">
        <v>98</v>
      </c>
      <c r="K1234" s="1">
        <v>44256</v>
      </c>
      <c r="L1234" s="1" t="s">
        <v>32</v>
      </c>
      <c r="M1234" s="1" t="s">
        <v>798</v>
      </c>
      <c r="N1234" s="1" t="s">
        <v>124</v>
      </c>
      <c r="O1234" s="1" t="s">
        <v>2243</v>
      </c>
      <c r="P1234" s="1" t="s">
        <v>73</v>
      </c>
      <c r="Q1234" s="1" t="s">
        <v>144</v>
      </c>
      <c r="R1234" s="1" t="s">
        <v>81</v>
      </c>
      <c r="S1234" s="1" t="s">
        <v>53</v>
      </c>
      <c r="T1234" s="1"/>
      <c r="Y1234" s="1"/>
    </row>
    <row r="1235" spans="1:25" x14ac:dyDescent="0.35">
      <c r="A1235" s="1">
        <v>2216</v>
      </c>
      <c r="B1235" s="1" t="str">
        <f>VLOOKUP(Table1[[#This Row],[Customer ID]],'Customer Lookup'!A:B,2,)</f>
        <v>Clara Kaplan</v>
      </c>
      <c r="C1235" s="1">
        <v>90314</v>
      </c>
      <c r="D1235" s="1" t="str">
        <f>_xlfn.XLOOKUP(Table1[[#This Row],[Product Sub-Category]],'Product Lookup'!A:A,'Product Lookup'!B:B)</f>
        <v>Paper</v>
      </c>
      <c r="E1235" s="1">
        <v>10</v>
      </c>
      <c r="F1235" s="4">
        <v>6.48</v>
      </c>
      <c r="G1235" s="1">
        <v>0.05</v>
      </c>
      <c r="H1235" s="2">
        <v>42178</v>
      </c>
      <c r="I1235" s="2">
        <v>42180</v>
      </c>
      <c r="J1235" s="1" t="s">
        <v>98</v>
      </c>
      <c r="K1235" s="1">
        <v>44256</v>
      </c>
      <c r="L1235" s="1" t="s">
        <v>32</v>
      </c>
      <c r="M1235" s="1" t="s">
        <v>798</v>
      </c>
      <c r="N1235" s="1" t="s">
        <v>124</v>
      </c>
      <c r="O1235" s="1" t="s">
        <v>2245</v>
      </c>
      <c r="P1235" s="1" t="s">
        <v>58</v>
      </c>
      <c r="Q1235" s="1" t="s">
        <v>83</v>
      </c>
      <c r="R1235" s="1" t="s">
        <v>81</v>
      </c>
      <c r="S1235" s="1" t="s">
        <v>53</v>
      </c>
      <c r="T1235" s="1"/>
      <c r="Y1235" s="1"/>
    </row>
    <row r="1236" spans="1:25" x14ac:dyDescent="0.35">
      <c r="A1236" s="1">
        <v>2220</v>
      </c>
      <c r="B1236" s="1" t="str">
        <f>VLOOKUP(Table1[[#This Row],[Customer ID]],'Customer Lookup'!A:B,2,)</f>
        <v>Jennifer Stanton</v>
      </c>
      <c r="C1236" s="1">
        <v>91036</v>
      </c>
      <c r="D1236" s="1" t="str">
        <f>_xlfn.XLOOKUP(Table1[[#This Row],[Product Sub-Category]],'Product Lookup'!A:A,'Product Lookup'!B:B)</f>
        <v>Furnishings</v>
      </c>
      <c r="E1236" s="1">
        <v>4</v>
      </c>
      <c r="F1236" s="4">
        <v>14.2</v>
      </c>
      <c r="G1236" s="1">
        <v>0.05</v>
      </c>
      <c r="H1236" s="2">
        <v>42063</v>
      </c>
      <c r="I1236" s="2">
        <v>42064</v>
      </c>
      <c r="J1236" s="1" t="s">
        <v>98</v>
      </c>
      <c r="K1236" s="1">
        <v>34787</v>
      </c>
      <c r="L1236" s="1" t="s">
        <v>32</v>
      </c>
      <c r="M1236" s="1" t="s">
        <v>799</v>
      </c>
      <c r="N1236" s="1" t="s">
        <v>242</v>
      </c>
      <c r="O1236" s="1" t="s">
        <v>1097</v>
      </c>
      <c r="P1236" s="1" t="s">
        <v>34</v>
      </c>
      <c r="Q1236" s="1" t="s">
        <v>52</v>
      </c>
      <c r="R1236" s="1" t="s">
        <v>104</v>
      </c>
      <c r="S1236" s="1" t="s">
        <v>26</v>
      </c>
      <c r="T1236" s="1"/>
      <c r="Y1236" s="1"/>
    </row>
    <row r="1237" spans="1:25" x14ac:dyDescent="0.35">
      <c r="A1237" s="1">
        <v>2225</v>
      </c>
      <c r="B1237" s="1" t="str">
        <f>VLOOKUP(Table1[[#This Row],[Customer ID]],'Customer Lookup'!A:B,2,)</f>
        <v>Sean McKenna</v>
      </c>
      <c r="C1237" s="1">
        <v>89970</v>
      </c>
      <c r="D1237" s="1" t="str">
        <f>_xlfn.XLOOKUP(Table1[[#This Row],[Product Sub-Category]],'Product Lookup'!A:A,'Product Lookup'!B:B)</f>
        <v>Chairs</v>
      </c>
      <c r="E1237" s="1">
        <v>15</v>
      </c>
      <c r="F1237" s="4">
        <v>100.89</v>
      </c>
      <c r="G1237" s="1">
        <v>0.1</v>
      </c>
      <c r="H1237" s="2">
        <v>42056</v>
      </c>
      <c r="I1237" s="2">
        <v>42057</v>
      </c>
      <c r="J1237" s="1" t="s">
        <v>41</v>
      </c>
      <c r="K1237" s="1">
        <v>88240</v>
      </c>
      <c r="L1237" s="1" t="s">
        <v>22</v>
      </c>
      <c r="M1237" s="1" t="s">
        <v>800</v>
      </c>
      <c r="N1237" s="1" t="s">
        <v>244</v>
      </c>
      <c r="O1237" s="1" t="s">
        <v>2245</v>
      </c>
      <c r="P1237" s="1" t="s">
        <v>34</v>
      </c>
      <c r="Q1237" s="1" t="s">
        <v>35</v>
      </c>
      <c r="R1237" s="1" t="s">
        <v>51</v>
      </c>
      <c r="S1237" s="1" t="s">
        <v>36</v>
      </c>
      <c r="T1237" s="1"/>
      <c r="Y1237" s="1"/>
    </row>
    <row r="1238" spans="1:25" x14ac:dyDescent="0.35">
      <c r="A1238" s="1">
        <v>2240</v>
      </c>
      <c r="B1238" s="1" t="str">
        <f>VLOOKUP(Table1[[#This Row],[Customer ID]],'Customer Lookup'!A:B,2,)</f>
        <v>Maurice Kelly</v>
      </c>
      <c r="C1238" s="1">
        <v>89102</v>
      </c>
      <c r="D1238" s="1" t="str">
        <f>_xlfn.XLOOKUP(Table1[[#This Row],[Product Sub-Category]],'Product Lookup'!A:A,'Product Lookup'!B:B)</f>
        <v>Storage</v>
      </c>
      <c r="E1238" s="1">
        <v>7</v>
      </c>
      <c r="F1238" s="4">
        <v>13.43</v>
      </c>
      <c r="G1238" s="1">
        <v>0.05</v>
      </c>
      <c r="H1238" s="2">
        <v>42100</v>
      </c>
      <c r="I1238" s="2">
        <v>42107</v>
      </c>
      <c r="J1238" s="1" t="s">
        <v>98</v>
      </c>
      <c r="K1238" s="1">
        <v>33801</v>
      </c>
      <c r="L1238" s="1" t="s">
        <v>22</v>
      </c>
      <c r="M1238" s="1" t="s">
        <v>801</v>
      </c>
      <c r="N1238" s="1" t="s">
        <v>242</v>
      </c>
      <c r="O1238" s="1" t="s">
        <v>2243</v>
      </c>
      <c r="P1238" s="1" t="s">
        <v>58</v>
      </c>
      <c r="Q1238" s="1" t="s">
        <v>119</v>
      </c>
      <c r="R1238" s="1" t="s">
        <v>81</v>
      </c>
      <c r="S1238" s="1" t="s">
        <v>53</v>
      </c>
      <c r="T1238" s="1"/>
      <c r="Y1238" s="1"/>
    </row>
    <row r="1239" spans="1:25" x14ac:dyDescent="0.35">
      <c r="A1239" s="1">
        <v>2250</v>
      </c>
      <c r="B1239" s="1" t="str">
        <f>VLOOKUP(Table1[[#This Row],[Customer ID]],'Customer Lookup'!A:B,2,)</f>
        <v>Alvin Hoover</v>
      </c>
      <c r="C1239" s="1">
        <v>86699</v>
      </c>
      <c r="D1239" s="1" t="str">
        <f>_xlfn.XLOOKUP(Table1[[#This Row],[Product Sub-Category]],'Product Lookup'!A:A,'Product Lookup'!B:B)</f>
        <v>Furnishings</v>
      </c>
      <c r="E1239" s="1">
        <v>22</v>
      </c>
      <c r="F1239" s="4">
        <v>2.08</v>
      </c>
      <c r="G1239" s="1">
        <v>0.05</v>
      </c>
      <c r="H1239" s="2">
        <v>42107</v>
      </c>
      <c r="I1239" s="2">
        <v>42114</v>
      </c>
      <c r="J1239" s="1" t="s">
        <v>98</v>
      </c>
      <c r="K1239" s="1">
        <v>16801</v>
      </c>
      <c r="L1239" s="1" t="s">
        <v>32</v>
      </c>
      <c r="M1239" s="1" t="s">
        <v>802</v>
      </c>
      <c r="N1239" s="1" t="s">
        <v>174</v>
      </c>
      <c r="O1239" s="1" t="s">
        <v>2245</v>
      </c>
      <c r="P1239" s="1" t="s">
        <v>34</v>
      </c>
      <c r="Q1239" s="1" t="s">
        <v>52</v>
      </c>
      <c r="R1239" s="1" t="s">
        <v>42</v>
      </c>
      <c r="S1239" s="1" t="s">
        <v>53</v>
      </c>
      <c r="T1239" s="1"/>
      <c r="Y1239" s="1"/>
    </row>
    <row r="1240" spans="1:25" x14ac:dyDescent="0.35">
      <c r="A1240" s="1">
        <v>2254</v>
      </c>
      <c r="B1240" s="1" t="str">
        <f>VLOOKUP(Table1[[#This Row],[Customer ID]],'Customer Lookup'!A:B,2,)</f>
        <v>Jeff Meadows</v>
      </c>
      <c r="C1240" s="1">
        <v>89278</v>
      </c>
      <c r="D1240" s="1" t="str">
        <f>_xlfn.XLOOKUP(Table1[[#This Row],[Product Sub-Category]],'Product Lookup'!A:A,'Product Lookup'!B:B)</f>
        <v>Labels</v>
      </c>
      <c r="E1240" s="1">
        <v>12</v>
      </c>
      <c r="F1240" s="4">
        <v>6.3</v>
      </c>
      <c r="G1240" s="1">
        <v>0.05</v>
      </c>
      <c r="H1240" s="2">
        <v>42031</v>
      </c>
      <c r="I1240" s="2">
        <v>42036</v>
      </c>
      <c r="J1240" s="1" t="s">
        <v>98</v>
      </c>
      <c r="K1240" s="1">
        <v>42003</v>
      </c>
      <c r="L1240" s="1" t="s">
        <v>32</v>
      </c>
      <c r="M1240" s="1" t="s">
        <v>803</v>
      </c>
      <c r="N1240" s="1" t="s">
        <v>347</v>
      </c>
      <c r="O1240" s="1" t="s">
        <v>2245</v>
      </c>
      <c r="P1240" s="1" t="s">
        <v>58</v>
      </c>
      <c r="Q1240" s="1" t="s">
        <v>116</v>
      </c>
      <c r="R1240" s="1" t="s">
        <v>81</v>
      </c>
      <c r="S1240" s="1" t="s">
        <v>53</v>
      </c>
      <c r="T1240" s="1"/>
      <c r="Y1240" s="1"/>
    </row>
    <row r="1241" spans="1:25" x14ac:dyDescent="0.35">
      <c r="A1241" s="1">
        <v>2254</v>
      </c>
      <c r="B1241" s="1" t="str">
        <f>VLOOKUP(Table1[[#This Row],[Customer ID]],'Customer Lookup'!A:B,2,)</f>
        <v>Jeff Meadows</v>
      </c>
      <c r="C1241" s="1">
        <v>89279</v>
      </c>
      <c r="D1241" s="1" t="str">
        <f>_xlfn.XLOOKUP(Table1[[#This Row],[Product Sub-Category]],'Product Lookup'!A:A,'Product Lookup'!B:B)</f>
        <v>Paper</v>
      </c>
      <c r="E1241" s="1">
        <v>14</v>
      </c>
      <c r="F1241" s="4">
        <v>48.91</v>
      </c>
      <c r="G1241" s="1">
        <v>0.05</v>
      </c>
      <c r="H1241" s="2">
        <v>42122</v>
      </c>
      <c r="I1241" s="2">
        <v>42124</v>
      </c>
      <c r="J1241" s="1" t="s">
        <v>21</v>
      </c>
      <c r="K1241" s="1">
        <v>42003</v>
      </c>
      <c r="L1241" s="1" t="s">
        <v>32</v>
      </c>
      <c r="M1241" s="1" t="s">
        <v>803</v>
      </c>
      <c r="N1241" s="1" t="s">
        <v>347</v>
      </c>
      <c r="O1241" s="1" t="s">
        <v>2245</v>
      </c>
      <c r="P1241" s="1" t="s">
        <v>58</v>
      </c>
      <c r="Q1241" s="1" t="s">
        <v>83</v>
      </c>
      <c r="R1241" s="1" t="s">
        <v>81</v>
      </c>
      <c r="S1241" s="1" t="s">
        <v>53</v>
      </c>
      <c r="T1241" s="1"/>
      <c r="Y1241" s="1"/>
    </row>
    <row r="1242" spans="1:25" x14ac:dyDescent="0.35">
      <c r="A1242" s="1">
        <v>2254</v>
      </c>
      <c r="B1242" s="1" t="str">
        <f>VLOOKUP(Table1[[#This Row],[Customer ID]],'Customer Lookup'!A:B,2,)</f>
        <v>Jeff Meadows</v>
      </c>
      <c r="C1242" s="1">
        <v>89279</v>
      </c>
      <c r="D1242" s="1" t="str">
        <f>_xlfn.XLOOKUP(Table1[[#This Row],[Product Sub-Category]],'Product Lookup'!A:A,'Product Lookup'!B:B)</f>
        <v>Paper</v>
      </c>
      <c r="E1242" s="1">
        <v>13</v>
      </c>
      <c r="F1242" s="4">
        <v>5.98</v>
      </c>
      <c r="G1242" s="1">
        <v>0.05</v>
      </c>
      <c r="H1242" s="2">
        <v>42122</v>
      </c>
      <c r="I1242" s="2">
        <v>42122</v>
      </c>
      <c r="J1242" s="1" t="s">
        <v>21</v>
      </c>
      <c r="K1242" s="1">
        <v>42003</v>
      </c>
      <c r="L1242" s="1" t="s">
        <v>32</v>
      </c>
      <c r="M1242" s="1" t="s">
        <v>803</v>
      </c>
      <c r="N1242" s="1" t="s">
        <v>347</v>
      </c>
      <c r="O1242" s="1" t="s">
        <v>2245</v>
      </c>
      <c r="P1242" s="1" t="s">
        <v>58</v>
      </c>
      <c r="Q1242" s="1" t="s">
        <v>83</v>
      </c>
      <c r="R1242" s="1" t="s">
        <v>81</v>
      </c>
      <c r="S1242" s="1" t="s">
        <v>53</v>
      </c>
      <c r="T1242" s="1"/>
      <c r="Y1242" s="1"/>
    </row>
    <row r="1243" spans="1:25" x14ac:dyDescent="0.35">
      <c r="A1243" s="1">
        <v>2256</v>
      </c>
      <c r="B1243" s="1" t="str">
        <f>VLOOKUP(Table1[[#This Row],[Customer ID]],'Customer Lookup'!A:B,2,)</f>
        <v>Lloyd Levin</v>
      </c>
      <c r="C1243" s="1">
        <v>87963</v>
      </c>
      <c r="D1243" s="1" t="str">
        <f>_xlfn.XLOOKUP(Table1[[#This Row],[Product Sub-Category]],'Product Lookup'!A:A,'Product Lookup'!B:B)</f>
        <v>Appliances</v>
      </c>
      <c r="E1243" s="1">
        <v>6</v>
      </c>
      <c r="F1243" s="4">
        <v>60.97</v>
      </c>
      <c r="G1243" s="1">
        <v>0.05</v>
      </c>
      <c r="H1243" s="2">
        <v>42006</v>
      </c>
      <c r="I1243" s="2">
        <v>42008</v>
      </c>
      <c r="J1243" s="1" t="s">
        <v>41</v>
      </c>
      <c r="K1243" s="1">
        <v>28560</v>
      </c>
      <c r="L1243" s="1" t="s">
        <v>22</v>
      </c>
      <c r="M1243" s="1" t="s">
        <v>787</v>
      </c>
      <c r="N1243" s="1" t="s">
        <v>225</v>
      </c>
      <c r="O1243" s="1" t="s">
        <v>2245</v>
      </c>
      <c r="P1243" s="1" t="s">
        <v>58</v>
      </c>
      <c r="Q1243" s="1" t="s">
        <v>196</v>
      </c>
      <c r="R1243" s="1" t="s">
        <v>81</v>
      </c>
      <c r="S1243" s="1" t="s">
        <v>53</v>
      </c>
      <c r="T1243" s="1"/>
      <c r="Y1243" s="1"/>
    </row>
    <row r="1244" spans="1:25" x14ac:dyDescent="0.35">
      <c r="A1244" s="1">
        <v>2256</v>
      </c>
      <c r="B1244" s="1" t="str">
        <f>VLOOKUP(Table1[[#This Row],[Customer ID]],'Customer Lookup'!A:B,2,)</f>
        <v>Lloyd Levin</v>
      </c>
      <c r="C1244" s="1">
        <v>87964</v>
      </c>
      <c r="D1244" s="1" t="str">
        <f>_xlfn.XLOOKUP(Table1[[#This Row],[Product Sub-Category]],'Product Lookup'!A:A,'Product Lookup'!B:B)</f>
        <v>Chairs</v>
      </c>
      <c r="E1244" s="1">
        <v>20</v>
      </c>
      <c r="F1244" s="4">
        <v>70.98</v>
      </c>
      <c r="G1244" s="1">
        <v>0.05</v>
      </c>
      <c r="H1244" s="2">
        <v>42087</v>
      </c>
      <c r="I1244" s="2">
        <v>42089</v>
      </c>
      <c r="J1244" s="1" t="s">
        <v>50</v>
      </c>
      <c r="K1244" s="1">
        <v>28560</v>
      </c>
      <c r="L1244" s="1" t="s">
        <v>22</v>
      </c>
      <c r="M1244" s="1" t="s">
        <v>787</v>
      </c>
      <c r="N1244" s="1" t="s">
        <v>225</v>
      </c>
      <c r="O1244" s="1" t="s">
        <v>2245</v>
      </c>
      <c r="P1244" s="1" t="s">
        <v>34</v>
      </c>
      <c r="Q1244" s="1" t="s">
        <v>35</v>
      </c>
      <c r="R1244" s="1" t="s">
        <v>81</v>
      </c>
      <c r="S1244" s="1" t="s">
        <v>36</v>
      </c>
      <c r="T1244" s="1"/>
      <c r="Y1244" s="1"/>
    </row>
    <row r="1245" spans="1:25" x14ac:dyDescent="0.35">
      <c r="A1245" s="1">
        <v>2257</v>
      </c>
      <c r="B1245" s="1" t="str">
        <f>VLOOKUP(Table1[[#This Row],[Customer ID]],'Customer Lookup'!A:B,2,)</f>
        <v>Bernard Thompson</v>
      </c>
      <c r="C1245" s="1">
        <v>87965</v>
      </c>
      <c r="D1245" s="1" t="str">
        <f>_xlfn.XLOOKUP(Table1[[#This Row],[Product Sub-Category]],'Product Lookup'!A:A,'Product Lookup'!B:B)</f>
        <v>Paper</v>
      </c>
      <c r="E1245" s="1">
        <v>14</v>
      </c>
      <c r="F1245" s="4">
        <v>6.68</v>
      </c>
      <c r="G1245" s="1">
        <v>0.05</v>
      </c>
      <c r="H1245" s="2">
        <v>42167</v>
      </c>
      <c r="I1245" s="2">
        <v>42168</v>
      </c>
      <c r="J1245" s="1" t="s">
        <v>21</v>
      </c>
      <c r="K1245" s="1">
        <v>27604</v>
      </c>
      <c r="L1245" s="1" t="s">
        <v>32</v>
      </c>
      <c r="M1245" s="1" t="s">
        <v>804</v>
      </c>
      <c r="N1245" s="1" t="s">
        <v>225</v>
      </c>
      <c r="O1245" s="1" t="s">
        <v>2245</v>
      </c>
      <c r="P1245" s="1" t="s">
        <v>58</v>
      </c>
      <c r="Q1245" s="1" t="s">
        <v>83</v>
      </c>
      <c r="R1245" s="1" t="s">
        <v>81</v>
      </c>
      <c r="S1245" s="1" t="s">
        <v>53</v>
      </c>
      <c r="T1245" s="1"/>
      <c r="Y1245" s="1"/>
    </row>
    <row r="1246" spans="1:25" x14ac:dyDescent="0.35">
      <c r="A1246" s="1">
        <v>2258</v>
      </c>
      <c r="B1246" s="1" t="str">
        <f>VLOOKUP(Table1[[#This Row],[Customer ID]],'Customer Lookup'!A:B,2,)</f>
        <v>Nicole Pope</v>
      </c>
      <c r="C1246" s="1">
        <v>87962</v>
      </c>
      <c r="D1246" s="1" t="str">
        <f>_xlfn.XLOOKUP(Table1[[#This Row],[Product Sub-Category]],'Product Lookup'!A:A,'Product Lookup'!B:B)</f>
        <v>Envelopes</v>
      </c>
      <c r="E1246" s="1">
        <v>9</v>
      </c>
      <c r="F1246" s="4">
        <v>7.64</v>
      </c>
      <c r="G1246" s="1">
        <v>0.05</v>
      </c>
      <c r="H1246" s="2">
        <v>42072</v>
      </c>
      <c r="I1246" s="2">
        <v>42076</v>
      </c>
      <c r="J1246" s="1" t="s">
        <v>98</v>
      </c>
      <c r="K1246" s="1">
        <v>27801</v>
      </c>
      <c r="L1246" s="1" t="s">
        <v>22</v>
      </c>
      <c r="M1246" s="1" t="s">
        <v>805</v>
      </c>
      <c r="N1246" s="1" t="s">
        <v>225</v>
      </c>
      <c r="O1246" s="1" t="s">
        <v>2245</v>
      </c>
      <c r="P1246" s="1" t="s">
        <v>58</v>
      </c>
      <c r="Q1246" s="1" t="s">
        <v>61</v>
      </c>
      <c r="R1246" s="1" t="s">
        <v>81</v>
      </c>
      <c r="S1246" s="1" t="s">
        <v>53</v>
      </c>
      <c r="T1246" s="1"/>
      <c r="Y1246" s="1"/>
    </row>
    <row r="1247" spans="1:25" x14ac:dyDescent="0.35">
      <c r="A1247" s="1">
        <v>2258</v>
      </c>
      <c r="B1247" s="1" t="str">
        <f>VLOOKUP(Table1[[#This Row],[Customer ID]],'Customer Lookup'!A:B,2,)</f>
        <v>Nicole Pope</v>
      </c>
      <c r="C1247" s="1">
        <v>87962</v>
      </c>
      <c r="D1247" s="1" t="str">
        <f>_xlfn.XLOOKUP(Table1[[#This Row],[Product Sub-Category]],'Product Lookup'!A:A,'Product Lookup'!B:B)</f>
        <v>Office Machines</v>
      </c>
      <c r="E1247" s="1">
        <v>8</v>
      </c>
      <c r="F1247" s="4">
        <v>400.97</v>
      </c>
      <c r="G1247" s="1">
        <v>0.1</v>
      </c>
      <c r="H1247" s="2">
        <v>42072</v>
      </c>
      <c r="I1247" s="2">
        <v>42076</v>
      </c>
      <c r="J1247" s="1" t="s">
        <v>98</v>
      </c>
      <c r="K1247" s="1">
        <v>27801</v>
      </c>
      <c r="L1247" s="1" t="s">
        <v>22</v>
      </c>
      <c r="M1247" s="1" t="s">
        <v>805</v>
      </c>
      <c r="N1247" s="1" t="s">
        <v>225</v>
      </c>
      <c r="O1247" s="1" t="s">
        <v>2245</v>
      </c>
      <c r="P1247" s="1" t="s">
        <v>73</v>
      </c>
      <c r="Q1247" s="1" t="s">
        <v>74</v>
      </c>
      <c r="R1247" s="1" t="s">
        <v>81</v>
      </c>
      <c r="S1247" s="1" t="s">
        <v>108</v>
      </c>
      <c r="T1247" s="1"/>
      <c r="Y1247" s="1"/>
    </row>
    <row r="1248" spans="1:25" x14ac:dyDescent="0.35">
      <c r="A1248" s="1">
        <v>2260</v>
      </c>
      <c r="B1248" s="1" t="str">
        <f>VLOOKUP(Table1[[#This Row],[Customer ID]],'Customer Lookup'!A:B,2,)</f>
        <v>Geoffrey H Wong</v>
      </c>
      <c r="C1248" s="1">
        <v>89601</v>
      </c>
      <c r="D1248" s="1" t="str">
        <f>_xlfn.XLOOKUP(Table1[[#This Row],[Product Sub-Category]],'Product Lookup'!A:A,'Product Lookup'!B:B)</f>
        <v>Labels</v>
      </c>
      <c r="E1248" s="1">
        <v>17</v>
      </c>
      <c r="F1248" s="4">
        <v>4.9800000000000004</v>
      </c>
      <c r="G1248" s="1">
        <v>0.05</v>
      </c>
      <c r="H1248" s="2">
        <v>42050</v>
      </c>
      <c r="I1248" s="2">
        <v>42051</v>
      </c>
      <c r="J1248" s="1" t="s">
        <v>41</v>
      </c>
      <c r="K1248" s="1">
        <v>30161</v>
      </c>
      <c r="L1248" s="1" t="s">
        <v>32</v>
      </c>
      <c r="M1248" s="1" t="s">
        <v>806</v>
      </c>
      <c r="N1248" s="1" t="s">
        <v>254</v>
      </c>
      <c r="O1248" s="1" t="s">
        <v>2245</v>
      </c>
      <c r="P1248" s="1" t="s">
        <v>58</v>
      </c>
      <c r="Q1248" s="1" t="s">
        <v>116</v>
      </c>
      <c r="R1248" s="1" t="s">
        <v>81</v>
      </c>
      <c r="S1248" s="1" t="s">
        <v>53</v>
      </c>
      <c r="T1248" s="1"/>
      <c r="Y1248" s="1"/>
    </row>
    <row r="1249" spans="1:25" x14ac:dyDescent="0.35">
      <c r="A1249" s="1">
        <v>2260</v>
      </c>
      <c r="B1249" s="1" t="str">
        <f>VLOOKUP(Table1[[#This Row],[Customer ID]],'Customer Lookup'!A:B,2,)</f>
        <v>Geoffrey H Wong</v>
      </c>
      <c r="C1249" s="1">
        <v>89601</v>
      </c>
      <c r="D1249" s="1" t="str">
        <f>_xlfn.XLOOKUP(Table1[[#This Row],[Product Sub-Category]],'Product Lookup'!A:A,'Product Lookup'!B:B)</f>
        <v>Telephones</v>
      </c>
      <c r="E1249" s="1">
        <v>9</v>
      </c>
      <c r="F1249" s="4">
        <v>20.99</v>
      </c>
      <c r="G1249" s="1">
        <v>0.05</v>
      </c>
      <c r="H1249" s="2">
        <v>42050</v>
      </c>
      <c r="I1249" s="2">
        <v>42051</v>
      </c>
      <c r="J1249" s="1" t="s">
        <v>41</v>
      </c>
      <c r="K1249" s="1">
        <v>30161</v>
      </c>
      <c r="L1249" s="1" t="s">
        <v>32</v>
      </c>
      <c r="M1249" s="1" t="s">
        <v>806</v>
      </c>
      <c r="N1249" s="1" t="s">
        <v>254</v>
      </c>
      <c r="O1249" s="1" t="s">
        <v>2245</v>
      </c>
      <c r="P1249" s="1" t="s">
        <v>73</v>
      </c>
      <c r="Q1249" s="1" t="s">
        <v>2234</v>
      </c>
      <c r="R1249" s="1" t="s">
        <v>81</v>
      </c>
      <c r="S1249" s="1" t="s">
        <v>44</v>
      </c>
      <c r="T1249" s="1"/>
      <c r="Y1249" s="1"/>
    </row>
    <row r="1250" spans="1:25" x14ac:dyDescent="0.35">
      <c r="A1250" s="1">
        <v>2260</v>
      </c>
      <c r="B1250" s="1" t="str">
        <f>VLOOKUP(Table1[[#This Row],[Customer ID]],'Customer Lookup'!A:B,2,)</f>
        <v>Geoffrey H Wong</v>
      </c>
      <c r="C1250" s="1">
        <v>89602</v>
      </c>
      <c r="D1250" s="1" t="str">
        <f>_xlfn.XLOOKUP(Table1[[#This Row],[Product Sub-Category]],'Product Lookup'!A:A,'Product Lookup'!B:B)</f>
        <v>Labels</v>
      </c>
      <c r="E1250" s="1">
        <v>1</v>
      </c>
      <c r="F1250" s="4">
        <v>4.9800000000000004</v>
      </c>
      <c r="G1250" s="1">
        <v>0.05</v>
      </c>
      <c r="H1250" s="2">
        <v>42115</v>
      </c>
      <c r="I1250" s="2">
        <v>42116</v>
      </c>
      <c r="J1250" s="1" t="s">
        <v>21</v>
      </c>
      <c r="K1250" s="1">
        <v>30161</v>
      </c>
      <c r="L1250" s="1" t="s">
        <v>32</v>
      </c>
      <c r="M1250" s="1" t="s">
        <v>806</v>
      </c>
      <c r="N1250" s="1" t="s">
        <v>254</v>
      </c>
      <c r="O1250" s="1" t="s">
        <v>2245</v>
      </c>
      <c r="P1250" s="1" t="s">
        <v>58</v>
      </c>
      <c r="Q1250" s="1" t="s">
        <v>116</v>
      </c>
      <c r="R1250" s="1" t="s">
        <v>81</v>
      </c>
      <c r="S1250" s="1" t="s">
        <v>53</v>
      </c>
      <c r="T1250" s="1"/>
      <c r="Y1250" s="1"/>
    </row>
    <row r="1251" spans="1:25" x14ac:dyDescent="0.35">
      <c r="A1251" s="1">
        <v>2260</v>
      </c>
      <c r="B1251" s="1" t="str">
        <f>VLOOKUP(Table1[[#This Row],[Customer ID]],'Customer Lookup'!A:B,2,)</f>
        <v>Geoffrey H Wong</v>
      </c>
      <c r="C1251" s="1">
        <v>89602</v>
      </c>
      <c r="D1251" s="1" t="str">
        <f>_xlfn.XLOOKUP(Table1[[#This Row],[Product Sub-Category]],'Product Lookup'!A:A,'Product Lookup'!B:B)</f>
        <v>Office Machines</v>
      </c>
      <c r="E1251" s="1">
        <v>4</v>
      </c>
      <c r="F1251" s="4">
        <v>119.99</v>
      </c>
      <c r="G1251" s="1">
        <v>0.1</v>
      </c>
      <c r="H1251" s="2">
        <v>42115</v>
      </c>
      <c r="I1251" s="2">
        <v>42117</v>
      </c>
      <c r="J1251" s="1" t="s">
        <v>21</v>
      </c>
      <c r="K1251" s="1">
        <v>30161</v>
      </c>
      <c r="L1251" s="1" t="s">
        <v>22</v>
      </c>
      <c r="M1251" s="1" t="s">
        <v>806</v>
      </c>
      <c r="N1251" s="1" t="s">
        <v>254</v>
      </c>
      <c r="O1251" s="1" t="s">
        <v>2244</v>
      </c>
      <c r="P1251" s="1" t="s">
        <v>73</v>
      </c>
      <c r="Q1251" s="1" t="s">
        <v>74</v>
      </c>
      <c r="R1251" s="1" t="s">
        <v>81</v>
      </c>
      <c r="S1251" s="1" t="s">
        <v>36</v>
      </c>
      <c r="T1251" s="1"/>
      <c r="Y1251" s="1"/>
    </row>
    <row r="1252" spans="1:25" x14ac:dyDescent="0.35">
      <c r="A1252" s="1">
        <v>2264</v>
      </c>
      <c r="B1252" s="1" t="str">
        <f>VLOOKUP(Table1[[#This Row],[Customer ID]],'Customer Lookup'!A:B,2,)</f>
        <v>Helen Dickerson</v>
      </c>
      <c r="C1252" s="1">
        <v>86611</v>
      </c>
      <c r="D1252" s="1" t="str">
        <f>_xlfn.XLOOKUP(Table1[[#This Row],[Product Sub-Category]],'Product Lookup'!A:A,'Product Lookup'!B:B)</f>
        <v>Appliances</v>
      </c>
      <c r="E1252" s="1">
        <v>3</v>
      </c>
      <c r="F1252" s="4">
        <v>207.48</v>
      </c>
      <c r="G1252" s="1">
        <v>0.1</v>
      </c>
      <c r="H1252" s="2">
        <v>42030</v>
      </c>
      <c r="I1252" s="2">
        <v>42033</v>
      </c>
      <c r="J1252" s="1" t="s">
        <v>31</v>
      </c>
      <c r="K1252" s="1">
        <v>64804</v>
      </c>
      <c r="L1252" s="1" t="s">
        <v>32</v>
      </c>
      <c r="M1252" s="1" t="s">
        <v>807</v>
      </c>
      <c r="N1252" s="1" t="s">
        <v>306</v>
      </c>
      <c r="O1252" s="1" t="s">
        <v>2244</v>
      </c>
      <c r="P1252" s="1" t="s">
        <v>58</v>
      </c>
      <c r="Q1252" s="1" t="s">
        <v>196</v>
      </c>
      <c r="R1252" s="1" t="s">
        <v>81</v>
      </c>
      <c r="S1252" s="1" t="s">
        <v>53</v>
      </c>
      <c r="T1252" s="1"/>
      <c r="Y1252" s="1"/>
    </row>
    <row r="1253" spans="1:25" x14ac:dyDescent="0.35">
      <c r="A1253" s="1">
        <v>2265</v>
      </c>
      <c r="B1253" s="1" t="str">
        <f>VLOOKUP(Table1[[#This Row],[Customer ID]],'Customer Lookup'!A:B,2,)</f>
        <v>James Davenport</v>
      </c>
      <c r="C1253" s="1">
        <v>86612</v>
      </c>
      <c r="D1253" s="1" t="str">
        <f>_xlfn.XLOOKUP(Table1[[#This Row],[Product Sub-Category]],'Product Lookup'!A:A,'Product Lookup'!B:B)</f>
        <v>Binders</v>
      </c>
      <c r="E1253" s="1">
        <v>8</v>
      </c>
      <c r="F1253" s="4">
        <v>7.45</v>
      </c>
      <c r="G1253" s="1">
        <v>0.05</v>
      </c>
      <c r="H1253" s="2">
        <v>42033</v>
      </c>
      <c r="I1253" s="2">
        <v>42036</v>
      </c>
      <c r="J1253" s="1" t="s">
        <v>41</v>
      </c>
      <c r="K1253" s="1">
        <v>64130</v>
      </c>
      <c r="L1253" s="1" t="s">
        <v>32</v>
      </c>
      <c r="M1253" s="1" t="s">
        <v>808</v>
      </c>
      <c r="N1253" s="1" t="s">
        <v>306</v>
      </c>
      <c r="O1253" s="1" t="s">
        <v>2244</v>
      </c>
      <c r="P1253" s="1" t="s">
        <v>58</v>
      </c>
      <c r="Q1253" s="1" t="s">
        <v>2236</v>
      </c>
      <c r="R1253" s="1" t="s">
        <v>81</v>
      </c>
      <c r="S1253" s="1" t="s">
        <v>53</v>
      </c>
      <c r="T1253" s="1"/>
      <c r="Y1253" s="1"/>
    </row>
    <row r="1254" spans="1:25" x14ac:dyDescent="0.35">
      <c r="A1254" s="1">
        <v>2265</v>
      </c>
      <c r="B1254" s="1" t="str">
        <f>VLOOKUP(Table1[[#This Row],[Customer ID]],'Customer Lookup'!A:B,2,)</f>
        <v>James Davenport</v>
      </c>
      <c r="C1254" s="1">
        <v>86612</v>
      </c>
      <c r="D1254" s="1" t="str">
        <f>_xlfn.XLOOKUP(Table1[[#This Row],[Product Sub-Category]],'Product Lookup'!A:A,'Product Lookup'!B:B)</f>
        <v>Paper</v>
      </c>
      <c r="E1254" s="1">
        <v>10</v>
      </c>
      <c r="F1254" s="4">
        <v>6.48</v>
      </c>
      <c r="G1254" s="1">
        <v>0.05</v>
      </c>
      <c r="H1254" s="2">
        <v>42033</v>
      </c>
      <c r="I1254" s="2">
        <v>42035</v>
      </c>
      <c r="J1254" s="1" t="s">
        <v>41</v>
      </c>
      <c r="K1254" s="1">
        <v>64130</v>
      </c>
      <c r="L1254" s="1" t="s">
        <v>32</v>
      </c>
      <c r="M1254" s="1" t="s">
        <v>808</v>
      </c>
      <c r="N1254" s="1" t="s">
        <v>306</v>
      </c>
      <c r="O1254" s="1" t="s">
        <v>2244</v>
      </c>
      <c r="P1254" s="1" t="s">
        <v>58</v>
      </c>
      <c r="Q1254" s="1" t="s">
        <v>83</v>
      </c>
      <c r="R1254" s="1" t="s">
        <v>81</v>
      </c>
      <c r="S1254" s="1" t="s">
        <v>53</v>
      </c>
      <c r="T1254" s="1"/>
      <c r="Y1254" s="1"/>
    </row>
    <row r="1255" spans="1:25" x14ac:dyDescent="0.35">
      <c r="A1255" s="1">
        <v>2266</v>
      </c>
      <c r="B1255" s="1" t="str">
        <f>VLOOKUP(Table1[[#This Row],[Customer ID]],'Customer Lookup'!A:B,2,)</f>
        <v>Brandon Beach</v>
      </c>
      <c r="C1255" s="1">
        <v>86610</v>
      </c>
      <c r="D1255" s="1" t="str">
        <f>_xlfn.XLOOKUP(Table1[[#This Row],[Product Sub-Category]],'Product Lookup'!A:A,'Product Lookup'!B:B)</f>
        <v>Appliances</v>
      </c>
      <c r="E1255" s="1">
        <v>3</v>
      </c>
      <c r="F1255" s="4">
        <v>11.33</v>
      </c>
      <c r="G1255" s="1">
        <v>0.05</v>
      </c>
      <c r="H1255" s="2">
        <v>42150</v>
      </c>
      <c r="I1255" s="2">
        <v>42152</v>
      </c>
      <c r="J1255" s="1" t="s">
        <v>41</v>
      </c>
      <c r="K1255" s="1">
        <v>63122</v>
      </c>
      <c r="L1255" s="1" t="s">
        <v>32</v>
      </c>
      <c r="M1255" s="1" t="s">
        <v>809</v>
      </c>
      <c r="N1255" s="1" t="s">
        <v>306</v>
      </c>
      <c r="O1255" s="1" t="s">
        <v>2244</v>
      </c>
      <c r="P1255" s="1" t="s">
        <v>58</v>
      </c>
      <c r="Q1255" s="1" t="s">
        <v>196</v>
      </c>
      <c r="R1255" s="1" t="s">
        <v>81</v>
      </c>
      <c r="S1255" s="1" t="s">
        <v>75</v>
      </c>
      <c r="T1255" s="1"/>
      <c r="Y1255" s="1"/>
    </row>
    <row r="1256" spans="1:25" x14ac:dyDescent="0.35">
      <c r="A1256" s="1">
        <v>2266</v>
      </c>
      <c r="B1256" s="1" t="str">
        <f>VLOOKUP(Table1[[#This Row],[Customer ID]],'Customer Lookup'!A:B,2,)</f>
        <v>Brandon Beach</v>
      </c>
      <c r="C1256" s="1">
        <v>86610</v>
      </c>
      <c r="D1256" s="1" t="str">
        <f>_xlfn.XLOOKUP(Table1[[#This Row],[Product Sub-Category]],'Product Lookup'!A:A,'Product Lookup'!B:B)</f>
        <v>Envelopes</v>
      </c>
      <c r="E1256" s="1">
        <v>16</v>
      </c>
      <c r="F1256" s="4">
        <v>15.67</v>
      </c>
      <c r="G1256" s="1">
        <v>0.05</v>
      </c>
      <c r="H1256" s="2">
        <v>42150</v>
      </c>
      <c r="I1256" s="2">
        <v>42151</v>
      </c>
      <c r="J1256" s="1" t="s">
        <v>41</v>
      </c>
      <c r="K1256" s="1">
        <v>63122</v>
      </c>
      <c r="L1256" s="1" t="s">
        <v>32</v>
      </c>
      <c r="M1256" s="1" t="s">
        <v>809</v>
      </c>
      <c r="N1256" s="1" t="s">
        <v>306</v>
      </c>
      <c r="O1256" s="1" t="s">
        <v>2245</v>
      </c>
      <c r="P1256" s="1" t="s">
        <v>58</v>
      </c>
      <c r="Q1256" s="1" t="s">
        <v>61</v>
      </c>
      <c r="R1256" s="1" t="s">
        <v>81</v>
      </c>
      <c r="S1256" s="1" t="s">
        <v>53</v>
      </c>
      <c r="T1256" s="1"/>
      <c r="Y1256" s="1"/>
    </row>
    <row r="1257" spans="1:25" x14ac:dyDescent="0.35">
      <c r="A1257" s="1">
        <v>2268</v>
      </c>
      <c r="B1257" s="1" t="str">
        <f>VLOOKUP(Table1[[#This Row],[Customer ID]],'Customer Lookup'!A:B,2,)</f>
        <v>Carlos Adkins</v>
      </c>
      <c r="C1257" s="1">
        <v>89571</v>
      </c>
      <c r="D1257" s="1" t="str">
        <f>_xlfn.XLOOKUP(Table1[[#This Row],[Product Sub-Category]],'Product Lookup'!A:A,'Product Lookup'!B:B)</f>
        <v>Tables</v>
      </c>
      <c r="E1257" s="1">
        <v>17</v>
      </c>
      <c r="F1257" s="4">
        <v>259.70999999999998</v>
      </c>
      <c r="G1257" s="1">
        <v>0.1</v>
      </c>
      <c r="H1257" s="2">
        <v>42158</v>
      </c>
      <c r="I1257" s="2">
        <v>42162</v>
      </c>
      <c r="J1257" s="1" t="s">
        <v>98</v>
      </c>
      <c r="K1257" s="1">
        <v>34639</v>
      </c>
      <c r="L1257" s="1" t="s">
        <v>22</v>
      </c>
      <c r="M1257" s="1" t="s">
        <v>810</v>
      </c>
      <c r="N1257" s="1" t="s">
        <v>242</v>
      </c>
      <c r="O1257" s="1" t="s">
        <v>2245</v>
      </c>
      <c r="P1257" s="1" t="s">
        <v>34</v>
      </c>
      <c r="Q1257" s="1" t="s">
        <v>123</v>
      </c>
      <c r="R1257" s="1" t="s">
        <v>51</v>
      </c>
      <c r="S1257" s="1" t="s">
        <v>108</v>
      </c>
      <c r="T1257" s="1"/>
      <c r="Y1257" s="1"/>
    </row>
    <row r="1258" spans="1:25" x14ac:dyDescent="0.35">
      <c r="A1258" s="1">
        <v>2270</v>
      </c>
      <c r="B1258" s="1" t="str">
        <f>VLOOKUP(Table1[[#This Row],[Customer ID]],'Customer Lookup'!A:B,2,)</f>
        <v>Kristine Holden</v>
      </c>
      <c r="C1258" s="1">
        <v>89572</v>
      </c>
      <c r="D1258" s="1" t="str">
        <f>_xlfn.XLOOKUP(Table1[[#This Row],[Product Sub-Category]],'Product Lookup'!A:A,'Product Lookup'!B:B)</f>
        <v>Appliances</v>
      </c>
      <c r="E1258" s="1">
        <v>18</v>
      </c>
      <c r="F1258" s="4">
        <v>20.48</v>
      </c>
      <c r="G1258" s="1">
        <v>0.05</v>
      </c>
      <c r="H1258" s="2">
        <v>42041</v>
      </c>
      <c r="I1258" s="2">
        <v>42043</v>
      </c>
      <c r="J1258" s="1" t="s">
        <v>98</v>
      </c>
      <c r="K1258" s="1">
        <v>29662</v>
      </c>
      <c r="L1258" s="1" t="s">
        <v>32</v>
      </c>
      <c r="M1258" s="1" t="s">
        <v>811</v>
      </c>
      <c r="N1258" s="1" t="s">
        <v>443</v>
      </c>
      <c r="O1258" s="1" t="s">
        <v>2245</v>
      </c>
      <c r="P1258" s="1" t="s">
        <v>58</v>
      </c>
      <c r="Q1258" s="1" t="s">
        <v>196</v>
      </c>
      <c r="R1258" s="1" t="s">
        <v>51</v>
      </c>
      <c r="S1258" s="1" t="s">
        <v>53</v>
      </c>
      <c r="T1258" s="1"/>
      <c r="Y1258" s="1"/>
    </row>
    <row r="1259" spans="1:25" x14ac:dyDescent="0.35">
      <c r="A1259" s="1">
        <v>2270</v>
      </c>
      <c r="B1259" s="1" t="str">
        <f>VLOOKUP(Table1[[#This Row],[Customer ID]],'Customer Lookup'!A:B,2,)</f>
        <v>Kristine Holden</v>
      </c>
      <c r="C1259" s="1">
        <v>89572</v>
      </c>
      <c r="D1259" s="1" t="str">
        <f>_xlfn.XLOOKUP(Table1[[#This Row],[Product Sub-Category]],'Product Lookup'!A:A,'Product Lookup'!B:B)</f>
        <v>Rubber Bands</v>
      </c>
      <c r="E1259" s="1">
        <v>12</v>
      </c>
      <c r="F1259" s="4">
        <v>1.86</v>
      </c>
      <c r="G1259" s="1">
        <v>0.05</v>
      </c>
      <c r="H1259" s="2">
        <v>42041</v>
      </c>
      <c r="I1259" s="2">
        <v>42046</v>
      </c>
      <c r="J1259" s="1" t="s">
        <v>98</v>
      </c>
      <c r="K1259" s="1">
        <v>29662</v>
      </c>
      <c r="L1259" s="1" t="s">
        <v>32</v>
      </c>
      <c r="M1259" s="1" t="s">
        <v>811</v>
      </c>
      <c r="N1259" s="1" t="s">
        <v>443</v>
      </c>
      <c r="O1259" s="1" t="s">
        <v>2245</v>
      </c>
      <c r="P1259" s="1" t="s">
        <v>58</v>
      </c>
      <c r="Q1259" s="1" t="s">
        <v>60</v>
      </c>
      <c r="R1259" s="1" t="s">
        <v>51</v>
      </c>
      <c r="S1259" s="1" t="s">
        <v>26</v>
      </c>
      <c r="T1259" s="1"/>
      <c r="Y1259" s="1"/>
    </row>
    <row r="1260" spans="1:25" x14ac:dyDescent="0.35">
      <c r="A1260" s="1">
        <v>2270</v>
      </c>
      <c r="B1260" s="1" t="str">
        <f>VLOOKUP(Table1[[#This Row],[Customer ID]],'Customer Lookup'!A:B,2,)</f>
        <v>Kristine Holden</v>
      </c>
      <c r="C1260" s="1">
        <v>89572</v>
      </c>
      <c r="D1260" s="1" t="str">
        <f>_xlfn.XLOOKUP(Table1[[#This Row],[Product Sub-Category]],'Product Lookup'!A:A,'Product Lookup'!B:B)</f>
        <v>Telephones</v>
      </c>
      <c r="E1260" s="1">
        <v>17</v>
      </c>
      <c r="F1260" s="4">
        <v>205.99</v>
      </c>
      <c r="G1260" s="1">
        <v>0.1</v>
      </c>
      <c r="H1260" s="2">
        <v>42041</v>
      </c>
      <c r="I1260" s="2">
        <v>42046</v>
      </c>
      <c r="J1260" s="1" t="s">
        <v>98</v>
      </c>
      <c r="K1260" s="1">
        <v>29662</v>
      </c>
      <c r="L1260" s="1" t="s">
        <v>32</v>
      </c>
      <c r="M1260" s="1" t="s">
        <v>811</v>
      </c>
      <c r="N1260" s="1" t="s">
        <v>443</v>
      </c>
      <c r="O1260" s="1" t="s">
        <v>2244</v>
      </c>
      <c r="P1260" s="1" t="s">
        <v>73</v>
      </c>
      <c r="Q1260" s="1" t="s">
        <v>2234</v>
      </c>
      <c r="R1260" s="1" t="s">
        <v>51</v>
      </c>
      <c r="S1260" s="1" t="s">
        <v>53</v>
      </c>
      <c r="T1260" s="1"/>
      <c r="Y1260" s="1"/>
    </row>
    <row r="1261" spans="1:25" x14ac:dyDescent="0.35">
      <c r="A1261" s="1">
        <v>2272</v>
      </c>
      <c r="B1261" s="1" t="str">
        <f>VLOOKUP(Table1[[#This Row],[Customer ID]],'Customer Lookup'!A:B,2,)</f>
        <v>Brett Ingram</v>
      </c>
      <c r="C1261" s="1">
        <v>90110</v>
      </c>
      <c r="D1261" s="1" t="str">
        <f>_xlfn.XLOOKUP(Table1[[#This Row],[Product Sub-Category]],'Product Lookup'!A:A,'Product Lookup'!B:B)</f>
        <v>Scissors</v>
      </c>
      <c r="E1261" s="1">
        <v>5</v>
      </c>
      <c r="F1261" s="4">
        <v>15.73</v>
      </c>
      <c r="G1261" s="1">
        <v>0.05</v>
      </c>
      <c r="H1261" s="2">
        <v>42079</v>
      </c>
      <c r="I1261" s="2">
        <v>42081</v>
      </c>
      <c r="J1261" s="1" t="s">
        <v>21</v>
      </c>
      <c r="K1261" s="1">
        <v>76543</v>
      </c>
      <c r="L1261" s="1" t="s">
        <v>22</v>
      </c>
      <c r="M1261" s="1" t="s">
        <v>812</v>
      </c>
      <c r="N1261" s="1" t="s">
        <v>112</v>
      </c>
      <c r="O1261" s="1" t="s">
        <v>2244</v>
      </c>
      <c r="P1261" s="1" t="s">
        <v>58</v>
      </c>
      <c r="Q1261" s="1" t="s">
        <v>2239</v>
      </c>
      <c r="R1261" s="1" t="s">
        <v>81</v>
      </c>
      <c r="S1261" s="1" t="s">
        <v>44</v>
      </c>
      <c r="T1261" s="1"/>
      <c r="Y1261" s="1"/>
    </row>
    <row r="1262" spans="1:25" x14ac:dyDescent="0.35">
      <c r="A1262" s="1">
        <v>2273</v>
      </c>
      <c r="B1262" s="1" t="str">
        <f>VLOOKUP(Table1[[#This Row],[Customer ID]],'Customer Lookup'!A:B,2,)</f>
        <v>Debra Block</v>
      </c>
      <c r="C1262" s="1">
        <v>90109</v>
      </c>
      <c r="D1262" s="1" t="str">
        <f>_xlfn.XLOOKUP(Table1[[#This Row],[Product Sub-Category]],'Product Lookup'!A:A,'Product Lookup'!B:B)</f>
        <v>Appliances</v>
      </c>
      <c r="E1262" s="1">
        <v>17</v>
      </c>
      <c r="F1262" s="4">
        <v>120.98</v>
      </c>
      <c r="G1262" s="1">
        <v>0.1</v>
      </c>
      <c r="H1262" s="2">
        <v>42129</v>
      </c>
      <c r="I1262" s="2">
        <v>42129</v>
      </c>
      <c r="J1262" s="1" t="s">
        <v>98</v>
      </c>
      <c r="K1262" s="1">
        <v>78550</v>
      </c>
      <c r="L1262" s="1" t="s">
        <v>32</v>
      </c>
      <c r="M1262" s="1" t="s">
        <v>813</v>
      </c>
      <c r="N1262" s="1" t="s">
        <v>112</v>
      </c>
      <c r="O1262" s="1" t="s">
        <v>2244</v>
      </c>
      <c r="P1262" s="1" t="s">
        <v>58</v>
      </c>
      <c r="Q1262" s="1" t="s">
        <v>196</v>
      </c>
      <c r="R1262" s="1" t="s">
        <v>81</v>
      </c>
      <c r="S1262" s="1" t="s">
        <v>53</v>
      </c>
      <c r="T1262" s="1"/>
      <c r="Y1262" s="1"/>
    </row>
    <row r="1263" spans="1:25" x14ac:dyDescent="0.35">
      <c r="A1263" s="1">
        <v>2273</v>
      </c>
      <c r="B1263" s="1" t="str">
        <f>VLOOKUP(Table1[[#This Row],[Customer ID]],'Customer Lookup'!A:B,2,)</f>
        <v>Debra Block</v>
      </c>
      <c r="C1263" s="1">
        <v>90109</v>
      </c>
      <c r="D1263" s="1" t="str">
        <f>_xlfn.XLOOKUP(Table1[[#This Row],[Product Sub-Category]],'Product Lookup'!A:A,'Product Lookup'!B:B)</f>
        <v>Telephones</v>
      </c>
      <c r="E1263" s="1">
        <v>4</v>
      </c>
      <c r="F1263" s="4">
        <v>55.99</v>
      </c>
      <c r="G1263" s="1">
        <v>0.05</v>
      </c>
      <c r="H1263" s="2">
        <v>42129</v>
      </c>
      <c r="I1263" s="2">
        <v>42129</v>
      </c>
      <c r="J1263" s="1" t="s">
        <v>98</v>
      </c>
      <c r="K1263" s="1">
        <v>78550</v>
      </c>
      <c r="L1263" s="1" t="s">
        <v>32</v>
      </c>
      <c r="M1263" s="1" t="s">
        <v>813</v>
      </c>
      <c r="N1263" s="1" t="s">
        <v>112</v>
      </c>
      <c r="O1263" s="1" t="s">
        <v>2244</v>
      </c>
      <c r="P1263" s="1" t="s">
        <v>73</v>
      </c>
      <c r="Q1263" s="1" t="s">
        <v>2234</v>
      </c>
      <c r="R1263" s="1" t="s">
        <v>81</v>
      </c>
      <c r="S1263" s="1" t="s">
        <v>44</v>
      </c>
      <c r="T1263" s="1"/>
      <c r="Y1263" s="1"/>
    </row>
    <row r="1264" spans="1:25" x14ac:dyDescent="0.35">
      <c r="A1264" s="1">
        <v>2274</v>
      </c>
      <c r="B1264" s="1" t="str">
        <f>VLOOKUP(Table1[[#This Row],[Customer ID]],'Customer Lookup'!A:B,2,)</f>
        <v>Marlene Harrison</v>
      </c>
      <c r="C1264" s="1">
        <v>90109</v>
      </c>
      <c r="D1264" s="1" t="str">
        <f>_xlfn.XLOOKUP(Table1[[#This Row],[Product Sub-Category]],'Product Lookup'!A:A,'Product Lookup'!B:B)</f>
        <v>Furnishings</v>
      </c>
      <c r="E1264" s="1">
        <v>12</v>
      </c>
      <c r="F1264" s="4">
        <v>23.99</v>
      </c>
      <c r="G1264" s="1">
        <v>0.05</v>
      </c>
      <c r="H1264" s="2">
        <v>42129</v>
      </c>
      <c r="I1264" s="2">
        <v>42133</v>
      </c>
      <c r="J1264" s="1" t="s">
        <v>98</v>
      </c>
      <c r="K1264" s="1">
        <v>77036</v>
      </c>
      <c r="L1264" s="1" t="s">
        <v>22</v>
      </c>
      <c r="M1264" s="1" t="s">
        <v>814</v>
      </c>
      <c r="N1264" s="1" t="s">
        <v>112</v>
      </c>
      <c r="O1264" s="1" t="s">
        <v>2243</v>
      </c>
      <c r="P1264" s="1" t="s">
        <v>34</v>
      </c>
      <c r="Q1264" s="1" t="s">
        <v>52</v>
      </c>
      <c r="R1264" s="1" t="s">
        <v>81</v>
      </c>
      <c r="S1264" s="1" t="s">
        <v>36</v>
      </c>
      <c r="T1264" s="1"/>
      <c r="Y1264" s="1"/>
    </row>
    <row r="1265" spans="1:25" x14ac:dyDescent="0.35">
      <c r="A1265" s="1">
        <v>2276</v>
      </c>
      <c r="B1265" s="1" t="str">
        <f>VLOOKUP(Table1[[#This Row],[Customer ID]],'Customer Lookup'!A:B,2,)</f>
        <v>Dennis Block Richardson</v>
      </c>
      <c r="C1265" s="1">
        <v>91502</v>
      </c>
      <c r="D1265" s="1" t="str">
        <f>_xlfn.XLOOKUP(Table1[[#This Row],[Product Sub-Category]],'Product Lookup'!A:A,'Product Lookup'!B:B)</f>
        <v>Telephones</v>
      </c>
      <c r="E1265" s="1">
        <v>22</v>
      </c>
      <c r="F1265" s="4">
        <v>195.99</v>
      </c>
      <c r="G1265" s="1">
        <v>0.1</v>
      </c>
      <c r="H1265" s="2">
        <v>42185</v>
      </c>
      <c r="I1265" s="2">
        <v>42185</v>
      </c>
      <c r="J1265" s="1" t="s">
        <v>31</v>
      </c>
      <c r="K1265" s="1">
        <v>14304</v>
      </c>
      <c r="L1265" s="1" t="s">
        <v>32</v>
      </c>
      <c r="M1265" s="1" t="s">
        <v>815</v>
      </c>
      <c r="N1265" s="1" t="s">
        <v>62</v>
      </c>
      <c r="O1265" s="1" t="s">
        <v>2243</v>
      </c>
      <c r="P1265" s="1" t="s">
        <v>73</v>
      </c>
      <c r="Q1265" s="1" t="s">
        <v>2234</v>
      </c>
      <c r="R1265" s="1" t="s">
        <v>104</v>
      </c>
      <c r="S1265" s="1" t="s">
        <v>53</v>
      </c>
      <c r="T1265" s="1"/>
      <c r="Y1265" s="1"/>
    </row>
    <row r="1266" spans="1:25" x14ac:dyDescent="0.35">
      <c r="A1266" s="1">
        <v>2279</v>
      </c>
      <c r="B1266" s="1" t="str">
        <f>VLOOKUP(Table1[[#This Row],[Customer ID]],'Customer Lookup'!A:B,2,)</f>
        <v>Lucille McGee</v>
      </c>
      <c r="C1266" s="1">
        <v>85949</v>
      </c>
      <c r="D1266" s="1" t="str">
        <f>_xlfn.XLOOKUP(Table1[[#This Row],[Product Sub-Category]],'Product Lookup'!A:A,'Product Lookup'!B:B)</f>
        <v>Envelopes</v>
      </c>
      <c r="E1266" s="1">
        <v>7</v>
      </c>
      <c r="F1266" s="4">
        <v>4.4800000000000004</v>
      </c>
      <c r="G1266" s="1">
        <v>0.05</v>
      </c>
      <c r="H1266" s="2">
        <v>42177</v>
      </c>
      <c r="I1266" s="2">
        <v>42181</v>
      </c>
      <c r="J1266" s="1" t="s">
        <v>98</v>
      </c>
      <c r="K1266" s="1">
        <v>15601</v>
      </c>
      <c r="L1266" s="1" t="s">
        <v>22</v>
      </c>
      <c r="M1266" s="1" t="s">
        <v>816</v>
      </c>
      <c r="N1266" s="1" t="s">
        <v>174</v>
      </c>
      <c r="O1266" s="1" t="s">
        <v>2244</v>
      </c>
      <c r="P1266" s="1" t="s">
        <v>58</v>
      </c>
      <c r="Q1266" s="1" t="s">
        <v>61</v>
      </c>
      <c r="R1266" s="1" t="s">
        <v>42</v>
      </c>
      <c r="S1266" s="1" t="s">
        <v>53</v>
      </c>
      <c r="T1266" s="1"/>
      <c r="Y1266" s="1"/>
    </row>
    <row r="1267" spans="1:25" x14ac:dyDescent="0.35">
      <c r="A1267" s="1">
        <v>2281</v>
      </c>
      <c r="B1267" s="1" t="str">
        <f>VLOOKUP(Table1[[#This Row],[Customer ID]],'Customer Lookup'!A:B,2,)</f>
        <v>Monica Harvey</v>
      </c>
      <c r="C1267" s="1">
        <v>85948</v>
      </c>
      <c r="D1267" s="1" t="str">
        <f>_xlfn.XLOOKUP(Table1[[#This Row],[Product Sub-Category]],'Product Lookup'!A:A,'Product Lookup'!B:B)</f>
        <v>Telephones</v>
      </c>
      <c r="E1267" s="1">
        <v>10</v>
      </c>
      <c r="F1267" s="4">
        <v>205.99</v>
      </c>
      <c r="G1267" s="1">
        <v>0.1</v>
      </c>
      <c r="H1267" s="2">
        <v>42031</v>
      </c>
      <c r="I1267" s="2">
        <v>42032</v>
      </c>
      <c r="J1267" s="1" t="s">
        <v>31</v>
      </c>
      <c r="K1267" s="1">
        <v>54703</v>
      </c>
      <c r="L1267" s="1" t="s">
        <v>32</v>
      </c>
      <c r="M1267" s="1" t="s">
        <v>817</v>
      </c>
      <c r="N1267" s="1" t="s">
        <v>718</v>
      </c>
      <c r="O1267" s="1" t="s">
        <v>2244</v>
      </c>
      <c r="P1267" s="1" t="s">
        <v>73</v>
      </c>
      <c r="Q1267" s="1" t="s">
        <v>2234</v>
      </c>
      <c r="R1267" s="1" t="s">
        <v>42</v>
      </c>
      <c r="S1267" s="1" t="s">
        <v>53</v>
      </c>
      <c r="T1267" s="1"/>
      <c r="Y1267" s="1"/>
    </row>
    <row r="1268" spans="1:25" x14ac:dyDescent="0.35">
      <c r="A1268" s="1">
        <v>2282</v>
      </c>
      <c r="B1268" s="1" t="str">
        <f>VLOOKUP(Table1[[#This Row],[Customer ID]],'Customer Lookup'!A:B,2,)</f>
        <v>Jimmy Waters</v>
      </c>
      <c r="C1268" s="1">
        <v>85950</v>
      </c>
      <c r="D1268" s="1" t="str">
        <f>_xlfn.XLOOKUP(Table1[[#This Row],[Product Sub-Category]],'Product Lookup'!A:A,'Product Lookup'!B:B)</f>
        <v>Paper</v>
      </c>
      <c r="E1268" s="1">
        <v>14</v>
      </c>
      <c r="F1268" s="4">
        <v>5.98</v>
      </c>
      <c r="G1268" s="1">
        <v>0.05</v>
      </c>
      <c r="H1268" s="2">
        <v>42040</v>
      </c>
      <c r="I1268" s="2">
        <v>42042</v>
      </c>
      <c r="J1268" s="1" t="s">
        <v>50</v>
      </c>
      <c r="K1268" s="1">
        <v>53713</v>
      </c>
      <c r="L1268" s="1" t="s">
        <v>32</v>
      </c>
      <c r="M1268" s="1" t="s">
        <v>818</v>
      </c>
      <c r="N1268" s="1" t="s">
        <v>718</v>
      </c>
      <c r="O1268" s="1" t="s">
        <v>2244</v>
      </c>
      <c r="P1268" s="1" t="s">
        <v>58</v>
      </c>
      <c r="Q1268" s="1" t="s">
        <v>83</v>
      </c>
      <c r="R1268" s="1" t="s">
        <v>42</v>
      </c>
      <c r="S1268" s="1" t="s">
        <v>53</v>
      </c>
      <c r="T1268" s="1"/>
      <c r="Y1268" s="1"/>
    </row>
    <row r="1269" spans="1:25" x14ac:dyDescent="0.35">
      <c r="A1269" s="1">
        <v>2283</v>
      </c>
      <c r="B1269" s="1" t="str">
        <f>VLOOKUP(Table1[[#This Row],[Customer ID]],'Customer Lookup'!A:B,2,)</f>
        <v>Nancy Holden</v>
      </c>
      <c r="C1269" s="1">
        <v>85947</v>
      </c>
      <c r="D1269" s="1" t="str">
        <f>_xlfn.XLOOKUP(Table1[[#This Row],[Product Sub-Category]],'Product Lookup'!A:A,'Product Lookup'!B:B)</f>
        <v>Appliances</v>
      </c>
      <c r="E1269" s="1">
        <v>6</v>
      </c>
      <c r="F1269" s="4">
        <v>11.7</v>
      </c>
      <c r="G1269" s="1">
        <v>0.05</v>
      </c>
      <c r="H1269" s="2">
        <v>42028</v>
      </c>
      <c r="I1269" s="2">
        <v>42030</v>
      </c>
      <c r="J1269" s="1" t="s">
        <v>50</v>
      </c>
      <c r="K1269" s="1">
        <v>53132</v>
      </c>
      <c r="L1269" s="1" t="s">
        <v>32</v>
      </c>
      <c r="M1269" s="1" t="s">
        <v>819</v>
      </c>
      <c r="N1269" s="1" t="s">
        <v>718</v>
      </c>
      <c r="O1269" s="1" t="s">
        <v>2245</v>
      </c>
      <c r="P1269" s="1" t="s">
        <v>58</v>
      </c>
      <c r="Q1269" s="1" t="s">
        <v>196</v>
      </c>
      <c r="R1269" s="1" t="s">
        <v>42</v>
      </c>
      <c r="S1269" s="1" t="s">
        <v>75</v>
      </c>
      <c r="T1269" s="1"/>
      <c r="Y1269" s="1"/>
    </row>
    <row r="1270" spans="1:25" x14ac:dyDescent="0.35">
      <c r="A1270" s="1">
        <v>2285</v>
      </c>
      <c r="B1270" s="1" t="str">
        <f>VLOOKUP(Table1[[#This Row],[Customer ID]],'Customer Lookup'!A:B,2,)</f>
        <v>Arnold Floyd Blair</v>
      </c>
      <c r="C1270" s="1">
        <v>90148</v>
      </c>
      <c r="D1270" s="1" t="str">
        <f>_xlfn.XLOOKUP(Table1[[#This Row],[Product Sub-Category]],'Product Lookup'!A:A,'Product Lookup'!B:B)</f>
        <v>Storage</v>
      </c>
      <c r="E1270" s="1">
        <v>21</v>
      </c>
      <c r="F1270" s="4">
        <v>17.7</v>
      </c>
      <c r="G1270" s="1">
        <v>0.05</v>
      </c>
      <c r="H1270" s="2">
        <v>42076</v>
      </c>
      <c r="I1270" s="2">
        <v>42078</v>
      </c>
      <c r="J1270" s="1" t="s">
        <v>50</v>
      </c>
      <c r="K1270" s="1">
        <v>29730</v>
      </c>
      <c r="L1270" s="1" t="s">
        <v>22</v>
      </c>
      <c r="M1270" s="1" t="s">
        <v>820</v>
      </c>
      <c r="N1270" s="1" t="s">
        <v>443</v>
      </c>
      <c r="O1270" s="1" t="s">
        <v>2245</v>
      </c>
      <c r="P1270" s="1" t="s">
        <v>58</v>
      </c>
      <c r="Q1270" s="1" t="s">
        <v>119</v>
      </c>
      <c r="R1270" s="1" t="s">
        <v>81</v>
      </c>
      <c r="S1270" s="1" t="s">
        <v>53</v>
      </c>
      <c r="T1270" s="1"/>
      <c r="Y1270" s="1"/>
    </row>
    <row r="1271" spans="1:25" x14ac:dyDescent="0.35">
      <c r="A1271" s="1">
        <v>2286</v>
      </c>
      <c r="B1271" s="1" t="str">
        <f>VLOOKUP(Table1[[#This Row],[Customer ID]],'Customer Lookup'!A:B,2,)</f>
        <v>Larry Langston</v>
      </c>
      <c r="C1271" s="1">
        <v>90145</v>
      </c>
      <c r="D1271" s="1" t="str">
        <f>_xlfn.XLOOKUP(Table1[[#This Row],[Product Sub-Category]],'Product Lookup'!A:A,'Product Lookup'!B:B)</f>
        <v>Labels</v>
      </c>
      <c r="E1271" s="1">
        <v>12</v>
      </c>
      <c r="F1271" s="4">
        <v>4.91</v>
      </c>
      <c r="G1271" s="1">
        <v>0.05</v>
      </c>
      <c r="H1271" s="2">
        <v>42039</v>
      </c>
      <c r="I1271" s="2">
        <v>42041</v>
      </c>
      <c r="J1271" s="1" t="s">
        <v>50</v>
      </c>
      <c r="K1271" s="1">
        <v>29301</v>
      </c>
      <c r="L1271" s="1" t="s">
        <v>32</v>
      </c>
      <c r="M1271" s="1" t="s">
        <v>821</v>
      </c>
      <c r="N1271" s="1" t="s">
        <v>443</v>
      </c>
      <c r="O1271" s="1" t="s">
        <v>2245</v>
      </c>
      <c r="P1271" s="1" t="s">
        <v>58</v>
      </c>
      <c r="Q1271" s="1" t="s">
        <v>116</v>
      </c>
      <c r="R1271" s="1" t="s">
        <v>81</v>
      </c>
      <c r="S1271" s="1" t="s">
        <v>53</v>
      </c>
      <c r="T1271" s="1"/>
      <c r="Y1271" s="1"/>
    </row>
    <row r="1272" spans="1:25" x14ac:dyDescent="0.35">
      <c r="A1272" s="1">
        <v>2286</v>
      </c>
      <c r="B1272" s="1" t="str">
        <f>VLOOKUP(Table1[[#This Row],[Customer ID]],'Customer Lookup'!A:B,2,)</f>
        <v>Larry Langston</v>
      </c>
      <c r="C1272" s="1">
        <v>90145</v>
      </c>
      <c r="D1272" s="1" t="str">
        <f>_xlfn.XLOOKUP(Table1[[#This Row],[Product Sub-Category]],'Product Lookup'!A:A,'Product Lookup'!B:B)</f>
        <v>Paper</v>
      </c>
      <c r="E1272" s="1">
        <v>6</v>
      </c>
      <c r="F1272" s="4">
        <v>7.28</v>
      </c>
      <c r="G1272" s="1">
        <v>0.05</v>
      </c>
      <c r="H1272" s="2">
        <v>42039</v>
      </c>
      <c r="I1272" s="2">
        <v>42040</v>
      </c>
      <c r="J1272" s="1" t="s">
        <v>50</v>
      </c>
      <c r="K1272" s="1">
        <v>29301</v>
      </c>
      <c r="L1272" s="1" t="s">
        <v>32</v>
      </c>
      <c r="M1272" s="1" t="s">
        <v>821</v>
      </c>
      <c r="N1272" s="1" t="s">
        <v>443</v>
      </c>
      <c r="O1272" s="1" t="s">
        <v>2245</v>
      </c>
      <c r="P1272" s="1" t="s">
        <v>58</v>
      </c>
      <c r="Q1272" s="1" t="s">
        <v>83</v>
      </c>
      <c r="R1272" s="1" t="s">
        <v>81</v>
      </c>
      <c r="S1272" s="1" t="s">
        <v>53</v>
      </c>
      <c r="T1272" s="1"/>
      <c r="Y1272" s="1"/>
    </row>
    <row r="1273" spans="1:25" x14ac:dyDescent="0.35">
      <c r="A1273" s="1">
        <v>2286</v>
      </c>
      <c r="B1273" s="1" t="str">
        <f>VLOOKUP(Table1[[#This Row],[Customer ID]],'Customer Lookup'!A:B,2,)</f>
        <v>Larry Langston</v>
      </c>
      <c r="C1273" s="1">
        <v>90145</v>
      </c>
      <c r="D1273" s="1" t="str">
        <f>_xlfn.XLOOKUP(Table1[[#This Row],[Product Sub-Category]],'Product Lookup'!A:A,'Product Lookup'!B:B)</f>
        <v>Paper</v>
      </c>
      <c r="E1273" s="1">
        <v>3</v>
      </c>
      <c r="F1273" s="4">
        <v>6.68</v>
      </c>
      <c r="G1273" s="1">
        <v>0.05</v>
      </c>
      <c r="H1273" s="2">
        <v>42039</v>
      </c>
      <c r="I1273" s="2">
        <v>42042</v>
      </c>
      <c r="J1273" s="1" t="s">
        <v>50</v>
      </c>
      <c r="K1273" s="1">
        <v>29301</v>
      </c>
      <c r="L1273" s="1" t="s">
        <v>32</v>
      </c>
      <c r="M1273" s="1" t="s">
        <v>821</v>
      </c>
      <c r="N1273" s="1" t="s">
        <v>443</v>
      </c>
      <c r="O1273" s="1" t="s">
        <v>2245</v>
      </c>
      <c r="P1273" s="1" t="s">
        <v>58</v>
      </c>
      <c r="Q1273" s="1" t="s">
        <v>83</v>
      </c>
      <c r="R1273" s="1" t="s">
        <v>81</v>
      </c>
      <c r="S1273" s="1" t="s">
        <v>53</v>
      </c>
      <c r="T1273" s="1"/>
      <c r="Y1273" s="1"/>
    </row>
    <row r="1274" spans="1:25" x14ac:dyDescent="0.35">
      <c r="A1274" s="1">
        <v>2287</v>
      </c>
      <c r="B1274" s="1" t="str">
        <f>VLOOKUP(Table1[[#This Row],[Customer ID]],'Customer Lookup'!A:B,2,)</f>
        <v>Samuel Newman</v>
      </c>
      <c r="C1274" s="1">
        <v>90146</v>
      </c>
      <c r="D1274" s="1" t="str">
        <f>_xlfn.XLOOKUP(Table1[[#This Row],[Product Sub-Category]],'Product Lookup'!A:A,'Product Lookup'!B:B)</f>
        <v>Paper</v>
      </c>
      <c r="E1274" s="1">
        <v>8</v>
      </c>
      <c r="F1274" s="4">
        <v>18.97</v>
      </c>
      <c r="G1274" s="1">
        <v>0.05</v>
      </c>
      <c r="H1274" s="2">
        <v>42088</v>
      </c>
      <c r="I1274" s="2">
        <v>42088</v>
      </c>
      <c r="J1274" s="1" t="s">
        <v>31</v>
      </c>
      <c r="K1274" s="1">
        <v>29483</v>
      </c>
      <c r="L1274" s="1" t="s">
        <v>32</v>
      </c>
      <c r="M1274" s="1" t="s">
        <v>822</v>
      </c>
      <c r="N1274" s="1" t="s">
        <v>443</v>
      </c>
      <c r="O1274" s="1" t="s">
        <v>2245</v>
      </c>
      <c r="P1274" s="1" t="s">
        <v>58</v>
      </c>
      <c r="Q1274" s="1" t="s">
        <v>83</v>
      </c>
      <c r="R1274" s="1" t="s">
        <v>81</v>
      </c>
      <c r="S1274" s="1" t="s">
        <v>53</v>
      </c>
      <c r="T1274" s="1"/>
      <c r="Y1274" s="1"/>
    </row>
    <row r="1275" spans="1:25" x14ac:dyDescent="0.35">
      <c r="A1275" s="1">
        <v>2287</v>
      </c>
      <c r="B1275" s="1" t="str">
        <f>VLOOKUP(Table1[[#This Row],[Customer ID]],'Customer Lookup'!A:B,2,)</f>
        <v>Samuel Newman</v>
      </c>
      <c r="C1275" s="1">
        <v>90146</v>
      </c>
      <c r="D1275" s="1" t="str">
        <f>_xlfn.XLOOKUP(Table1[[#This Row],[Product Sub-Category]],'Product Lookup'!A:A,'Product Lookup'!B:B)</f>
        <v>Paper</v>
      </c>
      <c r="E1275" s="1">
        <v>6</v>
      </c>
      <c r="F1275" s="4">
        <v>12.28</v>
      </c>
      <c r="G1275" s="1">
        <v>0.05</v>
      </c>
      <c r="H1275" s="2">
        <v>42088</v>
      </c>
      <c r="I1275" s="2">
        <v>42089</v>
      </c>
      <c r="J1275" s="1" t="s">
        <v>31</v>
      </c>
      <c r="K1275" s="1">
        <v>29483</v>
      </c>
      <c r="L1275" s="1" t="s">
        <v>32</v>
      </c>
      <c r="M1275" s="1" t="s">
        <v>822</v>
      </c>
      <c r="N1275" s="1" t="s">
        <v>443</v>
      </c>
      <c r="O1275" s="1" t="s">
        <v>2245</v>
      </c>
      <c r="P1275" s="1" t="s">
        <v>58</v>
      </c>
      <c r="Q1275" s="1" t="s">
        <v>83</v>
      </c>
      <c r="R1275" s="1" t="s">
        <v>81</v>
      </c>
      <c r="S1275" s="1" t="s">
        <v>53</v>
      </c>
      <c r="T1275" s="1"/>
      <c r="Y1275" s="1"/>
    </row>
    <row r="1276" spans="1:25" x14ac:dyDescent="0.35">
      <c r="A1276" s="1">
        <v>2287</v>
      </c>
      <c r="B1276" s="1" t="str">
        <f>VLOOKUP(Table1[[#This Row],[Customer ID]],'Customer Lookup'!A:B,2,)</f>
        <v>Samuel Newman</v>
      </c>
      <c r="C1276" s="1">
        <v>90146</v>
      </c>
      <c r="D1276" s="1" t="str">
        <f>_xlfn.XLOOKUP(Table1[[#This Row],[Product Sub-Category]],'Product Lookup'!A:A,'Product Lookup'!B:B)</f>
        <v>Pens</v>
      </c>
      <c r="E1276" s="1">
        <v>12</v>
      </c>
      <c r="F1276" s="4">
        <v>34.99</v>
      </c>
      <c r="G1276" s="1">
        <v>0.05</v>
      </c>
      <c r="H1276" s="2">
        <v>42088</v>
      </c>
      <c r="I1276" s="2">
        <v>42090</v>
      </c>
      <c r="J1276" s="1" t="s">
        <v>31</v>
      </c>
      <c r="K1276" s="1">
        <v>29483</v>
      </c>
      <c r="L1276" s="1" t="s">
        <v>22</v>
      </c>
      <c r="M1276" s="1" t="s">
        <v>822</v>
      </c>
      <c r="N1276" s="1" t="s">
        <v>443</v>
      </c>
      <c r="O1276" s="1" t="s">
        <v>2245</v>
      </c>
      <c r="P1276" s="1" t="s">
        <v>58</v>
      </c>
      <c r="Q1276" s="1" t="s">
        <v>25</v>
      </c>
      <c r="R1276" s="1" t="s">
        <v>81</v>
      </c>
      <c r="S1276" s="1" t="s">
        <v>53</v>
      </c>
      <c r="T1276" s="1"/>
      <c r="Y1276" s="1"/>
    </row>
    <row r="1277" spans="1:25" x14ac:dyDescent="0.35">
      <c r="A1277" s="1">
        <v>2287</v>
      </c>
      <c r="B1277" s="1" t="str">
        <f>VLOOKUP(Table1[[#This Row],[Customer ID]],'Customer Lookup'!A:B,2,)</f>
        <v>Samuel Newman</v>
      </c>
      <c r="C1277" s="1">
        <v>90147</v>
      </c>
      <c r="D1277" s="1" t="str">
        <f>_xlfn.XLOOKUP(Table1[[#This Row],[Product Sub-Category]],'Product Lookup'!A:A,'Product Lookup'!B:B)</f>
        <v>Storage</v>
      </c>
      <c r="E1277" s="1">
        <v>9</v>
      </c>
      <c r="F1277" s="4">
        <v>54.1</v>
      </c>
      <c r="G1277" s="1">
        <v>0.05</v>
      </c>
      <c r="H1277" s="2">
        <v>42054</v>
      </c>
      <c r="I1277" s="2">
        <v>42059</v>
      </c>
      <c r="J1277" s="1" t="s">
        <v>98</v>
      </c>
      <c r="K1277" s="1">
        <v>29483</v>
      </c>
      <c r="L1277" s="1" t="s">
        <v>32</v>
      </c>
      <c r="M1277" s="1" t="s">
        <v>822</v>
      </c>
      <c r="N1277" s="1" t="s">
        <v>443</v>
      </c>
      <c r="O1277" s="1" t="s">
        <v>2244</v>
      </c>
      <c r="P1277" s="1" t="s">
        <v>58</v>
      </c>
      <c r="Q1277" s="1" t="s">
        <v>119</v>
      </c>
      <c r="R1277" s="1" t="s">
        <v>81</v>
      </c>
      <c r="S1277" s="1" t="s">
        <v>53</v>
      </c>
      <c r="T1277" s="1"/>
      <c r="Y1277" s="1"/>
    </row>
    <row r="1278" spans="1:25" x14ac:dyDescent="0.35">
      <c r="A1278" s="1">
        <v>2289</v>
      </c>
      <c r="B1278" s="1" t="str">
        <f>VLOOKUP(Table1[[#This Row],[Customer ID]],'Customer Lookup'!A:B,2,)</f>
        <v>Ryan Herman</v>
      </c>
      <c r="C1278" s="1">
        <v>88165</v>
      </c>
      <c r="D1278" s="1" t="str">
        <f>_xlfn.XLOOKUP(Table1[[#This Row],[Product Sub-Category]],'Product Lookup'!A:A,'Product Lookup'!B:B)</f>
        <v>Furnishings</v>
      </c>
      <c r="E1278" s="1">
        <v>17</v>
      </c>
      <c r="F1278" s="4">
        <v>7.59</v>
      </c>
      <c r="G1278" s="1">
        <v>0.05</v>
      </c>
      <c r="H1278" s="2">
        <v>42128</v>
      </c>
      <c r="I1278" s="2">
        <v>42128</v>
      </c>
      <c r="J1278" s="1" t="s">
        <v>41</v>
      </c>
      <c r="K1278" s="1">
        <v>55337</v>
      </c>
      <c r="L1278" s="1" t="s">
        <v>32</v>
      </c>
      <c r="M1278" s="1" t="s">
        <v>792</v>
      </c>
      <c r="N1278" s="1" t="s">
        <v>55</v>
      </c>
      <c r="O1278" s="1" t="s">
        <v>2244</v>
      </c>
      <c r="P1278" s="1" t="s">
        <v>34</v>
      </c>
      <c r="Q1278" s="1" t="s">
        <v>52</v>
      </c>
      <c r="R1278" s="1" t="s">
        <v>42</v>
      </c>
      <c r="S1278" s="1" t="s">
        <v>26</v>
      </c>
      <c r="T1278" s="1"/>
      <c r="Y1278" s="1"/>
    </row>
    <row r="1279" spans="1:25" x14ac:dyDescent="0.35">
      <c r="A1279" s="1">
        <v>2290</v>
      </c>
      <c r="B1279" s="1" t="str">
        <f>VLOOKUP(Table1[[#This Row],[Customer ID]],'Customer Lookup'!A:B,2,)</f>
        <v>Glen Robertson</v>
      </c>
      <c r="C1279" s="1">
        <v>88163</v>
      </c>
      <c r="D1279" s="1" t="str">
        <f>_xlfn.XLOOKUP(Table1[[#This Row],[Product Sub-Category]],'Product Lookup'!A:A,'Product Lookup'!B:B)</f>
        <v>Appliances</v>
      </c>
      <c r="E1279" s="1">
        <v>12</v>
      </c>
      <c r="F1279" s="4">
        <v>42.98</v>
      </c>
      <c r="G1279" s="1">
        <v>0.05</v>
      </c>
      <c r="H1279" s="2">
        <v>42010</v>
      </c>
      <c r="I1279" s="2">
        <v>42012</v>
      </c>
      <c r="J1279" s="1" t="s">
        <v>31</v>
      </c>
      <c r="K1279" s="1">
        <v>55433</v>
      </c>
      <c r="L1279" s="1" t="s">
        <v>32</v>
      </c>
      <c r="M1279" s="1" t="s">
        <v>823</v>
      </c>
      <c r="N1279" s="1" t="s">
        <v>55</v>
      </c>
      <c r="O1279" s="1" t="s">
        <v>2244</v>
      </c>
      <c r="P1279" s="1" t="s">
        <v>58</v>
      </c>
      <c r="Q1279" s="1" t="s">
        <v>196</v>
      </c>
      <c r="R1279" s="1" t="s">
        <v>42</v>
      </c>
      <c r="S1279" s="1" t="s">
        <v>53</v>
      </c>
      <c r="T1279" s="1"/>
      <c r="Y1279" s="1"/>
    </row>
    <row r="1280" spans="1:25" x14ac:dyDescent="0.35">
      <c r="A1280" s="1">
        <v>2290</v>
      </c>
      <c r="B1280" s="1" t="str">
        <f>VLOOKUP(Table1[[#This Row],[Customer ID]],'Customer Lookup'!A:B,2,)</f>
        <v>Glen Robertson</v>
      </c>
      <c r="C1280" s="1">
        <v>88163</v>
      </c>
      <c r="D1280" s="1" t="str">
        <f>_xlfn.XLOOKUP(Table1[[#This Row],[Product Sub-Category]],'Product Lookup'!A:A,'Product Lookup'!B:B)</f>
        <v>Appliances</v>
      </c>
      <c r="E1280" s="1">
        <v>13</v>
      </c>
      <c r="F1280" s="4">
        <v>21.78</v>
      </c>
      <c r="G1280" s="1">
        <v>0.05</v>
      </c>
      <c r="H1280" s="2">
        <v>42010</v>
      </c>
      <c r="I1280" s="2">
        <v>42012</v>
      </c>
      <c r="J1280" s="1" t="s">
        <v>31</v>
      </c>
      <c r="K1280" s="1">
        <v>55433</v>
      </c>
      <c r="L1280" s="1" t="s">
        <v>32</v>
      </c>
      <c r="M1280" s="1" t="s">
        <v>823</v>
      </c>
      <c r="N1280" s="1" t="s">
        <v>55</v>
      </c>
      <c r="O1280" s="1" t="s">
        <v>2244</v>
      </c>
      <c r="P1280" s="1" t="s">
        <v>58</v>
      </c>
      <c r="Q1280" s="1" t="s">
        <v>196</v>
      </c>
      <c r="R1280" s="1" t="s">
        <v>42</v>
      </c>
      <c r="S1280" s="1" t="s">
        <v>75</v>
      </c>
      <c r="T1280" s="1"/>
      <c r="Y1280" s="1"/>
    </row>
    <row r="1281" spans="1:25" x14ac:dyDescent="0.35">
      <c r="A1281" s="1">
        <v>2290</v>
      </c>
      <c r="B1281" s="1" t="str">
        <f>VLOOKUP(Table1[[#This Row],[Customer ID]],'Customer Lookup'!A:B,2,)</f>
        <v>Glen Robertson</v>
      </c>
      <c r="C1281" s="1">
        <v>88164</v>
      </c>
      <c r="D1281" s="1" t="str">
        <f>_xlfn.XLOOKUP(Table1[[#This Row],[Product Sub-Category]],'Product Lookup'!A:A,'Product Lookup'!B:B)</f>
        <v>Computer Peripherals</v>
      </c>
      <c r="E1281" s="1">
        <v>15</v>
      </c>
      <c r="F1281" s="4">
        <v>80.98</v>
      </c>
      <c r="G1281" s="1">
        <v>0.05</v>
      </c>
      <c r="H1281" s="2">
        <v>42039</v>
      </c>
      <c r="I1281" s="2">
        <v>42041</v>
      </c>
      <c r="J1281" s="1" t="s">
        <v>50</v>
      </c>
      <c r="K1281" s="1">
        <v>55433</v>
      </c>
      <c r="L1281" s="1" t="s">
        <v>32</v>
      </c>
      <c r="M1281" s="1" t="s">
        <v>823</v>
      </c>
      <c r="N1281" s="1" t="s">
        <v>55</v>
      </c>
      <c r="O1281" s="1" t="s">
        <v>2245</v>
      </c>
      <c r="P1281" s="1" t="s">
        <v>73</v>
      </c>
      <c r="Q1281" s="1" t="s">
        <v>144</v>
      </c>
      <c r="R1281" s="1" t="s">
        <v>81</v>
      </c>
      <c r="S1281" s="1" t="s">
        <v>53</v>
      </c>
      <c r="T1281" s="1"/>
      <c r="Y1281" s="1"/>
    </row>
    <row r="1282" spans="1:25" x14ac:dyDescent="0.35">
      <c r="A1282" s="1">
        <v>2302</v>
      </c>
      <c r="B1282" s="1" t="str">
        <f>VLOOKUP(Table1[[#This Row],[Customer ID]],'Customer Lookup'!A:B,2,)</f>
        <v>Beth Dolan</v>
      </c>
      <c r="C1282" s="1">
        <v>87695</v>
      </c>
      <c r="D1282" s="1" t="str">
        <f>_xlfn.XLOOKUP(Table1[[#This Row],[Product Sub-Category]],'Product Lookup'!A:A,'Product Lookup'!B:B)</f>
        <v>Chairs</v>
      </c>
      <c r="E1282" s="1">
        <v>9</v>
      </c>
      <c r="F1282" s="4">
        <v>270.98</v>
      </c>
      <c r="G1282" s="1">
        <v>0.1</v>
      </c>
      <c r="H1282" s="2">
        <v>42046</v>
      </c>
      <c r="I1282" s="2">
        <v>42048</v>
      </c>
      <c r="J1282" s="1" t="s">
        <v>41</v>
      </c>
      <c r="K1282" s="1">
        <v>32404</v>
      </c>
      <c r="L1282" s="1" t="s">
        <v>22</v>
      </c>
      <c r="M1282" s="1" t="s">
        <v>824</v>
      </c>
      <c r="N1282" s="1" t="s">
        <v>242</v>
      </c>
      <c r="O1282" s="1" t="s">
        <v>2245</v>
      </c>
      <c r="P1282" s="1" t="s">
        <v>34</v>
      </c>
      <c r="Q1282" s="1" t="s">
        <v>35</v>
      </c>
      <c r="R1282" s="1" t="s">
        <v>81</v>
      </c>
      <c r="S1282" s="1" t="s">
        <v>36</v>
      </c>
      <c r="T1282" s="1"/>
      <c r="Y1282" s="1"/>
    </row>
    <row r="1283" spans="1:25" x14ac:dyDescent="0.35">
      <c r="A1283" s="1">
        <v>2302</v>
      </c>
      <c r="B1283" s="1" t="str">
        <f>VLOOKUP(Table1[[#This Row],[Customer ID]],'Customer Lookup'!A:B,2,)</f>
        <v>Beth Dolan</v>
      </c>
      <c r="C1283" s="1">
        <v>87696</v>
      </c>
      <c r="D1283" s="1" t="str">
        <f>_xlfn.XLOOKUP(Table1[[#This Row],[Product Sub-Category]],'Product Lookup'!A:A,'Product Lookup'!B:B)</f>
        <v>Labels</v>
      </c>
      <c r="E1283" s="1">
        <v>8</v>
      </c>
      <c r="F1283" s="4">
        <v>12.53</v>
      </c>
      <c r="G1283" s="1">
        <v>0.05</v>
      </c>
      <c r="H1283" s="2">
        <v>42007</v>
      </c>
      <c r="I1283" s="2">
        <v>42008</v>
      </c>
      <c r="J1283" s="1" t="s">
        <v>21</v>
      </c>
      <c r="K1283" s="1">
        <v>32404</v>
      </c>
      <c r="L1283" s="1" t="s">
        <v>32</v>
      </c>
      <c r="M1283" s="1" t="s">
        <v>824</v>
      </c>
      <c r="N1283" s="1" t="s">
        <v>242</v>
      </c>
      <c r="O1283" s="1" t="s">
        <v>2245</v>
      </c>
      <c r="P1283" s="1" t="s">
        <v>58</v>
      </c>
      <c r="Q1283" s="1" t="s">
        <v>116</v>
      </c>
      <c r="R1283" s="1" t="s">
        <v>81</v>
      </c>
      <c r="S1283" s="1" t="s">
        <v>53</v>
      </c>
      <c r="T1283" s="1"/>
      <c r="Y1283" s="1"/>
    </row>
    <row r="1284" spans="1:25" x14ac:dyDescent="0.35">
      <c r="A1284" s="1">
        <v>2302</v>
      </c>
      <c r="B1284" s="1" t="str">
        <f>VLOOKUP(Table1[[#This Row],[Customer ID]],'Customer Lookup'!A:B,2,)</f>
        <v>Beth Dolan</v>
      </c>
      <c r="C1284" s="1">
        <v>87696</v>
      </c>
      <c r="D1284" s="1" t="str">
        <f>_xlfn.XLOOKUP(Table1[[#This Row],[Product Sub-Category]],'Product Lookup'!A:A,'Product Lookup'!B:B)</f>
        <v>Tables</v>
      </c>
      <c r="E1284" s="1">
        <v>2</v>
      </c>
      <c r="F1284" s="4">
        <v>146.34</v>
      </c>
      <c r="G1284" s="1">
        <v>0.1</v>
      </c>
      <c r="H1284" s="2">
        <v>42007</v>
      </c>
      <c r="I1284" s="2">
        <v>42008</v>
      </c>
      <c r="J1284" s="1" t="s">
        <v>21</v>
      </c>
      <c r="K1284" s="1">
        <v>32404</v>
      </c>
      <c r="L1284" s="1" t="s">
        <v>22</v>
      </c>
      <c r="M1284" s="1" t="s">
        <v>824</v>
      </c>
      <c r="N1284" s="1" t="s">
        <v>242</v>
      </c>
      <c r="O1284" s="1" t="s">
        <v>2243</v>
      </c>
      <c r="P1284" s="1" t="s">
        <v>34</v>
      </c>
      <c r="Q1284" s="1" t="s">
        <v>123</v>
      </c>
      <c r="R1284" s="1" t="s">
        <v>81</v>
      </c>
      <c r="S1284" s="1" t="s">
        <v>108</v>
      </c>
      <c r="T1284" s="1"/>
      <c r="Y1284" s="1"/>
    </row>
    <row r="1285" spans="1:25" x14ac:dyDescent="0.35">
      <c r="A1285" s="1">
        <v>2303</v>
      </c>
      <c r="B1285" s="1" t="str">
        <f>VLOOKUP(Table1[[#This Row],[Customer ID]],'Customer Lookup'!A:B,2,)</f>
        <v>Joe Baldwin</v>
      </c>
      <c r="C1285" s="1">
        <v>47493</v>
      </c>
      <c r="D1285" s="1" t="str">
        <f>_xlfn.XLOOKUP(Table1[[#This Row],[Product Sub-Category]],'Product Lookup'!A:A,'Product Lookup'!B:B)</f>
        <v>Chairs</v>
      </c>
      <c r="E1285" s="1">
        <v>36</v>
      </c>
      <c r="F1285" s="4">
        <v>270.98</v>
      </c>
      <c r="G1285" s="1">
        <v>0.1</v>
      </c>
      <c r="H1285" s="2">
        <v>42046</v>
      </c>
      <c r="I1285" s="2">
        <v>42048</v>
      </c>
      <c r="J1285" s="1" t="s">
        <v>41</v>
      </c>
      <c r="K1285" s="1">
        <v>10011</v>
      </c>
      <c r="L1285" s="1" t="s">
        <v>22</v>
      </c>
      <c r="M1285" s="1" t="s">
        <v>79</v>
      </c>
      <c r="N1285" s="1" t="s">
        <v>62</v>
      </c>
      <c r="O1285" s="1" t="s">
        <v>2243</v>
      </c>
      <c r="P1285" s="1" t="s">
        <v>34</v>
      </c>
      <c r="Q1285" s="1" t="s">
        <v>35</v>
      </c>
      <c r="R1285" s="1" t="s">
        <v>81</v>
      </c>
      <c r="S1285" s="1" t="s">
        <v>36</v>
      </c>
      <c r="T1285" s="1"/>
      <c r="Y1285" s="1"/>
    </row>
    <row r="1286" spans="1:25" x14ac:dyDescent="0.35">
      <c r="A1286" s="1">
        <v>2303</v>
      </c>
      <c r="B1286" s="1" t="str">
        <f>VLOOKUP(Table1[[#This Row],[Customer ID]],'Customer Lookup'!A:B,2,)</f>
        <v>Joe Baldwin</v>
      </c>
      <c r="C1286" s="1">
        <v>37987</v>
      </c>
      <c r="D1286" s="1" t="str">
        <f>_xlfn.XLOOKUP(Table1[[#This Row],[Product Sub-Category]],'Product Lookup'!A:A,'Product Lookup'!B:B)</f>
        <v>Tables</v>
      </c>
      <c r="E1286" s="1">
        <v>6</v>
      </c>
      <c r="F1286" s="4">
        <v>146.34</v>
      </c>
      <c r="G1286" s="1">
        <v>0.1</v>
      </c>
      <c r="H1286" s="2">
        <v>42007</v>
      </c>
      <c r="I1286" s="2">
        <v>42008</v>
      </c>
      <c r="J1286" s="1" t="s">
        <v>21</v>
      </c>
      <c r="K1286" s="1">
        <v>10011</v>
      </c>
      <c r="L1286" s="1" t="s">
        <v>22</v>
      </c>
      <c r="M1286" s="1" t="s">
        <v>79</v>
      </c>
      <c r="N1286" s="1" t="s">
        <v>62</v>
      </c>
      <c r="O1286" s="1" t="s">
        <v>2244</v>
      </c>
      <c r="P1286" s="1" t="s">
        <v>34</v>
      </c>
      <c r="Q1286" s="1" t="s">
        <v>123</v>
      </c>
      <c r="R1286" s="1" t="s">
        <v>81</v>
      </c>
      <c r="S1286" s="1" t="s">
        <v>108</v>
      </c>
      <c r="T1286" s="1"/>
      <c r="Y1286" s="1"/>
    </row>
    <row r="1287" spans="1:25" x14ac:dyDescent="0.35">
      <c r="A1287" s="1">
        <v>2305</v>
      </c>
      <c r="B1287" s="1" t="str">
        <f>VLOOKUP(Table1[[#This Row],[Customer ID]],'Customer Lookup'!A:B,2,)</f>
        <v>Pat Kinney</v>
      </c>
      <c r="C1287" s="1">
        <v>89869</v>
      </c>
      <c r="D1287" s="1" t="str">
        <f>_xlfn.XLOOKUP(Table1[[#This Row],[Product Sub-Category]],'Product Lookup'!A:A,'Product Lookup'!B:B)</f>
        <v>Envelopes</v>
      </c>
      <c r="E1287" s="1">
        <v>12</v>
      </c>
      <c r="F1287" s="4">
        <v>90.48</v>
      </c>
      <c r="G1287" s="1">
        <v>0.05</v>
      </c>
      <c r="H1287" s="2">
        <v>42176</v>
      </c>
      <c r="I1287" s="2">
        <v>42179</v>
      </c>
      <c r="J1287" s="1" t="s">
        <v>21</v>
      </c>
      <c r="K1287" s="1">
        <v>57201</v>
      </c>
      <c r="L1287" s="1" t="s">
        <v>32</v>
      </c>
      <c r="M1287" s="1" t="s">
        <v>286</v>
      </c>
      <c r="N1287" s="1" t="s">
        <v>825</v>
      </c>
      <c r="O1287" s="1" t="s">
        <v>2245</v>
      </c>
      <c r="P1287" s="1" t="s">
        <v>58</v>
      </c>
      <c r="Q1287" s="1" t="s">
        <v>61</v>
      </c>
      <c r="R1287" s="1" t="s">
        <v>51</v>
      </c>
      <c r="S1287" s="1" t="s">
        <v>53</v>
      </c>
      <c r="T1287" s="1"/>
      <c r="Y1287" s="1"/>
    </row>
    <row r="1288" spans="1:25" x14ac:dyDescent="0.35">
      <c r="A1288" s="1">
        <v>2308</v>
      </c>
      <c r="B1288" s="1" t="str">
        <f>VLOOKUP(Table1[[#This Row],[Customer ID]],'Customer Lookup'!A:B,2,)</f>
        <v>Laurence Cummings</v>
      </c>
      <c r="C1288" s="1">
        <v>90557</v>
      </c>
      <c r="D1288" s="1" t="str">
        <f>_xlfn.XLOOKUP(Table1[[#This Row],[Product Sub-Category]],'Product Lookup'!A:A,'Product Lookup'!B:B)</f>
        <v>Furnishings</v>
      </c>
      <c r="E1288" s="1">
        <v>2</v>
      </c>
      <c r="F1288" s="4">
        <v>9.48</v>
      </c>
      <c r="G1288" s="1">
        <v>0.05</v>
      </c>
      <c r="H1288" s="2">
        <v>42087</v>
      </c>
      <c r="I1288" s="2">
        <v>42089</v>
      </c>
      <c r="J1288" s="1" t="s">
        <v>98</v>
      </c>
      <c r="K1288" s="1">
        <v>33971</v>
      </c>
      <c r="L1288" s="1" t="s">
        <v>32</v>
      </c>
      <c r="M1288" s="1" t="s">
        <v>826</v>
      </c>
      <c r="N1288" s="1" t="s">
        <v>242</v>
      </c>
      <c r="O1288" s="1" t="s">
        <v>2245</v>
      </c>
      <c r="P1288" s="1" t="s">
        <v>34</v>
      </c>
      <c r="Q1288" s="1" t="s">
        <v>52</v>
      </c>
      <c r="R1288" s="1" t="s">
        <v>51</v>
      </c>
      <c r="S1288" s="1" t="s">
        <v>44</v>
      </c>
      <c r="T1288" s="1"/>
      <c r="Y1288" s="1"/>
    </row>
    <row r="1289" spans="1:25" x14ac:dyDescent="0.35">
      <c r="A1289" s="1">
        <v>2308</v>
      </c>
      <c r="B1289" s="1" t="str">
        <f>VLOOKUP(Table1[[#This Row],[Customer ID]],'Customer Lookup'!A:B,2,)</f>
        <v>Laurence Cummings</v>
      </c>
      <c r="C1289" s="1">
        <v>90557</v>
      </c>
      <c r="D1289" s="1" t="str">
        <f>_xlfn.XLOOKUP(Table1[[#This Row],[Product Sub-Category]],'Product Lookup'!A:A,'Product Lookup'!B:B)</f>
        <v>Storage</v>
      </c>
      <c r="E1289" s="1">
        <v>8</v>
      </c>
      <c r="F1289" s="4">
        <v>193.17</v>
      </c>
      <c r="G1289" s="1">
        <v>0.1</v>
      </c>
      <c r="H1289" s="2">
        <v>42087</v>
      </c>
      <c r="I1289" s="2">
        <v>42091</v>
      </c>
      <c r="J1289" s="1" t="s">
        <v>98</v>
      </c>
      <c r="K1289" s="1">
        <v>33971</v>
      </c>
      <c r="L1289" s="1" t="s">
        <v>32</v>
      </c>
      <c r="M1289" s="1" t="s">
        <v>826</v>
      </c>
      <c r="N1289" s="1" t="s">
        <v>242</v>
      </c>
      <c r="O1289" s="1" t="s">
        <v>1097</v>
      </c>
      <c r="P1289" s="1" t="s">
        <v>58</v>
      </c>
      <c r="Q1289" s="1" t="s">
        <v>119</v>
      </c>
      <c r="R1289" s="1" t="s">
        <v>51</v>
      </c>
      <c r="S1289" s="1" t="s">
        <v>53</v>
      </c>
      <c r="T1289" s="1"/>
      <c r="Y1289" s="1"/>
    </row>
    <row r="1290" spans="1:25" x14ac:dyDescent="0.35">
      <c r="A1290" s="1">
        <v>2323</v>
      </c>
      <c r="B1290" s="1" t="str">
        <f>VLOOKUP(Table1[[#This Row],[Customer ID]],'Customer Lookup'!A:B,2,)</f>
        <v>Emma Buckley</v>
      </c>
      <c r="C1290" s="1">
        <v>88721</v>
      </c>
      <c r="D1290" s="1" t="str">
        <f>_xlfn.XLOOKUP(Table1[[#This Row],[Product Sub-Category]],'Product Lookup'!A:A,'Product Lookup'!B:B)</f>
        <v>Appliances</v>
      </c>
      <c r="E1290" s="1">
        <v>5</v>
      </c>
      <c r="F1290" s="4">
        <v>68.81</v>
      </c>
      <c r="G1290" s="1">
        <v>0.05</v>
      </c>
      <c r="H1290" s="2">
        <v>42079</v>
      </c>
      <c r="I1290" s="2">
        <v>42080</v>
      </c>
      <c r="J1290" s="1" t="s">
        <v>21</v>
      </c>
      <c r="K1290" s="1">
        <v>92236</v>
      </c>
      <c r="L1290" s="1" t="s">
        <v>22</v>
      </c>
      <c r="M1290" s="1" t="s">
        <v>827</v>
      </c>
      <c r="N1290" s="1" t="s">
        <v>37</v>
      </c>
      <c r="O1290" s="1" t="s">
        <v>1097</v>
      </c>
      <c r="P1290" s="1" t="s">
        <v>58</v>
      </c>
      <c r="Q1290" s="1" t="s">
        <v>196</v>
      </c>
      <c r="R1290" s="1" t="s">
        <v>51</v>
      </c>
      <c r="S1290" s="1" t="s">
        <v>36</v>
      </c>
      <c r="T1290" s="1"/>
      <c r="Y1290" s="1"/>
    </row>
    <row r="1291" spans="1:25" x14ac:dyDescent="0.35">
      <c r="A1291" s="1">
        <v>2323</v>
      </c>
      <c r="B1291" s="1" t="str">
        <f>VLOOKUP(Table1[[#This Row],[Customer ID]],'Customer Lookup'!A:B,2,)</f>
        <v>Emma Buckley</v>
      </c>
      <c r="C1291" s="1">
        <v>88721</v>
      </c>
      <c r="D1291" s="1" t="str">
        <f>_xlfn.XLOOKUP(Table1[[#This Row],[Product Sub-Category]],'Product Lookup'!A:A,'Product Lookup'!B:B)</f>
        <v>Pens</v>
      </c>
      <c r="E1291" s="1">
        <v>4</v>
      </c>
      <c r="F1291" s="4">
        <v>21.38</v>
      </c>
      <c r="G1291" s="1">
        <v>0.05</v>
      </c>
      <c r="H1291" s="2">
        <v>42079</v>
      </c>
      <c r="I1291" s="2">
        <v>42081</v>
      </c>
      <c r="J1291" s="1" t="s">
        <v>21</v>
      </c>
      <c r="K1291" s="1">
        <v>92236</v>
      </c>
      <c r="L1291" s="1" t="s">
        <v>32</v>
      </c>
      <c r="M1291" s="1" t="s">
        <v>827</v>
      </c>
      <c r="N1291" s="1" t="s">
        <v>37</v>
      </c>
      <c r="O1291" s="1" t="s">
        <v>1097</v>
      </c>
      <c r="P1291" s="1" t="s">
        <v>58</v>
      </c>
      <c r="Q1291" s="1" t="s">
        <v>25</v>
      </c>
      <c r="R1291" s="1" t="s">
        <v>51</v>
      </c>
      <c r="S1291" s="1" t="s">
        <v>44</v>
      </c>
      <c r="T1291" s="1"/>
      <c r="Y1291" s="1"/>
    </row>
    <row r="1292" spans="1:25" x14ac:dyDescent="0.35">
      <c r="A1292" s="1">
        <v>2323</v>
      </c>
      <c r="B1292" s="1" t="str">
        <f>VLOOKUP(Table1[[#This Row],[Customer ID]],'Customer Lookup'!A:B,2,)</f>
        <v>Emma Buckley</v>
      </c>
      <c r="C1292" s="1">
        <v>88722</v>
      </c>
      <c r="D1292" s="1" t="str">
        <f>_xlfn.XLOOKUP(Table1[[#This Row],[Product Sub-Category]],'Product Lookup'!A:A,'Product Lookup'!B:B)</f>
        <v>Computer Peripherals</v>
      </c>
      <c r="E1292" s="1">
        <v>7</v>
      </c>
      <c r="F1292" s="4">
        <v>4.9800000000000004</v>
      </c>
      <c r="G1292" s="1">
        <v>0.05</v>
      </c>
      <c r="H1292" s="2">
        <v>42174</v>
      </c>
      <c r="I1292" s="2">
        <v>42174</v>
      </c>
      <c r="J1292" s="1" t="s">
        <v>31</v>
      </c>
      <c r="K1292" s="1">
        <v>92236</v>
      </c>
      <c r="L1292" s="1" t="s">
        <v>22</v>
      </c>
      <c r="M1292" s="1" t="s">
        <v>827</v>
      </c>
      <c r="N1292" s="1" t="s">
        <v>37</v>
      </c>
      <c r="O1292" s="1" t="s">
        <v>2244</v>
      </c>
      <c r="P1292" s="1" t="s">
        <v>73</v>
      </c>
      <c r="Q1292" s="1" t="s">
        <v>144</v>
      </c>
      <c r="R1292" s="1" t="s">
        <v>51</v>
      </c>
      <c r="S1292" s="1" t="s">
        <v>44</v>
      </c>
      <c r="T1292" s="1"/>
      <c r="Y1292" s="1"/>
    </row>
    <row r="1293" spans="1:25" x14ac:dyDescent="0.35">
      <c r="A1293" s="1">
        <v>2330</v>
      </c>
      <c r="B1293" s="1" t="str">
        <f>VLOOKUP(Table1[[#This Row],[Customer ID]],'Customer Lookup'!A:B,2,)</f>
        <v>Kara Foster</v>
      </c>
      <c r="C1293" s="1">
        <v>90964</v>
      </c>
      <c r="D1293" s="1" t="str">
        <f>_xlfn.XLOOKUP(Table1[[#This Row],[Product Sub-Category]],'Product Lookup'!A:A,'Product Lookup'!B:B)</f>
        <v>Binders</v>
      </c>
      <c r="E1293" s="1">
        <v>5</v>
      </c>
      <c r="F1293" s="4">
        <v>28.53</v>
      </c>
      <c r="G1293" s="1">
        <v>0.05</v>
      </c>
      <c r="H1293" s="2">
        <v>42087</v>
      </c>
      <c r="I1293" s="2">
        <v>42090</v>
      </c>
      <c r="J1293" s="1" t="s">
        <v>50</v>
      </c>
      <c r="K1293" s="1">
        <v>52302</v>
      </c>
      <c r="L1293" s="1" t="s">
        <v>32</v>
      </c>
      <c r="M1293" s="1" t="s">
        <v>828</v>
      </c>
      <c r="N1293" s="1" t="s">
        <v>228</v>
      </c>
      <c r="O1293" s="1" t="s">
        <v>2244</v>
      </c>
      <c r="P1293" s="1" t="s">
        <v>58</v>
      </c>
      <c r="Q1293" s="1" t="s">
        <v>2236</v>
      </c>
      <c r="R1293" s="1" t="s">
        <v>42</v>
      </c>
      <c r="S1293" s="1" t="s">
        <v>53</v>
      </c>
      <c r="T1293" s="1"/>
      <c r="Y1293" s="1"/>
    </row>
    <row r="1294" spans="1:25" x14ac:dyDescent="0.35">
      <c r="A1294" s="1">
        <v>2333</v>
      </c>
      <c r="B1294" s="1" t="str">
        <f>VLOOKUP(Table1[[#This Row],[Customer ID]],'Customer Lookup'!A:B,2,)</f>
        <v>Megan Woods</v>
      </c>
      <c r="C1294" s="1">
        <v>89611</v>
      </c>
      <c r="D1294" s="1" t="str">
        <f>_xlfn.XLOOKUP(Table1[[#This Row],[Product Sub-Category]],'Product Lookup'!A:A,'Product Lookup'!B:B)</f>
        <v>Chairs</v>
      </c>
      <c r="E1294" s="1">
        <v>1</v>
      </c>
      <c r="F1294" s="4">
        <v>180.98</v>
      </c>
      <c r="G1294" s="1">
        <v>0.1</v>
      </c>
      <c r="H1294" s="2">
        <v>42178</v>
      </c>
      <c r="I1294" s="2">
        <v>42179</v>
      </c>
      <c r="J1294" s="1" t="s">
        <v>21</v>
      </c>
      <c r="K1294" s="1">
        <v>54302</v>
      </c>
      <c r="L1294" s="1" t="s">
        <v>22</v>
      </c>
      <c r="M1294" s="1" t="s">
        <v>829</v>
      </c>
      <c r="N1294" s="1" t="s">
        <v>718</v>
      </c>
      <c r="O1294" s="1" t="s">
        <v>2244</v>
      </c>
      <c r="P1294" s="1" t="s">
        <v>34</v>
      </c>
      <c r="Q1294" s="1" t="s">
        <v>35</v>
      </c>
      <c r="R1294" s="1" t="s">
        <v>51</v>
      </c>
      <c r="S1294" s="1" t="s">
        <v>36</v>
      </c>
      <c r="T1294" s="1"/>
      <c r="Y1294" s="1"/>
    </row>
    <row r="1295" spans="1:25" x14ac:dyDescent="0.35">
      <c r="A1295" s="1">
        <v>2334</v>
      </c>
      <c r="B1295" s="1" t="str">
        <f>VLOOKUP(Table1[[#This Row],[Customer ID]],'Customer Lookup'!A:B,2,)</f>
        <v>Stephanie Hawkins</v>
      </c>
      <c r="C1295" s="1">
        <v>89608</v>
      </c>
      <c r="D1295" s="1" t="str">
        <f>_xlfn.XLOOKUP(Table1[[#This Row],[Product Sub-Category]],'Product Lookup'!A:A,'Product Lookup'!B:B)</f>
        <v>Furnishings</v>
      </c>
      <c r="E1295" s="1">
        <v>10</v>
      </c>
      <c r="F1295" s="4">
        <v>60.65</v>
      </c>
      <c r="G1295" s="1">
        <v>0.05</v>
      </c>
      <c r="H1295" s="2">
        <v>42100</v>
      </c>
      <c r="I1295" s="2">
        <v>42102</v>
      </c>
      <c r="J1295" s="1" t="s">
        <v>98</v>
      </c>
      <c r="K1295" s="1">
        <v>53220</v>
      </c>
      <c r="L1295" s="1" t="s">
        <v>32</v>
      </c>
      <c r="M1295" s="1" t="s">
        <v>830</v>
      </c>
      <c r="N1295" s="1" t="s">
        <v>718</v>
      </c>
      <c r="O1295" s="1" t="s">
        <v>2244</v>
      </c>
      <c r="P1295" s="1" t="s">
        <v>34</v>
      </c>
      <c r="Q1295" s="1" t="s">
        <v>52</v>
      </c>
      <c r="R1295" s="1" t="s">
        <v>104</v>
      </c>
      <c r="S1295" s="1" t="s">
        <v>75</v>
      </c>
      <c r="T1295" s="1"/>
      <c r="Y1295" s="1"/>
    </row>
    <row r="1296" spans="1:25" x14ac:dyDescent="0.35">
      <c r="A1296" s="1">
        <v>2334</v>
      </c>
      <c r="B1296" s="1" t="str">
        <f>VLOOKUP(Table1[[#This Row],[Customer ID]],'Customer Lookup'!A:B,2,)</f>
        <v>Stephanie Hawkins</v>
      </c>
      <c r="C1296" s="1">
        <v>89609</v>
      </c>
      <c r="D1296" s="1" t="str">
        <f>_xlfn.XLOOKUP(Table1[[#This Row],[Product Sub-Category]],'Product Lookup'!A:A,'Product Lookup'!B:B)</f>
        <v>Appliances</v>
      </c>
      <c r="E1296" s="1">
        <v>8</v>
      </c>
      <c r="F1296" s="4">
        <v>14.81</v>
      </c>
      <c r="G1296" s="1">
        <v>0.05</v>
      </c>
      <c r="H1296" s="2">
        <v>42103</v>
      </c>
      <c r="I1296" s="2">
        <v>42105</v>
      </c>
      <c r="J1296" s="1" t="s">
        <v>31</v>
      </c>
      <c r="K1296" s="1">
        <v>53220</v>
      </c>
      <c r="L1296" s="1" t="s">
        <v>32</v>
      </c>
      <c r="M1296" s="1" t="s">
        <v>830</v>
      </c>
      <c r="N1296" s="1" t="s">
        <v>718</v>
      </c>
      <c r="O1296" s="1" t="s">
        <v>2244</v>
      </c>
      <c r="P1296" s="1" t="s">
        <v>58</v>
      </c>
      <c r="Q1296" s="1" t="s">
        <v>196</v>
      </c>
      <c r="R1296" s="1" t="s">
        <v>51</v>
      </c>
      <c r="S1296" s="1" t="s">
        <v>53</v>
      </c>
      <c r="T1296" s="1"/>
      <c r="Y1296" s="1"/>
    </row>
    <row r="1297" spans="1:25" x14ac:dyDescent="0.35">
      <c r="A1297" s="1">
        <v>2334</v>
      </c>
      <c r="B1297" s="1" t="str">
        <f>VLOOKUP(Table1[[#This Row],[Customer ID]],'Customer Lookup'!A:B,2,)</f>
        <v>Stephanie Hawkins</v>
      </c>
      <c r="C1297" s="1">
        <v>89609</v>
      </c>
      <c r="D1297" s="1" t="str">
        <f>_xlfn.XLOOKUP(Table1[[#This Row],[Product Sub-Category]],'Product Lookup'!A:A,'Product Lookup'!B:B)</f>
        <v>Pens</v>
      </c>
      <c r="E1297" s="1">
        <v>7</v>
      </c>
      <c r="F1297" s="4">
        <v>2.78</v>
      </c>
      <c r="G1297" s="1">
        <v>0.05</v>
      </c>
      <c r="H1297" s="2">
        <v>42103</v>
      </c>
      <c r="I1297" s="2">
        <v>42104</v>
      </c>
      <c r="J1297" s="1" t="s">
        <v>31</v>
      </c>
      <c r="K1297" s="1">
        <v>53220</v>
      </c>
      <c r="L1297" s="1" t="s">
        <v>32</v>
      </c>
      <c r="M1297" s="1" t="s">
        <v>830</v>
      </c>
      <c r="N1297" s="1" t="s">
        <v>718</v>
      </c>
      <c r="O1297" s="1" t="s">
        <v>2244</v>
      </c>
      <c r="P1297" s="1" t="s">
        <v>58</v>
      </c>
      <c r="Q1297" s="1" t="s">
        <v>25</v>
      </c>
      <c r="R1297" s="1" t="s">
        <v>51</v>
      </c>
      <c r="S1297" s="1" t="s">
        <v>26</v>
      </c>
      <c r="T1297" s="1"/>
      <c r="Y1297" s="1"/>
    </row>
    <row r="1298" spans="1:25" x14ac:dyDescent="0.35">
      <c r="A1298" s="1">
        <v>2334</v>
      </c>
      <c r="B1298" s="1" t="str">
        <f>VLOOKUP(Table1[[#This Row],[Customer ID]],'Customer Lookup'!A:B,2,)</f>
        <v>Stephanie Hawkins</v>
      </c>
      <c r="C1298" s="1">
        <v>89610</v>
      </c>
      <c r="D1298" s="1" t="str">
        <f>_xlfn.XLOOKUP(Table1[[#This Row],[Product Sub-Category]],'Product Lookup'!A:A,'Product Lookup'!B:B)</f>
        <v>Rubber Bands</v>
      </c>
      <c r="E1298" s="1">
        <v>12</v>
      </c>
      <c r="F1298" s="4">
        <v>3.74</v>
      </c>
      <c r="G1298" s="1">
        <v>0.05</v>
      </c>
      <c r="H1298" s="2">
        <v>42157</v>
      </c>
      <c r="I1298" s="2">
        <v>42164</v>
      </c>
      <c r="J1298" s="1" t="s">
        <v>98</v>
      </c>
      <c r="K1298" s="1">
        <v>53220</v>
      </c>
      <c r="L1298" s="1" t="s">
        <v>32</v>
      </c>
      <c r="M1298" s="1" t="s">
        <v>830</v>
      </c>
      <c r="N1298" s="1" t="s">
        <v>718</v>
      </c>
      <c r="O1298" s="1" t="s">
        <v>2243</v>
      </c>
      <c r="P1298" s="1" t="s">
        <v>58</v>
      </c>
      <c r="Q1298" s="1" t="s">
        <v>60</v>
      </c>
      <c r="R1298" s="1" t="s">
        <v>42</v>
      </c>
      <c r="S1298" s="1" t="s">
        <v>26</v>
      </c>
      <c r="T1298" s="1"/>
      <c r="Y1298" s="1"/>
    </row>
    <row r="1299" spans="1:25" x14ac:dyDescent="0.35">
      <c r="A1299" s="1">
        <v>2338</v>
      </c>
      <c r="B1299" s="1" t="str">
        <f>VLOOKUP(Table1[[#This Row],[Customer ID]],'Customer Lookup'!A:B,2,)</f>
        <v>Lynn Hines</v>
      </c>
      <c r="C1299" s="1">
        <v>91480</v>
      </c>
      <c r="D1299" s="1" t="str">
        <f>_xlfn.XLOOKUP(Table1[[#This Row],[Product Sub-Category]],'Product Lookup'!A:A,'Product Lookup'!B:B)</f>
        <v>Furnishings</v>
      </c>
      <c r="E1299" s="1">
        <v>4</v>
      </c>
      <c r="F1299" s="4">
        <v>2.08</v>
      </c>
      <c r="G1299" s="1">
        <v>0.05</v>
      </c>
      <c r="H1299" s="2">
        <v>42017</v>
      </c>
      <c r="I1299" s="2">
        <v>42017</v>
      </c>
      <c r="J1299" s="1" t="s">
        <v>41</v>
      </c>
      <c r="K1299" s="1">
        <v>20740</v>
      </c>
      <c r="L1299" s="1" t="s">
        <v>32</v>
      </c>
      <c r="M1299" s="1" t="s">
        <v>794</v>
      </c>
      <c r="N1299" s="1" t="s">
        <v>268</v>
      </c>
      <c r="O1299" s="1" t="s">
        <v>2243</v>
      </c>
      <c r="P1299" s="1" t="s">
        <v>34</v>
      </c>
      <c r="Q1299" s="1" t="s">
        <v>52</v>
      </c>
      <c r="R1299" s="1" t="s">
        <v>42</v>
      </c>
      <c r="S1299" s="1" t="s">
        <v>53</v>
      </c>
      <c r="T1299" s="1"/>
      <c r="Y1299" s="1"/>
    </row>
    <row r="1300" spans="1:25" x14ac:dyDescent="0.35">
      <c r="A1300" s="1">
        <v>2338</v>
      </c>
      <c r="B1300" s="1" t="str">
        <f>VLOOKUP(Table1[[#This Row],[Customer ID]],'Customer Lookup'!A:B,2,)</f>
        <v>Lynn Hines</v>
      </c>
      <c r="C1300" s="1">
        <v>91481</v>
      </c>
      <c r="D1300" s="1" t="str">
        <f>_xlfn.XLOOKUP(Table1[[#This Row],[Product Sub-Category]],'Product Lookup'!A:A,'Product Lookup'!B:B)</f>
        <v>Binders</v>
      </c>
      <c r="E1300" s="1">
        <v>15</v>
      </c>
      <c r="F1300" s="4">
        <v>6.75</v>
      </c>
      <c r="G1300" s="1">
        <v>0.05</v>
      </c>
      <c r="H1300" s="2">
        <v>42092</v>
      </c>
      <c r="I1300" s="2">
        <v>42092</v>
      </c>
      <c r="J1300" s="1" t="s">
        <v>21</v>
      </c>
      <c r="K1300" s="1">
        <v>20740</v>
      </c>
      <c r="L1300" s="1" t="s">
        <v>32</v>
      </c>
      <c r="M1300" s="1" t="s">
        <v>794</v>
      </c>
      <c r="N1300" s="1" t="s">
        <v>268</v>
      </c>
      <c r="O1300" s="1" t="s">
        <v>2244</v>
      </c>
      <c r="P1300" s="1" t="s">
        <v>58</v>
      </c>
      <c r="Q1300" s="1" t="s">
        <v>2236</v>
      </c>
      <c r="R1300" s="1" t="s">
        <v>42</v>
      </c>
      <c r="S1300" s="1" t="s">
        <v>53</v>
      </c>
      <c r="T1300" s="1"/>
      <c r="Y1300" s="1"/>
    </row>
    <row r="1301" spans="1:25" x14ac:dyDescent="0.35">
      <c r="A1301" s="1">
        <v>2339</v>
      </c>
      <c r="B1301" s="1" t="str">
        <f>VLOOKUP(Table1[[#This Row],[Customer ID]],'Customer Lookup'!A:B,2,)</f>
        <v>Gordon Boswell</v>
      </c>
      <c r="C1301" s="1">
        <v>91482</v>
      </c>
      <c r="D1301" s="1" t="str">
        <f>_xlfn.XLOOKUP(Table1[[#This Row],[Product Sub-Category]],'Product Lookup'!A:A,'Product Lookup'!B:B)</f>
        <v>Envelopes</v>
      </c>
      <c r="E1301" s="1">
        <v>6</v>
      </c>
      <c r="F1301" s="4">
        <v>11.58</v>
      </c>
      <c r="G1301" s="1">
        <v>0.05</v>
      </c>
      <c r="H1301" s="2">
        <v>42149</v>
      </c>
      <c r="I1301" s="2">
        <v>42152</v>
      </c>
      <c r="J1301" s="1" t="s">
        <v>50</v>
      </c>
      <c r="K1301" s="1">
        <v>77015</v>
      </c>
      <c r="L1301" s="1" t="s">
        <v>32</v>
      </c>
      <c r="M1301" s="1" t="s">
        <v>831</v>
      </c>
      <c r="N1301" s="1" t="s">
        <v>112</v>
      </c>
      <c r="O1301" s="1" t="s">
        <v>2245</v>
      </c>
      <c r="P1301" s="1" t="s">
        <v>58</v>
      </c>
      <c r="Q1301" s="1" t="s">
        <v>61</v>
      </c>
      <c r="R1301" s="1" t="s">
        <v>42</v>
      </c>
      <c r="S1301" s="1" t="s">
        <v>53</v>
      </c>
      <c r="T1301" s="1"/>
      <c r="Y1301" s="1"/>
    </row>
    <row r="1302" spans="1:25" x14ac:dyDescent="0.35">
      <c r="A1302" s="1">
        <v>2345</v>
      </c>
      <c r="B1302" s="1" t="str">
        <f>VLOOKUP(Table1[[#This Row],[Customer ID]],'Customer Lookup'!A:B,2,)</f>
        <v>Colleen Marsh</v>
      </c>
      <c r="C1302" s="1">
        <v>89504</v>
      </c>
      <c r="D1302" s="1" t="str">
        <f>_xlfn.XLOOKUP(Table1[[#This Row],[Product Sub-Category]],'Product Lookup'!A:A,'Product Lookup'!B:B)</f>
        <v>Chairs</v>
      </c>
      <c r="E1302" s="1">
        <v>9</v>
      </c>
      <c r="F1302" s="4">
        <v>200.98</v>
      </c>
      <c r="G1302" s="1">
        <v>0.1</v>
      </c>
      <c r="H1302" s="2">
        <v>42077</v>
      </c>
      <c r="I1302" s="2">
        <v>42078</v>
      </c>
      <c r="J1302" s="1" t="s">
        <v>50</v>
      </c>
      <c r="K1302" s="1">
        <v>42003</v>
      </c>
      <c r="L1302" s="1" t="s">
        <v>22</v>
      </c>
      <c r="M1302" s="1" t="s">
        <v>803</v>
      </c>
      <c r="N1302" s="1" t="s">
        <v>347</v>
      </c>
      <c r="O1302" s="1" t="s">
        <v>2245</v>
      </c>
      <c r="P1302" s="1" t="s">
        <v>34</v>
      </c>
      <c r="Q1302" s="1" t="s">
        <v>35</v>
      </c>
      <c r="R1302" s="1" t="s">
        <v>81</v>
      </c>
      <c r="S1302" s="1" t="s">
        <v>36</v>
      </c>
      <c r="T1302" s="1"/>
      <c r="Y1302" s="1"/>
    </row>
    <row r="1303" spans="1:25" x14ac:dyDescent="0.35">
      <c r="A1303" s="1">
        <v>2345</v>
      </c>
      <c r="B1303" s="1" t="str">
        <f>VLOOKUP(Table1[[#This Row],[Customer ID]],'Customer Lookup'!A:B,2,)</f>
        <v>Colleen Marsh</v>
      </c>
      <c r="C1303" s="1">
        <v>89504</v>
      </c>
      <c r="D1303" s="1" t="str">
        <f>_xlfn.XLOOKUP(Table1[[#This Row],[Product Sub-Category]],'Product Lookup'!A:A,'Product Lookup'!B:B)</f>
        <v>Tables</v>
      </c>
      <c r="E1303" s="1">
        <v>2</v>
      </c>
      <c r="F1303" s="4">
        <v>179.29</v>
      </c>
      <c r="G1303" s="1">
        <v>0.1</v>
      </c>
      <c r="H1303" s="2">
        <v>42077</v>
      </c>
      <c r="I1303" s="2">
        <v>42077</v>
      </c>
      <c r="J1303" s="1" t="s">
        <v>50</v>
      </c>
      <c r="K1303" s="1">
        <v>42003</v>
      </c>
      <c r="L1303" s="1" t="s">
        <v>22</v>
      </c>
      <c r="M1303" s="1" t="s">
        <v>803</v>
      </c>
      <c r="N1303" s="1" t="s">
        <v>347</v>
      </c>
      <c r="O1303" s="1" t="s">
        <v>2245</v>
      </c>
      <c r="P1303" s="1" t="s">
        <v>34</v>
      </c>
      <c r="Q1303" s="1" t="s">
        <v>123</v>
      </c>
      <c r="R1303" s="1" t="s">
        <v>81</v>
      </c>
      <c r="S1303" s="1" t="s">
        <v>108</v>
      </c>
      <c r="T1303" s="1"/>
      <c r="Y1303" s="1"/>
    </row>
    <row r="1304" spans="1:25" x14ac:dyDescent="0.35">
      <c r="A1304" s="1">
        <v>2346</v>
      </c>
      <c r="B1304" s="1" t="str">
        <f>VLOOKUP(Table1[[#This Row],[Customer ID]],'Customer Lookup'!A:B,2,)</f>
        <v>Sylvia Kumar</v>
      </c>
      <c r="C1304" s="1">
        <v>89503</v>
      </c>
      <c r="D1304" s="1" t="str">
        <f>_xlfn.XLOOKUP(Table1[[#This Row],[Product Sub-Category]],'Product Lookup'!A:A,'Product Lookup'!B:B)</f>
        <v>Office Machines</v>
      </c>
      <c r="E1304" s="1">
        <v>12</v>
      </c>
      <c r="F1304" s="4">
        <v>297.64</v>
      </c>
      <c r="G1304" s="1">
        <v>0.1</v>
      </c>
      <c r="H1304" s="2">
        <v>42014</v>
      </c>
      <c r="I1304" s="2">
        <v>42019</v>
      </c>
      <c r="J1304" s="1" t="s">
        <v>98</v>
      </c>
      <c r="K1304" s="1">
        <v>40258</v>
      </c>
      <c r="L1304" s="1" t="s">
        <v>22</v>
      </c>
      <c r="M1304" s="1" t="s">
        <v>832</v>
      </c>
      <c r="N1304" s="1" t="s">
        <v>347</v>
      </c>
      <c r="O1304" s="1" t="s">
        <v>2245</v>
      </c>
      <c r="P1304" s="1" t="s">
        <v>73</v>
      </c>
      <c r="Q1304" s="1" t="s">
        <v>74</v>
      </c>
      <c r="R1304" s="1" t="s">
        <v>81</v>
      </c>
      <c r="S1304" s="1" t="s">
        <v>36</v>
      </c>
      <c r="T1304" s="1"/>
      <c r="Y1304" s="1"/>
    </row>
    <row r="1305" spans="1:25" x14ac:dyDescent="0.35">
      <c r="A1305" s="1">
        <v>2346</v>
      </c>
      <c r="B1305" s="1" t="str">
        <f>VLOOKUP(Table1[[#This Row],[Customer ID]],'Customer Lookup'!A:B,2,)</f>
        <v>Sylvia Kumar</v>
      </c>
      <c r="C1305" s="1">
        <v>89505</v>
      </c>
      <c r="D1305" s="1" t="str">
        <f>_xlfn.XLOOKUP(Table1[[#This Row],[Product Sub-Category]],'Product Lookup'!A:A,'Product Lookup'!B:B)</f>
        <v>Tables</v>
      </c>
      <c r="E1305" s="1">
        <v>17</v>
      </c>
      <c r="F1305" s="4">
        <v>218.75</v>
      </c>
      <c r="G1305" s="1">
        <v>0.1</v>
      </c>
      <c r="H1305" s="2">
        <v>42144</v>
      </c>
      <c r="I1305" s="2">
        <v>42145</v>
      </c>
      <c r="J1305" s="1" t="s">
        <v>21</v>
      </c>
      <c r="K1305" s="1">
        <v>40258</v>
      </c>
      <c r="L1305" s="1" t="s">
        <v>22</v>
      </c>
      <c r="M1305" s="1" t="s">
        <v>832</v>
      </c>
      <c r="N1305" s="1" t="s">
        <v>347</v>
      </c>
      <c r="O1305" s="1" t="s">
        <v>2243</v>
      </c>
      <c r="P1305" s="1" t="s">
        <v>34</v>
      </c>
      <c r="Q1305" s="1" t="s">
        <v>123</v>
      </c>
      <c r="R1305" s="1" t="s">
        <v>81</v>
      </c>
      <c r="S1305" s="1" t="s">
        <v>108</v>
      </c>
      <c r="T1305" s="1"/>
      <c r="Y1305" s="1"/>
    </row>
    <row r="1306" spans="1:25" x14ac:dyDescent="0.35">
      <c r="A1306" s="1">
        <v>2351</v>
      </c>
      <c r="B1306" s="1" t="str">
        <f>VLOOKUP(Table1[[#This Row],[Customer ID]],'Customer Lookup'!A:B,2,)</f>
        <v>Faye Silver</v>
      </c>
      <c r="C1306" s="1">
        <v>86163</v>
      </c>
      <c r="D1306" s="1" t="str">
        <f>_xlfn.XLOOKUP(Table1[[#This Row],[Product Sub-Category]],'Product Lookup'!A:A,'Product Lookup'!B:B)</f>
        <v>Paper</v>
      </c>
      <c r="E1306" s="1">
        <v>13</v>
      </c>
      <c r="F1306" s="4">
        <v>6.48</v>
      </c>
      <c r="G1306" s="1">
        <v>0.05</v>
      </c>
      <c r="H1306" s="2">
        <v>42093</v>
      </c>
      <c r="I1306" s="2">
        <v>42096</v>
      </c>
      <c r="J1306" s="1" t="s">
        <v>41</v>
      </c>
      <c r="K1306" s="1">
        <v>21114</v>
      </c>
      <c r="L1306" s="1" t="s">
        <v>32</v>
      </c>
      <c r="M1306" s="1" t="s">
        <v>833</v>
      </c>
      <c r="N1306" s="1" t="s">
        <v>268</v>
      </c>
      <c r="O1306" s="1" t="s">
        <v>2243</v>
      </c>
      <c r="P1306" s="1" t="s">
        <v>58</v>
      </c>
      <c r="Q1306" s="1" t="s">
        <v>83</v>
      </c>
      <c r="R1306" s="1" t="s">
        <v>81</v>
      </c>
      <c r="S1306" s="1" t="s">
        <v>53</v>
      </c>
      <c r="T1306" s="1"/>
      <c r="Y1306" s="1"/>
    </row>
    <row r="1307" spans="1:25" x14ac:dyDescent="0.35">
      <c r="A1307" s="1">
        <v>2352</v>
      </c>
      <c r="B1307" s="1" t="str">
        <f>VLOOKUP(Table1[[#This Row],[Customer ID]],'Customer Lookup'!A:B,2,)</f>
        <v>Kerry Beach</v>
      </c>
      <c r="C1307" s="1">
        <v>86165</v>
      </c>
      <c r="D1307" s="1" t="str">
        <f>_xlfn.XLOOKUP(Table1[[#This Row],[Product Sub-Category]],'Product Lookup'!A:A,'Product Lookup'!B:B)</f>
        <v>Storage</v>
      </c>
      <c r="E1307" s="1">
        <v>18</v>
      </c>
      <c r="F1307" s="4">
        <v>59.76</v>
      </c>
      <c r="G1307" s="1">
        <v>0.05</v>
      </c>
      <c r="H1307" s="2">
        <v>42175</v>
      </c>
      <c r="I1307" s="2">
        <v>42178</v>
      </c>
      <c r="J1307" s="1" t="s">
        <v>41</v>
      </c>
      <c r="K1307" s="1">
        <v>21501</v>
      </c>
      <c r="L1307" s="1" t="s">
        <v>32</v>
      </c>
      <c r="M1307" s="1" t="s">
        <v>834</v>
      </c>
      <c r="N1307" s="1" t="s">
        <v>268</v>
      </c>
      <c r="O1307" s="1" t="s">
        <v>2243</v>
      </c>
      <c r="P1307" s="1" t="s">
        <v>58</v>
      </c>
      <c r="Q1307" s="1" t="s">
        <v>119</v>
      </c>
      <c r="R1307" s="1" t="s">
        <v>104</v>
      </c>
      <c r="S1307" s="1" t="s">
        <v>53</v>
      </c>
      <c r="T1307" s="1"/>
      <c r="Y1307" s="1"/>
    </row>
    <row r="1308" spans="1:25" x14ac:dyDescent="0.35">
      <c r="A1308" s="1">
        <v>2352</v>
      </c>
      <c r="B1308" s="1" t="str">
        <f>VLOOKUP(Table1[[#This Row],[Customer ID]],'Customer Lookup'!A:B,2,)</f>
        <v>Kerry Beach</v>
      </c>
      <c r="C1308" s="1">
        <v>86165</v>
      </c>
      <c r="D1308" s="1" t="str">
        <f>_xlfn.XLOOKUP(Table1[[#This Row],[Product Sub-Category]],'Product Lookup'!A:A,'Product Lookup'!B:B)</f>
        <v>Telephones</v>
      </c>
      <c r="E1308" s="1">
        <v>4</v>
      </c>
      <c r="F1308" s="4">
        <v>195.99</v>
      </c>
      <c r="G1308" s="1">
        <v>0.1</v>
      </c>
      <c r="H1308" s="2">
        <v>42175</v>
      </c>
      <c r="I1308" s="2">
        <v>42178</v>
      </c>
      <c r="J1308" s="1" t="s">
        <v>41</v>
      </c>
      <c r="K1308" s="1">
        <v>21501</v>
      </c>
      <c r="L1308" s="1" t="s">
        <v>32</v>
      </c>
      <c r="M1308" s="1" t="s">
        <v>834</v>
      </c>
      <c r="N1308" s="1" t="s">
        <v>268</v>
      </c>
      <c r="O1308" s="1" t="s">
        <v>2243</v>
      </c>
      <c r="P1308" s="1" t="s">
        <v>73</v>
      </c>
      <c r="Q1308" s="1" t="s">
        <v>2234</v>
      </c>
      <c r="R1308" s="1" t="s">
        <v>104</v>
      </c>
      <c r="S1308" s="1" t="s">
        <v>53</v>
      </c>
      <c r="T1308" s="1"/>
      <c r="Y1308" s="1"/>
    </row>
    <row r="1309" spans="1:25" x14ac:dyDescent="0.35">
      <c r="A1309" s="1">
        <v>2352</v>
      </c>
      <c r="B1309" s="1" t="str">
        <f>VLOOKUP(Table1[[#This Row],[Customer ID]],'Customer Lookup'!A:B,2,)</f>
        <v>Kerry Beach</v>
      </c>
      <c r="C1309" s="1">
        <v>86166</v>
      </c>
      <c r="D1309" s="1" t="str">
        <f>_xlfn.XLOOKUP(Table1[[#This Row],[Product Sub-Category]],'Product Lookup'!A:A,'Product Lookup'!B:B)</f>
        <v>Tables</v>
      </c>
      <c r="E1309" s="1">
        <v>19</v>
      </c>
      <c r="F1309" s="4">
        <v>71.37</v>
      </c>
      <c r="G1309" s="1">
        <v>0.05</v>
      </c>
      <c r="H1309" s="2">
        <v>42178</v>
      </c>
      <c r="I1309" s="2">
        <v>42179</v>
      </c>
      <c r="J1309" s="1" t="s">
        <v>31</v>
      </c>
      <c r="K1309" s="1">
        <v>21501</v>
      </c>
      <c r="L1309" s="1" t="s">
        <v>32</v>
      </c>
      <c r="M1309" s="1" t="s">
        <v>834</v>
      </c>
      <c r="N1309" s="1" t="s">
        <v>268</v>
      </c>
      <c r="O1309" s="1" t="s">
        <v>2243</v>
      </c>
      <c r="P1309" s="1" t="s">
        <v>34</v>
      </c>
      <c r="Q1309" s="1" t="s">
        <v>123</v>
      </c>
      <c r="R1309" s="1" t="s">
        <v>42</v>
      </c>
      <c r="S1309" s="1" t="s">
        <v>178</v>
      </c>
      <c r="T1309" s="1"/>
      <c r="Y1309" s="1"/>
    </row>
    <row r="1310" spans="1:25" x14ac:dyDescent="0.35">
      <c r="A1310" s="1">
        <v>2353</v>
      </c>
      <c r="B1310" s="1" t="str">
        <f>VLOOKUP(Table1[[#This Row],[Customer ID]],'Customer Lookup'!A:B,2,)</f>
        <v>Patrick Lowry</v>
      </c>
      <c r="C1310" s="1">
        <v>86164</v>
      </c>
      <c r="D1310" s="1" t="str">
        <f>_xlfn.XLOOKUP(Table1[[#This Row],[Product Sub-Category]],'Product Lookup'!A:A,'Product Lookup'!B:B)</f>
        <v>Pens</v>
      </c>
      <c r="E1310" s="1">
        <v>22</v>
      </c>
      <c r="F1310" s="4">
        <v>5.98</v>
      </c>
      <c r="G1310" s="1">
        <v>0.05</v>
      </c>
      <c r="H1310" s="2">
        <v>42123</v>
      </c>
      <c r="I1310" s="2">
        <v>42124</v>
      </c>
      <c r="J1310" s="1" t="s">
        <v>41</v>
      </c>
      <c r="K1310" s="1">
        <v>21040</v>
      </c>
      <c r="L1310" s="1" t="s">
        <v>32</v>
      </c>
      <c r="M1310" s="1" t="s">
        <v>835</v>
      </c>
      <c r="N1310" s="1" t="s">
        <v>268</v>
      </c>
      <c r="O1310" s="1" t="s">
        <v>2243</v>
      </c>
      <c r="P1310" s="1" t="s">
        <v>58</v>
      </c>
      <c r="Q1310" s="1" t="s">
        <v>25</v>
      </c>
      <c r="R1310" s="1" t="s">
        <v>81</v>
      </c>
      <c r="S1310" s="1" t="s">
        <v>26</v>
      </c>
      <c r="T1310" s="1"/>
      <c r="Y1310" s="1"/>
    </row>
    <row r="1311" spans="1:25" x14ac:dyDescent="0.35">
      <c r="A1311" s="1">
        <v>2353</v>
      </c>
      <c r="B1311" s="1" t="str">
        <f>VLOOKUP(Table1[[#This Row],[Customer ID]],'Customer Lookup'!A:B,2,)</f>
        <v>Patrick Lowry</v>
      </c>
      <c r="C1311" s="1">
        <v>86164</v>
      </c>
      <c r="D1311" s="1" t="str">
        <f>_xlfn.XLOOKUP(Table1[[#This Row],[Product Sub-Category]],'Product Lookup'!A:A,'Product Lookup'!B:B)</f>
        <v>Telephones</v>
      </c>
      <c r="E1311" s="1">
        <v>2</v>
      </c>
      <c r="F1311" s="4">
        <v>20.99</v>
      </c>
      <c r="G1311" s="1">
        <v>0.05</v>
      </c>
      <c r="H1311" s="2">
        <v>42123</v>
      </c>
      <c r="I1311" s="2">
        <v>42124</v>
      </c>
      <c r="J1311" s="1" t="s">
        <v>41</v>
      </c>
      <c r="K1311" s="1">
        <v>21040</v>
      </c>
      <c r="L1311" s="1" t="s">
        <v>32</v>
      </c>
      <c r="M1311" s="1" t="s">
        <v>835</v>
      </c>
      <c r="N1311" s="1" t="s">
        <v>268</v>
      </c>
      <c r="O1311" s="1" t="s">
        <v>1097</v>
      </c>
      <c r="P1311" s="1" t="s">
        <v>73</v>
      </c>
      <c r="Q1311" s="1" t="s">
        <v>2234</v>
      </c>
      <c r="R1311" s="1" t="s">
        <v>81</v>
      </c>
      <c r="S1311" s="1" t="s">
        <v>26</v>
      </c>
      <c r="T1311" s="1"/>
      <c r="Y1311" s="1"/>
    </row>
    <row r="1312" spans="1:25" x14ac:dyDescent="0.35">
      <c r="A1312" s="1">
        <v>2355</v>
      </c>
      <c r="B1312" s="1" t="str">
        <f>VLOOKUP(Table1[[#This Row],[Customer ID]],'Customer Lookup'!A:B,2,)</f>
        <v>Clyde Burnett</v>
      </c>
      <c r="C1312" s="1">
        <v>91304</v>
      </c>
      <c r="D1312" s="1" t="str">
        <f>_xlfn.XLOOKUP(Table1[[#This Row],[Product Sub-Category]],'Product Lookup'!A:A,'Product Lookup'!B:B)</f>
        <v>Furnishings</v>
      </c>
      <c r="E1312" s="1">
        <v>9</v>
      </c>
      <c r="F1312" s="4">
        <v>78.69</v>
      </c>
      <c r="G1312" s="1">
        <v>0.05</v>
      </c>
      <c r="H1312" s="2">
        <v>42050</v>
      </c>
      <c r="I1312" s="2">
        <v>42051</v>
      </c>
      <c r="J1312" s="1" t="s">
        <v>31</v>
      </c>
      <c r="K1312" s="1">
        <v>92236</v>
      </c>
      <c r="L1312" s="1" t="s">
        <v>32</v>
      </c>
      <c r="M1312" s="1" t="s">
        <v>827</v>
      </c>
      <c r="N1312" s="1" t="s">
        <v>37</v>
      </c>
      <c r="O1312" s="1" t="s">
        <v>1097</v>
      </c>
      <c r="P1312" s="1" t="s">
        <v>34</v>
      </c>
      <c r="Q1312" s="1" t="s">
        <v>52</v>
      </c>
      <c r="R1312" s="1" t="s">
        <v>104</v>
      </c>
      <c r="S1312" s="1" t="s">
        <v>53</v>
      </c>
      <c r="T1312" s="1"/>
      <c r="Y1312" s="1"/>
    </row>
    <row r="1313" spans="1:25" x14ac:dyDescent="0.35">
      <c r="A1313" s="1">
        <v>2355</v>
      </c>
      <c r="B1313" s="1" t="str">
        <f>VLOOKUP(Table1[[#This Row],[Customer ID]],'Customer Lookup'!A:B,2,)</f>
        <v>Clyde Burnett</v>
      </c>
      <c r="C1313" s="1">
        <v>91306</v>
      </c>
      <c r="D1313" s="1" t="str">
        <f>_xlfn.XLOOKUP(Table1[[#This Row],[Product Sub-Category]],'Product Lookup'!A:A,'Product Lookup'!B:B)</f>
        <v>Tables</v>
      </c>
      <c r="E1313" s="1">
        <v>12</v>
      </c>
      <c r="F1313" s="4">
        <v>146.34</v>
      </c>
      <c r="G1313" s="1">
        <v>0.1</v>
      </c>
      <c r="H1313" s="2">
        <v>42171</v>
      </c>
      <c r="I1313" s="2">
        <v>42173</v>
      </c>
      <c r="J1313" s="1" t="s">
        <v>50</v>
      </c>
      <c r="K1313" s="1">
        <v>92236</v>
      </c>
      <c r="L1313" s="1" t="s">
        <v>22</v>
      </c>
      <c r="M1313" s="1" t="s">
        <v>827</v>
      </c>
      <c r="N1313" s="1" t="s">
        <v>37</v>
      </c>
      <c r="O1313" s="1" t="s">
        <v>1097</v>
      </c>
      <c r="P1313" s="1" t="s">
        <v>34</v>
      </c>
      <c r="Q1313" s="1" t="s">
        <v>123</v>
      </c>
      <c r="R1313" s="1" t="s">
        <v>104</v>
      </c>
      <c r="S1313" s="1" t="s">
        <v>108</v>
      </c>
      <c r="T1313" s="1"/>
      <c r="Y1313" s="1"/>
    </row>
    <row r="1314" spans="1:25" x14ac:dyDescent="0.35">
      <c r="A1314" s="1">
        <v>2356</v>
      </c>
      <c r="B1314" s="1" t="str">
        <f>VLOOKUP(Table1[[#This Row],[Customer ID]],'Customer Lookup'!A:B,2,)</f>
        <v>Emma Bloom</v>
      </c>
      <c r="C1314" s="1">
        <v>91305</v>
      </c>
      <c r="D1314" s="1" t="str">
        <f>_xlfn.XLOOKUP(Table1[[#This Row],[Product Sub-Category]],'Product Lookup'!A:A,'Product Lookup'!B:B)</f>
        <v>Furnishings</v>
      </c>
      <c r="E1314" s="1">
        <v>22</v>
      </c>
      <c r="F1314" s="4">
        <v>29.34</v>
      </c>
      <c r="G1314" s="1">
        <v>0.05</v>
      </c>
      <c r="H1314" s="2">
        <v>42078</v>
      </c>
      <c r="I1314" s="2">
        <v>42080</v>
      </c>
      <c r="J1314" s="1" t="s">
        <v>50</v>
      </c>
      <c r="K1314" s="1">
        <v>82901</v>
      </c>
      <c r="L1314" s="1" t="s">
        <v>32</v>
      </c>
      <c r="M1314" s="1" t="s">
        <v>837</v>
      </c>
      <c r="N1314" s="1" t="s">
        <v>836</v>
      </c>
      <c r="O1314" s="1" t="s">
        <v>2245</v>
      </c>
      <c r="P1314" s="1" t="s">
        <v>34</v>
      </c>
      <c r="Q1314" s="1" t="s">
        <v>52</v>
      </c>
      <c r="R1314" s="1" t="s">
        <v>104</v>
      </c>
      <c r="S1314" s="1" t="s">
        <v>53</v>
      </c>
      <c r="T1314" s="1"/>
      <c r="Y1314" s="1"/>
    </row>
    <row r="1315" spans="1:25" x14ac:dyDescent="0.35">
      <c r="A1315" s="1">
        <v>2358</v>
      </c>
      <c r="B1315" s="1" t="str">
        <f>VLOOKUP(Table1[[#This Row],[Customer ID]],'Customer Lookup'!A:B,2,)</f>
        <v>Danielle Baird</v>
      </c>
      <c r="C1315" s="1">
        <v>88267</v>
      </c>
      <c r="D1315" s="1" t="str">
        <f>_xlfn.XLOOKUP(Table1[[#This Row],[Product Sub-Category]],'Product Lookup'!A:A,'Product Lookup'!B:B)</f>
        <v>Telephones</v>
      </c>
      <c r="E1315" s="1">
        <v>2</v>
      </c>
      <c r="F1315" s="4">
        <v>205.99</v>
      </c>
      <c r="G1315" s="1">
        <v>0.1</v>
      </c>
      <c r="H1315" s="2">
        <v>42067</v>
      </c>
      <c r="I1315" s="2">
        <v>42071</v>
      </c>
      <c r="J1315" s="1" t="s">
        <v>98</v>
      </c>
      <c r="K1315" s="1">
        <v>33311</v>
      </c>
      <c r="L1315" s="1" t="s">
        <v>32</v>
      </c>
      <c r="M1315" s="1" t="s">
        <v>778</v>
      </c>
      <c r="N1315" s="1" t="s">
        <v>242</v>
      </c>
      <c r="O1315" s="1" t="s">
        <v>2245</v>
      </c>
      <c r="P1315" s="1" t="s">
        <v>73</v>
      </c>
      <c r="Q1315" s="1" t="s">
        <v>2234</v>
      </c>
      <c r="R1315" s="1" t="s">
        <v>81</v>
      </c>
      <c r="S1315" s="1" t="s">
        <v>53</v>
      </c>
      <c r="T1315" s="1"/>
      <c r="Y1315" s="1"/>
    </row>
    <row r="1316" spans="1:25" x14ac:dyDescent="0.35">
      <c r="A1316" s="1">
        <v>2358</v>
      </c>
      <c r="B1316" s="1" t="str">
        <f>VLOOKUP(Table1[[#This Row],[Customer ID]],'Customer Lookup'!A:B,2,)</f>
        <v>Danielle Baird</v>
      </c>
      <c r="C1316" s="1">
        <v>88268</v>
      </c>
      <c r="D1316" s="1" t="str">
        <f>_xlfn.XLOOKUP(Table1[[#This Row],[Product Sub-Category]],'Product Lookup'!A:A,'Product Lookup'!B:B)</f>
        <v>Scissors</v>
      </c>
      <c r="E1316" s="1">
        <v>19</v>
      </c>
      <c r="F1316" s="4">
        <v>2.08</v>
      </c>
      <c r="G1316" s="1">
        <v>0.05</v>
      </c>
      <c r="H1316" s="2">
        <v>42049</v>
      </c>
      <c r="I1316" s="2">
        <v>42051</v>
      </c>
      <c r="J1316" s="1" t="s">
        <v>41</v>
      </c>
      <c r="K1316" s="1">
        <v>33311</v>
      </c>
      <c r="L1316" s="1" t="s">
        <v>32</v>
      </c>
      <c r="M1316" s="1" t="s">
        <v>778</v>
      </c>
      <c r="N1316" s="1" t="s">
        <v>242</v>
      </c>
      <c r="O1316" s="1" t="s">
        <v>2245</v>
      </c>
      <c r="P1316" s="1" t="s">
        <v>58</v>
      </c>
      <c r="Q1316" s="1" t="s">
        <v>2239</v>
      </c>
      <c r="R1316" s="1" t="s">
        <v>42</v>
      </c>
      <c r="S1316" s="1" t="s">
        <v>44</v>
      </c>
      <c r="T1316" s="1"/>
      <c r="Y1316" s="1"/>
    </row>
    <row r="1317" spans="1:25" x14ac:dyDescent="0.35">
      <c r="A1317" s="1">
        <v>2359</v>
      </c>
      <c r="B1317" s="1" t="str">
        <f>VLOOKUP(Table1[[#This Row],[Customer ID]],'Customer Lookup'!A:B,2,)</f>
        <v>Annie Horne</v>
      </c>
      <c r="C1317" s="1">
        <v>88265</v>
      </c>
      <c r="D1317" s="1" t="str">
        <f>_xlfn.XLOOKUP(Table1[[#This Row],[Product Sub-Category]],'Product Lookup'!A:A,'Product Lookup'!B:B)</f>
        <v>Paper</v>
      </c>
      <c r="E1317" s="1">
        <v>7</v>
      </c>
      <c r="F1317" s="4">
        <v>7.28</v>
      </c>
      <c r="G1317" s="1">
        <v>0.05</v>
      </c>
      <c r="H1317" s="2">
        <v>42040</v>
      </c>
      <c r="I1317" s="2">
        <v>42040</v>
      </c>
      <c r="J1317" s="1" t="s">
        <v>41</v>
      </c>
      <c r="K1317" s="1">
        <v>33917</v>
      </c>
      <c r="L1317" s="1" t="s">
        <v>32</v>
      </c>
      <c r="M1317" s="1" t="s">
        <v>838</v>
      </c>
      <c r="N1317" s="1" t="s">
        <v>242</v>
      </c>
      <c r="O1317" s="1" t="s">
        <v>2245</v>
      </c>
      <c r="P1317" s="1" t="s">
        <v>58</v>
      </c>
      <c r="Q1317" s="1" t="s">
        <v>83</v>
      </c>
      <c r="R1317" s="1" t="s">
        <v>42</v>
      </c>
      <c r="S1317" s="1" t="s">
        <v>26</v>
      </c>
      <c r="T1317" s="1"/>
      <c r="Y1317" s="1"/>
    </row>
    <row r="1318" spans="1:25" x14ac:dyDescent="0.35">
      <c r="A1318" s="1">
        <v>2361</v>
      </c>
      <c r="B1318" s="1" t="str">
        <f>VLOOKUP(Table1[[#This Row],[Customer ID]],'Customer Lookup'!A:B,2,)</f>
        <v>Vincent Daniel</v>
      </c>
      <c r="C1318" s="1">
        <v>88266</v>
      </c>
      <c r="D1318" s="1" t="str">
        <f>_xlfn.XLOOKUP(Table1[[#This Row],[Product Sub-Category]],'Product Lookup'!A:A,'Product Lookup'!B:B)</f>
        <v>Computer Peripherals</v>
      </c>
      <c r="E1318" s="1">
        <v>1</v>
      </c>
      <c r="F1318" s="4">
        <v>8.33</v>
      </c>
      <c r="G1318" s="1">
        <v>0.05</v>
      </c>
      <c r="H1318" s="2">
        <v>42060</v>
      </c>
      <c r="I1318" s="2">
        <v>42061</v>
      </c>
      <c r="J1318" s="1" t="s">
        <v>21</v>
      </c>
      <c r="K1318" s="1">
        <v>32259</v>
      </c>
      <c r="L1318" s="1" t="s">
        <v>32</v>
      </c>
      <c r="M1318" s="1" t="s">
        <v>839</v>
      </c>
      <c r="N1318" s="1" t="s">
        <v>242</v>
      </c>
      <c r="O1318" s="1" t="s">
        <v>2243</v>
      </c>
      <c r="P1318" s="1" t="s">
        <v>73</v>
      </c>
      <c r="Q1318" s="1" t="s">
        <v>144</v>
      </c>
      <c r="R1318" s="1" t="s">
        <v>81</v>
      </c>
      <c r="S1318" s="1" t="s">
        <v>44</v>
      </c>
      <c r="T1318" s="1"/>
      <c r="Y1318" s="1"/>
    </row>
    <row r="1319" spans="1:25" x14ac:dyDescent="0.35">
      <c r="A1319" s="1">
        <v>2363</v>
      </c>
      <c r="B1319" s="1" t="str">
        <f>VLOOKUP(Table1[[#This Row],[Customer ID]],'Customer Lookup'!A:B,2,)</f>
        <v>Jacob Murray</v>
      </c>
      <c r="C1319" s="1">
        <v>90040</v>
      </c>
      <c r="D1319" s="1" t="str">
        <f>_xlfn.XLOOKUP(Table1[[#This Row],[Product Sub-Category]],'Product Lookup'!A:A,'Product Lookup'!B:B)</f>
        <v>Furnishings</v>
      </c>
      <c r="E1319" s="1">
        <v>11</v>
      </c>
      <c r="F1319" s="4">
        <v>5.77</v>
      </c>
      <c r="G1319" s="1">
        <v>0.05</v>
      </c>
      <c r="H1319" s="2">
        <v>42105</v>
      </c>
      <c r="I1319" s="2">
        <v>42107</v>
      </c>
      <c r="J1319" s="1" t="s">
        <v>21</v>
      </c>
      <c r="K1319" s="1">
        <v>44256</v>
      </c>
      <c r="L1319" s="1" t="s">
        <v>32</v>
      </c>
      <c r="M1319" s="1" t="s">
        <v>798</v>
      </c>
      <c r="N1319" s="1" t="s">
        <v>124</v>
      </c>
      <c r="O1319" s="1" t="s">
        <v>2245</v>
      </c>
      <c r="P1319" s="1" t="s">
        <v>34</v>
      </c>
      <c r="Q1319" s="1" t="s">
        <v>52</v>
      </c>
      <c r="R1319" s="1" t="s">
        <v>42</v>
      </c>
      <c r="S1319" s="1" t="s">
        <v>75</v>
      </c>
      <c r="T1319" s="1"/>
      <c r="Y1319" s="1"/>
    </row>
    <row r="1320" spans="1:25" x14ac:dyDescent="0.35">
      <c r="A1320" s="1">
        <v>2369</v>
      </c>
      <c r="B1320" s="1" t="str">
        <f>VLOOKUP(Table1[[#This Row],[Customer ID]],'Customer Lookup'!A:B,2,)</f>
        <v>Mike G Hartman</v>
      </c>
      <c r="C1320" s="1">
        <v>90408</v>
      </c>
      <c r="D1320" s="1" t="str">
        <f>_xlfn.XLOOKUP(Table1[[#This Row],[Product Sub-Category]],'Product Lookup'!A:A,'Product Lookup'!B:B)</f>
        <v>Paper</v>
      </c>
      <c r="E1320" s="1">
        <v>13</v>
      </c>
      <c r="F1320" s="4">
        <v>5.98</v>
      </c>
      <c r="G1320" s="1">
        <v>0.05</v>
      </c>
      <c r="H1320" s="2">
        <v>42017</v>
      </c>
      <c r="I1320" s="2">
        <v>42019</v>
      </c>
      <c r="J1320" s="1" t="s">
        <v>98</v>
      </c>
      <c r="K1320" s="1">
        <v>33024</v>
      </c>
      <c r="L1320" s="1" t="s">
        <v>32</v>
      </c>
      <c r="M1320" s="1" t="s">
        <v>840</v>
      </c>
      <c r="N1320" s="1" t="s">
        <v>242</v>
      </c>
      <c r="O1320" s="1" t="s">
        <v>2244</v>
      </c>
      <c r="P1320" s="1" t="s">
        <v>58</v>
      </c>
      <c r="Q1320" s="1" t="s">
        <v>83</v>
      </c>
      <c r="R1320" s="1" t="s">
        <v>104</v>
      </c>
      <c r="S1320" s="1" t="s">
        <v>53</v>
      </c>
      <c r="T1320" s="1"/>
      <c r="Y1320" s="1"/>
    </row>
    <row r="1321" spans="1:25" x14ac:dyDescent="0.35">
      <c r="A1321" s="1">
        <v>2372</v>
      </c>
      <c r="B1321" s="1" t="str">
        <f>VLOOKUP(Table1[[#This Row],[Customer ID]],'Customer Lookup'!A:B,2,)</f>
        <v>Marvin Parrott</v>
      </c>
      <c r="C1321" s="1">
        <v>90714</v>
      </c>
      <c r="D1321" s="1" t="str">
        <f>_xlfn.XLOOKUP(Table1[[#This Row],[Product Sub-Category]],'Product Lookup'!A:A,'Product Lookup'!B:B)</f>
        <v>Pens</v>
      </c>
      <c r="E1321" s="1">
        <v>4</v>
      </c>
      <c r="F1321" s="4">
        <v>1.76</v>
      </c>
      <c r="G1321" s="1">
        <v>0.05</v>
      </c>
      <c r="H1321" s="2">
        <v>42078</v>
      </c>
      <c r="I1321" s="2">
        <v>42079</v>
      </c>
      <c r="J1321" s="1" t="s">
        <v>50</v>
      </c>
      <c r="K1321" s="1">
        <v>55803</v>
      </c>
      <c r="L1321" s="1" t="s">
        <v>32</v>
      </c>
      <c r="M1321" s="1" t="s">
        <v>841</v>
      </c>
      <c r="N1321" s="1" t="s">
        <v>55</v>
      </c>
      <c r="O1321" s="1" t="s">
        <v>1097</v>
      </c>
      <c r="P1321" s="1" t="s">
        <v>58</v>
      </c>
      <c r="Q1321" s="1" t="s">
        <v>25</v>
      </c>
      <c r="R1321" s="1" t="s">
        <v>81</v>
      </c>
      <c r="S1321" s="1" t="s">
        <v>26</v>
      </c>
      <c r="T1321" s="1"/>
      <c r="Y1321" s="1"/>
    </row>
    <row r="1322" spans="1:25" x14ac:dyDescent="0.35">
      <c r="A1322" s="1">
        <v>2376</v>
      </c>
      <c r="B1322" s="1" t="str">
        <f>VLOOKUP(Table1[[#This Row],[Customer ID]],'Customer Lookup'!A:B,2,)</f>
        <v>Debra Batchelor</v>
      </c>
      <c r="C1322" s="1">
        <v>91321</v>
      </c>
      <c r="D1322" s="1" t="str">
        <f>_xlfn.XLOOKUP(Table1[[#This Row],[Product Sub-Category]],'Product Lookup'!A:A,'Product Lookup'!B:B)</f>
        <v>Pens</v>
      </c>
      <c r="E1322" s="1">
        <v>18</v>
      </c>
      <c r="F1322" s="4">
        <v>3.28</v>
      </c>
      <c r="G1322" s="1">
        <v>0.05</v>
      </c>
      <c r="H1322" s="2">
        <v>42068</v>
      </c>
      <c r="I1322" s="2">
        <v>42069</v>
      </c>
      <c r="J1322" s="1" t="s">
        <v>21</v>
      </c>
      <c r="K1322" s="1">
        <v>83843</v>
      </c>
      <c r="L1322" s="1" t="s">
        <v>32</v>
      </c>
      <c r="M1322" s="1" t="s">
        <v>683</v>
      </c>
      <c r="N1322" s="1" t="s">
        <v>682</v>
      </c>
      <c r="O1322" s="1" t="s">
        <v>1097</v>
      </c>
      <c r="P1322" s="1" t="s">
        <v>58</v>
      </c>
      <c r="Q1322" s="1" t="s">
        <v>25</v>
      </c>
      <c r="R1322" s="1" t="s">
        <v>81</v>
      </c>
      <c r="S1322" s="1" t="s">
        <v>26</v>
      </c>
      <c r="T1322" s="1"/>
      <c r="Y1322" s="1"/>
    </row>
    <row r="1323" spans="1:25" x14ac:dyDescent="0.35">
      <c r="A1323" s="1">
        <v>2376</v>
      </c>
      <c r="B1323" s="1" t="str">
        <f>VLOOKUP(Table1[[#This Row],[Customer ID]],'Customer Lookup'!A:B,2,)</f>
        <v>Debra Batchelor</v>
      </c>
      <c r="C1323" s="1">
        <v>91321</v>
      </c>
      <c r="D1323" s="1" t="str">
        <f>_xlfn.XLOOKUP(Table1[[#This Row],[Product Sub-Category]],'Product Lookup'!A:A,'Product Lookup'!B:B)</f>
        <v>Storage</v>
      </c>
      <c r="E1323" s="1">
        <v>15</v>
      </c>
      <c r="F1323" s="4">
        <v>6.98</v>
      </c>
      <c r="G1323" s="1">
        <v>0.05</v>
      </c>
      <c r="H1323" s="2">
        <v>42068</v>
      </c>
      <c r="I1323" s="2">
        <v>42070</v>
      </c>
      <c r="J1323" s="1" t="s">
        <v>21</v>
      </c>
      <c r="K1323" s="1">
        <v>83843</v>
      </c>
      <c r="L1323" s="1" t="s">
        <v>32</v>
      </c>
      <c r="M1323" s="1" t="s">
        <v>683</v>
      </c>
      <c r="N1323" s="1" t="s">
        <v>682</v>
      </c>
      <c r="O1323" s="1" t="s">
        <v>2244</v>
      </c>
      <c r="P1323" s="1" t="s">
        <v>58</v>
      </c>
      <c r="Q1323" s="1" t="s">
        <v>119</v>
      </c>
      <c r="R1323" s="1" t="s">
        <v>81</v>
      </c>
      <c r="S1323" s="1" t="s">
        <v>53</v>
      </c>
      <c r="T1323" s="1"/>
      <c r="Y1323" s="1"/>
    </row>
    <row r="1324" spans="1:25" x14ac:dyDescent="0.35">
      <c r="A1324" s="1">
        <v>2379</v>
      </c>
      <c r="B1324" s="1" t="str">
        <f>VLOOKUP(Table1[[#This Row],[Customer ID]],'Customer Lookup'!A:B,2,)</f>
        <v>Mildred Briggs</v>
      </c>
      <c r="C1324" s="1">
        <v>86655</v>
      </c>
      <c r="D1324" s="1" t="str">
        <f>_xlfn.XLOOKUP(Table1[[#This Row],[Product Sub-Category]],'Product Lookup'!A:A,'Product Lookup'!B:B)</f>
        <v>Binders</v>
      </c>
      <c r="E1324" s="1">
        <v>12</v>
      </c>
      <c r="F1324" s="4">
        <v>122.99</v>
      </c>
      <c r="G1324" s="1">
        <v>0.1</v>
      </c>
      <c r="H1324" s="2">
        <v>42129</v>
      </c>
      <c r="I1324" s="2">
        <v>42131</v>
      </c>
      <c r="J1324" s="1" t="s">
        <v>98</v>
      </c>
      <c r="K1324" s="1">
        <v>48135</v>
      </c>
      <c r="L1324" s="1" t="s">
        <v>32</v>
      </c>
      <c r="M1324" s="1" t="s">
        <v>762</v>
      </c>
      <c r="N1324" s="1" t="s">
        <v>215</v>
      </c>
      <c r="O1324" s="1" t="s">
        <v>2244</v>
      </c>
      <c r="P1324" s="1" t="s">
        <v>58</v>
      </c>
      <c r="Q1324" s="1" t="s">
        <v>2236</v>
      </c>
      <c r="R1324" s="1" t="s">
        <v>51</v>
      </c>
      <c r="S1324" s="1" t="s">
        <v>53</v>
      </c>
      <c r="T1324" s="1"/>
      <c r="Y1324" s="1"/>
    </row>
    <row r="1325" spans="1:25" x14ac:dyDescent="0.35">
      <c r="A1325" s="1">
        <v>2380</v>
      </c>
      <c r="B1325" s="1" t="str">
        <f>VLOOKUP(Table1[[#This Row],[Customer ID]],'Customer Lookup'!A:B,2,)</f>
        <v>Lisa Branch</v>
      </c>
      <c r="C1325" s="1">
        <v>86654</v>
      </c>
      <c r="D1325" s="1" t="str">
        <f>_xlfn.XLOOKUP(Table1[[#This Row],[Product Sub-Category]],'Product Lookup'!A:A,'Product Lookup'!B:B)</f>
        <v>Pens</v>
      </c>
      <c r="E1325" s="1">
        <v>9</v>
      </c>
      <c r="F1325" s="4">
        <v>3.38</v>
      </c>
      <c r="G1325" s="1">
        <v>0.05</v>
      </c>
      <c r="H1325" s="2">
        <v>42120</v>
      </c>
      <c r="I1325" s="2">
        <v>42122</v>
      </c>
      <c r="J1325" s="1" t="s">
        <v>31</v>
      </c>
      <c r="K1325" s="1">
        <v>49505</v>
      </c>
      <c r="L1325" s="1" t="s">
        <v>32</v>
      </c>
      <c r="M1325" s="1" t="s">
        <v>842</v>
      </c>
      <c r="N1325" s="1" t="s">
        <v>215</v>
      </c>
      <c r="O1325" s="1" t="s">
        <v>2244</v>
      </c>
      <c r="P1325" s="1" t="s">
        <v>58</v>
      </c>
      <c r="Q1325" s="1" t="s">
        <v>25</v>
      </c>
      <c r="R1325" s="1" t="s">
        <v>51</v>
      </c>
      <c r="S1325" s="1" t="s">
        <v>26</v>
      </c>
      <c r="T1325" s="1"/>
      <c r="Y1325" s="1"/>
    </row>
    <row r="1326" spans="1:25" x14ac:dyDescent="0.35">
      <c r="A1326" s="1">
        <v>2380</v>
      </c>
      <c r="B1326" s="1" t="str">
        <f>VLOOKUP(Table1[[#This Row],[Customer ID]],'Customer Lookup'!A:B,2,)</f>
        <v>Lisa Branch</v>
      </c>
      <c r="C1326" s="1">
        <v>86655</v>
      </c>
      <c r="D1326" s="1" t="str">
        <f>_xlfn.XLOOKUP(Table1[[#This Row],[Product Sub-Category]],'Product Lookup'!A:A,'Product Lookup'!B:B)</f>
        <v>Appliances</v>
      </c>
      <c r="E1326" s="1">
        <v>17</v>
      </c>
      <c r="F1326" s="4">
        <v>68.81</v>
      </c>
      <c r="G1326" s="1">
        <v>0.05</v>
      </c>
      <c r="H1326" s="2">
        <v>42129</v>
      </c>
      <c r="I1326" s="2">
        <v>42131</v>
      </c>
      <c r="J1326" s="1" t="s">
        <v>98</v>
      </c>
      <c r="K1326" s="1">
        <v>49505</v>
      </c>
      <c r="L1326" s="1" t="s">
        <v>22</v>
      </c>
      <c r="M1326" s="1" t="s">
        <v>842</v>
      </c>
      <c r="N1326" s="1" t="s">
        <v>215</v>
      </c>
      <c r="O1326" s="1" t="s">
        <v>2243</v>
      </c>
      <c r="P1326" s="1" t="s">
        <v>58</v>
      </c>
      <c r="Q1326" s="1" t="s">
        <v>196</v>
      </c>
      <c r="R1326" s="1" t="s">
        <v>51</v>
      </c>
      <c r="S1326" s="1" t="s">
        <v>36</v>
      </c>
      <c r="T1326" s="1"/>
      <c r="Y1326" s="1"/>
    </row>
    <row r="1327" spans="1:25" x14ac:dyDescent="0.35">
      <c r="A1327" s="1">
        <v>2382</v>
      </c>
      <c r="B1327" s="1" t="str">
        <f>VLOOKUP(Table1[[#This Row],[Customer ID]],'Customer Lookup'!A:B,2,)</f>
        <v>Geoffrey Saunders</v>
      </c>
      <c r="C1327" s="1">
        <v>13606</v>
      </c>
      <c r="D1327" s="1" t="str">
        <f>_xlfn.XLOOKUP(Table1[[#This Row],[Product Sub-Category]],'Product Lookup'!A:A,'Product Lookup'!B:B)</f>
        <v>Pens</v>
      </c>
      <c r="E1327" s="1">
        <v>34</v>
      </c>
      <c r="F1327" s="4">
        <v>3.38</v>
      </c>
      <c r="G1327" s="1">
        <v>0.05</v>
      </c>
      <c r="H1327" s="2">
        <v>42120</v>
      </c>
      <c r="I1327" s="2">
        <v>42122</v>
      </c>
      <c r="J1327" s="1" t="s">
        <v>31</v>
      </c>
      <c r="K1327" s="1">
        <v>10024</v>
      </c>
      <c r="L1327" s="1" t="s">
        <v>32</v>
      </c>
      <c r="M1327" s="1" t="s">
        <v>79</v>
      </c>
      <c r="N1327" s="1" t="s">
        <v>62</v>
      </c>
      <c r="O1327" s="1" t="s">
        <v>2243</v>
      </c>
      <c r="P1327" s="1" t="s">
        <v>58</v>
      </c>
      <c r="Q1327" s="1" t="s">
        <v>25</v>
      </c>
      <c r="R1327" s="1" t="s">
        <v>51</v>
      </c>
      <c r="S1327" s="1" t="s">
        <v>26</v>
      </c>
      <c r="T1327" s="1"/>
      <c r="Y1327" s="1"/>
    </row>
    <row r="1328" spans="1:25" x14ac:dyDescent="0.35">
      <c r="A1328" s="1">
        <v>2382</v>
      </c>
      <c r="B1328" s="1" t="str">
        <f>VLOOKUP(Table1[[#This Row],[Customer ID]],'Customer Lookup'!A:B,2,)</f>
        <v>Geoffrey Saunders</v>
      </c>
      <c r="C1328" s="1">
        <v>962</v>
      </c>
      <c r="D1328" s="1" t="str">
        <f>_xlfn.XLOOKUP(Table1[[#This Row],[Product Sub-Category]],'Product Lookup'!A:A,'Product Lookup'!B:B)</f>
        <v>Binders</v>
      </c>
      <c r="E1328" s="1">
        <v>48</v>
      </c>
      <c r="F1328" s="4">
        <v>122.99</v>
      </c>
      <c r="G1328" s="1">
        <v>0.1</v>
      </c>
      <c r="H1328" s="2">
        <v>42129</v>
      </c>
      <c r="I1328" s="2">
        <v>42131</v>
      </c>
      <c r="J1328" s="1" t="s">
        <v>98</v>
      </c>
      <c r="K1328" s="1">
        <v>10024</v>
      </c>
      <c r="L1328" s="1" t="s">
        <v>32</v>
      </c>
      <c r="M1328" s="1" t="s">
        <v>79</v>
      </c>
      <c r="N1328" s="1" t="s">
        <v>62</v>
      </c>
      <c r="O1328" s="1" t="s">
        <v>2243</v>
      </c>
      <c r="P1328" s="1" t="s">
        <v>58</v>
      </c>
      <c r="Q1328" s="1" t="s">
        <v>2236</v>
      </c>
      <c r="R1328" s="1" t="s">
        <v>51</v>
      </c>
      <c r="S1328" s="1" t="s">
        <v>53</v>
      </c>
      <c r="T1328" s="1"/>
      <c r="Y1328" s="1"/>
    </row>
    <row r="1329" spans="1:25" x14ac:dyDescent="0.35">
      <c r="A1329" s="1">
        <v>2382</v>
      </c>
      <c r="B1329" s="1" t="str">
        <f>VLOOKUP(Table1[[#This Row],[Customer ID]],'Customer Lookup'!A:B,2,)</f>
        <v>Geoffrey Saunders</v>
      </c>
      <c r="C1329" s="1">
        <v>962</v>
      </c>
      <c r="D1329" s="1" t="str">
        <f>_xlfn.XLOOKUP(Table1[[#This Row],[Product Sub-Category]],'Product Lookup'!A:A,'Product Lookup'!B:B)</f>
        <v>Appliances</v>
      </c>
      <c r="E1329" s="1">
        <v>68</v>
      </c>
      <c r="F1329" s="4">
        <v>68.81</v>
      </c>
      <c r="G1329" s="1">
        <v>0.05</v>
      </c>
      <c r="H1329" s="2">
        <v>42129</v>
      </c>
      <c r="I1329" s="2">
        <v>42131</v>
      </c>
      <c r="J1329" s="1" t="s">
        <v>98</v>
      </c>
      <c r="K1329" s="1">
        <v>10024</v>
      </c>
      <c r="L1329" s="1" t="s">
        <v>22</v>
      </c>
      <c r="M1329" s="1" t="s">
        <v>79</v>
      </c>
      <c r="N1329" s="1" t="s">
        <v>62</v>
      </c>
      <c r="O1329" s="1" t="s">
        <v>1097</v>
      </c>
      <c r="P1329" s="1" t="s">
        <v>58</v>
      </c>
      <c r="Q1329" s="1" t="s">
        <v>196</v>
      </c>
      <c r="R1329" s="1" t="s">
        <v>51</v>
      </c>
      <c r="S1329" s="1" t="s">
        <v>36</v>
      </c>
      <c r="T1329" s="1"/>
      <c r="Y1329" s="1"/>
    </row>
    <row r="1330" spans="1:25" x14ac:dyDescent="0.35">
      <c r="A1330" s="1">
        <v>2385</v>
      </c>
      <c r="B1330" s="1" t="str">
        <f>VLOOKUP(Table1[[#This Row],[Customer ID]],'Customer Lookup'!A:B,2,)</f>
        <v>Janice Frye</v>
      </c>
      <c r="C1330" s="1">
        <v>89184</v>
      </c>
      <c r="D1330" s="1" t="str">
        <f>_xlfn.XLOOKUP(Table1[[#This Row],[Product Sub-Category]],'Product Lookup'!A:A,'Product Lookup'!B:B)</f>
        <v>Chairs</v>
      </c>
      <c r="E1330" s="1">
        <v>18</v>
      </c>
      <c r="F1330" s="4">
        <v>130.97999999999999</v>
      </c>
      <c r="G1330" s="1">
        <v>0.1</v>
      </c>
      <c r="H1330" s="2">
        <v>42146</v>
      </c>
      <c r="I1330" s="2">
        <v>42148</v>
      </c>
      <c r="J1330" s="1" t="s">
        <v>41</v>
      </c>
      <c r="K1330" s="1">
        <v>88001</v>
      </c>
      <c r="L1330" s="1" t="s">
        <v>22</v>
      </c>
      <c r="M1330" s="1" t="s">
        <v>843</v>
      </c>
      <c r="N1330" s="1" t="s">
        <v>244</v>
      </c>
      <c r="O1330" s="1" t="s">
        <v>2243</v>
      </c>
      <c r="P1330" s="1" t="s">
        <v>34</v>
      </c>
      <c r="Q1330" s="1" t="s">
        <v>35</v>
      </c>
      <c r="R1330" s="1" t="s">
        <v>51</v>
      </c>
      <c r="S1330" s="1" t="s">
        <v>36</v>
      </c>
      <c r="T1330" s="1"/>
      <c r="Y1330" s="1"/>
    </row>
    <row r="1331" spans="1:25" x14ac:dyDescent="0.35">
      <c r="A1331" s="1">
        <v>2391</v>
      </c>
      <c r="B1331" s="1" t="str">
        <f>VLOOKUP(Table1[[#This Row],[Customer ID]],'Customer Lookup'!A:B,2,)</f>
        <v>Jacob McNeill</v>
      </c>
      <c r="C1331" s="1">
        <v>91122</v>
      </c>
      <c r="D1331" s="1" t="str">
        <f>_xlfn.XLOOKUP(Table1[[#This Row],[Product Sub-Category]],'Product Lookup'!A:A,'Product Lookup'!B:B)</f>
        <v>Computer Peripherals</v>
      </c>
      <c r="E1331" s="1">
        <v>9</v>
      </c>
      <c r="F1331" s="4">
        <v>4.7699999999999996</v>
      </c>
      <c r="G1331" s="1">
        <v>0.05</v>
      </c>
      <c r="H1331" s="2">
        <v>42149</v>
      </c>
      <c r="I1331" s="2">
        <v>42150</v>
      </c>
      <c r="J1331" s="1" t="s">
        <v>31</v>
      </c>
      <c r="K1331" s="1">
        <v>11572</v>
      </c>
      <c r="L1331" s="1" t="s">
        <v>32</v>
      </c>
      <c r="M1331" s="1" t="s">
        <v>844</v>
      </c>
      <c r="N1331" s="1" t="s">
        <v>62</v>
      </c>
      <c r="O1331" s="1" t="s">
        <v>2243</v>
      </c>
      <c r="P1331" s="1" t="s">
        <v>73</v>
      </c>
      <c r="Q1331" s="1" t="s">
        <v>144</v>
      </c>
      <c r="R1331" s="1" t="s">
        <v>81</v>
      </c>
      <c r="S1331" s="1" t="s">
        <v>44</v>
      </c>
      <c r="T1331" s="1"/>
      <c r="Y1331" s="1"/>
    </row>
    <row r="1332" spans="1:25" x14ac:dyDescent="0.35">
      <c r="A1332" s="1">
        <v>2391</v>
      </c>
      <c r="B1332" s="1" t="str">
        <f>VLOOKUP(Table1[[#This Row],[Customer ID]],'Customer Lookup'!A:B,2,)</f>
        <v>Jacob McNeill</v>
      </c>
      <c r="C1332" s="1">
        <v>91122</v>
      </c>
      <c r="D1332" s="1" t="str">
        <f>_xlfn.XLOOKUP(Table1[[#This Row],[Product Sub-Category]],'Product Lookup'!A:A,'Product Lookup'!B:B)</f>
        <v>Envelopes</v>
      </c>
      <c r="E1332" s="1">
        <v>12</v>
      </c>
      <c r="F1332" s="4">
        <v>27.18</v>
      </c>
      <c r="G1332" s="1">
        <v>0.05</v>
      </c>
      <c r="H1332" s="2">
        <v>42149</v>
      </c>
      <c r="I1332" s="2">
        <v>42151</v>
      </c>
      <c r="J1332" s="1" t="s">
        <v>31</v>
      </c>
      <c r="K1332" s="1">
        <v>11572</v>
      </c>
      <c r="L1332" s="1" t="s">
        <v>32</v>
      </c>
      <c r="M1332" s="1" t="s">
        <v>844</v>
      </c>
      <c r="N1332" s="1" t="s">
        <v>62</v>
      </c>
      <c r="O1332" s="1" t="s">
        <v>2243</v>
      </c>
      <c r="P1332" s="1" t="s">
        <v>58</v>
      </c>
      <c r="Q1332" s="1" t="s">
        <v>61</v>
      </c>
      <c r="R1332" s="1" t="s">
        <v>81</v>
      </c>
      <c r="S1332" s="1" t="s">
        <v>53</v>
      </c>
      <c r="T1332" s="1"/>
      <c r="Y1332" s="1"/>
    </row>
    <row r="1333" spans="1:25" x14ac:dyDescent="0.35">
      <c r="A1333" s="1">
        <v>2391</v>
      </c>
      <c r="B1333" s="1" t="str">
        <f>VLOOKUP(Table1[[#This Row],[Customer ID]],'Customer Lookup'!A:B,2,)</f>
        <v>Jacob McNeill</v>
      </c>
      <c r="C1333" s="1">
        <v>91123</v>
      </c>
      <c r="D1333" s="1" t="str">
        <f>_xlfn.XLOOKUP(Table1[[#This Row],[Product Sub-Category]],'Product Lookup'!A:A,'Product Lookup'!B:B)</f>
        <v>Office Machines</v>
      </c>
      <c r="E1333" s="1">
        <v>1</v>
      </c>
      <c r="F1333" s="4">
        <v>999.99</v>
      </c>
      <c r="G1333" s="1">
        <v>0.1</v>
      </c>
      <c r="H1333" s="2">
        <v>42159</v>
      </c>
      <c r="I1333" s="2">
        <v>42161</v>
      </c>
      <c r="J1333" s="1" t="s">
        <v>31</v>
      </c>
      <c r="K1333" s="1">
        <v>11572</v>
      </c>
      <c r="L1333" s="1" t="s">
        <v>32</v>
      </c>
      <c r="M1333" s="1" t="s">
        <v>844</v>
      </c>
      <c r="N1333" s="1" t="s">
        <v>62</v>
      </c>
      <c r="O1333" s="1" t="s">
        <v>2243</v>
      </c>
      <c r="P1333" s="1" t="s">
        <v>73</v>
      </c>
      <c r="Q1333" s="1" t="s">
        <v>74</v>
      </c>
      <c r="R1333" s="1" t="s">
        <v>81</v>
      </c>
      <c r="S1333" s="1" t="s">
        <v>75</v>
      </c>
      <c r="T1333" s="1"/>
      <c r="Y1333" s="1"/>
    </row>
    <row r="1334" spans="1:25" x14ac:dyDescent="0.35">
      <c r="A1334" s="1">
        <v>2391</v>
      </c>
      <c r="B1334" s="1" t="str">
        <f>VLOOKUP(Table1[[#This Row],[Customer ID]],'Customer Lookup'!A:B,2,)</f>
        <v>Jacob McNeill</v>
      </c>
      <c r="C1334" s="1">
        <v>91123</v>
      </c>
      <c r="D1334" s="1" t="str">
        <f>_xlfn.XLOOKUP(Table1[[#This Row],[Product Sub-Category]],'Product Lookup'!A:A,'Product Lookup'!B:B)</f>
        <v>Paper</v>
      </c>
      <c r="E1334" s="1">
        <v>13</v>
      </c>
      <c r="F1334" s="4">
        <v>6.48</v>
      </c>
      <c r="G1334" s="1">
        <v>0.05</v>
      </c>
      <c r="H1334" s="2">
        <v>42159</v>
      </c>
      <c r="I1334" s="2">
        <v>42160</v>
      </c>
      <c r="J1334" s="1" t="s">
        <v>31</v>
      </c>
      <c r="K1334" s="1">
        <v>11572</v>
      </c>
      <c r="L1334" s="1" t="s">
        <v>22</v>
      </c>
      <c r="M1334" s="1" t="s">
        <v>844</v>
      </c>
      <c r="N1334" s="1" t="s">
        <v>62</v>
      </c>
      <c r="O1334" s="1" t="s">
        <v>2245</v>
      </c>
      <c r="P1334" s="1" t="s">
        <v>58</v>
      </c>
      <c r="Q1334" s="1" t="s">
        <v>83</v>
      </c>
      <c r="R1334" s="1" t="s">
        <v>81</v>
      </c>
      <c r="S1334" s="1" t="s">
        <v>53</v>
      </c>
      <c r="T1334" s="1"/>
      <c r="Y1334" s="1"/>
    </row>
    <row r="1335" spans="1:25" x14ac:dyDescent="0.35">
      <c r="A1335" s="1">
        <v>2393</v>
      </c>
      <c r="B1335" s="1" t="str">
        <f>VLOOKUP(Table1[[#This Row],[Customer ID]],'Customer Lookup'!A:B,2,)</f>
        <v>Debbie Dillon</v>
      </c>
      <c r="C1335" s="1">
        <v>86950</v>
      </c>
      <c r="D1335" s="1" t="str">
        <f>_xlfn.XLOOKUP(Table1[[#This Row],[Product Sub-Category]],'Product Lookup'!A:A,'Product Lookup'!B:B)</f>
        <v>Paper</v>
      </c>
      <c r="E1335" s="1">
        <v>2</v>
      </c>
      <c r="F1335" s="4">
        <v>6.48</v>
      </c>
      <c r="G1335" s="1">
        <v>0.05</v>
      </c>
      <c r="H1335" s="2">
        <v>42153</v>
      </c>
      <c r="I1335" s="2">
        <v>42155</v>
      </c>
      <c r="J1335" s="1" t="s">
        <v>50</v>
      </c>
      <c r="K1335" s="1">
        <v>30076</v>
      </c>
      <c r="L1335" s="1" t="s">
        <v>32</v>
      </c>
      <c r="M1335" s="1" t="s">
        <v>358</v>
      </c>
      <c r="N1335" s="1" t="s">
        <v>254</v>
      </c>
      <c r="O1335" s="1" t="s">
        <v>2245</v>
      </c>
      <c r="P1335" s="1" t="s">
        <v>58</v>
      </c>
      <c r="Q1335" s="1" t="s">
        <v>83</v>
      </c>
      <c r="R1335" s="1" t="s">
        <v>81</v>
      </c>
      <c r="S1335" s="1" t="s">
        <v>53</v>
      </c>
      <c r="T1335" s="1"/>
      <c r="Y1335" s="1"/>
    </row>
    <row r="1336" spans="1:25" x14ac:dyDescent="0.35">
      <c r="A1336" s="1">
        <v>2393</v>
      </c>
      <c r="B1336" s="1" t="str">
        <f>VLOOKUP(Table1[[#This Row],[Customer ID]],'Customer Lookup'!A:B,2,)</f>
        <v>Debbie Dillon</v>
      </c>
      <c r="C1336" s="1">
        <v>86951</v>
      </c>
      <c r="D1336" s="1" t="str">
        <f>_xlfn.XLOOKUP(Table1[[#This Row],[Product Sub-Category]],'Product Lookup'!A:A,'Product Lookup'!B:B)</f>
        <v>Furnishings</v>
      </c>
      <c r="E1336" s="1">
        <v>12</v>
      </c>
      <c r="F1336" s="4">
        <v>105.29</v>
      </c>
      <c r="G1336" s="1">
        <v>0.1</v>
      </c>
      <c r="H1336" s="2">
        <v>42008</v>
      </c>
      <c r="I1336" s="2">
        <v>42010</v>
      </c>
      <c r="J1336" s="1" t="s">
        <v>21</v>
      </c>
      <c r="K1336" s="1">
        <v>30076</v>
      </c>
      <c r="L1336" s="1" t="s">
        <v>32</v>
      </c>
      <c r="M1336" s="1" t="s">
        <v>358</v>
      </c>
      <c r="N1336" s="1" t="s">
        <v>254</v>
      </c>
      <c r="O1336" s="1" t="s">
        <v>2245</v>
      </c>
      <c r="P1336" s="1" t="s">
        <v>34</v>
      </c>
      <c r="Q1336" s="1" t="s">
        <v>52</v>
      </c>
      <c r="R1336" s="1" t="s">
        <v>81</v>
      </c>
      <c r="S1336" s="1" t="s">
        <v>178</v>
      </c>
      <c r="T1336" s="1"/>
      <c r="Y1336" s="1"/>
    </row>
    <row r="1337" spans="1:25" x14ac:dyDescent="0.35">
      <c r="A1337" s="1">
        <v>2394</v>
      </c>
      <c r="B1337" s="1" t="str">
        <f>VLOOKUP(Table1[[#This Row],[Customer ID]],'Customer Lookup'!A:B,2,)</f>
        <v>Tina Monroe</v>
      </c>
      <c r="C1337" s="1">
        <v>86949</v>
      </c>
      <c r="D1337" s="1" t="str">
        <f>_xlfn.XLOOKUP(Table1[[#This Row],[Product Sub-Category]],'Product Lookup'!A:A,'Product Lookup'!B:B)</f>
        <v>Binders</v>
      </c>
      <c r="E1337" s="1">
        <v>16</v>
      </c>
      <c r="F1337" s="4">
        <v>11.7</v>
      </c>
      <c r="G1337" s="1">
        <v>0.05</v>
      </c>
      <c r="H1337" s="2">
        <v>42125</v>
      </c>
      <c r="I1337" s="2">
        <v>42127</v>
      </c>
      <c r="J1337" s="1" t="s">
        <v>41</v>
      </c>
      <c r="K1337" s="1">
        <v>30328</v>
      </c>
      <c r="L1337" s="1" t="s">
        <v>32</v>
      </c>
      <c r="M1337" s="1" t="s">
        <v>845</v>
      </c>
      <c r="N1337" s="1" t="s">
        <v>254</v>
      </c>
      <c r="O1337" s="1" t="s">
        <v>2245</v>
      </c>
      <c r="P1337" s="1" t="s">
        <v>58</v>
      </c>
      <c r="Q1337" s="1" t="s">
        <v>2236</v>
      </c>
      <c r="R1337" s="1" t="s">
        <v>81</v>
      </c>
      <c r="S1337" s="1" t="s">
        <v>53</v>
      </c>
      <c r="T1337" s="1"/>
      <c r="Y1337" s="1"/>
    </row>
    <row r="1338" spans="1:25" x14ac:dyDescent="0.35">
      <c r="A1338" s="1">
        <v>2394</v>
      </c>
      <c r="B1338" s="1" t="str">
        <f>VLOOKUP(Table1[[#This Row],[Customer ID]],'Customer Lookup'!A:B,2,)</f>
        <v>Tina Monroe</v>
      </c>
      <c r="C1338" s="1">
        <v>86949</v>
      </c>
      <c r="D1338" s="1" t="str">
        <f>_xlfn.XLOOKUP(Table1[[#This Row],[Product Sub-Category]],'Product Lookup'!A:A,'Product Lookup'!B:B)</f>
        <v>Binders</v>
      </c>
      <c r="E1338" s="1">
        <v>9</v>
      </c>
      <c r="F1338" s="4">
        <v>4.55</v>
      </c>
      <c r="G1338" s="1">
        <v>0.05</v>
      </c>
      <c r="H1338" s="2">
        <v>42125</v>
      </c>
      <c r="I1338" s="2">
        <v>42125</v>
      </c>
      <c r="J1338" s="1" t="s">
        <v>41</v>
      </c>
      <c r="K1338" s="1">
        <v>30328</v>
      </c>
      <c r="L1338" s="1" t="s">
        <v>32</v>
      </c>
      <c r="M1338" s="1" t="s">
        <v>845</v>
      </c>
      <c r="N1338" s="1" t="s">
        <v>254</v>
      </c>
      <c r="O1338" s="1" t="s">
        <v>2245</v>
      </c>
      <c r="P1338" s="1" t="s">
        <v>58</v>
      </c>
      <c r="Q1338" s="1" t="s">
        <v>2236</v>
      </c>
      <c r="R1338" s="1" t="s">
        <v>81</v>
      </c>
      <c r="S1338" s="1" t="s">
        <v>53</v>
      </c>
      <c r="T1338" s="1"/>
      <c r="Y1338" s="1"/>
    </row>
    <row r="1339" spans="1:25" x14ac:dyDescent="0.35">
      <c r="A1339" s="1">
        <v>2395</v>
      </c>
      <c r="B1339" s="1" t="str">
        <f>VLOOKUP(Table1[[#This Row],[Customer ID]],'Customer Lookup'!A:B,2,)</f>
        <v>Beverly Roberts</v>
      </c>
      <c r="C1339" s="1">
        <v>86952</v>
      </c>
      <c r="D1339" s="1" t="str">
        <f>_xlfn.XLOOKUP(Table1[[#This Row],[Product Sub-Category]],'Product Lookup'!A:A,'Product Lookup'!B:B)</f>
        <v>Appliances</v>
      </c>
      <c r="E1339" s="1">
        <v>15</v>
      </c>
      <c r="F1339" s="4">
        <v>60.97</v>
      </c>
      <c r="G1339" s="1">
        <v>0.05</v>
      </c>
      <c r="H1339" s="2">
        <v>42086</v>
      </c>
      <c r="I1339" s="2">
        <v>42087</v>
      </c>
      <c r="J1339" s="1" t="s">
        <v>31</v>
      </c>
      <c r="K1339" s="1">
        <v>31401</v>
      </c>
      <c r="L1339" s="1" t="s">
        <v>32</v>
      </c>
      <c r="M1339" s="1" t="s">
        <v>846</v>
      </c>
      <c r="N1339" s="1" t="s">
        <v>254</v>
      </c>
      <c r="O1339" s="1" t="s">
        <v>2244</v>
      </c>
      <c r="P1339" s="1" t="s">
        <v>58</v>
      </c>
      <c r="Q1339" s="1" t="s">
        <v>196</v>
      </c>
      <c r="R1339" s="1" t="s">
        <v>81</v>
      </c>
      <c r="S1339" s="1" t="s">
        <v>53</v>
      </c>
      <c r="T1339" s="1"/>
      <c r="Y1339" s="1"/>
    </row>
    <row r="1340" spans="1:25" x14ac:dyDescent="0.35">
      <c r="A1340" s="1">
        <v>2398</v>
      </c>
      <c r="B1340" s="1" t="str">
        <f>VLOOKUP(Table1[[#This Row],[Customer ID]],'Customer Lookup'!A:B,2,)</f>
        <v>Julian F Wolfe</v>
      </c>
      <c r="C1340" s="1">
        <v>86373</v>
      </c>
      <c r="D1340" s="1" t="str">
        <f>_xlfn.XLOOKUP(Table1[[#This Row],[Product Sub-Category]],'Product Lookup'!A:A,'Product Lookup'!B:B)</f>
        <v>Paper</v>
      </c>
      <c r="E1340" s="1">
        <v>12</v>
      </c>
      <c r="F1340" s="4">
        <v>7.64</v>
      </c>
      <c r="G1340" s="1">
        <v>0.05</v>
      </c>
      <c r="H1340" s="2">
        <v>42059</v>
      </c>
      <c r="I1340" s="2">
        <v>42061</v>
      </c>
      <c r="J1340" s="1" t="s">
        <v>31</v>
      </c>
      <c r="K1340" s="1">
        <v>60103</v>
      </c>
      <c r="L1340" s="1" t="s">
        <v>32</v>
      </c>
      <c r="M1340" s="1" t="s">
        <v>847</v>
      </c>
      <c r="N1340" s="1" t="s">
        <v>142</v>
      </c>
      <c r="O1340" s="1" t="s">
        <v>2245</v>
      </c>
      <c r="P1340" s="1" t="s">
        <v>58</v>
      </c>
      <c r="Q1340" s="1" t="s">
        <v>83</v>
      </c>
      <c r="R1340" s="1" t="s">
        <v>81</v>
      </c>
      <c r="S1340" s="1" t="s">
        <v>26</v>
      </c>
      <c r="T1340" s="1"/>
      <c r="Y1340" s="1"/>
    </row>
    <row r="1341" spans="1:25" x14ac:dyDescent="0.35">
      <c r="A1341" s="1">
        <v>2417</v>
      </c>
      <c r="B1341" s="1" t="str">
        <f>VLOOKUP(Table1[[#This Row],[Customer ID]],'Customer Lookup'!A:B,2,)</f>
        <v>Ken H Frazier</v>
      </c>
      <c r="C1341" s="1">
        <v>86754</v>
      </c>
      <c r="D1341" s="1" t="str">
        <f>_xlfn.XLOOKUP(Table1[[#This Row],[Product Sub-Category]],'Product Lookup'!A:A,'Product Lookup'!B:B)</f>
        <v>Telephones</v>
      </c>
      <c r="E1341" s="1">
        <v>13</v>
      </c>
      <c r="F1341" s="4">
        <v>65.989999999999995</v>
      </c>
      <c r="G1341" s="1">
        <v>0.05</v>
      </c>
      <c r="H1341" s="2">
        <v>42077</v>
      </c>
      <c r="I1341" s="2">
        <v>42078</v>
      </c>
      <c r="J1341" s="1" t="s">
        <v>50</v>
      </c>
      <c r="K1341" s="1">
        <v>22124</v>
      </c>
      <c r="L1341" s="1" t="s">
        <v>32</v>
      </c>
      <c r="M1341" s="1" t="s">
        <v>769</v>
      </c>
      <c r="N1341" s="1" t="s">
        <v>117</v>
      </c>
      <c r="O1341" s="1" t="s">
        <v>2245</v>
      </c>
      <c r="P1341" s="1" t="s">
        <v>73</v>
      </c>
      <c r="Q1341" s="1" t="s">
        <v>2234</v>
      </c>
      <c r="R1341" s="1" t="s">
        <v>104</v>
      </c>
      <c r="S1341" s="1" t="s">
        <v>53</v>
      </c>
      <c r="T1341" s="1"/>
      <c r="Y1341" s="1"/>
    </row>
    <row r="1342" spans="1:25" x14ac:dyDescent="0.35">
      <c r="A1342" s="1">
        <v>2418</v>
      </c>
      <c r="B1342" s="1" t="str">
        <f>VLOOKUP(Table1[[#This Row],[Customer ID]],'Customer Lookup'!A:B,2,)</f>
        <v>Kyle Fink</v>
      </c>
      <c r="C1342" s="1">
        <v>86750</v>
      </c>
      <c r="D1342" s="1" t="str">
        <f>_xlfn.XLOOKUP(Table1[[#This Row],[Product Sub-Category]],'Product Lookup'!A:A,'Product Lookup'!B:B)</f>
        <v>Pens</v>
      </c>
      <c r="E1342" s="1">
        <v>4</v>
      </c>
      <c r="F1342" s="4">
        <v>2.1</v>
      </c>
      <c r="G1342" s="1">
        <v>0.05</v>
      </c>
      <c r="H1342" s="2">
        <v>42010</v>
      </c>
      <c r="I1342" s="2">
        <v>42011</v>
      </c>
      <c r="J1342" s="1" t="s">
        <v>41</v>
      </c>
      <c r="K1342" s="1">
        <v>23805</v>
      </c>
      <c r="L1342" s="1" t="s">
        <v>32</v>
      </c>
      <c r="M1342" s="1" t="s">
        <v>848</v>
      </c>
      <c r="N1342" s="1" t="s">
        <v>117</v>
      </c>
      <c r="O1342" s="1" t="s">
        <v>2245</v>
      </c>
      <c r="P1342" s="1" t="s">
        <v>58</v>
      </c>
      <c r="Q1342" s="1" t="s">
        <v>25</v>
      </c>
      <c r="R1342" s="1" t="s">
        <v>104</v>
      </c>
      <c r="S1342" s="1" t="s">
        <v>26</v>
      </c>
      <c r="T1342" s="1"/>
      <c r="Y1342" s="1"/>
    </row>
    <row r="1343" spans="1:25" x14ac:dyDescent="0.35">
      <c r="A1343" s="1">
        <v>2418</v>
      </c>
      <c r="B1343" s="1" t="str">
        <f>VLOOKUP(Table1[[#This Row],[Customer ID]],'Customer Lookup'!A:B,2,)</f>
        <v>Kyle Fink</v>
      </c>
      <c r="C1343" s="1">
        <v>86753</v>
      </c>
      <c r="D1343" s="1" t="str">
        <f>_xlfn.XLOOKUP(Table1[[#This Row],[Product Sub-Category]],'Product Lookup'!A:A,'Product Lookup'!B:B)</f>
        <v>Copiers</v>
      </c>
      <c r="E1343" s="1">
        <v>11</v>
      </c>
      <c r="F1343" s="4">
        <v>599.99</v>
      </c>
      <c r="G1343" s="1">
        <v>0.1</v>
      </c>
      <c r="H1343" s="2">
        <v>42014</v>
      </c>
      <c r="I1343" s="2">
        <v>42015</v>
      </c>
      <c r="J1343" s="1" t="s">
        <v>21</v>
      </c>
      <c r="K1343" s="1">
        <v>23805</v>
      </c>
      <c r="L1343" s="1" t="s">
        <v>32</v>
      </c>
      <c r="M1343" s="1" t="s">
        <v>848</v>
      </c>
      <c r="N1343" s="1" t="s">
        <v>117</v>
      </c>
      <c r="O1343" s="1" t="s">
        <v>2245</v>
      </c>
      <c r="P1343" s="1" t="s">
        <v>73</v>
      </c>
      <c r="Q1343" s="1" t="s">
        <v>2241</v>
      </c>
      <c r="R1343" s="1" t="s">
        <v>104</v>
      </c>
      <c r="S1343" s="1" t="s">
        <v>178</v>
      </c>
      <c r="T1343" s="1"/>
      <c r="Y1343" s="1"/>
    </row>
    <row r="1344" spans="1:25" x14ac:dyDescent="0.35">
      <c r="A1344" s="1">
        <v>2418</v>
      </c>
      <c r="B1344" s="1" t="str">
        <f>VLOOKUP(Table1[[#This Row],[Customer ID]],'Customer Lookup'!A:B,2,)</f>
        <v>Kyle Fink</v>
      </c>
      <c r="C1344" s="1">
        <v>86753</v>
      </c>
      <c r="D1344" s="1" t="str">
        <f>_xlfn.XLOOKUP(Table1[[#This Row],[Product Sub-Category]],'Product Lookup'!A:A,'Product Lookup'!B:B)</f>
        <v>Pens</v>
      </c>
      <c r="E1344" s="1">
        <v>10</v>
      </c>
      <c r="F1344" s="4">
        <v>2.78</v>
      </c>
      <c r="G1344" s="1">
        <v>0.05</v>
      </c>
      <c r="H1344" s="2">
        <v>42014</v>
      </c>
      <c r="I1344" s="2">
        <v>42016</v>
      </c>
      <c r="J1344" s="1" t="s">
        <v>21</v>
      </c>
      <c r="K1344" s="1">
        <v>23805</v>
      </c>
      <c r="L1344" s="1" t="s">
        <v>32</v>
      </c>
      <c r="M1344" s="1" t="s">
        <v>848</v>
      </c>
      <c r="N1344" s="1" t="s">
        <v>117</v>
      </c>
      <c r="O1344" s="1" t="s">
        <v>2245</v>
      </c>
      <c r="P1344" s="1" t="s">
        <v>58</v>
      </c>
      <c r="Q1344" s="1" t="s">
        <v>25</v>
      </c>
      <c r="R1344" s="1" t="s">
        <v>104</v>
      </c>
      <c r="S1344" s="1" t="s">
        <v>26</v>
      </c>
      <c r="T1344" s="1"/>
      <c r="Y1344" s="1"/>
    </row>
    <row r="1345" spans="1:25" x14ac:dyDescent="0.35">
      <c r="A1345" s="1">
        <v>2419</v>
      </c>
      <c r="B1345" s="1" t="str">
        <f>VLOOKUP(Table1[[#This Row],[Customer ID]],'Customer Lookup'!A:B,2,)</f>
        <v>Sandra Faulkner</v>
      </c>
      <c r="C1345" s="1">
        <v>86751</v>
      </c>
      <c r="D1345" s="1" t="str">
        <f>_xlfn.XLOOKUP(Table1[[#This Row],[Product Sub-Category]],'Product Lookup'!A:A,'Product Lookup'!B:B)</f>
        <v>Appliances</v>
      </c>
      <c r="E1345" s="1">
        <v>5</v>
      </c>
      <c r="F1345" s="4">
        <v>225.04</v>
      </c>
      <c r="G1345" s="1">
        <v>0.1</v>
      </c>
      <c r="H1345" s="2">
        <v>42089</v>
      </c>
      <c r="I1345" s="2">
        <v>42089</v>
      </c>
      <c r="J1345" s="1" t="s">
        <v>31</v>
      </c>
      <c r="K1345" s="1">
        <v>23701</v>
      </c>
      <c r="L1345" s="1" t="s">
        <v>32</v>
      </c>
      <c r="M1345" s="1" t="s">
        <v>591</v>
      </c>
      <c r="N1345" s="1" t="s">
        <v>117</v>
      </c>
      <c r="O1345" s="1" t="s">
        <v>2245</v>
      </c>
      <c r="P1345" s="1" t="s">
        <v>58</v>
      </c>
      <c r="Q1345" s="1" t="s">
        <v>196</v>
      </c>
      <c r="R1345" s="1" t="s">
        <v>104</v>
      </c>
      <c r="S1345" s="1" t="s">
        <v>75</v>
      </c>
      <c r="T1345" s="1"/>
      <c r="Y1345" s="1"/>
    </row>
    <row r="1346" spans="1:25" x14ac:dyDescent="0.35">
      <c r="A1346" s="1">
        <v>2419</v>
      </c>
      <c r="B1346" s="1" t="str">
        <f>VLOOKUP(Table1[[#This Row],[Customer ID]],'Customer Lookup'!A:B,2,)</f>
        <v>Sandra Faulkner</v>
      </c>
      <c r="C1346" s="1">
        <v>86751</v>
      </c>
      <c r="D1346" s="1" t="str">
        <f>_xlfn.XLOOKUP(Table1[[#This Row],[Product Sub-Category]],'Product Lookup'!A:A,'Product Lookup'!B:B)</f>
        <v>Binders</v>
      </c>
      <c r="E1346" s="1">
        <v>7</v>
      </c>
      <c r="F1346" s="4">
        <v>7.84</v>
      </c>
      <c r="G1346" s="1">
        <v>0.05</v>
      </c>
      <c r="H1346" s="2">
        <v>42089</v>
      </c>
      <c r="I1346" s="2">
        <v>42092</v>
      </c>
      <c r="J1346" s="1" t="s">
        <v>31</v>
      </c>
      <c r="K1346" s="1">
        <v>23701</v>
      </c>
      <c r="L1346" s="1" t="s">
        <v>32</v>
      </c>
      <c r="M1346" s="1" t="s">
        <v>591</v>
      </c>
      <c r="N1346" s="1" t="s">
        <v>117</v>
      </c>
      <c r="O1346" s="1" t="s">
        <v>2245</v>
      </c>
      <c r="P1346" s="1" t="s">
        <v>58</v>
      </c>
      <c r="Q1346" s="1" t="s">
        <v>2236</v>
      </c>
      <c r="R1346" s="1" t="s">
        <v>104</v>
      </c>
      <c r="S1346" s="1" t="s">
        <v>53</v>
      </c>
      <c r="T1346" s="1"/>
      <c r="Y1346" s="1"/>
    </row>
    <row r="1347" spans="1:25" x14ac:dyDescent="0.35">
      <c r="A1347" s="1">
        <v>2420</v>
      </c>
      <c r="B1347" s="1" t="str">
        <f>VLOOKUP(Table1[[#This Row],[Customer ID]],'Customer Lookup'!A:B,2,)</f>
        <v>Wesley Cho</v>
      </c>
      <c r="C1347" s="1">
        <v>86752</v>
      </c>
      <c r="D1347" s="1" t="str">
        <f>_xlfn.XLOOKUP(Table1[[#This Row],[Product Sub-Category]],'Product Lookup'!A:A,'Product Lookup'!B:B)</f>
        <v>Paper</v>
      </c>
      <c r="E1347" s="1">
        <v>11</v>
      </c>
      <c r="F1347" s="4">
        <v>9.11</v>
      </c>
      <c r="G1347" s="1">
        <v>0.05</v>
      </c>
      <c r="H1347" s="2">
        <v>42130</v>
      </c>
      <c r="I1347" s="2">
        <v>42130</v>
      </c>
      <c r="J1347" s="1" t="s">
        <v>21</v>
      </c>
      <c r="K1347" s="1">
        <v>23223</v>
      </c>
      <c r="L1347" s="1" t="s">
        <v>32</v>
      </c>
      <c r="M1347" s="1" t="s">
        <v>627</v>
      </c>
      <c r="N1347" s="1" t="s">
        <v>117</v>
      </c>
      <c r="O1347" s="1" t="s">
        <v>2244</v>
      </c>
      <c r="P1347" s="1" t="s">
        <v>58</v>
      </c>
      <c r="Q1347" s="1" t="s">
        <v>83</v>
      </c>
      <c r="R1347" s="1" t="s">
        <v>104</v>
      </c>
      <c r="S1347" s="1" t="s">
        <v>26</v>
      </c>
      <c r="T1347" s="1"/>
      <c r="Y1347" s="1"/>
    </row>
    <row r="1348" spans="1:25" x14ac:dyDescent="0.35">
      <c r="A1348" s="1">
        <v>2422</v>
      </c>
      <c r="B1348" s="1" t="str">
        <f>VLOOKUP(Table1[[#This Row],[Customer ID]],'Customer Lookup'!A:B,2,)</f>
        <v>Arlene Wiggins Dalton</v>
      </c>
      <c r="C1348" s="1">
        <v>89053</v>
      </c>
      <c r="D1348" s="1" t="str">
        <f>_xlfn.XLOOKUP(Table1[[#This Row],[Product Sub-Category]],'Product Lookup'!A:A,'Product Lookup'!B:B)</f>
        <v>Chairs</v>
      </c>
      <c r="E1348" s="1">
        <v>12</v>
      </c>
      <c r="F1348" s="4">
        <v>150.97999999999999</v>
      </c>
      <c r="G1348" s="1">
        <v>0.1</v>
      </c>
      <c r="H1348" s="2">
        <v>42148</v>
      </c>
      <c r="I1348" s="2">
        <v>42149</v>
      </c>
      <c r="J1348" s="1" t="s">
        <v>31</v>
      </c>
      <c r="K1348" s="1">
        <v>77340</v>
      </c>
      <c r="L1348" s="1" t="s">
        <v>22</v>
      </c>
      <c r="M1348" s="1" t="s">
        <v>849</v>
      </c>
      <c r="N1348" s="1" t="s">
        <v>112</v>
      </c>
      <c r="O1348" s="1" t="s">
        <v>2244</v>
      </c>
      <c r="P1348" s="1" t="s">
        <v>34</v>
      </c>
      <c r="Q1348" s="1" t="s">
        <v>35</v>
      </c>
      <c r="R1348" s="1" t="s">
        <v>42</v>
      </c>
      <c r="S1348" s="1" t="s">
        <v>36</v>
      </c>
      <c r="T1348" s="1"/>
      <c r="Y1348" s="1"/>
    </row>
    <row r="1349" spans="1:25" x14ac:dyDescent="0.35">
      <c r="A1349" s="1">
        <v>2422</v>
      </c>
      <c r="B1349" s="1" t="str">
        <f>VLOOKUP(Table1[[#This Row],[Customer ID]],'Customer Lookup'!A:B,2,)</f>
        <v>Arlene Wiggins Dalton</v>
      </c>
      <c r="C1349" s="1">
        <v>89055</v>
      </c>
      <c r="D1349" s="1" t="str">
        <f>_xlfn.XLOOKUP(Table1[[#This Row],[Product Sub-Category]],'Product Lookup'!A:A,'Product Lookup'!B:B)</f>
        <v>Binders</v>
      </c>
      <c r="E1349" s="1">
        <v>10</v>
      </c>
      <c r="F1349" s="4">
        <v>3.89</v>
      </c>
      <c r="G1349" s="1">
        <v>0.05</v>
      </c>
      <c r="H1349" s="2">
        <v>42026</v>
      </c>
      <c r="I1349" s="2">
        <v>42028</v>
      </c>
      <c r="J1349" s="1" t="s">
        <v>50</v>
      </c>
      <c r="K1349" s="1">
        <v>77340</v>
      </c>
      <c r="L1349" s="1" t="s">
        <v>22</v>
      </c>
      <c r="M1349" s="1" t="s">
        <v>849</v>
      </c>
      <c r="N1349" s="1" t="s">
        <v>112</v>
      </c>
      <c r="O1349" s="1" t="s">
        <v>2244</v>
      </c>
      <c r="P1349" s="1" t="s">
        <v>58</v>
      </c>
      <c r="Q1349" s="1" t="s">
        <v>2236</v>
      </c>
      <c r="R1349" s="1" t="s">
        <v>42</v>
      </c>
      <c r="S1349" s="1" t="s">
        <v>53</v>
      </c>
      <c r="T1349" s="1"/>
      <c r="Y1349" s="1"/>
    </row>
    <row r="1350" spans="1:25" x14ac:dyDescent="0.35">
      <c r="A1350" s="1">
        <v>2423</v>
      </c>
      <c r="B1350" s="1" t="str">
        <f>VLOOKUP(Table1[[#This Row],[Customer ID]],'Customer Lookup'!A:B,2,)</f>
        <v>Nicholas Wallace</v>
      </c>
      <c r="C1350" s="1">
        <v>89054</v>
      </c>
      <c r="D1350" s="1" t="str">
        <f>_xlfn.XLOOKUP(Table1[[#This Row],[Product Sub-Category]],'Product Lookup'!A:A,'Product Lookup'!B:B)</f>
        <v>Computer Peripherals</v>
      </c>
      <c r="E1350" s="1">
        <v>4</v>
      </c>
      <c r="F1350" s="4">
        <v>100.98</v>
      </c>
      <c r="G1350" s="1">
        <v>0.1</v>
      </c>
      <c r="H1350" s="2">
        <v>42025</v>
      </c>
      <c r="I1350" s="2">
        <v>42030</v>
      </c>
      <c r="J1350" s="1" t="s">
        <v>98</v>
      </c>
      <c r="K1350" s="1">
        <v>76053</v>
      </c>
      <c r="L1350" s="1" t="s">
        <v>32</v>
      </c>
      <c r="M1350" s="1" t="s">
        <v>850</v>
      </c>
      <c r="N1350" s="1" t="s">
        <v>112</v>
      </c>
      <c r="O1350" s="1" t="s">
        <v>2244</v>
      </c>
      <c r="P1350" s="1" t="s">
        <v>73</v>
      </c>
      <c r="Q1350" s="1" t="s">
        <v>144</v>
      </c>
      <c r="R1350" s="1" t="s">
        <v>42</v>
      </c>
      <c r="S1350" s="1" t="s">
        <v>53</v>
      </c>
      <c r="T1350" s="1"/>
      <c r="Y1350" s="1"/>
    </row>
    <row r="1351" spans="1:25" x14ac:dyDescent="0.35">
      <c r="A1351" s="1">
        <v>2426</v>
      </c>
      <c r="B1351" s="1" t="str">
        <f>VLOOKUP(Table1[[#This Row],[Customer ID]],'Customer Lookup'!A:B,2,)</f>
        <v>Dorothy Holt</v>
      </c>
      <c r="C1351" s="1">
        <v>90859</v>
      </c>
      <c r="D1351" s="1" t="str">
        <f>_xlfn.XLOOKUP(Table1[[#This Row],[Product Sub-Category]],'Product Lookup'!A:A,'Product Lookup'!B:B)</f>
        <v>Furnishings</v>
      </c>
      <c r="E1351" s="1">
        <v>3</v>
      </c>
      <c r="F1351" s="4">
        <v>30.93</v>
      </c>
      <c r="G1351" s="1">
        <v>0.05</v>
      </c>
      <c r="H1351" s="2">
        <v>42078</v>
      </c>
      <c r="I1351" s="2">
        <v>42079</v>
      </c>
      <c r="J1351" s="1" t="s">
        <v>21</v>
      </c>
      <c r="K1351" s="1">
        <v>75061</v>
      </c>
      <c r="L1351" s="1" t="s">
        <v>32</v>
      </c>
      <c r="M1351" s="1" t="s">
        <v>851</v>
      </c>
      <c r="N1351" s="1" t="s">
        <v>112</v>
      </c>
      <c r="O1351" s="1" t="s">
        <v>2244</v>
      </c>
      <c r="P1351" s="1" t="s">
        <v>34</v>
      </c>
      <c r="Q1351" s="1" t="s">
        <v>52</v>
      </c>
      <c r="R1351" s="1" t="s">
        <v>51</v>
      </c>
      <c r="S1351" s="1" t="s">
        <v>44</v>
      </c>
      <c r="T1351" s="1"/>
      <c r="Y1351" s="1"/>
    </row>
    <row r="1352" spans="1:25" x14ac:dyDescent="0.35">
      <c r="A1352" s="1">
        <v>2426</v>
      </c>
      <c r="B1352" s="1" t="str">
        <f>VLOOKUP(Table1[[#This Row],[Customer ID]],'Customer Lookup'!A:B,2,)</f>
        <v>Dorothy Holt</v>
      </c>
      <c r="C1352" s="1">
        <v>90861</v>
      </c>
      <c r="D1352" s="1" t="str">
        <f>_xlfn.XLOOKUP(Table1[[#This Row],[Product Sub-Category]],'Product Lookup'!A:A,'Product Lookup'!B:B)</f>
        <v>Appliances</v>
      </c>
      <c r="E1352" s="1">
        <v>37</v>
      </c>
      <c r="F1352" s="4">
        <v>4.4800000000000004</v>
      </c>
      <c r="G1352" s="1">
        <v>0.05</v>
      </c>
      <c r="H1352" s="2">
        <v>42126</v>
      </c>
      <c r="I1352" s="2">
        <v>42126</v>
      </c>
      <c r="J1352" s="1" t="s">
        <v>98</v>
      </c>
      <c r="K1352" s="1">
        <v>75061</v>
      </c>
      <c r="L1352" s="1" t="s">
        <v>32</v>
      </c>
      <c r="M1352" s="1" t="s">
        <v>851</v>
      </c>
      <c r="N1352" s="1" t="s">
        <v>112</v>
      </c>
      <c r="O1352" s="1" t="s">
        <v>2244</v>
      </c>
      <c r="P1352" s="1" t="s">
        <v>58</v>
      </c>
      <c r="Q1352" s="1" t="s">
        <v>196</v>
      </c>
      <c r="R1352" s="1" t="s">
        <v>51</v>
      </c>
      <c r="S1352" s="1" t="s">
        <v>178</v>
      </c>
      <c r="T1352" s="1"/>
      <c r="Y1352" s="1"/>
    </row>
    <row r="1353" spans="1:25" x14ac:dyDescent="0.35">
      <c r="A1353" s="1">
        <v>2426</v>
      </c>
      <c r="B1353" s="1" t="str">
        <f>VLOOKUP(Table1[[#This Row],[Customer ID]],'Customer Lookup'!A:B,2,)</f>
        <v>Dorothy Holt</v>
      </c>
      <c r="C1353" s="1">
        <v>90861</v>
      </c>
      <c r="D1353" s="1" t="str">
        <f>_xlfn.XLOOKUP(Table1[[#This Row],[Product Sub-Category]],'Product Lookup'!A:A,'Product Lookup'!B:B)</f>
        <v>Furnishings</v>
      </c>
      <c r="E1353" s="1">
        <v>9</v>
      </c>
      <c r="F1353" s="4">
        <v>17.670000000000002</v>
      </c>
      <c r="G1353" s="1">
        <v>0.05</v>
      </c>
      <c r="H1353" s="2">
        <v>42126</v>
      </c>
      <c r="I1353" s="2">
        <v>42133</v>
      </c>
      <c r="J1353" s="1" t="s">
        <v>98</v>
      </c>
      <c r="K1353" s="1">
        <v>75061</v>
      </c>
      <c r="L1353" s="1" t="s">
        <v>32</v>
      </c>
      <c r="M1353" s="1" t="s">
        <v>851</v>
      </c>
      <c r="N1353" s="1" t="s">
        <v>112</v>
      </c>
      <c r="O1353" s="1" t="s">
        <v>2244</v>
      </c>
      <c r="P1353" s="1" t="s">
        <v>34</v>
      </c>
      <c r="Q1353" s="1" t="s">
        <v>52</v>
      </c>
      <c r="R1353" s="1" t="s">
        <v>51</v>
      </c>
      <c r="S1353" s="1" t="s">
        <v>44</v>
      </c>
      <c r="T1353" s="1"/>
      <c r="Y1353" s="1"/>
    </row>
    <row r="1354" spans="1:25" x14ac:dyDescent="0.35">
      <c r="A1354" s="1">
        <v>2427</v>
      </c>
      <c r="B1354" s="1" t="str">
        <f>VLOOKUP(Table1[[#This Row],[Customer ID]],'Customer Lookup'!A:B,2,)</f>
        <v>John Merritt</v>
      </c>
      <c r="C1354" s="1">
        <v>90860</v>
      </c>
      <c r="D1354" s="1" t="str">
        <f>_xlfn.XLOOKUP(Table1[[#This Row],[Product Sub-Category]],'Product Lookup'!A:A,'Product Lookup'!B:B)</f>
        <v>Paper</v>
      </c>
      <c r="E1354" s="1">
        <v>21</v>
      </c>
      <c r="F1354" s="4">
        <v>40.99</v>
      </c>
      <c r="G1354" s="1">
        <v>0.05</v>
      </c>
      <c r="H1354" s="2">
        <v>42052</v>
      </c>
      <c r="I1354" s="2">
        <v>42053</v>
      </c>
      <c r="J1354" s="1" t="s">
        <v>21</v>
      </c>
      <c r="K1354" s="1">
        <v>76248</v>
      </c>
      <c r="L1354" s="1" t="s">
        <v>32</v>
      </c>
      <c r="M1354" s="1" t="s">
        <v>852</v>
      </c>
      <c r="N1354" s="1" t="s">
        <v>112</v>
      </c>
      <c r="O1354" s="1" t="s">
        <v>2244</v>
      </c>
      <c r="P1354" s="1" t="s">
        <v>58</v>
      </c>
      <c r="Q1354" s="1" t="s">
        <v>83</v>
      </c>
      <c r="R1354" s="1" t="s">
        <v>81</v>
      </c>
      <c r="S1354" s="1" t="s">
        <v>53</v>
      </c>
      <c r="T1354" s="1"/>
      <c r="Y1354" s="1"/>
    </row>
    <row r="1355" spans="1:25" x14ac:dyDescent="0.35">
      <c r="A1355" s="1">
        <v>2430</v>
      </c>
      <c r="B1355" s="1" t="str">
        <f>VLOOKUP(Table1[[#This Row],[Customer ID]],'Customer Lookup'!A:B,2,)</f>
        <v>Kimberly Reilly</v>
      </c>
      <c r="C1355" s="1">
        <v>91108</v>
      </c>
      <c r="D1355" s="1" t="str">
        <f>_xlfn.XLOOKUP(Table1[[#This Row],[Product Sub-Category]],'Product Lookup'!A:A,'Product Lookup'!B:B)</f>
        <v>Binders</v>
      </c>
      <c r="E1355" s="1">
        <v>11</v>
      </c>
      <c r="F1355" s="4">
        <v>14.28</v>
      </c>
      <c r="G1355" s="1">
        <v>0.05</v>
      </c>
      <c r="H1355" s="2">
        <v>42087</v>
      </c>
      <c r="I1355" s="2">
        <v>42088</v>
      </c>
      <c r="J1355" s="1" t="s">
        <v>31</v>
      </c>
      <c r="K1355" s="1">
        <v>76541</v>
      </c>
      <c r="L1355" s="1" t="s">
        <v>32</v>
      </c>
      <c r="M1355" s="1" t="s">
        <v>853</v>
      </c>
      <c r="N1355" s="1" t="s">
        <v>112</v>
      </c>
      <c r="O1355" s="1" t="s">
        <v>2244</v>
      </c>
      <c r="P1355" s="1" t="s">
        <v>58</v>
      </c>
      <c r="Q1355" s="1" t="s">
        <v>2236</v>
      </c>
      <c r="R1355" s="1" t="s">
        <v>42</v>
      </c>
      <c r="S1355" s="1" t="s">
        <v>53</v>
      </c>
      <c r="T1355" s="1"/>
      <c r="Y1355" s="1"/>
    </row>
    <row r="1356" spans="1:25" x14ac:dyDescent="0.35">
      <c r="A1356" s="1">
        <v>2430</v>
      </c>
      <c r="B1356" s="1" t="str">
        <f>VLOOKUP(Table1[[#This Row],[Customer ID]],'Customer Lookup'!A:B,2,)</f>
        <v>Kimberly Reilly</v>
      </c>
      <c r="C1356" s="1">
        <v>91109</v>
      </c>
      <c r="D1356" s="1" t="str">
        <f>_xlfn.XLOOKUP(Table1[[#This Row],[Product Sub-Category]],'Product Lookup'!A:A,'Product Lookup'!B:B)</f>
        <v>Pens</v>
      </c>
      <c r="E1356" s="1">
        <v>7</v>
      </c>
      <c r="F1356" s="4">
        <v>7.08</v>
      </c>
      <c r="G1356" s="1">
        <v>0.05</v>
      </c>
      <c r="H1356" s="2">
        <v>42104</v>
      </c>
      <c r="I1356" s="2">
        <v>42105</v>
      </c>
      <c r="J1356" s="1" t="s">
        <v>31</v>
      </c>
      <c r="K1356" s="1">
        <v>76541</v>
      </c>
      <c r="L1356" s="1" t="s">
        <v>32</v>
      </c>
      <c r="M1356" s="1" t="s">
        <v>853</v>
      </c>
      <c r="N1356" s="1" t="s">
        <v>112</v>
      </c>
      <c r="O1356" s="1" t="s">
        <v>2244</v>
      </c>
      <c r="P1356" s="1" t="s">
        <v>58</v>
      </c>
      <c r="Q1356" s="1" t="s">
        <v>25</v>
      </c>
      <c r="R1356" s="1" t="s">
        <v>42</v>
      </c>
      <c r="S1356" s="1" t="s">
        <v>26</v>
      </c>
      <c r="T1356" s="1"/>
      <c r="Y1356" s="1"/>
    </row>
    <row r="1357" spans="1:25" x14ac:dyDescent="0.35">
      <c r="A1357" s="1">
        <v>2430</v>
      </c>
      <c r="B1357" s="1" t="str">
        <f>VLOOKUP(Table1[[#This Row],[Customer ID]],'Customer Lookup'!A:B,2,)</f>
        <v>Kimberly Reilly</v>
      </c>
      <c r="C1357" s="1">
        <v>91110</v>
      </c>
      <c r="D1357" s="1" t="str">
        <f>_xlfn.XLOOKUP(Table1[[#This Row],[Product Sub-Category]],'Product Lookup'!A:A,'Product Lookup'!B:B)</f>
        <v>Telephones</v>
      </c>
      <c r="E1357" s="1">
        <v>2</v>
      </c>
      <c r="F1357" s="4">
        <v>140.99</v>
      </c>
      <c r="G1357" s="1">
        <v>0.1</v>
      </c>
      <c r="H1357" s="2">
        <v>42092</v>
      </c>
      <c r="I1357" s="2">
        <v>42100</v>
      </c>
      <c r="J1357" s="1" t="s">
        <v>98</v>
      </c>
      <c r="K1357" s="1">
        <v>76541</v>
      </c>
      <c r="L1357" s="1" t="s">
        <v>32</v>
      </c>
      <c r="M1357" s="1" t="s">
        <v>853</v>
      </c>
      <c r="N1357" s="1" t="s">
        <v>112</v>
      </c>
      <c r="O1357" s="1" t="s">
        <v>1097</v>
      </c>
      <c r="P1357" s="1" t="s">
        <v>73</v>
      </c>
      <c r="Q1357" s="1" t="s">
        <v>2234</v>
      </c>
      <c r="R1357" s="1" t="s">
        <v>42</v>
      </c>
      <c r="S1357" s="1" t="s">
        <v>53</v>
      </c>
      <c r="T1357" s="1"/>
      <c r="Y1357" s="1"/>
    </row>
    <row r="1358" spans="1:25" x14ac:dyDescent="0.35">
      <c r="A1358" s="1">
        <v>2431</v>
      </c>
      <c r="B1358" s="1" t="str">
        <f>VLOOKUP(Table1[[#This Row],[Customer ID]],'Customer Lookup'!A:B,2,)</f>
        <v>Troy Cassidy</v>
      </c>
      <c r="C1358" s="1">
        <v>24869</v>
      </c>
      <c r="D1358" s="1" t="str">
        <f>_xlfn.XLOOKUP(Table1[[#This Row],[Product Sub-Category]],'Product Lookup'!A:A,'Product Lookup'!B:B)</f>
        <v>Binders</v>
      </c>
      <c r="E1358" s="1">
        <v>21</v>
      </c>
      <c r="F1358" s="4">
        <v>8.85</v>
      </c>
      <c r="G1358" s="1">
        <v>0.05</v>
      </c>
      <c r="H1358" s="2">
        <v>42165</v>
      </c>
      <c r="I1358" s="2">
        <v>42166</v>
      </c>
      <c r="J1358" s="1" t="s">
        <v>31</v>
      </c>
      <c r="K1358" s="1">
        <v>90004</v>
      </c>
      <c r="L1358" s="1" t="s">
        <v>32</v>
      </c>
      <c r="M1358" s="1" t="s">
        <v>361</v>
      </c>
      <c r="N1358" s="1" t="s">
        <v>37</v>
      </c>
      <c r="O1358" s="1" t="s">
        <v>1097</v>
      </c>
      <c r="P1358" s="1" t="s">
        <v>58</v>
      </c>
      <c r="Q1358" s="1" t="s">
        <v>2236</v>
      </c>
      <c r="R1358" s="1" t="s">
        <v>104</v>
      </c>
      <c r="S1358" s="1" t="s">
        <v>53</v>
      </c>
      <c r="T1358" s="1"/>
      <c r="Y1358" s="1"/>
    </row>
    <row r="1359" spans="1:25" x14ac:dyDescent="0.35">
      <c r="A1359" s="1">
        <v>2431</v>
      </c>
      <c r="B1359" s="1" t="str">
        <f>VLOOKUP(Table1[[#This Row],[Customer ID]],'Customer Lookup'!A:B,2,)</f>
        <v>Troy Cassidy</v>
      </c>
      <c r="C1359" s="1">
        <v>5920</v>
      </c>
      <c r="D1359" s="1" t="str">
        <f>_xlfn.XLOOKUP(Table1[[#This Row],[Product Sub-Category]],'Product Lookup'!A:A,'Product Lookup'!B:B)</f>
        <v>Storage</v>
      </c>
      <c r="E1359" s="1">
        <v>14</v>
      </c>
      <c r="F1359" s="4">
        <v>155.06</v>
      </c>
      <c r="G1359" s="1">
        <v>0.1</v>
      </c>
      <c r="H1359" s="2">
        <v>42143</v>
      </c>
      <c r="I1359" s="2">
        <v>42143</v>
      </c>
      <c r="J1359" s="1" t="s">
        <v>21</v>
      </c>
      <c r="K1359" s="1">
        <v>90004</v>
      </c>
      <c r="L1359" s="1" t="s">
        <v>32</v>
      </c>
      <c r="M1359" s="1" t="s">
        <v>361</v>
      </c>
      <c r="N1359" s="1" t="s">
        <v>37</v>
      </c>
      <c r="O1359" s="1" t="s">
        <v>2244</v>
      </c>
      <c r="P1359" s="1" t="s">
        <v>58</v>
      </c>
      <c r="Q1359" s="1" t="s">
        <v>119</v>
      </c>
      <c r="R1359" s="1" t="s">
        <v>104</v>
      </c>
      <c r="S1359" s="1" t="s">
        <v>53</v>
      </c>
      <c r="T1359" s="1"/>
      <c r="Y1359" s="1"/>
    </row>
    <row r="1360" spans="1:25" x14ac:dyDescent="0.35">
      <c r="A1360" s="1">
        <v>2432</v>
      </c>
      <c r="B1360" s="1" t="str">
        <f>VLOOKUP(Table1[[#This Row],[Customer ID]],'Customer Lookup'!A:B,2,)</f>
        <v>Lindsay Tate</v>
      </c>
      <c r="C1360" s="1">
        <v>89096</v>
      </c>
      <c r="D1360" s="1" t="str">
        <f>_xlfn.XLOOKUP(Table1[[#This Row],[Product Sub-Category]],'Product Lookup'!A:A,'Product Lookup'!B:B)</f>
        <v>Storage</v>
      </c>
      <c r="E1360" s="1">
        <v>3</v>
      </c>
      <c r="F1360" s="4">
        <v>155.06</v>
      </c>
      <c r="G1360" s="1">
        <v>0.1</v>
      </c>
      <c r="H1360" s="2">
        <v>42143</v>
      </c>
      <c r="I1360" s="2">
        <v>42143</v>
      </c>
      <c r="J1360" s="1" t="s">
        <v>21</v>
      </c>
      <c r="K1360" s="1">
        <v>73110</v>
      </c>
      <c r="L1360" s="1" t="s">
        <v>32</v>
      </c>
      <c r="M1360" s="1" t="s">
        <v>854</v>
      </c>
      <c r="N1360" s="1" t="s">
        <v>217</v>
      </c>
      <c r="O1360" s="1" t="s">
        <v>2244</v>
      </c>
      <c r="P1360" s="1" t="s">
        <v>58</v>
      </c>
      <c r="Q1360" s="1" t="s">
        <v>119</v>
      </c>
      <c r="R1360" s="1" t="s">
        <v>104</v>
      </c>
      <c r="S1360" s="1" t="s">
        <v>53</v>
      </c>
      <c r="T1360" s="1"/>
      <c r="Y1360" s="1"/>
    </row>
    <row r="1361" spans="1:25" x14ac:dyDescent="0.35">
      <c r="A1361" s="1">
        <v>2432</v>
      </c>
      <c r="B1361" s="1" t="str">
        <f>VLOOKUP(Table1[[#This Row],[Customer ID]],'Customer Lookup'!A:B,2,)</f>
        <v>Lindsay Tate</v>
      </c>
      <c r="C1361" s="1">
        <v>89097</v>
      </c>
      <c r="D1361" s="1" t="str">
        <f>_xlfn.XLOOKUP(Table1[[#This Row],[Product Sub-Category]],'Product Lookup'!A:A,'Product Lookup'!B:B)</f>
        <v>Binders</v>
      </c>
      <c r="E1361" s="1">
        <v>6</v>
      </c>
      <c r="F1361" s="4">
        <v>5.4</v>
      </c>
      <c r="G1361" s="1">
        <v>0.05</v>
      </c>
      <c r="H1361" s="2">
        <v>42161</v>
      </c>
      <c r="I1361" s="2">
        <v>42163</v>
      </c>
      <c r="J1361" s="1" t="s">
        <v>31</v>
      </c>
      <c r="K1361" s="1">
        <v>73110</v>
      </c>
      <c r="L1361" s="1" t="s">
        <v>22</v>
      </c>
      <c r="M1361" s="1" t="s">
        <v>854</v>
      </c>
      <c r="N1361" s="1" t="s">
        <v>217</v>
      </c>
      <c r="O1361" s="1" t="s">
        <v>2244</v>
      </c>
      <c r="P1361" s="1" t="s">
        <v>58</v>
      </c>
      <c r="Q1361" s="1" t="s">
        <v>2236</v>
      </c>
      <c r="R1361" s="1" t="s">
        <v>104</v>
      </c>
      <c r="S1361" s="1" t="s">
        <v>53</v>
      </c>
      <c r="T1361" s="1"/>
      <c r="Y1361" s="1"/>
    </row>
    <row r="1362" spans="1:25" x14ac:dyDescent="0.35">
      <c r="A1362" s="1">
        <v>2433</v>
      </c>
      <c r="B1362" s="1" t="str">
        <f>VLOOKUP(Table1[[#This Row],[Customer ID]],'Customer Lookup'!A:B,2,)</f>
        <v>Debra P May</v>
      </c>
      <c r="C1362" s="1">
        <v>89095</v>
      </c>
      <c r="D1362" s="1" t="str">
        <f>_xlfn.XLOOKUP(Table1[[#This Row],[Product Sub-Category]],'Product Lookup'!A:A,'Product Lookup'!B:B)</f>
        <v>Binders</v>
      </c>
      <c r="E1362" s="1">
        <v>5</v>
      </c>
      <c r="F1362" s="4">
        <v>8.85</v>
      </c>
      <c r="G1362" s="1">
        <v>0.05</v>
      </c>
      <c r="H1362" s="2">
        <v>42165</v>
      </c>
      <c r="I1362" s="2">
        <v>42166</v>
      </c>
      <c r="J1362" s="1" t="s">
        <v>31</v>
      </c>
      <c r="K1362" s="1">
        <v>73160</v>
      </c>
      <c r="L1362" s="1" t="s">
        <v>32</v>
      </c>
      <c r="M1362" s="1" t="s">
        <v>855</v>
      </c>
      <c r="N1362" s="1" t="s">
        <v>217</v>
      </c>
      <c r="O1362" s="1" t="s">
        <v>2244</v>
      </c>
      <c r="P1362" s="1" t="s">
        <v>58</v>
      </c>
      <c r="Q1362" s="1" t="s">
        <v>2236</v>
      </c>
      <c r="R1362" s="1" t="s">
        <v>104</v>
      </c>
      <c r="S1362" s="1" t="s">
        <v>53</v>
      </c>
      <c r="T1362" s="1"/>
      <c r="Y1362" s="1"/>
    </row>
    <row r="1363" spans="1:25" x14ac:dyDescent="0.35">
      <c r="A1363" s="1">
        <v>2437</v>
      </c>
      <c r="B1363" s="1" t="str">
        <f>VLOOKUP(Table1[[#This Row],[Customer ID]],'Customer Lookup'!A:B,2,)</f>
        <v>Judith Shepherd</v>
      </c>
      <c r="C1363" s="1">
        <v>90301</v>
      </c>
      <c r="D1363" s="1" t="str">
        <f>_xlfn.XLOOKUP(Table1[[#This Row],[Product Sub-Category]],'Product Lookup'!A:A,'Product Lookup'!B:B)</f>
        <v>Office Machines</v>
      </c>
      <c r="E1363" s="1">
        <v>3</v>
      </c>
      <c r="F1363" s="4">
        <v>90.97</v>
      </c>
      <c r="G1363" s="1">
        <v>0.05</v>
      </c>
      <c r="H1363" s="2">
        <v>42064</v>
      </c>
      <c r="I1363" s="2">
        <v>42066</v>
      </c>
      <c r="J1363" s="1" t="s">
        <v>98</v>
      </c>
      <c r="K1363" s="1">
        <v>53150</v>
      </c>
      <c r="L1363" s="1" t="s">
        <v>22</v>
      </c>
      <c r="M1363" s="1" t="s">
        <v>856</v>
      </c>
      <c r="N1363" s="1" t="s">
        <v>718</v>
      </c>
      <c r="O1363" s="1" t="s">
        <v>2245</v>
      </c>
      <c r="P1363" s="1" t="s">
        <v>73</v>
      </c>
      <c r="Q1363" s="1" t="s">
        <v>74</v>
      </c>
      <c r="R1363" s="1" t="s">
        <v>42</v>
      </c>
      <c r="S1363" s="1" t="s">
        <v>36</v>
      </c>
      <c r="T1363" s="1"/>
      <c r="Y1363" s="1"/>
    </row>
    <row r="1364" spans="1:25" x14ac:dyDescent="0.35">
      <c r="A1364" s="1">
        <v>2441</v>
      </c>
      <c r="B1364" s="1" t="str">
        <f>VLOOKUP(Table1[[#This Row],[Customer ID]],'Customer Lookup'!A:B,2,)</f>
        <v>Kenneth Capps</v>
      </c>
      <c r="C1364" s="1">
        <v>89300</v>
      </c>
      <c r="D1364" s="1" t="str">
        <f>_xlfn.XLOOKUP(Table1[[#This Row],[Product Sub-Category]],'Product Lookup'!A:A,'Product Lookup'!B:B)</f>
        <v>Furnishings</v>
      </c>
      <c r="E1364" s="1">
        <v>11</v>
      </c>
      <c r="F1364" s="4">
        <v>63.94</v>
      </c>
      <c r="G1364" s="1">
        <v>0.05</v>
      </c>
      <c r="H1364" s="2">
        <v>42098</v>
      </c>
      <c r="I1364" s="2">
        <v>42098</v>
      </c>
      <c r="J1364" s="1" t="s">
        <v>50</v>
      </c>
      <c r="K1364" s="1">
        <v>32935</v>
      </c>
      <c r="L1364" s="1" t="s">
        <v>32</v>
      </c>
      <c r="M1364" s="1" t="s">
        <v>857</v>
      </c>
      <c r="N1364" s="1" t="s">
        <v>242</v>
      </c>
      <c r="O1364" s="1" t="s">
        <v>2245</v>
      </c>
      <c r="P1364" s="1" t="s">
        <v>34</v>
      </c>
      <c r="Q1364" s="1" t="s">
        <v>52</v>
      </c>
      <c r="R1364" s="1" t="s">
        <v>104</v>
      </c>
      <c r="S1364" s="1" t="s">
        <v>53</v>
      </c>
      <c r="T1364" s="1"/>
      <c r="Y1364" s="1"/>
    </row>
    <row r="1365" spans="1:25" x14ac:dyDescent="0.35">
      <c r="A1365" s="1">
        <v>2442</v>
      </c>
      <c r="B1365" s="1" t="str">
        <f>VLOOKUP(Table1[[#This Row],[Customer ID]],'Customer Lookup'!A:B,2,)</f>
        <v>Natalie Aldridge</v>
      </c>
      <c r="C1365" s="1">
        <v>89300</v>
      </c>
      <c r="D1365" s="1" t="str">
        <f>_xlfn.XLOOKUP(Table1[[#This Row],[Product Sub-Category]],'Product Lookup'!A:A,'Product Lookup'!B:B)</f>
        <v>Computer Peripherals</v>
      </c>
      <c r="E1365" s="1">
        <v>5</v>
      </c>
      <c r="F1365" s="4">
        <v>5.0199999999999996</v>
      </c>
      <c r="G1365" s="1">
        <v>0.05</v>
      </c>
      <c r="H1365" s="2">
        <v>42098</v>
      </c>
      <c r="I1365" s="2">
        <v>42100</v>
      </c>
      <c r="J1365" s="1" t="s">
        <v>50</v>
      </c>
      <c r="K1365" s="1">
        <v>32953</v>
      </c>
      <c r="L1365" s="1" t="s">
        <v>32</v>
      </c>
      <c r="M1365" s="1" t="s">
        <v>858</v>
      </c>
      <c r="N1365" s="1" t="s">
        <v>242</v>
      </c>
      <c r="O1365" s="1" t="s">
        <v>2245</v>
      </c>
      <c r="P1365" s="1" t="s">
        <v>73</v>
      </c>
      <c r="Q1365" s="1" t="s">
        <v>144</v>
      </c>
      <c r="R1365" s="1" t="s">
        <v>104</v>
      </c>
      <c r="S1365" s="1" t="s">
        <v>44</v>
      </c>
      <c r="T1365" s="1"/>
      <c r="Y1365" s="1"/>
    </row>
    <row r="1366" spans="1:25" x14ac:dyDescent="0.35">
      <c r="A1366" s="1">
        <v>2443</v>
      </c>
      <c r="B1366" s="1" t="str">
        <f>VLOOKUP(Table1[[#This Row],[Customer ID]],'Customer Lookup'!A:B,2,)</f>
        <v>Danny Richmond</v>
      </c>
      <c r="C1366" s="1">
        <v>89299</v>
      </c>
      <c r="D1366" s="1" t="str">
        <f>_xlfn.XLOOKUP(Table1[[#This Row],[Product Sub-Category]],'Product Lookup'!A:A,'Product Lookup'!B:B)</f>
        <v>Binders</v>
      </c>
      <c r="E1366" s="1">
        <v>13</v>
      </c>
      <c r="F1366" s="4">
        <v>58.1</v>
      </c>
      <c r="G1366" s="1">
        <v>0.05</v>
      </c>
      <c r="H1366" s="2">
        <v>42022</v>
      </c>
      <c r="I1366" s="2">
        <v>42022</v>
      </c>
      <c r="J1366" s="1" t="s">
        <v>21</v>
      </c>
      <c r="K1366" s="1">
        <v>33142</v>
      </c>
      <c r="L1366" s="1" t="s">
        <v>32</v>
      </c>
      <c r="M1366" s="1" t="s">
        <v>283</v>
      </c>
      <c r="N1366" s="1" t="s">
        <v>242</v>
      </c>
      <c r="O1366" s="1" t="s">
        <v>2245</v>
      </c>
      <c r="P1366" s="1" t="s">
        <v>58</v>
      </c>
      <c r="Q1366" s="1" t="s">
        <v>2236</v>
      </c>
      <c r="R1366" s="1" t="s">
        <v>81</v>
      </c>
      <c r="S1366" s="1" t="s">
        <v>53</v>
      </c>
      <c r="T1366" s="1"/>
      <c r="Y1366" s="1"/>
    </row>
    <row r="1367" spans="1:25" x14ac:dyDescent="0.35">
      <c r="A1367" s="1">
        <v>2443</v>
      </c>
      <c r="B1367" s="1" t="str">
        <f>VLOOKUP(Table1[[#This Row],[Customer ID]],'Customer Lookup'!A:B,2,)</f>
        <v>Danny Richmond</v>
      </c>
      <c r="C1367" s="1">
        <v>89301</v>
      </c>
      <c r="D1367" s="1" t="str">
        <f>_xlfn.XLOOKUP(Table1[[#This Row],[Product Sub-Category]],'Product Lookup'!A:A,'Product Lookup'!B:B)</f>
        <v>Pens</v>
      </c>
      <c r="E1367" s="1">
        <v>13</v>
      </c>
      <c r="F1367" s="4">
        <v>2.2799999999999998</v>
      </c>
      <c r="G1367" s="1">
        <v>0.05</v>
      </c>
      <c r="H1367" s="2">
        <v>42156</v>
      </c>
      <c r="I1367" s="2">
        <v>42158</v>
      </c>
      <c r="J1367" s="1" t="s">
        <v>31</v>
      </c>
      <c r="K1367" s="1">
        <v>33142</v>
      </c>
      <c r="L1367" s="1" t="s">
        <v>32</v>
      </c>
      <c r="M1367" s="1" t="s">
        <v>283</v>
      </c>
      <c r="N1367" s="1" t="s">
        <v>242</v>
      </c>
      <c r="O1367" s="1" t="s">
        <v>2244</v>
      </c>
      <c r="P1367" s="1" t="s">
        <v>58</v>
      </c>
      <c r="Q1367" s="1" t="s">
        <v>25</v>
      </c>
      <c r="R1367" s="1" t="s">
        <v>81</v>
      </c>
      <c r="S1367" s="1" t="s">
        <v>26</v>
      </c>
      <c r="T1367" s="1"/>
      <c r="Y1367" s="1"/>
    </row>
    <row r="1368" spans="1:25" x14ac:dyDescent="0.35">
      <c r="A1368" s="1">
        <v>2448</v>
      </c>
      <c r="B1368" s="1" t="str">
        <f>VLOOKUP(Table1[[#This Row],[Customer ID]],'Customer Lookup'!A:B,2,)</f>
        <v>Melanie Morrow</v>
      </c>
      <c r="C1368" s="1">
        <v>87790</v>
      </c>
      <c r="D1368" s="1" t="str">
        <f>_xlfn.XLOOKUP(Table1[[#This Row],[Product Sub-Category]],'Product Lookup'!A:A,'Product Lookup'!B:B)</f>
        <v>Paper</v>
      </c>
      <c r="E1368" s="1">
        <v>16</v>
      </c>
      <c r="F1368" s="4">
        <v>6.48</v>
      </c>
      <c r="G1368" s="1">
        <v>0.05</v>
      </c>
      <c r="H1368" s="2">
        <v>42184</v>
      </c>
      <c r="I1368" s="2">
        <v>42186</v>
      </c>
      <c r="J1368" s="1" t="s">
        <v>21</v>
      </c>
      <c r="K1368" s="1">
        <v>55410</v>
      </c>
      <c r="L1368" s="1" t="s">
        <v>32</v>
      </c>
      <c r="M1368" s="1" t="s">
        <v>859</v>
      </c>
      <c r="N1368" s="1" t="s">
        <v>55</v>
      </c>
      <c r="O1368" s="1" t="s">
        <v>2244</v>
      </c>
      <c r="P1368" s="1" t="s">
        <v>58</v>
      </c>
      <c r="Q1368" s="1" t="s">
        <v>83</v>
      </c>
      <c r="R1368" s="1" t="s">
        <v>104</v>
      </c>
      <c r="S1368" s="1" t="s">
        <v>53</v>
      </c>
      <c r="T1368" s="1"/>
      <c r="Y1368" s="1"/>
    </row>
    <row r="1369" spans="1:25" x14ac:dyDescent="0.35">
      <c r="A1369" s="1">
        <v>2450</v>
      </c>
      <c r="B1369" s="1" t="str">
        <f>VLOOKUP(Table1[[#This Row],[Customer ID]],'Customer Lookup'!A:B,2,)</f>
        <v>Tonya Miller</v>
      </c>
      <c r="C1369" s="1">
        <v>90322</v>
      </c>
      <c r="D1369" s="1" t="str">
        <f>_xlfn.XLOOKUP(Table1[[#This Row],[Product Sub-Category]],'Product Lookup'!A:A,'Product Lookup'!B:B)</f>
        <v>Pens</v>
      </c>
      <c r="E1369" s="1">
        <v>1</v>
      </c>
      <c r="F1369" s="4">
        <v>4.13</v>
      </c>
      <c r="G1369" s="1">
        <v>0.05</v>
      </c>
      <c r="H1369" s="2">
        <v>42147</v>
      </c>
      <c r="I1369" s="2">
        <v>42149</v>
      </c>
      <c r="J1369" s="1" t="s">
        <v>31</v>
      </c>
      <c r="K1369" s="1">
        <v>53545</v>
      </c>
      <c r="L1369" s="1" t="s">
        <v>32</v>
      </c>
      <c r="M1369" s="1" t="s">
        <v>860</v>
      </c>
      <c r="N1369" s="1" t="s">
        <v>718</v>
      </c>
      <c r="O1369" s="1" t="s">
        <v>2245</v>
      </c>
      <c r="P1369" s="1" t="s">
        <v>58</v>
      </c>
      <c r="Q1369" s="1" t="s">
        <v>25</v>
      </c>
      <c r="R1369" s="1" t="s">
        <v>42</v>
      </c>
      <c r="S1369" s="1" t="s">
        <v>26</v>
      </c>
      <c r="T1369" s="1"/>
      <c r="Y1369" s="1"/>
    </row>
    <row r="1370" spans="1:25" x14ac:dyDescent="0.35">
      <c r="A1370" s="1">
        <v>2454</v>
      </c>
      <c r="B1370" s="1" t="str">
        <f>VLOOKUP(Table1[[#This Row],[Customer ID]],'Customer Lookup'!A:B,2,)</f>
        <v>Donna Braun</v>
      </c>
      <c r="C1370" s="1">
        <v>89219</v>
      </c>
      <c r="D1370" s="1" t="str">
        <f>_xlfn.XLOOKUP(Table1[[#This Row],[Product Sub-Category]],'Product Lookup'!A:A,'Product Lookup'!B:B)</f>
        <v>Copiers</v>
      </c>
      <c r="E1370" s="1">
        <v>1</v>
      </c>
      <c r="F1370" s="4">
        <v>3499.99</v>
      </c>
      <c r="G1370" s="1">
        <v>0.15</v>
      </c>
      <c r="H1370" s="2">
        <v>42064</v>
      </c>
      <c r="I1370" s="2">
        <v>42067</v>
      </c>
      <c r="J1370" s="1" t="s">
        <v>50</v>
      </c>
      <c r="K1370" s="1">
        <v>35244</v>
      </c>
      <c r="L1370" s="1" t="s">
        <v>22</v>
      </c>
      <c r="M1370" s="1" t="s">
        <v>861</v>
      </c>
      <c r="N1370" s="1" t="s">
        <v>542</v>
      </c>
      <c r="O1370" s="1" t="s">
        <v>2245</v>
      </c>
      <c r="P1370" s="1" t="s">
        <v>73</v>
      </c>
      <c r="Q1370" s="1" t="s">
        <v>2241</v>
      </c>
      <c r="R1370" s="1" t="s">
        <v>81</v>
      </c>
      <c r="S1370" s="1" t="s">
        <v>178</v>
      </c>
      <c r="T1370" s="1"/>
      <c r="Y1370" s="1"/>
    </row>
    <row r="1371" spans="1:25" x14ac:dyDescent="0.35">
      <c r="A1371" s="1">
        <v>2456</v>
      </c>
      <c r="B1371" s="1" t="str">
        <f>VLOOKUP(Table1[[#This Row],[Customer ID]],'Customer Lookup'!A:B,2,)</f>
        <v>Joan Beach</v>
      </c>
      <c r="C1371" s="1">
        <v>89218</v>
      </c>
      <c r="D1371" s="1" t="str">
        <f>_xlfn.XLOOKUP(Table1[[#This Row],[Product Sub-Category]],'Product Lookup'!A:A,'Product Lookup'!B:B)</f>
        <v>Computer Peripherals</v>
      </c>
      <c r="E1371" s="1">
        <v>7</v>
      </c>
      <c r="F1371" s="4">
        <v>179.99</v>
      </c>
      <c r="G1371" s="1">
        <v>0.1</v>
      </c>
      <c r="H1371" s="2">
        <v>42026</v>
      </c>
      <c r="I1371" s="2">
        <v>42027</v>
      </c>
      <c r="J1371" s="1" t="s">
        <v>21</v>
      </c>
      <c r="K1371" s="1">
        <v>36608</v>
      </c>
      <c r="L1371" s="1" t="s">
        <v>32</v>
      </c>
      <c r="M1371" s="1" t="s">
        <v>862</v>
      </c>
      <c r="N1371" s="1" t="s">
        <v>542</v>
      </c>
      <c r="O1371" s="1" t="s">
        <v>2245</v>
      </c>
      <c r="P1371" s="1" t="s">
        <v>73</v>
      </c>
      <c r="Q1371" s="1" t="s">
        <v>144</v>
      </c>
      <c r="R1371" s="1" t="s">
        <v>42</v>
      </c>
      <c r="S1371" s="1" t="s">
        <v>53</v>
      </c>
      <c r="T1371" s="1"/>
      <c r="Y1371" s="1"/>
    </row>
    <row r="1372" spans="1:25" x14ac:dyDescent="0.35">
      <c r="A1372" s="1">
        <v>2456</v>
      </c>
      <c r="B1372" s="1" t="str">
        <f>VLOOKUP(Table1[[#This Row],[Customer ID]],'Customer Lookup'!A:B,2,)</f>
        <v>Joan Beach</v>
      </c>
      <c r="C1372" s="1">
        <v>89218</v>
      </c>
      <c r="D1372" s="1" t="str">
        <f>_xlfn.XLOOKUP(Table1[[#This Row],[Product Sub-Category]],'Product Lookup'!A:A,'Product Lookup'!B:B)</f>
        <v>Furnishings</v>
      </c>
      <c r="E1372" s="1">
        <v>11</v>
      </c>
      <c r="F1372" s="4">
        <v>92.23</v>
      </c>
      <c r="G1372" s="1">
        <v>0.05</v>
      </c>
      <c r="H1372" s="2">
        <v>42026</v>
      </c>
      <c r="I1372" s="2">
        <v>42027</v>
      </c>
      <c r="J1372" s="1" t="s">
        <v>21</v>
      </c>
      <c r="K1372" s="1">
        <v>36608</v>
      </c>
      <c r="L1372" s="1" t="s">
        <v>22</v>
      </c>
      <c r="M1372" s="1" t="s">
        <v>862</v>
      </c>
      <c r="N1372" s="1" t="s">
        <v>542</v>
      </c>
      <c r="O1372" s="1" t="s">
        <v>2244</v>
      </c>
      <c r="P1372" s="1" t="s">
        <v>34</v>
      </c>
      <c r="Q1372" s="1" t="s">
        <v>52</v>
      </c>
      <c r="R1372" s="1" t="s">
        <v>42</v>
      </c>
      <c r="S1372" s="1" t="s">
        <v>75</v>
      </c>
      <c r="T1372" s="1"/>
      <c r="Y1372" s="1"/>
    </row>
    <row r="1373" spans="1:25" x14ac:dyDescent="0.35">
      <c r="A1373" s="1">
        <v>2457</v>
      </c>
      <c r="B1373" s="1" t="str">
        <f>VLOOKUP(Table1[[#This Row],[Customer ID]],'Customer Lookup'!A:B,2,)</f>
        <v>Yvonne Collier</v>
      </c>
      <c r="C1373" s="1">
        <v>89218</v>
      </c>
      <c r="D1373" s="1" t="str">
        <f>_xlfn.XLOOKUP(Table1[[#This Row],[Product Sub-Category]],'Product Lookup'!A:A,'Product Lookup'!B:B)</f>
        <v>Binders</v>
      </c>
      <c r="E1373" s="1">
        <v>9</v>
      </c>
      <c r="F1373" s="4">
        <v>15.22</v>
      </c>
      <c r="G1373" s="1">
        <v>0.05</v>
      </c>
      <c r="H1373" s="2">
        <v>42026</v>
      </c>
      <c r="I1373" s="2">
        <v>42026</v>
      </c>
      <c r="J1373" s="1" t="s">
        <v>21</v>
      </c>
      <c r="K1373" s="1">
        <v>55014</v>
      </c>
      <c r="L1373" s="1" t="s">
        <v>32</v>
      </c>
      <c r="M1373" s="1" t="s">
        <v>863</v>
      </c>
      <c r="N1373" s="1" t="s">
        <v>55</v>
      </c>
      <c r="O1373" s="1" t="s">
        <v>2244</v>
      </c>
      <c r="P1373" s="1" t="s">
        <v>58</v>
      </c>
      <c r="Q1373" s="1" t="s">
        <v>2236</v>
      </c>
      <c r="R1373" s="1" t="s">
        <v>42</v>
      </c>
      <c r="S1373" s="1" t="s">
        <v>53</v>
      </c>
      <c r="T1373" s="1"/>
      <c r="Y1373" s="1"/>
    </row>
    <row r="1374" spans="1:25" x14ac:dyDescent="0.35">
      <c r="A1374" s="1">
        <v>2458</v>
      </c>
      <c r="B1374" s="1" t="str">
        <f>VLOOKUP(Table1[[#This Row],[Customer ID]],'Customer Lookup'!A:B,2,)</f>
        <v>Troy Casey</v>
      </c>
      <c r="C1374" s="1">
        <v>91285</v>
      </c>
      <c r="D1374" s="1" t="str">
        <f>_xlfn.XLOOKUP(Table1[[#This Row],[Product Sub-Category]],'Product Lookup'!A:A,'Product Lookup'!B:B)</f>
        <v>Paper</v>
      </c>
      <c r="E1374" s="1">
        <v>2</v>
      </c>
      <c r="F1374" s="4">
        <v>6.48</v>
      </c>
      <c r="G1374" s="1">
        <v>0.05</v>
      </c>
      <c r="H1374" s="2">
        <v>42007</v>
      </c>
      <c r="I1374" s="2">
        <v>42009</v>
      </c>
      <c r="J1374" s="1" t="s">
        <v>21</v>
      </c>
      <c r="K1374" s="1">
        <v>55410</v>
      </c>
      <c r="L1374" s="1" t="s">
        <v>32</v>
      </c>
      <c r="M1374" s="1" t="s">
        <v>859</v>
      </c>
      <c r="N1374" s="1" t="s">
        <v>55</v>
      </c>
      <c r="O1374" s="1" t="s">
        <v>2244</v>
      </c>
      <c r="P1374" s="1" t="s">
        <v>58</v>
      </c>
      <c r="Q1374" s="1" t="s">
        <v>83</v>
      </c>
      <c r="R1374" s="1" t="s">
        <v>42</v>
      </c>
      <c r="S1374" s="1" t="s">
        <v>53</v>
      </c>
      <c r="T1374" s="1"/>
      <c r="Y1374" s="1"/>
    </row>
    <row r="1375" spans="1:25" x14ac:dyDescent="0.35">
      <c r="A1375" s="1">
        <v>2458</v>
      </c>
      <c r="B1375" s="1" t="str">
        <f>VLOOKUP(Table1[[#This Row],[Customer ID]],'Customer Lookup'!A:B,2,)</f>
        <v>Troy Casey</v>
      </c>
      <c r="C1375" s="1">
        <v>91286</v>
      </c>
      <c r="D1375" s="1" t="str">
        <f>_xlfn.XLOOKUP(Table1[[#This Row],[Product Sub-Category]],'Product Lookup'!A:A,'Product Lookup'!B:B)</f>
        <v>Scissors</v>
      </c>
      <c r="E1375" s="1">
        <v>3</v>
      </c>
      <c r="F1375" s="4">
        <v>12.88</v>
      </c>
      <c r="G1375" s="1">
        <v>0.05</v>
      </c>
      <c r="H1375" s="2">
        <v>42147</v>
      </c>
      <c r="I1375" s="2">
        <v>42149</v>
      </c>
      <c r="J1375" s="1" t="s">
        <v>50</v>
      </c>
      <c r="K1375" s="1">
        <v>55410</v>
      </c>
      <c r="L1375" s="1" t="s">
        <v>32</v>
      </c>
      <c r="M1375" s="1" t="s">
        <v>859</v>
      </c>
      <c r="N1375" s="1" t="s">
        <v>55</v>
      </c>
      <c r="O1375" s="1" t="s">
        <v>2243</v>
      </c>
      <c r="P1375" s="1" t="s">
        <v>58</v>
      </c>
      <c r="Q1375" s="1" t="s">
        <v>2239</v>
      </c>
      <c r="R1375" s="1" t="s">
        <v>42</v>
      </c>
      <c r="S1375" s="1" t="s">
        <v>26</v>
      </c>
      <c r="T1375" s="1"/>
      <c r="Y1375" s="1"/>
    </row>
    <row r="1376" spans="1:25" x14ac:dyDescent="0.35">
      <c r="A1376" s="1">
        <v>2460</v>
      </c>
      <c r="B1376" s="1" t="str">
        <f>VLOOKUP(Table1[[#This Row],[Customer ID]],'Customer Lookup'!A:B,2,)</f>
        <v>Lucille Gibbons</v>
      </c>
      <c r="C1376" s="1">
        <v>30785</v>
      </c>
      <c r="D1376" s="1" t="str">
        <f>_xlfn.XLOOKUP(Table1[[#This Row],[Product Sub-Category]],'Product Lookup'!A:A,'Product Lookup'!B:B)</f>
        <v>Paper</v>
      </c>
      <c r="E1376" s="1">
        <v>8</v>
      </c>
      <c r="F1376" s="4">
        <v>6.48</v>
      </c>
      <c r="G1376" s="1">
        <v>0.05</v>
      </c>
      <c r="H1376" s="2">
        <v>42007</v>
      </c>
      <c r="I1376" s="2">
        <v>42009</v>
      </c>
      <c r="J1376" s="1" t="s">
        <v>21</v>
      </c>
      <c r="K1376" s="1">
        <v>10035</v>
      </c>
      <c r="L1376" s="1" t="s">
        <v>32</v>
      </c>
      <c r="M1376" s="1" t="s">
        <v>79</v>
      </c>
      <c r="N1376" s="1" t="s">
        <v>62</v>
      </c>
      <c r="O1376" s="1" t="s">
        <v>2243</v>
      </c>
      <c r="P1376" s="1" t="s">
        <v>58</v>
      </c>
      <c r="Q1376" s="1" t="s">
        <v>83</v>
      </c>
      <c r="R1376" s="1" t="s">
        <v>42</v>
      </c>
      <c r="S1376" s="1" t="s">
        <v>53</v>
      </c>
      <c r="T1376" s="1"/>
      <c r="Y1376" s="1"/>
    </row>
    <row r="1377" spans="1:25" x14ac:dyDescent="0.35">
      <c r="A1377" s="1">
        <v>2460</v>
      </c>
      <c r="B1377" s="1" t="str">
        <f>VLOOKUP(Table1[[#This Row],[Customer ID]],'Customer Lookup'!A:B,2,)</f>
        <v>Lucille Gibbons</v>
      </c>
      <c r="C1377" s="1">
        <v>30785</v>
      </c>
      <c r="D1377" s="1" t="str">
        <f>_xlfn.XLOOKUP(Table1[[#This Row],[Product Sub-Category]],'Product Lookup'!A:A,'Product Lookup'!B:B)</f>
        <v>Pens</v>
      </c>
      <c r="E1377" s="1">
        <v>46</v>
      </c>
      <c r="F1377" s="4">
        <v>9.93</v>
      </c>
      <c r="G1377" s="1">
        <v>0.05</v>
      </c>
      <c r="H1377" s="2">
        <v>42007</v>
      </c>
      <c r="I1377" s="2">
        <v>42010</v>
      </c>
      <c r="J1377" s="1" t="s">
        <v>21</v>
      </c>
      <c r="K1377" s="1">
        <v>10035</v>
      </c>
      <c r="L1377" s="1" t="s">
        <v>32</v>
      </c>
      <c r="M1377" s="1" t="s">
        <v>79</v>
      </c>
      <c r="N1377" s="1" t="s">
        <v>62</v>
      </c>
      <c r="O1377" s="1" t="s">
        <v>2245</v>
      </c>
      <c r="P1377" s="1" t="s">
        <v>58</v>
      </c>
      <c r="Q1377" s="1" t="s">
        <v>25</v>
      </c>
      <c r="R1377" s="1" t="s">
        <v>42</v>
      </c>
      <c r="S1377" s="1" t="s">
        <v>26</v>
      </c>
      <c r="T1377" s="1"/>
      <c r="Y1377" s="1"/>
    </row>
    <row r="1378" spans="1:25" x14ac:dyDescent="0.35">
      <c r="A1378" s="1">
        <v>2464</v>
      </c>
      <c r="B1378" s="1" t="str">
        <f>VLOOKUP(Table1[[#This Row],[Customer ID]],'Customer Lookup'!A:B,2,)</f>
        <v>Joe George</v>
      </c>
      <c r="C1378" s="1">
        <v>88713</v>
      </c>
      <c r="D1378" s="1" t="str">
        <f>_xlfn.XLOOKUP(Table1[[#This Row],[Product Sub-Category]],'Product Lookup'!A:A,'Product Lookup'!B:B)</f>
        <v>Furnishings</v>
      </c>
      <c r="E1378" s="1">
        <v>4</v>
      </c>
      <c r="F1378" s="4">
        <v>1.74</v>
      </c>
      <c r="G1378" s="1">
        <v>0.05</v>
      </c>
      <c r="H1378" s="2">
        <v>42135</v>
      </c>
      <c r="I1378" s="2">
        <v>42137</v>
      </c>
      <c r="J1378" s="1" t="s">
        <v>21</v>
      </c>
      <c r="K1378" s="1">
        <v>71111</v>
      </c>
      <c r="L1378" s="1" t="s">
        <v>22</v>
      </c>
      <c r="M1378" s="1" t="s">
        <v>864</v>
      </c>
      <c r="N1378" s="1" t="s">
        <v>138</v>
      </c>
      <c r="O1378" s="1" t="s">
        <v>2245</v>
      </c>
      <c r="P1378" s="1" t="s">
        <v>34</v>
      </c>
      <c r="Q1378" s="1" t="s">
        <v>52</v>
      </c>
      <c r="R1378" s="1" t="s">
        <v>104</v>
      </c>
      <c r="S1378" s="1" t="s">
        <v>44</v>
      </c>
      <c r="T1378" s="1"/>
      <c r="Y1378" s="1"/>
    </row>
    <row r="1379" spans="1:25" x14ac:dyDescent="0.35">
      <c r="A1379" s="1">
        <v>2464</v>
      </c>
      <c r="B1379" s="1" t="str">
        <f>VLOOKUP(Table1[[#This Row],[Customer ID]],'Customer Lookup'!A:B,2,)</f>
        <v>Joe George</v>
      </c>
      <c r="C1379" s="1">
        <v>88713</v>
      </c>
      <c r="D1379" s="1" t="str">
        <f>_xlfn.XLOOKUP(Table1[[#This Row],[Product Sub-Category]],'Product Lookup'!A:A,'Product Lookup'!B:B)</f>
        <v>Tables</v>
      </c>
      <c r="E1379" s="1">
        <v>16</v>
      </c>
      <c r="F1379" s="4">
        <v>227.55</v>
      </c>
      <c r="G1379" s="1">
        <v>0.1</v>
      </c>
      <c r="H1379" s="2">
        <v>42135</v>
      </c>
      <c r="I1379" s="2">
        <v>42135</v>
      </c>
      <c r="J1379" s="1" t="s">
        <v>21</v>
      </c>
      <c r="K1379" s="1">
        <v>71111</v>
      </c>
      <c r="L1379" s="1" t="s">
        <v>22</v>
      </c>
      <c r="M1379" s="1" t="s">
        <v>864</v>
      </c>
      <c r="N1379" s="1" t="s">
        <v>138</v>
      </c>
      <c r="O1379" s="1" t="s">
        <v>2245</v>
      </c>
      <c r="P1379" s="1" t="s">
        <v>34</v>
      </c>
      <c r="Q1379" s="1" t="s">
        <v>123</v>
      </c>
      <c r="R1379" s="1" t="s">
        <v>104</v>
      </c>
      <c r="S1379" s="1" t="s">
        <v>108</v>
      </c>
      <c r="T1379" s="1"/>
      <c r="Y1379" s="1"/>
    </row>
    <row r="1380" spans="1:25" x14ac:dyDescent="0.35">
      <c r="A1380" s="1">
        <v>2464</v>
      </c>
      <c r="B1380" s="1" t="str">
        <f>VLOOKUP(Table1[[#This Row],[Customer ID]],'Customer Lookup'!A:B,2,)</f>
        <v>Joe George</v>
      </c>
      <c r="C1380" s="1">
        <v>88714</v>
      </c>
      <c r="D1380" s="1" t="str">
        <f>_xlfn.XLOOKUP(Table1[[#This Row],[Product Sub-Category]],'Product Lookup'!A:A,'Product Lookup'!B:B)</f>
        <v>Binders</v>
      </c>
      <c r="E1380" s="1">
        <v>6</v>
      </c>
      <c r="F1380" s="4">
        <v>6.28</v>
      </c>
      <c r="G1380" s="1">
        <v>0.05</v>
      </c>
      <c r="H1380" s="2">
        <v>42024</v>
      </c>
      <c r="I1380" s="2">
        <v>42027</v>
      </c>
      <c r="J1380" s="1" t="s">
        <v>31</v>
      </c>
      <c r="K1380" s="1">
        <v>71111</v>
      </c>
      <c r="L1380" s="1" t="s">
        <v>32</v>
      </c>
      <c r="M1380" s="1" t="s">
        <v>864</v>
      </c>
      <c r="N1380" s="1" t="s">
        <v>138</v>
      </c>
      <c r="O1380" s="1" t="s">
        <v>2245</v>
      </c>
      <c r="P1380" s="1" t="s">
        <v>58</v>
      </c>
      <c r="Q1380" s="1" t="s">
        <v>2236</v>
      </c>
      <c r="R1380" s="1" t="s">
        <v>104</v>
      </c>
      <c r="S1380" s="1" t="s">
        <v>53</v>
      </c>
      <c r="T1380" s="1"/>
      <c r="Y1380" s="1"/>
    </row>
    <row r="1381" spans="1:25" x14ac:dyDescent="0.35">
      <c r="A1381" s="1">
        <v>2464</v>
      </c>
      <c r="B1381" s="1" t="str">
        <f>VLOOKUP(Table1[[#This Row],[Customer ID]],'Customer Lookup'!A:B,2,)</f>
        <v>Joe George</v>
      </c>
      <c r="C1381" s="1">
        <v>88714</v>
      </c>
      <c r="D1381" s="1" t="str">
        <f>_xlfn.XLOOKUP(Table1[[#This Row],[Product Sub-Category]],'Product Lookup'!A:A,'Product Lookup'!B:B)</f>
        <v>Labels</v>
      </c>
      <c r="E1381" s="1">
        <v>14</v>
      </c>
      <c r="F1381" s="4">
        <v>3.08</v>
      </c>
      <c r="G1381" s="1">
        <v>0.05</v>
      </c>
      <c r="H1381" s="2">
        <v>42024</v>
      </c>
      <c r="I1381" s="2">
        <v>42025</v>
      </c>
      <c r="J1381" s="1" t="s">
        <v>31</v>
      </c>
      <c r="K1381" s="1">
        <v>71111</v>
      </c>
      <c r="L1381" s="1" t="s">
        <v>32</v>
      </c>
      <c r="M1381" s="1" t="s">
        <v>864</v>
      </c>
      <c r="N1381" s="1" t="s">
        <v>138</v>
      </c>
      <c r="O1381" s="1" t="s">
        <v>2244</v>
      </c>
      <c r="P1381" s="1" t="s">
        <v>58</v>
      </c>
      <c r="Q1381" s="1" t="s">
        <v>116</v>
      </c>
      <c r="R1381" s="1" t="s">
        <v>104</v>
      </c>
      <c r="S1381" s="1" t="s">
        <v>53</v>
      </c>
      <c r="T1381" s="1"/>
      <c r="Y1381" s="1"/>
    </row>
    <row r="1382" spans="1:25" x14ac:dyDescent="0.35">
      <c r="A1382" s="1">
        <v>2466</v>
      </c>
      <c r="B1382" s="1" t="str">
        <f>VLOOKUP(Table1[[#This Row],[Customer ID]],'Customer Lookup'!A:B,2,)</f>
        <v>Gilbert Godfrey</v>
      </c>
      <c r="C1382" s="1">
        <v>88136</v>
      </c>
      <c r="D1382" s="1" t="str">
        <f>_xlfn.XLOOKUP(Table1[[#This Row],[Product Sub-Category]],'Product Lookup'!A:A,'Product Lookup'!B:B)</f>
        <v>Binders</v>
      </c>
      <c r="E1382" s="1">
        <v>7</v>
      </c>
      <c r="F1382" s="4">
        <v>2.08</v>
      </c>
      <c r="G1382" s="1">
        <v>0.05</v>
      </c>
      <c r="H1382" s="2">
        <v>42062</v>
      </c>
      <c r="I1382" s="2">
        <v>42063</v>
      </c>
      <c r="J1382" s="1" t="s">
        <v>50</v>
      </c>
      <c r="K1382" s="1">
        <v>49783</v>
      </c>
      <c r="L1382" s="1" t="s">
        <v>32</v>
      </c>
      <c r="M1382" s="1" t="s">
        <v>865</v>
      </c>
      <c r="N1382" s="1" t="s">
        <v>215</v>
      </c>
      <c r="O1382" s="1" t="s">
        <v>2244</v>
      </c>
      <c r="P1382" s="1" t="s">
        <v>58</v>
      </c>
      <c r="Q1382" s="1" t="s">
        <v>2236</v>
      </c>
      <c r="R1382" s="1" t="s">
        <v>81</v>
      </c>
      <c r="S1382" s="1" t="s">
        <v>53</v>
      </c>
      <c r="T1382" s="1"/>
      <c r="Y1382" s="1"/>
    </row>
    <row r="1383" spans="1:25" x14ac:dyDescent="0.35">
      <c r="A1383" s="1">
        <v>2466</v>
      </c>
      <c r="B1383" s="1" t="str">
        <f>VLOOKUP(Table1[[#This Row],[Customer ID]],'Customer Lookup'!A:B,2,)</f>
        <v>Gilbert Godfrey</v>
      </c>
      <c r="C1383" s="1">
        <v>88136</v>
      </c>
      <c r="D1383" s="1" t="str">
        <f>_xlfn.XLOOKUP(Table1[[#This Row],[Product Sub-Category]],'Product Lookup'!A:A,'Product Lookup'!B:B)</f>
        <v>Computer Peripherals</v>
      </c>
      <c r="E1383" s="1">
        <v>8</v>
      </c>
      <c r="F1383" s="4">
        <v>53.98</v>
      </c>
      <c r="G1383" s="1">
        <v>0.05</v>
      </c>
      <c r="H1383" s="2">
        <v>42062</v>
      </c>
      <c r="I1383" s="2">
        <v>42063</v>
      </c>
      <c r="J1383" s="1" t="s">
        <v>50</v>
      </c>
      <c r="K1383" s="1">
        <v>49783</v>
      </c>
      <c r="L1383" s="1" t="s">
        <v>22</v>
      </c>
      <c r="M1383" s="1" t="s">
        <v>865</v>
      </c>
      <c r="N1383" s="1" t="s">
        <v>215</v>
      </c>
      <c r="O1383" s="1" t="s">
        <v>2244</v>
      </c>
      <c r="P1383" s="1" t="s">
        <v>73</v>
      </c>
      <c r="Q1383" s="1" t="s">
        <v>144</v>
      </c>
      <c r="R1383" s="1" t="s">
        <v>81</v>
      </c>
      <c r="S1383" s="1" t="s">
        <v>53</v>
      </c>
      <c r="T1383" s="1"/>
      <c r="Y1383" s="1"/>
    </row>
    <row r="1384" spans="1:25" x14ac:dyDescent="0.35">
      <c r="A1384" s="1">
        <v>2466</v>
      </c>
      <c r="B1384" s="1" t="str">
        <f>VLOOKUP(Table1[[#This Row],[Customer ID]],'Customer Lookup'!A:B,2,)</f>
        <v>Gilbert Godfrey</v>
      </c>
      <c r="C1384" s="1">
        <v>88136</v>
      </c>
      <c r="D1384" s="1" t="str">
        <f>_xlfn.XLOOKUP(Table1[[#This Row],[Product Sub-Category]],'Product Lookup'!A:A,'Product Lookup'!B:B)</f>
        <v>Paper</v>
      </c>
      <c r="E1384" s="1">
        <v>7</v>
      </c>
      <c r="F1384" s="4">
        <v>4.9800000000000004</v>
      </c>
      <c r="G1384" s="1">
        <v>0.05</v>
      </c>
      <c r="H1384" s="2">
        <v>42062</v>
      </c>
      <c r="I1384" s="2">
        <v>42062</v>
      </c>
      <c r="J1384" s="1" t="s">
        <v>50</v>
      </c>
      <c r="K1384" s="1">
        <v>49783</v>
      </c>
      <c r="L1384" s="1" t="s">
        <v>32</v>
      </c>
      <c r="M1384" s="1" t="s">
        <v>865</v>
      </c>
      <c r="N1384" s="1" t="s">
        <v>215</v>
      </c>
      <c r="O1384" s="1" t="s">
        <v>2245</v>
      </c>
      <c r="P1384" s="1" t="s">
        <v>58</v>
      </c>
      <c r="Q1384" s="1" t="s">
        <v>83</v>
      </c>
      <c r="R1384" s="1" t="s">
        <v>81</v>
      </c>
      <c r="S1384" s="1" t="s">
        <v>53</v>
      </c>
      <c r="T1384" s="1"/>
      <c r="Y1384" s="1"/>
    </row>
    <row r="1385" spans="1:25" x14ac:dyDescent="0.35">
      <c r="A1385" s="1">
        <v>2468</v>
      </c>
      <c r="B1385" s="1" t="str">
        <f>VLOOKUP(Table1[[#This Row],[Customer ID]],'Customer Lookup'!A:B,2,)</f>
        <v>Rhonda Stein</v>
      </c>
      <c r="C1385" s="1">
        <v>88135</v>
      </c>
      <c r="D1385" s="1" t="str">
        <f>_xlfn.XLOOKUP(Table1[[#This Row],[Product Sub-Category]],'Product Lookup'!A:A,'Product Lookup'!B:B)</f>
        <v>Binders</v>
      </c>
      <c r="E1385" s="1">
        <v>3</v>
      </c>
      <c r="F1385" s="4">
        <v>58.1</v>
      </c>
      <c r="G1385" s="1">
        <v>0.05</v>
      </c>
      <c r="H1385" s="2">
        <v>42121</v>
      </c>
      <c r="I1385" s="2">
        <v>42123</v>
      </c>
      <c r="J1385" s="1" t="s">
        <v>41</v>
      </c>
      <c r="K1385" s="1">
        <v>28144</v>
      </c>
      <c r="L1385" s="1" t="s">
        <v>22</v>
      </c>
      <c r="M1385" s="1" t="s">
        <v>866</v>
      </c>
      <c r="N1385" s="1" t="s">
        <v>225</v>
      </c>
      <c r="O1385" s="1" t="s">
        <v>2245</v>
      </c>
      <c r="P1385" s="1" t="s">
        <v>58</v>
      </c>
      <c r="Q1385" s="1" t="s">
        <v>2236</v>
      </c>
      <c r="R1385" s="1" t="s">
        <v>42</v>
      </c>
      <c r="S1385" s="1" t="s">
        <v>53</v>
      </c>
      <c r="T1385" s="1"/>
      <c r="Y1385" s="1"/>
    </row>
    <row r="1386" spans="1:25" x14ac:dyDescent="0.35">
      <c r="A1386" s="1">
        <v>2468</v>
      </c>
      <c r="B1386" s="1" t="str">
        <f>VLOOKUP(Table1[[#This Row],[Customer ID]],'Customer Lookup'!A:B,2,)</f>
        <v>Rhonda Stein</v>
      </c>
      <c r="C1386" s="1">
        <v>88137</v>
      </c>
      <c r="D1386" s="1" t="str">
        <f>_xlfn.XLOOKUP(Table1[[#This Row],[Product Sub-Category]],'Product Lookup'!A:A,'Product Lookup'!B:B)</f>
        <v>Telephones</v>
      </c>
      <c r="E1386" s="1">
        <v>13</v>
      </c>
      <c r="F1386" s="4">
        <v>65.989999999999995</v>
      </c>
      <c r="G1386" s="1">
        <v>0.05</v>
      </c>
      <c r="H1386" s="2">
        <v>42076</v>
      </c>
      <c r="I1386" s="2">
        <v>42077</v>
      </c>
      <c r="J1386" s="1" t="s">
        <v>41</v>
      </c>
      <c r="K1386" s="1">
        <v>28144</v>
      </c>
      <c r="L1386" s="1" t="s">
        <v>32</v>
      </c>
      <c r="M1386" s="1" t="s">
        <v>866</v>
      </c>
      <c r="N1386" s="1" t="s">
        <v>225</v>
      </c>
      <c r="O1386" s="1" t="s">
        <v>2244</v>
      </c>
      <c r="P1386" s="1" t="s">
        <v>73</v>
      </c>
      <c r="Q1386" s="1" t="s">
        <v>2234</v>
      </c>
      <c r="R1386" s="1" t="s">
        <v>81</v>
      </c>
      <c r="S1386" s="1" t="s">
        <v>53</v>
      </c>
      <c r="T1386" s="1"/>
      <c r="Y1386" s="1"/>
    </row>
    <row r="1387" spans="1:25" x14ac:dyDescent="0.35">
      <c r="A1387" s="1">
        <v>2472</v>
      </c>
      <c r="B1387" s="1" t="str">
        <f>VLOOKUP(Table1[[#This Row],[Customer ID]],'Customer Lookup'!A:B,2,)</f>
        <v>Ricky Sanders</v>
      </c>
      <c r="C1387" s="1">
        <v>86514</v>
      </c>
      <c r="D1387" s="1" t="str">
        <f>_xlfn.XLOOKUP(Table1[[#This Row],[Product Sub-Category]],'Product Lookup'!A:A,'Product Lookup'!B:B)</f>
        <v>Labels</v>
      </c>
      <c r="E1387" s="1">
        <v>10</v>
      </c>
      <c r="F1387" s="4">
        <v>4.91</v>
      </c>
      <c r="G1387" s="1">
        <v>0.05</v>
      </c>
      <c r="H1387" s="2">
        <v>42056</v>
      </c>
      <c r="I1387" s="2">
        <v>42056</v>
      </c>
      <c r="J1387" s="1" t="s">
        <v>98</v>
      </c>
      <c r="K1387" s="1">
        <v>60432</v>
      </c>
      <c r="L1387" s="1" t="s">
        <v>22</v>
      </c>
      <c r="M1387" s="1" t="s">
        <v>867</v>
      </c>
      <c r="N1387" s="1" t="s">
        <v>142</v>
      </c>
      <c r="O1387" s="1" t="s">
        <v>2245</v>
      </c>
      <c r="P1387" s="1" t="s">
        <v>58</v>
      </c>
      <c r="Q1387" s="1" t="s">
        <v>116</v>
      </c>
      <c r="R1387" s="1" t="s">
        <v>42</v>
      </c>
      <c r="S1387" s="1" t="s">
        <v>53</v>
      </c>
      <c r="T1387" s="1"/>
      <c r="Y1387" s="1"/>
    </row>
    <row r="1388" spans="1:25" x14ac:dyDescent="0.35">
      <c r="A1388" s="1">
        <v>2481</v>
      </c>
      <c r="B1388" s="1" t="str">
        <f>VLOOKUP(Table1[[#This Row],[Customer ID]],'Customer Lookup'!A:B,2,)</f>
        <v>Kelly Sawyer</v>
      </c>
      <c r="C1388" s="1">
        <v>91000</v>
      </c>
      <c r="D1388" s="1" t="str">
        <f>_xlfn.XLOOKUP(Table1[[#This Row],[Product Sub-Category]],'Product Lookup'!A:A,'Product Lookup'!B:B)</f>
        <v>Binders</v>
      </c>
      <c r="E1388" s="1">
        <v>14</v>
      </c>
      <c r="F1388" s="4">
        <v>5.18</v>
      </c>
      <c r="G1388" s="1">
        <v>0.05</v>
      </c>
      <c r="H1388" s="2">
        <v>42100</v>
      </c>
      <c r="I1388" s="2">
        <v>42102</v>
      </c>
      <c r="J1388" s="1" t="s">
        <v>41</v>
      </c>
      <c r="K1388" s="1">
        <v>70506</v>
      </c>
      <c r="L1388" s="1" t="s">
        <v>22</v>
      </c>
      <c r="M1388" s="1" t="s">
        <v>600</v>
      </c>
      <c r="N1388" s="1" t="s">
        <v>138</v>
      </c>
      <c r="O1388" s="1" t="s">
        <v>2245</v>
      </c>
      <c r="P1388" s="1" t="s">
        <v>58</v>
      </c>
      <c r="Q1388" s="1" t="s">
        <v>2236</v>
      </c>
      <c r="R1388" s="1" t="s">
        <v>81</v>
      </c>
      <c r="S1388" s="1" t="s">
        <v>53</v>
      </c>
      <c r="T1388" s="1"/>
      <c r="Y1388" s="1"/>
    </row>
    <row r="1389" spans="1:25" x14ac:dyDescent="0.35">
      <c r="A1389" s="1">
        <v>2484</v>
      </c>
      <c r="B1389" s="1" t="str">
        <f>VLOOKUP(Table1[[#This Row],[Customer ID]],'Customer Lookup'!A:B,2,)</f>
        <v>Rhonda Bryant</v>
      </c>
      <c r="C1389" s="1">
        <v>88998</v>
      </c>
      <c r="D1389" s="1" t="str">
        <f>_xlfn.XLOOKUP(Table1[[#This Row],[Product Sub-Category]],'Product Lookup'!A:A,'Product Lookup'!B:B)</f>
        <v>Paper</v>
      </c>
      <c r="E1389" s="1">
        <v>16</v>
      </c>
      <c r="F1389" s="4">
        <v>6.48</v>
      </c>
      <c r="G1389" s="1">
        <v>0.05</v>
      </c>
      <c r="H1389" s="2">
        <v>42076</v>
      </c>
      <c r="I1389" s="2">
        <v>42077</v>
      </c>
      <c r="J1389" s="1" t="s">
        <v>50</v>
      </c>
      <c r="K1389" s="1">
        <v>33881</v>
      </c>
      <c r="L1389" s="1" t="s">
        <v>32</v>
      </c>
      <c r="M1389" s="1" t="s">
        <v>868</v>
      </c>
      <c r="N1389" s="1" t="s">
        <v>242</v>
      </c>
      <c r="O1389" s="1" t="s">
        <v>2245</v>
      </c>
      <c r="P1389" s="1" t="s">
        <v>58</v>
      </c>
      <c r="Q1389" s="1" t="s">
        <v>83</v>
      </c>
      <c r="R1389" s="1" t="s">
        <v>81</v>
      </c>
      <c r="S1389" s="1" t="s">
        <v>53</v>
      </c>
      <c r="T1389" s="1"/>
      <c r="Y1389" s="1"/>
    </row>
    <row r="1390" spans="1:25" x14ac:dyDescent="0.35">
      <c r="A1390" s="1">
        <v>2484</v>
      </c>
      <c r="B1390" s="1" t="str">
        <f>VLOOKUP(Table1[[#This Row],[Customer ID]],'Customer Lookup'!A:B,2,)</f>
        <v>Rhonda Bryant</v>
      </c>
      <c r="C1390" s="1">
        <v>88998</v>
      </c>
      <c r="D1390" s="1" t="str">
        <f>_xlfn.XLOOKUP(Table1[[#This Row],[Product Sub-Category]],'Product Lookup'!A:A,'Product Lookup'!B:B)</f>
        <v>Storage</v>
      </c>
      <c r="E1390" s="1">
        <v>8</v>
      </c>
      <c r="F1390" s="4">
        <v>111.03</v>
      </c>
      <c r="G1390" s="1">
        <v>0.1</v>
      </c>
      <c r="H1390" s="2">
        <v>42076</v>
      </c>
      <c r="I1390" s="2">
        <v>42077</v>
      </c>
      <c r="J1390" s="1" t="s">
        <v>50</v>
      </c>
      <c r="K1390" s="1">
        <v>33881</v>
      </c>
      <c r="L1390" s="1" t="s">
        <v>32</v>
      </c>
      <c r="M1390" s="1" t="s">
        <v>868</v>
      </c>
      <c r="N1390" s="1" t="s">
        <v>242</v>
      </c>
      <c r="O1390" s="1" t="s">
        <v>2245</v>
      </c>
      <c r="P1390" s="1" t="s">
        <v>58</v>
      </c>
      <c r="Q1390" s="1" t="s">
        <v>119</v>
      </c>
      <c r="R1390" s="1" t="s">
        <v>81</v>
      </c>
      <c r="S1390" s="1" t="s">
        <v>53</v>
      </c>
      <c r="T1390" s="1"/>
      <c r="Y1390" s="1"/>
    </row>
    <row r="1391" spans="1:25" x14ac:dyDescent="0.35">
      <c r="A1391" s="1">
        <v>2486</v>
      </c>
      <c r="B1391" s="1" t="str">
        <f>VLOOKUP(Table1[[#This Row],[Customer ID]],'Customer Lookup'!A:B,2,)</f>
        <v>Jack Horn</v>
      </c>
      <c r="C1391" s="1">
        <v>91414</v>
      </c>
      <c r="D1391" s="1" t="str">
        <f>_xlfn.XLOOKUP(Table1[[#This Row],[Product Sub-Category]],'Product Lookup'!A:A,'Product Lookup'!B:B)</f>
        <v>Tables</v>
      </c>
      <c r="E1391" s="1">
        <v>4</v>
      </c>
      <c r="F1391" s="4">
        <v>71.37</v>
      </c>
      <c r="G1391" s="1">
        <v>0.05</v>
      </c>
      <c r="H1391" s="2">
        <v>42041</v>
      </c>
      <c r="I1391" s="2">
        <v>42042</v>
      </c>
      <c r="J1391" s="1" t="s">
        <v>21</v>
      </c>
      <c r="K1391" s="1">
        <v>30458</v>
      </c>
      <c r="L1391" s="1" t="s">
        <v>32</v>
      </c>
      <c r="M1391" s="1" t="s">
        <v>869</v>
      </c>
      <c r="N1391" s="1" t="s">
        <v>254</v>
      </c>
      <c r="O1391" s="1" t="s">
        <v>2245</v>
      </c>
      <c r="P1391" s="1" t="s">
        <v>34</v>
      </c>
      <c r="Q1391" s="1" t="s">
        <v>123</v>
      </c>
      <c r="R1391" s="1" t="s">
        <v>51</v>
      </c>
      <c r="S1391" s="1" t="s">
        <v>178</v>
      </c>
      <c r="T1391" s="1"/>
      <c r="Y1391" s="1"/>
    </row>
    <row r="1392" spans="1:25" x14ac:dyDescent="0.35">
      <c r="A1392" s="1">
        <v>2486</v>
      </c>
      <c r="B1392" s="1" t="str">
        <f>VLOOKUP(Table1[[#This Row],[Customer ID]],'Customer Lookup'!A:B,2,)</f>
        <v>Jack Horn</v>
      </c>
      <c r="C1392" s="1">
        <v>91414</v>
      </c>
      <c r="D1392" s="1" t="str">
        <f>_xlfn.XLOOKUP(Table1[[#This Row],[Product Sub-Category]],'Product Lookup'!A:A,'Product Lookup'!B:B)</f>
        <v>Telephones</v>
      </c>
      <c r="E1392" s="1">
        <v>1</v>
      </c>
      <c r="F1392" s="4">
        <v>205.99</v>
      </c>
      <c r="G1392" s="1">
        <v>0.1</v>
      </c>
      <c r="H1392" s="2">
        <v>42041</v>
      </c>
      <c r="I1392" s="2">
        <v>42043</v>
      </c>
      <c r="J1392" s="1" t="s">
        <v>21</v>
      </c>
      <c r="K1392" s="1">
        <v>30458</v>
      </c>
      <c r="L1392" s="1" t="s">
        <v>22</v>
      </c>
      <c r="M1392" s="1" t="s">
        <v>869</v>
      </c>
      <c r="N1392" s="1" t="s">
        <v>254</v>
      </c>
      <c r="O1392" s="1" t="s">
        <v>2245</v>
      </c>
      <c r="P1392" s="1" t="s">
        <v>73</v>
      </c>
      <c r="Q1392" s="1" t="s">
        <v>2234</v>
      </c>
      <c r="R1392" s="1" t="s">
        <v>51</v>
      </c>
      <c r="S1392" s="1" t="s">
        <v>53</v>
      </c>
      <c r="T1392" s="1"/>
      <c r="Y1392" s="1"/>
    </row>
    <row r="1393" spans="1:25" x14ac:dyDescent="0.35">
      <c r="A1393" s="1">
        <v>2486</v>
      </c>
      <c r="B1393" s="1" t="str">
        <f>VLOOKUP(Table1[[#This Row],[Customer ID]],'Customer Lookup'!A:B,2,)</f>
        <v>Jack Horn</v>
      </c>
      <c r="C1393" s="1">
        <v>91416</v>
      </c>
      <c r="D1393" s="1" t="str">
        <f>_xlfn.XLOOKUP(Table1[[#This Row],[Product Sub-Category]],'Product Lookup'!A:A,'Product Lookup'!B:B)</f>
        <v>Chairs</v>
      </c>
      <c r="E1393" s="1">
        <v>11</v>
      </c>
      <c r="F1393" s="4">
        <v>180.98</v>
      </c>
      <c r="G1393" s="1">
        <v>0.1</v>
      </c>
      <c r="H1393" s="2">
        <v>42038</v>
      </c>
      <c r="I1393" s="2">
        <v>42040</v>
      </c>
      <c r="J1393" s="1" t="s">
        <v>98</v>
      </c>
      <c r="K1393" s="1">
        <v>30458</v>
      </c>
      <c r="L1393" s="1" t="s">
        <v>22</v>
      </c>
      <c r="M1393" s="1" t="s">
        <v>869</v>
      </c>
      <c r="N1393" s="1" t="s">
        <v>254</v>
      </c>
      <c r="O1393" s="1" t="s">
        <v>2245</v>
      </c>
      <c r="P1393" s="1" t="s">
        <v>34</v>
      </c>
      <c r="Q1393" s="1" t="s">
        <v>35</v>
      </c>
      <c r="R1393" s="1" t="s">
        <v>51</v>
      </c>
      <c r="S1393" s="1" t="s">
        <v>36</v>
      </c>
      <c r="T1393" s="1"/>
      <c r="Y1393" s="1"/>
    </row>
    <row r="1394" spans="1:25" x14ac:dyDescent="0.35">
      <c r="A1394" s="1">
        <v>2487</v>
      </c>
      <c r="B1394" s="1" t="str">
        <f>VLOOKUP(Table1[[#This Row],[Customer ID]],'Customer Lookup'!A:B,2,)</f>
        <v>Michelle Bryant Phillips</v>
      </c>
      <c r="C1394" s="1">
        <v>91415</v>
      </c>
      <c r="D1394" s="1" t="str">
        <f>_xlfn.XLOOKUP(Table1[[#This Row],[Product Sub-Category]],'Product Lookup'!A:A,'Product Lookup'!B:B)</f>
        <v>Labels</v>
      </c>
      <c r="E1394" s="1">
        <v>14</v>
      </c>
      <c r="F1394" s="4">
        <v>3.08</v>
      </c>
      <c r="G1394" s="1">
        <v>0.05</v>
      </c>
      <c r="H1394" s="2">
        <v>42175</v>
      </c>
      <c r="I1394" s="2">
        <v>42176</v>
      </c>
      <c r="J1394" s="1" t="s">
        <v>31</v>
      </c>
      <c r="K1394" s="1">
        <v>30084</v>
      </c>
      <c r="L1394" s="1" t="s">
        <v>32</v>
      </c>
      <c r="M1394" s="1" t="s">
        <v>870</v>
      </c>
      <c r="N1394" s="1" t="s">
        <v>254</v>
      </c>
      <c r="O1394" s="1" t="s">
        <v>2245</v>
      </c>
      <c r="P1394" s="1" t="s">
        <v>58</v>
      </c>
      <c r="Q1394" s="1" t="s">
        <v>116</v>
      </c>
      <c r="R1394" s="1" t="s">
        <v>51</v>
      </c>
      <c r="S1394" s="1" t="s">
        <v>53</v>
      </c>
      <c r="T1394" s="1"/>
      <c r="Y1394" s="1"/>
    </row>
    <row r="1395" spans="1:25" x14ac:dyDescent="0.35">
      <c r="A1395" s="1">
        <v>2487</v>
      </c>
      <c r="B1395" s="1" t="str">
        <f>VLOOKUP(Table1[[#This Row],[Customer ID]],'Customer Lookup'!A:B,2,)</f>
        <v>Michelle Bryant Phillips</v>
      </c>
      <c r="C1395" s="1">
        <v>91415</v>
      </c>
      <c r="D1395" s="1" t="str">
        <f>_xlfn.XLOOKUP(Table1[[#This Row],[Product Sub-Category]],'Product Lookup'!A:A,'Product Lookup'!B:B)</f>
        <v>Pens</v>
      </c>
      <c r="E1395" s="1">
        <v>18</v>
      </c>
      <c r="F1395" s="4">
        <v>2.78</v>
      </c>
      <c r="G1395" s="1">
        <v>0.05</v>
      </c>
      <c r="H1395" s="2">
        <v>42175</v>
      </c>
      <c r="I1395" s="2">
        <v>42176</v>
      </c>
      <c r="J1395" s="1" t="s">
        <v>31</v>
      </c>
      <c r="K1395" s="1">
        <v>30084</v>
      </c>
      <c r="L1395" s="1" t="s">
        <v>32</v>
      </c>
      <c r="M1395" s="1" t="s">
        <v>870</v>
      </c>
      <c r="N1395" s="1" t="s">
        <v>254</v>
      </c>
      <c r="O1395" s="1" t="s">
        <v>2245</v>
      </c>
      <c r="P1395" s="1" t="s">
        <v>58</v>
      </c>
      <c r="Q1395" s="1" t="s">
        <v>25</v>
      </c>
      <c r="R1395" s="1" t="s">
        <v>51</v>
      </c>
      <c r="S1395" s="1" t="s">
        <v>26</v>
      </c>
      <c r="T1395" s="1"/>
      <c r="Y1395" s="1"/>
    </row>
    <row r="1396" spans="1:25" x14ac:dyDescent="0.35">
      <c r="A1396" s="1">
        <v>2487</v>
      </c>
      <c r="B1396" s="1" t="str">
        <f>VLOOKUP(Table1[[#This Row],[Customer ID]],'Customer Lookup'!A:B,2,)</f>
        <v>Michelle Bryant Phillips</v>
      </c>
      <c r="C1396" s="1">
        <v>91417</v>
      </c>
      <c r="D1396" s="1" t="str">
        <f>_xlfn.XLOOKUP(Table1[[#This Row],[Product Sub-Category]],'Product Lookup'!A:A,'Product Lookup'!B:B)</f>
        <v>Furnishings</v>
      </c>
      <c r="E1396" s="1">
        <v>8</v>
      </c>
      <c r="F1396" s="4">
        <v>136.97999999999999</v>
      </c>
      <c r="G1396" s="1">
        <v>0.1</v>
      </c>
      <c r="H1396" s="2">
        <v>42157</v>
      </c>
      <c r="I1396" s="2">
        <v>42158</v>
      </c>
      <c r="J1396" s="1" t="s">
        <v>31</v>
      </c>
      <c r="K1396" s="1">
        <v>30084</v>
      </c>
      <c r="L1396" s="1" t="s">
        <v>22</v>
      </c>
      <c r="M1396" s="1" t="s">
        <v>870</v>
      </c>
      <c r="N1396" s="1" t="s">
        <v>254</v>
      </c>
      <c r="O1396" s="1" t="s">
        <v>2245</v>
      </c>
      <c r="P1396" s="1" t="s">
        <v>34</v>
      </c>
      <c r="Q1396" s="1" t="s">
        <v>52</v>
      </c>
      <c r="R1396" s="1" t="s">
        <v>51</v>
      </c>
      <c r="S1396" s="1" t="s">
        <v>178</v>
      </c>
      <c r="T1396" s="1"/>
      <c r="Y1396" s="1"/>
    </row>
    <row r="1397" spans="1:25" x14ac:dyDescent="0.35">
      <c r="A1397" s="1">
        <v>2488</v>
      </c>
      <c r="B1397" s="1" t="str">
        <f>VLOOKUP(Table1[[#This Row],[Customer ID]],'Customer Lookup'!A:B,2,)</f>
        <v>Gordon Walker</v>
      </c>
      <c r="C1397" s="1">
        <v>86887</v>
      </c>
      <c r="D1397" s="1" t="str">
        <f>_xlfn.XLOOKUP(Table1[[#This Row],[Product Sub-Category]],'Product Lookup'!A:A,'Product Lookup'!B:B)</f>
        <v>Labels</v>
      </c>
      <c r="E1397" s="1">
        <v>9</v>
      </c>
      <c r="F1397" s="4">
        <v>4.91</v>
      </c>
      <c r="G1397" s="1">
        <v>0.05</v>
      </c>
      <c r="H1397" s="2">
        <v>42103</v>
      </c>
      <c r="I1397" s="2">
        <v>42103</v>
      </c>
      <c r="J1397" s="1" t="s">
        <v>21</v>
      </c>
      <c r="K1397" s="1">
        <v>72023</v>
      </c>
      <c r="L1397" s="1" t="s">
        <v>32</v>
      </c>
      <c r="M1397" s="1" t="s">
        <v>871</v>
      </c>
      <c r="N1397" s="1" t="s">
        <v>451</v>
      </c>
      <c r="O1397" s="1" t="s">
        <v>2245</v>
      </c>
      <c r="P1397" s="1" t="s">
        <v>58</v>
      </c>
      <c r="Q1397" s="1" t="s">
        <v>116</v>
      </c>
      <c r="R1397" s="1" t="s">
        <v>104</v>
      </c>
      <c r="S1397" s="1" t="s">
        <v>53</v>
      </c>
      <c r="T1397" s="1"/>
      <c r="Y1397" s="1"/>
    </row>
    <row r="1398" spans="1:25" x14ac:dyDescent="0.35">
      <c r="A1398" s="1">
        <v>2488</v>
      </c>
      <c r="B1398" s="1" t="str">
        <f>VLOOKUP(Table1[[#This Row],[Customer ID]],'Customer Lookup'!A:B,2,)</f>
        <v>Gordon Walker</v>
      </c>
      <c r="C1398" s="1">
        <v>86887</v>
      </c>
      <c r="D1398" s="1" t="str">
        <f>_xlfn.XLOOKUP(Table1[[#This Row],[Product Sub-Category]],'Product Lookup'!A:A,'Product Lookup'!B:B)</f>
        <v>Pens</v>
      </c>
      <c r="E1398" s="1">
        <v>11</v>
      </c>
      <c r="F1398" s="4">
        <v>28.15</v>
      </c>
      <c r="G1398" s="1">
        <v>0.05</v>
      </c>
      <c r="H1398" s="2">
        <v>42103</v>
      </c>
      <c r="I1398" s="2">
        <v>42104</v>
      </c>
      <c r="J1398" s="1" t="s">
        <v>21</v>
      </c>
      <c r="K1398" s="1">
        <v>72023</v>
      </c>
      <c r="L1398" s="1" t="s">
        <v>32</v>
      </c>
      <c r="M1398" s="1" t="s">
        <v>871</v>
      </c>
      <c r="N1398" s="1" t="s">
        <v>451</v>
      </c>
      <c r="O1398" s="1" t="s">
        <v>1097</v>
      </c>
      <c r="P1398" s="1" t="s">
        <v>58</v>
      </c>
      <c r="Q1398" s="1" t="s">
        <v>25</v>
      </c>
      <c r="R1398" s="1" t="s">
        <v>104</v>
      </c>
      <c r="S1398" s="1" t="s">
        <v>44</v>
      </c>
      <c r="T1398" s="1"/>
      <c r="Y1398" s="1"/>
    </row>
    <row r="1399" spans="1:25" x14ac:dyDescent="0.35">
      <c r="A1399" s="1">
        <v>2489</v>
      </c>
      <c r="B1399" s="1" t="str">
        <f>VLOOKUP(Table1[[#This Row],[Customer ID]],'Customer Lookup'!A:B,2,)</f>
        <v>Craig Liu</v>
      </c>
      <c r="C1399" s="1">
        <v>86883</v>
      </c>
      <c r="D1399" s="1" t="str">
        <f>_xlfn.XLOOKUP(Table1[[#This Row],[Product Sub-Category]],'Product Lookup'!A:A,'Product Lookup'!B:B)</f>
        <v>Office Machines</v>
      </c>
      <c r="E1399" s="1">
        <v>2</v>
      </c>
      <c r="F1399" s="4">
        <v>2036.48</v>
      </c>
      <c r="G1399" s="1">
        <v>0.15</v>
      </c>
      <c r="H1399" s="2">
        <v>42046</v>
      </c>
      <c r="I1399" s="2">
        <v>42048</v>
      </c>
      <c r="J1399" s="1" t="s">
        <v>21</v>
      </c>
      <c r="K1399" s="1">
        <v>94521</v>
      </c>
      <c r="L1399" s="1" t="s">
        <v>22</v>
      </c>
      <c r="M1399" s="1" t="s">
        <v>373</v>
      </c>
      <c r="N1399" s="1" t="s">
        <v>37</v>
      </c>
      <c r="O1399" s="1" t="s">
        <v>1097</v>
      </c>
      <c r="P1399" s="1" t="s">
        <v>73</v>
      </c>
      <c r="Q1399" s="1" t="s">
        <v>74</v>
      </c>
      <c r="R1399" s="1" t="s">
        <v>104</v>
      </c>
      <c r="S1399" s="1" t="s">
        <v>36</v>
      </c>
      <c r="T1399" s="1"/>
      <c r="Y1399" s="1"/>
    </row>
    <row r="1400" spans="1:25" x14ac:dyDescent="0.35">
      <c r="A1400" s="1">
        <v>2489</v>
      </c>
      <c r="B1400" s="1" t="str">
        <f>VLOOKUP(Table1[[#This Row],[Customer ID]],'Customer Lookup'!A:B,2,)</f>
        <v>Craig Liu</v>
      </c>
      <c r="C1400" s="1">
        <v>86885</v>
      </c>
      <c r="D1400" s="1" t="str">
        <f>_xlfn.XLOOKUP(Table1[[#This Row],[Product Sub-Category]],'Product Lookup'!A:A,'Product Lookup'!B:B)</f>
        <v>Storage</v>
      </c>
      <c r="E1400" s="1">
        <v>5</v>
      </c>
      <c r="F1400" s="4">
        <v>419.19</v>
      </c>
      <c r="G1400" s="1">
        <v>0.1</v>
      </c>
      <c r="H1400" s="2">
        <v>42120</v>
      </c>
      <c r="I1400" s="2">
        <v>42121</v>
      </c>
      <c r="J1400" s="1" t="s">
        <v>50</v>
      </c>
      <c r="K1400" s="1">
        <v>94521</v>
      </c>
      <c r="L1400" s="1" t="s">
        <v>32</v>
      </c>
      <c r="M1400" s="1" t="s">
        <v>373</v>
      </c>
      <c r="N1400" s="1" t="s">
        <v>37</v>
      </c>
      <c r="O1400" s="1" t="s">
        <v>1097</v>
      </c>
      <c r="P1400" s="1" t="s">
        <v>58</v>
      </c>
      <c r="Q1400" s="1" t="s">
        <v>119</v>
      </c>
      <c r="R1400" s="1" t="s">
        <v>42</v>
      </c>
      <c r="S1400" s="1" t="s">
        <v>53</v>
      </c>
      <c r="T1400" s="1"/>
      <c r="Y1400" s="1"/>
    </row>
    <row r="1401" spans="1:25" x14ac:dyDescent="0.35">
      <c r="A1401" s="1">
        <v>2489</v>
      </c>
      <c r="B1401" s="1" t="str">
        <f>VLOOKUP(Table1[[#This Row],[Customer ID]],'Customer Lookup'!A:B,2,)</f>
        <v>Craig Liu</v>
      </c>
      <c r="C1401" s="1">
        <v>86886</v>
      </c>
      <c r="D1401" s="1" t="str">
        <f>_xlfn.XLOOKUP(Table1[[#This Row],[Product Sub-Category]],'Product Lookup'!A:A,'Product Lookup'!B:B)</f>
        <v>Telephones</v>
      </c>
      <c r="E1401" s="1">
        <v>9</v>
      </c>
      <c r="F1401" s="4">
        <v>65.989999999999995</v>
      </c>
      <c r="G1401" s="1">
        <v>0.05</v>
      </c>
      <c r="H1401" s="2">
        <v>42016</v>
      </c>
      <c r="I1401" s="2">
        <v>42016</v>
      </c>
      <c r="J1401" s="1" t="s">
        <v>31</v>
      </c>
      <c r="K1401" s="1">
        <v>94521</v>
      </c>
      <c r="L1401" s="1" t="s">
        <v>32</v>
      </c>
      <c r="M1401" s="1" t="s">
        <v>373</v>
      </c>
      <c r="N1401" s="1" t="s">
        <v>37</v>
      </c>
      <c r="O1401" s="1" t="s">
        <v>1097</v>
      </c>
      <c r="P1401" s="1" t="s">
        <v>73</v>
      </c>
      <c r="Q1401" s="1" t="s">
        <v>2234</v>
      </c>
      <c r="R1401" s="1" t="s">
        <v>42</v>
      </c>
      <c r="S1401" s="1" t="s">
        <v>53</v>
      </c>
      <c r="T1401" s="1"/>
      <c r="Y1401" s="1"/>
    </row>
    <row r="1402" spans="1:25" x14ac:dyDescent="0.35">
      <c r="A1402" s="1">
        <v>2490</v>
      </c>
      <c r="B1402" s="1" t="str">
        <f>VLOOKUP(Table1[[#This Row],[Customer ID]],'Customer Lookup'!A:B,2,)</f>
        <v>Pauline Finch</v>
      </c>
      <c r="C1402" s="1">
        <v>86884</v>
      </c>
      <c r="D1402" s="1" t="str">
        <f>_xlfn.XLOOKUP(Table1[[#This Row],[Product Sub-Category]],'Product Lookup'!A:A,'Product Lookup'!B:B)</f>
        <v>Tables</v>
      </c>
      <c r="E1402" s="1">
        <v>2</v>
      </c>
      <c r="F1402" s="4">
        <v>348.21</v>
      </c>
      <c r="G1402" s="1">
        <v>0.1</v>
      </c>
      <c r="H1402" s="2">
        <v>42049</v>
      </c>
      <c r="I1402" s="2">
        <v>42051</v>
      </c>
      <c r="J1402" s="1" t="s">
        <v>41</v>
      </c>
      <c r="K1402" s="1">
        <v>92627</v>
      </c>
      <c r="L1402" s="1" t="s">
        <v>22</v>
      </c>
      <c r="M1402" s="1" t="s">
        <v>872</v>
      </c>
      <c r="N1402" s="1" t="s">
        <v>37</v>
      </c>
      <c r="O1402" s="1" t="s">
        <v>1097</v>
      </c>
      <c r="P1402" s="1" t="s">
        <v>34</v>
      </c>
      <c r="Q1402" s="1" t="s">
        <v>123</v>
      </c>
      <c r="R1402" s="1" t="s">
        <v>42</v>
      </c>
      <c r="S1402" s="1" t="s">
        <v>108</v>
      </c>
      <c r="T1402" s="1"/>
      <c r="Y1402" s="1"/>
    </row>
    <row r="1403" spans="1:25" x14ac:dyDescent="0.35">
      <c r="A1403" s="1">
        <v>2490</v>
      </c>
      <c r="B1403" s="1" t="str">
        <f>VLOOKUP(Table1[[#This Row],[Customer ID]],'Customer Lookup'!A:B,2,)</f>
        <v>Pauline Finch</v>
      </c>
      <c r="C1403" s="1">
        <v>86886</v>
      </c>
      <c r="D1403" s="1" t="str">
        <f>_xlfn.XLOOKUP(Table1[[#This Row],[Product Sub-Category]],'Product Lookup'!A:A,'Product Lookup'!B:B)</f>
        <v>Computer Peripherals</v>
      </c>
      <c r="E1403" s="1">
        <v>11</v>
      </c>
      <c r="F1403" s="4">
        <v>10.01</v>
      </c>
      <c r="G1403" s="1">
        <v>0.05</v>
      </c>
      <c r="H1403" s="2">
        <v>42016</v>
      </c>
      <c r="I1403" s="2">
        <v>42018</v>
      </c>
      <c r="J1403" s="1" t="s">
        <v>31</v>
      </c>
      <c r="K1403" s="1">
        <v>92627</v>
      </c>
      <c r="L1403" s="1" t="s">
        <v>22</v>
      </c>
      <c r="M1403" s="1" t="s">
        <v>872</v>
      </c>
      <c r="N1403" s="1" t="s">
        <v>37</v>
      </c>
      <c r="O1403" s="1" t="s">
        <v>1097</v>
      </c>
      <c r="P1403" s="1" t="s">
        <v>73</v>
      </c>
      <c r="Q1403" s="1" t="s">
        <v>144</v>
      </c>
      <c r="R1403" s="1" t="s">
        <v>42</v>
      </c>
      <c r="S1403" s="1" t="s">
        <v>44</v>
      </c>
      <c r="T1403" s="1"/>
      <c r="Y1403" s="1"/>
    </row>
    <row r="1404" spans="1:25" x14ac:dyDescent="0.35">
      <c r="A1404" s="1">
        <v>2491</v>
      </c>
      <c r="B1404" s="1" t="str">
        <f>VLOOKUP(Table1[[#This Row],[Customer ID]],'Customer Lookup'!A:B,2,)</f>
        <v>Sean N Boyer</v>
      </c>
      <c r="C1404" s="1">
        <v>48836</v>
      </c>
      <c r="D1404" s="1" t="str">
        <f>_xlfn.XLOOKUP(Table1[[#This Row],[Product Sub-Category]],'Product Lookup'!A:A,'Product Lookup'!B:B)</f>
        <v>Tables</v>
      </c>
      <c r="E1404" s="1">
        <v>8</v>
      </c>
      <c r="F1404" s="4">
        <v>348.21</v>
      </c>
      <c r="G1404" s="1">
        <v>0.1</v>
      </c>
      <c r="H1404" s="2">
        <v>42049</v>
      </c>
      <c r="I1404" s="2">
        <v>42051</v>
      </c>
      <c r="J1404" s="1" t="s">
        <v>41</v>
      </c>
      <c r="K1404" s="1">
        <v>90045</v>
      </c>
      <c r="L1404" s="1" t="s">
        <v>22</v>
      </c>
      <c r="M1404" s="1" t="s">
        <v>361</v>
      </c>
      <c r="N1404" s="1" t="s">
        <v>37</v>
      </c>
      <c r="O1404" s="1" t="s">
        <v>1097</v>
      </c>
      <c r="P1404" s="1" t="s">
        <v>34</v>
      </c>
      <c r="Q1404" s="1" t="s">
        <v>123</v>
      </c>
      <c r="R1404" s="1" t="s">
        <v>42</v>
      </c>
      <c r="S1404" s="1" t="s">
        <v>108</v>
      </c>
      <c r="T1404" s="1"/>
      <c r="Y1404" s="1"/>
    </row>
    <row r="1405" spans="1:25" x14ac:dyDescent="0.35">
      <c r="A1405" s="1">
        <v>2491</v>
      </c>
      <c r="B1405" s="1" t="str">
        <f>VLOOKUP(Table1[[#This Row],[Customer ID]],'Customer Lookup'!A:B,2,)</f>
        <v>Sean N Boyer</v>
      </c>
      <c r="C1405" s="1">
        <v>11712</v>
      </c>
      <c r="D1405" s="1" t="str">
        <f>_xlfn.XLOOKUP(Table1[[#This Row],[Product Sub-Category]],'Product Lookup'!A:A,'Product Lookup'!B:B)</f>
        <v>Pens</v>
      </c>
      <c r="E1405" s="1">
        <v>9</v>
      </c>
      <c r="F1405" s="4">
        <v>4.28</v>
      </c>
      <c r="G1405" s="1">
        <v>0.05</v>
      </c>
      <c r="H1405" s="2">
        <v>42120</v>
      </c>
      <c r="I1405" s="2">
        <v>42122</v>
      </c>
      <c r="J1405" s="1" t="s">
        <v>98</v>
      </c>
      <c r="K1405" s="1">
        <v>90045</v>
      </c>
      <c r="L1405" s="1" t="s">
        <v>32</v>
      </c>
      <c r="M1405" s="1" t="s">
        <v>361</v>
      </c>
      <c r="N1405" s="1" t="s">
        <v>37</v>
      </c>
      <c r="O1405" s="1" t="s">
        <v>1097</v>
      </c>
      <c r="P1405" s="1" t="s">
        <v>58</v>
      </c>
      <c r="Q1405" s="1" t="s">
        <v>25</v>
      </c>
      <c r="R1405" s="1" t="s">
        <v>104</v>
      </c>
      <c r="S1405" s="1" t="s">
        <v>26</v>
      </c>
      <c r="T1405" s="1"/>
      <c r="Y1405" s="1"/>
    </row>
    <row r="1406" spans="1:25" x14ac:dyDescent="0.35">
      <c r="A1406" s="1">
        <v>2491</v>
      </c>
      <c r="B1406" s="1" t="str">
        <f>VLOOKUP(Table1[[#This Row],[Customer ID]],'Customer Lookup'!A:B,2,)</f>
        <v>Sean N Boyer</v>
      </c>
      <c r="C1406" s="1">
        <v>23042</v>
      </c>
      <c r="D1406" s="1" t="str">
        <f>_xlfn.XLOOKUP(Table1[[#This Row],[Product Sub-Category]],'Product Lookup'!A:A,'Product Lookup'!B:B)</f>
        <v>Storage</v>
      </c>
      <c r="E1406" s="1">
        <v>20</v>
      </c>
      <c r="F1406" s="4">
        <v>419.19</v>
      </c>
      <c r="G1406" s="1">
        <v>0.1</v>
      </c>
      <c r="H1406" s="2">
        <v>42120</v>
      </c>
      <c r="I1406" s="2">
        <v>42121</v>
      </c>
      <c r="J1406" s="1" t="s">
        <v>50</v>
      </c>
      <c r="K1406" s="1">
        <v>90045</v>
      </c>
      <c r="L1406" s="1" t="s">
        <v>32</v>
      </c>
      <c r="M1406" s="1" t="s">
        <v>361</v>
      </c>
      <c r="N1406" s="1" t="s">
        <v>37</v>
      </c>
      <c r="O1406" s="1" t="s">
        <v>1097</v>
      </c>
      <c r="P1406" s="1" t="s">
        <v>58</v>
      </c>
      <c r="Q1406" s="1" t="s">
        <v>119</v>
      </c>
      <c r="R1406" s="1" t="s">
        <v>42</v>
      </c>
      <c r="S1406" s="1" t="s">
        <v>53</v>
      </c>
      <c r="T1406" s="1"/>
      <c r="Y1406" s="1"/>
    </row>
    <row r="1407" spans="1:25" x14ac:dyDescent="0.35">
      <c r="A1407" s="1">
        <v>2491</v>
      </c>
      <c r="B1407" s="1" t="str">
        <f>VLOOKUP(Table1[[#This Row],[Customer ID]],'Customer Lookup'!A:B,2,)</f>
        <v>Sean N Boyer</v>
      </c>
      <c r="C1407" s="1">
        <v>23877</v>
      </c>
      <c r="D1407" s="1" t="str">
        <f>_xlfn.XLOOKUP(Table1[[#This Row],[Product Sub-Category]],'Product Lookup'!A:A,'Product Lookup'!B:B)</f>
        <v>Telephones</v>
      </c>
      <c r="E1407" s="1">
        <v>37</v>
      </c>
      <c r="F1407" s="4">
        <v>65.989999999999995</v>
      </c>
      <c r="G1407" s="1">
        <v>0.05</v>
      </c>
      <c r="H1407" s="2">
        <v>42016</v>
      </c>
      <c r="I1407" s="2">
        <v>42016</v>
      </c>
      <c r="J1407" s="1" t="s">
        <v>31</v>
      </c>
      <c r="K1407" s="1">
        <v>90045</v>
      </c>
      <c r="L1407" s="1" t="s">
        <v>32</v>
      </c>
      <c r="M1407" s="1" t="s">
        <v>361</v>
      </c>
      <c r="N1407" s="1" t="s">
        <v>37</v>
      </c>
      <c r="O1407" s="1" t="s">
        <v>1097</v>
      </c>
      <c r="P1407" s="1" t="s">
        <v>73</v>
      </c>
      <c r="Q1407" s="1" t="s">
        <v>2234</v>
      </c>
      <c r="R1407" s="1" t="s">
        <v>42</v>
      </c>
      <c r="S1407" s="1" t="s">
        <v>53</v>
      </c>
      <c r="T1407" s="1"/>
      <c r="Y1407" s="1"/>
    </row>
    <row r="1408" spans="1:25" x14ac:dyDescent="0.35">
      <c r="A1408" s="1">
        <v>2491</v>
      </c>
      <c r="B1408" s="1" t="str">
        <f>VLOOKUP(Table1[[#This Row],[Customer ID]],'Customer Lookup'!A:B,2,)</f>
        <v>Sean N Boyer</v>
      </c>
      <c r="C1408" s="1">
        <v>23877</v>
      </c>
      <c r="D1408" s="1" t="str">
        <f>_xlfn.XLOOKUP(Table1[[#This Row],[Product Sub-Category]],'Product Lookup'!A:A,'Product Lookup'!B:B)</f>
        <v>Computer Peripherals</v>
      </c>
      <c r="E1408" s="1">
        <v>42</v>
      </c>
      <c r="F1408" s="4">
        <v>10.01</v>
      </c>
      <c r="G1408" s="1">
        <v>0.05</v>
      </c>
      <c r="H1408" s="2">
        <v>42016</v>
      </c>
      <c r="I1408" s="2">
        <v>42018</v>
      </c>
      <c r="J1408" s="1" t="s">
        <v>31</v>
      </c>
      <c r="K1408" s="1">
        <v>90045</v>
      </c>
      <c r="L1408" s="1" t="s">
        <v>22</v>
      </c>
      <c r="M1408" s="1" t="s">
        <v>361</v>
      </c>
      <c r="N1408" s="1" t="s">
        <v>37</v>
      </c>
      <c r="O1408" s="1" t="s">
        <v>1097</v>
      </c>
      <c r="P1408" s="1" t="s">
        <v>73</v>
      </c>
      <c r="Q1408" s="1" t="s">
        <v>144</v>
      </c>
      <c r="R1408" s="1" t="s">
        <v>42</v>
      </c>
      <c r="S1408" s="1" t="s">
        <v>44</v>
      </c>
      <c r="T1408" s="1"/>
      <c r="Y1408" s="1"/>
    </row>
    <row r="1409" spans="1:25" x14ac:dyDescent="0.35">
      <c r="A1409" s="1">
        <v>2491</v>
      </c>
      <c r="B1409" s="1" t="str">
        <f>VLOOKUP(Table1[[#This Row],[Customer ID]],'Customer Lookup'!A:B,2,)</f>
        <v>Sean N Boyer</v>
      </c>
      <c r="C1409" s="1">
        <v>14785</v>
      </c>
      <c r="D1409" s="1" t="str">
        <f>_xlfn.XLOOKUP(Table1[[#This Row],[Product Sub-Category]],'Product Lookup'!A:A,'Product Lookup'!B:B)</f>
        <v>Labels</v>
      </c>
      <c r="E1409" s="1">
        <v>36</v>
      </c>
      <c r="F1409" s="4">
        <v>4.91</v>
      </c>
      <c r="G1409" s="1">
        <v>0.05</v>
      </c>
      <c r="H1409" s="2">
        <v>42103</v>
      </c>
      <c r="I1409" s="2">
        <v>42103</v>
      </c>
      <c r="J1409" s="1" t="s">
        <v>21</v>
      </c>
      <c r="K1409" s="1">
        <v>90045</v>
      </c>
      <c r="L1409" s="1" t="s">
        <v>32</v>
      </c>
      <c r="M1409" s="1" t="s">
        <v>361</v>
      </c>
      <c r="N1409" s="1" t="s">
        <v>37</v>
      </c>
      <c r="O1409" s="1" t="s">
        <v>1097</v>
      </c>
      <c r="P1409" s="1" t="s">
        <v>58</v>
      </c>
      <c r="Q1409" s="1" t="s">
        <v>116</v>
      </c>
      <c r="R1409" s="1" t="s">
        <v>104</v>
      </c>
      <c r="S1409" s="1" t="s">
        <v>53</v>
      </c>
      <c r="T1409" s="1"/>
      <c r="Y1409" s="1"/>
    </row>
    <row r="1410" spans="1:25" x14ac:dyDescent="0.35">
      <c r="A1410" s="1">
        <v>2491</v>
      </c>
      <c r="B1410" s="1" t="str">
        <f>VLOOKUP(Table1[[#This Row],[Customer ID]],'Customer Lookup'!A:B,2,)</f>
        <v>Sean N Boyer</v>
      </c>
      <c r="C1410" s="1">
        <v>14785</v>
      </c>
      <c r="D1410" s="1" t="str">
        <f>_xlfn.XLOOKUP(Table1[[#This Row],[Product Sub-Category]],'Product Lookup'!A:A,'Product Lookup'!B:B)</f>
        <v>Pens</v>
      </c>
      <c r="E1410" s="1">
        <v>45</v>
      </c>
      <c r="F1410" s="4">
        <v>28.15</v>
      </c>
      <c r="G1410" s="1">
        <v>0.05</v>
      </c>
      <c r="H1410" s="2">
        <v>42103</v>
      </c>
      <c r="I1410" s="2">
        <v>42104</v>
      </c>
      <c r="J1410" s="1" t="s">
        <v>21</v>
      </c>
      <c r="K1410" s="1">
        <v>90045</v>
      </c>
      <c r="L1410" s="1" t="s">
        <v>32</v>
      </c>
      <c r="M1410" s="1" t="s">
        <v>361</v>
      </c>
      <c r="N1410" s="1" t="s">
        <v>37</v>
      </c>
      <c r="O1410" s="1" t="s">
        <v>1097</v>
      </c>
      <c r="P1410" s="1" t="s">
        <v>58</v>
      </c>
      <c r="Q1410" s="1" t="s">
        <v>25</v>
      </c>
      <c r="R1410" s="1" t="s">
        <v>104</v>
      </c>
      <c r="S1410" s="1" t="s">
        <v>44</v>
      </c>
      <c r="T1410" s="1"/>
      <c r="Y1410" s="1"/>
    </row>
    <row r="1411" spans="1:25" x14ac:dyDescent="0.35">
      <c r="A1411" s="1">
        <v>2495</v>
      </c>
      <c r="B1411" s="1" t="str">
        <f>VLOOKUP(Table1[[#This Row],[Customer ID]],'Customer Lookup'!A:B,2,)</f>
        <v>Maria Block</v>
      </c>
      <c r="C1411" s="1">
        <v>86885</v>
      </c>
      <c r="D1411" s="1" t="str">
        <f>_xlfn.XLOOKUP(Table1[[#This Row],[Product Sub-Category]],'Product Lookup'!A:A,'Product Lookup'!B:B)</f>
        <v>Pens</v>
      </c>
      <c r="E1411" s="1">
        <v>2</v>
      </c>
      <c r="F1411" s="4">
        <v>4.28</v>
      </c>
      <c r="G1411" s="1">
        <v>0.05</v>
      </c>
      <c r="H1411" s="2">
        <v>42120</v>
      </c>
      <c r="I1411" s="2">
        <v>42122</v>
      </c>
      <c r="J1411" s="1" t="s">
        <v>98</v>
      </c>
      <c r="K1411" s="1">
        <v>82901</v>
      </c>
      <c r="L1411" s="1" t="s">
        <v>32</v>
      </c>
      <c r="M1411" s="1" t="s">
        <v>837</v>
      </c>
      <c r="N1411" s="1" t="s">
        <v>836</v>
      </c>
      <c r="O1411" s="1" t="s">
        <v>1097</v>
      </c>
      <c r="P1411" s="1" t="s">
        <v>58</v>
      </c>
      <c r="Q1411" s="1" t="s">
        <v>25</v>
      </c>
      <c r="R1411" s="1" t="s">
        <v>104</v>
      </c>
      <c r="S1411" s="1" t="s">
        <v>26</v>
      </c>
      <c r="T1411" s="1"/>
      <c r="Y1411" s="1"/>
    </row>
    <row r="1412" spans="1:25" x14ac:dyDescent="0.35">
      <c r="A1412" s="1">
        <v>2498</v>
      </c>
      <c r="B1412" s="1" t="str">
        <f>VLOOKUP(Table1[[#This Row],[Customer ID]],'Customer Lookup'!A:B,2,)</f>
        <v>Arlene Long</v>
      </c>
      <c r="C1412" s="1">
        <v>16547</v>
      </c>
      <c r="D1412" s="1" t="str">
        <f>_xlfn.XLOOKUP(Table1[[#This Row],[Product Sub-Category]],'Product Lookup'!A:A,'Product Lookup'!B:B)</f>
        <v>Chairs</v>
      </c>
      <c r="E1412" s="1">
        <v>30</v>
      </c>
      <c r="F1412" s="4">
        <v>355.98</v>
      </c>
      <c r="G1412" s="1">
        <v>0.1</v>
      </c>
      <c r="H1412" s="2">
        <v>42053</v>
      </c>
      <c r="I1412" s="2">
        <v>42055</v>
      </c>
      <c r="J1412" s="1" t="s">
        <v>31</v>
      </c>
      <c r="K1412" s="1">
        <v>92024</v>
      </c>
      <c r="L1412" s="1" t="s">
        <v>22</v>
      </c>
      <c r="M1412" s="1" t="s">
        <v>678</v>
      </c>
      <c r="N1412" s="1" t="s">
        <v>37</v>
      </c>
      <c r="O1412" s="1" t="s">
        <v>1097</v>
      </c>
      <c r="P1412" s="1" t="s">
        <v>34</v>
      </c>
      <c r="Q1412" s="1" t="s">
        <v>35</v>
      </c>
      <c r="R1412" s="1" t="s">
        <v>81</v>
      </c>
      <c r="S1412" s="1" t="s">
        <v>36</v>
      </c>
      <c r="T1412" s="1"/>
      <c r="Y1412" s="1"/>
    </row>
    <row r="1413" spans="1:25" x14ac:dyDescent="0.35">
      <c r="A1413" s="1">
        <v>2498</v>
      </c>
      <c r="B1413" s="1" t="str">
        <f>VLOOKUP(Table1[[#This Row],[Customer ID]],'Customer Lookup'!A:B,2,)</f>
        <v>Arlene Long</v>
      </c>
      <c r="C1413" s="1">
        <v>16547</v>
      </c>
      <c r="D1413" s="1" t="str">
        <f>_xlfn.XLOOKUP(Table1[[#This Row],[Product Sub-Category]],'Product Lookup'!A:A,'Product Lookup'!B:B)</f>
        <v>Tables</v>
      </c>
      <c r="E1413" s="1">
        <v>8</v>
      </c>
      <c r="F1413" s="4">
        <v>218.75</v>
      </c>
      <c r="G1413" s="1">
        <v>0.1</v>
      </c>
      <c r="H1413" s="2">
        <v>42053</v>
      </c>
      <c r="I1413" s="2">
        <v>42053</v>
      </c>
      <c r="J1413" s="1" t="s">
        <v>31</v>
      </c>
      <c r="K1413" s="1">
        <v>92024</v>
      </c>
      <c r="L1413" s="1" t="s">
        <v>22</v>
      </c>
      <c r="M1413" s="1" t="s">
        <v>678</v>
      </c>
      <c r="N1413" s="1" t="s">
        <v>37</v>
      </c>
      <c r="O1413" s="1" t="s">
        <v>1097</v>
      </c>
      <c r="P1413" s="1" t="s">
        <v>34</v>
      </c>
      <c r="Q1413" s="1" t="s">
        <v>123</v>
      </c>
      <c r="R1413" s="1" t="s">
        <v>81</v>
      </c>
      <c r="S1413" s="1" t="s">
        <v>108</v>
      </c>
      <c r="T1413" s="1"/>
      <c r="Y1413" s="1"/>
    </row>
    <row r="1414" spans="1:25" x14ac:dyDescent="0.35">
      <c r="A1414" s="1">
        <v>2498</v>
      </c>
      <c r="B1414" s="1" t="str">
        <f>VLOOKUP(Table1[[#This Row],[Customer ID]],'Customer Lookup'!A:B,2,)</f>
        <v>Arlene Long</v>
      </c>
      <c r="C1414" s="1">
        <v>54567</v>
      </c>
      <c r="D1414" s="1" t="str">
        <f>_xlfn.XLOOKUP(Table1[[#This Row],[Product Sub-Category]],'Product Lookup'!A:A,'Product Lookup'!B:B)</f>
        <v>Furnishings</v>
      </c>
      <c r="E1414" s="1">
        <v>56</v>
      </c>
      <c r="F1414" s="4">
        <v>6.28</v>
      </c>
      <c r="G1414" s="1">
        <v>0.05</v>
      </c>
      <c r="H1414" s="2">
        <v>42037</v>
      </c>
      <c r="I1414" s="2">
        <v>42039</v>
      </c>
      <c r="J1414" s="1" t="s">
        <v>50</v>
      </c>
      <c r="K1414" s="1">
        <v>92024</v>
      </c>
      <c r="L1414" s="1" t="s">
        <v>32</v>
      </c>
      <c r="M1414" s="1" t="s">
        <v>678</v>
      </c>
      <c r="N1414" s="1" t="s">
        <v>37</v>
      </c>
      <c r="O1414" s="1" t="s">
        <v>1097</v>
      </c>
      <c r="P1414" s="1" t="s">
        <v>34</v>
      </c>
      <c r="Q1414" s="1" t="s">
        <v>52</v>
      </c>
      <c r="R1414" s="1" t="s">
        <v>51</v>
      </c>
      <c r="S1414" s="1" t="s">
        <v>53</v>
      </c>
      <c r="T1414" s="1"/>
      <c r="Y1414" s="1"/>
    </row>
    <row r="1415" spans="1:25" x14ac:dyDescent="0.35">
      <c r="A1415" s="1">
        <v>2498</v>
      </c>
      <c r="B1415" s="1" t="str">
        <f>VLOOKUP(Table1[[#This Row],[Customer ID]],'Customer Lookup'!A:B,2,)</f>
        <v>Arlene Long</v>
      </c>
      <c r="C1415" s="1">
        <v>20007</v>
      </c>
      <c r="D1415" s="1" t="str">
        <f>_xlfn.XLOOKUP(Table1[[#This Row],[Product Sub-Category]],'Product Lookup'!A:A,'Product Lookup'!B:B)</f>
        <v>Pens</v>
      </c>
      <c r="E1415" s="1">
        <v>88</v>
      </c>
      <c r="F1415" s="4">
        <v>1.68</v>
      </c>
      <c r="G1415" s="1">
        <v>0.05</v>
      </c>
      <c r="H1415" s="2">
        <v>42040</v>
      </c>
      <c r="I1415" s="2">
        <v>42041</v>
      </c>
      <c r="J1415" s="1" t="s">
        <v>31</v>
      </c>
      <c r="K1415" s="1">
        <v>92024</v>
      </c>
      <c r="L1415" s="1" t="s">
        <v>32</v>
      </c>
      <c r="M1415" s="1" t="s">
        <v>678</v>
      </c>
      <c r="N1415" s="1" t="s">
        <v>37</v>
      </c>
      <c r="O1415" s="1" t="s">
        <v>2244</v>
      </c>
      <c r="P1415" s="1" t="s">
        <v>58</v>
      </c>
      <c r="Q1415" s="1" t="s">
        <v>25</v>
      </c>
      <c r="R1415" s="1" t="s">
        <v>51</v>
      </c>
      <c r="S1415" s="1" t="s">
        <v>26</v>
      </c>
      <c r="T1415" s="1"/>
      <c r="Y1415" s="1"/>
    </row>
    <row r="1416" spans="1:25" x14ac:dyDescent="0.35">
      <c r="A1416" s="1">
        <v>2499</v>
      </c>
      <c r="B1416" s="1" t="str">
        <f>VLOOKUP(Table1[[#This Row],[Customer ID]],'Customer Lookup'!A:B,2,)</f>
        <v>Geoffrey Koch</v>
      </c>
      <c r="C1416" s="1">
        <v>88319</v>
      </c>
      <c r="D1416" s="1" t="str">
        <f>_xlfn.XLOOKUP(Table1[[#This Row],[Product Sub-Category]],'Product Lookup'!A:A,'Product Lookup'!B:B)</f>
        <v>Chairs</v>
      </c>
      <c r="E1416" s="1">
        <v>8</v>
      </c>
      <c r="F1416" s="4">
        <v>355.98</v>
      </c>
      <c r="G1416" s="1">
        <v>0.1</v>
      </c>
      <c r="H1416" s="2">
        <v>42053</v>
      </c>
      <c r="I1416" s="2">
        <v>42055</v>
      </c>
      <c r="J1416" s="1" t="s">
        <v>31</v>
      </c>
      <c r="K1416" s="1">
        <v>60901</v>
      </c>
      <c r="L1416" s="1" t="s">
        <v>22</v>
      </c>
      <c r="M1416" s="1" t="s">
        <v>873</v>
      </c>
      <c r="N1416" s="1" t="s">
        <v>142</v>
      </c>
      <c r="O1416" s="1" t="s">
        <v>2244</v>
      </c>
      <c r="P1416" s="1" t="s">
        <v>34</v>
      </c>
      <c r="Q1416" s="1" t="s">
        <v>35</v>
      </c>
      <c r="R1416" s="1" t="s">
        <v>81</v>
      </c>
      <c r="S1416" s="1" t="s">
        <v>36</v>
      </c>
      <c r="T1416" s="1"/>
      <c r="Y1416" s="1"/>
    </row>
    <row r="1417" spans="1:25" x14ac:dyDescent="0.35">
      <c r="A1417" s="1">
        <v>2500</v>
      </c>
      <c r="B1417" s="1" t="str">
        <f>VLOOKUP(Table1[[#This Row],[Customer ID]],'Customer Lookup'!A:B,2,)</f>
        <v>Kevin Smith</v>
      </c>
      <c r="C1417" s="1">
        <v>88320</v>
      </c>
      <c r="D1417" s="1" t="str">
        <f>_xlfn.XLOOKUP(Table1[[#This Row],[Product Sub-Category]],'Product Lookup'!A:A,'Product Lookup'!B:B)</f>
        <v>Furnishings</v>
      </c>
      <c r="E1417" s="1">
        <v>14</v>
      </c>
      <c r="F1417" s="4">
        <v>6.28</v>
      </c>
      <c r="G1417" s="1">
        <v>0.05</v>
      </c>
      <c r="H1417" s="2">
        <v>42037</v>
      </c>
      <c r="I1417" s="2">
        <v>42039</v>
      </c>
      <c r="J1417" s="1" t="s">
        <v>50</v>
      </c>
      <c r="K1417" s="1">
        <v>60102</v>
      </c>
      <c r="L1417" s="1" t="s">
        <v>32</v>
      </c>
      <c r="M1417" s="1" t="s">
        <v>874</v>
      </c>
      <c r="N1417" s="1" t="s">
        <v>142</v>
      </c>
      <c r="O1417" s="1" t="s">
        <v>2244</v>
      </c>
      <c r="P1417" s="1" t="s">
        <v>34</v>
      </c>
      <c r="Q1417" s="1" t="s">
        <v>52</v>
      </c>
      <c r="R1417" s="1" t="s">
        <v>51</v>
      </c>
      <c r="S1417" s="1" t="s">
        <v>53</v>
      </c>
      <c r="T1417" s="1"/>
      <c r="Y1417" s="1"/>
    </row>
    <row r="1418" spans="1:25" x14ac:dyDescent="0.35">
      <c r="A1418" s="1">
        <v>2502</v>
      </c>
      <c r="B1418" s="1" t="str">
        <f>VLOOKUP(Table1[[#This Row],[Customer ID]],'Customer Lookup'!A:B,2,)</f>
        <v>Toni Owens Poe</v>
      </c>
      <c r="C1418" s="1">
        <v>91310</v>
      </c>
      <c r="D1418" s="1" t="str">
        <f>_xlfn.XLOOKUP(Table1[[#This Row],[Product Sub-Category]],'Product Lookup'!A:A,'Product Lookup'!B:B)</f>
        <v>Binders</v>
      </c>
      <c r="E1418" s="1">
        <v>3</v>
      </c>
      <c r="F1418" s="4">
        <v>24.92</v>
      </c>
      <c r="G1418" s="1">
        <v>0.05</v>
      </c>
      <c r="H1418" s="2">
        <v>42082</v>
      </c>
      <c r="I1418" s="2">
        <v>42082</v>
      </c>
      <c r="J1418" s="1" t="s">
        <v>21</v>
      </c>
      <c r="K1418" s="1">
        <v>46321</v>
      </c>
      <c r="L1418" s="1" t="s">
        <v>32</v>
      </c>
      <c r="M1418" s="1" t="s">
        <v>875</v>
      </c>
      <c r="N1418" s="1" t="s">
        <v>376</v>
      </c>
      <c r="O1418" s="1" t="s">
        <v>2244</v>
      </c>
      <c r="P1418" s="1" t="s">
        <v>58</v>
      </c>
      <c r="Q1418" s="1" t="s">
        <v>2236</v>
      </c>
      <c r="R1418" s="1" t="s">
        <v>42</v>
      </c>
      <c r="S1418" s="1" t="s">
        <v>53</v>
      </c>
      <c r="T1418" s="1"/>
      <c r="Y1418" s="1"/>
    </row>
    <row r="1419" spans="1:25" x14ac:dyDescent="0.35">
      <c r="A1419" s="1">
        <v>2502</v>
      </c>
      <c r="B1419" s="1" t="str">
        <f>VLOOKUP(Table1[[#This Row],[Customer ID]],'Customer Lookup'!A:B,2,)</f>
        <v>Toni Owens Poe</v>
      </c>
      <c r="C1419" s="1">
        <v>91310</v>
      </c>
      <c r="D1419" s="1" t="str">
        <f>_xlfn.XLOOKUP(Table1[[#This Row],[Product Sub-Category]],'Product Lookup'!A:A,'Product Lookup'!B:B)</f>
        <v>Paper</v>
      </c>
      <c r="E1419" s="1">
        <v>7</v>
      </c>
      <c r="F1419" s="4">
        <v>12.28</v>
      </c>
      <c r="G1419" s="1">
        <v>0.05</v>
      </c>
      <c r="H1419" s="2">
        <v>42082</v>
      </c>
      <c r="I1419" s="2">
        <v>42083</v>
      </c>
      <c r="J1419" s="1" t="s">
        <v>21</v>
      </c>
      <c r="K1419" s="1">
        <v>46321</v>
      </c>
      <c r="L1419" s="1" t="s">
        <v>22</v>
      </c>
      <c r="M1419" s="1" t="s">
        <v>875</v>
      </c>
      <c r="N1419" s="1" t="s">
        <v>376</v>
      </c>
      <c r="O1419" s="1" t="s">
        <v>2243</v>
      </c>
      <c r="P1419" s="1" t="s">
        <v>58</v>
      </c>
      <c r="Q1419" s="1" t="s">
        <v>83</v>
      </c>
      <c r="R1419" s="1" t="s">
        <v>42</v>
      </c>
      <c r="S1419" s="1" t="s">
        <v>53</v>
      </c>
      <c r="T1419" s="1"/>
      <c r="Y1419" s="1"/>
    </row>
    <row r="1420" spans="1:25" x14ac:dyDescent="0.35">
      <c r="A1420" s="1">
        <v>2506</v>
      </c>
      <c r="B1420" s="1" t="str">
        <f>VLOOKUP(Table1[[#This Row],[Customer ID]],'Customer Lookup'!A:B,2,)</f>
        <v>Alfred Harmon</v>
      </c>
      <c r="C1420" s="1">
        <v>87033</v>
      </c>
      <c r="D1420" s="1" t="str">
        <f>_xlfn.XLOOKUP(Table1[[#This Row],[Product Sub-Category]],'Product Lookup'!A:A,'Product Lookup'!B:B)</f>
        <v>Paper</v>
      </c>
      <c r="E1420" s="1">
        <v>1</v>
      </c>
      <c r="F1420" s="4">
        <v>6.48</v>
      </c>
      <c r="G1420" s="1">
        <v>0.05</v>
      </c>
      <c r="H1420" s="2">
        <v>42160</v>
      </c>
      <c r="I1420" s="2">
        <v>42162</v>
      </c>
      <c r="J1420" s="1" t="s">
        <v>50</v>
      </c>
      <c r="K1420" s="1">
        <v>6408</v>
      </c>
      <c r="L1420" s="1" t="s">
        <v>32</v>
      </c>
      <c r="M1420" s="1" t="s">
        <v>876</v>
      </c>
      <c r="N1420" s="1" t="s">
        <v>171</v>
      </c>
      <c r="O1420" s="1" t="s">
        <v>2243</v>
      </c>
      <c r="P1420" s="1" t="s">
        <v>58</v>
      </c>
      <c r="Q1420" s="1" t="s">
        <v>83</v>
      </c>
      <c r="R1420" s="1" t="s">
        <v>42</v>
      </c>
      <c r="S1420" s="1" t="s">
        <v>53</v>
      </c>
      <c r="T1420" s="1"/>
      <c r="Y1420" s="1"/>
    </row>
    <row r="1421" spans="1:25" x14ac:dyDescent="0.35">
      <c r="A1421" s="1">
        <v>2507</v>
      </c>
      <c r="B1421" s="1" t="str">
        <f>VLOOKUP(Table1[[#This Row],[Customer ID]],'Customer Lookup'!A:B,2,)</f>
        <v>Jeanette Davies</v>
      </c>
      <c r="C1421" s="1">
        <v>87033</v>
      </c>
      <c r="D1421" s="1" t="str">
        <f>_xlfn.XLOOKUP(Table1[[#This Row],[Product Sub-Category]],'Product Lookup'!A:A,'Product Lookup'!B:B)</f>
        <v>Copiers</v>
      </c>
      <c r="E1421" s="1">
        <v>15</v>
      </c>
      <c r="F1421" s="4">
        <v>699.99</v>
      </c>
      <c r="G1421" s="1">
        <v>0.1</v>
      </c>
      <c r="H1421" s="2">
        <v>42160</v>
      </c>
      <c r="I1421" s="2">
        <v>42162</v>
      </c>
      <c r="J1421" s="1" t="s">
        <v>50</v>
      </c>
      <c r="K1421" s="1">
        <v>4401</v>
      </c>
      <c r="L1421" s="1" t="s">
        <v>22</v>
      </c>
      <c r="M1421" s="1" t="s">
        <v>284</v>
      </c>
      <c r="N1421" s="1" t="s">
        <v>147</v>
      </c>
      <c r="O1421" s="1" t="s">
        <v>2243</v>
      </c>
      <c r="P1421" s="1" t="s">
        <v>73</v>
      </c>
      <c r="Q1421" s="1" t="s">
        <v>2241</v>
      </c>
      <c r="R1421" s="1" t="s">
        <v>42</v>
      </c>
      <c r="S1421" s="1" t="s">
        <v>178</v>
      </c>
      <c r="T1421" s="1"/>
      <c r="Y1421" s="1"/>
    </row>
    <row r="1422" spans="1:25" x14ac:dyDescent="0.35">
      <c r="A1422" s="1">
        <v>2508</v>
      </c>
      <c r="B1422" s="1" t="str">
        <f>VLOOKUP(Table1[[#This Row],[Customer ID]],'Customer Lookup'!A:B,2,)</f>
        <v>Pauline Brooks</v>
      </c>
      <c r="C1422" s="1">
        <v>87031</v>
      </c>
      <c r="D1422" s="1" t="str">
        <f>_xlfn.XLOOKUP(Table1[[#This Row],[Product Sub-Category]],'Product Lookup'!A:A,'Product Lookup'!B:B)</f>
        <v>Binders</v>
      </c>
      <c r="E1422" s="1">
        <v>7</v>
      </c>
      <c r="F1422" s="4">
        <v>5.81</v>
      </c>
      <c r="G1422" s="1">
        <v>0.05</v>
      </c>
      <c r="H1422" s="2">
        <v>42012</v>
      </c>
      <c r="I1422" s="2">
        <v>42016</v>
      </c>
      <c r="J1422" s="1" t="s">
        <v>98</v>
      </c>
      <c r="K1422" s="1">
        <v>4073</v>
      </c>
      <c r="L1422" s="1" t="s">
        <v>32</v>
      </c>
      <c r="M1422" s="1" t="s">
        <v>276</v>
      </c>
      <c r="N1422" s="1" t="s">
        <v>147</v>
      </c>
      <c r="O1422" s="1" t="s">
        <v>2243</v>
      </c>
      <c r="P1422" s="1" t="s">
        <v>58</v>
      </c>
      <c r="Q1422" s="1" t="s">
        <v>2236</v>
      </c>
      <c r="R1422" s="1" t="s">
        <v>42</v>
      </c>
      <c r="S1422" s="1" t="s">
        <v>53</v>
      </c>
      <c r="T1422" s="1"/>
      <c r="Y1422" s="1"/>
    </row>
    <row r="1423" spans="1:25" x14ac:dyDescent="0.35">
      <c r="A1423" s="1">
        <v>2509</v>
      </c>
      <c r="B1423" s="1" t="str">
        <f>VLOOKUP(Table1[[#This Row],[Customer ID]],'Customer Lookup'!A:B,2,)</f>
        <v>Sidney Larson</v>
      </c>
      <c r="C1423" s="1">
        <v>87029</v>
      </c>
      <c r="D1423" s="1" t="str">
        <f>_xlfn.XLOOKUP(Table1[[#This Row],[Product Sub-Category]],'Product Lookup'!A:A,'Product Lookup'!B:B)</f>
        <v>Paper</v>
      </c>
      <c r="E1423" s="1">
        <v>15</v>
      </c>
      <c r="F1423" s="4">
        <v>30.98</v>
      </c>
      <c r="G1423" s="1">
        <v>0.05</v>
      </c>
      <c r="H1423" s="2">
        <v>42129</v>
      </c>
      <c r="I1423" s="2">
        <v>42129</v>
      </c>
      <c r="J1423" s="1" t="s">
        <v>50</v>
      </c>
      <c r="K1423" s="1">
        <v>4106</v>
      </c>
      <c r="L1423" s="1" t="s">
        <v>32</v>
      </c>
      <c r="M1423" s="1" t="s">
        <v>343</v>
      </c>
      <c r="N1423" s="1" t="s">
        <v>147</v>
      </c>
      <c r="O1423" s="1" t="s">
        <v>2243</v>
      </c>
      <c r="P1423" s="1" t="s">
        <v>58</v>
      </c>
      <c r="Q1423" s="1" t="s">
        <v>83</v>
      </c>
      <c r="R1423" s="1" t="s">
        <v>42</v>
      </c>
      <c r="S1423" s="1" t="s">
        <v>53</v>
      </c>
      <c r="T1423" s="1"/>
      <c r="Y1423" s="1"/>
    </row>
    <row r="1424" spans="1:25" x14ac:dyDescent="0.35">
      <c r="A1424" s="1">
        <v>2512</v>
      </c>
      <c r="B1424" s="1" t="str">
        <f>VLOOKUP(Table1[[#This Row],[Customer ID]],'Customer Lookup'!A:B,2,)</f>
        <v>Frances Holt</v>
      </c>
      <c r="C1424" s="1">
        <v>87030</v>
      </c>
      <c r="D1424" s="1" t="str">
        <f>_xlfn.XLOOKUP(Table1[[#This Row],[Product Sub-Category]],'Product Lookup'!A:A,'Product Lookup'!B:B)</f>
        <v>Paper</v>
      </c>
      <c r="E1424" s="1">
        <v>19</v>
      </c>
      <c r="F1424" s="4">
        <v>6.48</v>
      </c>
      <c r="G1424" s="1">
        <v>0.05</v>
      </c>
      <c r="H1424" s="2">
        <v>42170</v>
      </c>
      <c r="I1424" s="2">
        <v>42172</v>
      </c>
      <c r="J1424" s="1" t="s">
        <v>31</v>
      </c>
      <c r="K1424" s="1">
        <v>2138</v>
      </c>
      <c r="L1424" s="1" t="s">
        <v>32</v>
      </c>
      <c r="M1424" s="1" t="s">
        <v>877</v>
      </c>
      <c r="N1424" s="1" t="s">
        <v>152</v>
      </c>
      <c r="O1424" s="1" t="s">
        <v>2243</v>
      </c>
      <c r="P1424" s="1" t="s">
        <v>58</v>
      </c>
      <c r="Q1424" s="1" t="s">
        <v>83</v>
      </c>
      <c r="R1424" s="1" t="s">
        <v>42</v>
      </c>
      <c r="S1424" s="1" t="s">
        <v>53</v>
      </c>
      <c r="T1424" s="1"/>
      <c r="Y1424" s="1"/>
    </row>
    <row r="1425" spans="1:25" x14ac:dyDescent="0.35">
      <c r="A1425" s="1">
        <v>2516</v>
      </c>
      <c r="B1425" s="1" t="str">
        <f>VLOOKUP(Table1[[#This Row],[Customer ID]],'Customer Lookup'!A:B,2,)</f>
        <v>Leo E Underwood</v>
      </c>
      <c r="C1425" s="1">
        <v>87033</v>
      </c>
      <c r="D1425" s="1" t="str">
        <f>_xlfn.XLOOKUP(Table1[[#This Row],[Product Sub-Category]],'Product Lookup'!A:A,'Product Lookup'!B:B)</f>
        <v>Storage</v>
      </c>
      <c r="E1425" s="1">
        <v>11</v>
      </c>
      <c r="F1425" s="4">
        <v>17.149999999999999</v>
      </c>
      <c r="G1425" s="1">
        <v>0.05</v>
      </c>
      <c r="H1425" s="2">
        <v>42160</v>
      </c>
      <c r="I1425" s="2">
        <v>42162</v>
      </c>
      <c r="J1425" s="1" t="s">
        <v>50</v>
      </c>
      <c r="K1425" s="1">
        <v>7631</v>
      </c>
      <c r="L1425" s="1" t="s">
        <v>32</v>
      </c>
      <c r="M1425" s="1" t="s">
        <v>601</v>
      </c>
      <c r="N1425" s="1" t="s">
        <v>46</v>
      </c>
      <c r="O1425" s="1" t="s">
        <v>2243</v>
      </c>
      <c r="P1425" s="1" t="s">
        <v>58</v>
      </c>
      <c r="Q1425" s="1" t="s">
        <v>119</v>
      </c>
      <c r="R1425" s="1" t="s">
        <v>42</v>
      </c>
      <c r="S1425" s="1" t="s">
        <v>53</v>
      </c>
      <c r="T1425" s="1"/>
      <c r="Y1425" s="1"/>
    </row>
    <row r="1426" spans="1:25" x14ac:dyDescent="0.35">
      <c r="A1426" s="1">
        <v>2520</v>
      </c>
      <c r="B1426" s="1" t="str">
        <f>VLOOKUP(Table1[[#This Row],[Customer ID]],'Customer Lookup'!A:B,2,)</f>
        <v>Sandy Mueller</v>
      </c>
      <c r="C1426" s="1">
        <v>87033</v>
      </c>
      <c r="D1426" s="1" t="str">
        <f>_xlfn.XLOOKUP(Table1[[#This Row],[Product Sub-Category]],'Product Lookup'!A:A,'Product Lookup'!B:B)</f>
        <v>Paper</v>
      </c>
      <c r="E1426" s="1">
        <v>12</v>
      </c>
      <c r="F1426" s="4">
        <v>30.98</v>
      </c>
      <c r="G1426" s="1">
        <v>0.05</v>
      </c>
      <c r="H1426" s="2">
        <v>42160</v>
      </c>
      <c r="I1426" s="2">
        <v>42161</v>
      </c>
      <c r="J1426" s="1" t="s">
        <v>50</v>
      </c>
      <c r="K1426" s="1">
        <v>2908</v>
      </c>
      <c r="L1426" s="1" t="s">
        <v>32</v>
      </c>
      <c r="M1426" s="1" t="s">
        <v>878</v>
      </c>
      <c r="N1426" s="1" t="s">
        <v>291</v>
      </c>
      <c r="O1426" s="1" t="s">
        <v>2244</v>
      </c>
      <c r="P1426" s="1" t="s">
        <v>58</v>
      </c>
      <c r="Q1426" s="1" t="s">
        <v>83</v>
      </c>
      <c r="R1426" s="1" t="s">
        <v>42</v>
      </c>
      <c r="S1426" s="1" t="s">
        <v>53</v>
      </c>
      <c r="T1426" s="1"/>
      <c r="Y1426" s="1"/>
    </row>
    <row r="1427" spans="1:25" x14ac:dyDescent="0.35">
      <c r="A1427" s="1">
        <v>2521</v>
      </c>
      <c r="B1427" s="1" t="str">
        <f>VLOOKUP(Table1[[#This Row],[Customer ID]],'Customer Lookup'!A:B,2,)</f>
        <v>Shawn Meyer</v>
      </c>
      <c r="C1427" s="1">
        <v>87032</v>
      </c>
      <c r="D1427" s="1" t="str">
        <f>_xlfn.XLOOKUP(Table1[[#This Row],[Product Sub-Category]],'Product Lookup'!A:A,'Product Lookup'!B:B)</f>
        <v>Telephones</v>
      </c>
      <c r="E1427" s="1">
        <v>15</v>
      </c>
      <c r="F1427" s="4">
        <v>175.99</v>
      </c>
      <c r="G1427" s="1">
        <v>0.1</v>
      </c>
      <c r="H1427" s="2">
        <v>42053</v>
      </c>
      <c r="I1427" s="2">
        <v>42056</v>
      </c>
      <c r="J1427" s="1" t="s">
        <v>50</v>
      </c>
      <c r="K1427" s="1">
        <v>75109</v>
      </c>
      <c r="L1427" s="1" t="s">
        <v>32</v>
      </c>
      <c r="M1427" s="1" t="s">
        <v>879</v>
      </c>
      <c r="N1427" s="1" t="s">
        <v>112</v>
      </c>
      <c r="O1427" s="1" t="s">
        <v>2243</v>
      </c>
      <c r="P1427" s="1" t="s">
        <v>73</v>
      </c>
      <c r="Q1427" s="1" t="s">
        <v>2234</v>
      </c>
      <c r="R1427" s="1" t="s">
        <v>42</v>
      </c>
      <c r="S1427" s="1" t="s">
        <v>53</v>
      </c>
      <c r="T1427" s="1"/>
      <c r="Y1427" s="1"/>
    </row>
    <row r="1428" spans="1:25" x14ac:dyDescent="0.35">
      <c r="A1428" s="1">
        <v>2522</v>
      </c>
      <c r="B1428" s="1" t="str">
        <f>VLOOKUP(Table1[[#This Row],[Customer ID]],'Customer Lookup'!A:B,2,)</f>
        <v>Harriet Wooten</v>
      </c>
      <c r="C1428" s="1">
        <v>87033</v>
      </c>
      <c r="D1428" s="1" t="str">
        <f>_xlfn.XLOOKUP(Table1[[#This Row],[Product Sub-Category]],'Product Lookup'!A:A,'Product Lookup'!B:B)</f>
        <v>Office Machines</v>
      </c>
      <c r="E1428" s="1">
        <v>6</v>
      </c>
      <c r="F1428" s="4">
        <v>1360.14</v>
      </c>
      <c r="G1428" s="1">
        <v>0.15</v>
      </c>
      <c r="H1428" s="2">
        <v>42160</v>
      </c>
      <c r="I1428" s="2">
        <v>42163</v>
      </c>
      <c r="J1428" s="1" t="s">
        <v>50</v>
      </c>
      <c r="K1428" s="1">
        <v>5401</v>
      </c>
      <c r="L1428" s="1" t="s">
        <v>22</v>
      </c>
      <c r="M1428" s="1" t="s">
        <v>122</v>
      </c>
      <c r="N1428" s="1" t="s">
        <v>121</v>
      </c>
      <c r="O1428" s="1" t="s">
        <v>2245</v>
      </c>
      <c r="P1428" s="1" t="s">
        <v>73</v>
      </c>
      <c r="Q1428" s="1" t="s">
        <v>74</v>
      </c>
      <c r="R1428" s="1" t="s">
        <v>42</v>
      </c>
      <c r="S1428" s="1" t="s">
        <v>36</v>
      </c>
      <c r="T1428" s="1"/>
      <c r="Y1428" s="1"/>
    </row>
    <row r="1429" spans="1:25" x14ac:dyDescent="0.35">
      <c r="A1429" s="1">
        <v>2526</v>
      </c>
      <c r="B1429" s="1" t="str">
        <f>VLOOKUP(Table1[[#This Row],[Customer ID]],'Customer Lookup'!A:B,2,)</f>
        <v>Derek Sweeney</v>
      </c>
      <c r="C1429" s="1">
        <v>87208</v>
      </c>
      <c r="D1429" s="1" t="str">
        <f>_xlfn.XLOOKUP(Table1[[#This Row],[Product Sub-Category]],'Product Lookup'!A:A,'Product Lookup'!B:B)</f>
        <v>Binders</v>
      </c>
      <c r="E1429" s="1">
        <v>24</v>
      </c>
      <c r="F1429" s="4">
        <v>2.16</v>
      </c>
      <c r="G1429" s="1">
        <v>0.05</v>
      </c>
      <c r="H1429" s="2">
        <v>42147</v>
      </c>
      <c r="I1429" s="2">
        <v>42149</v>
      </c>
      <c r="J1429" s="1" t="s">
        <v>41</v>
      </c>
      <c r="K1429" s="1">
        <v>70506</v>
      </c>
      <c r="L1429" s="1" t="s">
        <v>32</v>
      </c>
      <c r="M1429" s="1" t="s">
        <v>600</v>
      </c>
      <c r="N1429" s="1" t="s">
        <v>138</v>
      </c>
      <c r="O1429" s="1" t="s">
        <v>2245</v>
      </c>
      <c r="P1429" s="1" t="s">
        <v>58</v>
      </c>
      <c r="Q1429" s="1" t="s">
        <v>2236</v>
      </c>
      <c r="R1429" s="1" t="s">
        <v>81</v>
      </c>
      <c r="S1429" s="1" t="s">
        <v>53</v>
      </c>
      <c r="T1429" s="1"/>
      <c r="Y1429" s="1"/>
    </row>
    <row r="1430" spans="1:25" x14ac:dyDescent="0.35">
      <c r="A1430" s="1">
        <v>2527</v>
      </c>
      <c r="B1430" s="1" t="str">
        <f>VLOOKUP(Table1[[#This Row],[Customer ID]],'Customer Lookup'!A:B,2,)</f>
        <v>Gretchen Orr</v>
      </c>
      <c r="C1430" s="1">
        <v>87208</v>
      </c>
      <c r="D1430" s="1" t="str">
        <f>_xlfn.XLOOKUP(Table1[[#This Row],[Product Sub-Category]],'Product Lookup'!A:A,'Product Lookup'!B:B)</f>
        <v>Pens</v>
      </c>
      <c r="E1430" s="1">
        <v>3</v>
      </c>
      <c r="F1430" s="4">
        <v>21.38</v>
      </c>
      <c r="G1430" s="1">
        <v>0.05</v>
      </c>
      <c r="H1430" s="2">
        <v>42147</v>
      </c>
      <c r="I1430" s="2">
        <v>42149</v>
      </c>
      <c r="J1430" s="1" t="s">
        <v>41</v>
      </c>
      <c r="K1430" s="1">
        <v>70601</v>
      </c>
      <c r="L1430" s="1" t="s">
        <v>32</v>
      </c>
      <c r="M1430" s="1" t="s">
        <v>880</v>
      </c>
      <c r="N1430" s="1" t="s">
        <v>138</v>
      </c>
      <c r="O1430" s="1" t="s">
        <v>1097</v>
      </c>
      <c r="P1430" s="1" t="s">
        <v>58</v>
      </c>
      <c r="Q1430" s="1" t="s">
        <v>25</v>
      </c>
      <c r="R1430" s="1" t="s">
        <v>81</v>
      </c>
      <c r="S1430" s="1" t="s">
        <v>44</v>
      </c>
      <c r="T1430" s="1"/>
      <c r="Y1430" s="1"/>
    </row>
    <row r="1431" spans="1:25" x14ac:dyDescent="0.35">
      <c r="A1431" s="1">
        <v>2530</v>
      </c>
      <c r="B1431" s="1" t="str">
        <f>VLOOKUP(Table1[[#This Row],[Customer ID]],'Customer Lookup'!A:B,2,)</f>
        <v>Janet Zhang</v>
      </c>
      <c r="C1431" s="1">
        <v>87451</v>
      </c>
      <c r="D1431" s="1" t="str">
        <f>_xlfn.XLOOKUP(Table1[[#This Row],[Product Sub-Category]],'Product Lookup'!A:A,'Product Lookup'!B:B)</f>
        <v>Computer Peripherals</v>
      </c>
      <c r="E1431" s="1">
        <v>7</v>
      </c>
      <c r="F1431" s="4">
        <v>40.98</v>
      </c>
      <c r="G1431" s="1">
        <v>0.05</v>
      </c>
      <c r="H1431" s="2">
        <v>42092</v>
      </c>
      <c r="I1431" s="2">
        <v>42093</v>
      </c>
      <c r="J1431" s="1" t="s">
        <v>21</v>
      </c>
      <c r="K1431" s="1">
        <v>92307</v>
      </c>
      <c r="L1431" s="1" t="s">
        <v>32</v>
      </c>
      <c r="M1431" s="1" t="s">
        <v>881</v>
      </c>
      <c r="N1431" s="1" t="s">
        <v>37</v>
      </c>
      <c r="O1431" s="1" t="s">
        <v>1097</v>
      </c>
      <c r="P1431" s="1" t="s">
        <v>73</v>
      </c>
      <c r="Q1431" s="1" t="s">
        <v>144</v>
      </c>
      <c r="R1431" s="1" t="s">
        <v>51</v>
      </c>
      <c r="S1431" s="1" t="s">
        <v>53</v>
      </c>
      <c r="T1431" s="1"/>
      <c r="Y1431" s="1"/>
    </row>
    <row r="1432" spans="1:25" x14ac:dyDescent="0.35">
      <c r="A1432" s="1">
        <v>2531</v>
      </c>
      <c r="B1432" s="1" t="str">
        <f>VLOOKUP(Table1[[#This Row],[Customer ID]],'Customer Lookup'!A:B,2,)</f>
        <v>Rick Houston</v>
      </c>
      <c r="C1432" s="1">
        <v>87452</v>
      </c>
      <c r="D1432" s="1" t="str">
        <f>_xlfn.XLOOKUP(Table1[[#This Row],[Product Sub-Category]],'Product Lookup'!A:A,'Product Lookup'!B:B)</f>
        <v>Paper</v>
      </c>
      <c r="E1432" s="1">
        <v>14</v>
      </c>
      <c r="F1432" s="4">
        <v>4</v>
      </c>
      <c r="G1432" s="1">
        <v>0.05</v>
      </c>
      <c r="H1432" s="2">
        <v>42126</v>
      </c>
      <c r="I1432" s="2">
        <v>42128</v>
      </c>
      <c r="J1432" s="1" t="s">
        <v>50</v>
      </c>
      <c r="K1432" s="1">
        <v>93422</v>
      </c>
      <c r="L1432" s="1" t="s">
        <v>32</v>
      </c>
      <c r="M1432" s="1" t="s">
        <v>882</v>
      </c>
      <c r="N1432" s="1" t="s">
        <v>37</v>
      </c>
      <c r="O1432" s="1" t="s">
        <v>2243</v>
      </c>
      <c r="P1432" s="1" t="s">
        <v>58</v>
      </c>
      <c r="Q1432" s="1" t="s">
        <v>83</v>
      </c>
      <c r="R1432" s="1" t="s">
        <v>51</v>
      </c>
      <c r="S1432" s="1" t="s">
        <v>26</v>
      </c>
      <c r="T1432" s="1"/>
      <c r="Y1432" s="1"/>
    </row>
    <row r="1433" spans="1:25" x14ac:dyDescent="0.35">
      <c r="A1433" s="1">
        <v>2534</v>
      </c>
      <c r="B1433" s="1" t="str">
        <f>VLOOKUP(Table1[[#This Row],[Customer ID]],'Customer Lookup'!A:B,2,)</f>
        <v>Mitchell Goldberg</v>
      </c>
      <c r="C1433" s="1">
        <v>87451</v>
      </c>
      <c r="D1433" s="1" t="str">
        <f>_xlfn.XLOOKUP(Table1[[#This Row],[Product Sub-Category]],'Product Lookup'!A:A,'Product Lookup'!B:B)</f>
        <v>Telephones</v>
      </c>
      <c r="E1433" s="1">
        <v>5</v>
      </c>
      <c r="F1433" s="4">
        <v>35.99</v>
      </c>
      <c r="G1433" s="1">
        <v>0.05</v>
      </c>
      <c r="H1433" s="2">
        <v>42092</v>
      </c>
      <c r="I1433" s="2">
        <v>42094</v>
      </c>
      <c r="J1433" s="1" t="s">
        <v>21</v>
      </c>
      <c r="K1433" s="1">
        <v>4401</v>
      </c>
      <c r="L1433" s="1" t="s">
        <v>32</v>
      </c>
      <c r="M1433" s="1" t="s">
        <v>284</v>
      </c>
      <c r="N1433" s="1" t="s">
        <v>147</v>
      </c>
      <c r="O1433" s="1" t="s">
        <v>2245</v>
      </c>
      <c r="P1433" s="1" t="s">
        <v>73</v>
      </c>
      <c r="Q1433" s="1" t="s">
        <v>2234</v>
      </c>
      <c r="R1433" s="1" t="s">
        <v>51</v>
      </c>
      <c r="S1433" s="1" t="s">
        <v>44</v>
      </c>
      <c r="T1433" s="1"/>
      <c r="Y1433" s="1"/>
    </row>
    <row r="1434" spans="1:25" x14ac:dyDescent="0.35">
      <c r="A1434" s="1">
        <v>2539</v>
      </c>
      <c r="B1434" s="1" t="str">
        <f>VLOOKUP(Table1[[#This Row],[Customer ID]],'Customer Lookup'!A:B,2,)</f>
        <v>Max Hubbard</v>
      </c>
      <c r="C1434" s="1">
        <v>91017</v>
      </c>
      <c r="D1434" s="1" t="str">
        <f>_xlfn.XLOOKUP(Table1[[#This Row],[Product Sub-Category]],'Product Lookup'!A:A,'Product Lookup'!B:B)</f>
        <v>Labels</v>
      </c>
      <c r="E1434" s="1">
        <v>5</v>
      </c>
      <c r="F1434" s="4">
        <v>12.53</v>
      </c>
      <c r="G1434" s="1">
        <v>0.05</v>
      </c>
      <c r="H1434" s="2">
        <v>42101</v>
      </c>
      <c r="I1434" s="2">
        <v>42102</v>
      </c>
      <c r="J1434" s="1" t="s">
        <v>31</v>
      </c>
      <c r="K1434" s="1">
        <v>32789</v>
      </c>
      <c r="L1434" s="1" t="s">
        <v>32</v>
      </c>
      <c r="M1434" s="1" t="s">
        <v>883</v>
      </c>
      <c r="N1434" s="1" t="s">
        <v>242</v>
      </c>
      <c r="O1434" s="1" t="s">
        <v>2245</v>
      </c>
      <c r="P1434" s="1" t="s">
        <v>58</v>
      </c>
      <c r="Q1434" s="1" t="s">
        <v>116</v>
      </c>
      <c r="R1434" s="1" t="s">
        <v>42</v>
      </c>
      <c r="S1434" s="1" t="s">
        <v>53</v>
      </c>
      <c r="T1434" s="1"/>
      <c r="Y1434" s="1"/>
    </row>
    <row r="1435" spans="1:25" x14ac:dyDescent="0.35">
      <c r="A1435" s="1">
        <v>2540</v>
      </c>
      <c r="B1435" s="1" t="str">
        <f>VLOOKUP(Table1[[#This Row],[Customer ID]],'Customer Lookup'!A:B,2,)</f>
        <v>Helen Ferguson</v>
      </c>
      <c r="C1435" s="1">
        <v>91017</v>
      </c>
      <c r="D1435" s="1" t="str">
        <f>_xlfn.XLOOKUP(Table1[[#This Row],[Product Sub-Category]],'Product Lookup'!A:A,'Product Lookup'!B:B)</f>
        <v>Storage</v>
      </c>
      <c r="E1435" s="1">
        <v>1</v>
      </c>
      <c r="F1435" s="4">
        <v>178.47</v>
      </c>
      <c r="G1435" s="1">
        <v>0.1</v>
      </c>
      <c r="H1435" s="2">
        <v>42101</v>
      </c>
      <c r="I1435" s="2">
        <v>42102</v>
      </c>
      <c r="J1435" s="1" t="s">
        <v>31</v>
      </c>
      <c r="K1435" s="1">
        <v>32708</v>
      </c>
      <c r="L1435" s="1" t="s">
        <v>32</v>
      </c>
      <c r="M1435" s="1" t="s">
        <v>884</v>
      </c>
      <c r="N1435" s="1" t="s">
        <v>242</v>
      </c>
      <c r="O1435" s="1" t="s">
        <v>2245</v>
      </c>
      <c r="P1435" s="1" t="s">
        <v>58</v>
      </c>
      <c r="Q1435" s="1" t="s">
        <v>119</v>
      </c>
      <c r="R1435" s="1" t="s">
        <v>42</v>
      </c>
      <c r="S1435" s="1" t="s">
        <v>53</v>
      </c>
      <c r="T1435" s="1"/>
      <c r="Y1435" s="1"/>
    </row>
    <row r="1436" spans="1:25" x14ac:dyDescent="0.35">
      <c r="A1436" s="1">
        <v>2543</v>
      </c>
      <c r="B1436" s="1" t="str">
        <f>VLOOKUP(Table1[[#This Row],[Customer ID]],'Customer Lookup'!A:B,2,)</f>
        <v>Josephine Dalton</v>
      </c>
      <c r="C1436" s="1">
        <v>87917</v>
      </c>
      <c r="D1436" s="1" t="str">
        <f>_xlfn.XLOOKUP(Table1[[#This Row],[Product Sub-Category]],'Product Lookup'!A:A,'Product Lookup'!B:B)</f>
        <v>Furnishings</v>
      </c>
      <c r="E1436" s="1">
        <v>17</v>
      </c>
      <c r="F1436" s="4">
        <v>15.68</v>
      </c>
      <c r="G1436" s="1">
        <v>0.05</v>
      </c>
      <c r="H1436" s="2">
        <v>42166</v>
      </c>
      <c r="I1436" s="2">
        <v>42167</v>
      </c>
      <c r="J1436" s="1" t="s">
        <v>50</v>
      </c>
      <c r="K1436" s="1">
        <v>23223</v>
      </c>
      <c r="L1436" s="1" t="s">
        <v>32</v>
      </c>
      <c r="M1436" s="1" t="s">
        <v>627</v>
      </c>
      <c r="N1436" s="1" t="s">
        <v>117</v>
      </c>
      <c r="O1436" s="1" t="s">
        <v>2245</v>
      </c>
      <c r="P1436" s="1" t="s">
        <v>34</v>
      </c>
      <c r="Q1436" s="1" t="s">
        <v>52</v>
      </c>
      <c r="R1436" s="1" t="s">
        <v>51</v>
      </c>
      <c r="S1436" s="1" t="s">
        <v>44</v>
      </c>
      <c r="T1436" s="1"/>
      <c r="Y1436" s="1"/>
    </row>
    <row r="1437" spans="1:25" x14ac:dyDescent="0.35">
      <c r="A1437" s="1">
        <v>2543</v>
      </c>
      <c r="B1437" s="1" t="str">
        <f>VLOOKUP(Table1[[#This Row],[Customer ID]],'Customer Lookup'!A:B,2,)</f>
        <v>Josephine Dalton</v>
      </c>
      <c r="C1437" s="1">
        <v>87917</v>
      </c>
      <c r="D1437" s="1" t="str">
        <f>_xlfn.XLOOKUP(Table1[[#This Row],[Product Sub-Category]],'Product Lookup'!A:A,'Product Lookup'!B:B)</f>
        <v>Telephones</v>
      </c>
      <c r="E1437" s="1">
        <v>19</v>
      </c>
      <c r="F1437" s="4">
        <v>195.99</v>
      </c>
      <c r="G1437" s="1">
        <v>0.1</v>
      </c>
      <c r="H1437" s="2">
        <v>42166</v>
      </c>
      <c r="I1437" s="2">
        <v>42167</v>
      </c>
      <c r="J1437" s="1" t="s">
        <v>50</v>
      </c>
      <c r="K1437" s="1">
        <v>23223</v>
      </c>
      <c r="L1437" s="1" t="s">
        <v>32</v>
      </c>
      <c r="M1437" s="1" t="s">
        <v>627</v>
      </c>
      <c r="N1437" s="1" t="s">
        <v>117</v>
      </c>
      <c r="O1437" s="1" t="s">
        <v>2245</v>
      </c>
      <c r="P1437" s="1" t="s">
        <v>73</v>
      </c>
      <c r="Q1437" s="1" t="s">
        <v>2234</v>
      </c>
      <c r="R1437" s="1" t="s">
        <v>51</v>
      </c>
      <c r="S1437" s="1" t="s">
        <v>53</v>
      </c>
      <c r="T1437" s="1"/>
      <c r="Y1437" s="1"/>
    </row>
    <row r="1438" spans="1:25" x14ac:dyDescent="0.35">
      <c r="A1438" s="1">
        <v>2545</v>
      </c>
      <c r="B1438" s="1" t="str">
        <f>VLOOKUP(Table1[[#This Row],[Customer ID]],'Customer Lookup'!A:B,2,)</f>
        <v>Rick Ellis</v>
      </c>
      <c r="C1438" s="1">
        <v>87915</v>
      </c>
      <c r="D1438" s="1" t="str">
        <f>_xlfn.XLOOKUP(Table1[[#This Row],[Product Sub-Category]],'Product Lookup'!A:A,'Product Lookup'!B:B)</f>
        <v>Office Machines</v>
      </c>
      <c r="E1438" s="1">
        <v>2</v>
      </c>
      <c r="F1438" s="4">
        <v>99.99</v>
      </c>
      <c r="G1438" s="1">
        <v>0.05</v>
      </c>
      <c r="H1438" s="2">
        <v>42073</v>
      </c>
      <c r="I1438" s="2">
        <v>42075</v>
      </c>
      <c r="J1438" s="1" t="s">
        <v>50</v>
      </c>
      <c r="K1438" s="1">
        <v>22153</v>
      </c>
      <c r="L1438" s="1" t="s">
        <v>22</v>
      </c>
      <c r="M1438" s="1" t="s">
        <v>514</v>
      </c>
      <c r="N1438" s="1" t="s">
        <v>117</v>
      </c>
      <c r="O1438" s="1" t="s">
        <v>2245</v>
      </c>
      <c r="P1438" s="1" t="s">
        <v>73</v>
      </c>
      <c r="Q1438" s="1" t="s">
        <v>74</v>
      </c>
      <c r="R1438" s="1" t="s">
        <v>42</v>
      </c>
      <c r="S1438" s="1" t="s">
        <v>53</v>
      </c>
      <c r="T1438" s="1"/>
      <c r="Y1438" s="1"/>
    </row>
    <row r="1439" spans="1:25" x14ac:dyDescent="0.35">
      <c r="A1439" s="1">
        <v>2547</v>
      </c>
      <c r="B1439" s="1" t="str">
        <f>VLOOKUP(Table1[[#This Row],[Customer ID]],'Customer Lookup'!A:B,2,)</f>
        <v>Edna Freeman</v>
      </c>
      <c r="C1439" s="1">
        <v>87916</v>
      </c>
      <c r="D1439" s="1" t="str">
        <f>_xlfn.XLOOKUP(Table1[[#This Row],[Product Sub-Category]],'Product Lookup'!A:A,'Product Lookup'!B:B)</f>
        <v>Paper</v>
      </c>
      <c r="E1439" s="1">
        <v>1</v>
      </c>
      <c r="F1439" s="4">
        <v>6.48</v>
      </c>
      <c r="G1439" s="1">
        <v>0.05</v>
      </c>
      <c r="H1439" s="2">
        <v>42113</v>
      </c>
      <c r="I1439" s="2">
        <v>42113</v>
      </c>
      <c r="J1439" s="1" t="s">
        <v>98</v>
      </c>
      <c r="K1439" s="1">
        <v>23464</v>
      </c>
      <c r="L1439" s="1" t="s">
        <v>32</v>
      </c>
      <c r="M1439" s="1" t="s">
        <v>885</v>
      </c>
      <c r="N1439" s="1" t="s">
        <v>117</v>
      </c>
      <c r="O1439" s="1" t="s">
        <v>1097</v>
      </c>
      <c r="P1439" s="1" t="s">
        <v>58</v>
      </c>
      <c r="Q1439" s="1" t="s">
        <v>83</v>
      </c>
      <c r="R1439" s="1" t="s">
        <v>51</v>
      </c>
      <c r="S1439" s="1" t="s">
        <v>53</v>
      </c>
      <c r="T1439" s="1"/>
      <c r="Y1439" s="1"/>
    </row>
    <row r="1440" spans="1:25" x14ac:dyDescent="0.35">
      <c r="A1440" s="1">
        <v>2548</v>
      </c>
      <c r="B1440" s="1" t="str">
        <f>VLOOKUP(Table1[[#This Row],[Customer ID]],'Customer Lookup'!A:B,2,)</f>
        <v>Wayne Bass</v>
      </c>
      <c r="C1440" s="1">
        <v>46436</v>
      </c>
      <c r="D1440" s="1" t="str">
        <f>_xlfn.XLOOKUP(Table1[[#This Row],[Product Sub-Category]],'Product Lookup'!A:A,'Product Lookup'!B:B)</f>
        <v>Telephones</v>
      </c>
      <c r="E1440" s="1">
        <v>46</v>
      </c>
      <c r="F1440" s="4">
        <v>35.99</v>
      </c>
      <c r="G1440" s="1">
        <v>0.05</v>
      </c>
      <c r="H1440" s="2">
        <v>42098</v>
      </c>
      <c r="I1440" s="2">
        <v>42105</v>
      </c>
      <c r="J1440" s="1" t="s">
        <v>98</v>
      </c>
      <c r="K1440" s="1">
        <v>90068</v>
      </c>
      <c r="L1440" s="1" t="s">
        <v>32</v>
      </c>
      <c r="M1440" s="1" t="s">
        <v>361</v>
      </c>
      <c r="N1440" s="1" t="s">
        <v>37</v>
      </c>
      <c r="O1440" s="1" t="s">
        <v>1097</v>
      </c>
      <c r="P1440" s="1" t="s">
        <v>73</v>
      </c>
      <c r="Q1440" s="1" t="s">
        <v>2234</v>
      </c>
      <c r="R1440" s="1" t="s">
        <v>51</v>
      </c>
      <c r="S1440" s="1" t="s">
        <v>44</v>
      </c>
      <c r="T1440" s="1"/>
      <c r="Y1440" s="1"/>
    </row>
    <row r="1441" spans="1:25" x14ac:dyDescent="0.35">
      <c r="A1441" s="1">
        <v>2548</v>
      </c>
      <c r="B1441" s="1" t="str">
        <f>VLOOKUP(Table1[[#This Row],[Customer ID]],'Customer Lookup'!A:B,2,)</f>
        <v>Wayne Bass</v>
      </c>
      <c r="C1441" s="1">
        <v>40997</v>
      </c>
      <c r="D1441" s="1" t="str">
        <f>_xlfn.XLOOKUP(Table1[[#This Row],[Product Sub-Category]],'Product Lookup'!A:A,'Product Lookup'!B:B)</f>
        <v>Paper</v>
      </c>
      <c r="E1441" s="1">
        <v>12</v>
      </c>
      <c r="F1441" s="4">
        <v>30.98</v>
      </c>
      <c r="G1441" s="1">
        <v>0.05</v>
      </c>
      <c r="H1441" s="2">
        <v>42115</v>
      </c>
      <c r="I1441" s="2">
        <v>42115</v>
      </c>
      <c r="J1441" s="1" t="s">
        <v>98</v>
      </c>
      <c r="K1441" s="1">
        <v>90068</v>
      </c>
      <c r="L1441" s="1" t="s">
        <v>22</v>
      </c>
      <c r="M1441" s="1" t="s">
        <v>361</v>
      </c>
      <c r="N1441" s="1" t="s">
        <v>37</v>
      </c>
      <c r="O1441" s="1" t="s">
        <v>1097</v>
      </c>
      <c r="P1441" s="1" t="s">
        <v>58</v>
      </c>
      <c r="Q1441" s="1" t="s">
        <v>83</v>
      </c>
      <c r="R1441" s="1" t="s">
        <v>51</v>
      </c>
      <c r="S1441" s="1" t="s">
        <v>53</v>
      </c>
      <c r="T1441" s="1"/>
      <c r="Y1441" s="1"/>
    </row>
    <row r="1442" spans="1:25" x14ac:dyDescent="0.35">
      <c r="A1442" s="1">
        <v>2548</v>
      </c>
      <c r="B1442" s="1" t="str">
        <f>VLOOKUP(Table1[[#This Row],[Customer ID]],'Customer Lookup'!A:B,2,)</f>
        <v>Wayne Bass</v>
      </c>
      <c r="C1442" s="1">
        <v>40997</v>
      </c>
      <c r="D1442" s="1" t="str">
        <f>_xlfn.XLOOKUP(Table1[[#This Row],[Product Sub-Category]],'Product Lookup'!A:A,'Product Lookup'!B:B)</f>
        <v>Pens</v>
      </c>
      <c r="E1442" s="1">
        <v>37</v>
      </c>
      <c r="F1442" s="4">
        <v>22.99</v>
      </c>
      <c r="G1442" s="1">
        <v>0.05</v>
      </c>
      <c r="H1442" s="2">
        <v>42115</v>
      </c>
      <c r="I1442" s="2">
        <v>42122</v>
      </c>
      <c r="J1442" s="1" t="s">
        <v>98</v>
      </c>
      <c r="K1442" s="1">
        <v>90068</v>
      </c>
      <c r="L1442" s="1" t="s">
        <v>32</v>
      </c>
      <c r="M1442" s="1" t="s">
        <v>361</v>
      </c>
      <c r="N1442" s="1" t="s">
        <v>37</v>
      </c>
      <c r="O1442" s="1" t="s">
        <v>1097</v>
      </c>
      <c r="P1442" s="1" t="s">
        <v>58</v>
      </c>
      <c r="Q1442" s="1" t="s">
        <v>25</v>
      </c>
      <c r="R1442" s="1" t="s">
        <v>51</v>
      </c>
      <c r="S1442" s="1" t="s">
        <v>44</v>
      </c>
      <c r="T1442" s="1"/>
      <c r="Y1442" s="1"/>
    </row>
    <row r="1443" spans="1:25" x14ac:dyDescent="0.35">
      <c r="A1443" s="1">
        <v>2548</v>
      </c>
      <c r="B1443" s="1" t="str">
        <f>VLOOKUP(Table1[[#This Row],[Customer ID]],'Customer Lookup'!A:B,2,)</f>
        <v>Wayne Bass</v>
      </c>
      <c r="C1443" s="1">
        <v>40997</v>
      </c>
      <c r="D1443" s="1" t="str">
        <f>_xlfn.XLOOKUP(Table1[[#This Row],[Product Sub-Category]],'Product Lookup'!A:A,'Product Lookup'!B:B)</f>
        <v>Tables</v>
      </c>
      <c r="E1443" s="1">
        <v>33</v>
      </c>
      <c r="F1443" s="4">
        <v>212.6</v>
      </c>
      <c r="G1443" s="1">
        <v>0.1</v>
      </c>
      <c r="H1443" s="2">
        <v>42115</v>
      </c>
      <c r="I1443" s="2">
        <v>42119</v>
      </c>
      <c r="J1443" s="1" t="s">
        <v>98</v>
      </c>
      <c r="K1443" s="1">
        <v>90068</v>
      </c>
      <c r="L1443" s="1" t="s">
        <v>22</v>
      </c>
      <c r="M1443" s="1" t="s">
        <v>361</v>
      </c>
      <c r="N1443" s="1" t="s">
        <v>37</v>
      </c>
      <c r="O1443" s="1" t="s">
        <v>1097</v>
      </c>
      <c r="P1443" s="1" t="s">
        <v>34</v>
      </c>
      <c r="Q1443" s="1" t="s">
        <v>123</v>
      </c>
      <c r="R1443" s="1" t="s">
        <v>51</v>
      </c>
      <c r="S1443" s="1" t="s">
        <v>108</v>
      </c>
      <c r="T1443" s="1"/>
      <c r="Y1443" s="1"/>
    </row>
    <row r="1444" spans="1:25" x14ac:dyDescent="0.35">
      <c r="A1444" s="1">
        <v>2548</v>
      </c>
      <c r="B1444" s="1" t="str">
        <f>VLOOKUP(Table1[[#This Row],[Customer ID]],'Customer Lookup'!A:B,2,)</f>
        <v>Wayne Bass</v>
      </c>
      <c r="C1444" s="1">
        <v>29889</v>
      </c>
      <c r="D1444" s="1" t="str">
        <f>_xlfn.XLOOKUP(Table1[[#This Row],[Product Sub-Category]],'Product Lookup'!A:A,'Product Lookup'!B:B)</f>
        <v>Pens</v>
      </c>
      <c r="E1444" s="1">
        <v>81</v>
      </c>
      <c r="F1444" s="4">
        <v>5.98</v>
      </c>
      <c r="G1444" s="1">
        <v>0.05</v>
      </c>
      <c r="H1444" s="2">
        <v>42159</v>
      </c>
      <c r="I1444" s="2">
        <v>42162</v>
      </c>
      <c r="J1444" s="1" t="s">
        <v>31</v>
      </c>
      <c r="K1444" s="1">
        <v>90068</v>
      </c>
      <c r="L1444" s="1" t="s">
        <v>32</v>
      </c>
      <c r="M1444" s="1" t="s">
        <v>361</v>
      </c>
      <c r="N1444" s="1" t="s">
        <v>37</v>
      </c>
      <c r="O1444" s="1" t="s">
        <v>2243</v>
      </c>
      <c r="P1444" s="1" t="s">
        <v>58</v>
      </c>
      <c r="Q1444" s="1" t="s">
        <v>25</v>
      </c>
      <c r="R1444" s="1" t="s">
        <v>51</v>
      </c>
      <c r="S1444" s="1" t="s">
        <v>26</v>
      </c>
      <c r="T1444" s="1"/>
      <c r="Y1444" s="1"/>
    </row>
    <row r="1445" spans="1:25" x14ac:dyDescent="0.35">
      <c r="A1445" s="1">
        <v>2549</v>
      </c>
      <c r="B1445" s="1" t="str">
        <f>VLOOKUP(Table1[[#This Row],[Customer ID]],'Customer Lookup'!A:B,2,)</f>
        <v>Martha Bowers</v>
      </c>
      <c r="C1445" s="1">
        <v>88657</v>
      </c>
      <c r="D1445" s="1" t="str">
        <f>_xlfn.XLOOKUP(Table1[[#This Row],[Product Sub-Category]],'Product Lookup'!A:A,'Product Lookup'!B:B)</f>
        <v>Paper</v>
      </c>
      <c r="E1445" s="1">
        <v>3</v>
      </c>
      <c r="F1445" s="4">
        <v>30.98</v>
      </c>
      <c r="G1445" s="1">
        <v>0.05</v>
      </c>
      <c r="H1445" s="2">
        <v>42115</v>
      </c>
      <c r="I1445" s="2">
        <v>42115</v>
      </c>
      <c r="J1445" s="1" t="s">
        <v>98</v>
      </c>
      <c r="K1445" s="1">
        <v>43213</v>
      </c>
      <c r="L1445" s="1" t="s">
        <v>22</v>
      </c>
      <c r="M1445" s="1" t="s">
        <v>886</v>
      </c>
      <c r="N1445" s="1" t="s">
        <v>124</v>
      </c>
      <c r="O1445" s="1" t="s">
        <v>2243</v>
      </c>
      <c r="P1445" s="1" t="s">
        <v>58</v>
      </c>
      <c r="Q1445" s="1" t="s">
        <v>83</v>
      </c>
      <c r="R1445" s="1" t="s">
        <v>51</v>
      </c>
      <c r="S1445" s="1" t="s">
        <v>53</v>
      </c>
      <c r="T1445" s="1"/>
      <c r="Y1445" s="1"/>
    </row>
    <row r="1446" spans="1:25" x14ac:dyDescent="0.35">
      <c r="A1446" s="1">
        <v>2549</v>
      </c>
      <c r="B1446" s="1" t="str">
        <f>VLOOKUP(Table1[[#This Row],[Customer ID]],'Customer Lookup'!A:B,2,)</f>
        <v>Martha Bowers</v>
      </c>
      <c r="C1446" s="1">
        <v>88657</v>
      </c>
      <c r="D1446" s="1" t="str">
        <f>_xlfn.XLOOKUP(Table1[[#This Row],[Product Sub-Category]],'Product Lookup'!A:A,'Product Lookup'!B:B)</f>
        <v>Pens</v>
      </c>
      <c r="E1446" s="1">
        <v>9</v>
      </c>
      <c r="F1446" s="4">
        <v>22.99</v>
      </c>
      <c r="G1446" s="1">
        <v>0.05</v>
      </c>
      <c r="H1446" s="2">
        <v>42115</v>
      </c>
      <c r="I1446" s="2">
        <v>42122</v>
      </c>
      <c r="J1446" s="1" t="s">
        <v>98</v>
      </c>
      <c r="K1446" s="1">
        <v>43213</v>
      </c>
      <c r="L1446" s="1" t="s">
        <v>32</v>
      </c>
      <c r="M1446" s="1" t="s">
        <v>886</v>
      </c>
      <c r="N1446" s="1" t="s">
        <v>124</v>
      </c>
      <c r="O1446" s="1" t="s">
        <v>2243</v>
      </c>
      <c r="P1446" s="1" t="s">
        <v>58</v>
      </c>
      <c r="Q1446" s="1" t="s">
        <v>25</v>
      </c>
      <c r="R1446" s="1" t="s">
        <v>51</v>
      </c>
      <c r="S1446" s="1" t="s">
        <v>44</v>
      </c>
      <c r="T1446" s="1"/>
      <c r="Y1446" s="1"/>
    </row>
    <row r="1447" spans="1:25" x14ac:dyDescent="0.35">
      <c r="A1447" s="1">
        <v>2549</v>
      </c>
      <c r="B1447" s="1" t="str">
        <f>VLOOKUP(Table1[[#This Row],[Customer ID]],'Customer Lookup'!A:B,2,)</f>
        <v>Martha Bowers</v>
      </c>
      <c r="C1447" s="1">
        <v>88657</v>
      </c>
      <c r="D1447" s="1" t="str">
        <f>_xlfn.XLOOKUP(Table1[[#This Row],[Product Sub-Category]],'Product Lookup'!A:A,'Product Lookup'!B:B)</f>
        <v>Tables</v>
      </c>
      <c r="E1447" s="1">
        <v>8</v>
      </c>
      <c r="F1447" s="4">
        <v>212.6</v>
      </c>
      <c r="G1447" s="1">
        <v>0.1</v>
      </c>
      <c r="H1447" s="2">
        <v>42115</v>
      </c>
      <c r="I1447" s="2">
        <v>42119</v>
      </c>
      <c r="J1447" s="1" t="s">
        <v>98</v>
      </c>
      <c r="K1447" s="1">
        <v>43213</v>
      </c>
      <c r="L1447" s="1" t="s">
        <v>22</v>
      </c>
      <c r="M1447" s="1" t="s">
        <v>886</v>
      </c>
      <c r="N1447" s="1" t="s">
        <v>124</v>
      </c>
      <c r="O1447" s="1" t="s">
        <v>2243</v>
      </c>
      <c r="P1447" s="1" t="s">
        <v>34</v>
      </c>
      <c r="Q1447" s="1" t="s">
        <v>123</v>
      </c>
      <c r="R1447" s="1" t="s">
        <v>51</v>
      </c>
      <c r="S1447" s="1" t="s">
        <v>108</v>
      </c>
      <c r="T1447" s="1"/>
      <c r="Y1447" s="1"/>
    </row>
    <row r="1448" spans="1:25" x14ac:dyDescent="0.35">
      <c r="A1448" s="1">
        <v>2549</v>
      </c>
      <c r="B1448" s="1" t="str">
        <f>VLOOKUP(Table1[[#This Row],[Customer ID]],'Customer Lookup'!A:B,2,)</f>
        <v>Martha Bowers</v>
      </c>
      <c r="C1448" s="1">
        <v>88658</v>
      </c>
      <c r="D1448" s="1" t="str">
        <f>_xlfn.XLOOKUP(Table1[[#This Row],[Product Sub-Category]],'Product Lookup'!A:A,'Product Lookup'!B:B)</f>
        <v>Pens</v>
      </c>
      <c r="E1448" s="1">
        <v>20</v>
      </c>
      <c r="F1448" s="4">
        <v>5.98</v>
      </c>
      <c r="G1448" s="1">
        <v>0.05</v>
      </c>
      <c r="H1448" s="2">
        <v>42159</v>
      </c>
      <c r="I1448" s="2">
        <v>42162</v>
      </c>
      <c r="J1448" s="1" t="s">
        <v>31</v>
      </c>
      <c r="K1448" s="1">
        <v>43213</v>
      </c>
      <c r="L1448" s="1" t="s">
        <v>32</v>
      </c>
      <c r="M1448" s="1" t="s">
        <v>886</v>
      </c>
      <c r="N1448" s="1" t="s">
        <v>124</v>
      </c>
      <c r="O1448" s="1" t="s">
        <v>2243</v>
      </c>
      <c r="P1448" s="1" t="s">
        <v>58</v>
      </c>
      <c r="Q1448" s="1" t="s">
        <v>25</v>
      </c>
      <c r="R1448" s="1" t="s">
        <v>51</v>
      </c>
      <c r="S1448" s="1" t="s">
        <v>26</v>
      </c>
      <c r="T1448" s="1"/>
      <c r="Y1448" s="1"/>
    </row>
    <row r="1449" spans="1:25" x14ac:dyDescent="0.35">
      <c r="A1449" s="1">
        <v>2551</v>
      </c>
      <c r="B1449" s="1" t="str">
        <f>VLOOKUP(Table1[[#This Row],[Customer ID]],'Customer Lookup'!A:B,2,)</f>
        <v>Joan Bowers</v>
      </c>
      <c r="C1449" s="1">
        <v>88656</v>
      </c>
      <c r="D1449" s="1" t="str">
        <f>_xlfn.XLOOKUP(Table1[[#This Row],[Product Sub-Category]],'Product Lookup'!A:A,'Product Lookup'!B:B)</f>
        <v>Telephones</v>
      </c>
      <c r="E1449" s="1">
        <v>12</v>
      </c>
      <c r="F1449" s="4">
        <v>35.99</v>
      </c>
      <c r="G1449" s="1">
        <v>0.05</v>
      </c>
      <c r="H1449" s="2">
        <v>42098</v>
      </c>
      <c r="I1449" s="2">
        <v>42105</v>
      </c>
      <c r="J1449" s="1" t="s">
        <v>98</v>
      </c>
      <c r="K1449" s="1">
        <v>17403</v>
      </c>
      <c r="L1449" s="1" t="s">
        <v>32</v>
      </c>
      <c r="M1449" s="1" t="s">
        <v>887</v>
      </c>
      <c r="N1449" s="1" t="s">
        <v>174</v>
      </c>
      <c r="O1449" s="1" t="s">
        <v>2244</v>
      </c>
      <c r="P1449" s="1" t="s">
        <v>73</v>
      </c>
      <c r="Q1449" s="1" t="s">
        <v>2234</v>
      </c>
      <c r="R1449" s="1" t="s">
        <v>51</v>
      </c>
      <c r="S1449" s="1" t="s">
        <v>44</v>
      </c>
      <c r="T1449" s="1"/>
      <c r="Y1449" s="1"/>
    </row>
    <row r="1450" spans="1:25" x14ac:dyDescent="0.35">
      <c r="A1450" s="1">
        <v>2553</v>
      </c>
      <c r="B1450" s="1" t="str">
        <f>VLOOKUP(Table1[[#This Row],[Customer ID]],'Customer Lookup'!A:B,2,)</f>
        <v>Virginia McNeill</v>
      </c>
      <c r="C1450" s="1">
        <v>86528</v>
      </c>
      <c r="D1450" s="1" t="str">
        <f>_xlfn.XLOOKUP(Table1[[#This Row],[Product Sub-Category]],'Product Lookup'!A:A,'Product Lookup'!B:B)</f>
        <v>Binders</v>
      </c>
      <c r="E1450" s="1">
        <v>1</v>
      </c>
      <c r="F1450" s="4">
        <v>12.53</v>
      </c>
      <c r="G1450" s="1">
        <v>0.05</v>
      </c>
      <c r="H1450" s="2">
        <v>42047</v>
      </c>
      <c r="I1450" s="2">
        <v>42048</v>
      </c>
      <c r="J1450" s="1" t="s">
        <v>50</v>
      </c>
      <c r="K1450" s="1">
        <v>53142</v>
      </c>
      <c r="L1450" s="1" t="s">
        <v>32</v>
      </c>
      <c r="M1450" s="1" t="s">
        <v>888</v>
      </c>
      <c r="N1450" s="1" t="s">
        <v>718</v>
      </c>
      <c r="O1450" s="1" t="s">
        <v>2244</v>
      </c>
      <c r="P1450" s="1" t="s">
        <v>58</v>
      </c>
      <c r="Q1450" s="1" t="s">
        <v>2236</v>
      </c>
      <c r="R1450" s="1" t="s">
        <v>42</v>
      </c>
      <c r="S1450" s="1" t="s">
        <v>53</v>
      </c>
      <c r="T1450" s="1"/>
      <c r="Y1450" s="1"/>
    </row>
    <row r="1451" spans="1:25" x14ac:dyDescent="0.35">
      <c r="A1451" s="1">
        <v>2555</v>
      </c>
      <c r="B1451" s="1" t="str">
        <f>VLOOKUP(Table1[[#This Row],[Customer ID]],'Customer Lookup'!A:B,2,)</f>
        <v>Karl Knowles</v>
      </c>
      <c r="C1451" s="1">
        <v>86527</v>
      </c>
      <c r="D1451" s="1" t="str">
        <f>_xlfn.XLOOKUP(Table1[[#This Row],[Product Sub-Category]],'Product Lookup'!A:A,'Product Lookup'!B:B)</f>
        <v>Pens</v>
      </c>
      <c r="E1451" s="1">
        <v>12</v>
      </c>
      <c r="F1451" s="4">
        <v>2.6</v>
      </c>
      <c r="G1451" s="1">
        <v>0.05</v>
      </c>
      <c r="H1451" s="2">
        <v>42013</v>
      </c>
      <c r="I1451" s="2">
        <v>42018</v>
      </c>
      <c r="J1451" s="1" t="s">
        <v>98</v>
      </c>
      <c r="K1451" s="1">
        <v>53711</v>
      </c>
      <c r="L1451" s="1" t="s">
        <v>32</v>
      </c>
      <c r="M1451" s="1" t="s">
        <v>543</v>
      </c>
      <c r="N1451" s="1" t="s">
        <v>718</v>
      </c>
      <c r="O1451" s="1" t="s">
        <v>2244</v>
      </c>
      <c r="P1451" s="1" t="s">
        <v>58</v>
      </c>
      <c r="Q1451" s="1" t="s">
        <v>25</v>
      </c>
      <c r="R1451" s="1" t="s">
        <v>42</v>
      </c>
      <c r="S1451" s="1" t="s">
        <v>26</v>
      </c>
      <c r="T1451" s="1"/>
      <c r="Y1451" s="1"/>
    </row>
    <row r="1452" spans="1:25" x14ac:dyDescent="0.35">
      <c r="A1452" s="1">
        <v>2555</v>
      </c>
      <c r="B1452" s="1" t="str">
        <f>VLOOKUP(Table1[[#This Row],[Customer ID]],'Customer Lookup'!A:B,2,)</f>
        <v>Karl Knowles</v>
      </c>
      <c r="C1452" s="1">
        <v>86529</v>
      </c>
      <c r="D1452" s="1" t="str">
        <f>_xlfn.XLOOKUP(Table1[[#This Row],[Product Sub-Category]],'Product Lookup'!A:A,'Product Lookup'!B:B)</f>
        <v>Binders</v>
      </c>
      <c r="E1452" s="1">
        <v>19</v>
      </c>
      <c r="F1452" s="4">
        <v>12.97</v>
      </c>
      <c r="G1452" s="1">
        <v>0.05</v>
      </c>
      <c r="H1452" s="2">
        <v>42037</v>
      </c>
      <c r="I1452" s="2">
        <v>42038</v>
      </c>
      <c r="J1452" s="1" t="s">
        <v>41</v>
      </c>
      <c r="K1452" s="1">
        <v>53711</v>
      </c>
      <c r="L1452" s="1" t="s">
        <v>32</v>
      </c>
      <c r="M1452" s="1" t="s">
        <v>543</v>
      </c>
      <c r="N1452" s="1" t="s">
        <v>718</v>
      </c>
      <c r="O1452" s="1" t="s">
        <v>2244</v>
      </c>
      <c r="P1452" s="1" t="s">
        <v>58</v>
      </c>
      <c r="Q1452" s="1" t="s">
        <v>2236</v>
      </c>
      <c r="R1452" s="1" t="s">
        <v>42</v>
      </c>
      <c r="S1452" s="1" t="s">
        <v>53</v>
      </c>
      <c r="T1452" s="1"/>
      <c r="Y1452" s="1"/>
    </row>
    <row r="1453" spans="1:25" x14ac:dyDescent="0.35">
      <c r="A1453" s="1">
        <v>2555</v>
      </c>
      <c r="B1453" s="1" t="str">
        <f>VLOOKUP(Table1[[#This Row],[Customer ID]],'Customer Lookup'!A:B,2,)</f>
        <v>Karl Knowles</v>
      </c>
      <c r="C1453" s="1">
        <v>86529</v>
      </c>
      <c r="D1453" s="1" t="str">
        <f>_xlfn.XLOOKUP(Table1[[#This Row],[Product Sub-Category]],'Product Lookup'!A:A,'Product Lookup'!B:B)</f>
        <v>Labels</v>
      </c>
      <c r="E1453" s="1">
        <v>9</v>
      </c>
      <c r="F1453" s="4">
        <v>4.91</v>
      </c>
      <c r="G1453" s="1">
        <v>0.05</v>
      </c>
      <c r="H1453" s="2">
        <v>42037</v>
      </c>
      <c r="I1453" s="2">
        <v>42037</v>
      </c>
      <c r="J1453" s="1" t="s">
        <v>41</v>
      </c>
      <c r="K1453" s="1">
        <v>53711</v>
      </c>
      <c r="L1453" s="1" t="s">
        <v>32</v>
      </c>
      <c r="M1453" s="1" t="s">
        <v>543</v>
      </c>
      <c r="N1453" s="1" t="s">
        <v>718</v>
      </c>
      <c r="O1453" s="1" t="s">
        <v>2243</v>
      </c>
      <c r="P1453" s="1" t="s">
        <v>58</v>
      </c>
      <c r="Q1453" s="1" t="s">
        <v>116</v>
      </c>
      <c r="R1453" s="1" t="s">
        <v>42</v>
      </c>
      <c r="S1453" s="1" t="s">
        <v>53</v>
      </c>
      <c r="T1453" s="1"/>
      <c r="Y1453" s="1"/>
    </row>
    <row r="1454" spans="1:25" x14ac:dyDescent="0.35">
      <c r="A1454" s="1">
        <v>2561</v>
      </c>
      <c r="B1454" s="1" t="str">
        <f>VLOOKUP(Table1[[#This Row],[Customer ID]],'Customer Lookup'!A:B,2,)</f>
        <v>Laurie Moon</v>
      </c>
      <c r="C1454" s="1">
        <v>86465</v>
      </c>
      <c r="D1454" s="1" t="str">
        <f>_xlfn.XLOOKUP(Table1[[#This Row],[Product Sub-Category]],'Product Lookup'!A:A,'Product Lookup'!B:B)</f>
        <v>Chairs</v>
      </c>
      <c r="E1454" s="1">
        <v>11</v>
      </c>
      <c r="F1454" s="4">
        <v>160.97999999999999</v>
      </c>
      <c r="G1454" s="1">
        <v>0.1</v>
      </c>
      <c r="H1454" s="2">
        <v>42085</v>
      </c>
      <c r="I1454" s="2">
        <v>42088</v>
      </c>
      <c r="J1454" s="1" t="s">
        <v>31</v>
      </c>
      <c r="K1454" s="1">
        <v>10562</v>
      </c>
      <c r="L1454" s="1" t="s">
        <v>22</v>
      </c>
      <c r="M1454" s="1" t="s">
        <v>889</v>
      </c>
      <c r="N1454" s="1" t="s">
        <v>62</v>
      </c>
      <c r="O1454" s="1" t="s">
        <v>2243</v>
      </c>
      <c r="P1454" s="1" t="s">
        <v>34</v>
      </c>
      <c r="Q1454" s="1" t="s">
        <v>35</v>
      </c>
      <c r="R1454" s="1" t="s">
        <v>104</v>
      </c>
      <c r="S1454" s="1" t="s">
        <v>36</v>
      </c>
      <c r="T1454" s="1"/>
      <c r="Y1454" s="1"/>
    </row>
    <row r="1455" spans="1:25" x14ac:dyDescent="0.35">
      <c r="A1455" s="1">
        <v>2561</v>
      </c>
      <c r="B1455" s="1" t="str">
        <f>VLOOKUP(Table1[[#This Row],[Customer ID]],'Customer Lookup'!A:B,2,)</f>
        <v>Laurie Moon</v>
      </c>
      <c r="C1455" s="1">
        <v>86466</v>
      </c>
      <c r="D1455" s="1" t="str">
        <f>_xlfn.XLOOKUP(Table1[[#This Row],[Product Sub-Category]],'Product Lookup'!A:A,'Product Lookup'!B:B)</f>
        <v>Binders</v>
      </c>
      <c r="E1455" s="1">
        <v>7</v>
      </c>
      <c r="F1455" s="4">
        <v>3.98</v>
      </c>
      <c r="G1455" s="1">
        <v>0.05</v>
      </c>
      <c r="H1455" s="2">
        <v>42102</v>
      </c>
      <c r="I1455" s="2">
        <v>42104</v>
      </c>
      <c r="J1455" s="1" t="s">
        <v>31</v>
      </c>
      <c r="K1455" s="1">
        <v>10562</v>
      </c>
      <c r="L1455" s="1" t="s">
        <v>32</v>
      </c>
      <c r="M1455" s="1" t="s">
        <v>889</v>
      </c>
      <c r="N1455" s="1" t="s">
        <v>62</v>
      </c>
      <c r="O1455" s="1" t="s">
        <v>2243</v>
      </c>
      <c r="P1455" s="1" t="s">
        <v>58</v>
      </c>
      <c r="Q1455" s="1" t="s">
        <v>2236</v>
      </c>
      <c r="R1455" s="1" t="s">
        <v>104</v>
      </c>
      <c r="S1455" s="1" t="s">
        <v>53</v>
      </c>
      <c r="T1455" s="1"/>
      <c r="Y1455" s="1"/>
    </row>
    <row r="1456" spans="1:25" x14ac:dyDescent="0.35">
      <c r="A1456" s="1">
        <v>2561</v>
      </c>
      <c r="B1456" s="1" t="str">
        <f>VLOOKUP(Table1[[#This Row],[Customer ID]],'Customer Lookup'!A:B,2,)</f>
        <v>Laurie Moon</v>
      </c>
      <c r="C1456" s="1">
        <v>86466</v>
      </c>
      <c r="D1456" s="1" t="str">
        <f>_xlfn.XLOOKUP(Table1[[#This Row],[Product Sub-Category]],'Product Lookup'!A:A,'Product Lookup'!B:B)</f>
        <v>Furnishings</v>
      </c>
      <c r="E1456" s="1">
        <v>12</v>
      </c>
      <c r="F1456" s="4">
        <v>12.22</v>
      </c>
      <c r="G1456" s="1">
        <v>0.05</v>
      </c>
      <c r="H1456" s="2">
        <v>42102</v>
      </c>
      <c r="I1456" s="2">
        <v>42102</v>
      </c>
      <c r="J1456" s="1" t="s">
        <v>31</v>
      </c>
      <c r="K1456" s="1">
        <v>10562</v>
      </c>
      <c r="L1456" s="1" t="s">
        <v>32</v>
      </c>
      <c r="M1456" s="1" t="s">
        <v>889</v>
      </c>
      <c r="N1456" s="1" t="s">
        <v>62</v>
      </c>
      <c r="O1456" s="1" t="s">
        <v>2244</v>
      </c>
      <c r="P1456" s="1" t="s">
        <v>34</v>
      </c>
      <c r="Q1456" s="1" t="s">
        <v>52</v>
      </c>
      <c r="R1456" s="1" t="s">
        <v>104</v>
      </c>
      <c r="S1456" s="1" t="s">
        <v>44</v>
      </c>
      <c r="T1456" s="1"/>
      <c r="Y1456" s="1"/>
    </row>
    <row r="1457" spans="1:25" x14ac:dyDescent="0.35">
      <c r="A1457" s="1">
        <v>2563</v>
      </c>
      <c r="B1457" s="1" t="str">
        <f>VLOOKUP(Table1[[#This Row],[Customer ID]],'Customer Lookup'!A:B,2,)</f>
        <v>Karen Warren</v>
      </c>
      <c r="C1457" s="1">
        <v>91447</v>
      </c>
      <c r="D1457" s="1" t="str">
        <f>_xlfn.XLOOKUP(Table1[[#This Row],[Product Sub-Category]],'Product Lookup'!A:A,'Product Lookup'!B:B)</f>
        <v>Binders</v>
      </c>
      <c r="E1457" s="1">
        <v>9</v>
      </c>
      <c r="F1457" s="4">
        <v>4.55</v>
      </c>
      <c r="G1457" s="1">
        <v>0.05</v>
      </c>
      <c r="H1457" s="2">
        <v>42102</v>
      </c>
      <c r="I1457" s="2">
        <v>42103</v>
      </c>
      <c r="J1457" s="1" t="s">
        <v>31</v>
      </c>
      <c r="K1457" s="1">
        <v>55432</v>
      </c>
      <c r="L1457" s="1" t="s">
        <v>32</v>
      </c>
      <c r="M1457" s="1" t="s">
        <v>890</v>
      </c>
      <c r="N1457" s="1" t="s">
        <v>55</v>
      </c>
      <c r="O1457" s="1" t="s">
        <v>1097</v>
      </c>
      <c r="P1457" s="1" t="s">
        <v>58</v>
      </c>
      <c r="Q1457" s="1" t="s">
        <v>2236</v>
      </c>
      <c r="R1457" s="1" t="s">
        <v>42</v>
      </c>
      <c r="S1457" s="1" t="s">
        <v>53</v>
      </c>
      <c r="T1457" s="1"/>
      <c r="Y1457" s="1"/>
    </row>
    <row r="1458" spans="1:25" x14ac:dyDescent="0.35">
      <c r="A1458" s="1">
        <v>2570</v>
      </c>
      <c r="B1458" s="1" t="str">
        <f>VLOOKUP(Table1[[#This Row],[Customer ID]],'Customer Lookup'!A:B,2,)</f>
        <v>Yvonne Stephens</v>
      </c>
      <c r="C1458" s="1">
        <v>90327</v>
      </c>
      <c r="D1458" s="1" t="str">
        <f>_xlfn.XLOOKUP(Table1[[#This Row],[Product Sub-Category]],'Product Lookup'!A:A,'Product Lookup'!B:B)</f>
        <v>Appliances</v>
      </c>
      <c r="E1458" s="1">
        <v>19</v>
      </c>
      <c r="F1458" s="4">
        <v>4.37</v>
      </c>
      <c r="G1458" s="1">
        <v>0.05</v>
      </c>
      <c r="H1458" s="2">
        <v>42119</v>
      </c>
      <c r="I1458" s="2">
        <v>42121</v>
      </c>
      <c r="J1458" s="1" t="s">
        <v>41</v>
      </c>
      <c r="K1458" s="1">
        <v>95616</v>
      </c>
      <c r="L1458" s="1" t="s">
        <v>32</v>
      </c>
      <c r="M1458" s="1" t="s">
        <v>891</v>
      </c>
      <c r="N1458" s="1" t="s">
        <v>37</v>
      </c>
      <c r="O1458" s="1" t="s">
        <v>1097</v>
      </c>
      <c r="P1458" s="1" t="s">
        <v>58</v>
      </c>
      <c r="Q1458" s="1" t="s">
        <v>196</v>
      </c>
      <c r="R1458" s="1" t="s">
        <v>104</v>
      </c>
      <c r="S1458" s="1" t="s">
        <v>53</v>
      </c>
      <c r="T1458" s="1"/>
      <c r="Y1458" s="1"/>
    </row>
    <row r="1459" spans="1:25" x14ac:dyDescent="0.35">
      <c r="A1459" s="1">
        <v>2570</v>
      </c>
      <c r="B1459" s="1" t="str">
        <f>VLOOKUP(Table1[[#This Row],[Customer ID]],'Customer Lookup'!A:B,2,)</f>
        <v>Yvonne Stephens</v>
      </c>
      <c r="C1459" s="1">
        <v>90327</v>
      </c>
      <c r="D1459" s="1" t="str">
        <f>_xlfn.XLOOKUP(Table1[[#This Row],[Product Sub-Category]],'Product Lookup'!A:A,'Product Lookup'!B:B)</f>
        <v>Chairs</v>
      </c>
      <c r="E1459" s="1">
        <v>14</v>
      </c>
      <c r="F1459" s="4">
        <v>500.98</v>
      </c>
      <c r="G1459" s="1">
        <v>0.1</v>
      </c>
      <c r="H1459" s="2">
        <v>42119</v>
      </c>
      <c r="I1459" s="2">
        <v>42120</v>
      </c>
      <c r="J1459" s="1" t="s">
        <v>41</v>
      </c>
      <c r="K1459" s="1">
        <v>95616</v>
      </c>
      <c r="L1459" s="1" t="s">
        <v>22</v>
      </c>
      <c r="M1459" s="1" t="s">
        <v>891</v>
      </c>
      <c r="N1459" s="1" t="s">
        <v>37</v>
      </c>
      <c r="O1459" s="1" t="s">
        <v>1097</v>
      </c>
      <c r="P1459" s="1" t="s">
        <v>34</v>
      </c>
      <c r="Q1459" s="1" t="s">
        <v>35</v>
      </c>
      <c r="R1459" s="1" t="s">
        <v>104</v>
      </c>
      <c r="S1459" s="1" t="s">
        <v>36</v>
      </c>
      <c r="T1459" s="1"/>
      <c r="Y1459" s="1"/>
    </row>
    <row r="1460" spans="1:25" x14ac:dyDescent="0.35">
      <c r="A1460" s="1">
        <v>2570</v>
      </c>
      <c r="B1460" s="1" t="str">
        <f>VLOOKUP(Table1[[#This Row],[Customer ID]],'Customer Lookup'!A:B,2,)</f>
        <v>Yvonne Stephens</v>
      </c>
      <c r="C1460" s="1">
        <v>90327</v>
      </c>
      <c r="D1460" s="1" t="str">
        <f>_xlfn.XLOOKUP(Table1[[#This Row],[Product Sub-Category]],'Product Lookup'!A:A,'Product Lookup'!B:B)</f>
        <v>Furnishings</v>
      </c>
      <c r="E1460" s="1">
        <v>18</v>
      </c>
      <c r="F1460" s="4">
        <v>12.58</v>
      </c>
      <c r="G1460" s="1">
        <v>0.05</v>
      </c>
      <c r="H1460" s="2">
        <v>42119</v>
      </c>
      <c r="I1460" s="2">
        <v>42119</v>
      </c>
      <c r="J1460" s="1" t="s">
        <v>41</v>
      </c>
      <c r="K1460" s="1">
        <v>95616</v>
      </c>
      <c r="L1460" s="1" t="s">
        <v>32</v>
      </c>
      <c r="M1460" s="1" t="s">
        <v>891</v>
      </c>
      <c r="N1460" s="1" t="s">
        <v>37</v>
      </c>
      <c r="O1460" s="1" t="s">
        <v>1097</v>
      </c>
      <c r="P1460" s="1" t="s">
        <v>34</v>
      </c>
      <c r="Q1460" s="1" t="s">
        <v>52</v>
      </c>
      <c r="R1460" s="1" t="s">
        <v>104</v>
      </c>
      <c r="S1460" s="1" t="s">
        <v>53</v>
      </c>
      <c r="T1460" s="1"/>
      <c r="Y1460" s="1"/>
    </row>
    <row r="1461" spans="1:25" x14ac:dyDescent="0.35">
      <c r="A1461" s="1">
        <v>2570</v>
      </c>
      <c r="B1461" s="1" t="str">
        <f>VLOOKUP(Table1[[#This Row],[Customer ID]],'Customer Lookup'!A:B,2,)</f>
        <v>Yvonne Stephens</v>
      </c>
      <c r="C1461" s="1">
        <v>90327</v>
      </c>
      <c r="D1461" s="1" t="str">
        <f>_xlfn.XLOOKUP(Table1[[#This Row],[Product Sub-Category]],'Product Lookup'!A:A,'Product Lookup'!B:B)</f>
        <v>Furnishings</v>
      </c>
      <c r="E1461" s="1">
        <v>7</v>
      </c>
      <c r="F1461" s="4">
        <v>7.7</v>
      </c>
      <c r="G1461" s="1">
        <v>0.05</v>
      </c>
      <c r="H1461" s="2">
        <v>42119</v>
      </c>
      <c r="I1461" s="2">
        <v>42120</v>
      </c>
      <c r="J1461" s="1" t="s">
        <v>41</v>
      </c>
      <c r="K1461" s="1">
        <v>95616</v>
      </c>
      <c r="L1461" s="1" t="s">
        <v>32</v>
      </c>
      <c r="M1461" s="1" t="s">
        <v>891</v>
      </c>
      <c r="N1461" s="1" t="s">
        <v>37</v>
      </c>
      <c r="O1461" s="1" t="s">
        <v>2243</v>
      </c>
      <c r="P1461" s="1" t="s">
        <v>34</v>
      </c>
      <c r="Q1461" s="1" t="s">
        <v>52</v>
      </c>
      <c r="R1461" s="1" t="s">
        <v>104</v>
      </c>
      <c r="S1461" s="1" t="s">
        <v>26</v>
      </c>
      <c r="T1461" s="1"/>
      <c r="Y1461" s="1"/>
    </row>
    <row r="1462" spans="1:25" x14ac:dyDescent="0.35">
      <c r="A1462" s="1">
        <v>2571</v>
      </c>
      <c r="B1462" s="1" t="str">
        <f>VLOOKUP(Table1[[#This Row],[Customer ID]],'Customer Lookup'!A:B,2,)</f>
        <v>Rosemary O'Brien</v>
      </c>
      <c r="C1462" s="1">
        <v>50656</v>
      </c>
      <c r="D1462" s="1" t="str">
        <f>_xlfn.XLOOKUP(Table1[[#This Row],[Product Sub-Category]],'Product Lookup'!A:A,'Product Lookup'!B:B)</f>
        <v>Chairs</v>
      </c>
      <c r="E1462" s="1">
        <v>56</v>
      </c>
      <c r="F1462" s="4">
        <v>500.98</v>
      </c>
      <c r="G1462" s="1">
        <v>0.1</v>
      </c>
      <c r="H1462" s="2">
        <v>42119</v>
      </c>
      <c r="I1462" s="2">
        <v>42120</v>
      </c>
      <c r="J1462" s="1" t="s">
        <v>41</v>
      </c>
      <c r="K1462" s="1">
        <v>10165</v>
      </c>
      <c r="L1462" s="1" t="s">
        <v>22</v>
      </c>
      <c r="M1462" s="1" t="s">
        <v>79</v>
      </c>
      <c r="N1462" s="1" t="s">
        <v>62</v>
      </c>
      <c r="O1462" s="1" t="s">
        <v>2243</v>
      </c>
      <c r="P1462" s="1" t="s">
        <v>34</v>
      </c>
      <c r="Q1462" s="1" t="s">
        <v>35</v>
      </c>
      <c r="R1462" s="1" t="s">
        <v>104</v>
      </c>
      <c r="S1462" s="1" t="s">
        <v>36</v>
      </c>
      <c r="T1462" s="1"/>
      <c r="Y1462" s="1"/>
    </row>
    <row r="1463" spans="1:25" x14ac:dyDescent="0.35">
      <c r="A1463" s="1">
        <v>2571</v>
      </c>
      <c r="B1463" s="1" t="str">
        <f>VLOOKUP(Table1[[#This Row],[Customer ID]],'Customer Lookup'!A:B,2,)</f>
        <v>Rosemary O'Brien</v>
      </c>
      <c r="C1463" s="1">
        <v>50656</v>
      </c>
      <c r="D1463" s="1" t="str">
        <f>_xlfn.XLOOKUP(Table1[[#This Row],[Product Sub-Category]],'Product Lookup'!A:A,'Product Lookup'!B:B)</f>
        <v>Furnishings</v>
      </c>
      <c r="E1463" s="1">
        <v>27</v>
      </c>
      <c r="F1463" s="4">
        <v>7.7</v>
      </c>
      <c r="G1463" s="1">
        <v>0.05</v>
      </c>
      <c r="H1463" s="2">
        <v>42119</v>
      </c>
      <c r="I1463" s="2">
        <v>42120</v>
      </c>
      <c r="J1463" s="1" t="s">
        <v>41</v>
      </c>
      <c r="K1463" s="1">
        <v>10165</v>
      </c>
      <c r="L1463" s="1" t="s">
        <v>32</v>
      </c>
      <c r="M1463" s="1" t="s">
        <v>79</v>
      </c>
      <c r="N1463" s="1" t="s">
        <v>62</v>
      </c>
      <c r="O1463" s="1" t="s">
        <v>2245</v>
      </c>
      <c r="P1463" s="1" t="s">
        <v>34</v>
      </c>
      <c r="Q1463" s="1" t="s">
        <v>52</v>
      </c>
      <c r="R1463" s="1" t="s">
        <v>104</v>
      </c>
      <c r="S1463" s="1" t="s">
        <v>26</v>
      </c>
      <c r="T1463" s="1"/>
      <c r="Y1463" s="1"/>
    </row>
    <row r="1464" spans="1:25" x14ac:dyDescent="0.35">
      <c r="A1464" s="1">
        <v>2578</v>
      </c>
      <c r="B1464" s="1" t="str">
        <f>VLOOKUP(Table1[[#This Row],[Customer ID]],'Customer Lookup'!A:B,2,)</f>
        <v>Kent Gill</v>
      </c>
      <c r="C1464" s="1">
        <v>88298</v>
      </c>
      <c r="D1464" s="1" t="str">
        <f>_xlfn.XLOOKUP(Table1[[#This Row],[Product Sub-Category]],'Product Lookup'!A:A,'Product Lookup'!B:B)</f>
        <v>Binders</v>
      </c>
      <c r="E1464" s="1">
        <v>5</v>
      </c>
      <c r="F1464" s="4">
        <v>8.6</v>
      </c>
      <c r="G1464" s="1">
        <v>0.05</v>
      </c>
      <c r="H1464" s="2">
        <v>42126</v>
      </c>
      <c r="I1464" s="2">
        <v>42128</v>
      </c>
      <c r="J1464" s="1" t="s">
        <v>98</v>
      </c>
      <c r="K1464" s="1">
        <v>36801</v>
      </c>
      <c r="L1464" s="1" t="s">
        <v>32</v>
      </c>
      <c r="M1464" s="1" t="s">
        <v>892</v>
      </c>
      <c r="N1464" s="1" t="s">
        <v>542</v>
      </c>
      <c r="O1464" s="1" t="s">
        <v>2245</v>
      </c>
      <c r="P1464" s="1" t="s">
        <v>58</v>
      </c>
      <c r="Q1464" s="1" t="s">
        <v>2236</v>
      </c>
      <c r="R1464" s="1" t="s">
        <v>42</v>
      </c>
      <c r="S1464" s="1" t="s">
        <v>53</v>
      </c>
      <c r="T1464" s="1"/>
      <c r="Y1464" s="1"/>
    </row>
    <row r="1465" spans="1:25" x14ac:dyDescent="0.35">
      <c r="A1465" s="1">
        <v>2578</v>
      </c>
      <c r="B1465" s="1" t="str">
        <f>VLOOKUP(Table1[[#This Row],[Customer ID]],'Customer Lookup'!A:B,2,)</f>
        <v>Kent Gill</v>
      </c>
      <c r="C1465" s="1">
        <v>88298</v>
      </c>
      <c r="D1465" s="1" t="str">
        <f>_xlfn.XLOOKUP(Table1[[#This Row],[Product Sub-Category]],'Product Lookup'!A:A,'Product Lookup'!B:B)</f>
        <v>Rubber Bands</v>
      </c>
      <c r="E1465" s="1">
        <v>26</v>
      </c>
      <c r="F1465" s="4">
        <v>3.58</v>
      </c>
      <c r="G1465" s="1">
        <v>0.05</v>
      </c>
      <c r="H1465" s="2">
        <v>42126</v>
      </c>
      <c r="I1465" s="2">
        <v>42130</v>
      </c>
      <c r="J1465" s="1" t="s">
        <v>98</v>
      </c>
      <c r="K1465" s="1">
        <v>36801</v>
      </c>
      <c r="L1465" s="1" t="s">
        <v>32</v>
      </c>
      <c r="M1465" s="1" t="s">
        <v>892</v>
      </c>
      <c r="N1465" s="1" t="s">
        <v>542</v>
      </c>
      <c r="O1465" s="1" t="s">
        <v>2245</v>
      </c>
      <c r="P1465" s="1" t="s">
        <v>58</v>
      </c>
      <c r="Q1465" s="1" t="s">
        <v>60</v>
      </c>
      <c r="R1465" s="1" t="s">
        <v>42</v>
      </c>
      <c r="S1465" s="1" t="s">
        <v>26</v>
      </c>
      <c r="T1465" s="1"/>
      <c r="Y1465" s="1"/>
    </row>
    <row r="1466" spans="1:25" x14ac:dyDescent="0.35">
      <c r="A1466" s="1">
        <v>2578</v>
      </c>
      <c r="B1466" s="1" t="str">
        <f>VLOOKUP(Table1[[#This Row],[Customer ID]],'Customer Lookup'!A:B,2,)</f>
        <v>Kent Gill</v>
      </c>
      <c r="C1466" s="1">
        <v>88298</v>
      </c>
      <c r="D1466" s="1" t="str">
        <f>_xlfn.XLOOKUP(Table1[[#This Row],[Product Sub-Category]],'Product Lookup'!A:A,'Product Lookup'!B:B)</f>
        <v>Tables</v>
      </c>
      <c r="E1466" s="1">
        <v>34</v>
      </c>
      <c r="F1466" s="4">
        <v>105.49</v>
      </c>
      <c r="G1466" s="1">
        <v>0.1</v>
      </c>
      <c r="H1466" s="2">
        <v>42126</v>
      </c>
      <c r="I1466" s="2">
        <v>42133</v>
      </c>
      <c r="J1466" s="1" t="s">
        <v>98</v>
      </c>
      <c r="K1466" s="1">
        <v>36801</v>
      </c>
      <c r="L1466" s="1" t="s">
        <v>22</v>
      </c>
      <c r="M1466" s="1" t="s">
        <v>892</v>
      </c>
      <c r="N1466" s="1" t="s">
        <v>542</v>
      </c>
      <c r="O1466" s="1" t="s">
        <v>2245</v>
      </c>
      <c r="P1466" s="1" t="s">
        <v>34</v>
      </c>
      <c r="Q1466" s="1" t="s">
        <v>123</v>
      </c>
      <c r="R1466" s="1" t="s">
        <v>42</v>
      </c>
      <c r="S1466" s="1" t="s">
        <v>108</v>
      </c>
      <c r="T1466" s="1"/>
      <c r="Y1466" s="1"/>
    </row>
    <row r="1467" spans="1:25" x14ac:dyDescent="0.35">
      <c r="A1467" s="1">
        <v>2579</v>
      </c>
      <c r="B1467" s="1" t="str">
        <f>VLOOKUP(Table1[[#This Row],[Customer ID]],'Customer Lookup'!A:B,2,)</f>
        <v>Marshall Sutherland</v>
      </c>
      <c r="C1467" s="1">
        <v>88296</v>
      </c>
      <c r="D1467" s="1" t="str">
        <f>_xlfn.XLOOKUP(Table1[[#This Row],[Product Sub-Category]],'Product Lookup'!A:A,'Product Lookup'!B:B)</f>
        <v>Tables</v>
      </c>
      <c r="E1467" s="1">
        <v>1</v>
      </c>
      <c r="F1467" s="4">
        <v>212.6</v>
      </c>
      <c r="G1467" s="1">
        <v>0.1</v>
      </c>
      <c r="H1467" s="2">
        <v>42007</v>
      </c>
      <c r="I1467" s="2">
        <v>42008</v>
      </c>
      <c r="J1467" s="1" t="s">
        <v>21</v>
      </c>
      <c r="K1467" s="1">
        <v>36869</v>
      </c>
      <c r="L1467" s="1" t="s">
        <v>22</v>
      </c>
      <c r="M1467" s="1" t="s">
        <v>893</v>
      </c>
      <c r="N1467" s="1" t="s">
        <v>542</v>
      </c>
      <c r="O1467" s="1" t="s">
        <v>2245</v>
      </c>
      <c r="P1467" s="1" t="s">
        <v>34</v>
      </c>
      <c r="Q1467" s="1" t="s">
        <v>123</v>
      </c>
      <c r="R1467" s="1" t="s">
        <v>42</v>
      </c>
      <c r="S1467" s="1" t="s">
        <v>108</v>
      </c>
      <c r="T1467" s="1"/>
      <c r="Y1467" s="1"/>
    </row>
    <row r="1468" spans="1:25" x14ac:dyDescent="0.35">
      <c r="A1468" s="1">
        <v>2579</v>
      </c>
      <c r="B1468" s="1" t="str">
        <f>VLOOKUP(Table1[[#This Row],[Customer ID]],'Customer Lookup'!A:B,2,)</f>
        <v>Marshall Sutherland</v>
      </c>
      <c r="C1468" s="1">
        <v>88297</v>
      </c>
      <c r="D1468" s="1" t="str">
        <f>_xlfn.XLOOKUP(Table1[[#This Row],[Product Sub-Category]],'Product Lookup'!A:A,'Product Lookup'!B:B)</f>
        <v>Furnishings</v>
      </c>
      <c r="E1468" s="1">
        <v>15</v>
      </c>
      <c r="F1468" s="4">
        <v>1.76</v>
      </c>
      <c r="G1468" s="1">
        <v>0.05</v>
      </c>
      <c r="H1468" s="2">
        <v>42021</v>
      </c>
      <c r="I1468" s="2">
        <v>42021</v>
      </c>
      <c r="J1468" s="1" t="s">
        <v>50</v>
      </c>
      <c r="K1468" s="1">
        <v>36869</v>
      </c>
      <c r="L1468" s="1" t="s">
        <v>32</v>
      </c>
      <c r="M1468" s="1" t="s">
        <v>893</v>
      </c>
      <c r="N1468" s="1" t="s">
        <v>542</v>
      </c>
      <c r="O1468" s="1" t="s">
        <v>2244</v>
      </c>
      <c r="P1468" s="1" t="s">
        <v>34</v>
      </c>
      <c r="Q1468" s="1" t="s">
        <v>52</v>
      </c>
      <c r="R1468" s="1" t="s">
        <v>42</v>
      </c>
      <c r="S1468" s="1" t="s">
        <v>53</v>
      </c>
      <c r="T1468" s="1"/>
      <c r="Y1468" s="1"/>
    </row>
    <row r="1469" spans="1:25" x14ac:dyDescent="0.35">
      <c r="A1469" s="1">
        <v>2583</v>
      </c>
      <c r="B1469" s="1" t="str">
        <f>VLOOKUP(Table1[[#This Row],[Customer ID]],'Customer Lookup'!A:B,2,)</f>
        <v>Wendy Pridgen Pearce</v>
      </c>
      <c r="C1469" s="1">
        <v>89657</v>
      </c>
      <c r="D1469" s="1" t="str">
        <f>_xlfn.XLOOKUP(Table1[[#This Row],[Product Sub-Category]],'Product Lookup'!A:A,'Product Lookup'!B:B)</f>
        <v>Office Machines</v>
      </c>
      <c r="E1469" s="1">
        <v>3</v>
      </c>
      <c r="F1469" s="4">
        <v>510.14</v>
      </c>
      <c r="G1469" s="1">
        <v>0.1</v>
      </c>
      <c r="H1469" s="2">
        <v>42162</v>
      </c>
      <c r="I1469" s="2">
        <v>42164</v>
      </c>
      <c r="J1469" s="1" t="s">
        <v>50</v>
      </c>
      <c r="K1469" s="1">
        <v>49423</v>
      </c>
      <c r="L1469" s="1" t="s">
        <v>22</v>
      </c>
      <c r="M1469" s="1" t="s">
        <v>894</v>
      </c>
      <c r="N1469" s="1" t="s">
        <v>215</v>
      </c>
      <c r="O1469" s="1" t="s">
        <v>2244</v>
      </c>
      <c r="P1469" s="1" t="s">
        <v>73</v>
      </c>
      <c r="Q1469" s="1" t="s">
        <v>74</v>
      </c>
      <c r="R1469" s="1" t="s">
        <v>42</v>
      </c>
      <c r="S1469" s="1" t="s">
        <v>36</v>
      </c>
      <c r="T1469" s="1"/>
      <c r="Y1469" s="1"/>
    </row>
    <row r="1470" spans="1:25" x14ac:dyDescent="0.35">
      <c r="A1470" s="1">
        <v>2583</v>
      </c>
      <c r="B1470" s="1" t="str">
        <f>VLOOKUP(Table1[[#This Row],[Customer ID]],'Customer Lookup'!A:B,2,)</f>
        <v>Wendy Pridgen Pearce</v>
      </c>
      <c r="C1470" s="1">
        <v>89657</v>
      </c>
      <c r="D1470" s="1" t="str">
        <f>_xlfn.XLOOKUP(Table1[[#This Row],[Product Sub-Category]],'Product Lookup'!A:A,'Product Lookup'!B:B)</f>
        <v>Paper</v>
      </c>
      <c r="E1470" s="1">
        <v>23</v>
      </c>
      <c r="F1470" s="4">
        <v>4.76</v>
      </c>
      <c r="G1470" s="1">
        <v>0.05</v>
      </c>
      <c r="H1470" s="2">
        <v>42162</v>
      </c>
      <c r="I1470" s="2">
        <v>42164</v>
      </c>
      <c r="J1470" s="1" t="s">
        <v>50</v>
      </c>
      <c r="K1470" s="1">
        <v>49423</v>
      </c>
      <c r="L1470" s="1" t="s">
        <v>32</v>
      </c>
      <c r="M1470" s="1" t="s">
        <v>894</v>
      </c>
      <c r="N1470" s="1" t="s">
        <v>215</v>
      </c>
      <c r="O1470" s="1" t="s">
        <v>2244</v>
      </c>
      <c r="P1470" s="1" t="s">
        <v>58</v>
      </c>
      <c r="Q1470" s="1" t="s">
        <v>83</v>
      </c>
      <c r="R1470" s="1" t="s">
        <v>42</v>
      </c>
      <c r="S1470" s="1" t="s">
        <v>26</v>
      </c>
      <c r="T1470" s="1"/>
      <c r="Y1470" s="1"/>
    </row>
    <row r="1471" spans="1:25" x14ac:dyDescent="0.35">
      <c r="A1471" s="1">
        <v>2584</v>
      </c>
      <c r="B1471" s="1" t="str">
        <f>VLOOKUP(Table1[[#This Row],[Customer ID]],'Customer Lookup'!A:B,2,)</f>
        <v>Seth Matthews</v>
      </c>
      <c r="C1471" s="1">
        <v>89658</v>
      </c>
      <c r="D1471" s="1" t="str">
        <f>_xlfn.XLOOKUP(Table1[[#This Row],[Product Sub-Category]],'Product Lookup'!A:A,'Product Lookup'!B:B)</f>
        <v>Labels</v>
      </c>
      <c r="E1471" s="1">
        <v>15</v>
      </c>
      <c r="F1471" s="4">
        <v>6.3</v>
      </c>
      <c r="G1471" s="1">
        <v>0.05</v>
      </c>
      <c r="H1471" s="2">
        <v>42164</v>
      </c>
      <c r="I1471" s="2">
        <v>42166</v>
      </c>
      <c r="J1471" s="1" t="s">
        <v>41</v>
      </c>
      <c r="K1471" s="1">
        <v>48141</v>
      </c>
      <c r="L1471" s="1" t="s">
        <v>32</v>
      </c>
      <c r="M1471" s="1" t="s">
        <v>895</v>
      </c>
      <c r="N1471" s="1" t="s">
        <v>215</v>
      </c>
      <c r="O1471" s="1" t="s">
        <v>2244</v>
      </c>
      <c r="P1471" s="1" t="s">
        <v>58</v>
      </c>
      <c r="Q1471" s="1" t="s">
        <v>116</v>
      </c>
      <c r="R1471" s="1" t="s">
        <v>42</v>
      </c>
      <c r="S1471" s="1" t="s">
        <v>53</v>
      </c>
      <c r="T1471" s="1"/>
      <c r="Y1471" s="1"/>
    </row>
    <row r="1472" spans="1:25" x14ac:dyDescent="0.35">
      <c r="A1472" s="1">
        <v>2587</v>
      </c>
      <c r="B1472" s="1" t="str">
        <f>VLOOKUP(Table1[[#This Row],[Customer ID]],'Customer Lookup'!A:B,2,)</f>
        <v>Eugene H Walsh</v>
      </c>
      <c r="C1472" s="1">
        <v>91166</v>
      </c>
      <c r="D1472" s="1" t="str">
        <f>_xlfn.XLOOKUP(Table1[[#This Row],[Product Sub-Category]],'Product Lookup'!A:A,'Product Lookup'!B:B)</f>
        <v>Paper</v>
      </c>
      <c r="E1472" s="1">
        <v>18</v>
      </c>
      <c r="F1472" s="4">
        <v>6.48</v>
      </c>
      <c r="G1472" s="1">
        <v>0.05</v>
      </c>
      <c r="H1472" s="2">
        <v>42063</v>
      </c>
      <c r="I1472" s="2">
        <v>42063</v>
      </c>
      <c r="J1472" s="1" t="s">
        <v>50</v>
      </c>
      <c r="K1472" s="1">
        <v>54220</v>
      </c>
      <c r="L1472" s="1" t="s">
        <v>22</v>
      </c>
      <c r="M1472" s="1" t="s">
        <v>896</v>
      </c>
      <c r="N1472" s="1" t="s">
        <v>718</v>
      </c>
      <c r="O1472" s="1" t="s">
        <v>2244</v>
      </c>
      <c r="P1472" s="1" t="s">
        <v>58</v>
      </c>
      <c r="Q1472" s="1" t="s">
        <v>83</v>
      </c>
      <c r="R1472" s="1" t="s">
        <v>42</v>
      </c>
      <c r="S1472" s="1" t="s">
        <v>53</v>
      </c>
      <c r="T1472" s="1"/>
      <c r="Y1472" s="1"/>
    </row>
    <row r="1473" spans="1:25" x14ac:dyDescent="0.35">
      <c r="A1473" s="1">
        <v>2587</v>
      </c>
      <c r="B1473" s="1" t="str">
        <f>VLOOKUP(Table1[[#This Row],[Customer ID]],'Customer Lookup'!A:B,2,)</f>
        <v>Eugene H Walsh</v>
      </c>
      <c r="C1473" s="1">
        <v>91167</v>
      </c>
      <c r="D1473" s="1" t="str">
        <f>_xlfn.XLOOKUP(Table1[[#This Row],[Product Sub-Category]],'Product Lookup'!A:A,'Product Lookup'!B:B)</f>
        <v>Furnishings</v>
      </c>
      <c r="E1473" s="1">
        <v>12</v>
      </c>
      <c r="F1473" s="4">
        <v>22.72</v>
      </c>
      <c r="G1473" s="1">
        <v>0.05</v>
      </c>
      <c r="H1473" s="2">
        <v>42181</v>
      </c>
      <c r="I1473" s="2">
        <v>42181</v>
      </c>
      <c r="J1473" s="1" t="s">
        <v>31</v>
      </c>
      <c r="K1473" s="1">
        <v>54220</v>
      </c>
      <c r="L1473" s="1" t="s">
        <v>32</v>
      </c>
      <c r="M1473" s="1" t="s">
        <v>896</v>
      </c>
      <c r="N1473" s="1" t="s">
        <v>718</v>
      </c>
      <c r="O1473" s="1" t="s">
        <v>2245</v>
      </c>
      <c r="P1473" s="1" t="s">
        <v>34</v>
      </c>
      <c r="Q1473" s="1" t="s">
        <v>52</v>
      </c>
      <c r="R1473" s="1" t="s">
        <v>42</v>
      </c>
      <c r="S1473" s="1" t="s">
        <v>44</v>
      </c>
      <c r="T1473" s="1"/>
      <c r="Y1473" s="1"/>
    </row>
    <row r="1474" spans="1:25" x14ac:dyDescent="0.35">
      <c r="A1474" s="1">
        <v>2593</v>
      </c>
      <c r="B1474" s="1" t="str">
        <f>VLOOKUP(Table1[[#This Row],[Customer ID]],'Customer Lookup'!A:B,2,)</f>
        <v>Anne Schultz</v>
      </c>
      <c r="C1474" s="1">
        <v>87772</v>
      </c>
      <c r="D1474" s="1" t="str">
        <f>_xlfn.XLOOKUP(Table1[[#This Row],[Product Sub-Category]],'Product Lookup'!A:A,'Product Lookup'!B:B)</f>
        <v>Storage</v>
      </c>
      <c r="E1474" s="1">
        <v>10</v>
      </c>
      <c r="F1474" s="4">
        <v>419.19</v>
      </c>
      <c r="G1474" s="1">
        <v>0.1</v>
      </c>
      <c r="H1474" s="2">
        <v>42111</v>
      </c>
      <c r="I1474" s="2">
        <v>42111</v>
      </c>
      <c r="J1474" s="1" t="s">
        <v>98</v>
      </c>
      <c r="K1474" s="1">
        <v>30605</v>
      </c>
      <c r="L1474" s="1" t="s">
        <v>32</v>
      </c>
      <c r="M1474" s="1" t="s">
        <v>897</v>
      </c>
      <c r="N1474" s="1" t="s">
        <v>254</v>
      </c>
      <c r="O1474" s="1" t="s">
        <v>2245</v>
      </c>
      <c r="P1474" s="1" t="s">
        <v>58</v>
      </c>
      <c r="Q1474" s="1" t="s">
        <v>119</v>
      </c>
      <c r="R1474" s="1" t="s">
        <v>81</v>
      </c>
      <c r="S1474" s="1" t="s">
        <v>53</v>
      </c>
      <c r="T1474" s="1"/>
      <c r="Y1474" s="1"/>
    </row>
    <row r="1475" spans="1:25" x14ac:dyDescent="0.35">
      <c r="A1475" s="1">
        <v>2593</v>
      </c>
      <c r="B1475" s="1" t="str">
        <f>VLOOKUP(Table1[[#This Row],[Customer ID]],'Customer Lookup'!A:B,2,)</f>
        <v>Anne Schultz</v>
      </c>
      <c r="C1475" s="1">
        <v>87773</v>
      </c>
      <c r="D1475" s="1" t="str">
        <f>_xlfn.XLOOKUP(Table1[[#This Row],[Product Sub-Category]],'Product Lookup'!A:A,'Product Lookup'!B:B)</f>
        <v>Telephones</v>
      </c>
      <c r="E1475" s="1">
        <v>2</v>
      </c>
      <c r="F1475" s="4">
        <v>85.99</v>
      </c>
      <c r="G1475" s="1">
        <v>0.05</v>
      </c>
      <c r="H1475" s="2">
        <v>42075</v>
      </c>
      <c r="I1475" s="2">
        <v>42080</v>
      </c>
      <c r="J1475" s="1" t="s">
        <v>98</v>
      </c>
      <c r="K1475" s="1">
        <v>30605</v>
      </c>
      <c r="L1475" s="1" t="s">
        <v>32</v>
      </c>
      <c r="M1475" s="1" t="s">
        <v>897</v>
      </c>
      <c r="N1475" s="1" t="s">
        <v>254</v>
      </c>
      <c r="O1475" s="1" t="s">
        <v>2243</v>
      </c>
      <c r="P1475" s="1" t="s">
        <v>73</v>
      </c>
      <c r="Q1475" s="1" t="s">
        <v>2234</v>
      </c>
      <c r="R1475" s="1" t="s">
        <v>81</v>
      </c>
      <c r="S1475" s="1" t="s">
        <v>26</v>
      </c>
      <c r="T1475" s="1"/>
      <c r="Y1475" s="1"/>
    </row>
    <row r="1476" spans="1:25" x14ac:dyDescent="0.35">
      <c r="A1476" s="1">
        <v>2601</v>
      </c>
      <c r="B1476" s="1" t="str">
        <f>VLOOKUP(Table1[[#This Row],[Customer ID]],'Customer Lookup'!A:B,2,)</f>
        <v>Malcolm French</v>
      </c>
      <c r="C1476" s="1">
        <v>87382</v>
      </c>
      <c r="D1476" s="1" t="str">
        <f>_xlfn.XLOOKUP(Table1[[#This Row],[Product Sub-Category]],'Product Lookup'!A:A,'Product Lookup'!B:B)</f>
        <v>Scissors</v>
      </c>
      <c r="E1476" s="1">
        <v>7</v>
      </c>
      <c r="F1476" s="4">
        <v>5.74</v>
      </c>
      <c r="G1476" s="1">
        <v>0.05</v>
      </c>
      <c r="H1476" s="2">
        <v>42084</v>
      </c>
      <c r="I1476" s="2">
        <v>42089</v>
      </c>
      <c r="J1476" s="1" t="s">
        <v>98</v>
      </c>
      <c r="K1476" s="1">
        <v>3054</v>
      </c>
      <c r="L1476" s="1" t="s">
        <v>32</v>
      </c>
      <c r="M1476" s="1" t="s">
        <v>898</v>
      </c>
      <c r="N1476" s="1" t="s">
        <v>155</v>
      </c>
      <c r="O1476" s="1" t="s">
        <v>2243</v>
      </c>
      <c r="P1476" s="1" t="s">
        <v>58</v>
      </c>
      <c r="Q1476" s="1" t="s">
        <v>2239</v>
      </c>
      <c r="R1476" s="1" t="s">
        <v>81</v>
      </c>
      <c r="S1476" s="1" t="s">
        <v>44</v>
      </c>
      <c r="T1476" s="1"/>
      <c r="Y1476" s="1"/>
    </row>
    <row r="1477" spans="1:25" x14ac:dyDescent="0.35">
      <c r="A1477" s="1">
        <v>2603</v>
      </c>
      <c r="B1477" s="1" t="str">
        <f>VLOOKUP(Table1[[#This Row],[Customer ID]],'Customer Lookup'!A:B,2,)</f>
        <v>Penny Leach</v>
      </c>
      <c r="C1477" s="1">
        <v>87383</v>
      </c>
      <c r="D1477" s="1" t="str">
        <f>_xlfn.XLOOKUP(Table1[[#This Row],[Product Sub-Category]],'Product Lookup'!A:A,'Product Lookup'!B:B)</f>
        <v>Telephones</v>
      </c>
      <c r="E1477" s="1">
        <v>22</v>
      </c>
      <c r="F1477" s="4">
        <v>200.99</v>
      </c>
      <c r="G1477" s="1">
        <v>0.1</v>
      </c>
      <c r="H1477" s="2">
        <v>42099</v>
      </c>
      <c r="I1477" s="2">
        <v>42100</v>
      </c>
      <c r="J1477" s="1" t="s">
        <v>41</v>
      </c>
      <c r="K1477" s="1">
        <v>7601</v>
      </c>
      <c r="L1477" s="1" t="s">
        <v>32</v>
      </c>
      <c r="M1477" s="1" t="s">
        <v>899</v>
      </c>
      <c r="N1477" s="1" t="s">
        <v>46</v>
      </c>
      <c r="O1477" s="1" t="s">
        <v>2243</v>
      </c>
      <c r="P1477" s="1" t="s">
        <v>73</v>
      </c>
      <c r="Q1477" s="1" t="s">
        <v>2234</v>
      </c>
      <c r="R1477" s="1" t="s">
        <v>81</v>
      </c>
      <c r="S1477" s="1" t="s">
        <v>53</v>
      </c>
      <c r="T1477" s="1"/>
      <c r="Y1477" s="1"/>
    </row>
    <row r="1478" spans="1:25" x14ac:dyDescent="0.35">
      <c r="A1478" s="1">
        <v>2604</v>
      </c>
      <c r="B1478" s="1" t="str">
        <f>VLOOKUP(Table1[[#This Row],[Customer ID]],'Customer Lookup'!A:B,2,)</f>
        <v>Gina Curry</v>
      </c>
      <c r="C1478" s="1">
        <v>87383</v>
      </c>
      <c r="D1478" s="1" t="str">
        <f>_xlfn.XLOOKUP(Table1[[#This Row],[Product Sub-Category]],'Product Lookup'!A:A,'Product Lookup'!B:B)</f>
        <v>Office Machines</v>
      </c>
      <c r="E1478" s="1">
        <v>3</v>
      </c>
      <c r="F1478" s="4">
        <v>297.48</v>
      </c>
      <c r="G1478" s="1">
        <v>0.1</v>
      </c>
      <c r="H1478" s="2">
        <v>42099</v>
      </c>
      <c r="I1478" s="2">
        <v>42100</v>
      </c>
      <c r="J1478" s="1" t="s">
        <v>41</v>
      </c>
      <c r="K1478" s="1">
        <v>8830</v>
      </c>
      <c r="L1478" s="1" t="s">
        <v>22</v>
      </c>
      <c r="M1478" s="1" t="s">
        <v>900</v>
      </c>
      <c r="N1478" s="1" t="s">
        <v>46</v>
      </c>
      <c r="O1478" s="1" t="s">
        <v>1097</v>
      </c>
      <c r="P1478" s="1" t="s">
        <v>73</v>
      </c>
      <c r="Q1478" s="1" t="s">
        <v>74</v>
      </c>
      <c r="R1478" s="1" t="s">
        <v>81</v>
      </c>
      <c r="S1478" s="1" t="s">
        <v>36</v>
      </c>
      <c r="T1478" s="1"/>
      <c r="Y1478" s="1"/>
    </row>
    <row r="1479" spans="1:25" x14ac:dyDescent="0.35">
      <c r="A1479" s="1">
        <v>2610</v>
      </c>
      <c r="B1479" s="1" t="str">
        <f>VLOOKUP(Table1[[#This Row],[Customer ID]],'Customer Lookup'!A:B,2,)</f>
        <v>Tommy Lutz</v>
      </c>
      <c r="C1479" s="1">
        <v>86118</v>
      </c>
      <c r="D1479" s="1" t="str">
        <f>_xlfn.XLOOKUP(Table1[[#This Row],[Product Sub-Category]],'Product Lookup'!A:A,'Product Lookup'!B:B)</f>
        <v>Binders</v>
      </c>
      <c r="E1479" s="1">
        <v>9</v>
      </c>
      <c r="F1479" s="4">
        <v>5.4</v>
      </c>
      <c r="G1479" s="1">
        <v>0.05</v>
      </c>
      <c r="H1479" s="2">
        <v>42140</v>
      </c>
      <c r="I1479" s="2">
        <v>42141</v>
      </c>
      <c r="J1479" s="1" t="s">
        <v>21</v>
      </c>
      <c r="K1479" s="1">
        <v>95616</v>
      </c>
      <c r="L1479" s="1" t="s">
        <v>32</v>
      </c>
      <c r="M1479" s="1" t="s">
        <v>891</v>
      </c>
      <c r="N1479" s="1" t="s">
        <v>37</v>
      </c>
      <c r="O1479" s="1" t="s">
        <v>2243</v>
      </c>
      <c r="P1479" s="1" t="s">
        <v>58</v>
      </c>
      <c r="Q1479" s="1" t="s">
        <v>2236</v>
      </c>
      <c r="R1479" s="1" t="s">
        <v>81</v>
      </c>
      <c r="S1479" s="1" t="s">
        <v>53</v>
      </c>
      <c r="T1479" s="1"/>
      <c r="Y1479" s="1"/>
    </row>
    <row r="1480" spans="1:25" x14ac:dyDescent="0.35">
      <c r="A1480" s="1">
        <v>2613</v>
      </c>
      <c r="B1480" s="1" t="str">
        <f>VLOOKUP(Table1[[#This Row],[Customer ID]],'Customer Lookup'!A:B,2,)</f>
        <v>Anthony Stanley</v>
      </c>
      <c r="C1480" s="1">
        <v>86119</v>
      </c>
      <c r="D1480" s="1" t="str">
        <f>_xlfn.XLOOKUP(Table1[[#This Row],[Product Sub-Category]],'Product Lookup'!A:A,'Product Lookup'!B:B)</f>
        <v>Appliances</v>
      </c>
      <c r="E1480" s="1">
        <v>1</v>
      </c>
      <c r="F1480" s="4">
        <v>50.98</v>
      </c>
      <c r="G1480" s="1">
        <v>0.05</v>
      </c>
      <c r="H1480" s="2">
        <v>42028</v>
      </c>
      <c r="I1480" s="2">
        <v>42028</v>
      </c>
      <c r="J1480" s="1" t="s">
        <v>98</v>
      </c>
      <c r="K1480" s="1">
        <v>8863</v>
      </c>
      <c r="L1480" s="1" t="s">
        <v>22</v>
      </c>
      <c r="M1480" s="1" t="s">
        <v>901</v>
      </c>
      <c r="N1480" s="1" t="s">
        <v>46</v>
      </c>
      <c r="O1480" s="1" t="s">
        <v>2244</v>
      </c>
      <c r="P1480" s="1" t="s">
        <v>58</v>
      </c>
      <c r="Q1480" s="1" t="s">
        <v>196</v>
      </c>
      <c r="R1480" s="1" t="s">
        <v>81</v>
      </c>
      <c r="S1480" s="1" t="s">
        <v>53</v>
      </c>
      <c r="T1480" s="1"/>
      <c r="Y1480" s="1"/>
    </row>
    <row r="1481" spans="1:25" x14ac:dyDescent="0.35">
      <c r="A1481" s="1">
        <v>2616</v>
      </c>
      <c r="B1481" s="1" t="str">
        <f>VLOOKUP(Table1[[#This Row],[Customer ID]],'Customer Lookup'!A:B,2,)</f>
        <v>Laurence Hull</v>
      </c>
      <c r="C1481" s="1">
        <v>91495</v>
      </c>
      <c r="D1481" s="1" t="str">
        <f>_xlfn.XLOOKUP(Table1[[#This Row],[Product Sub-Category]],'Product Lookup'!A:A,'Product Lookup'!B:B)</f>
        <v>Pens</v>
      </c>
      <c r="E1481" s="1">
        <v>16</v>
      </c>
      <c r="F1481" s="4">
        <v>2.6</v>
      </c>
      <c r="G1481" s="1">
        <v>0.05</v>
      </c>
      <c r="H1481" s="2">
        <v>42074</v>
      </c>
      <c r="I1481" s="2">
        <v>42076</v>
      </c>
      <c r="J1481" s="1" t="s">
        <v>41</v>
      </c>
      <c r="K1481" s="1">
        <v>49002</v>
      </c>
      <c r="L1481" s="1" t="s">
        <v>32</v>
      </c>
      <c r="M1481" s="1" t="s">
        <v>902</v>
      </c>
      <c r="N1481" s="1" t="s">
        <v>215</v>
      </c>
      <c r="O1481" s="1" t="s">
        <v>2244</v>
      </c>
      <c r="P1481" s="1" t="s">
        <v>58</v>
      </c>
      <c r="Q1481" s="1" t="s">
        <v>25</v>
      </c>
      <c r="R1481" s="1" t="s">
        <v>81</v>
      </c>
      <c r="S1481" s="1" t="s">
        <v>26</v>
      </c>
      <c r="T1481" s="1"/>
      <c r="Y1481" s="1"/>
    </row>
    <row r="1482" spans="1:25" x14ac:dyDescent="0.35">
      <c r="A1482" s="1">
        <v>2617</v>
      </c>
      <c r="B1482" s="1" t="str">
        <f>VLOOKUP(Table1[[#This Row],[Customer ID]],'Customer Lookup'!A:B,2,)</f>
        <v>Gerald Crabtree</v>
      </c>
      <c r="C1482" s="1">
        <v>91496</v>
      </c>
      <c r="D1482" s="1" t="str">
        <f>_xlfn.XLOOKUP(Table1[[#This Row],[Product Sub-Category]],'Product Lookup'!A:A,'Product Lookup'!B:B)</f>
        <v>Appliances</v>
      </c>
      <c r="E1482" s="1">
        <v>6</v>
      </c>
      <c r="F1482" s="4">
        <v>3.25</v>
      </c>
      <c r="G1482" s="1">
        <v>0.05</v>
      </c>
      <c r="H1482" s="2">
        <v>42182</v>
      </c>
      <c r="I1482" s="2">
        <v>42183</v>
      </c>
      <c r="J1482" s="1" t="s">
        <v>31</v>
      </c>
      <c r="K1482" s="1">
        <v>57401</v>
      </c>
      <c r="L1482" s="1" t="s">
        <v>32</v>
      </c>
      <c r="M1482" s="1" t="s">
        <v>903</v>
      </c>
      <c r="N1482" s="1" t="s">
        <v>825</v>
      </c>
      <c r="O1482" s="1" t="s">
        <v>2243</v>
      </c>
      <c r="P1482" s="1" t="s">
        <v>58</v>
      </c>
      <c r="Q1482" s="1" t="s">
        <v>196</v>
      </c>
      <c r="R1482" s="1" t="s">
        <v>81</v>
      </c>
      <c r="S1482" s="1" t="s">
        <v>178</v>
      </c>
      <c r="T1482" s="1"/>
      <c r="Y1482" s="1"/>
    </row>
    <row r="1483" spans="1:25" x14ac:dyDescent="0.35">
      <c r="A1483" s="1">
        <v>2618</v>
      </c>
      <c r="B1483" s="1" t="str">
        <f>VLOOKUP(Table1[[#This Row],[Customer ID]],'Customer Lookup'!A:B,2,)</f>
        <v>Amy Hamrick Melvin</v>
      </c>
      <c r="C1483" s="1">
        <v>46884</v>
      </c>
      <c r="D1483" s="1" t="str">
        <f>_xlfn.XLOOKUP(Table1[[#This Row],[Product Sub-Category]],'Product Lookup'!A:A,'Product Lookup'!B:B)</f>
        <v>Envelopes</v>
      </c>
      <c r="E1483" s="1">
        <v>18</v>
      </c>
      <c r="F1483" s="4">
        <v>7.64</v>
      </c>
      <c r="G1483" s="1">
        <v>0.05</v>
      </c>
      <c r="H1483" s="2">
        <v>42021</v>
      </c>
      <c r="I1483" s="2">
        <v>42023</v>
      </c>
      <c r="J1483" s="1" t="s">
        <v>50</v>
      </c>
      <c r="K1483" s="1">
        <v>10004</v>
      </c>
      <c r="L1483" s="1" t="s">
        <v>32</v>
      </c>
      <c r="M1483" s="1" t="s">
        <v>79</v>
      </c>
      <c r="N1483" s="1" t="s">
        <v>62</v>
      </c>
      <c r="O1483" s="1" t="s">
        <v>2243</v>
      </c>
      <c r="P1483" s="1" t="s">
        <v>58</v>
      </c>
      <c r="Q1483" s="1" t="s">
        <v>61</v>
      </c>
      <c r="R1483" s="1" t="s">
        <v>81</v>
      </c>
      <c r="S1483" s="1" t="s">
        <v>53</v>
      </c>
      <c r="T1483" s="1"/>
      <c r="Y1483" s="1"/>
    </row>
    <row r="1484" spans="1:25" x14ac:dyDescent="0.35">
      <c r="A1484" s="1">
        <v>2618</v>
      </c>
      <c r="B1484" s="1" t="str">
        <f>VLOOKUP(Table1[[#This Row],[Customer ID]],'Customer Lookup'!A:B,2,)</f>
        <v>Amy Hamrick Melvin</v>
      </c>
      <c r="C1484" s="1">
        <v>46884</v>
      </c>
      <c r="D1484" s="1" t="str">
        <f>_xlfn.XLOOKUP(Table1[[#This Row],[Product Sub-Category]],'Product Lookup'!A:A,'Product Lookup'!B:B)</f>
        <v>Telephones</v>
      </c>
      <c r="E1484" s="1">
        <v>3</v>
      </c>
      <c r="F1484" s="4">
        <v>125.99</v>
      </c>
      <c r="G1484" s="1">
        <v>0.1</v>
      </c>
      <c r="H1484" s="2">
        <v>42021</v>
      </c>
      <c r="I1484" s="2">
        <v>42023</v>
      </c>
      <c r="J1484" s="1" t="s">
        <v>50</v>
      </c>
      <c r="K1484" s="1">
        <v>10004</v>
      </c>
      <c r="L1484" s="1" t="s">
        <v>32</v>
      </c>
      <c r="M1484" s="1" t="s">
        <v>79</v>
      </c>
      <c r="N1484" s="1" t="s">
        <v>62</v>
      </c>
      <c r="O1484" s="1" t="s">
        <v>2243</v>
      </c>
      <c r="P1484" s="1" t="s">
        <v>73</v>
      </c>
      <c r="Q1484" s="1" t="s">
        <v>2234</v>
      </c>
      <c r="R1484" s="1" t="s">
        <v>81</v>
      </c>
      <c r="S1484" s="1" t="s">
        <v>53</v>
      </c>
      <c r="T1484" s="1"/>
      <c r="Y1484" s="1"/>
    </row>
    <row r="1485" spans="1:25" x14ac:dyDescent="0.35">
      <c r="A1485" s="1">
        <v>2618</v>
      </c>
      <c r="B1485" s="1" t="str">
        <f>VLOOKUP(Table1[[#This Row],[Customer ID]],'Customer Lookup'!A:B,2,)</f>
        <v>Amy Hamrick Melvin</v>
      </c>
      <c r="C1485" s="1">
        <v>46884</v>
      </c>
      <c r="D1485" s="1" t="str">
        <f>_xlfn.XLOOKUP(Table1[[#This Row],[Product Sub-Category]],'Product Lookup'!A:A,'Product Lookup'!B:B)</f>
        <v>Pens</v>
      </c>
      <c r="E1485" s="1">
        <v>25</v>
      </c>
      <c r="F1485" s="4">
        <v>11.55</v>
      </c>
      <c r="G1485" s="1">
        <v>0.05</v>
      </c>
      <c r="H1485" s="2">
        <v>42021</v>
      </c>
      <c r="I1485" s="2">
        <v>42022</v>
      </c>
      <c r="J1485" s="1" t="s">
        <v>50</v>
      </c>
      <c r="K1485" s="1">
        <v>10004</v>
      </c>
      <c r="L1485" s="1" t="s">
        <v>32</v>
      </c>
      <c r="M1485" s="1" t="s">
        <v>79</v>
      </c>
      <c r="N1485" s="1" t="s">
        <v>62</v>
      </c>
      <c r="O1485" s="1" t="s">
        <v>2243</v>
      </c>
      <c r="P1485" s="1" t="s">
        <v>58</v>
      </c>
      <c r="Q1485" s="1" t="s">
        <v>25</v>
      </c>
      <c r="R1485" s="1" t="s">
        <v>81</v>
      </c>
      <c r="S1485" s="1" t="s">
        <v>26</v>
      </c>
      <c r="T1485" s="1"/>
      <c r="Y1485" s="1"/>
    </row>
    <row r="1486" spans="1:25" x14ac:dyDescent="0.35">
      <c r="A1486" s="1">
        <v>2618</v>
      </c>
      <c r="B1486" s="1" t="str">
        <f>VLOOKUP(Table1[[#This Row],[Customer ID]],'Customer Lookup'!A:B,2,)</f>
        <v>Amy Hamrick Melvin</v>
      </c>
      <c r="C1486" s="1">
        <v>34017</v>
      </c>
      <c r="D1486" s="1" t="str">
        <f>_xlfn.XLOOKUP(Table1[[#This Row],[Product Sub-Category]],'Product Lookup'!A:A,'Product Lookup'!B:B)</f>
        <v>Pens</v>
      </c>
      <c r="E1486" s="1">
        <v>20</v>
      </c>
      <c r="F1486" s="4">
        <v>4.84</v>
      </c>
      <c r="G1486" s="1">
        <v>0.05</v>
      </c>
      <c r="H1486" s="2">
        <v>42086</v>
      </c>
      <c r="I1486" s="2">
        <v>42086</v>
      </c>
      <c r="J1486" s="1" t="s">
        <v>21</v>
      </c>
      <c r="K1486" s="1">
        <v>10004</v>
      </c>
      <c r="L1486" s="1" t="s">
        <v>22</v>
      </c>
      <c r="M1486" s="1" t="s">
        <v>79</v>
      </c>
      <c r="N1486" s="1" t="s">
        <v>62</v>
      </c>
      <c r="O1486" s="1" t="s">
        <v>2243</v>
      </c>
      <c r="P1486" s="1" t="s">
        <v>58</v>
      </c>
      <c r="Q1486" s="1" t="s">
        <v>25</v>
      </c>
      <c r="R1486" s="1" t="s">
        <v>81</v>
      </c>
      <c r="S1486" s="1" t="s">
        <v>26</v>
      </c>
      <c r="T1486" s="1"/>
      <c r="Y1486" s="1"/>
    </row>
    <row r="1487" spans="1:25" x14ac:dyDescent="0.35">
      <c r="A1487" s="1">
        <v>2618</v>
      </c>
      <c r="B1487" s="1" t="str">
        <f>VLOOKUP(Table1[[#This Row],[Customer ID]],'Customer Lookup'!A:B,2,)</f>
        <v>Amy Hamrick Melvin</v>
      </c>
      <c r="C1487" s="1">
        <v>34017</v>
      </c>
      <c r="D1487" s="1" t="str">
        <f>_xlfn.XLOOKUP(Table1[[#This Row],[Product Sub-Category]],'Product Lookup'!A:A,'Product Lookup'!B:B)</f>
        <v>Storage</v>
      </c>
      <c r="E1487" s="1">
        <v>28</v>
      </c>
      <c r="F1487" s="4">
        <v>14.98</v>
      </c>
      <c r="G1487" s="1">
        <v>0.05</v>
      </c>
      <c r="H1487" s="2">
        <v>42086</v>
      </c>
      <c r="I1487" s="2">
        <v>42088</v>
      </c>
      <c r="J1487" s="1" t="s">
        <v>21</v>
      </c>
      <c r="K1487" s="1">
        <v>10004</v>
      </c>
      <c r="L1487" s="1" t="s">
        <v>32</v>
      </c>
      <c r="M1487" s="1" t="s">
        <v>79</v>
      </c>
      <c r="N1487" s="1" t="s">
        <v>62</v>
      </c>
      <c r="O1487" s="1" t="s">
        <v>2243</v>
      </c>
      <c r="P1487" s="1" t="s">
        <v>58</v>
      </c>
      <c r="Q1487" s="1" t="s">
        <v>119</v>
      </c>
      <c r="R1487" s="1" t="s">
        <v>81</v>
      </c>
      <c r="S1487" s="1" t="s">
        <v>53</v>
      </c>
      <c r="T1487" s="1"/>
      <c r="Y1487" s="1"/>
    </row>
    <row r="1488" spans="1:25" x14ac:dyDescent="0.35">
      <c r="A1488" s="1">
        <v>2618</v>
      </c>
      <c r="B1488" s="1" t="str">
        <f>VLOOKUP(Table1[[#This Row],[Customer ID]],'Customer Lookup'!A:B,2,)</f>
        <v>Amy Hamrick Melvin</v>
      </c>
      <c r="C1488" s="1">
        <v>53153</v>
      </c>
      <c r="D1488" s="1" t="str">
        <f>_xlfn.XLOOKUP(Table1[[#This Row],[Product Sub-Category]],'Product Lookup'!A:A,'Product Lookup'!B:B)</f>
        <v>Appliances</v>
      </c>
      <c r="E1488" s="1">
        <v>53</v>
      </c>
      <c r="F1488" s="4">
        <v>20.27</v>
      </c>
      <c r="G1488" s="1">
        <v>0.05</v>
      </c>
      <c r="H1488" s="2">
        <v>42086</v>
      </c>
      <c r="I1488" s="2">
        <v>42087</v>
      </c>
      <c r="J1488" s="1" t="s">
        <v>41</v>
      </c>
      <c r="K1488" s="1">
        <v>10004</v>
      </c>
      <c r="L1488" s="1" t="s">
        <v>32</v>
      </c>
      <c r="M1488" s="1" t="s">
        <v>79</v>
      </c>
      <c r="N1488" s="1" t="s">
        <v>62</v>
      </c>
      <c r="O1488" s="1" t="s">
        <v>2244</v>
      </c>
      <c r="P1488" s="1" t="s">
        <v>58</v>
      </c>
      <c r="Q1488" s="1" t="s">
        <v>196</v>
      </c>
      <c r="R1488" s="1" t="s">
        <v>81</v>
      </c>
      <c r="S1488" s="1" t="s">
        <v>53</v>
      </c>
      <c r="T1488" s="1"/>
      <c r="Y1488" s="1"/>
    </row>
    <row r="1489" spans="1:25" x14ac:dyDescent="0.35">
      <c r="A1489" s="1">
        <v>2619</v>
      </c>
      <c r="B1489" s="1" t="str">
        <f>VLOOKUP(Table1[[#This Row],[Customer ID]],'Customer Lookup'!A:B,2,)</f>
        <v>Brandon E Shepherd</v>
      </c>
      <c r="C1489" s="1">
        <v>88014</v>
      </c>
      <c r="D1489" s="1" t="str">
        <f>_xlfn.XLOOKUP(Table1[[#This Row],[Product Sub-Category]],'Product Lookup'!A:A,'Product Lookup'!B:B)</f>
        <v>Pens</v>
      </c>
      <c r="E1489" s="1">
        <v>5</v>
      </c>
      <c r="F1489" s="4">
        <v>4.84</v>
      </c>
      <c r="G1489" s="1">
        <v>0.05</v>
      </c>
      <c r="H1489" s="2">
        <v>42086</v>
      </c>
      <c r="I1489" s="2">
        <v>42086</v>
      </c>
      <c r="J1489" s="1" t="s">
        <v>21</v>
      </c>
      <c r="K1489" s="1">
        <v>57103</v>
      </c>
      <c r="L1489" s="1" t="s">
        <v>22</v>
      </c>
      <c r="M1489" s="1" t="s">
        <v>904</v>
      </c>
      <c r="N1489" s="1" t="s">
        <v>825</v>
      </c>
      <c r="O1489" s="1" t="s">
        <v>2244</v>
      </c>
      <c r="P1489" s="1" t="s">
        <v>58</v>
      </c>
      <c r="Q1489" s="1" t="s">
        <v>25</v>
      </c>
      <c r="R1489" s="1" t="s">
        <v>81</v>
      </c>
      <c r="S1489" s="1" t="s">
        <v>26</v>
      </c>
      <c r="T1489" s="1"/>
      <c r="Y1489" s="1"/>
    </row>
    <row r="1490" spans="1:25" x14ac:dyDescent="0.35">
      <c r="A1490" s="1">
        <v>2619</v>
      </c>
      <c r="B1490" s="1" t="str">
        <f>VLOOKUP(Table1[[#This Row],[Customer ID]],'Customer Lookup'!A:B,2,)</f>
        <v>Brandon E Shepherd</v>
      </c>
      <c r="C1490" s="1">
        <v>88015</v>
      </c>
      <c r="D1490" s="1" t="str">
        <f>_xlfn.XLOOKUP(Table1[[#This Row],[Product Sub-Category]],'Product Lookup'!A:A,'Product Lookup'!B:B)</f>
        <v>Pens</v>
      </c>
      <c r="E1490" s="1">
        <v>4</v>
      </c>
      <c r="F1490" s="4">
        <v>30.98</v>
      </c>
      <c r="G1490" s="1">
        <v>0.05</v>
      </c>
      <c r="H1490" s="2">
        <v>42044</v>
      </c>
      <c r="I1490" s="2">
        <v>42046</v>
      </c>
      <c r="J1490" s="1" t="s">
        <v>31</v>
      </c>
      <c r="K1490" s="1">
        <v>57103</v>
      </c>
      <c r="L1490" s="1" t="s">
        <v>32</v>
      </c>
      <c r="M1490" s="1" t="s">
        <v>904</v>
      </c>
      <c r="N1490" s="1" t="s">
        <v>825</v>
      </c>
      <c r="O1490" s="1" t="s">
        <v>2245</v>
      </c>
      <c r="P1490" s="1" t="s">
        <v>58</v>
      </c>
      <c r="Q1490" s="1" t="s">
        <v>25</v>
      </c>
      <c r="R1490" s="1" t="s">
        <v>81</v>
      </c>
      <c r="S1490" s="1" t="s">
        <v>44</v>
      </c>
      <c r="T1490" s="1"/>
      <c r="Y1490" s="1"/>
    </row>
    <row r="1491" spans="1:25" x14ac:dyDescent="0.35">
      <c r="A1491" s="1">
        <v>2620</v>
      </c>
      <c r="B1491" s="1" t="str">
        <f>VLOOKUP(Table1[[#This Row],[Customer ID]],'Customer Lookup'!A:B,2,)</f>
        <v>Phyllis Little</v>
      </c>
      <c r="C1491" s="1">
        <v>88017</v>
      </c>
      <c r="D1491" s="1" t="str">
        <f>_xlfn.XLOOKUP(Table1[[#This Row],[Product Sub-Category]],'Product Lookup'!A:A,'Product Lookup'!B:B)</f>
        <v>Appliances</v>
      </c>
      <c r="E1491" s="1">
        <v>13</v>
      </c>
      <c r="F1491" s="4">
        <v>20.27</v>
      </c>
      <c r="G1491" s="1">
        <v>0.05</v>
      </c>
      <c r="H1491" s="2">
        <v>42086</v>
      </c>
      <c r="I1491" s="2">
        <v>42087</v>
      </c>
      <c r="J1491" s="1" t="s">
        <v>41</v>
      </c>
      <c r="K1491" s="1">
        <v>38134</v>
      </c>
      <c r="L1491" s="1" t="s">
        <v>32</v>
      </c>
      <c r="M1491" s="1" t="s">
        <v>905</v>
      </c>
      <c r="N1491" s="1" t="s">
        <v>184</v>
      </c>
      <c r="O1491" s="1" t="s">
        <v>2245</v>
      </c>
      <c r="P1491" s="1" t="s">
        <v>58</v>
      </c>
      <c r="Q1491" s="1" t="s">
        <v>196</v>
      </c>
      <c r="R1491" s="1" t="s">
        <v>81</v>
      </c>
      <c r="S1491" s="1" t="s">
        <v>53</v>
      </c>
      <c r="T1491" s="1"/>
      <c r="Y1491" s="1"/>
    </row>
    <row r="1492" spans="1:25" x14ac:dyDescent="0.35">
      <c r="A1492" s="1">
        <v>2621</v>
      </c>
      <c r="B1492" s="1" t="str">
        <f>VLOOKUP(Table1[[#This Row],[Customer ID]],'Customer Lookup'!A:B,2,)</f>
        <v>Robyn Hayes</v>
      </c>
      <c r="C1492" s="1">
        <v>88016</v>
      </c>
      <c r="D1492" s="1" t="str">
        <f>_xlfn.XLOOKUP(Table1[[#This Row],[Product Sub-Category]],'Product Lookup'!A:A,'Product Lookup'!B:B)</f>
        <v>Pens</v>
      </c>
      <c r="E1492" s="1">
        <v>5</v>
      </c>
      <c r="F1492" s="4">
        <v>40.97</v>
      </c>
      <c r="G1492" s="1">
        <v>0.05</v>
      </c>
      <c r="H1492" s="2">
        <v>42082</v>
      </c>
      <c r="I1492" s="2">
        <v>42083</v>
      </c>
      <c r="J1492" s="1" t="s">
        <v>21</v>
      </c>
      <c r="K1492" s="1">
        <v>37027</v>
      </c>
      <c r="L1492" s="1" t="s">
        <v>22</v>
      </c>
      <c r="M1492" s="1" t="s">
        <v>906</v>
      </c>
      <c r="N1492" s="1" t="s">
        <v>184</v>
      </c>
      <c r="O1492" s="1" t="s">
        <v>1097</v>
      </c>
      <c r="P1492" s="1" t="s">
        <v>58</v>
      </c>
      <c r="Q1492" s="1" t="s">
        <v>25</v>
      </c>
      <c r="R1492" s="1" t="s">
        <v>81</v>
      </c>
      <c r="S1492" s="1" t="s">
        <v>44</v>
      </c>
      <c r="T1492" s="1"/>
      <c r="Y1492" s="1"/>
    </row>
    <row r="1493" spans="1:25" x14ac:dyDescent="0.35">
      <c r="A1493" s="1">
        <v>2626</v>
      </c>
      <c r="B1493" s="1" t="str">
        <f>VLOOKUP(Table1[[#This Row],[Customer ID]],'Customer Lookup'!A:B,2,)</f>
        <v>Lillian Fischer</v>
      </c>
      <c r="C1493" s="1">
        <v>90927</v>
      </c>
      <c r="D1493" s="1" t="str">
        <f>_xlfn.XLOOKUP(Table1[[#This Row],[Product Sub-Category]],'Product Lookup'!A:A,'Product Lookup'!B:B)</f>
        <v>Binders</v>
      </c>
      <c r="E1493" s="1">
        <v>6</v>
      </c>
      <c r="F1493" s="4">
        <v>41.94</v>
      </c>
      <c r="G1493" s="1">
        <v>0.05</v>
      </c>
      <c r="H1493" s="2">
        <v>42042</v>
      </c>
      <c r="I1493" s="2">
        <v>42043</v>
      </c>
      <c r="J1493" s="1" t="s">
        <v>21</v>
      </c>
      <c r="K1493" s="1">
        <v>94025</v>
      </c>
      <c r="L1493" s="1" t="s">
        <v>32</v>
      </c>
      <c r="M1493" s="1" t="s">
        <v>593</v>
      </c>
      <c r="N1493" s="1" t="s">
        <v>37</v>
      </c>
      <c r="O1493" s="1" t="s">
        <v>2244</v>
      </c>
      <c r="P1493" s="1" t="s">
        <v>58</v>
      </c>
      <c r="Q1493" s="1" t="s">
        <v>2236</v>
      </c>
      <c r="R1493" s="1" t="s">
        <v>104</v>
      </c>
      <c r="S1493" s="1" t="s">
        <v>53</v>
      </c>
      <c r="T1493" s="1"/>
      <c r="Y1493" s="1"/>
    </row>
    <row r="1494" spans="1:25" x14ac:dyDescent="0.35">
      <c r="A1494" s="1">
        <v>2628</v>
      </c>
      <c r="B1494" s="1" t="str">
        <f>VLOOKUP(Table1[[#This Row],[Customer ID]],'Customer Lookup'!A:B,2,)</f>
        <v>Danielle P Rao</v>
      </c>
      <c r="C1494" s="1">
        <v>85916</v>
      </c>
      <c r="D1494" s="1" t="str">
        <f>_xlfn.XLOOKUP(Table1[[#This Row],[Product Sub-Category]],'Product Lookup'!A:A,'Product Lookup'!B:B)</f>
        <v>Labels</v>
      </c>
      <c r="E1494" s="1">
        <v>14</v>
      </c>
      <c r="F1494" s="4">
        <v>30.53</v>
      </c>
      <c r="G1494" s="1">
        <v>0.05</v>
      </c>
      <c r="H1494" s="2">
        <v>42021</v>
      </c>
      <c r="I1494" s="2">
        <v>42023</v>
      </c>
      <c r="J1494" s="1" t="s">
        <v>50</v>
      </c>
      <c r="K1494" s="1">
        <v>73160</v>
      </c>
      <c r="L1494" s="1" t="s">
        <v>22</v>
      </c>
      <c r="M1494" s="1" t="s">
        <v>855</v>
      </c>
      <c r="N1494" s="1" t="s">
        <v>217</v>
      </c>
      <c r="O1494" s="1" t="s">
        <v>2244</v>
      </c>
      <c r="P1494" s="1" t="s">
        <v>58</v>
      </c>
      <c r="Q1494" s="1" t="s">
        <v>116</v>
      </c>
      <c r="R1494" s="1" t="s">
        <v>81</v>
      </c>
      <c r="S1494" s="1" t="s">
        <v>53</v>
      </c>
      <c r="T1494" s="1"/>
      <c r="Y1494" s="1"/>
    </row>
    <row r="1495" spans="1:25" x14ac:dyDescent="0.35">
      <c r="A1495" s="1">
        <v>2630</v>
      </c>
      <c r="B1495" s="1" t="str">
        <f>VLOOKUP(Table1[[#This Row],[Customer ID]],'Customer Lookup'!A:B,2,)</f>
        <v>Betsy Puckett</v>
      </c>
      <c r="C1495" s="1">
        <v>85914</v>
      </c>
      <c r="D1495" s="1" t="str">
        <f>_xlfn.XLOOKUP(Table1[[#This Row],[Product Sub-Category]],'Product Lookup'!A:A,'Product Lookup'!B:B)</f>
        <v>Furnishings</v>
      </c>
      <c r="E1495" s="1">
        <v>5</v>
      </c>
      <c r="F1495" s="4">
        <v>194.3</v>
      </c>
      <c r="G1495" s="1">
        <v>0.1</v>
      </c>
      <c r="H1495" s="2">
        <v>42009</v>
      </c>
      <c r="I1495" s="2">
        <v>42011</v>
      </c>
      <c r="J1495" s="1" t="s">
        <v>41</v>
      </c>
      <c r="K1495" s="1">
        <v>73071</v>
      </c>
      <c r="L1495" s="1" t="s">
        <v>32</v>
      </c>
      <c r="M1495" s="1" t="s">
        <v>907</v>
      </c>
      <c r="N1495" s="1" t="s">
        <v>217</v>
      </c>
      <c r="O1495" s="1" t="s">
        <v>2244</v>
      </c>
      <c r="P1495" s="1" t="s">
        <v>34</v>
      </c>
      <c r="Q1495" s="1" t="s">
        <v>52</v>
      </c>
      <c r="R1495" s="1" t="s">
        <v>51</v>
      </c>
      <c r="S1495" s="1" t="s">
        <v>178</v>
      </c>
      <c r="T1495" s="1"/>
      <c r="Y1495" s="1"/>
    </row>
    <row r="1496" spans="1:25" x14ac:dyDescent="0.35">
      <c r="A1496" s="1">
        <v>2630</v>
      </c>
      <c r="B1496" s="1" t="str">
        <f>VLOOKUP(Table1[[#This Row],[Customer ID]],'Customer Lookup'!A:B,2,)</f>
        <v>Betsy Puckett</v>
      </c>
      <c r="C1496" s="1">
        <v>85914</v>
      </c>
      <c r="D1496" s="1" t="str">
        <f>_xlfn.XLOOKUP(Table1[[#This Row],[Product Sub-Category]],'Product Lookup'!A:A,'Product Lookup'!B:B)</f>
        <v>Furnishings</v>
      </c>
      <c r="E1496" s="1">
        <v>10</v>
      </c>
      <c r="F1496" s="4">
        <v>209.84</v>
      </c>
      <c r="G1496" s="1">
        <v>0.1</v>
      </c>
      <c r="H1496" s="2">
        <v>42009</v>
      </c>
      <c r="I1496" s="2">
        <v>42010</v>
      </c>
      <c r="J1496" s="1" t="s">
        <v>41</v>
      </c>
      <c r="K1496" s="1">
        <v>73071</v>
      </c>
      <c r="L1496" s="1" t="s">
        <v>32</v>
      </c>
      <c r="M1496" s="1" t="s">
        <v>907</v>
      </c>
      <c r="N1496" s="1" t="s">
        <v>217</v>
      </c>
      <c r="O1496" s="1" t="s">
        <v>2244</v>
      </c>
      <c r="P1496" s="1" t="s">
        <v>34</v>
      </c>
      <c r="Q1496" s="1" t="s">
        <v>52</v>
      </c>
      <c r="R1496" s="1" t="s">
        <v>51</v>
      </c>
      <c r="S1496" s="1" t="s">
        <v>178</v>
      </c>
      <c r="T1496" s="1"/>
      <c r="Y1496" s="1"/>
    </row>
    <row r="1497" spans="1:25" x14ac:dyDescent="0.35">
      <c r="A1497" s="1">
        <v>2630</v>
      </c>
      <c r="B1497" s="1" t="str">
        <f>VLOOKUP(Table1[[#This Row],[Customer ID]],'Customer Lookup'!A:B,2,)</f>
        <v>Betsy Puckett</v>
      </c>
      <c r="C1497" s="1">
        <v>85914</v>
      </c>
      <c r="D1497" s="1" t="str">
        <f>_xlfn.XLOOKUP(Table1[[#This Row],[Product Sub-Category]],'Product Lookup'!A:A,'Product Lookup'!B:B)</f>
        <v>Office Machines</v>
      </c>
      <c r="E1497" s="1">
        <v>8</v>
      </c>
      <c r="F1497" s="4">
        <v>145.44999999999999</v>
      </c>
      <c r="G1497" s="1">
        <v>0.1</v>
      </c>
      <c r="H1497" s="2">
        <v>42009</v>
      </c>
      <c r="I1497" s="2">
        <v>42011</v>
      </c>
      <c r="J1497" s="1" t="s">
        <v>41</v>
      </c>
      <c r="K1497" s="1">
        <v>73071</v>
      </c>
      <c r="L1497" s="1" t="s">
        <v>22</v>
      </c>
      <c r="M1497" s="1" t="s">
        <v>907</v>
      </c>
      <c r="N1497" s="1" t="s">
        <v>217</v>
      </c>
      <c r="O1497" s="1" t="s">
        <v>2244</v>
      </c>
      <c r="P1497" s="1" t="s">
        <v>73</v>
      </c>
      <c r="Q1497" s="1" t="s">
        <v>74</v>
      </c>
      <c r="R1497" s="1" t="s">
        <v>51</v>
      </c>
      <c r="S1497" s="1" t="s">
        <v>36</v>
      </c>
      <c r="T1497" s="1"/>
      <c r="Y1497" s="1"/>
    </row>
    <row r="1498" spans="1:25" x14ac:dyDescent="0.35">
      <c r="A1498" s="1">
        <v>2630</v>
      </c>
      <c r="B1498" s="1" t="str">
        <f>VLOOKUP(Table1[[#This Row],[Customer ID]],'Customer Lookup'!A:B,2,)</f>
        <v>Betsy Puckett</v>
      </c>
      <c r="C1498" s="1">
        <v>85915</v>
      </c>
      <c r="D1498" s="1" t="str">
        <f>_xlfn.XLOOKUP(Table1[[#This Row],[Product Sub-Category]],'Product Lookup'!A:A,'Product Lookup'!B:B)</f>
        <v>Telephones</v>
      </c>
      <c r="E1498" s="1">
        <v>3</v>
      </c>
      <c r="F1498" s="4">
        <v>65.989999999999995</v>
      </c>
      <c r="G1498" s="1">
        <v>0.05</v>
      </c>
      <c r="H1498" s="2">
        <v>42011</v>
      </c>
      <c r="I1498" s="2">
        <v>42012</v>
      </c>
      <c r="J1498" s="1" t="s">
        <v>21</v>
      </c>
      <c r="K1498" s="1">
        <v>73071</v>
      </c>
      <c r="L1498" s="1" t="s">
        <v>32</v>
      </c>
      <c r="M1498" s="1" t="s">
        <v>907</v>
      </c>
      <c r="N1498" s="1" t="s">
        <v>217</v>
      </c>
      <c r="O1498" s="1" t="s">
        <v>1097</v>
      </c>
      <c r="P1498" s="1" t="s">
        <v>73</v>
      </c>
      <c r="Q1498" s="1" t="s">
        <v>2234</v>
      </c>
      <c r="R1498" s="1" t="s">
        <v>51</v>
      </c>
      <c r="S1498" s="1" t="s">
        <v>53</v>
      </c>
      <c r="T1498" s="1"/>
      <c r="Y1498" s="1"/>
    </row>
    <row r="1499" spans="1:25" x14ac:dyDescent="0.35">
      <c r="A1499" s="1">
        <v>2638</v>
      </c>
      <c r="B1499" s="1" t="str">
        <f>VLOOKUP(Table1[[#This Row],[Customer ID]],'Customer Lookup'!A:B,2,)</f>
        <v>Alicia Wood Shah</v>
      </c>
      <c r="C1499" s="1">
        <v>90951</v>
      </c>
      <c r="D1499" s="1" t="str">
        <f>_xlfn.XLOOKUP(Table1[[#This Row],[Product Sub-Category]],'Product Lookup'!A:A,'Product Lookup'!B:B)</f>
        <v>Computer Peripherals</v>
      </c>
      <c r="E1499" s="1">
        <v>13</v>
      </c>
      <c r="F1499" s="4">
        <v>100.97</v>
      </c>
      <c r="G1499" s="1">
        <v>0.1</v>
      </c>
      <c r="H1499" s="2">
        <v>42163</v>
      </c>
      <c r="I1499" s="2">
        <v>42163</v>
      </c>
      <c r="J1499" s="1" t="s">
        <v>98</v>
      </c>
      <c r="K1499" s="1">
        <v>83704</v>
      </c>
      <c r="L1499" s="1" t="s">
        <v>22</v>
      </c>
      <c r="M1499" s="1" t="s">
        <v>908</v>
      </c>
      <c r="N1499" s="1" t="s">
        <v>682</v>
      </c>
      <c r="O1499" s="1" t="s">
        <v>1097</v>
      </c>
      <c r="P1499" s="1" t="s">
        <v>73</v>
      </c>
      <c r="Q1499" s="1" t="s">
        <v>144</v>
      </c>
      <c r="R1499" s="1" t="s">
        <v>104</v>
      </c>
      <c r="S1499" s="1" t="s">
        <v>53</v>
      </c>
      <c r="T1499" s="1"/>
      <c r="Y1499" s="1"/>
    </row>
    <row r="1500" spans="1:25" x14ac:dyDescent="0.35">
      <c r="A1500" s="1">
        <v>2639</v>
      </c>
      <c r="B1500" s="1" t="str">
        <f>VLOOKUP(Table1[[#This Row],[Customer ID]],'Customer Lookup'!A:B,2,)</f>
        <v>Marianne Connor</v>
      </c>
      <c r="C1500" s="1">
        <v>90952</v>
      </c>
      <c r="D1500" s="1" t="str">
        <f>_xlfn.XLOOKUP(Table1[[#This Row],[Product Sub-Category]],'Product Lookup'!A:A,'Product Lookup'!B:B)</f>
        <v>Labels</v>
      </c>
      <c r="E1500" s="1">
        <v>3</v>
      </c>
      <c r="F1500" s="4">
        <v>4.9800000000000004</v>
      </c>
      <c r="G1500" s="1">
        <v>0.05</v>
      </c>
      <c r="H1500" s="2">
        <v>42082</v>
      </c>
      <c r="I1500" s="2">
        <v>42082</v>
      </c>
      <c r="J1500" s="1" t="s">
        <v>31</v>
      </c>
      <c r="K1500" s="1">
        <v>88201</v>
      </c>
      <c r="L1500" s="1" t="s">
        <v>32</v>
      </c>
      <c r="M1500" s="1" t="s">
        <v>358</v>
      </c>
      <c r="N1500" s="1" t="s">
        <v>244</v>
      </c>
      <c r="O1500" s="1" t="s">
        <v>1097</v>
      </c>
      <c r="P1500" s="1" t="s">
        <v>58</v>
      </c>
      <c r="Q1500" s="1" t="s">
        <v>116</v>
      </c>
      <c r="R1500" s="1" t="s">
        <v>104</v>
      </c>
      <c r="S1500" s="1" t="s">
        <v>53</v>
      </c>
      <c r="T1500" s="1"/>
      <c r="Y1500" s="1"/>
    </row>
    <row r="1501" spans="1:25" x14ac:dyDescent="0.35">
      <c r="A1501" s="1">
        <v>2647</v>
      </c>
      <c r="B1501" s="1" t="str">
        <f>VLOOKUP(Table1[[#This Row],[Customer ID]],'Customer Lookup'!A:B,2,)</f>
        <v>Teresa Bishop</v>
      </c>
      <c r="C1501" s="1">
        <v>91386</v>
      </c>
      <c r="D1501" s="1" t="str">
        <f>_xlfn.XLOOKUP(Table1[[#This Row],[Product Sub-Category]],'Product Lookup'!A:A,'Product Lookup'!B:B)</f>
        <v>Appliances</v>
      </c>
      <c r="E1501" s="1">
        <v>5</v>
      </c>
      <c r="F1501" s="4">
        <v>10.98</v>
      </c>
      <c r="G1501" s="1">
        <v>0.05</v>
      </c>
      <c r="H1501" s="2">
        <v>42080</v>
      </c>
      <c r="I1501" s="2">
        <v>42087</v>
      </c>
      <c r="J1501" s="1" t="s">
        <v>98</v>
      </c>
      <c r="K1501" s="1">
        <v>93309</v>
      </c>
      <c r="L1501" s="1" t="s">
        <v>32</v>
      </c>
      <c r="M1501" s="1" t="s">
        <v>909</v>
      </c>
      <c r="N1501" s="1" t="s">
        <v>37</v>
      </c>
      <c r="O1501" s="1" t="s">
        <v>1097</v>
      </c>
      <c r="P1501" s="1" t="s">
        <v>58</v>
      </c>
      <c r="Q1501" s="1" t="s">
        <v>196</v>
      </c>
      <c r="R1501" s="1" t="s">
        <v>81</v>
      </c>
      <c r="S1501" s="1" t="s">
        <v>53</v>
      </c>
      <c r="T1501" s="1"/>
      <c r="Y1501" s="1"/>
    </row>
    <row r="1502" spans="1:25" x14ac:dyDescent="0.35">
      <c r="A1502" s="1">
        <v>2647</v>
      </c>
      <c r="B1502" s="1" t="str">
        <f>VLOOKUP(Table1[[#This Row],[Customer ID]],'Customer Lookup'!A:B,2,)</f>
        <v>Teresa Bishop</v>
      </c>
      <c r="C1502" s="1">
        <v>91386</v>
      </c>
      <c r="D1502" s="1" t="str">
        <f>_xlfn.XLOOKUP(Table1[[#This Row],[Product Sub-Category]],'Product Lookup'!A:A,'Product Lookup'!B:B)</f>
        <v>Furnishings</v>
      </c>
      <c r="E1502" s="1">
        <v>4</v>
      </c>
      <c r="F1502" s="4">
        <v>39.979999999999997</v>
      </c>
      <c r="G1502" s="1">
        <v>0.05</v>
      </c>
      <c r="H1502" s="2">
        <v>42080</v>
      </c>
      <c r="I1502" s="2">
        <v>42082</v>
      </c>
      <c r="J1502" s="1" t="s">
        <v>98</v>
      </c>
      <c r="K1502" s="1">
        <v>93309</v>
      </c>
      <c r="L1502" s="1" t="s">
        <v>32</v>
      </c>
      <c r="M1502" s="1" t="s">
        <v>909</v>
      </c>
      <c r="N1502" s="1" t="s">
        <v>37</v>
      </c>
      <c r="O1502" s="1" t="s">
        <v>2243</v>
      </c>
      <c r="P1502" s="1" t="s">
        <v>34</v>
      </c>
      <c r="Q1502" s="1" t="s">
        <v>52</v>
      </c>
      <c r="R1502" s="1" t="s">
        <v>81</v>
      </c>
      <c r="S1502" s="1" t="s">
        <v>26</v>
      </c>
      <c r="T1502" s="1"/>
      <c r="Y1502" s="1"/>
    </row>
    <row r="1503" spans="1:25" x14ac:dyDescent="0.35">
      <c r="A1503" s="1">
        <v>2649</v>
      </c>
      <c r="B1503" s="1" t="str">
        <f>VLOOKUP(Table1[[#This Row],[Customer ID]],'Customer Lookup'!A:B,2,)</f>
        <v>Leo J Olson</v>
      </c>
      <c r="C1503" s="1">
        <v>88814</v>
      </c>
      <c r="D1503" s="1" t="str">
        <f>_xlfn.XLOOKUP(Table1[[#This Row],[Product Sub-Category]],'Product Lookup'!A:A,'Product Lookup'!B:B)</f>
        <v>Computer Peripherals</v>
      </c>
      <c r="E1503" s="1">
        <v>5</v>
      </c>
      <c r="F1503" s="4">
        <v>39.979999999999997</v>
      </c>
      <c r="G1503" s="1">
        <v>0.05</v>
      </c>
      <c r="H1503" s="2">
        <v>42166</v>
      </c>
      <c r="I1503" s="2">
        <v>42167</v>
      </c>
      <c r="J1503" s="1" t="s">
        <v>21</v>
      </c>
      <c r="K1503" s="1">
        <v>21040</v>
      </c>
      <c r="L1503" s="1" t="s">
        <v>32</v>
      </c>
      <c r="M1503" s="1" t="s">
        <v>835</v>
      </c>
      <c r="N1503" s="1" t="s">
        <v>268</v>
      </c>
      <c r="O1503" s="1" t="s">
        <v>2243</v>
      </c>
      <c r="P1503" s="1" t="s">
        <v>73</v>
      </c>
      <c r="Q1503" s="1" t="s">
        <v>144</v>
      </c>
      <c r="R1503" s="1" t="s">
        <v>81</v>
      </c>
      <c r="S1503" s="1" t="s">
        <v>53</v>
      </c>
      <c r="T1503" s="1"/>
      <c r="Y1503" s="1"/>
    </row>
    <row r="1504" spans="1:25" x14ac:dyDescent="0.35">
      <c r="A1504" s="1">
        <v>2650</v>
      </c>
      <c r="B1504" s="1" t="str">
        <f>VLOOKUP(Table1[[#This Row],[Customer ID]],'Customer Lookup'!A:B,2,)</f>
        <v>Joanne Chu</v>
      </c>
      <c r="C1504" s="1">
        <v>88815</v>
      </c>
      <c r="D1504" s="1" t="str">
        <f>_xlfn.XLOOKUP(Table1[[#This Row],[Product Sub-Category]],'Product Lookup'!A:A,'Product Lookup'!B:B)</f>
        <v>Telephones</v>
      </c>
      <c r="E1504" s="1">
        <v>26</v>
      </c>
      <c r="F1504" s="4">
        <v>35.99</v>
      </c>
      <c r="G1504" s="1">
        <v>0.05</v>
      </c>
      <c r="H1504" s="2">
        <v>42128</v>
      </c>
      <c r="I1504" s="2">
        <v>42129</v>
      </c>
      <c r="J1504" s="1" t="s">
        <v>41</v>
      </c>
      <c r="K1504" s="1">
        <v>15234</v>
      </c>
      <c r="L1504" s="1" t="s">
        <v>32</v>
      </c>
      <c r="M1504" s="1" t="s">
        <v>910</v>
      </c>
      <c r="N1504" s="1" t="s">
        <v>174</v>
      </c>
      <c r="O1504" s="1" t="s">
        <v>1097</v>
      </c>
      <c r="P1504" s="1" t="s">
        <v>73</v>
      </c>
      <c r="Q1504" s="1" t="s">
        <v>2234</v>
      </c>
      <c r="R1504" s="1" t="s">
        <v>81</v>
      </c>
      <c r="S1504" s="1" t="s">
        <v>26</v>
      </c>
      <c r="T1504" s="1"/>
      <c r="Y1504" s="1"/>
    </row>
    <row r="1505" spans="1:25" x14ac:dyDescent="0.35">
      <c r="A1505" s="1">
        <v>2652</v>
      </c>
      <c r="B1505" s="1" t="str">
        <f>VLOOKUP(Table1[[#This Row],[Customer ID]],'Customer Lookup'!A:B,2,)</f>
        <v>Brenda Ross</v>
      </c>
      <c r="C1505" s="1">
        <v>89361</v>
      </c>
      <c r="D1505" s="1" t="str">
        <f>_xlfn.XLOOKUP(Table1[[#This Row],[Product Sub-Category]],'Product Lookup'!A:A,'Product Lookup'!B:B)</f>
        <v>Paper</v>
      </c>
      <c r="E1505" s="1">
        <v>2</v>
      </c>
      <c r="F1505" s="4">
        <v>47.9</v>
      </c>
      <c r="G1505" s="1">
        <v>0.05</v>
      </c>
      <c r="H1505" s="2">
        <v>42149</v>
      </c>
      <c r="I1505" s="2">
        <v>42151</v>
      </c>
      <c r="J1505" s="1" t="s">
        <v>50</v>
      </c>
      <c r="K1505" s="1">
        <v>93309</v>
      </c>
      <c r="L1505" s="1" t="s">
        <v>32</v>
      </c>
      <c r="M1505" s="1" t="s">
        <v>909</v>
      </c>
      <c r="N1505" s="1" t="s">
        <v>37</v>
      </c>
      <c r="O1505" s="1" t="s">
        <v>2244</v>
      </c>
      <c r="P1505" s="1" t="s">
        <v>58</v>
      </c>
      <c r="Q1505" s="1" t="s">
        <v>83</v>
      </c>
      <c r="R1505" s="1" t="s">
        <v>104</v>
      </c>
      <c r="S1505" s="1" t="s">
        <v>53</v>
      </c>
      <c r="T1505" s="1"/>
      <c r="Y1505" s="1"/>
    </row>
    <row r="1506" spans="1:25" x14ac:dyDescent="0.35">
      <c r="A1506" s="1">
        <v>2653</v>
      </c>
      <c r="B1506" s="1" t="str">
        <f>VLOOKUP(Table1[[#This Row],[Customer ID]],'Customer Lookup'!A:B,2,)</f>
        <v>Leo Kane</v>
      </c>
      <c r="C1506" s="1">
        <v>89360</v>
      </c>
      <c r="D1506" s="1" t="str">
        <f>_xlfn.XLOOKUP(Table1[[#This Row],[Product Sub-Category]],'Product Lookup'!A:A,'Product Lookup'!B:B)</f>
        <v>Computer Peripherals</v>
      </c>
      <c r="E1506" s="1">
        <v>7</v>
      </c>
      <c r="F1506" s="4">
        <v>4.9800000000000004</v>
      </c>
      <c r="G1506" s="1">
        <v>0.05</v>
      </c>
      <c r="H1506" s="2">
        <v>42057</v>
      </c>
      <c r="I1506" s="2">
        <v>42058</v>
      </c>
      <c r="J1506" s="1" t="s">
        <v>31</v>
      </c>
      <c r="K1506" s="1">
        <v>67037</v>
      </c>
      <c r="L1506" s="1" t="s">
        <v>32</v>
      </c>
      <c r="M1506" s="1" t="s">
        <v>911</v>
      </c>
      <c r="N1506" s="1" t="s">
        <v>145</v>
      </c>
      <c r="O1506" s="1" t="s">
        <v>2244</v>
      </c>
      <c r="P1506" s="1" t="s">
        <v>73</v>
      </c>
      <c r="Q1506" s="1" t="s">
        <v>144</v>
      </c>
      <c r="R1506" s="1" t="s">
        <v>104</v>
      </c>
      <c r="S1506" s="1" t="s">
        <v>44</v>
      </c>
      <c r="T1506" s="1"/>
      <c r="Y1506" s="1"/>
    </row>
    <row r="1507" spans="1:25" x14ac:dyDescent="0.35">
      <c r="A1507" s="1">
        <v>2653</v>
      </c>
      <c r="B1507" s="1" t="str">
        <f>VLOOKUP(Table1[[#This Row],[Customer ID]],'Customer Lookup'!A:B,2,)</f>
        <v>Leo Kane</v>
      </c>
      <c r="C1507" s="1">
        <v>89360</v>
      </c>
      <c r="D1507" s="1" t="str">
        <f>_xlfn.XLOOKUP(Table1[[#This Row],[Product Sub-Category]],'Product Lookup'!A:A,'Product Lookup'!B:B)</f>
        <v>Furnishings</v>
      </c>
      <c r="E1507" s="1">
        <v>11</v>
      </c>
      <c r="F1507" s="4">
        <v>34.229999999999997</v>
      </c>
      <c r="G1507" s="1">
        <v>0.05</v>
      </c>
      <c r="H1507" s="2">
        <v>42057</v>
      </c>
      <c r="I1507" s="2">
        <v>42059</v>
      </c>
      <c r="J1507" s="1" t="s">
        <v>31</v>
      </c>
      <c r="K1507" s="1">
        <v>67037</v>
      </c>
      <c r="L1507" s="1" t="s">
        <v>32</v>
      </c>
      <c r="M1507" s="1" t="s">
        <v>911</v>
      </c>
      <c r="N1507" s="1" t="s">
        <v>145</v>
      </c>
      <c r="O1507" s="1" t="s">
        <v>2245</v>
      </c>
      <c r="P1507" s="1" t="s">
        <v>34</v>
      </c>
      <c r="Q1507" s="1" t="s">
        <v>52</v>
      </c>
      <c r="R1507" s="1" t="s">
        <v>104</v>
      </c>
      <c r="S1507" s="1" t="s">
        <v>53</v>
      </c>
      <c r="T1507" s="1"/>
      <c r="Y1507" s="1"/>
    </row>
    <row r="1508" spans="1:25" x14ac:dyDescent="0.35">
      <c r="A1508" s="1">
        <v>2655</v>
      </c>
      <c r="B1508" s="1" t="str">
        <f>VLOOKUP(Table1[[#This Row],[Customer ID]],'Customer Lookup'!A:B,2,)</f>
        <v>Benjamin Lam</v>
      </c>
      <c r="C1508" s="1">
        <v>86063</v>
      </c>
      <c r="D1508" s="1" t="str">
        <f>_xlfn.XLOOKUP(Table1[[#This Row],[Product Sub-Category]],'Product Lookup'!A:A,'Product Lookup'!B:B)</f>
        <v>Chairs</v>
      </c>
      <c r="E1508" s="1">
        <v>6</v>
      </c>
      <c r="F1508" s="4">
        <v>89.99</v>
      </c>
      <c r="G1508" s="1">
        <v>0.05</v>
      </c>
      <c r="H1508" s="2">
        <v>42112</v>
      </c>
      <c r="I1508" s="2">
        <v>42112</v>
      </c>
      <c r="J1508" s="1" t="s">
        <v>50</v>
      </c>
      <c r="K1508" s="1">
        <v>30318</v>
      </c>
      <c r="L1508" s="1" t="s">
        <v>22</v>
      </c>
      <c r="M1508" s="1" t="s">
        <v>337</v>
      </c>
      <c r="N1508" s="1" t="s">
        <v>254</v>
      </c>
      <c r="O1508" s="1" t="s">
        <v>2245</v>
      </c>
      <c r="P1508" s="1" t="s">
        <v>34</v>
      </c>
      <c r="Q1508" s="1" t="s">
        <v>35</v>
      </c>
      <c r="R1508" s="1" t="s">
        <v>104</v>
      </c>
      <c r="S1508" s="1" t="s">
        <v>36</v>
      </c>
      <c r="T1508" s="1"/>
      <c r="Y1508" s="1"/>
    </row>
    <row r="1509" spans="1:25" x14ac:dyDescent="0.35">
      <c r="A1509" s="1">
        <v>2655</v>
      </c>
      <c r="B1509" s="1" t="str">
        <f>VLOOKUP(Table1[[#This Row],[Customer ID]],'Customer Lookup'!A:B,2,)</f>
        <v>Benjamin Lam</v>
      </c>
      <c r="C1509" s="1">
        <v>86064</v>
      </c>
      <c r="D1509" s="1" t="str">
        <f>_xlfn.XLOOKUP(Table1[[#This Row],[Product Sub-Category]],'Product Lookup'!A:A,'Product Lookup'!B:B)</f>
        <v>Pens</v>
      </c>
      <c r="E1509" s="1">
        <v>10</v>
      </c>
      <c r="F1509" s="4">
        <v>2.94</v>
      </c>
      <c r="G1509" s="1">
        <v>0.05</v>
      </c>
      <c r="H1509" s="2">
        <v>42102</v>
      </c>
      <c r="I1509" s="2">
        <v>42103</v>
      </c>
      <c r="J1509" s="1" t="s">
        <v>41</v>
      </c>
      <c r="K1509" s="1">
        <v>30318</v>
      </c>
      <c r="L1509" s="1" t="s">
        <v>32</v>
      </c>
      <c r="M1509" s="1" t="s">
        <v>337</v>
      </c>
      <c r="N1509" s="1" t="s">
        <v>254</v>
      </c>
      <c r="O1509" s="1" t="s">
        <v>2243</v>
      </c>
      <c r="P1509" s="1" t="s">
        <v>58</v>
      </c>
      <c r="Q1509" s="1" t="s">
        <v>25</v>
      </c>
      <c r="R1509" s="1" t="s">
        <v>81</v>
      </c>
      <c r="S1509" s="1" t="s">
        <v>26</v>
      </c>
      <c r="T1509" s="1"/>
      <c r="Y1509" s="1"/>
    </row>
    <row r="1510" spans="1:25" x14ac:dyDescent="0.35">
      <c r="A1510" s="1">
        <v>2660</v>
      </c>
      <c r="B1510" s="1" t="str">
        <f>VLOOKUP(Table1[[#This Row],[Customer ID]],'Customer Lookup'!A:B,2,)</f>
        <v>Jeffrey Page</v>
      </c>
      <c r="C1510" s="1">
        <v>86486</v>
      </c>
      <c r="D1510" s="1" t="str">
        <f>_xlfn.XLOOKUP(Table1[[#This Row],[Product Sub-Category]],'Product Lookup'!A:A,'Product Lookup'!B:B)</f>
        <v>Storage</v>
      </c>
      <c r="E1510" s="1">
        <v>4</v>
      </c>
      <c r="F1510" s="4">
        <v>138.13999999999999</v>
      </c>
      <c r="G1510" s="1">
        <v>0.1</v>
      </c>
      <c r="H1510" s="2">
        <v>42059</v>
      </c>
      <c r="I1510" s="2">
        <v>42061</v>
      </c>
      <c r="J1510" s="1" t="s">
        <v>41</v>
      </c>
      <c r="K1510" s="1">
        <v>4038</v>
      </c>
      <c r="L1510" s="1" t="s">
        <v>32</v>
      </c>
      <c r="M1510" s="1" t="s">
        <v>490</v>
      </c>
      <c r="N1510" s="1" t="s">
        <v>147</v>
      </c>
      <c r="O1510" s="1" t="s">
        <v>2243</v>
      </c>
      <c r="P1510" s="1" t="s">
        <v>58</v>
      </c>
      <c r="Q1510" s="1" t="s">
        <v>119</v>
      </c>
      <c r="R1510" s="1" t="s">
        <v>51</v>
      </c>
      <c r="S1510" s="1" t="s">
        <v>178</v>
      </c>
      <c r="T1510" s="1"/>
      <c r="Y1510" s="1"/>
    </row>
    <row r="1511" spans="1:25" x14ac:dyDescent="0.35">
      <c r="A1511" s="1">
        <v>2667</v>
      </c>
      <c r="B1511" s="1" t="str">
        <f>VLOOKUP(Table1[[#This Row],[Customer ID]],'Customer Lookup'!A:B,2,)</f>
        <v>Pat Baker</v>
      </c>
      <c r="C1511" s="1">
        <v>87831</v>
      </c>
      <c r="D1511" s="1" t="str">
        <f>_xlfn.XLOOKUP(Table1[[#This Row],[Product Sub-Category]],'Product Lookup'!A:A,'Product Lookup'!B:B)</f>
        <v>Appliances</v>
      </c>
      <c r="E1511" s="1">
        <v>4</v>
      </c>
      <c r="F1511" s="4">
        <v>90.24</v>
      </c>
      <c r="G1511" s="1">
        <v>0.05</v>
      </c>
      <c r="H1511" s="2">
        <v>42096</v>
      </c>
      <c r="I1511" s="2">
        <v>42098</v>
      </c>
      <c r="J1511" s="1" t="s">
        <v>21</v>
      </c>
      <c r="K1511" s="1">
        <v>44107</v>
      </c>
      <c r="L1511" s="1" t="s">
        <v>32</v>
      </c>
      <c r="M1511" s="1" t="s">
        <v>88</v>
      </c>
      <c r="N1511" s="1" t="s">
        <v>124</v>
      </c>
      <c r="O1511" s="1" t="s">
        <v>2243</v>
      </c>
      <c r="P1511" s="1" t="s">
        <v>58</v>
      </c>
      <c r="Q1511" s="1" t="s">
        <v>196</v>
      </c>
      <c r="R1511" s="1" t="s">
        <v>42</v>
      </c>
      <c r="S1511" s="1" t="s">
        <v>53</v>
      </c>
      <c r="T1511" s="1"/>
      <c r="Y1511" s="1"/>
    </row>
    <row r="1512" spans="1:25" x14ac:dyDescent="0.35">
      <c r="A1512" s="1">
        <v>2667</v>
      </c>
      <c r="B1512" s="1" t="str">
        <f>VLOOKUP(Table1[[#This Row],[Customer ID]],'Customer Lookup'!A:B,2,)</f>
        <v>Pat Baker</v>
      </c>
      <c r="C1512" s="1">
        <v>87831</v>
      </c>
      <c r="D1512" s="1" t="str">
        <f>_xlfn.XLOOKUP(Table1[[#This Row],[Product Sub-Category]],'Product Lookup'!A:A,'Product Lookup'!B:B)</f>
        <v>Paper</v>
      </c>
      <c r="E1512" s="1">
        <v>3</v>
      </c>
      <c r="F1512" s="4">
        <v>47.9</v>
      </c>
      <c r="G1512" s="1">
        <v>0.05</v>
      </c>
      <c r="H1512" s="2">
        <v>42096</v>
      </c>
      <c r="I1512" s="2">
        <v>42098</v>
      </c>
      <c r="J1512" s="1" t="s">
        <v>21</v>
      </c>
      <c r="K1512" s="1">
        <v>44107</v>
      </c>
      <c r="L1512" s="1" t="s">
        <v>22</v>
      </c>
      <c r="M1512" s="1" t="s">
        <v>88</v>
      </c>
      <c r="N1512" s="1" t="s">
        <v>124</v>
      </c>
      <c r="O1512" s="1" t="s">
        <v>2244</v>
      </c>
      <c r="P1512" s="1" t="s">
        <v>58</v>
      </c>
      <c r="Q1512" s="1" t="s">
        <v>83</v>
      </c>
      <c r="R1512" s="1" t="s">
        <v>42</v>
      </c>
      <c r="S1512" s="1" t="s">
        <v>53</v>
      </c>
      <c r="T1512" s="1"/>
      <c r="Y1512" s="1"/>
    </row>
    <row r="1513" spans="1:25" x14ac:dyDescent="0.35">
      <c r="A1513" s="1">
        <v>2668</v>
      </c>
      <c r="B1513" s="1" t="str">
        <f>VLOOKUP(Table1[[#This Row],[Customer ID]],'Customer Lookup'!A:B,2,)</f>
        <v>Carlos Hanson</v>
      </c>
      <c r="C1513" s="1">
        <v>87830</v>
      </c>
      <c r="D1513" s="1" t="str">
        <f>_xlfn.XLOOKUP(Table1[[#This Row],[Product Sub-Category]],'Product Lookup'!A:A,'Product Lookup'!B:B)</f>
        <v>Furnishings</v>
      </c>
      <c r="E1513" s="1">
        <v>12</v>
      </c>
      <c r="F1513" s="4">
        <v>10.4</v>
      </c>
      <c r="G1513" s="1">
        <v>0.05</v>
      </c>
      <c r="H1513" s="2">
        <v>42091</v>
      </c>
      <c r="I1513" s="2">
        <v>42092</v>
      </c>
      <c r="J1513" s="1" t="s">
        <v>21</v>
      </c>
      <c r="K1513" s="1">
        <v>57701</v>
      </c>
      <c r="L1513" s="1" t="s">
        <v>32</v>
      </c>
      <c r="M1513" s="1" t="s">
        <v>912</v>
      </c>
      <c r="N1513" s="1" t="s">
        <v>825</v>
      </c>
      <c r="O1513" s="1" t="s">
        <v>2244</v>
      </c>
      <c r="P1513" s="1" t="s">
        <v>34</v>
      </c>
      <c r="Q1513" s="1" t="s">
        <v>52</v>
      </c>
      <c r="R1513" s="1" t="s">
        <v>81</v>
      </c>
      <c r="S1513" s="1" t="s">
        <v>44</v>
      </c>
      <c r="T1513" s="1"/>
      <c r="Y1513" s="1"/>
    </row>
    <row r="1514" spans="1:25" x14ac:dyDescent="0.35">
      <c r="A1514" s="1">
        <v>2668</v>
      </c>
      <c r="B1514" s="1" t="str">
        <f>VLOOKUP(Table1[[#This Row],[Customer ID]],'Customer Lookup'!A:B,2,)</f>
        <v>Carlos Hanson</v>
      </c>
      <c r="C1514" s="1">
        <v>87830</v>
      </c>
      <c r="D1514" s="1" t="str">
        <f>_xlfn.XLOOKUP(Table1[[#This Row],[Product Sub-Category]],'Product Lookup'!A:A,'Product Lookup'!B:B)</f>
        <v>Paper</v>
      </c>
      <c r="E1514" s="1">
        <v>12</v>
      </c>
      <c r="F1514" s="4">
        <v>4.28</v>
      </c>
      <c r="G1514" s="1">
        <v>0.05</v>
      </c>
      <c r="H1514" s="2">
        <v>42091</v>
      </c>
      <c r="I1514" s="2">
        <v>42093</v>
      </c>
      <c r="J1514" s="1" t="s">
        <v>21</v>
      </c>
      <c r="K1514" s="1">
        <v>57701</v>
      </c>
      <c r="L1514" s="1" t="s">
        <v>32</v>
      </c>
      <c r="M1514" s="1" t="s">
        <v>912</v>
      </c>
      <c r="N1514" s="1" t="s">
        <v>825</v>
      </c>
      <c r="O1514" s="1" t="s">
        <v>2244</v>
      </c>
      <c r="P1514" s="1" t="s">
        <v>58</v>
      </c>
      <c r="Q1514" s="1" t="s">
        <v>83</v>
      </c>
      <c r="R1514" s="1" t="s">
        <v>81</v>
      </c>
      <c r="S1514" s="1" t="s">
        <v>53</v>
      </c>
      <c r="T1514" s="1"/>
      <c r="Y1514" s="1"/>
    </row>
    <row r="1515" spans="1:25" x14ac:dyDescent="0.35">
      <c r="A1515" s="1">
        <v>2668</v>
      </c>
      <c r="B1515" s="1" t="str">
        <f>VLOOKUP(Table1[[#This Row],[Customer ID]],'Customer Lookup'!A:B,2,)</f>
        <v>Carlos Hanson</v>
      </c>
      <c r="C1515" s="1">
        <v>87832</v>
      </c>
      <c r="D1515" s="1" t="str">
        <f>_xlfn.XLOOKUP(Table1[[#This Row],[Product Sub-Category]],'Product Lookup'!A:A,'Product Lookup'!B:B)</f>
        <v>Rubber Bands</v>
      </c>
      <c r="E1515" s="1">
        <v>6</v>
      </c>
      <c r="F1515" s="4">
        <v>3.93</v>
      </c>
      <c r="G1515" s="1">
        <v>0.05</v>
      </c>
      <c r="H1515" s="2">
        <v>42115</v>
      </c>
      <c r="I1515" s="2">
        <v>42117</v>
      </c>
      <c r="J1515" s="1" t="s">
        <v>31</v>
      </c>
      <c r="K1515" s="1">
        <v>57701</v>
      </c>
      <c r="L1515" s="1" t="s">
        <v>32</v>
      </c>
      <c r="M1515" s="1" t="s">
        <v>912</v>
      </c>
      <c r="N1515" s="1" t="s">
        <v>825</v>
      </c>
      <c r="O1515" s="1" t="s">
        <v>1097</v>
      </c>
      <c r="P1515" s="1" t="s">
        <v>58</v>
      </c>
      <c r="Q1515" s="1" t="s">
        <v>60</v>
      </c>
      <c r="R1515" s="1" t="s">
        <v>42</v>
      </c>
      <c r="S1515" s="1" t="s">
        <v>26</v>
      </c>
      <c r="T1515" s="1"/>
      <c r="Y1515" s="1"/>
    </row>
    <row r="1516" spans="1:25" x14ac:dyDescent="0.35">
      <c r="A1516" s="1">
        <v>2670</v>
      </c>
      <c r="B1516" s="1" t="str">
        <f>VLOOKUP(Table1[[#This Row],[Customer ID]],'Customer Lookup'!A:B,2,)</f>
        <v>Yvonne Mann</v>
      </c>
      <c r="C1516" s="1">
        <v>37924</v>
      </c>
      <c r="D1516" s="1" t="str">
        <f>_xlfn.XLOOKUP(Table1[[#This Row],[Product Sub-Category]],'Product Lookup'!A:A,'Product Lookup'!B:B)</f>
        <v>Storage</v>
      </c>
      <c r="E1516" s="1">
        <v>167</v>
      </c>
      <c r="F1516" s="4">
        <v>165.2</v>
      </c>
      <c r="G1516" s="1">
        <v>0.1</v>
      </c>
      <c r="H1516" s="2">
        <v>42153</v>
      </c>
      <c r="I1516" s="2">
        <v>42153</v>
      </c>
      <c r="J1516" s="1" t="s">
        <v>21</v>
      </c>
      <c r="K1516" s="1">
        <v>90049</v>
      </c>
      <c r="L1516" s="1" t="s">
        <v>32</v>
      </c>
      <c r="M1516" s="1" t="s">
        <v>361</v>
      </c>
      <c r="N1516" s="1" t="s">
        <v>37</v>
      </c>
      <c r="O1516" s="1" t="s">
        <v>1097</v>
      </c>
      <c r="P1516" s="1" t="s">
        <v>58</v>
      </c>
      <c r="Q1516" s="1" t="s">
        <v>119</v>
      </c>
      <c r="R1516" s="1" t="s">
        <v>42</v>
      </c>
      <c r="S1516" s="1" t="s">
        <v>53</v>
      </c>
      <c r="T1516" s="1"/>
      <c r="Y1516" s="1"/>
    </row>
    <row r="1517" spans="1:25" x14ac:dyDescent="0.35">
      <c r="A1517" s="1">
        <v>2670</v>
      </c>
      <c r="B1517" s="1" t="str">
        <f>VLOOKUP(Table1[[#This Row],[Customer ID]],'Customer Lookup'!A:B,2,)</f>
        <v>Yvonne Mann</v>
      </c>
      <c r="C1517" s="1">
        <v>37924</v>
      </c>
      <c r="D1517" s="1" t="str">
        <f>_xlfn.XLOOKUP(Table1[[#This Row],[Product Sub-Category]],'Product Lookup'!A:A,'Product Lookup'!B:B)</f>
        <v>Pens</v>
      </c>
      <c r="E1517" s="1">
        <v>71</v>
      </c>
      <c r="F1517" s="4">
        <v>17.989999999999998</v>
      </c>
      <c r="G1517" s="1">
        <v>0.05</v>
      </c>
      <c r="H1517" s="2">
        <v>42153</v>
      </c>
      <c r="I1517" s="2">
        <v>42153</v>
      </c>
      <c r="J1517" s="1" t="s">
        <v>21</v>
      </c>
      <c r="K1517" s="1">
        <v>90049</v>
      </c>
      <c r="L1517" s="1" t="s">
        <v>32</v>
      </c>
      <c r="M1517" s="1" t="s">
        <v>361</v>
      </c>
      <c r="N1517" s="1" t="s">
        <v>37</v>
      </c>
      <c r="O1517" s="1" t="s">
        <v>2245</v>
      </c>
      <c r="P1517" s="1" t="s">
        <v>58</v>
      </c>
      <c r="Q1517" s="1" t="s">
        <v>25</v>
      </c>
      <c r="R1517" s="1" t="s">
        <v>42</v>
      </c>
      <c r="S1517" s="1" t="s">
        <v>53</v>
      </c>
      <c r="T1517" s="1"/>
      <c r="Y1517" s="1"/>
    </row>
    <row r="1518" spans="1:25" x14ac:dyDescent="0.35">
      <c r="A1518" s="1">
        <v>2671</v>
      </c>
      <c r="B1518" s="1" t="str">
        <f>VLOOKUP(Table1[[#This Row],[Customer ID]],'Customer Lookup'!A:B,2,)</f>
        <v>Lloyd Fuller</v>
      </c>
      <c r="C1518" s="1">
        <v>90551</v>
      </c>
      <c r="D1518" s="1" t="str">
        <f>_xlfn.XLOOKUP(Table1[[#This Row],[Product Sub-Category]],'Product Lookup'!A:A,'Product Lookup'!B:B)</f>
        <v>Storage</v>
      </c>
      <c r="E1518" s="1">
        <v>42</v>
      </c>
      <c r="F1518" s="4">
        <v>165.2</v>
      </c>
      <c r="G1518" s="1">
        <v>0.1</v>
      </c>
      <c r="H1518" s="2">
        <v>42153</v>
      </c>
      <c r="I1518" s="2">
        <v>42153</v>
      </c>
      <c r="J1518" s="1" t="s">
        <v>21</v>
      </c>
      <c r="K1518" s="1">
        <v>37027</v>
      </c>
      <c r="L1518" s="1" t="s">
        <v>32</v>
      </c>
      <c r="M1518" s="1" t="s">
        <v>906</v>
      </c>
      <c r="N1518" s="1" t="s">
        <v>184</v>
      </c>
      <c r="O1518" s="1" t="s">
        <v>2245</v>
      </c>
      <c r="P1518" s="1" t="s">
        <v>58</v>
      </c>
      <c r="Q1518" s="1" t="s">
        <v>119</v>
      </c>
      <c r="R1518" s="1" t="s">
        <v>42</v>
      </c>
      <c r="S1518" s="1" t="s">
        <v>53</v>
      </c>
      <c r="T1518" s="1"/>
      <c r="Y1518" s="1"/>
    </row>
    <row r="1519" spans="1:25" x14ac:dyDescent="0.35">
      <c r="A1519" s="1">
        <v>2677</v>
      </c>
      <c r="B1519" s="1" t="str">
        <f>VLOOKUP(Table1[[#This Row],[Customer ID]],'Customer Lookup'!A:B,2,)</f>
        <v>Geoffrey Rivera</v>
      </c>
      <c r="C1519" s="1">
        <v>86633</v>
      </c>
      <c r="D1519" s="1" t="str">
        <f>_xlfn.XLOOKUP(Table1[[#This Row],[Product Sub-Category]],'Product Lookup'!A:A,'Product Lookup'!B:B)</f>
        <v>Furnishings</v>
      </c>
      <c r="E1519" s="1">
        <v>10</v>
      </c>
      <c r="F1519" s="4">
        <v>41.32</v>
      </c>
      <c r="G1519" s="1">
        <v>0.05</v>
      </c>
      <c r="H1519" s="2">
        <v>42171</v>
      </c>
      <c r="I1519" s="2">
        <v>42172</v>
      </c>
      <c r="J1519" s="1" t="s">
        <v>41</v>
      </c>
      <c r="K1519" s="1">
        <v>22601</v>
      </c>
      <c r="L1519" s="1" t="s">
        <v>22</v>
      </c>
      <c r="M1519" s="1" t="s">
        <v>913</v>
      </c>
      <c r="N1519" s="1" t="s">
        <v>117</v>
      </c>
      <c r="O1519" s="1" t="s">
        <v>2245</v>
      </c>
      <c r="P1519" s="1" t="s">
        <v>34</v>
      </c>
      <c r="Q1519" s="1" t="s">
        <v>52</v>
      </c>
      <c r="R1519" s="1" t="s">
        <v>51</v>
      </c>
      <c r="S1519" s="1" t="s">
        <v>75</v>
      </c>
      <c r="T1519" s="1"/>
      <c r="Y1519" s="1"/>
    </row>
    <row r="1520" spans="1:25" x14ac:dyDescent="0.35">
      <c r="A1520" s="1">
        <v>2677</v>
      </c>
      <c r="B1520" s="1" t="str">
        <f>VLOOKUP(Table1[[#This Row],[Customer ID]],'Customer Lookup'!A:B,2,)</f>
        <v>Geoffrey Rivera</v>
      </c>
      <c r="C1520" s="1">
        <v>86633</v>
      </c>
      <c r="D1520" s="1" t="str">
        <f>_xlfn.XLOOKUP(Table1[[#This Row],[Product Sub-Category]],'Product Lookup'!A:A,'Product Lookup'!B:B)</f>
        <v>Paper</v>
      </c>
      <c r="E1520" s="1">
        <v>5</v>
      </c>
      <c r="F1520" s="4">
        <v>6.88</v>
      </c>
      <c r="G1520" s="1">
        <v>0.05</v>
      </c>
      <c r="H1520" s="2">
        <v>42171</v>
      </c>
      <c r="I1520" s="2">
        <v>42171</v>
      </c>
      <c r="J1520" s="1" t="s">
        <v>41</v>
      </c>
      <c r="K1520" s="1">
        <v>22601</v>
      </c>
      <c r="L1520" s="1" t="s">
        <v>32</v>
      </c>
      <c r="M1520" s="1" t="s">
        <v>913</v>
      </c>
      <c r="N1520" s="1" t="s">
        <v>117</v>
      </c>
      <c r="O1520" s="1" t="s">
        <v>2245</v>
      </c>
      <c r="P1520" s="1" t="s">
        <v>58</v>
      </c>
      <c r="Q1520" s="1" t="s">
        <v>83</v>
      </c>
      <c r="R1520" s="1" t="s">
        <v>51</v>
      </c>
      <c r="S1520" s="1" t="s">
        <v>26</v>
      </c>
      <c r="T1520" s="1"/>
      <c r="Y1520" s="1"/>
    </row>
    <row r="1521" spans="1:25" x14ac:dyDescent="0.35">
      <c r="A1521" s="1">
        <v>2684</v>
      </c>
      <c r="B1521" s="1" t="str">
        <f>VLOOKUP(Table1[[#This Row],[Customer ID]],'Customer Lookup'!A:B,2,)</f>
        <v>Edna Michael</v>
      </c>
      <c r="C1521" s="1">
        <v>89146</v>
      </c>
      <c r="D1521" s="1" t="str">
        <f>_xlfn.XLOOKUP(Table1[[#This Row],[Product Sub-Category]],'Product Lookup'!A:A,'Product Lookup'!B:B)</f>
        <v>Envelopes</v>
      </c>
      <c r="E1521" s="1">
        <v>1</v>
      </c>
      <c r="F1521" s="4">
        <v>8.74</v>
      </c>
      <c r="G1521" s="1">
        <v>0.05</v>
      </c>
      <c r="H1521" s="2">
        <v>42050</v>
      </c>
      <c r="I1521" s="2">
        <v>42055</v>
      </c>
      <c r="J1521" s="1" t="s">
        <v>98</v>
      </c>
      <c r="K1521" s="1">
        <v>33952</v>
      </c>
      <c r="L1521" s="1" t="s">
        <v>22</v>
      </c>
      <c r="M1521" s="1" t="s">
        <v>914</v>
      </c>
      <c r="N1521" s="1" t="s">
        <v>242</v>
      </c>
      <c r="O1521" s="1" t="s">
        <v>2245</v>
      </c>
      <c r="P1521" s="1" t="s">
        <v>58</v>
      </c>
      <c r="Q1521" s="1" t="s">
        <v>61</v>
      </c>
      <c r="R1521" s="1" t="s">
        <v>51</v>
      </c>
      <c r="S1521" s="1" t="s">
        <v>53</v>
      </c>
      <c r="T1521" s="1"/>
      <c r="Y1521" s="1"/>
    </row>
    <row r="1522" spans="1:25" x14ac:dyDescent="0.35">
      <c r="A1522" s="1">
        <v>2684</v>
      </c>
      <c r="B1522" s="1" t="str">
        <f>VLOOKUP(Table1[[#This Row],[Customer ID]],'Customer Lookup'!A:B,2,)</f>
        <v>Edna Michael</v>
      </c>
      <c r="C1522" s="1">
        <v>89146</v>
      </c>
      <c r="D1522" s="1" t="str">
        <f>_xlfn.XLOOKUP(Table1[[#This Row],[Product Sub-Category]],'Product Lookup'!A:A,'Product Lookup'!B:B)</f>
        <v>Paper</v>
      </c>
      <c r="E1522" s="1">
        <v>1</v>
      </c>
      <c r="F1522" s="4">
        <v>18.97</v>
      </c>
      <c r="G1522" s="1">
        <v>0.05</v>
      </c>
      <c r="H1522" s="2">
        <v>42050</v>
      </c>
      <c r="I1522" s="2">
        <v>42055</v>
      </c>
      <c r="J1522" s="1" t="s">
        <v>98</v>
      </c>
      <c r="K1522" s="1">
        <v>33952</v>
      </c>
      <c r="L1522" s="1" t="s">
        <v>32</v>
      </c>
      <c r="M1522" s="1" t="s">
        <v>914</v>
      </c>
      <c r="N1522" s="1" t="s">
        <v>242</v>
      </c>
      <c r="O1522" s="1" t="s">
        <v>2245</v>
      </c>
      <c r="P1522" s="1" t="s">
        <v>58</v>
      </c>
      <c r="Q1522" s="1" t="s">
        <v>83</v>
      </c>
      <c r="R1522" s="1" t="s">
        <v>51</v>
      </c>
      <c r="S1522" s="1" t="s">
        <v>53</v>
      </c>
      <c r="T1522" s="1"/>
      <c r="Y1522" s="1"/>
    </row>
    <row r="1523" spans="1:25" x14ac:dyDescent="0.35">
      <c r="A1523" s="1">
        <v>2684</v>
      </c>
      <c r="B1523" s="1" t="str">
        <f>VLOOKUP(Table1[[#This Row],[Customer ID]],'Customer Lookup'!A:B,2,)</f>
        <v>Edna Michael</v>
      </c>
      <c r="C1523" s="1">
        <v>89148</v>
      </c>
      <c r="D1523" s="1" t="str">
        <f>_xlfn.XLOOKUP(Table1[[#This Row],[Product Sub-Category]],'Product Lookup'!A:A,'Product Lookup'!B:B)</f>
        <v>Furnishings</v>
      </c>
      <c r="E1523" s="1">
        <v>5</v>
      </c>
      <c r="F1523" s="4">
        <v>4.97</v>
      </c>
      <c r="G1523" s="1">
        <v>0.05</v>
      </c>
      <c r="H1523" s="2">
        <v>42104</v>
      </c>
      <c r="I1523" s="2">
        <v>42109</v>
      </c>
      <c r="J1523" s="1" t="s">
        <v>98</v>
      </c>
      <c r="K1523" s="1">
        <v>33952</v>
      </c>
      <c r="L1523" s="1" t="s">
        <v>32</v>
      </c>
      <c r="M1523" s="1" t="s">
        <v>914</v>
      </c>
      <c r="N1523" s="1" t="s">
        <v>242</v>
      </c>
      <c r="O1523" s="1" t="s">
        <v>2245</v>
      </c>
      <c r="P1523" s="1" t="s">
        <v>34</v>
      </c>
      <c r="Q1523" s="1" t="s">
        <v>52</v>
      </c>
      <c r="R1523" s="1" t="s">
        <v>51</v>
      </c>
      <c r="S1523" s="1" t="s">
        <v>75</v>
      </c>
      <c r="T1523" s="1"/>
      <c r="Y1523" s="1"/>
    </row>
    <row r="1524" spans="1:25" x14ac:dyDescent="0.35">
      <c r="A1524" s="1">
        <v>2684</v>
      </c>
      <c r="B1524" s="1" t="str">
        <f>VLOOKUP(Table1[[#This Row],[Customer ID]],'Customer Lookup'!A:B,2,)</f>
        <v>Edna Michael</v>
      </c>
      <c r="C1524" s="1">
        <v>89148</v>
      </c>
      <c r="D1524" s="1" t="str">
        <f>_xlfn.XLOOKUP(Table1[[#This Row],[Product Sub-Category]],'Product Lookup'!A:A,'Product Lookup'!B:B)</f>
        <v>Rubber Bands</v>
      </c>
      <c r="E1524" s="1">
        <v>12</v>
      </c>
      <c r="F1524" s="4">
        <v>2.62</v>
      </c>
      <c r="G1524" s="1">
        <v>0.05</v>
      </c>
      <c r="H1524" s="2">
        <v>42104</v>
      </c>
      <c r="I1524" s="2">
        <v>42106</v>
      </c>
      <c r="J1524" s="1" t="s">
        <v>98</v>
      </c>
      <c r="K1524" s="1">
        <v>33952</v>
      </c>
      <c r="L1524" s="1" t="s">
        <v>32</v>
      </c>
      <c r="M1524" s="1" t="s">
        <v>914</v>
      </c>
      <c r="N1524" s="1" t="s">
        <v>242</v>
      </c>
      <c r="O1524" s="1" t="s">
        <v>2245</v>
      </c>
      <c r="P1524" s="1" t="s">
        <v>58</v>
      </c>
      <c r="Q1524" s="1" t="s">
        <v>60</v>
      </c>
      <c r="R1524" s="1" t="s">
        <v>51</v>
      </c>
      <c r="S1524" s="1" t="s">
        <v>26</v>
      </c>
      <c r="T1524" s="1"/>
      <c r="Y1524" s="1"/>
    </row>
    <row r="1525" spans="1:25" x14ac:dyDescent="0.35">
      <c r="A1525" s="1">
        <v>2684</v>
      </c>
      <c r="B1525" s="1" t="str">
        <f>VLOOKUP(Table1[[#This Row],[Customer ID]],'Customer Lookup'!A:B,2,)</f>
        <v>Edna Michael</v>
      </c>
      <c r="C1525" s="1">
        <v>89148</v>
      </c>
      <c r="D1525" s="1" t="str">
        <f>_xlfn.XLOOKUP(Table1[[#This Row],[Product Sub-Category]],'Product Lookup'!A:A,'Product Lookup'!B:B)</f>
        <v>Telephones</v>
      </c>
      <c r="E1525" s="1">
        <v>21</v>
      </c>
      <c r="F1525" s="4">
        <v>65.989999999999995</v>
      </c>
      <c r="G1525" s="1">
        <v>0.05</v>
      </c>
      <c r="H1525" s="2">
        <v>42104</v>
      </c>
      <c r="I1525" s="2">
        <v>42104</v>
      </c>
      <c r="J1525" s="1" t="s">
        <v>98</v>
      </c>
      <c r="K1525" s="1">
        <v>33952</v>
      </c>
      <c r="L1525" s="1" t="s">
        <v>32</v>
      </c>
      <c r="M1525" s="1" t="s">
        <v>914</v>
      </c>
      <c r="N1525" s="1" t="s">
        <v>242</v>
      </c>
      <c r="O1525" s="1" t="s">
        <v>2243</v>
      </c>
      <c r="P1525" s="1" t="s">
        <v>73</v>
      </c>
      <c r="Q1525" s="1" t="s">
        <v>2234</v>
      </c>
      <c r="R1525" s="1" t="s">
        <v>51</v>
      </c>
      <c r="S1525" s="1" t="s">
        <v>53</v>
      </c>
      <c r="T1525" s="1"/>
      <c r="Y1525" s="1"/>
    </row>
    <row r="1526" spans="1:25" x14ac:dyDescent="0.35">
      <c r="A1526" s="1">
        <v>2685</v>
      </c>
      <c r="B1526" s="1" t="str">
        <f>VLOOKUP(Table1[[#This Row],[Customer ID]],'Customer Lookup'!A:B,2,)</f>
        <v>Kathryn Wolfe</v>
      </c>
      <c r="C1526" s="1">
        <v>89147</v>
      </c>
      <c r="D1526" s="1" t="str">
        <f>_xlfn.XLOOKUP(Table1[[#This Row],[Product Sub-Category]],'Product Lookup'!A:A,'Product Lookup'!B:B)</f>
        <v>Binders</v>
      </c>
      <c r="E1526" s="1">
        <v>2</v>
      </c>
      <c r="F1526" s="4">
        <v>7.38</v>
      </c>
      <c r="G1526" s="1">
        <v>0.05</v>
      </c>
      <c r="H1526" s="2">
        <v>42098</v>
      </c>
      <c r="I1526" s="2">
        <v>42099</v>
      </c>
      <c r="J1526" s="1" t="s">
        <v>21</v>
      </c>
      <c r="K1526" s="1">
        <v>11803</v>
      </c>
      <c r="L1526" s="1" t="s">
        <v>32</v>
      </c>
      <c r="M1526" s="1" t="s">
        <v>915</v>
      </c>
      <c r="N1526" s="1" t="s">
        <v>62</v>
      </c>
      <c r="O1526" s="1" t="s">
        <v>2243</v>
      </c>
      <c r="P1526" s="1" t="s">
        <v>58</v>
      </c>
      <c r="Q1526" s="1" t="s">
        <v>2236</v>
      </c>
      <c r="R1526" s="1" t="s">
        <v>51</v>
      </c>
      <c r="S1526" s="1" t="s">
        <v>53</v>
      </c>
      <c r="T1526" s="1"/>
      <c r="Y1526" s="1"/>
    </row>
    <row r="1527" spans="1:25" x14ac:dyDescent="0.35">
      <c r="A1527" s="1">
        <v>2689</v>
      </c>
      <c r="B1527" s="1" t="str">
        <f>VLOOKUP(Table1[[#This Row],[Customer ID]],'Customer Lookup'!A:B,2,)</f>
        <v>Marlene Gray</v>
      </c>
      <c r="C1527" s="1">
        <v>90624</v>
      </c>
      <c r="D1527" s="1" t="str">
        <f>_xlfn.XLOOKUP(Table1[[#This Row],[Product Sub-Category]],'Product Lookup'!A:A,'Product Lookup'!B:B)</f>
        <v>Labels</v>
      </c>
      <c r="E1527" s="1">
        <v>21</v>
      </c>
      <c r="F1527" s="4">
        <v>3.75</v>
      </c>
      <c r="G1527" s="1">
        <v>0.05</v>
      </c>
      <c r="H1527" s="2">
        <v>42128</v>
      </c>
      <c r="I1527" s="2">
        <v>42130</v>
      </c>
      <c r="J1527" s="1" t="s">
        <v>41</v>
      </c>
      <c r="K1527" s="1">
        <v>7011</v>
      </c>
      <c r="L1527" s="1" t="s">
        <v>32</v>
      </c>
      <c r="M1527" s="1" t="s">
        <v>916</v>
      </c>
      <c r="N1527" s="1" t="s">
        <v>46</v>
      </c>
      <c r="O1527" s="1" t="s">
        <v>2243</v>
      </c>
      <c r="P1527" s="1" t="s">
        <v>58</v>
      </c>
      <c r="Q1527" s="1" t="s">
        <v>116</v>
      </c>
      <c r="R1527" s="1" t="s">
        <v>42</v>
      </c>
      <c r="S1527" s="1" t="s">
        <v>53</v>
      </c>
      <c r="T1527" s="1"/>
      <c r="Y1527" s="1"/>
    </row>
    <row r="1528" spans="1:25" x14ac:dyDescent="0.35">
      <c r="A1528" s="1">
        <v>2693</v>
      </c>
      <c r="B1528" s="1" t="str">
        <f>VLOOKUP(Table1[[#This Row],[Customer ID]],'Customer Lookup'!A:B,2,)</f>
        <v>Lloyd Cannon</v>
      </c>
      <c r="C1528" s="1">
        <v>90624</v>
      </c>
      <c r="D1528" s="1" t="str">
        <f>_xlfn.XLOOKUP(Table1[[#This Row],[Product Sub-Category]],'Product Lookup'!A:A,'Product Lookup'!B:B)</f>
        <v>Paper</v>
      </c>
      <c r="E1528" s="1">
        <v>20</v>
      </c>
      <c r="F1528" s="4">
        <v>30.98</v>
      </c>
      <c r="G1528" s="1">
        <v>0.05</v>
      </c>
      <c r="H1528" s="2">
        <v>42128</v>
      </c>
      <c r="I1528" s="2">
        <v>42128</v>
      </c>
      <c r="J1528" s="1" t="s">
        <v>41</v>
      </c>
      <c r="K1528" s="1">
        <v>5201</v>
      </c>
      <c r="L1528" s="1" t="s">
        <v>32</v>
      </c>
      <c r="M1528" s="1" t="s">
        <v>489</v>
      </c>
      <c r="N1528" s="1" t="s">
        <v>121</v>
      </c>
      <c r="O1528" s="1" t="s">
        <v>2245</v>
      </c>
      <c r="P1528" s="1" t="s">
        <v>58</v>
      </c>
      <c r="Q1528" s="1" t="s">
        <v>83</v>
      </c>
      <c r="R1528" s="1" t="s">
        <v>42</v>
      </c>
      <c r="S1528" s="1" t="s">
        <v>53</v>
      </c>
      <c r="T1528" s="1"/>
      <c r="Y1528" s="1"/>
    </row>
    <row r="1529" spans="1:25" x14ac:dyDescent="0.35">
      <c r="A1529" s="1">
        <v>2696</v>
      </c>
      <c r="B1529" s="1" t="str">
        <f>VLOOKUP(Table1[[#This Row],[Customer ID]],'Customer Lookup'!A:B,2,)</f>
        <v>Sally Dunn</v>
      </c>
      <c r="C1529" s="1">
        <v>87676</v>
      </c>
      <c r="D1529" s="1" t="str">
        <f>_xlfn.XLOOKUP(Table1[[#This Row],[Product Sub-Category]],'Product Lookup'!A:A,'Product Lookup'!B:B)</f>
        <v>Furnishings</v>
      </c>
      <c r="E1529" s="1">
        <v>6</v>
      </c>
      <c r="F1529" s="4">
        <v>107.53</v>
      </c>
      <c r="G1529" s="1">
        <v>0.1</v>
      </c>
      <c r="H1529" s="2">
        <v>42068</v>
      </c>
      <c r="I1529" s="2">
        <v>42069</v>
      </c>
      <c r="J1529" s="1" t="s">
        <v>41</v>
      </c>
      <c r="K1529" s="1">
        <v>35401</v>
      </c>
      <c r="L1529" s="1" t="s">
        <v>32</v>
      </c>
      <c r="M1529" s="1" t="s">
        <v>917</v>
      </c>
      <c r="N1529" s="1" t="s">
        <v>542</v>
      </c>
      <c r="O1529" s="1" t="s">
        <v>2245</v>
      </c>
      <c r="P1529" s="1" t="s">
        <v>34</v>
      </c>
      <c r="Q1529" s="1" t="s">
        <v>52</v>
      </c>
      <c r="R1529" s="1" t="s">
        <v>42</v>
      </c>
      <c r="S1529" s="1" t="s">
        <v>75</v>
      </c>
      <c r="T1529" s="1"/>
      <c r="Y1529" s="1"/>
    </row>
    <row r="1530" spans="1:25" x14ac:dyDescent="0.35">
      <c r="A1530" s="1">
        <v>2697</v>
      </c>
      <c r="B1530" s="1" t="str">
        <f>VLOOKUP(Table1[[#This Row],[Customer ID]],'Customer Lookup'!A:B,2,)</f>
        <v>Ricky W Clements</v>
      </c>
      <c r="C1530" s="1">
        <v>87678</v>
      </c>
      <c r="D1530" s="1" t="str">
        <f>_xlfn.XLOOKUP(Table1[[#This Row],[Product Sub-Category]],'Product Lookup'!A:A,'Product Lookup'!B:B)</f>
        <v>Furnishings</v>
      </c>
      <c r="E1530" s="1">
        <v>16</v>
      </c>
      <c r="F1530" s="4">
        <v>1.74</v>
      </c>
      <c r="G1530" s="1">
        <v>0.05</v>
      </c>
      <c r="H1530" s="2">
        <v>42058</v>
      </c>
      <c r="I1530" s="2">
        <v>42060</v>
      </c>
      <c r="J1530" s="1" t="s">
        <v>41</v>
      </c>
      <c r="K1530" s="1">
        <v>35216</v>
      </c>
      <c r="L1530" s="1" t="s">
        <v>32</v>
      </c>
      <c r="M1530" s="1" t="s">
        <v>918</v>
      </c>
      <c r="N1530" s="1" t="s">
        <v>542</v>
      </c>
      <c r="O1530" s="1" t="s">
        <v>2245</v>
      </c>
      <c r="P1530" s="1" t="s">
        <v>34</v>
      </c>
      <c r="Q1530" s="1" t="s">
        <v>52</v>
      </c>
      <c r="R1530" s="1" t="s">
        <v>81</v>
      </c>
      <c r="S1530" s="1" t="s">
        <v>44</v>
      </c>
      <c r="T1530" s="1"/>
      <c r="Y1530" s="1"/>
    </row>
    <row r="1531" spans="1:25" x14ac:dyDescent="0.35">
      <c r="A1531" s="1">
        <v>2697</v>
      </c>
      <c r="B1531" s="1" t="str">
        <f>VLOOKUP(Table1[[#This Row],[Customer ID]],'Customer Lookup'!A:B,2,)</f>
        <v>Ricky W Clements</v>
      </c>
      <c r="C1531" s="1">
        <v>87678</v>
      </c>
      <c r="D1531" s="1" t="str">
        <f>_xlfn.XLOOKUP(Table1[[#This Row],[Product Sub-Category]],'Product Lookup'!A:A,'Product Lookup'!B:B)</f>
        <v>Office Machines</v>
      </c>
      <c r="E1531" s="1">
        <v>21</v>
      </c>
      <c r="F1531" s="4">
        <v>119.99</v>
      </c>
      <c r="G1531" s="1">
        <v>0.1</v>
      </c>
      <c r="H1531" s="2">
        <v>42058</v>
      </c>
      <c r="I1531" s="2">
        <v>42059</v>
      </c>
      <c r="J1531" s="1" t="s">
        <v>41</v>
      </c>
      <c r="K1531" s="1">
        <v>35216</v>
      </c>
      <c r="L1531" s="1" t="s">
        <v>22</v>
      </c>
      <c r="M1531" s="1" t="s">
        <v>918</v>
      </c>
      <c r="N1531" s="1" t="s">
        <v>542</v>
      </c>
      <c r="O1531" s="1" t="s">
        <v>1097</v>
      </c>
      <c r="P1531" s="1" t="s">
        <v>73</v>
      </c>
      <c r="Q1531" s="1" t="s">
        <v>74</v>
      </c>
      <c r="R1531" s="1" t="s">
        <v>81</v>
      </c>
      <c r="S1531" s="1" t="s">
        <v>108</v>
      </c>
      <c r="T1531" s="1"/>
      <c r="Y1531" s="1"/>
    </row>
    <row r="1532" spans="1:25" x14ac:dyDescent="0.35">
      <c r="A1532" s="1">
        <v>2699</v>
      </c>
      <c r="B1532" s="1" t="str">
        <f>VLOOKUP(Table1[[#This Row],[Customer ID]],'Customer Lookup'!A:B,2,)</f>
        <v>Marcia Greenberg</v>
      </c>
      <c r="C1532" s="1">
        <v>87677</v>
      </c>
      <c r="D1532" s="1" t="str">
        <f>_xlfn.XLOOKUP(Table1[[#This Row],[Product Sub-Category]],'Product Lookup'!A:A,'Product Lookup'!B:B)</f>
        <v>Binders</v>
      </c>
      <c r="E1532" s="1">
        <v>16</v>
      </c>
      <c r="F1532" s="4">
        <v>4.9800000000000004</v>
      </c>
      <c r="G1532" s="1">
        <v>0.05</v>
      </c>
      <c r="H1532" s="2">
        <v>42146</v>
      </c>
      <c r="I1532" s="2">
        <v>42148</v>
      </c>
      <c r="J1532" s="1" t="s">
        <v>41</v>
      </c>
      <c r="K1532" s="1">
        <v>86442</v>
      </c>
      <c r="L1532" s="1" t="s">
        <v>32</v>
      </c>
      <c r="M1532" s="1" t="s">
        <v>919</v>
      </c>
      <c r="N1532" s="1" t="s">
        <v>250</v>
      </c>
      <c r="O1532" s="1" t="s">
        <v>1097</v>
      </c>
      <c r="P1532" s="1" t="s">
        <v>58</v>
      </c>
      <c r="Q1532" s="1" t="s">
        <v>2236</v>
      </c>
      <c r="R1532" s="1" t="s">
        <v>81</v>
      </c>
      <c r="S1532" s="1" t="s">
        <v>53</v>
      </c>
      <c r="T1532" s="1"/>
      <c r="Y1532" s="1"/>
    </row>
    <row r="1533" spans="1:25" x14ac:dyDescent="0.35">
      <c r="A1533" s="1">
        <v>2699</v>
      </c>
      <c r="B1533" s="1" t="str">
        <f>VLOOKUP(Table1[[#This Row],[Customer ID]],'Customer Lookup'!A:B,2,)</f>
        <v>Marcia Greenberg</v>
      </c>
      <c r="C1533" s="1">
        <v>87679</v>
      </c>
      <c r="D1533" s="1" t="str">
        <f>_xlfn.XLOOKUP(Table1[[#This Row],[Product Sub-Category]],'Product Lookup'!A:A,'Product Lookup'!B:B)</f>
        <v>Bookcases</v>
      </c>
      <c r="E1533" s="1">
        <v>19</v>
      </c>
      <c r="F1533" s="4">
        <v>70.98</v>
      </c>
      <c r="G1533" s="1">
        <v>0.05</v>
      </c>
      <c r="H1533" s="2">
        <v>42102</v>
      </c>
      <c r="I1533" s="2">
        <v>42104</v>
      </c>
      <c r="J1533" s="1" t="s">
        <v>31</v>
      </c>
      <c r="K1533" s="1">
        <v>86442</v>
      </c>
      <c r="L1533" s="1" t="s">
        <v>22</v>
      </c>
      <c r="M1533" s="1" t="s">
        <v>919</v>
      </c>
      <c r="N1533" s="1" t="s">
        <v>250</v>
      </c>
      <c r="O1533" s="1" t="s">
        <v>2245</v>
      </c>
      <c r="P1533" s="1" t="s">
        <v>34</v>
      </c>
      <c r="Q1533" s="1" t="s">
        <v>151</v>
      </c>
      <c r="R1533" s="1" t="s">
        <v>81</v>
      </c>
      <c r="S1533" s="1" t="s">
        <v>108</v>
      </c>
      <c r="T1533" s="1"/>
      <c r="Y1533" s="1"/>
    </row>
    <row r="1534" spans="1:25" x14ac:dyDescent="0.35">
      <c r="A1534" s="1">
        <v>2704</v>
      </c>
      <c r="B1534" s="1" t="str">
        <f>VLOOKUP(Table1[[#This Row],[Customer ID]],'Customer Lookup'!A:B,2,)</f>
        <v>Juan Gold</v>
      </c>
      <c r="C1534" s="1">
        <v>91407</v>
      </c>
      <c r="D1534" s="1" t="str">
        <f>_xlfn.XLOOKUP(Table1[[#This Row],[Product Sub-Category]],'Product Lookup'!A:A,'Product Lookup'!B:B)</f>
        <v>Paper</v>
      </c>
      <c r="E1534" s="1">
        <v>4</v>
      </c>
      <c r="F1534" s="4">
        <v>3.6</v>
      </c>
      <c r="G1534" s="1">
        <v>0.05</v>
      </c>
      <c r="H1534" s="2">
        <v>42124</v>
      </c>
      <c r="I1534" s="2">
        <v>42126</v>
      </c>
      <c r="J1534" s="1" t="s">
        <v>41</v>
      </c>
      <c r="K1534" s="1">
        <v>32503</v>
      </c>
      <c r="L1534" s="1" t="s">
        <v>32</v>
      </c>
      <c r="M1534" s="1" t="s">
        <v>920</v>
      </c>
      <c r="N1534" s="1" t="s">
        <v>242</v>
      </c>
      <c r="O1534" s="1" t="s">
        <v>2245</v>
      </c>
      <c r="P1534" s="1" t="s">
        <v>58</v>
      </c>
      <c r="Q1534" s="1" t="s">
        <v>83</v>
      </c>
      <c r="R1534" s="1" t="s">
        <v>104</v>
      </c>
      <c r="S1534" s="1" t="s">
        <v>26</v>
      </c>
      <c r="T1534" s="1"/>
      <c r="Y1534" s="1"/>
    </row>
    <row r="1535" spans="1:25" x14ac:dyDescent="0.35">
      <c r="A1535" s="1">
        <v>2704</v>
      </c>
      <c r="B1535" s="1" t="str">
        <f>VLOOKUP(Table1[[#This Row],[Customer ID]],'Customer Lookup'!A:B,2,)</f>
        <v>Juan Gold</v>
      </c>
      <c r="C1535" s="1">
        <v>91408</v>
      </c>
      <c r="D1535" s="1" t="str">
        <f>_xlfn.XLOOKUP(Table1[[#This Row],[Product Sub-Category]],'Product Lookup'!A:A,'Product Lookup'!B:B)</f>
        <v>Storage</v>
      </c>
      <c r="E1535" s="1">
        <v>4</v>
      </c>
      <c r="F1535" s="4">
        <v>13.48</v>
      </c>
      <c r="G1535" s="1">
        <v>0.05</v>
      </c>
      <c r="H1535" s="2">
        <v>42124</v>
      </c>
      <c r="I1535" s="2">
        <v>42128</v>
      </c>
      <c r="J1535" s="1" t="s">
        <v>98</v>
      </c>
      <c r="K1535" s="1">
        <v>32503</v>
      </c>
      <c r="L1535" s="1" t="s">
        <v>22</v>
      </c>
      <c r="M1535" s="1" t="s">
        <v>920</v>
      </c>
      <c r="N1535" s="1" t="s">
        <v>242</v>
      </c>
      <c r="O1535" s="1" t="s">
        <v>2243</v>
      </c>
      <c r="P1535" s="1" t="s">
        <v>58</v>
      </c>
      <c r="Q1535" s="1" t="s">
        <v>119</v>
      </c>
      <c r="R1535" s="1" t="s">
        <v>104</v>
      </c>
      <c r="S1535" s="1" t="s">
        <v>53</v>
      </c>
      <c r="T1535" s="1"/>
      <c r="Y1535" s="1"/>
    </row>
    <row r="1536" spans="1:25" x14ac:dyDescent="0.35">
      <c r="A1536" s="1">
        <v>2709</v>
      </c>
      <c r="B1536" s="1" t="str">
        <f>VLOOKUP(Table1[[#This Row],[Customer ID]],'Customer Lookup'!A:B,2,)</f>
        <v>Stanley Steele</v>
      </c>
      <c r="C1536" s="1">
        <v>89240</v>
      </c>
      <c r="D1536" s="1" t="str">
        <f>_xlfn.XLOOKUP(Table1[[#This Row],[Product Sub-Category]],'Product Lookup'!A:A,'Product Lookup'!B:B)</f>
        <v>Appliances</v>
      </c>
      <c r="E1536" s="1">
        <v>1</v>
      </c>
      <c r="F1536" s="4">
        <v>60.97</v>
      </c>
      <c r="G1536" s="1">
        <v>0.05</v>
      </c>
      <c r="H1536" s="2">
        <v>42152</v>
      </c>
      <c r="I1536" s="2">
        <v>42154</v>
      </c>
      <c r="J1536" s="1" t="s">
        <v>50</v>
      </c>
      <c r="K1536" s="1">
        <v>21042</v>
      </c>
      <c r="L1536" s="1" t="s">
        <v>32</v>
      </c>
      <c r="M1536" s="1" t="s">
        <v>921</v>
      </c>
      <c r="N1536" s="1" t="s">
        <v>268</v>
      </c>
      <c r="O1536" s="1" t="s">
        <v>2243</v>
      </c>
      <c r="P1536" s="1" t="s">
        <v>58</v>
      </c>
      <c r="Q1536" s="1" t="s">
        <v>196</v>
      </c>
      <c r="R1536" s="1" t="s">
        <v>104</v>
      </c>
      <c r="S1536" s="1" t="s">
        <v>53</v>
      </c>
      <c r="T1536" s="1"/>
      <c r="Y1536" s="1"/>
    </row>
    <row r="1537" spans="1:25" x14ac:dyDescent="0.35">
      <c r="A1537" s="1">
        <v>2709</v>
      </c>
      <c r="B1537" s="1" t="str">
        <f>VLOOKUP(Table1[[#This Row],[Customer ID]],'Customer Lookup'!A:B,2,)</f>
        <v>Stanley Steele</v>
      </c>
      <c r="C1537" s="1">
        <v>89240</v>
      </c>
      <c r="D1537" s="1" t="str">
        <f>_xlfn.XLOOKUP(Table1[[#This Row],[Product Sub-Category]],'Product Lookup'!A:A,'Product Lookup'!B:B)</f>
        <v>Furnishings</v>
      </c>
      <c r="E1537" s="1">
        <v>15</v>
      </c>
      <c r="F1537" s="4">
        <v>90.98</v>
      </c>
      <c r="G1537" s="1">
        <v>0.05</v>
      </c>
      <c r="H1537" s="2">
        <v>42152</v>
      </c>
      <c r="I1537" s="2">
        <v>42154</v>
      </c>
      <c r="J1537" s="1" t="s">
        <v>50</v>
      </c>
      <c r="K1537" s="1">
        <v>21042</v>
      </c>
      <c r="L1537" s="1" t="s">
        <v>32</v>
      </c>
      <c r="M1537" s="1" t="s">
        <v>921</v>
      </c>
      <c r="N1537" s="1" t="s">
        <v>268</v>
      </c>
      <c r="O1537" s="1" t="s">
        <v>2244</v>
      </c>
      <c r="P1537" s="1" t="s">
        <v>34</v>
      </c>
      <c r="Q1537" s="1" t="s">
        <v>52</v>
      </c>
      <c r="R1537" s="1" t="s">
        <v>104</v>
      </c>
      <c r="S1537" s="1" t="s">
        <v>75</v>
      </c>
      <c r="T1537" s="1"/>
      <c r="Y1537" s="1"/>
    </row>
    <row r="1538" spans="1:25" x14ac:dyDescent="0.35">
      <c r="A1538" s="1">
        <v>2713</v>
      </c>
      <c r="B1538" s="1" t="str">
        <f>VLOOKUP(Table1[[#This Row],[Customer ID]],'Customer Lookup'!A:B,2,)</f>
        <v>Lynda Banks</v>
      </c>
      <c r="C1538" s="1">
        <v>88701</v>
      </c>
      <c r="D1538" s="1" t="str">
        <f>_xlfn.XLOOKUP(Table1[[#This Row],[Product Sub-Category]],'Product Lookup'!A:A,'Product Lookup'!B:B)</f>
        <v>Labels</v>
      </c>
      <c r="E1538" s="1">
        <v>9</v>
      </c>
      <c r="F1538" s="4">
        <v>2.88</v>
      </c>
      <c r="G1538" s="1">
        <v>0.05</v>
      </c>
      <c r="H1538" s="2">
        <v>42176</v>
      </c>
      <c r="I1538" s="2">
        <v>42179</v>
      </c>
      <c r="J1538" s="1" t="s">
        <v>41</v>
      </c>
      <c r="K1538" s="1">
        <v>49001</v>
      </c>
      <c r="L1538" s="1" t="s">
        <v>32</v>
      </c>
      <c r="M1538" s="1" t="s">
        <v>922</v>
      </c>
      <c r="N1538" s="1" t="s">
        <v>215</v>
      </c>
      <c r="O1538" s="1" t="s">
        <v>2244</v>
      </c>
      <c r="P1538" s="1" t="s">
        <v>58</v>
      </c>
      <c r="Q1538" s="1" t="s">
        <v>116</v>
      </c>
      <c r="R1538" s="1" t="s">
        <v>81</v>
      </c>
      <c r="S1538" s="1" t="s">
        <v>53</v>
      </c>
      <c r="T1538" s="1"/>
      <c r="Y1538" s="1"/>
    </row>
    <row r="1539" spans="1:25" x14ac:dyDescent="0.35">
      <c r="A1539" s="1">
        <v>2713</v>
      </c>
      <c r="B1539" s="1" t="str">
        <f>VLOOKUP(Table1[[#This Row],[Customer ID]],'Customer Lookup'!A:B,2,)</f>
        <v>Lynda Banks</v>
      </c>
      <c r="C1539" s="1">
        <v>88701</v>
      </c>
      <c r="D1539" s="1" t="str">
        <f>_xlfn.XLOOKUP(Table1[[#This Row],[Product Sub-Category]],'Product Lookup'!A:A,'Product Lookup'!B:B)</f>
        <v>Tables</v>
      </c>
      <c r="E1539" s="1">
        <v>2</v>
      </c>
      <c r="F1539" s="4">
        <v>348.21</v>
      </c>
      <c r="G1539" s="1">
        <v>0.1</v>
      </c>
      <c r="H1539" s="2">
        <v>42176</v>
      </c>
      <c r="I1539" s="2">
        <v>42177</v>
      </c>
      <c r="J1539" s="1" t="s">
        <v>41</v>
      </c>
      <c r="K1539" s="1">
        <v>49001</v>
      </c>
      <c r="L1539" s="1" t="s">
        <v>22</v>
      </c>
      <c r="M1539" s="1" t="s">
        <v>922</v>
      </c>
      <c r="N1539" s="1" t="s">
        <v>215</v>
      </c>
      <c r="O1539" s="1" t="s">
        <v>2244</v>
      </c>
      <c r="P1539" s="1" t="s">
        <v>34</v>
      </c>
      <c r="Q1539" s="1" t="s">
        <v>123</v>
      </c>
      <c r="R1539" s="1" t="s">
        <v>81</v>
      </c>
      <c r="S1539" s="1" t="s">
        <v>108</v>
      </c>
      <c r="T1539" s="1"/>
      <c r="Y1539" s="1"/>
    </row>
    <row r="1540" spans="1:25" x14ac:dyDescent="0.35">
      <c r="A1540" s="1">
        <v>2715</v>
      </c>
      <c r="B1540" s="1" t="str">
        <f>VLOOKUP(Table1[[#This Row],[Customer ID]],'Customer Lookup'!A:B,2,)</f>
        <v>Becky Farmer</v>
      </c>
      <c r="C1540" s="1">
        <v>88702</v>
      </c>
      <c r="D1540" s="1" t="str">
        <f>_xlfn.XLOOKUP(Table1[[#This Row],[Product Sub-Category]],'Product Lookup'!A:A,'Product Lookup'!B:B)</f>
        <v>Computer Peripherals</v>
      </c>
      <c r="E1540" s="1">
        <v>1</v>
      </c>
      <c r="F1540" s="4">
        <v>29.89</v>
      </c>
      <c r="G1540" s="1">
        <v>0.05</v>
      </c>
      <c r="H1540" s="2">
        <v>42016</v>
      </c>
      <c r="I1540" s="2">
        <v>42020</v>
      </c>
      <c r="J1540" s="1" t="s">
        <v>98</v>
      </c>
      <c r="K1540" s="1">
        <v>48911</v>
      </c>
      <c r="L1540" s="1" t="s">
        <v>32</v>
      </c>
      <c r="M1540" s="1" t="s">
        <v>923</v>
      </c>
      <c r="N1540" s="1" t="s">
        <v>215</v>
      </c>
      <c r="O1540" s="1" t="s">
        <v>2244</v>
      </c>
      <c r="P1540" s="1" t="s">
        <v>73</v>
      </c>
      <c r="Q1540" s="1" t="s">
        <v>144</v>
      </c>
      <c r="R1540" s="1" t="s">
        <v>81</v>
      </c>
      <c r="S1540" s="1" t="s">
        <v>44</v>
      </c>
      <c r="T1540" s="1"/>
      <c r="Y1540" s="1"/>
    </row>
    <row r="1541" spans="1:25" x14ac:dyDescent="0.35">
      <c r="A1541" s="1">
        <v>2718</v>
      </c>
      <c r="B1541" s="1" t="str">
        <f>VLOOKUP(Table1[[#This Row],[Customer ID]],'Customer Lookup'!A:B,2,)</f>
        <v>Caroline Stone</v>
      </c>
      <c r="C1541" s="1">
        <v>89394</v>
      </c>
      <c r="D1541" s="1" t="str">
        <f>_xlfn.XLOOKUP(Table1[[#This Row],[Product Sub-Category]],'Product Lookup'!A:A,'Product Lookup'!B:B)</f>
        <v>Paper</v>
      </c>
      <c r="E1541" s="1">
        <v>15</v>
      </c>
      <c r="F1541" s="4">
        <v>6.74</v>
      </c>
      <c r="G1541" s="1">
        <v>0.05</v>
      </c>
      <c r="H1541" s="2">
        <v>42064</v>
      </c>
      <c r="I1541" s="2">
        <v>42066</v>
      </c>
      <c r="J1541" s="1" t="s">
        <v>41</v>
      </c>
      <c r="K1541" s="1">
        <v>60438</v>
      </c>
      <c r="L1541" s="1" t="s">
        <v>32</v>
      </c>
      <c r="M1541" s="1" t="s">
        <v>923</v>
      </c>
      <c r="N1541" s="1" t="s">
        <v>142</v>
      </c>
      <c r="O1541" s="1" t="s">
        <v>2245</v>
      </c>
      <c r="P1541" s="1" t="s">
        <v>58</v>
      </c>
      <c r="Q1541" s="1" t="s">
        <v>83</v>
      </c>
      <c r="R1541" s="1" t="s">
        <v>104</v>
      </c>
      <c r="S1541" s="1" t="s">
        <v>26</v>
      </c>
      <c r="T1541" s="1"/>
      <c r="Y1541" s="1"/>
    </row>
    <row r="1542" spans="1:25" x14ac:dyDescent="0.35">
      <c r="A1542" s="1">
        <v>2720</v>
      </c>
      <c r="B1542" s="1" t="str">
        <f>VLOOKUP(Table1[[#This Row],[Customer ID]],'Customer Lookup'!A:B,2,)</f>
        <v>Donna Block</v>
      </c>
      <c r="C1542" s="1">
        <v>88766</v>
      </c>
      <c r="D1542" s="1" t="str">
        <f>_xlfn.XLOOKUP(Table1[[#This Row],[Product Sub-Category]],'Product Lookup'!A:A,'Product Lookup'!B:B)</f>
        <v>Computer Peripherals</v>
      </c>
      <c r="E1542" s="1">
        <v>6</v>
      </c>
      <c r="F1542" s="4">
        <v>40.479999999999997</v>
      </c>
      <c r="G1542" s="1">
        <v>0.05</v>
      </c>
      <c r="H1542" s="2">
        <v>42171</v>
      </c>
      <c r="I1542" s="2">
        <v>42172</v>
      </c>
      <c r="J1542" s="1" t="s">
        <v>41</v>
      </c>
      <c r="K1542" s="1">
        <v>30721</v>
      </c>
      <c r="L1542" s="1" t="s">
        <v>32</v>
      </c>
      <c r="M1542" s="1" t="s">
        <v>924</v>
      </c>
      <c r="N1542" s="1" t="s">
        <v>254</v>
      </c>
      <c r="O1542" s="1" t="s">
        <v>2245</v>
      </c>
      <c r="P1542" s="1" t="s">
        <v>73</v>
      </c>
      <c r="Q1542" s="1" t="s">
        <v>144</v>
      </c>
      <c r="R1542" s="1" t="s">
        <v>51</v>
      </c>
      <c r="S1542" s="1" t="s">
        <v>53</v>
      </c>
      <c r="T1542" s="1"/>
      <c r="Y1542" s="1"/>
    </row>
    <row r="1543" spans="1:25" x14ac:dyDescent="0.35">
      <c r="A1543" s="1">
        <v>2724</v>
      </c>
      <c r="B1543" s="1" t="str">
        <f>VLOOKUP(Table1[[#This Row],[Customer ID]],'Customer Lookup'!A:B,2,)</f>
        <v>Erika Clapp</v>
      </c>
      <c r="C1543" s="1">
        <v>88959</v>
      </c>
      <c r="D1543" s="1" t="str">
        <f>_xlfn.XLOOKUP(Table1[[#This Row],[Product Sub-Category]],'Product Lookup'!A:A,'Product Lookup'!B:B)</f>
        <v>Paper</v>
      </c>
      <c r="E1543" s="1">
        <v>10</v>
      </c>
      <c r="F1543" s="4">
        <v>4.9800000000000004</v>
      </c>
      <c r="G1543" s="1">
        <v>0.05</v>
      </c>
      <c r="H1543" s="2">
        <v>42125</v>
      </c>
      <c r="I1543" s="2">
        <v>42126</v>
      </c>
      <c r="J1543" s="1" t="s">
        <v>41</v>
      </c>
      <c r="K1543" s="1">
        <v>37421</v>
      </c>
      <c r="L1543" s="1" t="s">
        <v>32</v>
      </c>
      <c r="M1543" s="1" t="s">
        <v>925</v>
      </c>
      <c r="N1543" s="1" t="s">
        <v>184</v>
      </c>
      <c r="O1543" s="1" t="s">
        <v>2245</v>
      </c>
      <c r="P1543" s="1" t="s">
        <v>58</v>
      </c>
      <c r="Q1543" s="1" t="s">
        <v>83</v>
      </c>
      <c r="R1543" s="1" t="s">
        <v>42</v>
      </c>
      <c r="S1543" s="1" t="s">
        <v>53</v>
      </c>
      <c r="T1543" s="1"/>
      <c r="Y1543" s="1"/>
    </row>
    <row r="1544" spans="1:25" x14ac:dyDescent="0.35">
      <c r="A1544" s="1">
        <v>2724</v>
      </c>
      <c r="B1544" s="1" t="str">
        <f>VLOOKUP(Table1[[#This Row],[Customer ID]],'Customer Lookup'!A:B,2,)</f>
        <v>Erika Clapp</v>
      </c>
      <c r="C1544" s="1">
        <v>88959</v>
      </c>
      <c r="D1544" s="1" t="str">
        <f>_xlfn.XLOOKUP(Table1[[#This Row],[Product Sub-Category]],'Product Lookup'!A:A,'Product Lookup'!B:B)</f>
        <v>Paper</v>
      </c>
      <c r="E1544" s="1">
        <v>18</v>
      </c>
      <c r="F1544" s="4">
        <v>6.48</v>
      </c>
      <c r="G1544" s="1">
        <v>0.05</v>
      </c>
      <c r="H1544" s="2">
        <v>42125</v>
      </c>
      <c r="I1544" s="2">
        <v>42127</v>
      </c>
      <c r="J1544" s="1" t="s">
        <v>41</v>
      </c>
      <c r="K1544" s="1">
        <v>37421</v>
      </c>
      <c r="L1544" s="1" t="s">
        <v>32</v>
      </c>
      <c r="M1544" s="1" t="s">
        <v>925</v>
      </c>
      <c r="N1544" s="1" t="s">
        <v>184</v>
      </c>
      <c r="O1544" s="1" t="s">
        <v>2245</v>
      </c>
      <c r="P1544" s="1" t="s">
        <v>58</v>
      </c>
      <c r="Q1544" s="1" t="s">
        <v>83</v>
      </c>
      <c r="R1544" s="1" t="s">
        <v>42</v>
      </c>
      <c r="S1544" s="1" t="s">
        <v>53</v>
      </c>
      <c r="T1544" s="1"/>
      <c r="Y1544" s="1"/>
    </row>
    <row r="1545" spans="1:25" x14ac:dyDescent="0.35">
      <c r="A1545" s="1">
        <v>2725</v>
      </c>
      <c r="B1545" s="1" t="str">
        <f>VLOOKUP(Table1[[#This Row],[Customer ID]],'Customer Lookup'!A:B,2,)</f>
        <v>Katharine Hudson</v>
      </c>
      <c r="C1545" s="1">
        <v>88958</v>
      </c>
      <c r="D1545" s="1" t="str">
        <f>_xlfn.XLOOKUP(Table1[[#This Row],[Product Sub-Category]],'Product Lookup'!A:A,'Product Lookup'!B:B)</f>
        <v>Pens</v>
      </c>
      <c r="E1545" s="1">
        <v>10</v>
      </c>
      <c r="F1545" s="4">
        <v>28.15</v>
      </c>
      <c r="G1545" s="1">
        <v>0.05</v>
      </c>
      <c r="H1545" s="2">
        <v>42021</v>
      </c>
      <c r="I1545" s="2">
        <v>42022</v>
      </c>
      <c r="J1545" s="1" t="s">
        <v>31</v>
      </c>
      <c r="K1545" s="1">
        <v>37042</v>
      </c>
      <c r="L1545" s="1" t="s">
        <v>32</v>
      </c>
      <c r="M1545" s="1" t="s">
        <v>926</v>
      </c>
      <c r="N1545" s="1" t="s">
        <v>184</v>
      </c>
      <c r="O1545" s="1" t="s">
        <v>1097</v>
      </c>
      <c r="P1545" s="1" t="s">
        <v>58</v>
      </c>
      <c r="Q1545" s="1" t="s">
        <v>25</v>
      </c>
      <c r="R1545" s="1" t="s">
        <v>42</v>
      </c>
      <c r="S1545" s="1" t="s">
        <v>44</v>
      </c>
      <c r="T1545" s="1"/>
      <c r="Y1545" s="1"/>
    </row>
    <row r="1546" spans="1:25" x14ac:dyDescent="0.35">
      <c r="A1546" s="1">
        <v>2729</v>
      </c>
      <c r="B1546" s="1" t="str">
        <f>VLOOKUP(Table1[[#This Row],[Customer ID]],'Customer Lookup'!A:B,2,)</f>
        <v>Penny O Caldwell</v>
      </c>
      <c r="C1546" s="1">
        <v>88114</v>
      </c>
      <c r="D1546" s="1" t="str">
        <f>_xlfn.XLOOKUP(Table1[[#This Row],[Product Sub-Category]],'Product Lookup'!A:A,'Product Lookup'!B:B)</f>
        <v>Tables</v>
      </c>
      <c r="E1546" s="1">
        <v>4</v>
      </c>
      <c r="F1546" s="4">
        <v>230.98</v>
      </c>
      <c r="G1546" s="1">
        <v>0.1</v>
      </c>
      <c r="H1546" s="2">
        <v>42069</v>
      </c>
      <c r="I1546" s="2">
        <v>42073</v>
      </c>
      <c r="J1546" s="1" t="s">
        <v>98</v>
      </c>
      <c r="K1546" s="1">
        <v>98226</v>
      </c>
      <c r="L1546" s="1" t="s">
        <v>22</v>
      </c>
      <c r="M1546" s="1" t="s">
        <v>332</v>
      </c>
      <c r="N1546" s="1" t="s">
        <v>29</v>
      </c>
      <c r="O1546" s="1" t="s">
        <v>2243</v>
      </c>
      <c r="P1546" s="1" t="s">
        <v>34</v>
      </c>
      <c r="Q1546" s="1" t="s">
        <v>123</v>
      </c>
      <c r="R1546" s="1" t="s">
        <v>104</v>
      </c>
      <c r="S1546" s="1" t="s">
        <v>108</v>
      </c>
      <c r="T1546" s="1"/>
      <c r="Y1546" s="1"/>
    </row>
    <row r="1547" spans="1:25" x14ac:dyDescent="0.35">
      <c r="A1547" s="1">
        <v>2737</v>
      </c>
      <c r="B1547" s="1" t="str">
        <f>VLOOKUP(Table1[[#This Row],[Customer ID]],'Customer Lookup'!A:B,2,)</f>
        <v>Rachel Bates</v>
      </c>
      <c r="C1547" s="1">
        <v>89018</v>
      </c>
      <c r="D1547" s="1" t="str">
        <f>_xlfn.XLOOKUP(Table1[[#This Row],[Product Sub-Category]],'Product Lookup'!A:A,'Product Lookup'!B:B)</f>
        <v>Computer Peripherals</v>
      </c>
      <c r="E1547" s="1">
        <v>8</v>
      </c>
      <c r="F1547" s="4">
        <v>100.98</v>
      </c>
      <c r="G1547" s="1">
        <v>0.1</v>
      </c>
      <c r="H1547" s="2">
        <v>42116</v>
      </c>
      <c r="I1547" s="2">
        <v>42118</v>
      </c>
      <c r="J1547" s="1" t="s">
        <v>31</v>
      </c>
      <c r="K1547" s="1">
        <v>5701</v>
      </c>
      <c r="L1547" s="1" t="s">
        <v>32</v>
      </c>
      <c r="M1547" s="1" t="s">
        <v>388</v>
      </c>
      <c r="N1547" s="1" t="s">
        <v>121</v>
      </c>
      <c r="O1547" s="1" t="s">
        <v>2243</v>
      </c>
      <c r="P1547" s="1" t="s">
        <v>73</v>
      </c>
      <c r="Q1547" s="1" t="s">
        <v>144</v>
      </c>
      <c r="R1547" s="1" t="s">
        <v>51</v>
      </c>
      <c r="S1547" s="1" t="s">
        <v>53</v>
      </c>
      <c r="T1547" s="1"/>
      <c r="Y1547" s="1"/>
    </row>
    <row r="1548" spans="1:25" x14ac:dyDescent="0.35">
      <c r="A1548" s="1">
        <v>2737</v>
      </c>
      <c r="B1548" s="1" t="str">
        <f>VLOOKUP(Table1[[#This Row],[Customer ID]],'Customer Lookup'!A:B,2,)</f>
        <v>Rachel Bates</v>
      </c>
      <c r="C1548" s="1">
        <v>89019</v>
      </c>
      <c r="D1548" s="1" t="str">
        <f>_xlfn.XLOOKUP(Table1[[#This Row],[Product Sub-Category]],'Product Lookup'!A:A,'Product Lookup'!B:B)</f>
        <v>Storage</v>
      </c>
      <c r="E1548" s="1">
        <v>12</v>
      </c>
      <c r="F1548" s="4">
        <v>15.31</v>
      </c>
      <c r="G1548" s="1">
        <v>0.05</v>
      </c>
      <c r="H1548" s="2">
        <v>42156</v>
      </c>
      <c r="I1548" s="2">
        <v>42157</v>
      </c>
      <c r="J1548" s="1" t="s">
        <v>50</v>
      </c>
      <c r="K1548" s="1">
        <v>5701</v>
      </c>
      <c r="L1548" s="1" t="s">
        <v>32</v>
      </c>
      <c r="M1548" s="1" t="s">
        <v>388</v>
      </c>
      <c r="N1548" s="1" t="s">
        <v>121</v>
      </c>
      <c r="O1548" s="1" t="s">
        <v>2243</v>
      </c>
      <c r="P1548" s="1" t="s">
        <v>58</v>
      </c>
      <c r="Q1548" s="1" t="s">
        <v>119</v>
      </c>
      <c r="R1548" s="1" t="s">
        <v>51</v>
      </c>
      <c r="S1548" s="1" t="s">
        <v>53</v>
      </c>
      <c r="T1548" s="1"/>
      <c r="Y1548" s="1"/>
    </row>
    <row r="1549" spans="1:25" x14ac:dyDescent="0.35">
      <c r="A1549" s="1">
        <v>2738</v>
      </c>
      <c r="B1549" s="1" t="str">
        <f>VLOOKUP(Table1[[#This Row],[Customer ID]],'Customer Lookup'!A:B,2,)</f>
        <v>Sherri Kramer</v>
      </c>
      <c r="C1549" s="1">
        <v>89017</v>
      </c>
      <c r="D1549" s="1" t="str">
        <f>_xlfn.XLOOKUP(Table1[[#This Row],[Product Sub-Category]],'Product Lookup'!A:A,'Product Lookup'!B:B)</f>
        <v>Computer Peripherals</v>
      </c>
      <c r="E1549" s="1">
        <v>7</v>
      </c>
      <c r="F1549" s="4">
        <v>33.979999999999997</v>
      </c>
      <c r="G1549" s="1">
        <v>0.05</v>
      </c>
      <c r="H1549" s="2">
        <v>42107</v>
      </c>
      <c r="I1549" s="2">
        <v>42109</v>
      </c>
      <c r="J1549" s="1" t="s">
        <v>41</v>
      </c>
      <c r="K1549" s="1">
        <v>5403</v>
      </c>
      <c r="L1549" s="1" t="s">
        <v>32</v>
      </c>
      <c r="M1549" s="1" t="s">
        <v>401</v>
      </c>
      <c r="N1549" s="1" t="s">
        <v>121</v>
      </c>
      <c r="O1549" s="1" t="s">
        <v>1097</v>
      </c>
      <c r="P1549" s="1" t="s">
        <v>73</v>
      </c>
      <c r="Q1549" s="1" t="s">
        <v>144</v>
      </c>
      <c r="R1549" s="1" t="s">
        <v>51</v>
      </c>
      <c r="S1549" s="1" t="s">
        <v>44</v>
      </c>
      <c r="T1549" s="1"/>
      <c r="Y1549" s="1"/>
    </row>
    <row r="1550" spans="1:25" x14ac:dyDescent="0.35">
      <c r="A1550" s="1">
        <v>2741</v>
      </c>
      <c r="B1550" s="1" t="str">
        <f>VLOOKUP(Table1[[#This Row],[Customer ID]],'Customer Lookup'!A:B,2,)</f>
        <v>Megan York</v>
      </c>
      <c r="C1550" s="1">
        <v>89481</v>
      </c>
      <c r="D1550" s="1" t="str">
        <f>_xlfn.XLOOKUP(Table1[[#This Row],[Product Sub-Category]],'Product Lookup'!A:A,'Product Lookup'!B:B)</f>
        <v>Telephones</v>
      </c>
      <c r="E1550" s="1">
        <v>10</v>
      </c>
      <c r="F1550" s="4">
        <v>35.99</v>
      </c>
      <c r="G1550" s="1">
        <v>0.05</v>
      </c>
      <c r="H1550" s="2">
        <v>42075</v>
      </c>
      <c r="I1550" s="2">
        <v>42082</v>
      </c>
      <c r="J1550" s="1" t="s">
        <v>98</v>
      </c>
      <c r="K1550" s="1">
        <v>83605</v>
      </c>
      <c r="L1550" s="1" t="s">
        <v>32</v>
      </c>
      <c r="M1550" s="1" t="s">
        <v>927</v>
      </c>
      <c r="N1550" s="1" t="s">
        <v>682</v>
      </c>
      <c r="O1550" s="1" t="s">
        <v>1097</v>
      </c>
      <c r="P1550" s="1" t="s">
        <v>73</v>
      </c>
      <c r="Q1550" s="1" t="s">
        <v>2234</v>
      </c>
      <c r="R1550" s="1" t="s">
        <v>51</v>
      </c>
      <c r="S1550" s="1" t="s">
        <v>26</v>
      </c>
      <c r="T1550" s="1"/>
      <c r="Y1550" s="1"/>
    </row>
    <row r="1551" spans="1:25" x14ac:dyDescent="0.35">
      <c r="A1551" s="1">
        <v>2745</v>
      </c>
      <c r="B1551" s="1" t="str">
        <f>VLOOKUP(Table1[[#This Row],[Customer ID]],'Customer Lookup'!A:B,2,)</f>
        <v>Arnold Gay</v>
      </c>
      <c r="C1551" s="1">
        <v>86184</v>
      </c>
      <c r="D1551" s="1" t="str">
        <f>_xlfn.XLOOKUP(Table1[[#This Row],[Product Sub-Category]],'Product Lookup'!A:A,'Product Lookup'!B:B)</f>
        <v>Bookcases</v>
      </c>
      <c r="E1551" s="1">
        <v>11</v>
      </c>
      <c r="F1551" s="4">
        <v>220.98</v>
      </c>
      <c r="G1551" s="1">
        <v>0.1</v>
      </c>
      <c r="H1551" s="2">
        <v>42081</v>
      </c>
      <c r="I1551" s="2">
        <v>42082</v>
      </c>
      <c r="J1551" s="1" t="s">
        <v>50</v>
      </c>
      <c r="K1551" s="1">
        <v>85224</v>
      </c>
      <c r="L1551" s="1" t="s">
        <v>22</v>
      </c>
      <c r="M1551" s="1" t="s">
        <v>928</v>
      </c>
      <c r="N1551" s="1" t="s">
        <v>250</v>
      </c>
      <c r="O1551" s="1" t="s">
        <v>2243</v>
      </c>
      <c r="P1551" s="1" t="s">
        <v>34</v>
      </c>
      <c r="Q1551" s="1" t="s">
        <v>151</v>
      </c>
      <c r="R1551" s="1" t="s">
        <v>81</v>
      </c>
      <c r="S1551" s="1" t="s">
        <v>108</v>
      </c>
      <c r="T1551" s="1"/>
      <c r="Y1551" s="1"/>
    </row>
    <row r="1552" spans="1:25" x14ac:dyDescent="0.35">
      <c r="A1552" s="1">
        <v>2747</v>
      </c>
      <c r="B1552" s="1" t="str">
        <f>VLOOKUP(Table1[[#This Row],[Customer ID]],'Customer Lookup'!A:B,2,)</f>
        <v>Brian Grady</v>
      </c>
      <c r="C1552" s="1">
        <v>35200</v>
      </c>
      <c r="D1552" s="1" t="str">
        <f>_xlfn.XLOOKUP(Table1[[#This Row],[Product Sub-Category]],'Product Lookup'!A:A,'Product Lookup'!B:B)</f>
        <v>Furnishings</v>
      </c>
      <c r="E1552" s="1">
        <v>15</v>
      </c>
      <c r="F1552" s="4">
        <v>9.98</v>
      </c>
      <c r="G1552" s="1">
        <v>0.05</v>
      </c>
      <c r="H1552" s="2">
        <v>42040</v>
      </c>
      <c r="I1552" s="2">
        <v>42042</v>
      </c>
      <c r="J1552" s="1" t="s">
        <v>50</v>
      </c>
      <c r="K1552" s="1">
        <v>10115</v>
      </c>
      <c r="L1552" s="1" t="s">
        <v>32</v>
      </c>
      <c r="M1552" s="1" t="s">
        <v>79</v>
      </c>
      <c r="N1552" s="1" t="s">
        <v>62</v>
      </c>
      <c r="O1552" s="1" t="s">
        <v>2243</v>
      </c>
      <c r="P1552" s="1" t="s">
        <v>34</v>
      </c>
      <c r="Q1552" s="1" t="s">
        <v>52</v>
      </c>
      <c r="R1552" s="1" t="s">
        <v>81</v>
      </c>
      <c r="S1552" s="1" t="s">
        <v>53</v>
      </c>
      <c r="T1552" s="1"/>
      <c r="Y1552" s="1"/>
    </row>
    <row r="1553" spans="1:25" x14ac:dyDescent="0.35">
      <c r="A1553" s="1">
        <v>2747</v>
      </c>
      <c r="B1553" s="1" t="str">
        <f>VLOOKUP(Table1[[#This Row],[Customer ID]],'Customer Lookup'!A:B,2,)</f>
        <v>Brian Grady</v>
      </c>
      <c r="C1553" s="1">
        <v>23751</v>
      </c>
      <c r="D1553" s="1" t="str">
        <f>_xlfn.XLOOKUP(Table1[[#This Row],[Product Sub-Category]],'Product Lookup'!A:A,'Product Lookup'!B:B)</f>
        <v>Bookcases</v>
      </c>
      <c r="E1553" s="1">
        <v>44</v>
      </c>
      <c r="F1553" s="4">
        <v>220.98</v>
      </c>
      <c r="G1553" s="1">
        <v>0.1</v>
      </c>
      <c r="H1553" s="2">
        <v>42081</v>
      </c>
      <c r="I1553" s="2">
        <v>42082</v>
      </c>
      <c r="J1553" s="1" t="s">
        <v>50</v>
      </c>
      <c r="K1553" s="1">
        <v>10115</v>
      </c>
      <c r="L1553" s="1" t="s">
        <v>22</v>
      </c>
      <c r="M1553" s="1" t="s">
        <v>79</v>
      </c>
      <c r="N1553" s="1" t="s">
        <v>62</v>
      </c>
      <c r="O1553" s="1" t="s">
        <v>2245</v>
      </c>
      <c r="P1553" s="1" t="s">
        <v>34</v>
      </c>
      <c r="Q1553" s="1" t="s">
        <v>151</v>
      </c>
      <c r="R1553" s="1" t="s">
        <v>81</v>
      </c>
      <c r="S1553" s="1" t="s">
        <v>108</v>
      </c>
      <c r="T1553" s="1"/>
      <c r="Y1553" s="1"/>
    </row>
    <row r="1554" spans="1:25" x14ac:dyDescent="0.35">
      <c r="A1554" s="1">
        <v>2750</v>
      </c>
      <c r="B1554" s="1" t="str">
        <f>VLOOKUP(Table1[[#This Row],[Customer ID]],'Customer Lookup'!A:B,2,)</f>
        <v>Allen Nash</v>
      </c>
      <c r="C1554" s="1">
        <v>91424</v>
      </c>
      <c r="D1554" s="1" t="str">
        <f>_xlfn.XLOOKUP(Table1[[#This Row],[Product Sub-Category]],'Product Lookup'!A:A,'Product Lookup'!B:B)</f>
        <v>Storage</v>
      </c>
      <c r="E1554" s="1">
        <v>4</v>
      </c>
      <c r="F1554" s="4">
        <v>161.55000000000001</v>
      </c>
      <c r="G1554" s="1">
        <v>0.1</v>
      </c>
      <c r="H1554" s="2">
        <v>42071</v>
      </c>
      <c r="I1554" s="2">
        <v>42071</v>
      </c>
      <c r="J1554" s="1" t="s">
        <v>41</v>
      </c>
      <c r="K1554" s="1">
        <v>22980</v>
      </c>
      <c r="L1554" s="1" t="s">
        <v>32</v>
      </c>
      <c r="M1554" s="1" t="s">
        <v>929</v>
      </c>
      <c r="N1554" s="1" t="s">
        <v>117</v>
      </c>
      <c r="O1554" s="1" t="s">
        <v>2243</v>
      </c>
      <c r="P1554" s="1" t="s">
        <v>58</v>
      </c>
      <c r="Q1554" s="1" t="s">
        <v>119</v>
      </c>
      <c r="R1554" s="1" t="s">
        <v>51</v>
      </c>
      <c r="S1554" s="1" t="s">
        <v>53</v>
      </c>
      <c r="T1554" s="1"/>
      <c r="Y1554" s="1"/>
    </row>
    <row r="1555" spans="1:25" x14ac:dyDescent="0.35">
      <c r="A1555" s="1">
        <v>2760</v>
      </c>
      <c r="B1555" s="1" t="str">
        <f>VLOOKUP(Table1[[#This Row],[Customer ID]],'Customer Lookup'!A:B,2,)</f>
        <v>Evan Adkins</v>
      </c>
      <c r="C1555" s="1">
        <v>90724</v>
      </c>
      <c r="D1555" s="1" t="str">
        <f>_xlfn.XLOOKUP(Table1[[#This Row],[Product Sub-Category]],'Product Lookup'!A:A,'Product Lookup'!B:B)</f>
        <v>Pens</v>
      </c>
      <c r="E1555" s="1">
        <v>11</v>
      </c>
      <c r="F1555" s="4">
        <v>22.01</v>
      </c>
      <c r="G1555" s="1">
        <v>0.05</v>
      </c>
      <c r="H1555" s="2">
        <v>42116</v>
      </c>
      <c r="I1555" s="2">
        <v>42118</v>
      </c>
      <c r="J1555" s="1" t="s">
        <v>50</v>
      </c>
      <c r="K1555" s="1">
        <v>6708</v>
      </c>
      <c r="L1555" s="1" t="s">
        <v>32</v>
      </c>
      <c r="M1555" s="1" t="s">
        <v>930</v>
      </c>
      <c r="N1555" s="1" t="s">
        <v>171</v>
      </c>
      <c r="O1555" s="1" t="s">
        <v>2243</v>
      </c>
      <c r="P1555" s="1" t="s">
        <v>58</v>
      </c>
      <c r="Q1555" s="1" t="s">
        <v>25</v>
      </c>
      <c r="R1555" s="1" t="s">
        <v>81</v>
      </c>
      <c r="S1555" s="1" t="s">
        <v>44</v>
      </c>
      <c r="T1555" s="1"/>
      <c r="Y1555" s="1"/>
    </row>
    <row r="1556" spans="1:25" x14ac:dyDescent="0.35">
      <c r="A1556" s="1">
        <v>2764</v>
      </c>
      <c r="B1556" s="1" t="str">
        <f>VLOOKUP(Table1[[#This Row],[Customer ID]],'Customer Lookup'!A:B,2,)</f>
        <v>Arnold Johnson</v>
      </c>
      <c r="C1556" s="1">
        <v>90724</v>
      </c>
      <c r="D1556" s="1" t="str">
        <f>_xlfn.XLOOKUP(Table1[[#This Row],[Product Sub-Category]],'Product Lookup'!A:A,'Product Lookup'!B:B)</f>
        <v>Storage</v>
      </c>
      <c r="E1556" s="1">
        <v>4</v>
      </c>
      <c r="F1556" s="4">
        <v>29.74</v>
      </c>
      <c r="G1556" s="1">
        <v>0.05</v>
      </c>
      <c r="H1556" s="2">
        <v>42116</v>
      </c>
      <c r="I1556" s="2">
        <v>42116</v>
      </c>
      <c r="J1556" s="1" t="s">
        <v>50</v>
      </c>
      <c r="K1556" s="1">
        <v>7601</v>
      </c>
      <c r="L1556" s="1" t="s">
        <v>32</v>
      </c>
      <c r="M1556" s="1" t="s">
        <v>899</v>
      </c>
      <c r="N1556" s="1" t="s">
        <v>46</v>
      </c>
      <c r="O1556" s="1" t="s">
        <v>2243</v>
      </c>
      <c r="P1556" s="1" t="s">
        <v>58</v>
      </c>
      <c r="Q1556" s="1" t="s">
        <v>119</v>
      </c>
      <c r="R1556" s="1" t="s">
        <v>81</v>
      </c>
      <c r="S1556" s="1" t="s">
        <v>53</v>
      </c>
      <c r="T1556" s="1"/>
      <c r="Y1556" s="1"/>
    </row>
    <row r="1557" spans="1:25" x14ac:dyDescent="0.35">
      <c r="A1557" s="1">
        <v>2765</v>
      </c>
      <c r="B1557" s="1" t="str">
        <f>VLOOKUP(Table1[[#This Row],[Customer ID]],'Customer Lookup'!A:B,2,)</f>
        <v>Tracy Schultz</v>
      </c>
      <c r="C1557" s="1">
        <v>90725</v>
      </c>
      <c r="D1557" s="1" t="str">
        <f>_xlfn.XLOOKUP(Table1[[#This Row],[Product Sub-Category]],'Product Lookup'!A:A,'Product Lookup'!B:B)</f>
        <v>Pens</v>
      </c>
      <c r="E1557" s="1">
        <v>7</v>
      </c>
      <c r="F1557" s="4">
        <v>5.85</v>
      </c>
      <c r="G1557" s="1">
        <v>0.05</v>
      </c>
      <c r="H1557" s="2">
        <v>42152</v>
      </c>
      <c r="I1557" s="2">
        <v>42154</v>
      </c>
      <c r="J1557" s="1" t="s">
        <v>98</v>
      </c>
      <c r="K1557" s="1">
        <v>8021</v>
      </c>
      <c r="L1557" s="1" t="s">
        <v>32</v>
      </c>
      <c r="M1557" s="1" t="s">
        <v>931</v>
      </c>
      <c r="N1557" s="1" t="s">
        <v>46</v>
      </c>
      <c r="O1557" s="1" t="s">
        <v>2245</v>
      </c>
      <c r="P1557" s="1" t="s">
        <v>58</v>
      </c>
      <c r="Q1557" s="1" t="s">
        <v>25</v>
      </c>
      <c r="R1557" s="1" t="s">
        <v>81</v>
      </c>
      <c r="S1557" s="1" t="s">
        <v>26</v>
      </c>
      <c r="T1557" s="1"/>
      <c r="Y1557" s="1"/>
    </row>
    <row r="1558" spans="1:25" x14ac:dyDescent="0.35">
      <c r="A1558" s="1">
        <v>2770</v>
      </c>
      <c r="B1558" s="1" t="str">
        <f>VLOOKUP(Table1[[#This Row],[Customer ID]],'Customer Lookup'!A:B,2,)</f>
        <v>Joel Burnette</v>
      </c>
      <c r="C1558" s="1">
        <v>88975</v>
      </c>
      <c r="D1558" s="1" t="str">
        <f>_xlfn.XLOOKUP(Table1[[#This Row],[Product Sub-Category]],'Product Lookup'!A:A,'Product Lookup'!B:B)</f>
        <v>Pens</v>
      </c>
      <c r="E1558" s="1">
        <v>14</v>
      </c>
      <c r="F1558" s="4">
        <v>11.55</v>
      </c>
      <c r="G1558" s="1">
        <v>0.05</v>
      </c>
      <c r="H1558" s="2">
        <v>42071</v>
      </c>
      <c r="I1558" s="2">
        <v>42073</v>
      </c>
      <c r="J1558" s="1" t="s">
        <v>41</v>
      </c>
      <c r="K1558" s="1">
        <v>30338</v>
      </c>
      <c r="L1558" s="1" t="s">
        <v>32</v>
      </c>
      <c r="M1558" s="1" t="s">
        <v>932</v>
      </c>
      <c r="N1558" s="1" t="s">
        <v>254</v>
      </c>
      <c r="O1558" s="1" t="s">
        <v>2245</v>
      </c>
      <c r="P1558" s="1" t="s">
        <v>58</v>
      </c>
      <c r="Q1558" s="1" t="s">
        <v>25</v>
      </c>
      <c r="R1558" s="1" t="s">
        <v>81</v>
      </c>
      <c r="S1558" s="1" t="s">
        <v>26</v>
      </c>
      <c r="T1558" s="1"/>
      <c r="Y1558" s="1"/>
    </row>
    <row r="1559" spans="1:25" x14ac:dyDescent="0.35">
      <c r="A1559" s="1">
        <v>2771</v>
      </c>
      <c r="B1559" s="1" t="str">
        <f>VLOOKUP(Table1[[#This Row],[Customer ID]],'Customer Lookup'!A:B,2,)</f>
        <v>Kevin Wolfe</v>
      </c>
      <c r="C1559" s="1">
        <v>88974</v>
      </c>
      <c r="D1559" s="1" t="str">
        <f>_xlfn.XLOOKUP(Table1[[#This Row],[Product Sub-Category]],'Product Lookup'!A:A,'Product Lookup'!B:B)</f>
        <v>Appliances</v>
      </c>
      <c r="E1559" s="1">
        <v>3</v>
      </c>
      <c r="F1559" s="4">
        <v>177.98</v>
      </c>
      <c r="G1559" s="1">
        <v>0.1</v>
      </c>
      <c r="H1559" s="2">
        <v>42168</v>
      </c>
      <c r="I1559" s="2">
        <v>42168</v>
      </c>
      <c r="J1559" s="1" t="s">
        <v>21</v>
      </c>
      <c r="K1559" s="1">
        <v>30344</v>
      </c>
      <c r="L1559" s="1" t="s">
        <v>32</v>
      </c>
      <c r="M1559" s="1" t="s">
        <v>933</v>
      </c>
      <c r="N1559" s="1" t="s">
        <v>254</v>
      </c>
      <c r="O1559" s="1" t="s">
        <v>1097</v>
      </c>
      <c r="P1559" s="1" t="s">
        <v>58</v>
      </c>
      <c r="Q1559" s="1" t="s">
        <v>196</v>
      </c>
      <c r="R1559" s="1" t="s">
        <v>81</v>
      </c>
      <c r="S1559" s="1" t="s">
        <v>53</v>
      </c>
      <c r="T1559" s="1"/>
      <c r="Y1559" s="1"/>
    </row>
    <row r="1560" spans="1:25" x14ac:dyDescent="0.35">
      <c r="A1560" s="1">
        <v>2773</v>
      </c>
      <c r="B1560" s="1" t="str">
        <f>VLOOKUP(Table1[[#This Row],[Customer ID]],'Customer Lookup'!A:B,2,)</f>
        <v>Christina Zhu</v>
      </c>
      <c r="C1560" s="1">
        <v>91584</v>
      </c>
      <c r="D1560" s="1" t="str">
        <f>_xlfn.XLOOKUP(Table1[[#This Row],[Product Sub-Category]],'Product Lookup'!A:A,'Product Lookup'!B:B)</f>
        <v>Binders</v>
      </c>
      <c r="E1560" s="1">
        <v>2</v>
      </c>
      <c r="F1560" s="4">
        <v>5.18</v>
      </c>
      <c r="G1560" s="1">
        <v>0.05</v>
      </c>
      <c r="H1560" s="2">
        <v>42089</v>
      </c>
      <c r="I1560" s="2">
        <v>42091</v>
      </c>
      <c r="J1560" s="1" t="s">
        <v>31</v>
      </c>
      <c r="K1560" s="1">
        <v>94568</v>
      </c>
      <c r="L1560" s="1" t="s">
        <v>32</v>
      </c>
      <c r="M1560" s="1" t="s">
        <v>502</v>
      </c>
      <c r="N1560" s="1" t="s">
        <v>37</v>
      </c>
      <c r="O1560" s="1" t="s">
        <v>2244</v>
      </c>
      <c r="P1560" s="1" t="s">
        <v>58</v>
      </c>
      <c r="Q1560" s="1" t="s">
        <v>2236</v>
      </c>
      <c r="R1560" s="1" t="s">
        <v>81</v>
      </c>
      <c r="S1560" s="1" t="s">
        <v>53</v>
      </c>
      <c r="T1560" s="1"/>
      <c r="Y1560" s="1"/>
    </row>
    <row r="1561" spans="1:25" x14ac:dyDescent="0.35">
      <c r="A1561" s="1">
        <v>2775</v>
      </c>
      <c r="B1561" s="1" t="str">
        <f>VLOOKUP(Table1[[#This Row],[Customer ID]],'Customer Lookup'!A:B,2,)</f>
        <v>Theodore Rubin</v>
      </c>
      <c r="C1561" s="1">
        <v>91229</v>
      </c>
      <c r="D1561" s="1" t="str">
        <f>_xlfn.XLOOKUP(Table1[[#This Row],[Product Sub-Category]],'Product Lookup'!A:A,'Product Lookup'!B:B)</f>
        <v>Office Machines</v>
      </c>
      <c r="E1561" s="1">
        <v>8</v>
      </c>
      <c r="F1561" s="4">
        <v>574.74</v>
      </c>
      <c r="G1561" s="1">
        <v>0.1</v>
      </c>
      <c r="H1561" s="2">
        <v>42034</v>
      </c>
      <c r="I1561" s="2">
        <v>42039</v>
      </c>
      <c r="J1561" s="1" t="s">
        <v>98</v>
      </c>
      <c r="K1561" s="1">
        <v>60131</v>
      </c>
      <c r="L1561" s="1" t="s">
        <v>32</v>
      </c>
      <c r="M1561" s="1" t="s">
        <v>934</v>
      </c>
      <c r="N1561" s="1" t="s">
        <v>142</v>
      </c>
      <c r="O1561" s="1" t="s">
        <v>2243</v>
      </c>
      <c r="P1561" s="1" t="s">
        <v>73</v>
      </c>
      <c r="Q1561" s="1" t="s">
        <v>74</v>
      </c>
      <c r="R1561" s="1" t="s">
        <v>104</v>
      </c>
      <c r="S1561" s="1" t="s">
        <v>178</v>
      </c>
      <c r="T1561" s="1"/>
      <c r="Y1561" s="1"/>
    </row>
    <row r="1562" spans="1:25" x14ac:dyDescent="0.35">
      <c r="A1562" s="1">
        <v>2776</v>
      </c>
      <c r="B1562" s="1" t="str">
        <f>VLOOKUP(Table1[[#This Row],[Customer ID]],'Customer Lookup'!A:B,2,)</f>
        <v>April Henson</v>
      </c>
      <c r="C1562" s="1">
        <v>91228</v>
      </c>
      <c r="D1562" s="1" t="str">
        <f>_xlfn.XLOOKUP(Table1[[#This Row],[Product Sub-Category]],'Product Lookup'!A:A,'Product Lookup'!B:B)</f>
        <v>Chairs</v>
      </c>
      <c r="E1562" s="1">
        <v>11</v>
      </c>
      <c r="F1562" s="4">
        <v>350.98</v>
      </c>
      <c r="G1562" s="1">
        <v>0.1</v>
      </c>
      <c r="H1562" s="2">
        <v>42016</v>
      </c>
      <c r="I1562" s="2">
        <v>42019</v>
      </c>
      <c r="J1562" s="1" t="s">
        <v>41</v>
      </c>
      <c r="K1562" s="1">
        <v>20877</v>
      </c>
      <c r="L1562" s="1" t="s">
        <v>22</v>
      </c>
      <c r="M1562" s="1" t="s">
        <v>935</v>
      </c>
      <c r="N1562" s="1" t="s">
        <v>268</v>
      </c>
      <c r="O1562" s="1" t="s">
        <v>2243</v>
      </c>
      <c r="P1562" s="1" t="s">
        <v>34</v>
      </c>
      <c r="Q1562" s="1" t="s">
        <v>35</v>
      </c>
      <c r="R1562" s="1" t="s">
        <v>104</v>
      </c>
      <c r="S1562" s="1" t="s">
        <v>36</v>
      </c>
      <c r="T1562" s="1"/>
      <c r="Y1562" s="1"/>
    </row>
    <row r="1563" spans="1:25" x14ac:dyDescent="0.35">
      <c r="A1563" s="1">
        <v>2776</v>
      </c>
      <c r="B1563" s="1" t="str">
        <f>VLOOKUP(Table1[[#This Row],[Customer ID]],'Customer Lookup'!A:B,2,)</f>
        <v>April Henson</v>
      </c>
      <c r="C1563" s="1">
        <v>91228</v>
      </c>
      <c r="D1563" s="1" t="str">
        <f>_xlfn.XLOOKUP(Table1[[#This Row],[Product Sub-Category]],'Product Lookup'!A:A,'Product Lookup'!B:B)</f>
        <v>Pens</v>
      </c>
      <c r="E1563" s="1">
        <v>8</v>
      </c>
      <c r="F1563" s="4">
        <v>1.68</v>
      </c>
      <c r="G1563" s="1">
        <v>0.05</v>
      </c>
      <c r="H1563" s="2">
        <v>42016</v>
      </c>
      <c r="I1563" s="2">
        <v>42018</v>
      </c>
      <c r="J1563" s="1" t="s">
        <v>41</v>
      </c>
      <c r="K1563" s="1">
        <v>20877</v>
      </c>
      <c r="L1563" s="1" t="s">
        <v>32</v>
      </c>
      <c r="M1563" s="1" t="s">
        <v>935</v>
      </c>
      <c r="N1563" s="1" t="s">
        <v>268</v>
      </c>
      <c r="O1563" s="1" t="s">
        <v>2245</v>
      </c>
      <c r="P1563" s="1" t="s">
        <v>58</v>
      </c>
      <c r="Q1563" s="1" t="s">
        <v>25</v>
      </c>
      <c r="R1563" s="1" t="s">
        <v>104</v>
      </c>
      <c r="S1563" s="1" t="s">
        <v>26</v>
      </c>
      <c r="T1563" s="1"/>
      <c r="Y1563" s="1"/>
    </row>
    <row r="1564" spans="1:25" x14ac:dyDescent="0.35">
      <c r="A1564" s="1">
        <v>2778</v>
      </c>
      <c r="B1564" s="1" t="str">
        <f>VLOOKUP(Table1[[#This Row],[Customer ID]],'Customer Lookup'!A:B,2,)</f>
        <v>Alison Jones</v>
      </c>
      <c r="C1564" s="1">
        <v>87160</v>
      </c>
      <c r="D1564" s="1" t="str">
        <f>_xlfn.XLOOKUP(Table1[[#This Row],[Product Sub-Category]],'Product Lookup'!A:A,'Product Lookup'!B:B)</f>
        <v>Telephones</v>
      </c>
      <c r="E1564" s="1">
        <v>12</v>
      </c>
      <c r="F1564" s="4">
        <v>205.99</v>
      </c>
      <c r="G1564" s="1">
        <v>0.1</v>
      </c>
      <c r="H1564" s="2">
        <v>42046</v>
      </c>
      <c r="I1564" s="2">
        <v>42047</v>
      </c>
      <c r="J1564" s="1" t="s">
        <v>21</v>
      </c>
      <c r="K1564" s="1">
        <v>28403</v>
      </c>
      <c r="L1564" s="1" t="s">
        <v>22</v>
      </c>
      <c r="M1564" s="1" t="s">
        <v>469</v>
      </c>
      <c r="N1564" s="1" t="s">
        <v>225</v>
      </c>
      <c r="O1564" s="1" t="s">
        <v>2245</v>
      </c>
      <c r="P1564" s="1" t="s">
        <v>73</v>
      </c>
      <c r="Q1564" s="1" t="s">
        <v>2234</v>
      </c>
      <c r="R1564" s="1" t="s">
        <v>104</v>
      </c>
      <c r="S1564" s="1" t="s">
        <v>53</v>
      </c>
      <c r="T1564" s="1"/>
      <c r="Y1564" s="1"/>
    </row>
    <row r="1565" spans="1:25" x14ac:dyDescent="0.35">
      <c r="A1565" s="1">
        <v>2778</v>
      </c>
      <c r="B1565" s="1" t="str">
        <f>VLOOKUP(Table1[[#This Row],[Customer ID]],'Customer Lookup'!A:B,2,)</f>
        <v>Alison Jones</v>
      </c>
      <c r="C1565" s="1">
        <v>87160</v>
      </c>
      <c r="D1565" s="1" t="str">
        <f>_xlfn.XLOOKUP(Table1[[#This Row],[Product Sub-Category]],'Product Lookup'!A:A,'Product Lookup'!B:B)</f>
        <v>Telephones</v>
      </c>
      <c r="E1565" s="1">
        <v>5</v>
      </c>
      <c r="F1565" s="4">
        <v>205.99</v>
      </c>
      <c r="G1565" s="1">
        <v>0.1</v>
      </c>
      <c r="H1565" s="2">
        <v>42046</v>
      </c>
      <c r="I1565" s="2">
        <v>42047</v>
      </c>
      <c r="J1565" s="1" t="s">
        <v>21</v>
      </c>
      <c r="K1565" s="1">
        <v>28403</v>
      </c>
      <c r="L1565" s="1" t="s">
        <v>32</v>
      </c>
      <c r="M1565" s="1" t="s">
        <v>469</v>
      </c>
      <c r="N1565" s="1" t="s">
        <v>225</v>
      </c>
      <c r="O1565" s="1" t="s">
        <v>2245</v>
      </c>
      <c r="P1565" s="1" t="s">
        <v>73</v>
      </c>
      <c r="Q1565" s="1" t="s">
        <v>2234</v>
      </c>
      <c r="R1565" s="1" t="s">
        <v>104</v>
      </c>
      <c r="S1565" s="1" t="s">
        <v>53</v>
      </c>
      <c r="T1565" s="1"/>
      <c r="Y1565" s="1"/>
    </row>
    <row r="1566" spans="1:25" x14ac:dyDescent="0.35">
      <c r="A1566" s="1">
        <v>2779</v>
      </c>
      <c r="B1566" s="1" t="str">
        <f>VLOOKUP(Table1[[#This Row],[Customer ID]],'Customer Lookup'!A:B,2,)</f>
        <v>Jacob Burgess</v>
      </c>
      <c r="C1566" s="1">
        <v>87161</v>
      </c>
      <c r="D1566" s="1" t="str">
        <f>_xlfn.XLOOKUP(Table1[[#This Row],[Product Sub-Category]],'Product Lookup'!A:A,'Product Lookup'!B:B)</f>
        <v>Telephones</v>
      </c>
      <c r="E1566" s="1">
        <v>11</v>
      </c>
      <c r="F1566" s="4">
        <v>35.99</v>
      </c>
      <c r="G1566" s="1">
        <v>0.05</v>
      </c>
      <c r="H1566" s="2">
        <v>42166</v>
      </c>
      <c r="I1566" s="2">
        <v>42167</v>
      </c>
      <c r="J1566" s="1" t="s">
        <v>41</v>
      </c>
      <c r="K1566" s="1">
        <v>27893</v>
      </c>
      <c r="L1566" s="1" t="s">
        <v>32</v>
      </c>
      <c r="M1566" s="1" t="s">
        <v>936</v>
      </c>
      <c r="N1566" s="1" t="s">
        <v>225</v>
      </c>
      <c r="O1566" s="1" t="s">
        <v>1097</v>
      </c>
      <c r="P1566" s="1" t="s">
        <v>73</v>
      </c>
      <c r="Q1566" s="1" t="s">
        <v>2234</v>
      </c>
      <c r="R1566" s="1" t="s">
        <v>81</v>
      </c>
      <c r="S1566" s="1" t="s">
        <v>26</v>
      </c>
      <c r="T1566" s="1"/>
      <c r="Y1566" s="1"/>
    </row>
    <row r="1567" spans="1:25" x14ac:dyDescent="0.35">
      <c r="A1567" s="1">
        <v>2781</v>
      </c>
      <c r="B1567" s="1" t="str">
        <f>VLOOKUP(Table1[[#This Row],[Customer ID]],'Customer Lookup'!A:B,2,)</f>
        <v>Kelly Byers</v>
      </c>
      <c r="C1567" s="1">
        <v>87162</v>
      </c>
      <c r="D1567" s="1" t="str">
        <f>_xlfn.XLOOKUP(Table1[[#This Row],[Product Sub-Category]],'Product Lookup'!A:A,'Product Lookup'!B:B)</f>
        <v>Binders</v>
      </c>
      <c r="E1567" s="1">
        <v>2</v>
      </c>
      <c r="F1567" s="4">
        <v>2.16</v>
      </c>
      <c r="G1567" s="1">
        <v>0.05</v>
      </c>
      <c r="H1567" s="2">
        <v>42035</v>
      </c>
      <c r="I1567" s="2">
        <v>42039</v>
      </c>
      <c r="J1567" s="1" t="s">
        <v>98</v>
      </c>
      <c r="K1567" s="1">
        <v>97071</v>
      </c>
      <c r="L1567" s="1" t="s">
        <v>32</v>
      </c>
      <c r="M1567" s="1" t="s">
        <v>937</v>
      </c>
      <c r="N1567" s="1" t="s">
        <v>90</v>
      </c>
      <c r="O1567" s="1" t="s">
        <v>1097</v>
      </c>
      <c r="P1567" s="1" t="s">
        <v>58</v>
      </c>
      <c r="Q1567" s="1" t="s">
        <v>2236</v>
      </c>
      <c r="R1567" s="1" t="s">
        <v>104</v>
      </c>
      <c r="S1567" s="1" t="s">
        <v>53</v>
      </c>
      <c r="T1567" s="1"/>
      <c r="Y1567" s="1"/>
    </row>
    <row r="1568" spans="1:25" x14ac:dyDescent="0.35">
      <c r="A1568" s="1">
        <v>2781</v>
      </c>
      <c r="B1568" s="1" t="str">
        <f>VLOOKUP(Table1[[#This Row],[Customer ID]],'Customer Lookup'!A:B,2,)</f>
        <v>Kelly Byers</v>
      </c>
      <c r="C1568" s="1">
        <v>87162</v>
      </c>
      <c r="D1568" s="1" t="str">
        <f>_xlfn.XLOOKUP(Table1[[#This Row],[Product Sub-Category]],'Product Lookup'!A:A,'Product Lookup'!B:B)</f>
        <v>Office Machines</v>
      </c>
      <c r="E1568" s="1">
        <v>11</v>
      </c>
      <c r="F1568" s="4">
        <v>808.49</v>
      </c>
      <c r="G1568" s="1">
        <v>0.1</v>
      </c>
      <c r="H1568" s="2">
        <v>42035</v>
      </c>
      <c r="I1568" s="2">
        <v>42042</v>
      </c>
      <c r="J1568" s="1" t="s">
        <v>98</v>
      </c>
      <c r="K1568" s="1">
        <v>97071</v>
      </c>
      <c r="L1568" s="1" t="s">
        <v>22</v>
      </c>
      <c r="M1568" s="1" t="s">
        <v>937</v>
      </c>
      <c r="N1568" s="1" t="s">
        <v>90</v>
      </c>
      <c r="O1568" s="1" t="s">
        <v>1097</v>
      </c>
      <c r="P1568" s="1" t="s">
        <v>73</v>
      </c>
      <c r="Q1568" s="1" t="s">
        <v>74</v>
      </c>
      <c r="R1568" s="1" t="s">
        <v>104</v>
      </c>
      <c r="S1568" s="1" t="s">
        <v>36</v>
      </c>
      <c r="T1568" s="1"/>
      <c r="Y1568" s="1"/>
    </row>
    <row r="1569" spans="1:25" x14ac:dyDescent="0.35">
      <c r="A1569" s="1">
        <v>2781</v>
      </c>
      <c r="B1569" s="1" t="str">
        <f>VLOOKUP(Table1[[#This Row],[Customer ID]],'Customer Lookup'!A:B,2,)</f>
        <v>Kelly Byers</v>
      </c>
      <c r="C1569" s="1">
        <v>87162</v>
      </c>
      <c r="D1569" s="1" t="str">
        <f>_xlfn.XLOOKUP(Table1[[#This Row],[Product Sub-Category]],'Product Lookup'!A:A,'Product Lookup'!B:B)</f>
        <v>Paper</v>
      </c>
      <c r="E1569" s="1">
        <v>3</v>
      </c>
      <c r="F1569" s="4">
        <v>6.48</v>
      </c>
      <c r="G1569" s="1">
        <v>0.05</v>
      </c>
      <c r="H1569" s="2">
        <v>42035</v>
      </c>
      <c r="I1569" s="2">
        <v>42042</v>
      </c>
      <c r="J1569" s="1" t="s">
        <v>98</v>
      </c>
      <c r="K1569" s="1">
        <v>97071</v>
      </c>
      <c r="L1569" s="1" t="s">
        <v>32</v>
      </c>
      <c r="M1569" s="1" t="s">
        <v>937</v>
      </c>
      <c r="N1569" s="1" t="s">
        <v>90</v>
      </c>
      <c r="O1569" s="1" t="s">
        <v>2245</v>
      </c>
      <c r="P1569" s="1" t="s">
        <v>58</v>
      </c>
      <c r="Q1569" s="1" t="s">
        <v>83</v>
      </c>
      <c r="R1569" s="1" t="s">
        <v>104</v>
      </c>
      <c r="S1569" s="1" t="s">
        <v>53</v>
      </c>
      <c r="T1569" s="1"/>
      <c r="Y1569" s="1"/>
    </row>
    <row r="1570" spans="1:25" x14ac:dyDescent="0.35">
      <c r="A1570" s="1">
        <v>2787</v>
      </c>
      <c r="B1570" s="1" t="str">
        <f>VLOOKUP(Table1[[#This Row],[Customer ID]],'Customer Lookup'!A:B,2,)</f>
        <v>Rodney Kearney</v>
      </c>
      <c r="C1570" s="1">
        <v>91316</v>
      </c>
      <c r="D1570" s="1" t="str">
        <f>_xlfn.XLOOKUP(Table1[[#This Row],[Product Sub-Category]],'Product Lookup'!A:A,'Product Lookup'!B:B)</f>
        <v>Computer Peripherals</v>
      </c>
      <c r="E1570" s="1">
        <v>8</v>
      </c>
      <c r="F1570" s="4">
        <v>47.98</v>
      </c>
      <c r="G1570" s="1">
        <v>0.05</v>
      </c>
      <c r="H1570" s="2">
        <v>42075</v>
      </c>
      <c r="I1570" s="2">
        <v>42076</v>
      </c>
      <c r="J1570" s="1" t="s">
        <v>31</v>
      </c>
      <c r="K1570" s="1">
        <v>70003</v>
      </c>
      <c r="L1570" s="1" t="s">
        <v>22</v>
      </c>
      <c r="M1570" s="1" t="s">
        <v>938</v>
      </c>
      <c r="N1570" s="1" t="s">
        <v>138</v>
      </c>
      <c r="O1570" s="1" t="s">
        <v>2244</v>
      </c>
      <c r="P1570" s="1" t="s">
        <v>73</v>
      </c>
      <c r="Q1570" s="1" t="s">
        <v>144</v>
      </c>
      <c r="R1570" s="1" t="s">
        <v>104</v>
      </c>
      <c r="S1570" s="1" t="s">
        <v>44</v>
      </c>
      <c r="T1570" s="1"/>
      <c r="Y1570" s="1"/>
    </row>
    <row r="1571" spans="1:25" x14ac:dyDescent="0.35">
      <c r="A1571" s="1">
        <v>2791</v>
      </c>
      <c r="B1571" s="1" t="str">
        <f>VLOOKUP(Table1[[#This Row],[Customer ID]],'Customer Lookup'!A:B,2,)</f>
        <v>Dawn Larson</v>
      </c>
      <c r="C1571" s="1">
        <v>88758</v>
      </c>
      <c r="D1571" s="1" t="str">
        <f>_xlfn.XLOOKUP(Table1[[#This Row],[Product Sub-Category]],'Product Lookup'!A:A,'Product Lookup'!B:B)</f>
        <v>Pens</v>
      </c>
      <c r="E1571" s="1">
        <v>7</v>
      </c>
      <c r="F1571" s="4">
        <v>2.88</v>
      </c>
      <c r="G1571" s="1">
        <v>0.05</v>
      </c>
      <c r="H1571" s="2">
        <v>42019</v>
      </c>
      <c r="I1571" s="2">
        <v>42019</v>
      </c>
      <c r="J1571" s="1" t="s">
        <v>41</v>
      </c>
      <c r="K1571" s="1">
        <v>48071</v>
      </c>
      <c r="L1571" s="1" t="s">
        <v>32</v>
      </c>
      <c r="M1571" s="1" t="s">
        <v>939</v>
      </c>
      <c r="N1571" s="1" t="s">
        <v>215</v>
      </c>
      <c r="O1571" s="1" t="s">
        <v>2244</v>
      </c>
      <c r="P1571" s="1" t="s">
        <v>58</v>
      </c>
      <c r="Q1571" s="1" t="s">
        <v>25</v>
      </c>
      <c r="R1571" s="1" t="s">
        <v>81</v>
      </c>
      <c r="S1571" s="1" t="s">
        <v>26</v>
      </c>
      <c r="T1571" s="1"/>
      <c r="Y1571" s="1"/>
    </row>
    <row r="1572" spans="1:25" x14ac:dyDescent="0.35">
      <c r="A1572" s="1">
        <v>2794</v>
      </c>
      <c r="B1572" s="1" t="str">
        <f>VLOOKUP(Table1[[#This Row],[Customer ID]],'Customer Lookup'!A:B,2,)</f>
        <v>Connie Bunn</v>
      </c>
      <c r="C1572" s="1">
        <v>87554</v>
      </c>
      <c r="D1572" s="1" t="str">
        <f>_xlfn.XLOOKUP(Table1[[#This Row],[Product Sub-Category]],'Product Lookup'!A:A,'Product Lookup'!B:B)</f>
        <v>Labels</v>
      </c>
      <c r="E1572" s="1">
        <v>2</v>
      </c>
      <c r="F1572" s="4">
        <v>2.61</v>
      </c>
      <c r="G1572" s="1">
        <v>0.05</v>
      </c>
      <c r="H1572" s="2">
        <v>42083</v>
      </c>
      <c r="I1572" s="2">
        <v>42085</v>
      </c>
      <c r="J1572" s="1" t="s">
        <v>50</v>
      </c>
      <c r="K1572" s="1">
        <v>50158</v>
      </c>
      <c r="L1572" s="1" t="s">
        <v>32</v>
      </c>
      <c r="M1572" s="1" t="s">
        <v>940</v>
      </c>
      <c r="N1572" s="1" t="s">
        <v>228</v>
      </c>
      <c r="O1572" s="1" t="s">
        <v>2244</v>
      </c>
      <c r="P1572" s="1" t="s">
        <v>58</v>
      </c>
      <c r="Q1572" s="1" t="s">
        <v>116</v>
      </c>
      <c r="R1572" s="1" t="s">
        <v>81</v>
      </c>
      <c r="S1572" s="1" t="s">
        <v>53</v>
      </c>
      <c r="T1572" s="1"/>
      <c r="Y1572" s="1"/>
    </row>
    <row r="1573" spans="1:25" x14ac:dyDescent="0.35">
      <c r="A1573" s="1">
        <v>2794</v>
      </c>
      <c r="B1573" s="1" t="str">
        <f>VLOOKUP(Table1[[#This Row],[Customer ID]],'Customer Lookup'!A:B,2,)</f>
        <v>Connie Bunn</v>
      </c>
      <c r="C1573" s="1">
        <v>87555</v>
      </c>
      <c r="D1573" s="1" t="str">
        <f>_xlfn.XLOOKUP(Table1[[#This Row],[Product Sub-Category]],'Product Lookup'!A:A,'Product Lookup'!B:B)</f>
        <v>Paper</v>
      </c>
      <c r="E1573" s="1">
        <v>5</v>
      </c>
      <c r="F1573" s="4">
        <v>4.76</v>
      </c>
      <c r="G1573" s="1">
        <v>0.05</v>
      </c>
      <c r="H1573" s="2">
        <v>42162</v>
      </c>
      <c r="I1573" s="2">
        <v>42162</v>
      </c>
      <c r="J1573" s="1" t="s">
        <v>21</v>
      </c>
      <c r="K1573" s="1">
        <v>50158</v>
      </c>
      <c r="L1573" s="1" t="s">
        <v>32</v>
      </c>
      <c r="M1573" s="1" t="s">
        <v>940</v>
      </c>
      <c r="N1573" s="1" t="s">
        <v>228</v>
      </c>
      <c r="O1573" s="1" t="s">
        <v>2244</v>
      </c>
      <c r="P1573" s="1" t="s">
        <v>58</v>
      </c>
      <c r="Q1573" s="1" t="s">
        <v>83</v>
      </c>
      <c r="R1573" s="1" t="s">
        <v>81</v>
      </c>
      <c r="S1573" s="1" t="s">
        <v>26</v>
      </c>
      <c r="T1573" s="1"/>
      <c r="Y1573" s="1"/>
    </row>
    <row r="1574" spans="1:25" x14ac:dyDescent="0.35">
      <c r="A1574" s="1">
        <v>2795</v>
      </c>
      <c r="B1574" s="1" t="str">
        <f>VLOOKUP(Table1[[#This Row],[Customer ID]],'Customer Lookup'!A:B,2,)</f>
        <v>Harry Burns</v>
      </c>
      <c r="C1574" s="1">
        <v>87556</v>
      </c>
      <c r="D1574" s="1" t="str">
        <f>_xlfn.XLOOKUP(Table1[[#This Row],[Product Sub-Category]],'Product Lookup'!A:A,'Product Lookup'!B:B)</f>
        <v>Pens</v>
      </c>
      <c r="E1574" s="1">
        <v>8</v>
      </c>
      <c r="F1574" s="4">
        <v>3.57</v>
      </c>
      <c r="G1574" s="1">
        <v>0.05</v>
      </c>
      <c r="H1574" s="2">
        <v>42030</v>
      </c>
      <c r="I1574" s="2">
        <v>42032</v>
      </c>
      <c r="J1574" s="1" t="s">
        <v>98</v>
      </c>
      <c r="K1574" s="1">
        <v>50401</v>
      </c>
      <c r="L1574" s="1" t="s">
        <v>32</v>
      </c>
      <c r="M1574" s="1" t="s">
        <v>941</v>
      </c>
      <c r="N1574" s="1" t="s">
        <v>228</v>
      </c>
      <c r="O1574" s="1" t="s">
        <v>2244</v>
      </c>
      <c r="P1574" s="1" t="s">
        <v>58</v>
      </c>
      <c r="Q1574" s="1" t="s">
        <v>25</v>
      </c>
      <c r="R1574" s="1" t="s">
        <v>81</v>
      </c>
      <c r="S1574" s="1" t="s">
        <v>44</v>
      </c>
      <c r="T1574" s="1"/>
      <c r="Y1574" s="1"/>
    </row>
    <row r="1575" spans="1:25" x14ac:dyDescent="0.35">
      <c r="A1575" s="1">
        <v>2795</v>
      </c>
      <c r="B1575" s="1" t="str">
        <f>VLOOKUP(Table1[[#This Row],[Customer ID]],'Customer Lookup'!A:B,2,)</f>
        <v>Harry Burns</v>
      </c>
      <c r="C1575" s="1">
        <v>87556</v>
      </c>
      <c r="D1575" s="1" t="str">
        <f>_xlfn.XLOOKUP(Table1[[#This Row],[Product Sub-Category]],'Product Lookup'!A:A,'Product Lookup'!B:B)</f>
        <v>Telephones</v>
      </c>
      <c r="E1575" s="1">
        <v>14</v>
      </c>
      <c r="F1575" s="4">
        <v>200.99</v>
      </c>
      <c r="G1575" s="1">
        <v>0.1</v>
      </c>
      <c r="H1575" s="2">
        <v>42030</v>
      </c>
      <c r="I1575" s="2">
        <v>42034</v>
      </c>
      <c r="J1575" s="1" t="s">
        <v>98</v>
      </c>
      <c r="K1575" s="1">
        <v>50401</v>
      </c>
      <c r="L1575" s="1" t="s">
        <v>32</v>
      </c>
      <c r="M1575" s="1" t="s">
        <v>941</v>
      </c>
      <c r="N1575" s="1" t="s">
        <v>228</v>
      </c>
      <c r="O1575" s="1" t="s">
        <v>2244</v>
      </c>
      <c r="P1575" s="1" t="s">
        <v>73</v>
      </c>
      <c r="Q1575" s="1" t="s">
        <v>2234</v>
      </c>
      <c r="R1575" s="1" t="s">
        <v>81</v>
      </c>
      <c r="S1575" s="1" t="s">
        <v>53</v>
      </c>
      <c r="T1575" s="1"/>
      <c r="Y1575" s="1"/>
    </row>
    <row r="1576" spans="1:25" x14ac:dyDescent="0.35">
      <c r="A1576" s="1">
        <v>2795</v>
      </c>
      <c r="B1576" s="1" t="str">
        <f>VLOOKUP(Table1[[#This Row],[Customer ID]],'Customer Lookup'!A:B,2,)</f>
        <v>Harry Burns</v>
      </c>
      <c r="C1576" s="1">
        <v>87556</v>
      </c>
      <c r="D1576" s="1" t="str">
        <f>_xlfn.XLOOKUP(Table1[[#This Row],[Product Sub-Category]],'Product Lookup'!A:A,'Product Lookup'!B:B)</f>
        <v>Telephones</v>
      </c>
      <c r="E1576" s="1">
        <v>2</v>
      </c>
      <c r="F1576" s="4">
        <v>195.99</v>
      </c>
      <c r="G1576" s="1">
        <v>0.1</v>
      </c>
      <c r="H1576" s="2">
        <v>42030</v>
      </c>
      <c r="I1576" s="2">
        <v>42030</v>
      </c>
      <c r="J1576" s="1" t="s">
        <v>98</v>
      </c>
      <c r="K1576" s="1">
        <v>50401</v>
      </c>
      <c r="L1576" s="1" t="s">
        <v>32</v>
      </c>
      <c r="M1576" s="1" t="s">
        <v>941</v>
      </c>
      <c r="N1576" s="1" t="s">
        <v>228</v>
      </c>
      <c r="O1576" s="1" t="s">
        <v>2244</v>
      </c>
      <c r="P1576" s="1" t="s">
        <v>73</v>
      </c>
      <c r="Q1576" s="1" t="s">
        <v>2234</v>
      </c>
      <c r="R1576" s="1" t="s">
        <v>81</v>
      </c>
      <c r="S1576" s="1" t="s">
        <v>53</v>
      </c>
      <c r="T1576" s="1"/>
      <c r="Y1576" s="1"/>
    </row>
    <row r="1577" spans="1:25" x14ac:dyDescent="0.35">
      <c r="A1577" s="1">
        <v>2796</v>
      </c>
      <c r="B1577" s="1" t="str">
        <f>VLOOKUP(Table1[[#This Row],[Customer ID]],'Customer Lookup'!A:B,2,)</f>
        <v>Cindy McLeod</v>
      </c>
      <c r="C1577" s="1">
        <v>87553</v>
      </c>
      <c r="D1577" s="1" t="str">
        <f>_xlfn.XLOOKUP(Table1[[#This Row],[Product Sub-Category]],'Product Lookup'!A:A,'Product Lookup'!B:B)</f>
        <v>Binders</v>
      </c>
      <c r="E1577" s="1">
        <v>12</v>
      </c>
      <c r="F1577" s="4">
        <v>30.44</v>
      </c>
      <c r="G1577" s="1">
        <v>0.05</v>
      </c>
      <c r="H1577" s="2">
        <v>42025</v>
      </c>
      <c r="I1577" s="2">
        <v>42027</v>
      </c>
      <c r="J1577" s="1" t="s">
        <v>50</v>
      </c>
      <c r="K1577" s="1">
        <v>51106</v>
      </c>
      <c r="L1577" s="1" t="s">
        <v>32</v>
      </c>
      <c r="M1577" s="1" t="s">
        <v>942</v>
      </c>
      <c r="N1577" s="1" t="s">
        <v>228</v>
      </c>
      <c r="O1577" s="1" t="s">
        <v>2243</v>
      </c>
      <c r="P1577" s="1" t="s">
        <v>58</v>
      </c>
      <c r="Q1577" s="1" t="s">
        <v>2236</v>
      </c>
      <c r="R1577" s="1" t="s">
        <v>81</v>
      </c>
      <c r="S1577" s="1" t="s">
        <v>53</v>
      </c>
      <c r="T1577" s="1"/>
      <c r="Y1577" s="1"/>
    </row>
    <row r="1578" spans="1:25" x14ac:dyDescent="0.35">
      <c r="A1578" s="1">
        <v>2797</v>
      </c>
      <c r="B1578" s="1" t="str">
        <f>VLOOKUP(Table1[[#This Row],[Customer ID]],'Customer Lookup'!A:B,2,)</f>
        <v>Cameron Kendall</v>
      </c>
      <c r="C1578" s="1">
        <v>87552</v>
      </c>
      <c r="D1578" s="1" t="str">
        <f>_xlfn.XLOOKUP(Table1[[#This Row],[Product Sub-Category]],'Product Lookup'!A:A,'Product Lookup'!B:B)</f>
        <v>Computer Peripherals</v>
      </c>
      <c r="E1578" s="1">
        <v>8</v>
      </c>
      <c r="F1578" s="4">
        <v>5.0199999999999996</v>
      </c>
      <c r="G1578" s="1">
        <v>0.05</v>
      </c>
      <c r="H1578" s="2">
        <v>42014</v>
      </c>
      <c r="I1578" s="2">
        <v>42015</v>
      </c>
      <c r="J1578" s="1" t="s">
        <v>50</v>
      </c>
      <c r="K1578" s="1">
        <v>15122</v>
      </c>
      <c r="L1578" s="1" t="s">
        <v>32</v>
      </c>
      <c r="M1578" s="1" t="s">
        <v>943</v>
      </c>
      <c r="N1578" s="1" t="s">
        <v>174</v>
      </c>
      <c r="O1578" s="1" t="s">
        <v>2243</v>
      </c>
      <c r="P1578" s="1" t="s">
        <v>73</v>
      </c>
      <c r="Q1578" s="1" t="s">
        <v>144</v>
      </c>
      <c r="R1578" s="1" t="s">
        <v>104</v>
      </c>
      <c r="S1578" s="1" t="s">
        <v>44</v>
      </c>
      <c r="T1578" s="1"/>
      <c r="Y1578" s="1"/>
    </row>
    <row r="1579" spans="1:25" x14ac:dyDescent="0.35">
      <c r="A1579" s="1">
        <v>2797</v>
      </c>
      <c r="B1579" s="1" t="str">
        <f>VLOOKUP(Table1[[#This Row],[Customer ID]],'Customer Lookup'!A:B,2,)</f>
        <v>Cameron Kendall</v>
      </c>
      <c r="C1579" s="1">
        <v>87553</v>
      </c>
      <c r="D1579" s="1" t="str">
        <f>_xlfn.XLOOKUP(Table1[[#This Row],[Product Sub-Category]],'Product Lookup'!A:A,'Product Lookup'!B:B)</f>
        <v>Labels</v>
      </c>
      <c r="E1579" s="1">
        <v>9</v>
      </c>
      <c r="F1579" s="4">
        <v>4.91</v>
      </c>
      <c r="G1579" s="1">
        <v>0.05</v>
      </c>
      <c r="H1579" s="2">
        <v>42025</v>
      </c>
      <c r="I1579" s="2">
        <v>42026</v>
      </c>
      <c r="J1579" s="1" t="s">
        <v>50</v>
      </c>
      <c r="K1579" s="1">
        <v>15122</v>
      </c>
      <c r="L1579" s="1" t="s">
        <v>32</v>
      </c>
      <c r="M1579" s="1" t="s">
        <v>943</v>
      </c>
      <c r="N1579" s="1" t="s">
        <v>174</v>
      </c>
      <c r="O1579" s="1" t="s">
        <v>1097</v>
      </c>
      <c r="P1579" s="1" t="s">
        <v>58</v>
      </c>
      <c r="Q1579" s="1" t="s">
        <v>116</v>
      </c>
      <c r="R1579" s="1" t="s">
        <v>81</v>
      </c>
      <c r="S1579" s="1" t="s">
        <v>53</v>
      </c>
      <c r="T1579" s="1"/>
      <c r="Y1579" s="1"/>
    </row>
    <row r="1580" spans="1:25" x14ac:dyDescent="0.35">
      <c r="A1580" s="1">
        <v>2801</v>
      </c>
      <c r="B1580" s="1" t="str">
        <f>VLOOKUP(Table1[[#This Row],[Customer ID]],'Customer Lookup'!A:B,2,)</f>
        <v>Jimmy Wang</v>
      </c>
      <c r="C1580" s="1">
        <v>91049</v>
      </c>
      <c r="D1580" s="1" t="str">
        <f>_xlfn.XLOOKUP(Table1[[#This Row],[Product Sub-Category]],'Product Lookup'!A:A,'Product Lookup'!B:B)</f>
        <v>Appliances</v>
      </c>
      <c r="E1580" s="1">
        <v>15</v>
      </c>
      <c r="F1580" s="4">
        <v>17.52</v>
      </c>
      <c r="G1580" s="1">
        <v>0.05</v>
      </c>
      <c r="H1580" s="2">
        <v>42183</v>
      </c>
      <c r="I1580" s="2">
        <v>42188</v>
      </c>
      <c r="J1580" s="1" t="s">
        <v>98</v>
      </c>
      <c r="K1580" s="1">
        <v>85224</v>
      </c>
      <c r="L1580" s="1" t="s">
        <v>32</v>
      </c>
      <c r="M1580" s="1" t="s">
        <v>928</v>
      </c>
      <c r="N1580" s="1" t="s">
        <v>250</v>
      </c>
      <c r="O1580" s="1" t="s">
        <v>1097</v>
      </c>
      <c r="P1580" s="1" t="s">
        <v>58</v>
      </c>
      <c r="Q1580" s="1" t="s">
        <v>196</v>
      </c>
      <c r="R1580" s="1" t="s">
        <v>42</v>
      </c>
      <c r="S1580" s="1" t="s">
        <v>75</v>
      </c>
      <c r="T1580" s="1"/>
      <c r="Y1580" s="1"/>
    </row>
    <row r="1581" spans="1:25" x14ac:dyDescent="0.35">
      <c r="A1581" s="1">
        <v>2803</v>
      </c>
      <c r="B1581" s="1" t="str">
        <f>VLOOKUP(Table1[[#This Row],[Customer ID]],'Customer Lookup'!A:B,2,)</f>
        <v>Catherine Dorsey Burnett</v>
      </c>
      <c r="C1581" s="1">
        <v>86227</v>
      </c>
      <c r="D1581" s="1" t="str">
        <f>_xlfn.XLOOKUP(Table1[[#This Row],[Product Sub-Category]],'Product Lookup'!A:A,'Product Lookup'!B:B)</f>
        <v>Office Machines</v>
      </c>
      <c r="E1581" s="1">
        <v>10</v>
      </c>
      <c r="F1581" s="4">
        <v>500.98</v>
      </c>
      <c r="G1581" s="1">
        <v>0.1</v>
      </c>
      <c r="H1581" s="2">
        <v>42040</v>
      </c>
      <c r="I1581" s="2">
        <v>42041</v>
      </c>
      <c r="J1581" s="1" t="s">
        <v>50</v>
      </c>
      <c r="K1581" s="1">
        <v>90022</v>
      </c>
      <c r="L1581" s="1" t="s">
        <v>22</v>
      </c>
      <c r="M1581" s="1" t="s">
        <v>944</v>
      </c>
      <c r="N1581" s="1" t="s">
        <v>37</v>
      </c>
      <c r="O1581" s="1" t="s">
        <v>1097</v>
      </c>
      <c r="P1581" s="1" t="s">
        <v>73</v>
      </c>
      <c r="Q1581" s="1" t="s">
        <v>74</v>
      </c>
      <c r="R1581" s="1" t="s">
        <v>51</v>
      </c>
      <c r="S1581" s="1" t="s">
        <v>36</v>
      </c>
      <c r="T1581" s="1"/>
      <c r="Y1581" s="1"/>
    </row>
    <row r="1582" spans="1:25" x14ac:dyDescent="0.35">
      <c r="A1582" s="1">
        <v>2803</v>
      </c>
      <c r="B1582" s="1" t="str">
        <f>VLOOKUP(Table1[[#This Row],[Customer ID]],'Customer Lookup'!A:B,2,)</f>
        <v>Catherine Dorsey Burnett</v>
      </c>
      <c r="C1582" s="1">
        <v>86227</v>
      </c>
      <c r="D1582" s="1" t="str">
        <f>_xlfn.XLOOKUP(Table1[[#This Row],[Product Sub-Category]],'Product Lookup'!A:A,'Product Lookup'!B:B)</f>
        <v>Storage</v>
      </c>
      <c r="E1582" s="1">
        <v>1</v>
      </c>
      <c r="F1582" s="4">
        <v>178.47</v>
      </c>
      <c r="G1582" s="1">
        <v>0.1</v>
      </c>
      <c r="H1582" s="2">
        <v>42040</v>
      </c>
      <c r="I1582" s="2">
        <v>42042</v>
      </c>
      <c r="J1582" s="1" t="s">
        <v>50</v>
      </c>
      <c r="K1582" s="1">
        <v>90022</v>
      </c>
      <c r="L1582" s="1" t="s">
        <v>32</v>
      </c>
      <c r="M1582" s="1" t="s">
        <v>944</v>
      </c>
      <c r="N1582" s="1" t="s">
        <v>37</v>
      </c>
      <c r="O1582" s="1" t="s">
        <v>2245</v>
      </c>
      <c r="P1582" s="1" t="s">
        <v>58</v>
      </c>
      <c r="Q1582" s="1" t="s">
        <v>119</v>
      </c>
      <c r="R1582" s="1" t="s">
        <v>51</v>
      </c>
      <c r="S1582" s="1" t="s">
        <v>53</v>
      </c>
      <c r="T1582" s="1"/>
      <c r="Y1582" s="1"/>
    </row>
    <row r="1583" spans="1:25" x14ac:dyDescent="0.35">
      <c r="A1583" s="1">
        <v>2813</v>
      </c>
      <c r="B1583" s="1" t="str">
        <f>VLOOKUP(Table1[[#This Row],[Customer ID]],'Customer Lookup'!A:B,2,)</f>
        <v>Marjorie Burnette</v>
      </c>
      <c r="C1583" s="1">
        <v>88819</v>
      </c>
      <c r="D1583" s="1" t="str">
        <f>_xlfn.XLOOKUP(Table1[[#This Row],[Product Sub-Category]],'Product Lookup'!A:A,'Product Lookup'!B:B)</f>
        <v>Binders</v>
      </c>
      <c r="E1583" s="1">
        <v>12</v>
      </c>
      <c r="F1583" s="4">
        <v>30.56</v>
      </c>
      <c r="G1583" s="1">
        <v>0.05</v>
      </c>
      <c r="H1583" s="2">
        <v>42042</v>
      </c>
      <c r="I1583" s="2">
        <v>42042</v>
      </c>
      <c r="J1583" s="1" t="s">
        <v>50</v>
      </c>
      <c r="K1583" s="1">
        <v>37311</v>
      </c>
      <c r="L1583" s="1" t="s">
        <v>32</v>
      </c>
      <c r="M1583" s="1" t="s">
        <v>945</v>
      </c>
      <c r="N1583" s="1" t="s">
        <v>184</v>
      </c>
      <c r="O1583" s="1" t="s">
        <v>2243</v>
      </c>
      <c r="P1583" s="1" t="s">
        <v>58</v>
      </c>
      <c r="Q1583" s="1" t="s">
        <v>2236</v>
      </c>
      <c r="R1583" s="1" t="s">
        <v>81</v>
      </c>
      <c r="S1583" s="1" t="s">
        <v>53</v>
      </c>
      <c r="T1583" s="1"/>
      <c r="Y1583" s="1"/>
    </row>
    <row r="1584" spans="1:25" x14ac:dyDescent="0.35">
      <c r="A1584" s="1">
        <v>2817</v>
      </c>
      <c r="B1584" s="1" t="str">
        <f>VLOOKUP(Table1[[#This Row],[Customer ID]],'Customer Lookup'!A:B,2,)</f>
        <v>Paul W French</v>
      </c>
      <c r="C1584" s="1">
        <v>89743</v>
      </c>
      <c r="D1584" s="1" t="str">
        <f>_xlfn.XLOOKUP(Table1[[#This Row],[Product Sub-Category]],'Product Lookup'!A:A,'Product Lookup'!B:B)</f>
        <v>Rubber Bands</v>
      </c>
      <c r="E1584" s="1">
        <v>2</v>
      </c>
      <c r="F1584" s="4">
        <v>4.71</v>
      </c>
      <c r="G1584" s="1">
        <v>0.05</v>
      </c>
      <c r="H1584" s="2">
        <v>42156</v>
      </c>
      <c r="I1584" s="2">
        <v>42157</v>
      </c>
      <c r="J1584" s="1" t="s">
        <v>21</v>
      </c>
      <c r="K1584" s="1">
        <v>43055</v>
      </c>
      <c r="L1584" s="1" t="s">
        <v>22</v>
      </c>
      <c r="M1584" s="1" t="s">
        <v>262</v>
      </c>
      <c r="N1584" s="1" t="s">
        <v>124</v>
      </c>
      <c r="O1584" s="1" t="s">
        <v>2243</v>
      </c>
      <c r="P1584" s="1" t="s">
        <v>58</v>
      </c>
      <c r="Q1584" s="1" t="s">
        <v>60</v>
      </c>
      <c r="R1584" s="1" t="s">
        <v>81</v>
      </c>
      <c r="S1584" s="1" t="s">
        <v>26</v>
      </c>
      <c r="T1584" s="1"/>
      <c r="Y1584" s="1"/>
    </row>
    <row r="1585" spans="1:25" x14ac:dyDescent="0.35">
      <c r="A1585" s="1">
        <v>2817</v>
      </c>
      <c r="B1585" s="1" t="str">
        <f>VLOOKUP(Table1[[#This Row],[Customer ID]],'Customer Lookup'!A:B,2,)</f>
        <v>Paul W French</v>
      </c>
      <c r="C1585" s="1">
        <v>89743</v>
      </c>
      <c r="D1585" s="1" t="str">
        <f>_xlfn.XLOOKUP(Table1[[#This Row],[Product Sub-Category]],'Product Lookup'!A:A,'Product Lookup'!B:B)</f>
        <v>Telephones</v>
      </c>
      <c r="E1585" s="1">
        <v>3</v>
      </c>
      <c r="F1585" s="4">
        <v>55.99</v>
      </c>
      <c r="G1585" s="1">
        <v>0.05</v>
      </c>
      <c r="H1585" s="2">
        <v>42156</v>
      </c>
      <c r="I1585" s="2">
        <v>42157</v>
      </c>
      <c r="J1585" s="1" t="s">
        <v>21</v>
      </c>
      <c r="K1585" s="1">
        <v>43055</v>
      </c>
      <c r="L1585" s="1" t="s">
        <v>22</v>
      </c>
      <c r="M1585" s="1" t="s">
        <v>262</v>
      </c>
      <c r="N1585" s="1" t="s">
        <v>124</v>
      </c>
      <c r="O1585" s="1" t="s">
        <v>2244</v>
      </c>
      <c r="P1585" s="1" t="s">
        <v>73</v>
      </c>
      <c r="Q1585" s="1" t="s">
        <v>2234</v>
      </c>
      <c r="R1585" s="1" t="s">
        <v>81</v>
      </c>
      <c r="S1585" s="1" t="s">
        <v>44</v>
      </c>
      <c r="T1585" s="1"/>
      <c r="Y1585" s="1"/>
    </row>
    <row r="1586" spans="1:25" x14ac:dyDescent="0.35">
      <c r="A1586" s="1">
        <v>2820</v>
      </c>
      <c r="B1586" s="1" t="str">
        <f>VLOOKUP(Table1[[#This Row],[Customer ID]],'Customer Lookup'!A:B,2,)</f>
        <v>Laurence Simon</v>
      </c>
      <c r="C1586" s="1">
        <v>87899</v>
      </c>
      <c r="D1586" s="1" t="str">
        <f>_xlfn.XLOOKUP(Table1[[#This Row],[Product Sub-Category]],'Product Lookup'!A:A,'Product Lookup'!B:B)</f>
        <v>Computer Peripherals</v>
      </c>
      <c r="E1586" s="1">
        <v>18</v>
      </c>
      <c r="F1586" s="4">
        <v>6.48</v>
      </c>
      <c r="G1586" s="1">
        <v>0.05</v>
      </c>
      <c r="H1586" s="2">
        <v>42134</v>
      </c>
      <c r="I1586" s="2">
        <v>42136</v>
      </c>
      <c r="J1586" s="1" t="s">
        <v>98</v>
      </c>
      <c r="K1586" s="1">
        <v>63129</v>
      </c>
      <c r="L1586" s="1" t="s">
        <v>32</v>
      </c>
      <c r="M1586" s="1" t="s">
        <v>946</v>
      </c>
      <c r="N1586" s="1" t="s">
        <v>306</v>
      </c>
      <c r="O1586" s="1" t="s">
        <v>2244</v>
      </c>
      <c r="P1586" s="1" t="s">
        <v>73</v>
      </c>
      <c r="Q1586" s="1" t="s">
        <v>144</v>
      </c>
      <c r="R1586" s="1" t="s">
        <v>42</v>
      </c>
      <c r="S1586" s="1" t="s">
        <v>44</v>
      </c>
      <c r="T1586" s="1"/>
      <c r="Y1586" s="1"/>
    </row>
    <row r="1587" spans="1:25" x14ac:dyDescent="0.35">
      <c r="A1587" s="1">
        <v>2820</v>
      </c>
      <c r="B1587" s="1" t="str">
        <f>VLOOKUP(Table1[[#This Row],[Customer ID]],'Customer Lookup'!A:B,2,)</f>
        <v>Laurence Simon</v>
      </c>
      <c r="C1587" s="1">
        <v>87900</v>
      </c>
      <c r="D1587" s="1" t="str">
        <f>_xlfn.XLOOKUP(Table1[[#This Row],[Product Sub-Category]],'Product Lookup'!A:A,'Product Lookup'!B:B)</f>
        <v>Pens</v>
      </c>
      <c r="E1587" s="1">
        <v>14</v>
      </c>
      <c r="F1587" s="4">
        <v>22.01</v>
      </c>
      <c r="G1587" s="1">
        <v>0.05</v>
      </c>
      <c r="H1587" s="2">
        <v>42018</v>
      </c>
      <c r="I1587" s="2">
        <v>42019</v>
      </c>
      <c r="J1587" s="1" t="s">
        <v>31</v>
      </c>
      <c r="K1587" s="1">
        <v>63129</v>
      </c>
      <c r="L1587" s="1" t="s">
        <v>32</v>
      </c>
      <c r="M1587" s="1" t="s">
        <v>946</v>
      </c>
      <c r="N1587" s="1" t="s">
        <v>306</v>
      </c>
      <c r="O1587" s="1" t="s">
        <v>1097</v>
      </c>
      <c r="P1587" s="1" t="s">
        <v>58</v>
      </c>
      <c r="Q1587" s="1" t="s">
        <v>25</v>
      </c>
      <c r="R1587" s="1" t="s">
        <v>42</v>
      </c>
      <c r="S1587" s="1" t="s">
        <v>44</v>
      </c>
      <c r="T1587" s="1"/>
      <c r="Y1587" s="1"/>
    </row>
    <row r="1588" spans="1:25" x14ac:dyDescent="0.35">
      <c r="A1588" s="1">
        <v>2823</v>
      </c>
      <c r="B1588" s="1" t="str">
        <f>VLOOKUP(Table1[[#This Row],[Customer ID]],'Customer Lookup'!A:B,2,)</f>
        <v>Max Hurley</v>
      </c>
      <c r="C1588" s="1">
        <v>87240</v>
      </c>
      <c r="D1588" s="1" t="str">
        <f>_xlfn.XLOOKUP(Table1[[#This Row],[Product Sub-Category]],'Product Lookup'!A:A,'Product Lookup'!B:B)</f>
        <v>Pens</v>
      </c>
      <c r="E1588" s="1">
        <v>11</v>
      </c>
      <c r="F1588" s="4">
        <v>21.98</v>
      </c>
      <c r="G1588" s="1">
        <v>0.05</v>
      </c>
      <c r="H1588" s="2">
        <v>42124</v>
      </c>
      <c r="I1588" s="2">
        <v>42126</v>
      </c>
      <c r="J1588" s="1" t="s">
        <v>98</v>
      </c>
      <c r="K1588" s="1">
        <v>89031</v>
      </c>
      <c r="L1588" s="1" t="s">
        <v>32</v>
      </c>
      <c r="M1588" s="1" t="s">
        <v>947</v>
      </c>
      <c r="N1588" s="1" t="s">
        <v>317</v>
      </c>
      <c r="O1588" s="1" t="s">
        <v>1097</v>
      </c>
      <c r="P1588" s="1" t="s">
        <v>58</v>
      </c>
      <c r="Q1588" s="1" t="s">
        <v>25</v>
      </c>
      <c r="R1588" s="1" t="s">
        <v>81</v>
      </c>
      <c r="S1588" s="1" t="s">
        <v>44</v>
      </c>
      <c r="T1588" s="1"/>
      <c r="Y1588" s="1"/>
    </row>
    <row r="1589" spans="1:25" x14ac:dyDescent="0.35">
      <c r="A1589" s="1">
        <v>2825</v>
      </c>
      <c r="B1589" s="1" t="str">
        <f>VLOOKUP(Table1[[#This Row],[Customer ID]],'Customer Lookup'!A:B,2,)</f>
        <v>Carole Rosen</v>
      </c>
      <c r="C1589" s="1">
        <v>89497</v>
      </c>
      <c r="D1589" s="1" t="str">
        <f>_xlfn.XLOOKUP(Table1[[#This Row],[Product Sub-Category]],'Product Lookup'!A:A,'Product Lookup'!B:B)</f>
        <v>Computer Peripherals</v>
      </c>
      <c r="E1589" s="1">
        <v>3</v>
      </c>
      <c r="F1589" s="4">
        <v>27.48</v>
      </c>
      <c r="G1589" s="1">
        <v>0.05</v>
      </c>
      <c r="H1589" s="2">
        <v>42144</v>
      </c>
      <c r="I1589" s="2">
        <v>42151</v>
      </c>
      <c r="J1589" s="1" t="s">
        <v>98</v>
      </c>
      <c r="K1589" s="1">
        <v>83701</v>
      </c>
      <c r="L1589" s="1" t="s">
        <v>32</v>
      </c>
      <c r="M1589" s="1" t="s">
        <v>908</v>
      </c>
      <c r="N1589" s="1" t="s">
        <v>682</v>
      </c>
      <c r="O1589" s="1" t="s">
        <v>1097</v>
      </c>
      <c r="P1589" s="1" t="s">
        <v>73</v>
      </c>
      <c r="Q1589" s="1" t="s">
        <v>144</v>
      </c>
      <c r="R1589" s="1" t="s">
        <v>104</v>
      </c>
      <c r="S1589" s="1" t="s">
        <v>53</v>
      </c>
      <c r="T1589" s="1"/>
      <c r="Y1589" s="1"/>
    </row>
    <row r="1590" spans="1:25" x14ac:dyDescent="0.35">
      <c r="A1590" s="1">
        <v>2825</v>
      </c>
      <c r="B1590" s="1" t="str">
        <f>VLOOKUP(Table1[[#This Row],[Customer ID]],'Customer Lookup'!A:B,2,)</f>
        <v>Carole Rosen</v>
      </c>
      <c r="C1590" s="1">
        <v>89497</v>
      </c>
      <c r="D1590" s="1" t="str">
        <f>_xlfn.XLOOKUP(Table1[[#This Row],[Product Sub-Category]],'Product Lookup'!A:A,'Product Lookup'!B:B)</f>
        <v>Paper</v>
      </c>
      <c r="E1590" s="1">
        <v>4</v>
      </c>
      <c r="F1590" s="4">
        <v>10.06</v>
      </c>
      <c r="G1590" s="1">
        <v>0.05</v>
      </c>
      <c r="H1590" s="2">
        <v>42144</v>
      </c>
      <c r="I1590" s="2">
        <v>42148</v>
      </c>
      <c r="J1590" s="1" t="s">
        <v>98</v>
      </c>
      <c r="K1590" s="1">
        <v>83701</v>
      </c>
      <c r="L1590" s="1" t="s">
        <v>32</v>
      </c>
      <c r="M1590" s="1" t="s">
        <v>908</v>
      </c>
      <c r="N1590" s="1" t="s">
        <v>682</v>
      </c>
      <c r="O1590" s="1" t="s">
        <v>1097</v>
      </c>
      <c r="P1590" s="1" t="s">
        <v>58</v>
      </c>
      <c r="Q1590" s="1" t="s">
        <v>83</v>
      </c>
      <c r="R1590" s="1" t="s">
        <v>104</v>
      </c>
      <c r="S1590" s="1" t="s">
        <v>26</v>
      </c>
      <c r="T1590" s="1"/>
      <c r="Y1590" s="1"/>
    </row>
    <row r="1591" spans="1:25" x14ac:dyDescent="0.35">
      <c r="A1591" s="1">
        <v>2828</v>
      </c>
      <c r="B1591" s="1" t="str">
        <f>VLOOKUP(Table1[[#This Row],[Customer ID]],'Customer Lookup'!A:B,2,)</f>
        <v>Monica Howard</v>
      </c>
      <c r="C1591" s="1">
        <v>87720</v>
      </c>
      <c r="D1591" s="1" t="str">
        <f>_xlfn.XLOOKUP(Table1[[#This Row],[Product Sub-Category]],'Product Lookup'!A:A,'Product Lookup'!B:B)</f>
        <v>Storage</v>
      </c>
      <c r="E1591" s="1">
        <v>8</v>
      </c>
      <c r="F1591" s="4">
        <v>11.29</v>
      </c>
      <c r="G1591" s="1">
        <v>0.05</v>
      </c>
      <c r="H1591" s="2">
        <v>42054</v>
      </c>
      <c r="I1591" s="2">
        <v>42056</v>
      </c>
      <c r="J1591" s="1" t="s">
        <v>21</v>
      </c>
      <c r="K1591" s="1">
        <v>92243</v>
      </c>
      <c r="L1591" s="1" t="s">
        <v>32</v>
      </c>
      <c r="M1591" s="1" t="s">
        <v>948</v>
      </c>
      <c r="N1591" s="1" t="s">
        <v>37</v>
      </c>
      <c r="O1591" s="1" t="s">
        <v>1097</v>
      </c>
      <c r="P1591" s="1" t="s">
        <v>58</v>
      </c>
      <c r="Q1591" s="1" t="s">
        <v>119</v>
      </c>
      <c r="R1591" s="1" t="s">
        <v>81</v>
      </c>
      <c r="S1591" s="1" t="s">
        <v>53</v>
      </c>
      <c r="T1591" s="1"/>
      <c r="Y1591" s="1"/>
    </row>
    <row r="1592" spans="1:25" x14ac:dyDescent="0.35">
      <c r="A1592" s="1">
        <v>2828</v>
      </c>
      <c r="B1592" s="1" t="str">
        <f>VLOOKUP(Table1[[#This Row],[Customer ID]],'Customer Lookup'!A:B,2,)</f>
        <v>Monica Howard</v>
      </c>
      <c r="C1592" s="1">
        <v>87721</v>
      </c>
      <c r="D1592" s="1" t="str">
        <f>_xlfn.XLOOKUP(Table1[[#This Row],[Product Sub-Category]],'Product Lookup'!A:A,'Product Lookup'!B:B)</f>
        <v>Computer Peripherals</v>
      </c>
      <c r="E1592" s="1">
        <v>12</v>
      </c>
      <c r="F1592" s="4">
        <v>39.479999999999997</v>
      </c>
      <c r="G1592" s="1">
        <v>0.05</v>
      </c>
      <c r="H1592" s="2">
        <v>42156</v>
      </c>
      <c r="I1592" s="2">
        <v>42157</v>
      </c>
      <c r="J1592" s="1" t="s">
        <v>50</v>
      </c>
      <c r="K1592" s="1">
        <v>92243</v>
      </c>
      <c r="L1592" s="1" t="s">
        <v>32</v>
      </c>
      <c r="M1592" s="1" t="s">
        <v>948</v>
      </c>
      <c r="N1592" s="1" t="s">
        <v>37</v>
      </c>
      <c r="O1592" s="1" t="s">
        <v>2244</v>
      </c>
      <c r="P1592" s="1" t="s">
        <v>73</v>
      </c>
      <c r="Q1592" s="1" t="s">
        <v>144</v>
      </c>
      <c r="R1592" s="1" t="s">
        <v>81</v>
      </c>
      <c r="S1592" s="1" t="s">
        <v>44</v>
      </c>
      <c r="T1592" s="1"/>
      <c r="Y1592" s="1"/>
    </row>
    <row r="1593" spans="1:25" x14ac:dyDescent="0.35">
      <c r="A1593" s="1">
        <v>2833</v>
      </c>
      <c r="B1593" s="1" t="str">
        <f>VLOOKUP(Table1[[#This Row],[Customer ID]],'Customer Lookup'!A:B,2,)</f>
        <v>Tim Connolly</v>
      </c>
      <c r="C1593" s="1">
        <v>91030</v>
      </c>
      <c r="D1593" s="1" t="str">
        <f>_xlfn.XLOOKUP(Table1[[#This Row],[Product Sub-Category]],'Product Lookup'!A:A,'Product Lookup'!B:B)</f>
        <v>Bookcases</v>
      </c>
      <c r="E1593" s="1">
        <v>4</v>
      </c>
      <c r="F1593" s="4">
        <v>140.97999999999999</v>
      </c>
      <c r="G1593" s="1">
        <v>0.1</v>
      </c>
      <c r="H1593" s="2">
        <v>42088</v>
      </c>
      <c r="I1593" s="2">
        <v>42090</v>
      </c>
      <c r="J1593" s="1" t="s">
        <v>31</v>
      </c>
      <c r="K1593" s="1">
        <v>55076</v>
      </c>
      <c r="L1593" s="1" t="s">
        <v>22</v>
      </c>
      <c r="M1593" s="1" t="s">
        <v>949</v>
      </c>
      <c r="N1593" s="1" t="s">
        <v>55</v>
      </c>
      <c r="O1593" s="1" t="s">
        <v>2244</v>
      </c>
      <c r="P1593" s="1" t="s">
        <v>34</v>
      </c>
      <c r="Q1593" s="1" t="s">
        <v>151</v>
      </c>
      <c r="R1593" s="1" t="s">
        <v>51</v>
      </c>
      <c r="S1593" s="1" t="s">
        <v>108</v>
      </c>
      <c r="T1593" s="1"/>
      <c r="Y1593" s="1"/>
    </row>
    <row r="1594" spans="1:25" x14ac:dyDescent="0.35">
      <c r="A1594" s="1">
        <v>2833</v>
      </c>
      <c r="B1594" s="1" t="str">
        <f>VLOOKUP(Table1[[#This Row],[Customer ID]],'Customer Lookup'!A:B,2,)</f>
        <v>Tim Connolly</v>
      </c>
      <c r="C1594" s="1">
        <v>91030</v>
      </c>
      <c r="D1594" s="1" t="str">
        <f>_xlfn.XLOOKUP(Table1[[#This Row],[Product Sub-Category]],'Product Lookup'!A:A,'Product Lookup'!B:B)</f>
        <v>Telephones</v>
      </c>
      <c r="E1594" s="1">
        <v>15</v>
      </c>
      <c r="F1594" s="4">
        <v>65.989999999999995</v>
      </c>
      <c r="G1594" s="1">
        <v>0.05</v>
      </c>
      <c r="H1594" s="2">
        <v>42088</v>
      </c>
      <c r="I1594" s="2">
        <v>42089</v>
      </c>
      <c r="J1594" s="1" t="s">
        <v>31</v>
      </c>
      <c r="K1594" s="1">
        <v>55076</v>
      </c>
      <c r="L1594" s="1" t="s">
        <v>32</v>
      </c>
      <c r="M1594" s="1" t="s">
        <v>949</v>
      </c>
      <c r="N1594" s="1" t="s">
        <v>55</v>
      </c>
      <c r="O1594" s="1" t="s">
        <v>2244</v>
      </c>
      <c r="P1594" s="1" t="s">
        <v>73</v>
      </c>
      <c r="Q1594" s="1" t="s">
        <v>2234</v>
      </c>
      <c r="R1594" s="1" t="s">
        <v>51</v>
      </c>
      <c r="S1594" s="1" t="s">
        <v>53</v>
      </c>
      <c r="T1594" s="1"/>
      <c r="Y1594" s="1"/>
    </row>
    <row r="1595" spans="1:25" x14ac:dyDescent="0.35">
      <c r="A1595" s="1">
        <v>2837</v>
      </c>
      <c r="B1595" s="1" t="str">
        <f>VLOOKUP(Table1[[#This Row],[Customer ID]],'Customer Lookup'!A:B,2,)</f>
        <v>Leslie Hawley</v>
      </c>
      <c r="C1595" s="1">
        <v>89801</v>
      </c>
      <c r="D1595" s="1" t="str">
        <f>_xlfn.XLOOKUP(Table1[[#This Row],[Product Sub-Category]],'Product Lookup'!A:A,'Product Lookup'!B:B)</f>
        <v>Office Machines</v>
      </c>
      <c r="E1595" s="1">
        <v>13</v>
      </c>
      <c r="F1595" s="4">
        <v>51.98</v>
      </c>
      <c r="G1595" s="1">
        <v>0.05</v>
      </c>
      <c r="H1595" s="2">
        <v>42071</v>
      </c>
      <c r="I1595" s="2">
        <v>42073</v>
      </c>
      <c r="J1595" s="1" t="s">
        <v>21</v>
      </c>
      <c r="K1595" s="1">
        <v>74133</v>
      </c>
      <c r="L1595" s="1" t="s">
        <v>32</v>
      </c>
      <c r="M1595" s="1" t="s">
        <v>950</v>
      </c>
      <c r="N1595" s="1" t="s">
        <v>217</v>
      </c>
      <c r="O1595" s="1" t="s">
        <v>2244</v>
      </c>
      <c r="P1595" s="1" t="s">
        <v>73</v>
      </c>
      <c r="Q1595" s="1" t="s">
        <v>74</v>
      </c>
      <c r="R1595" s="1" t="s">
        <v>42</v>
      </c>
      <c r="S1595" s="1" t="s">
        <v>75</v>
      </c>
      <c r="T1595" s="1"/>
      <c r="Y1595" s="1"/>
    </row>
    <row r="1596" spans="1:25" x14ac:dyDescent="0.35">
      <c r="A1596" s="1">
        <v>2837</v>
      </c>
      <c r="B1596" s="1" t="str">
        <f>VLOOKUP(Table1[[#This Row],[Customer ID]],'Customer Lookup'!A:B,2,)</f>
        <v>Leslie Hawley</v>
      </c>
      <c r="C1596" s="1">
        <v>89801</v>
      </c>
      <c r="D1596" s="1" t="str">
        <f>_xlfn.XLOOKUP(Table1[[#This Row],[Product Sub-Category]],'Product Lookup'!A:A,'Product Lookup'!B:B)</f>
        <v>Office Machines</v>
      </c>
      <c r="E1596" s="1">
        <v>3</v>
      </c>
      <c r="F1596" s="4">
        <v>80.97</v>
      </c>
      <c r="G1596" s="1">
        <v>0.05</v>
      </c>
      <c r="H1596" s="2">
        <v>42071</v>
      </c>
      <c r="I1596" s="2">
        <v>42074</v>
      </c>
      <c r="J1596" s="1" t="s">
        <v>21</v>
      </c>
      <c r="K1596" s="1">
        <v>74133</v>
      </c>
      <c r="L1596" s="1" t="s">
        <v>22</v>
      </c>
      <c r="M1596" s="1" t="s">
        <v>950</v>
      </c>
      <c r="N1596" s="1" t="s">
        <v>217</v>
      </c>
      <c r="O1596" s="1" t="s">
        <v>2245</v>
      </c>
      <c r="P1596" s="1" t="s">
        <v>73</v>
      </c>
      <c r="Q1596" s="1" t="s">
        <v>74</v>
      </c>
      <c r="R1596" s="1" t="s">
        <v>42</v>
      </c>
      <c r="S1596" s="1" t="s">
        <v>36</v>
      </c>
      <c r="T1596" s="1"/>
      <c r="Y1596" s="1"/>
    </row>
    <row r="1597" spans="1:25" x14ac:dyDescent="0.35">
      <c r="A1597" s="1">
        <v>2840</v>
      </c>
      <c r="B1597" s="1" t="str">
        <f>VLOOKUP(Table1[[#This Row],[Customer ID]],'Customer Lookup'!A:B,2,)</f>
        <v>Bob Berg</v>
      </c>
      <c r="C1597" s="1">
        <v>87884</v>
      </c>
      <c r="D1597" s="1" t="str">
        <f>_xlfn.XLOOKUP(Table1[[#This Row],[Product Sub-Category]],'Product Lookup'!A:A,'Product Lookup'!B:B)</f>
        <v>Pens</v>
      </c>
      <c r="E1597" s="1">
        <v>16</v>
      </c>
      <c r="F1597" s="4">
        <v>21.98</v>
      </c>
      <c r="G1597" s="1">
        <v>0.05</v>
      </c>
      <c r="H1597" s="2">
        <v>42082</v>
      </c>
      <c r="I1597" s="2">
        <v>42083</v>
      </c>
      <c r="J1597" s="1" t="s">
        <v>21</v>
      </c>
      <c r="K1597" s="1">
        <v>33161</v>
      </c>
      <c r="L1597" s="1" t="s">
        <v>32</v>
      </c>
      <c r="M1597" s="1" t="s">
        <v>951</v>
      </c>
      <c r="N1597" s="1" t="s">
        <v>242</v>
      </c>
      <c r="O1597" s="1" t="s">
        <v>2245</v>
      </c>
      <c r="P1597" s="1" t="s">
        <v>58</v>
      </c>
      <c r="Q1597" s="1" t="s">
        <v>25</v>
      </c>
      <c r="R1597" s="1" t="s">
        <v>81</v>
      </c>
      <c r="S1597" s="1" t="s">
        <v>44</v>
      </c>
      <c r="T1597" s="1"/>
      <c r="Y1597" s="1"/>
    </row>
    <row r="1598" spans="1:25" x14ac:dyDescent="0.35">
      <c r="A1598" s="1">
        <v>2840</v>
      </c>
      <c r="B1598" s="1" t="str">
        <f>VLOOKUP(Table1[[#This Row],[Customer ID]],'Customer Lookup'!A:B,2,)</f>
        <v>Bob Berg</v>
      </c>
      <c r="C1598" s="1">
        <v>87885</v>
      </c>
      <c r="D1598" s="1" t="str">
        <f>_xlfn.XLOOKUP(Table1[[#This Row],[Product Sub-Category]],'Product Lookup'!A:A,'Product Lookup'!B:B)</f>
        <v>Furnishings</v>
      </c>
      <c r="E1598" s="1">
        <v>17</v>
      </c>
      <c r="F1598" s="4">
        <v>15.68</v>
      </c>
      <c r="G1598" s="1">
        <v>0.05</v>
      </c>
      <c r="H1598" s="2">
        <v>42166</v>
      </c>
      <c r="I1598" s="2">
        <v>42168</v>
      </c>
      <c r="J1598" s="1" t="s">
        <v>50</v>
      </c>
      <c r="K1598" s="1">
        <v>33161</v>
      </c>
      <c r="L1598" s="1" t="s">
        <v>32</v>
      </c>
      <c r="M1598" s="1" t="s">
        <v>951</v>
      </c>
      <c r="N1598" s="1" t="s">
        <v>242</v>
      </c>
      <c r="O1598" s="1" t="s">
        <v>2245</v>
      </c>
      <c r="P1598" s="1" t="s">
        <v>34</v>
      </c>
      <c r="Q1598" s="1" t="s">
        <v>52</v>
      </c>
      <c r="R1598" s="1" t="s">
        <v>81</v>
      </c>
      <c r="S1598" s="1" t="s">
        <v>44</v>
      </c>
      <c r="T1598" s="1"/>
      <c r="Y1598" s="1"/>
    </row>
    <row r="1599" spans="1:25" x14ac:dyDescent="0.35">
      <c r="A1599" s="1">
        <v>2840</v>
      </c>
      <c r="B1599" s="1" t="str">
        <f>VLOOKUP(Table1[[#This Row],[Customer ID]],'Customer Lookup'!A:B,2,)</f>
        <v>Bob Berg</v>
      </c>
      <c r="C1599" s="1">
        <v>87885</v>
      </c>
      <c r="D1599" s="1" t="str">
        <f>_xlfn.XLOOKUP(Table1[[#This Row],[Product Sub-Category]],'Product Lookup'!A:A,'Product Lookup'!B:B)</f>
        <v>Furnishings</v>
      </c>
      <c r="E1599" s="1">
        <v>18</v>
      </c>
      <c r="F1599" s="4">
        <v>14.98</v>
      </c>
      <c r="G1599" s="1">
        <v>0.05</v>
      </c>
      <c r="H1599" s="2">
        <v>42166</v>
      </c>
      <c r="I1599" s="2">
        <v>42167</v>
      </c>
      <c r="J1599" s="1" t="s">
        <v>50</v>
      </c>
      <c r="K1599" s="1">
        <v>33161</v>
      </c>
      <c r="L1599" s="1" t="s">
        <v>32</v>
      </c>
      <c r="M1599" s="1" t="s">
        <v>951</v>
      </c>
      <c r="N1599" s="1" t="s">
        <v>242</v>
      </c>
      <c r="O1599" s="1" t="s">
        <v>2245</v>
      </c>
      <c r="P1599" s="1" t="s">
        <v>34</v>
      </c>
      <c r="Q1599" s="1" t="s">
        <v>52</v>
      </c>
      <c r="R1599" s="1" t="s">
        <v>81</v>
      </c>
      <c r="S1599" s="1" t="s">
        <v>44</v>
      </c>
      <c r="T1599" s="1"/>
      <c r="Y1599" s="1"/>
    </row>
    <row r="1600" spans="1:25" x14ac:dyDescent="0.35">
      <c r="A1600" s="1">
        <v>2840</v>
      </c>
      <c r="B1600" s="1" t="str">
        <f>VLOOKUP(Table1[[#This Row],[Customer ID]],'Customer Lookup'!A:B,2,)</f>
        <v>Bob Berg</v>
      </c>
      <c r="C1600" s="1">
        <v>87885</v>
      </c>
      <c r="D1600" s="1" t="str">
        <f>_xlfn.XLOOKUP(Table1[[#This Row],[Product Sub-Category]],'Product Lookup'!A:A,'Product Lookup'!B:B)</f>
        <v>Paper</v>
      </c>
      <c r="E1600" s="1">
        <v>1</v>
      </c>
      <c r="F1600" s="4">
        <v>38.76</v>
      </c>
      <c r="G1600" s="1">
        <v>0.05</v>
      </c>
      <c r="H1600" s="2">
        <v>42166</v>
      </c>
      <c r="I1600" s="2">
        <v>42167</v>
      </c>
      <c r="J1600" s="1" t="s">
        <v>50</v>
      </c>
      <c r="K1600" s="1">
        <v>33161</v>
      </c>
      <c r="L1600" s="1" t="s">
        <v>32</v>
      </c>
      <c r="M1600" s="1" t="s">
        <v>951</v>
      </c>
      <c r="N1600" s="1" t="s">
        <v>242</v>
      </c>
      <c r="O1600" s="1" t="s">
        <v>2245</v>
      </c>
      <c r="P1600" s="1" t="s">
        <v>58</v>
      </c>
      <c r="Q1600" s="1" t="s">
        <v>83</v>
      </c>
      <c r="R1600" s="1" t="s">
        <v>81</v>
      </c>
      <c r="S1600" s="1" t="s">
        <v>53</v>
      </c>
      <c r="T1600" s="1"/>
      <c r="Y1600" s="1"/>
    </row>
    <row r="1601" spans="1:25" x14ac:dyDescent="0.35">
      <c r="A1601" s="1">
        <v>2847</v>
      </c>
      <c r="B1601" s="1" t="str">
        <f>VLOOKUP(Table1[[#This Row],[Customer ID]],'Customer Lookup'!A:B,2,)</f>
        <v>Vanessa Day</v>
      </c>
      <c r="C1601" s="1">
        <v>85928</v>
      </c>
      <c r="D1601" s="1" t="str">
        <f>_xlfn.XLOOKUP(Table1[[#This Row],[Product Sub-Category]],'Product Lookup'!A:A,'Product Lookup'!B:B)</f>
        <v>Envelopes</v>
      </c>
      <c r="E1601" s="1">
        <v>3</v>
      </c>
      <c r="F1601" s="4">
        <v>90.48</v>
      </c>
      <c r="G1601" s="1">
        <v>0.05</v>
      </c>
      <c r="H1601" s="2">
        <v>42103</v>
      </c>
      <c r="I1601" s="2">
        <v>42105</v>
      </c>
      <c r="J1601" s="1" t="s">
        <v>31</v>
      </c>
      <c r="K1601" s="1">
        <v>38017</v>
      </c>
      <c r="L1601" s="1" t="s">
        <v>32</v>
      </c>
      <c r="M1601" s="1" t="s">
        <v>952</v>
      </c>
      <c r="N1601" s="1" t="s">
        <v>184</v>
      </c>
      <c r="O1601" s="1" t="s">
        <v>2245</v>
      </c>
      <c r="P1601" s="1" t="s">
        <v>58</v>
      </c>
      <c r="Q1601" s="1" t="s">
        <v>61</v>
      </c>
      <c r="R1601" s="1" t="s">
        <v>81</v>
      </c>
      <c r="S1601" s="1" t="s">
        <v>53</v>
      </c>
      <c r="T1601" s="1"/>
      <c r="Y1601" s="1"/>
    </row>
    <row r="1602" spans="1:25" x14ac:dyDescent="0.35">
      <c r="A1602" s="1">
        <v>2847</v>
      </c>
      <c r="B1602" s="1" t="str">
        <f>VLOOKUP(Table1[[#This Row],[Customer ID]],'Customer Lookup'!A:B,2,)</f>
        <v>Vanessa Day</v>
      </c>
      <c r="C1602" s="1">
        <v>85928</v>
      </c>
      <c r="D1602" s="1" t="str">
        <f>_xlfn.XLOOKUP(Table1[[#This Row],[Product Sub-Category]],'Product Lookup'!A:A,'Product Lookup'!B:B)</f>
        <v>Furnishings</v>
      </c>
      <c r="E1602" s="1">
        <v>9</v>
      </c>
      <c r="F1602" s="4">
        <v>9.77</v>
      </c>
      <c r="G1602" s="1">
        <v>0.05</v>
      </c>
      <c r="H1602" s="2">
        <v>42103</v>
      </c>
      <c r="I1602" s="2">
        <v>42104</v>
      </c>
      <c r="J1602" s="1" t="s">
        <v>31</v>
      </c>
      <c r="K1602" s="1">
        <v>38017</v>
      </c>
      <c r="L1602" s="1" t="s">
        <v>32</v>
      </c>
      <c r="M1602" s="1" t="s">
        <v>952</v>
      </c>
      <c r="N1602" s="1" t="s">
        <v>184</v>
      </c>
      <c r="O1602" s="1" t="s">
        <v>2245</v>
      </c>
      <c r="P1602" s="1" t="s">
        <v>34</v>
      </c>
      <c r="Q1602" s="1" t="s">
        <v>52</v>
      </c>
      <c r="R1602" s="1" t="s">
        <v>81</v>
      </c>
      <c r="S1602" s="1" t="s">
        <v>75</v>
      </c>
      <c r="T1602" s="1"/>
      <c r="Y1602" s="1"/>
    </row>
    <row r="1603" spans="1:25" x14ac:dyDescent="0.35">
      <c r="A1603" s="1">
        <v>2847</v>
      </c>
      <c r="B1603" s="1" t="str">
        <f>VLOOKUP(Table1[[#This Row],[Customer ID]],'Customer Lookup'!A:B,2,)</f>
        <v>Vanessa Day</v>
      </c>
      <c r="C1603" s="1">
        <v>85928</v>
      </c>
      <c r="D1603" s="1" t="str">
        <f>_xlfn.XLOOKUP(Table1[[#This Row],[Product Sub-Category]],'Product Lookup'!A:A,'Product Lookup'!B:B)</f>
        <v>Pens</v>
      </c>
      <c r="E1603" s="1">
        <v>1</v>
      </c>
      <c r="F1603" s="4">
        <v>34.99</v>
      </c>
      <c r="G1603" s="1">
        <v>0.05</v>
      </c>
      <c r="H1603" s="2">
        <v>42103</v>
      </c>
      <c r="I1603" s="2">
        <v>42105</v>
      </c>
      <c r="J1603" s="1" t="s">
        <v>31</v>
      </c>
      <c r="K1603" s="1">
        <v>38017</v>
      </c>
      <c r="L1603" s="1" t="s">
        <v>32</v>
      </c>
      <c r="M1603" s="1" t="s">
        <v>952</v>
      </c>
      <c r="N1603" s="1" t="s">
        <v>184</v>
      </c>
      <c r="O1603" s="1" t="s">
        <v>2245</v>
      </c>
      <c r="P1603" s="1" t="s">
        <v>58</v>
      </c>
      <c r="Q1603" s="1" t="s">
        <v>25</v>
      </c>
      <c r="R1603" s="1" t="s">
        <v>81</v>
      </c>
      <c r="S1603" s="1" t="s">
        <v>53</v>
      </c>
      <c r="T1603" s="1"/>
      <c r="Y1603" s="1"/>
    </row>
    <row r="1604" spans="1:25" x14ac:dyDescent="0.35">
      <c r="A1604" s="1">
        <v>2848</v>
      </c>
      <c r="B1604" s="1" t="str">
        <f>VLOOKUP(Table1[[#This Row],[Customer ID]],'Customer Lookup'!A:B,2,)</f>
        <v>Eileen Dalton</v>
      </c>
      <c r="C1604" s="1">
        <v>85929</v>
      </c>
      <c r="D1604" s="1" t="str">
        <f>_xlfn.XLOOKUP(Table1[[#This Row],[Product Sub-Category]],'Product Lookup'!A:A,'Product Lookup'!B:B)</f>
        <v>Computer Peripherals</v>
      </c>
      <c r="E1604" s="1">
        <v>16</v>
      </c>
      <c r="F1604" s="4">
        <v>49.99</v>
      </c>
      <c r="G1604" s="1">
        <v>0.05</v>
      </c>
      <c r="H1604" s="2">
        <v>42161</v>
      </c>
      <c r="I1604" s="2">
        <v>42163</v>
      </c>
      <c r="J1604" s="1" t="s">
        <v>50</v>
      </c>
      <c r="K1604" s="1">
        <v>38401</v>
      </c>
      <c r="L1604" s="1" t="s">
        <v>32</v>
      </c>
      <c r="M1604" s="1" t="s">
        <v>953</v>
      </c>
      <c r="N1604" s="1" t="s">
        <v>184</v>
      </c>
      <c r="O1604" s="1" t="s">
        <v>2244</v>
      </c>
      <c r="P1604" s="1" t="s">
        <v>73</v>
      </c>
      <c r="Q1604" s="1" t="s">
        <v>144</v>
      </c>
      <c r="R1604" s="1" t="s">
        <v>81</v>
      </c>
      <c r="S1604" s="1" t="s">
        <v>53</v>
      </c>
      <c r="T1604" s="1"/>
      <c r="Y1604" s="1"/>
    </row>
    <row r="1605" spans="1:25" x14ac:dyDescent="0.35">
      <c r="A1605" s="1">
        <v>2851</v>
      </c>
      <c r="B1605" s="1" t="str">
        <f>VLOOKUP(Table1[[#This Row],[Customer ID]],'Customer Lookup'!A:B,2,)</f>
        <v>Annie Sherrill</v>
      </c>
      <c r="C1605" s="1">
        <v>86454</v>
      </c>
      <c r="D1605" s="1" t="str">
        <f>_xlfn.XLOOKUP(Table1[[#This Row],[Product Sub-Category]],'Product Lookup'!A:A,'Product Lookup'!B:B)</f>
        <v>Telephones</v>
      </c>
      <c r="E1605" s="1">
        <v>11</v>
      </c>
      <c r="F1605" s="4">
        <v>115.99</v>
      </c>
      <c r="G1605" s="1">
        <v>0.1</v>
      </c>
      <c r="H1605" s="2">
        <v>42103</v>
      </c>
      <c r="I1605" s="2">
        <v>42107</v>
      </c>
      <c r="J1605" s="1" t="s">
        <v>98</v>
      </c>
      <c r="K1605" s="1">
        <v>79762</v>
      </c>
      <c r="L1605" s="1" t="s">
        <v>32</v>
      </c>
      <c r="M1605" s="1" t="s">
        <v>954</v>
      </c>
      <c r="N1605" s="1" t="s">
        <v>112</v>
      </c>
      <c r="O1605" s="1" t="s">
        <v>1097</v>
      </c>
      <c r="P1605" s="1" t="s">
        <v>73</v>
      </c>
      <c r="Q1605" s="1" t="s">
        <v>2234</v>
      </c>
      <c r="R1605" s="1" t="s">
        <v>104</v>
      </c>
      <c r="S1605" s="1" t="s">
        <v>53</v>
      </c>
      <c r="T1605" s="1"/>
      <c r="Y1605" s="1"/>
    </row>
    <row r="1606" spans="1:25" x14ac:dyDescent="0.35">
      <c r="A1606" s="1">
        <v>2855</v>
      </c>
      <c r="B1606" s="1" t="str">
        <f>VLOOKUP(Table1[[#This Row],[Customer ID]],'Customer Lookup'!A:B,2,)</f>
        <v>Vicki Womble</v>
      </c>
      <c r="C1606" s="1">
        <v>87316</v>
      </c>
      <c r="D1606" s="1" t="str">
        <f>_xlfn.XLOOKUP(Table1[[#This Row],[Product Sub-Category]],'Product Lookup'!A:A,'Product Lookup'!B:B)</f>
        <v>Binders</v>
      </c>
      <c r="E1606" s="1">
        <v>10</v>
      </c>
      <c r="F1606" s="4">
        <v>7.84</v>
      </c>
      <c r="G1606" s="1">
        <v>0.05</v>
      </c>
      <c r="H1606" s="2">
        <v>42025</v>
      </c>
      <c r="I1606" s="2">
        <v>42026</v>
      </c>
      <c r="J1606" s="1" t="s">
        <v>50</v>
      </c>
      <c r="K1606" s="1">
        <v>98198</v>
      </c>
      <c r="L1606" s="1" t="s">
        <v>32</v>
      </c>
      <c r="M1606" s="1" t="s">
        <v>955</v>
      </c>
      <c r="N1606" s="1" t="s">
        <v>29</v>
      </c>
      <c r="O1606" s="1" t="s">
        <v>1097</v>
      </c>
      <c r="P1606" s="1" t="s">
        <v>58</v>
      </c>
      <c r="Q1606" s="1" t="s">
        <v>2236</v>
      </c>
      <c r="R1606" s="1" t="s">
        <v>81</v>
      </c>
      <c r="S1606" s="1" t="s">
        <v>53</v>
      </c>
      <c r="T1606" s="1"/>
      <c r="Y1606" s="1"/>
    </row>
    <row r="1607" spans="1:25" x14ac:dyDescent="0.35">
      <c r="A1607" s="1">
        <v>2855</v>
      </c>
      <c r="B1607" s="1" t="str">
        <f>VLOOKUP(Table1[[#This Row],[Customer ID]],'Customer Lookup'!A:B,2,)</f>
        <v>Vicki Womble</v>
      </c>
      <c r="C1607" s="1">
        <v>87316</v>
      </c>
      <c r="D1607" s="1" t="str">
        <f>_xlfn.XLOOKUP(Table1[[#This Row],[Product Sub-Category]],'Product Lookup'!A:A,'Product Lookup'!B:B)</f>
        <v>Furnishings</v>
      </c>
      <c r="E1607" s="1">
        <v>10</v>
      </c>
      <c r="F1607" s="4">
        <v>105.34</v>
      </c>
      <c r="G1607" s="1">
        <v>0.1</v>
      </c>
      <c r="H1607" s="2">
        <v>42025</v>
      </c>
      <c r="I1607" s="2">
        <v>42026</v>
      </c>
      <c r="J1607" s="1" t="s">
        <v>50</v>
      </c>
      <c r="K1607" s="1">
        <v>98198</v>
      </c>
      <c r="L1607" s="1" t="s">
        <v>32</v>
      </c>
      <c r="M1607" s="1" t="s">
        <v>955</v>
      </c>
      <c r="N1607" s="1" t="s">
        <v>29</v>
      </c>
      <c r="O1607" s="1" t="s">
        <v>1097</v>
      </c>
      <c r="P1607" s="1" t="s">
        <v>34</v>
      </c>
      <c r="Q1607" s="1" t="s">
        <v>52</v>
      </c>
      <c r="R1607" s="1" t="s">
        <v>81</v>
      </c>
      <c r="S1607" s="1" t="s">
        <v>178</v>
      </c>
      <c r="T1607" s="1"/>
      <c r="Y1607" s="1"/>
    </row>
    <row r="1608" spans="1:25" x14ac:dyDescent="0.35">
      <c r="A1608" s="1">
        <v>2855</v>
      </c>
      <c r="B1608" s="1" t="str">
        <f>VLOOKUP(Table1[[#This Row],[Customer ID]],'Customer Lookup'!A:B,2,)</f>
        <v>Vicki Womble</v>
      </c>
      <c r="C1608" s="1">
        <v>87317</v>
      </c>
      <c r="D1608" s="1" t="str">
        <f>_xlfn.XLOOKUP(Table1[[#This Row],[Product Sub-Category]],'Product Lookup'!A:A,'Product Lookup'!B:B)</f>
        <v>Office Machines</v>
      </c>
      <c r="E1608" s="1">
        <v>1</v>
      </c>
      <c r="F1608" s="4">
        <v>6783.02</v>
      </c>
      <c r="G1608" s="1">
        <v>0.15</v>
      </c>
      <c r="H1608" s="2">
        <v>42073</v>
      </c>
      <c r="I1608" s="2">
        <v>42077</v>
      </c>
      <c r="J1608" s="1" t="s">
        <v>98</v>
      </c>
      <c r="K1608" s="1">
        <v>98198</v>
      </c>
      <c r="L1608" s="1" t="s">
        <v>32</v>
      </c>
      <c r="M1608" s="1" t="s">
        <v>955</v>
      </c>
      <c r="N1608" s="1" t="s">
        <v>29</v>
      </c>
      <c r="O1608" s="1" t="s">
        <v>2245</v>
      </c>
      <c r="P1608" s="1" t="s">
        <v>73</v>
      </c>
      <c r="Q1608" s="1" t="s">
        <v>74</v>
      </c>
      <c r="R1608" s="1" t="s">
        <v>104</v>
      </c>
      <c r="S1608" s="1" t="s">
        <v>178</v>
      </c>
      <c r="T1608" s="1"/>
      <c r="Y1608" s="1"/>
    </row>
    <row r="1609" spans="1:25" x14ac:dyDescent="0.35">
      <c r="A1609" s="1">
        <v>2858</v>
      </c>
      <c r="B1609" s="1" t="str">
        <f>VLOOKUP(Table1[[#This Row],[Customer ID]],'Customer Lookup'!A:B,2,)</f>
        <v>Jerry Webster</v>
      </c>
      <c r="C1609" s="1">
        <v>88279</v>
      </c>
      <c r="D1609" s="1" t="str">
        <f>_xlfn.XLOOKUP(Table1[[#This Row],[Product Sub-Category]],'Product Lookup'!A:A,'Product Lookup'!B:B)</f>
        <v>Pens</v>
      </c>
      <c r="E1609" s="1">
        <v>3</v>
      </c>
      <c r="F1609" s="4">
        <v>2.94</v>
      </c>
      <c r="G1609" s="1">
        <v>0.05</v>
      </c>
      <c r="H1609" s="2">
        <v>42141</v>
      </c>
      <c r="I1609" s="2">
        <v>42142</v>
      </c>
      <c r="J1609" s="1" t="s">
        <v>50</v>
      </c>
      <c r="K1609" s="1">
        <v>32259</v>
      </c>
      <c r="L1609" s="1" t="s">
        <v>32</v>
      </c>
      <c r="M1609" s="1" t="s">
        <v>839</v>
      </c>
      <c r="N1609" s="1" t="s">
        <v>242</v>
      </c>
      <c r="O1609" s="1" t="s">
        <v>2245</v>
      </c>
      <c r="P1609" s="1" t="s">
        <v>58</v>
      </c>
      <c r="Q1609" s="1" t="s">
        <v>25</v>
      </c>
      <c r="R1609" s="1" t="s">
        <v>81</v>
      </c>
      <c r="S1609" s="1" t="s">
        <v>26</v>
      </c>
      <c r="T1609" s="1"/>
      <c r="Y1609" s="1"/>
    </row>
    <row r="1610" spans="1:25" x14ac:dyDescent="0.35">
      <c r="A1610" s="1">
        <v>2858</v>
      </c>
      <c r="B1610" s="1" t="str">
        <f>VLOOKUP(Table1[[#This Row],[Customer ID]],'Customer Lookup'!A:B,2,)</f>
        <v>Jerry Webster</v>
      </c>
      <c r="C1610" s="1">
        <v>88282</v>
      </c>
      <c r="D1610" s="1" t="str">
        <f>_xlfn.XLOOKUP(Table1[[#This Row],[Product Sub-Category]],'Product Lookup'!A:A,'Product Lookup'!B:B)</f>
        <v>Binders</v>
      </c>
      <c r="E1610" s="1">
        <v>30</v>
      </c>
      <c r="F1610" s="4">
        <v>67.28</v>
      </c>
      <c r="G1610" s="1">
        <v>0.05</v>
      </c>
      <c r="H1610" s="2">
        <v>42147</v>
      </c>
      <c r="I1610" s="2">
        <v>42152</v>
      </c>
      <c r="J1610" s="1" t="s">
        <v>98</v>
      </c>
      <c r="K1610" s="1">
        <v>32259</v>
      </c>
      <c r="L1610" s="1" t="s">
        <v>32</v>
      </c>
      <c r="M1610" s="1" t="s">
        <v>839</v>
      </c>
      <c r="N1610" s="1" t="s">
        <v>242</v>
      </c>
      <c r="O1610" s="1" t="s">
        <v>2245</v>
      </c>
      <c r="P1610" s="1" t="s">
        <v>58</v>
      </c>
      <c r="Q1610" s="1" t="s">
        <v>2236</v>
      </c>
      <c r="R1610" s="1" t="s">
        <v>81</v>
      </c>
      <c r="S1610" s="1" t="s">
        <v>53</v>
      </c>
      <c r="T1610" s="1"/>
      <c r="Y1610" s="1"/>
    </row>
    <row r="1611" spans="1:25" x14ac:dyDescent="0.35">
      <c r="A1611" s="1">
        <v>2858</v>
      </c>
      <c r="B1611" s="1" t="str">
        <f>VLOOKUP(Table1[[#This Row],[Customer ID]],'Customer Lookup'!A:B,2,)</f>
        <v>Jerry Webster</v>
      </c>
      <c r="C1611" s="1">
        <v>88282</v>
      </c>
      <c r="D1611" s="1" t="str">
        <f>_xlfn.XLOOKUP(Table1[[#This Row],[Product Sub-Category]],'Product Lookup'!A:A,'Product Lookup'!B:B)</f>
        <v>Bookcases</v>
      </c>
      <c r="E1611" s="1">
        <v>42</v>
      </c>
      <c r="F1611" s="4">
        <v>130.97999999999999</v>
      </c>
      <c r="G1611" s="1">
        <v>0.1</v>
      </c>
      <c r="H1611" s="2">
        <v>42147</v>
      </c>
      <c r="I1611" s="2">
        <v>42147</v>
      </c>
      <c r="J1611" s="1" t="s">
        <v>98</v>
      </c>
      <c r="K1611" s="1">
        <v>32259</v>
      </c>
      <c r="L1611" s="1" t="s">
        <v>22</v>
      </c>
      <c r="M1611" s="1" t="s">
        <v>839</v>
      </c>
      <c r="N1611" s="1" t="s">
        <v>242</v>
      </c>
      <c r="O1611" s="1" t="s">
        <v>2245</v>
      </c>
      <c r="P1611" s="1" t="s">
        <v>34</v>
      </c>
      <c r="Q1611" s="1" t="s">
        <v>151</v>
      </c>
      <c r="R1611" s="1" t="s">
        <v>81</v>
      </c>
      <c r="S1611" s="1" t="s">
        <v>108</v>
      </c>
      <c r="T1611" s="1"/>
      <c r="Y1611" s="1"/>
    </row>
    <row r="1612" spans="1:25" x14ac:dyDescent="0.35">
      <c r="A1612" s="1">
        <v>2858</v>
      </c>
      <c r="B1612" s="1" t="str">
        <f>VLOOKUP(Table1[[#This Row],[Customer ID]],'Customer Lookup'!A:B,2,)</f>
        <v>Jerry Webster</v>
      </c>
      <c r="C1612" s="1">
        <v>88282</v>
      </c>
      <c r="D1612" s="1" t="str">
        <f>_xlfn.XLOOKUP(Table1[[#This Row],[Product Sub-Category]],'Product Lookup'!A:A,'Product Lookup'!B:B)</f>
        <v>Pens</v>
      </c>
      <c r="E1612" s="1">
        <v>28</v>
      </c>
      <c r="F1612" s="4">
        <v>2.78</v>
      </c>
      <c r="G1612" s="1">
        <v>0.05</v>
      </c>
      <c r="H1612" s="2">
        <v>42147</v>
      </c>
      <c r="I1612" s="2">
        <v>42147</v>
      </c>
      <c r="J1612" s="1" t="s">
        <v>98</v>
      </c>
      <c r="K1612" s="1">
        <v>32259</v>
      </c>
      <c r="L1612" s="1" t="s">
        <v>32</v>
      </c>
      <c r="M1612" s="1" t="s">
        <v>839</v>
      </c>
      <c r="N1612" s="1" t="s">
        <v>242</v>
      </c>
      <c r="O1612" s="1" t="s">
        <v>2245</v>
      </c>
      <c r="P1612" s="1" t="s">
        <v>58</v>
      </c>
      <c r="Q1612" s="1" t="s">
        <v>25</v>
      </c>
      <c r="R1612" s="1" t="s">
        <v>81</v>
      </c>
      <c r="S1612" s="1" t="s">
        <v>26</v>
      </c>
      <c r="T1612" s="1"/>
      <c r="Y1612" s="1"/>
    </row>
    <row r="1613" spans="1:25" x14ac:dyDescent="0.35">
      <c r="A1613" s="1">
        <v>2859</v>
      </c>
      <c r="B1613" s="1" t="str">
        <f>VLOOKUP(Table1[[#This Row],[Customer ID]],'Customer Lookup'!A:B,2,)</f>
        <v>Brad H Blake</v>
      </c>
      <c r="C1613" s="1">
        <v>88281</v>
      </c>
      <c r="D1613" s="1" t="str">
        <f>_xlfn.XLOOKUP(Table1[[#This Row],[Product Sub-Category]],'Product Lookup'!A:A,'Product Lookup'!B:B)</f>
        <v>Storage</v>
      </c>
      <c r="E1613" s="1">
        <v>23</v>
      </c>
      <c r="F1613" s="4">
        <v>142.86000000000001</v>
      </c>
      <c r="G1613" s="1">
        <v>0.1</v>
      </c>
      <c r="H1613" s="2">
        <v>42095</v>
      </c>
      <c r="I1613" s="2">
        <v>42097</v>
      </c>
      <c r="J1613" s="1" t="s">
        <v>31</v>
      </c>
      <c r="K1613" s="1">
        <v>32601</v>
      </c>
      <c r="L1613" s="1" t="s">
        <v>32</v>
      </c>
      <c r="M1613" s="1" t="s">
        <v>209</v>
      </c>
      <c r="N1613" s="1" t="s">
        <v>242</v>
      </c>
      <c r="O1613" s="1" t="s">
        <v>2244</v>
      </c>
      <c r="P1613" s="1" t="s">
        <v>58</v>
      </c>
      <c r="Q1613" s="1" t="s">
        <v>119</v>
      </c>
      <c r="R1613" s="1" t="s">
        <v>81</v>
      </c>
      <c r="S1613" s="1" t="s">
        <v>53</v>
      </c>
      <c r="T1613" s="1"/>
      <c r="Y1613" s="1"/>
    </row>
    <row r="1614" spans="1:25" x14ac:dyDescent="0.35">
      <c r="A1614" s="1">
        <v>2861</v>
      </c>
      <c r="B1614" s="1" t="str">
        <f>VLOOKUP(Table1[[#This Row],[Customer ID]],'Customer Lookup'!A:B,2,)</f>
        <v>Dwight Robinson</v>
      </c>
      <c r="C1614" s="1">
        <v>88280</v>
      </c>
      <c r="D1614" s="1" t="str">
        <f>_xlfn.XLOOKUP(Table1[[#This Row],[Product Sub-Category]],'Product Lookup'!A:A,'Product Lookup'!B:B)</f>
        <v>Telephones</v>
      </c>
      <c r="E1614" s="1">
        <v>11</v>
      </c>
      <c r="F1614" s="4">
        <v>20.99</v>
      </c>
      <c r="G1614" s="1">
        <v>0.05</v>
      </c>
      <c r="H1614" s="2">
        <v>42063</v>
      </c>
      <c r="I1614" s="2">
        <v>42063</v>
      </c>
      <c r="J1614" s="1" t="s">
        <v>50</v>
      </c>
      <c r="K1614" s="1">
        <v>67601</v>
      </c>
      <c r="L1614" s="1" t="s">
        <v>32</v>
      </c>
      <c r="M1614" s="1" t="s">
        <v>956</v>
      </c>
      <c r="N1614" s="1" t="s">
        <v>145</v>
      </c>
      <c r="O1614" s="1" t="s">
        <v>2244</v>
      </c>
      <c r="P1614" s="1" t="s">
        <v>73</v>
      </c>
      <c r="Q1614" s="1" t="s">
        <v>2234</v>
      </c>
      <c r="R1614" s="1" t="s">
        <v>81</v>
      </c>
      <c r="S1614" s="1" t="s">
        <v>75</v>
      </c>
      <c r="T1614" s="1"/>
      <c r="Y1614" s="1"/>
    </row>
    <row r="1615" spans="1:25" x14ac:dyDescent="0.35">
      <c r="A1615" s="1">
        <v>2862</v>
      </c>
      <c r="B1615" s="1" t="str">
        <f>VLOOKUP(Table1[[#This Row],[Customer ID]],'Customer Lookup'!A:B,2,)</f>
        <v>Carrie High</v>
      </c>
      <c r="C1615" s="1">
        <v>88278</v>
      </c>
      <c r="D1615" s="1" t="str">
        <f>_xlfn.XLOOKUP(Table1[[#This Row],[Product Sub-Category]],'Product Lookup'!A:A,'Product Lookup'!B:B)</f>
        <v>Furnishings</v>
      </c>
      <c r="E1615" s="1">
        <v>9</v>
      </c>
      <c r="F1615" s="4">
        <v>12.22</v>
      </c>
      <c r="G1615" s="1">
        <v>0.05</v>
      </c>
      <c r="H1615" s="2">
        <v>42105</v>
      </c>
      <c r="I1615" s="2">
        <v>42106</v>
      </c>
      <c r="J1615" s="1" t="s">
        <v>21</v>
      </c>
      <c r="K1615" s="1">
        <v>68128</v>
      </c>
      <c r="L1615" s="1" t="s">
        <v>32</v>
      </c>
      <c r="M1615" s="1" t="s">
        <v>957</v>
      </c>
      <c r="N1615" s="1" t="s">
        <v>302</v>
      </c>
      <c r="O1615" s="1" t="s">
        <v>2244</v>
      </c>
      <c r="P1615" s="1" t="s">
        <v>34</v>
      </c>
      <c r="Q1615" s="1" t="s">
        <v>52</v>
      </c>
      <c r="R1615" s="1" t="s">
        <v>81</v>
      </c>
      <c r="S1615" s="1" t="s">
        <v>44</v>
      </c>
      <c r="T1615" s="1"/>
      <c r="Y1615" s="1"/>
    </row>
    <row r="1616" spans="1:25" x14ac:dyDescent="0.35">
      <c r="A1616" s="1">
        <v>2865</v>
      </c>
      <c r="B1616" s="1" t="str">
        <f>VLOOKUP(Table1[[#This Row],[Customer ID]],'Customer Lookup'!A:B,2,)</f>
        <v>Roberta Mitchell</v>
      </c>
      <c r="C1616" s="1">
        <v>90871</v>
      </c>
      <c r="D1616" s="1" t="str">
        <f>_xlfn.XLOOKUP(Table1[[#This Row],[Product Sub-Category]],'Product Lookup'!A:A,'Product Lookup'!B:B)</f>
        <v>Furnishings</v>
      </c>
      <c r="E1616" s="1">
        <v>4</v>
      </c>
      <c r="F1616" s="4">
        <v>13.79</v>
      </c>
      <c r="G1616" s="1">
        <v>0.05</v>
      </c>
      <c r="H1616" s="2">
        <v>42058</v>
      </c>
      <c r="I1616" s="2">
        <v>42060</v>
      </c>
      <c r="J1616" s="1" t="s">
        <v>41</v>
      </c>
      <c r="K1616" s="1">
        <v>75460</v>
      </c>
      <c r="L1616" s="1" t="s">
        <v>32</v>
      </c>
      <c r="M1616" s="1" t="s">
        <v>958</v>
      </c>
      <c r="N1616" s="1" t="s">
        <v>112</v>
      </c>
      <c r="O1616" s="1" t="s">
        <v>2244</v>
      </c>
      <c r="P1616" s="1" t="s">
        <v>34</v>
      </c>
      <c r="Q1616" s="1" t="s">
        <v>52</v>
      </c>
      <c r="R1616" s="1" t="s">
        <v>81</v>
      </c>
      <c r="S1616" s="1" t="s">
        <v>53</v>
      </c>
      <c r="T1616" s="1"/>
      <c r="Y1616" s="1"/>
    </row>
    <row r="1617" spans="1:25" x14ac:dyDescent="0.35">
      <c r="A1617" s="1">
        <v>2865</v>
      </c>
      <c r="B1617" s="1" t="str">
        <f>VLOOKUP(Table1[[#This Row],[Customer ID]],'Customer Lookup'!A:B,2,)</f>
        <v>Roberta Mitchell</v>
      </c>
      <c r="C1617" s="1">
        <v>90871</v>
      </c>
      <c r="D1617" s="1" t="str">
        <f>_xlfn.XLOOKUP(Table1[[#This Row],[Product Sub-Category]],'Product Lookup'!A:A,'Product Lookup'!B:B)</f>
        <v>Storage</v>
      </c>
      <c r="E1617" s="1">
        <v>8</v>
      </c>
      <c r="F1617" s="4">
        <v>33.29</v>
      </c>
      <c r="G1617" s="1">
        <v>0.05</v>
      </c>
      <c r="H1617" s="2">
        <v>42058</v>
      </c>
      <c r="I1617" s="2">
        <v>42059</v>
      </c>
      <c r="J1617" s="1" t="s">
        <v>41</v>
      </c>
      <c r="K1617" s="1">
        <v>75460</v>
      </c>
      <c r="L1617" s="1" t="s">
        <v>32</v>
      </c>
      <c r="M1617" s="1" t="s">
        <v>958</v>
      </c>
      <c r="N1617" s="1" t="s">
        <v>112</v>
      </c>
      <c r="O1617" s="1" t="s">
        <v>2243</v>
      </c>
      <c r="P1617" s="1" t="s">
        <v>58</v>
      </c>
      <c r="Q1617" s="1" t="s">
        <v>119</v>
      </c>
      <c r="R1617" s="1" t="s">
        <v>81</v>
      </c>
      <c r="S1617" s="1" t="s">
        <v>53</v>
      </c>
      <c r="T1617" s="1"/>
      <c r="Y1617" s="1"/>
    </row>
    <row r="1618" spans="1:25" x14ac:dyDescent="0.35">
      <c r="A1618" s="1">
        <v>2867</v>
      </c>
      <c r="B1618" s="1" t="str">
        <f>VLOOKUP(Table1[[#This Row],[Customer ID]],'Customer Lookup'!A:B,2,)</f>
        <v>Dana Teague</v>
      </c>
      <c r="C1618" s="1">
        <v>11013</v>
      </c>
      <c r="D1618" s="1" t="str">
        <f>_xlfn.XLOOKUP(Table1[[#This Row],[Product Sub-Category]],'Product Lookup'!A:A,'Product Lookup'!B:B)</f>
        <v>Telephones</v>
      </c>
      <c r="E1618" s="1">
        <v>2</v>
      </c>
      <c r="F1618" s="4">
        <v>125.99</v>
      </c>
      <c r="G1618" s="1">
        <v>0.1</v>
      </c>
      <c r="H1618" s="2">
        <v>42111</v>
      </c>
      <c r="I1618" s="2">
        <v>42112</v>
      </c>
      <c r="J1618" s="1" t="s">
        <v>21</v>
      </c>
      <c r="K1618" s="1">
        <v>20016</v>
      </c>
      <c r="L1618" s="1" t="s">
        <v>32</v>
      </c>
      <c r="M1618" s="1" t="s">
        <v>29</v>
      </c>
      <c r="N1618" s="1" t="s">
        <v>466</v>
      </c>
      <c r="O1618" s="1" t="s">
        <v>1097</v>
      </c>
      <c r="P1618" s="1" t="s">
        <v>73</v>
      </c>
      <c r="Q1618" s="1" t="s">
        <v>2234</v>
      </c>
      <c r="R1618" s="1" t="s">
        <v>81</v>
      </c>
      <c r="S1618" s="1" t="s">
        <v>53</v>
      </c>
      <c r="T1618" s="1"/>
      <c r="Y1618" s="1"/>
    </row>
    <row r="1619" spans="1:25" x14ac:dyDescent="0.35">
      <c r="A1619" s="1">
        <v>2868</v>
      </c>
      <c r="B1619" s="1" t="str">
        <f>VLOOKUP(Table1[[#This Row],[Customer ID]],'Customer Lookup'!A:B,2,)</f>
        <v>Eugene Clayton</v>
      </c>
      <c r="C1619" s="1">
        <v>85826</v>
      </c>
      <c r="D1619" s="1" t="str">
        <f>_xlfn.XLOOKUP(Table1[[#This Row],[Product Sub-Category]],'Product Lookup'!A:A,'Product Lookup'!B:B)</f>
        <v>Binders</v>
      </c>
      <c r="E1619" s="1">
        <v>6</v>
      </c>
      <c r="F1619" s="4">
        <v>896.99</v>
      </c>
      <c r="G1619" s="1">
        <v>0.1</v>
      </c>
      <c r="H1619" s="2">
        <v>42012</v>
      </c>
      <c r="I1619" s="2">
        <v>42014</v>
      </c>
      <c r="J1619" s="1" t="s">
        <v>21</v>
      </c>
      <c r="K1619" s="1">
        <v>98026</v>
      </c>
      <c r="L1619" s="1" t="s">
        <v>32</v>
      </c>
      <c r="M1619" s="1" t="s">
        <v>959</v>
      </c>
      <c r="N1619" s="1" t="s">
        <v>29</v>
      </c>
      <c r="O1619" s="1" t="s">
        <v>1097</v>
      </c>
      <c r="P1619" s="1" t="s">
        <v>58</v>
      </c>
      <c r="Q1619" s="1" t="s">
        <v>2236</v>
      </c>
      <c r="R1619" s="1" t="s">
        <v>81</v>
      </c>
      <c r="S1619" s="1" t="s">
        <v>53</v>
      </c>
      <c r="T1619" s="1"/>
      <c r="Y1619" s="1"/>
    </row>
    <row r="1620" spans="1:25" x14ac:dyDescent="0.35">
      <c r="A1620" s="1">
        <v>2868</v>
      </c>
      <c r="B1620" s="1" t="str">
        <f>VLOOKUP(Table1[[#This Row],[Customer ID]],'Customer Lookup'!A:B,2,)</f>
        <v>Eugene Clayton</v>
      </c>
      <c r="C1620" s="1">
        <v>85827</v>
      </c>
      <c r="D1620" s="1" t="str">
        <f>_xlfn.XLOOKUP(Table1[[#This Row],[Product Sub-Category]],'Product Lookup'!A:A,'Product Lookup'!B:B)</f>
        <v>Telephones</v>
      </c>
      <c r="E1620" s="1">
        <v>1</v>
      </c>
      <c r="F1620" s="4">
        <v>125.99</v>
      </c>
      <c r="G1620" s="1">
        <v>0.1</v>
      </c>
      <c r="H1620" s="2">
        <v>42111</v>
      </c>
      <c r="I1620" s="2">
        <v>42112</v>
      </c>
      <c r="J1620" s="1" t="s">
        <v>21</v>
      </c>
      <c r="K1620" s="1">
        <v>98026</v>
      </c>
      <c r="L1620" s="1" t="s">
        <v>32</v>
      </c>
      <c r="M1620" s="1" t="s">
        <v>959</v>
      </c>
      <c r="N1620" s="1" t="s">
        <v>29</v>
      </c>
      <c r="O1620" s="1" t="s">
        <v>1097</v>
      </c>
      <c r="P1620" s="1" t="s">
        <v>73</v>
      </c>
      <c r="Q1620" s="1" t="s">
        <v>2234</v>
      </c>
      <c r="R1620" s="1" t="s">
        <v>81</v>
      </c>
      <c r="S1620" s="1" t="s">
        <v>53</v>
      </c>
      <c r="T1620" s="1"/>
      <c r="Y1620" s="1"/>
    </row>
    <row r="1621" spans="1:25" x14ac:dyDescent="0.35">
      <c r="A1621" s="1">
        <v>2868</v>
      </c>
      <c r="B1621" s="1" t="str">
        <f>VLOOKUP(Table1[[#This Row],[Customer ID]],'Customer Lookup'!A:B,2,)</f>
        <v>Eugene Clayton</v>
      </c>
      <c r="C1621" s="1">
        <v>85828</v>
      </c>
      <c r="D1621" s="1" t="str">
        <f>_xlfn.XLOOKUP(Table1[[#This Row],[Product Sub-Category]],'Product Lookup'!A:A,'Product Lookup'!B:B)</f>
        <v>Binders</v>
      </c>
      <c r="E1621" s="1">
        <v>4</v>
      </c>
      <c r="F1621" s="4">
        <v>15.99</v>
      </c>
      <c r="G1621" s="1">
        <v>0.05</v>
      </c>
      <c r="H1621" s="2">
        <v>42149</v>
      </c>
      <c r="I1621" s="2">
        <v>42151</v>
      </c>
      <c r="J1621" s="1" t="s">
        <v>31</v>
      </c>
      <c r="K1621" s="1">
        <v>98026</v>
      </c>
      <c r="L1621" s="1" t="s">
        <v>22</v>
      </c>
      <c r="M1621" s="1" t="s">
        <v>959</v>
      </c>
      <c r="N1621" s="1" t="s">
        <v>29</v>
      </c>
      <c r="O1621" s="1" t="s">
        <v>2245</v>
      </c>
      <c r="P1621" s="1" t="s">
        <v>58</v>
      </c>
      <c r="Q1621" s="1" t="s">
        <v>2236</v>
      </c>
      <c r="R1621" s="1" t="s">
        <v>81</v>
      </c>
      <c r="S1621" s="1" t="s">
        <v>53</v>
      </c>
      <c r="T1621" s="1"/>
      <c r="Y1621" s="1"/>
    </row>
    <row r="1622" spans="1:25" x14ac:dyDescent="0.35">
      <c r="A1622" s="1">
        <v>2873</v>
      </c>
      <c r="B1622" s="1" t="str">
        <f>VLOOKUP(Table1[[#This Row],[Customer ID]],'Customer Lookup'!A:B,2,)</f>
        <v>Benjamin Gunter</v>
      </c>
      <c r="C1622" s="1">
        <v>89872</v>
      </c>
      <c r="D1622" s="1" t="str">
        <f>_xlfn.XLOOKUP(Table1[[#This Row],[Product Sub-Category]],'Product Lookup'!A:A,'Product Lookup'!B:B)</f>
        <v>Labels</v>
      </c>
      <c r="E1622" s="1">
        <v>12</v>
      </c>
      <c r="F1622" s="4">
        <v>2.89</v>
      </c>
      <c r="G1622" s="1">
        <v>0.05</v>
      </c>
      <c r="H1622" s="2">
        <v>42026</v>
      </c>
      <c r="I1622" s="2">
        <v>42028</v>
      </c>
      <c r="J1622" s="1" t="s">
        <v>50</v>
      </c>
      <c r="K1622" s="1">
        <v>33012</v>
      </c>
      <c r="L1622" s="1" t="s">
        <v>32</v>
      </c>
      <c r="M1622" s="1" t="s">
        <v>960</v>
      </c>
      <c r="N1622" s="1" t="s">
        <v>242</v>
      </c>
      <c r="O1622" s="1" t="s">
        <v>2245</v>
      </c>
      <c r="P1622" s="1" t="s">
        <v>58</v>
      </c>
      <c r="Q1622" s="1" t="s">
        <v>116</v>
      </c>
      <c r="R1622" s="1" t="s">
        <v>51</v>
      </c>
      <c r="S1622" s="1" t="s">
        <v>53</v>
      </c>
      <c r="T1622" s="1"/>
      <c r="Y1622" s="1"/>
    </row>
    <row r="1623" spans="1:25" x14ac:dyDescent="0.35">
      <c r="A1623" s="1">
        <v>2873</v>
      </c>
      <c r="B1623" s="1" t="str">
        <f>VLOOKUP(Table1[[#This Row],[Customer ID]],'Customer Lookup'!A:B,2,)</f>
        <v>Benjamin Gunter</v>
      </c>
      <c r="C1623" s="1">
        <v>89872</v>
      </c>
      <c r="D1623" s="1" t="str">
        <f>_xlfn.XLOOKUP(Table1[[#This Row],[Product Sub-Category]],'Product Lookup'!A:A,'Product Lookup'!B:B)</f>
        <v>Tables</v>
      </c>
      <c r="E1623" s="1">
        <v>10</v>
      </c>
      <c r="F1623" s="4">
        <v>217.85</v>
      </c>
      <c r="G1623" s="1">
        <v>0.1</v>
      </c>
      <c r="H1623" s="2">
        <v>42026</v>
      </c>
      <c r="I1623" s="2">
        <v>42027</v>
      </c>
      <c r="J1623" s="1" t="s">
        <v>50</v>
      </c>
      <c r="K1623" s="1">
        <v>33012</v>
      </c>
      <c r="L1623" s="1" t="s">
        <v>22</v>
      </c>
      <c r="M1623" s="1" t="s">
        <v>960</v>
      </c>
      <c r="N1623" s="1" t="s">
        <v>242</v>
      </c>
      <c r="O1623" s="1" t="s">
        <v>2244</v>
      </c>
      <c r="P1623" s="1" t="s">
        <v>34</v>
      </c>
      <c r="Q1623" s="1" t="s">
        <v>123</v>
      </c>
      <c r="R1623" s="1" t="s">
        <v>51</v>
      </c>
      <c r="S1623" s="1" t="s">
        <v>108</v>
      </c>
      <c r="T1623" s="1"/>
      <c r="Y1623" s="1"/>
    </row>
    <row r="1624" spans="1:25" x14ac:dyDescent="0.35">
      <c r="A1624" s="1">
        <v>2874</v>
      </c>
      <c r="B1624" s="1" t="str">
        <f>VLOOKUP(Table1[[#This Row],[Customer ID]],'Customer Lookup'!A:B,2,)</f>
        <v>Marian Willis</v>
      </c>
      <c r="C1624" s="1">
        <v>89873</v>
      </c>
      <c r="D1624" s="1" t="str">
        <f>_xlfn.XLOOKUP(Table1[[#This Row],[Product Sub-Category]],'Product Lookup'!A:A,'Product Lookup'!B:B)</f>
        <v>Pens</v>
      </c>
      <c r="E1624" s="1">
        <v>4</v>
      </c>
      <c r="F1624" s="4">
        <v>4.84</v>
      </c>
      <c r="G1624" s="1">
        <v>0.05</v>
      </c>
      <c r="H1624" s="2">
        <v>42100</v>
      </c>
      <c r="I1624" s="2">
        <v>42109</v>
      </c>
      <c r="J1624" s="1" t="s">
        <v>98</v>
      </c>
      <c r="K1624" s="1">
        <v>68128</v>
      </c>
      <c r="L1624" s="1" t="s">
        <v>32</v>
      </c>
      <c r="M1624" s="1" t="s">
        <v>957</v>
      </c>
      <c r="N1624" s="1" t="s">
        <v>302</v>
      </c>
      <c r="O1624" s="1" t="s">
        <v>2244</v>
      </c>
      <c r="P1624" s="1" t="s">
        <v>58</v>
      </c>
      <c r="Q1624" s="1" t="s">
        <v>25</v>
      </c>
      <c r="R1624" s="1" t="s">
        <v>42</v>
      </c>
      <c r="S1624" s="1" t="s">
        <v>26</v>
      </c>
      <c r="T1624" s="1"/>
      <c r="Y1624" s="1"/>
    </row>
    <row r="1625" spans="1:25" x14ac:dyDescent="0.35">
      <c r="A1625" s="1">
        <v>2874</v>
      </c>
      <c r="B1625" s="1" t="str">
        <f>VLOOKUP(Table1[[#This Row],[Customer ID]],'Customer Lookup'!A:B,2,)</f>
        <v>Marian Willis</v>
      </c>
      <c r="C1625" s="1">
        <v>89874</v>
      </c>
      <c r="D1625" s="1" t="str">
        <f>_xlfn.XLOOKUP(Table1[[#This Row],[Product Sub-Category]],'Product Lookup'!A:A,'Product Lookup'!B:B)</f>
        <v>Binders</v>
      </c>
      <c r="E1625" s="1">
        <v>19</v>
      </c>
      <c r="F1625" s="4">
        <v>304.99</v>
      </c>
      <c r="G1625" s="1">
        <v>0.1</v>
      </c>
      <c r="H1625" s="2">
        <v>42177</v>
      </c>
      <c r="I1625" s="2">
        <v>42179</v>
      </c>
      <c r="J1625" s="1" t="s">
        <v>41</v>
      </c>
      <c r="K1625" s="1">
        <v>68128</v>
      </c>
      <c r="L1625" s="1" t="s">
        <v>32</v>
      </c>
      <c r="M1625" s="1" t="s">
        <v>957</v>
      </c>
      <c r="N1625" s="1" t="s">
        <v>302</v>
      </c>
      <c r="O1625" s="1" t="s">
        <v>2244</v>
      </c>
      <c r="P1625" s="1" t="s">
        <v>58</v>
      </c>
      <c r="Q1625" s="1" t="s">
        <v>2236</v>
      </c>
      <c r="R1625" s="1" t="s">
        <v>42</v>
      </c>
      <c r="S1625" s="1" t="s">
        <v>53</v>
      </c>
      <c r="T1625" s="1"/>
      <c r="Y1625" s="1"/>
    </row>
    <row r="1626" spans="1:25" x14ac:dyDescent="0.35">
      <c r="A1626" s="1">
        <v>2874</v>
      </c>
      <c r="B1626" s="1" t="str">
        <f>VLOOKUP(Table1[[#This Row],[Customer ID]],'Customer Lookup'!A:B,2,)</f>
        <v>Marian Willis</v>
      </c>
      <c r="C1626" s="1">
        <v>89874</v>
      </c>
      <c r="D1626" s="1" t="str">
        <f>_xlfn.XLOOKUP(Table1[[#This Row],[Product Sub-Category]],'Product Lookup'!A:A,'Product Lookup'!B:B)</f>
        <v>Telephones</v>
      </c>
      <c r="E1626" s="1">
        <v>12</v>
      </c>
      <c r="F1626" s="4">
        <v>65.989999999999995</v>
      </c>
      <c r="G1626" s="1">
        <v>0.05</v>
      </c>
      <c r="H1626" s="2">
        <v>42177</v>
      </c>
      <c r="I1626" s="2">
        <v>42179</v>
      </c>
      <c r="J1626" s="1" t="s">
        <v>41</v>
      </c>
      <c r="K1626" s="1">
        <v>68128</v>
      </c>
      <c r="L1626" s="1" t="s">
        <v>32</v>
      </c>
      <c r="M1626" s="1" t="s">
        <v>957</v>
      </c>
      <c r="N1626" s="1" t="s">
        <v>302</v>
      </c>
      <c r="O1626" s="1" t="s">
        <v>2243</v>
      </c>
      <c r="P1626" s="1" t="s">
        <v>73</v>
      </c>
      <c r="Q1626" s="1" t="s">
        <v>2234</v>
      </c>
      <c r="R1626" s="1" t="s">
        <v>42</v>
      </c>
      <c r="S1626" s="1" t="s">
        <v>53</v>
      </c>
      <c r="T1626" s="1"/>
      <c r="Y1626" s="1"/>
    </row>
    <row r="1627" spans="1:25" x14ac:dyDescent="0.35">
      <c r="A1627" s="1">
        <v>2877</v>
      </c>
      <c r="B1627" s="1" t="str">
        <f>VLOOKUP(Table1[[#This Row],[Customer ID]],'Customer Lookup'!A:B,2,)</f>
        <v>Shannon Aldridge</v>
      </c>
      <c r="C1627" s="1">
        <v>91492</v>
      </c>
      <c r="D1627" s="1" t="str">
        <f>_xlfn.XLOOKUP(Table1[[#This Row],[Product Sub-Category]],'Product Lookup'!A:A,'Product Lookup'!B:B)</f>
        <v>Computer Peripherals</v>
      </c>
      <c r="E1627" s="1">
        <v>12</v>
      </c>
      <c r="F1627" s="4">
        <v>8.33</v>
      </c>
      <c r="G1627" s="1">
        <v>0.05</v>
      </c>
      <c r="H1627" s="2">
        <v>42065</v>
      </c>
      <c r="I1627" s="2">
        <v>42067</v>
      </c>
      <c r="J1627" s="1" t="s">
        <v>31</v>
      </c>
      <c r="K1627" s="1">
        <v>44070</v>
      </c>
      <c r="L1627" s="1" t="s">
        <v>22</v>
      </c>
      <c r="M1627" s="1" t="s">
        <v>961</v>
      </c>
      <c r="N1627" s="1" t="s">
        <v>124</v>
      </c>
      <c r="O1627" s="1" t="s">
        <v>1097</v>
      </c>
      <c r="P1627" s="1" t="s">
        <v>73</v>
      </c>
      <c r="Q1627" s="1" t="s">
        <v>144</v>
      </c>
      <c r="R1627" s="1" t="s">
        <v>104</v>
      </c>
      <c r="S1627" s="1" t="s">
        <v>44</v>
      </c>
      <c r="T1627" s="1"/>
      <c r="Y1627" s="1"/>
    </row>
    <row r="1628" spans="1:25" x14ac:dyDescent="0.35">
      <c r="A1628" s="1">
        <v>2878</v>
      </c>
      <c r="B1628" s="1" t="str">
        <f>VLOOKUP(Table1[[#This Row],[Customer ID]],'Customer Lookup'!A:B,2,)</f>
        <v>Susan Carroll Berman</v>
      </c>
      <c r="C1628" s="1">
        <v>54369</v>
      </c>
      <c r="D1628" s="1" t="str">
        <f>_xlfn.XLOOKUP(Table1[[#This Row],[Product Sub-Category]],'Product Lookup'!A:A,'Product Lookup'!B:B)</f>
        <v>Computer Peripherals</v>
      </c>
      <c r="E1628" s="1">
        <v>47</v>
      </c>
      <c r="F1628" s="4">
        <v>8.33</v>
      </c>
      <c r="G1628" s="1">
        <v>0.05</v>
      </c>
      <c r="H1628" s="2">
        <v>42065</v>
      </c>
      <c r="I1628" s="2">
        <v>42067</v>
      </c>
      <c r="J1628" s="1" t="s">
        <v>31</v>
      </c>
      <c r="K1628" s="1">
        <v>98107</v>
      </c>
      <c r="L1628" s="1" t="s">
        <v>22</v>
      </c>
      <c r="M1628" s="1" t="s">
        <v>160</v>
      </c>
      <c r="N1628" s="1" t="s">
        <v>29</v>
      </c>
      <c r="O1628" s="1" t="s">
        <v>2245</v>
      </c>
      <c r="P1628" s="1" t="s">
        <v>73</v>
      </c>
      <c r="Q1628" s="1" t="s">
        <v>144</v>
      </c>
      <c r="R1628" s="1" t="s">
        <v>104</v>
      </c>
      <c r="S1628" s="1" t="s">
        <v>44</v>
      </c>
      <c r="T1628" s="1"/>
      <c r="Y1628" s="1"/>
    </row>
    <row r="1629" spans="1:25" x14ac:dyDescent="0.35">
      <c r="A1629" s="1">
        <v>2880</v>
      </c>
      <c r="B1629" s="1" t="str">
        <f>VLOOKUP(Table1[[#This Row],[Customer ID]],'Customer Lookup'!A:B,2,)</f>
        <v>Grace Black</v>
      </c>
      <c r="C1629" s="1">
        <v>88626</v>
      </c>
      <c r="D1629" s="1" t="str">
        <f>_xlfn.XLOOKUP(Table1[[#This Row],[Product Sub-Category]],'Product Lookup'!A:A,'Product Lookup'!B:B)</f>
        <v>Paper</v>
      </c>
      <c r="E1629" s="1">
        <v>11</v>
      </c>
      <c r="F1629" s="4">
        <v>6.68</v>
      </c>
      <c r="G1629" s="1">
        <v>0.05</v>
      </c>
      <c r="H1629" s="2">
        <v>42091</v>
      </c>
      <c r="I1629" s="2">
        <v>42092</v>
      </c>
      <c r="J1629" s="1" t="s">
        <v>50</v>
      </c>
      <c r="K1629" s="1">
        <v>33160</v>
      </c>
      <c r="L1629" s="1" t="s">
        <v>32</v>
      </c>
      <c r="M1629" s="1" t="s">
        <v>962</v>
      </c>
      <c r="N1629" s="1" t="s">
        <v>242</v>
      </c>
      <c r="O1629" s="1" t="s">
        <v>2245</v>
      </c>
      <c r="P1629" s="1" t="s">
        <v>58</v>
      </c>
      <c r="Q1629" s="1" t="s">
        <v>83</v>
      </c>
      <c r="R1629" s="1" t="s">
        <v>51</v>
      </c>
      <c r="S1629" s="1" t="s">
        <v>53</v>
      </c>
      <c r="T1629" s="1"/>
      <c r="Y1629" s="1"/>
    </row>
    <row r="1630" spans="1:25" x14ac:dyDescent="0.35">
      <c r="A1630" s="1">
        <v>2880</v>
      </c>
      <c r="B1630" s="1" t="str">
        <f>VLOOKUP(Table1[[#This Row],[Customer ID]],'Customer Lookup'!A:B,2,)</f>
        <v>Grace Black</v>
      </c>
      <c r="C1630" s="1">
        <v>88627</v>
      </c>
      <c r="D1630" s="1" t="str">
        <f>_xlfn.XLOOKUP(Table1[[#This Row],[Product Sub-Category]],'Product Lookup'!A:A,'Product Lookup'!B:B)</f>
        <v>Chairs</v>
      </c>
      <c r="E1630" s="1">
        <v>25</v>
      </c>
      <c r="F1630" s="4">
        <v>243.98</v>
      </c>
      <c r="G1630" s="1">
        <v>0.1</v>
      </c>
      <c r="H1630" s="2">
        <v>42132</v>
      </c>
      <c r="I1630" s="2">
        <v>42137</v>
      </c>
      <c r="J1630" s="1" t="s">
        <v>98</v>
      </c>
      <c r="K1630" s="1">
        <v>33160</v>
      </c>
      <c r="L1630" s="1" t="s">
        <v>22</v>
      </c>
      <c r="M1630" s="1" t="s">
        <v>962</v>
      </c>
      <c r="N1630" s="1" t="s">
        <v>242</v>
      </c>
      <c r="O1630" s="1" t="s">
        <v>2245</v>
      </c>
      <c r="P1630" s="1" t="s">
        <v>34</v>
      </c>
      <c r="Q1630" s="1" t="s">
        <v>35</v>
      </c>
      <c r="R1630" s="1" t="s">
        <v>51</v>
      </c>
      <c r="S1630" s="1" t="s">
        <v>36</v>
      </c>
      <c r="T1630" s="1"/>
      <c r="Y1630" s="1"/>
    </row>
    <row r="1631" spans="1:25" x14ac:dyDescent="0.35">
      <c r="A1631" s="1">
        <v>2882</v>
      </c>
      <c r="B1631" s="1" t="str">
        <f>VLOOKUP(Table1[[#This Row],[Customer ID]],'Customer Lookup'!A:B,2,)</f>
        <v>Andrew Gonzalez</v>
      </c>
      <c r="C1631" s="1">
        <v>55300</v>
      </c>
      <c r="D1631" s="1" t="str">
        <f>_xlfn.XLOOKUP(Table1[[#This Row],[Product Sub-Category]],'Product Lookup'!A:A,'Product Lookup'!B:B)</f>
        <v>Appliances</v>
      </c>
      <c r="E1631" s="1">
        <v>37</v>
      </c>
      <c r="F1631" s="4">
        <v>4.0599999999999996</v>
      </c>
      <c r="G1631" s="1">
        <v>0.05</v>
      </c>
      <c r="H1631" s="2">
        <v>42055</v>
      </c>
      <c r="I1631" s="2">
        <v>42057</v>
      </c>
      <c r="J1631" s="1" t="s">
        <v>21</v>
      </c>
      <c r="K1631" s="1">
        <v>28206</v>
      </c>
      <c r="L1631" s="1" t="s">
        <v>32</v>
      </c>
      <c r="M1631" s="1" t="s">
        <v>257</v>
      </c>
      <c r="N1631" s="1" t="s">
        <v>225</v>
      </c>
      <c r="O1631" s="1" t="s">
        <v>2245</v>
      </c>
      <c r="P1631" s="1" t="s">
        <v>58</v>
      </c>
      <c r="Q1631" s="1" t="s">
        <v>196</v>
      </c>
      <c r="R1631" s="1" t="s">
        <v>104</v>
      </c>
      <c r="S1631" s="1" t="s">
        <v>53</v>
      </c>
      <c r="T1631" s="1"/>
      <c r="Y1631" s="1"/>
    </row>
    <row r="1632" spans="1:25" x14ac:dyDescent="0.35">
      <c r="A1632" s="1">
        <v>2882</v>
      </c>
      <c r="B1632" s="1" t="str">
        <f>VLOOKUP(Table1[[#This Row],[Customer ID]],'Customer Lookup'!A:B,2,)</f>
        <v>Andrew Gonzalez</v>
      </c>
      <c r="C1632" s="1">
        <v>55300</v>
      </c>
      <c r="D1632" s="1" t="str">
        <f>_xlfn.XLOOKUP(Table1[[#This Row],[Product Sub-Category]],'Product Lookup'!A:A,'Product Lookup'!B:B)</f>
        <v>Labels</v>
      </c>
      <c r="E1632" s="1">
        <v>48</v>
      </c>
      <c r="F1632" s="4">
        <v>3.75</v>
      </c>
      <c r="G1632" s="1">
        <v>0.05</v>
      </c>
      <c r="H1632" s="2">
        <v>42055</v>
      </c>
      <c r="I1632" s="2">
        <v>42056</v>
      </c>
      <c r="J1632" s="1" t="s">
        <v>21</v>
      </c>
      <c r="K1632" s="1">
        <v>28206</v>
      </c>
      <c r="L1632" s="1" t="s">
        <v>32</v>
      </c>
      <c r="M1632" s="1" t="s">
        <v>257</v>
      </c>
      <c r="N1632" s="1" t="s">
        <v>225</v>
      </c>
      <c r="O1632" s="1" t="s">
        <v>2245</v>
      </c>
      <c r="P1632" s="1" t="s">
        <v>58</v>
      </c>
      <c r="Q1632" s="1" t="s">
        <v>116</v>
      </c>
      <c r="R1632" s="1" t="s">
        <v>104</v>
      </c>
      <c r="S1632" s="1" t="s">
        <v>53</v>
      </c>
      <c r="T1632" s="1"/>
      <c r="Y1632" s="1"/>
    </row>
    <row r="1633" spans="1:25" x14ac:dyDescent="0.35">
      <c r="A1633" s="1">
        <v>2882</v>
      </c>
      <c r="B1633" s="1" t="str">
        <f>VLOOKUP(Table1[[#This Row],[Customer ID]],'Customer Lookup'!A:B,2,)</f>
        <v>Andrew Gonzalez</v>
      </c>
      <c r="C1633" s="1">
        <v>55300</v>
      </c>
      <c r="D1633" s="1" t="str">
        <f>_xlfn.XLOOKUP(Table1[[#This Row],[Product Sub-Category]],'Product Lookup'!A:A,'Product Lookup'!B:B)</f>
        <v>Furnishings</v>
      </c>
      <c r="E1633" s="1">
        <v>31</v>
      </c>
      <c r="F1633" s="4">
        <v>10.68</v>
      </c>
      <c r="G1633" s="1">
        <v>0.05</v>
      </c>
      <c r="H1633" s="2">
        <v>42055</v>
      </c>
      <c r="I1633" s="2">
        <v>42057</v>
      </c>
      <c r="J1633" s="1" t="s">
        <v>21</v>
      </c>
      <c r="K1633" s="1">
        <v>28206</v>
      </c>
      <c r="L1633" s="1" t="s">
        <v>32</v>
      </c>
      <c r="M1633" s="1" t="s">
        <v>257</v>
      </c>
      <c r="N1633" s="1" t="s">
        <v>225</v>
      </c>
      <c r="O1633" s="1" t="s">
        <v>2245</v>
      </c>
      <c r="P1633" s="1" t="s">
        <v>34</v>
      </c>
      <c r="Q1633" s="1" t="s">
        <v>52</v>
      </c>
      <c r="R1633" s="1" t="s">
        <v>104</v>
      </c>
      <c r="S1633" s="1" t="s">
        <v>178</v>
      </c>
      <c r="T1633" s="1"/>
      <c r="Y1633" s="1"/>
    </row>
    <row r="1634" spans="1:25" x14ac:dyDescent="0.35">
      <c r="A1634" s="1">
        <v>2882</v>
      </c>
      <c r="B1634" s="1" t="str">
        <f>VLOOKUP(Table1[[#This Row],[Customer ID]],'Customer Lookup'!A:B,2,)</f>
        <v>Andrew Gonzalez</v>
      </c>
      <c r="C1634" s="1">
        <v>16676</v>
      </c>
      <c r="D1634" s="1" t="str">
        <f>_xlfn.XLOOKUP(Table1[[#This Row],[Product Sub-Category]],'Product Lookup'!A:A,'Product Lookup'!B:B)</f>
        <v>Telephones</v>
      </c>
      <c r="E1634" s="1">
        <v>39</v>
      </c>
      <c r="F1634" s="4">
        <v>28.99</v>
      </c>
      <c r="G1634" s="1">
        <v>0.05</v>
      </c>
      <c r="H1634" s="2">
        <v>42082</v>
      </c>
      <c r="I1634" s="2">
        <v>42082</v>
      </c>
      <c r="J1634" s="1" t="s">
        <v>21</v>
      </c>
      <c r="K1634" s="1">
        <v>28206</v>
      </c>
      <c r="L1634" s="1" t="s">
        <v>32</v>
      </c>
      <c r="M1634" s="1" t="s">
        <v>257</v>
      </c>
      <c r="N1634" s="1" t="s">
        <v>225</v>
      </c>
      <c r="O1634" s="1" t="s">
        <v>2245</v>
      </c>
      <c r="P1634" s="1" t="s">
        <v>73</v>
      </c>
      <c r="Q1634" s="1" t="s">
        <v>2234</v>
      </c>
      <c r="R1634" s="1" t="s">
        <v>104</v>
      </c>
      <c r="S1634" s="1" t="s">
        <v>75</v>
      </c>
      <c r="T1634" s="1"/>
      <c r="Y1634" s="1"/>
    </row>
    <row r="1635" spans="1:25" x14ac:dyDescent="0.35">
      <c r="A1635" s="1">
        <v>2882</v>
      </c>
      <c r="B1635" s="1" t="str">
        <f>VLOOKUP(Table1[[#This Row],[Customer ID]],'Customer Lookup'!A:B,2,)</f>
        <v>Andrew Gonzalez</v>
      </c>
      <c r="C1635" s="1">
        <v>4839</v>
      </c>
      <c r="D1635" s="1" t="str">
        <f>_xlfn.XLOOKUP(Table1[[#This Row],[Product Sub-Category]],'Product Lookup'!A:A,'Product Lookup'!B:B)</f>
        <v>Paper</v>
      </c>
      <c r="E1635" s="1">
        <v>35</v>
      </c>
      <c r="F1635" s="4">
        <v>6.48</v>
      </c>
      <c r="G1635" s="1">
        <v>0.05</v>
      </c>
      <c r="H1635" s="2">
        <v>42133</v>
      </c>
      <c r="I1635" s="2">
        <v>42133</v>
      </c>
      <c r="J1635" s="1" t="s">
        <v>41</v>
      </c>
      <c r="K1635" s="1">
        <v>28206</v>
      </c>
      <c r="L1635" s="1" t="s">
        <v>32</v>
      </c>
      <c r="M1635" s="1" t="s">
        <v>257</v>
      </c>
      <c r="N1635" s="1" t="s">
        <v>225</v>
      </c>
      <c r="O1635" s="1" t="s">
        <v>2245</v>
      </c>
      <c r="P1635" s="1" t="s">
        <v>58</v>
      </c>
      <c r="Q1635" s="1" t="s">
        <v>83</v>
      </c>
      <c r="R1635" s="1" t="s">
        <v>104</v>
      </c>
      <c r="S1635" s="1" t="s">
        <v>53</v>
      </c>
      <c r="T1635" s="1"/>
      <c r="Y1635" s="1"/>
    </row>
    <row r="1636" spans="1:25" x14ac:dyDescent="0.35">
      <c r="A1636" s="1">
        <v>2882</v>
      </c>
      <c r="B1636" s="1" t="str">
        <f>VLOOKUP(Table1[[#This Row],[Customer ID]],'Customer Lookup'!A:B,2,)</f>
        <v>Andrew Gonzalez</v>
      </c>
      <c r="C1636" s="1">
        <v>21958</v>
      </c>
      <c r="D1636" s="1" t="str">
        <f>_xlfn.XLOOKUP(Table1[[#This Row],[Product Sub-Category]],'Product Lookup'!A:A,'Product Lookup'!B:B)</f>
        <v>Appliances</v>
      </c>
      <c r="E1636" s="1">
        <v>21</v>
      </c>
      <c r="F1636" s="4">
        <v>363.25</v>
      </c>
      <c r="G1636" s="1">
        <v>0.1</v>
      </c>
      <c r="H1636" s="2">
        <v>42160</v>
      </c>
      <c r="I1636" s="2">
        <v>42161</v>
      </c>
      <c r="J1636" s="1" t="s">
        <v>21</v>
      </c>
      <c r="K1636" s="1">
        <v>28206</v>
      </c>
      <c r="L1636" s="1" t="s">
        <v>32</v>
      </c>
      <c r="M1636" s="1" t="s">
        <v>257</v>
      </c>
      <c r="N1636" s="1" t="s">
        <v>225</v>
      </c>
      <c r="O1636" s="1" t="s">
        <v>2245</v>
      </c>
      <c r="P1636" s="1" t="s">
        <v>58</v>
      </c>
      <c r="Q1636" s="1" t="s">
        <v>196</v>
      </c>
      <c r="R1636" s="1" t="s">
        <v>104</v>
      </c>
      <c r="S1636" s="1" t="s">
        <v>53</v>
      </c>
      <c r="T1636" s="1"/>
      <c r="Y1636" s="1"/>
    </row>
    <row r="1637" spans="1:25" x14ac:dyDescent="0.35">
      <c r="A1637" s="1">
        <v>2882</v>
      </c>
      <c r="B1637" s="1" t="str">
        <f>VLOOKUP(Table1[[#This Row],[Customer ID]],'Customer Lookup'!A:B,2,)</f>
        <v>Andrew Gonzalez</v>
      </c>
      <c r="C1637" s="1">
        <v>40224</v>
      </c>
      <c r="D1637" s="1" t="str">
        <f>_xlfn.XLOOKUP(Table1[[#This Row],[Product Sub-Category]],'Product Lookup'!A:A,'Product Lookup'!B:B)</f>
        <v>Furnishings</v>
      </c>
      <c r="E1637" s="1">
        <v>21</v>
      </c>
      <c r="F1637" s="4">
        <v>63.94</v>
      </c>
      <c r="G1637" s="1">
        <v>0.05</v>
      </c>
      <c r="H1637" s="2">
        <v>42185</v>
      </c>
      <c r="I1637" s="2">
        <v>42192</v>
      </c>
      <c r="J1637" s="1" t="s">
        <v>98</v>
      </c>
      <c r="K1637" s="1">
        <v>28206</v>
      </c>
      <c r="L1637" s="1" t="s">
        <v>22</v>
      </c>
      <c r="M1637" s="1" t="s">
        <v>257</v>
      </c>
      <c r="N1637" s="1" t="s">
        <v>225</v>
      </c>
      <c r="O1637" s="1" t="s">
        <v>2245</v>
      </c>
      <c r="P1637" s="1" t="s">
        <v>34</v>
      </c>
      <c r="Q1637" s="1" t="s">
        <v>52</v>
      </c>
      <c r="R1637" s="1" t="s">
        <v>104</v>
      </c>
      <c r="S1637" s="1" t="s">
        <v>53</v>
      </c>
      <c r="T1637" s="1"/>
      <c r="Y1637" s="1"/>
    </row>
    <row r="1638" spans="1:25" x14ac:dyDescent="0.35">
      <c r="A1638" s="1">
        <v>2882</v>
      </c>
      <c r="B1638" s="1" t="str">
        <f>VLOOKUP(Table1[[#This Row],[Customer ID]],'Customer Lookup'!A:B,2,)</f>
        <v>Andrew Gonzalez</v>
      </c>
      <c r="C1638" s="1">
        <v>50917</v>
      </c>
      <c r="D1638" s="1" t="str">
        <f>_xlfn.XLOOKUP(Table1[[#This Row],[Product Sub-Category]],'Product Lookup'!A:A,'Product Lookup'!B:B)</f>
        <v>Computer Peripherals</v>
      </c>
      <c r="E1638" s="1">
        <v>40</v>
      </c>
      <c r="F1638" s="4">
        <v>43.98</v>
      </c>
      <c r="G1638" s="1">
        <v>0.05</v>
      </c>
      <c r="H1638" s="2">
        <v>42025</v>
      </c>
      <c r="I1638" s="2">
        <v>42029</v>
      </c>
      <c r="J1638" s="1" t="s">
        <v>98</v>
      </c>
      <c r="K1638" s="1">
        <v>28206</v>
      </c>
      <c r="L1638" s="1" t="s">
        <v>32</v>
      </c>
      <c r="M1638" s="1" t="s">
        <v>257</v>
      </c>
      <c r="N1638" s="1" t="s">
        <v>225</v>
      </c>
      <c r="O1638" s="1" t="s">
        <v>2243</v>
      </c>
      <c r="P1638" s="1" t="s">
        <v>73</v>
      </c>
      <c r="Q1638" s="1" t="s">
        <v>144</v>
      </c>
      <c r="R1638" s="1" t="s">
        <v>104</v>
      </c>
      <c r="S1638" s="1" t="s">
        <v>44</v>
      </c>
      <c r="T1638" s="1"/>
      <c r="Y1638" s="1"/>
    </row>
    <row r="1639" spans="1:25" x14ac:dyDescent="0.35">
      <c r="A1639" s="1">
        <v>2883</v>
      </c>
      <c r="B1639" s="1" t="str">
        <f>VLOOKUP(Table1[[#This Row],[Customer ID]],'Customer Lookup'!A:B,2,)</f>
        <v>Stuart Sharma</v>
      </c>
      <c r="C1639" s="1">
        <v>87632</v>
      </c>
      <c r="D1639" s="1" t="str">
        <f>_xlfn.XLOOKUP(Table1[[#This Row],[Product Sub-Category]],'Product Lookup'!A:A,'Product Lookup'!B:B)</f>
        <v>Paper</v>
      </c>
      <c r="E1639" s="1">
        <v>9</v>
      </c>
      <c r="F1639" s="4">
        <v>6.48</v>
      </c>
      <c r="G1639" s="1">
        <v>0.05</v>
      </c>
      <c r="H1639" s="2">
        <v>42133</v>
      </c>
      <c r="I1639" s="2">
        <v>42133</v>
      </c>
      <c r="J1639" s="1" t="s">
        <v>41</v>
      </c>
      <c r="K1639" s="1">
        <v>44070</v>
      </c>
      <c r="L1639" s="1" t="s">
        <v>32</v>
      </c>
      <c r="M1639" s="1" t="s">
        <v>961</v>
      </c>
      <c r="N1639" s="1" t="s">
        <v>124</v>
      </c>
      <c r="O1639" s="1" t="s">
        <v>2243</v>
      </c>
      <c r="P1639" s="1" t="s">
        <v>58</v>
      </c>
      <c r="Q1639" s="1" t="s">
        <v>83</v>
      </c>
      <c r="R1639" s="1" t="s">
        <v>104</v>
      </c>
      <c r="S1639" s="1" t="s">
        <v>53</v>
      </c>
      <c r="T1639" s="1"/>
      <c r="Y1639" s="1"/>
    </row>
    <row r="1640" spans="1:25" x14ac:dyDescent="0.35">
      <c r="A1640" s="1">
        <v>2884</v>
      </c>
      <c r="B1640" s="1" t="str">
        <f>VLOOKUP(Table1[[#This Row],[Customer ID]],'Customer Lookup'!A:B,2,)</f>
        <v>Stuart C Robinson</v>
      </c>
      <c r="C1640" s="1">
        <v>87631</v>
      </c>
      <c r="D1640" s="1" t="str">
        <f>_xlfn.XLOOKUP(Table1[[#This Row],[Product Sub-Category]],'Product Lookup'!A:A,'Product Lookup'!B:B)</f>
        <v>Telephones</v>
      </c>
      <c r="E1640" s="1">
        <v>10</v>
      </c>
      <c r="F1640" s="4">
        <v>28.99</v>
      </c>
      <c r="G1640" s="1">
        <v>0.05</v>
      </c>
      <c r="H1640" s="2">
        <v>42082</v>
      </c>
      <c r="I1640" s="2">
        <v>42082</v>
      </c>
      <c r="J1640" s="1" t="s">
        <v>21</v>
      </c>
      <c r="K1640" s="1">
        <v>44039</v>
      </c>
      <c r="L1640" s="1" t="s">
        <v>32</v>
      </c>
      <c r="M1640" s="1" t="s">
        <v>963</v>
      </c>
      <c r="N1640" s="1" t="s">
        <v>124</v>
      </c>
      <c r="O1640" s="1" t="s">
        <v>2243</v>
      </c>
      <c r="P1640" s="1" t="s">
        <v>73</v>
      </c>
      <c r="Q1640" s="1" t="s">
        <v>2234</v>
      </c>
      <c r="R1640" s="1" t="s">
        <v>104</v>
      </c>
      <c r="S1640" s="1" t="s">
        <v>75</v>
      </c>
      <c r="T1640" s="1"/>
      <c r="Y1640" s="1"/>
    </row>
    <row r="1641" spans="1:25" x14ac:dyDescent="0.35">
      <c r="A1641" s="1">
        <v>2884</v>
      </c>
      <c r="B1641" s="1" t="str">
        <f>VLOOKUP(Table1[[#This Row],[Customer ID]],'Customer Lookup'!A:B,2,)</f>
        <v>Stuart C Robinson</v>
      </c>
      <c r="C1641" s="1">
        <v>87633</v>
      </c>
      <c r="D1641" s="1" t="str">
        <f>_xlfn.XLOOKUP(Table1[[#This Row],[Product Sub-Category]],'Product Lookup'!A:A,'Product Lookup'!B:B)</f>
        <v>Appliances</v>
      </c>
      <c r="E1641" s="1">
        <v>5</v>
      </c>
      <c r="F1641" s="4">
        <v>363.25</v>
      </c>
      <c r="G1641" s="1">
        <v>0.1</v>
      </c>
      <c r="H1641" s="2">
        <v>42160</v>
      </c>
      <c r="I1641" s="2">
        <v>42161</v>
      </c>
      <c r="J1641" s="1" t="s">
        <v>21</v>
      </c>
      <c r="K1641" s="1">
        <v>44039</v>
      </c>
      <c r="L1641" s="1" t="s">
        <v>32</v>
      </c>
      <c r="M1641" s="1" t="s">
        <v>963</v>
      </c>
      <c r="N1641" s="1" t="s">
        <v>124</v>
      </c>
      <c r="O1641" s="1" t="s">
        <v>2243</v>
      </c>
      <c r="P1641" s="1" t="s">
        <v>58</v>
      </c>
      <c r="Q1641" s="1" t="s">
        <v>196</v>
      </c>
      <c r="R1641" s="1" t="s">
        <v>104</v>
      </c>
      <c r="S1641" s="1" t="s">
        <v>53</v>
      </c>
      <c r="T1641" s="1"/>
      <c r="Y1641" s="1"/>
    </row>
    <row r="1642" spans="1:25" x14ac:dyDescent="0.35">
      <c r="A1642" s="1">
        <v>2885</v>
      </c>
      <c r="B1642" s="1" t="str">
        <f>VLOOKUP(Table1[[#This Row],[Customer ID]],'Customer Lookup'!A:B,2,)</f>
        <v>Gary Frazier</v>
      </c>
      <c r="C1642" s="1">
        <v>87634</v>
      </c>
      <c r="D1642" s="1" t="str">
        <f>_xlfn.XLOOKUP(Table1[[#This Row],[Product Sub-Category]],'Product Lookup'!A:A,'Product Lookup'!B:B)</f>
        <v>Furnishings</v>
      </c>
      <c r="E1642" s="1">
        <v>5</v>
      </c>
      <c r="F1642" s="4">
        <v>63.94</v>
      </c>
      <c r="G1642" s="1">
        <v>0.05</v>
      </c>
      <c r="H1642" s="2">
        <v>42185</v>
      </c>
      <c r="I1642" s="2">
        <v>42192</v>
      </c>
      <c r="J1642" s="1" t="s">
        <v>98</v>
      </c>
      <c r="K1642" s="1">
        <v>44133</v>
      </c>
      <c r="L1642" s="1" t="s">
        <v>22</v>
      </c>
      <c r="M1642" s="1" t="s">
        <v>964</v>
      </c>
      <c r="N1642" s="1" t="s">
        <v>124</v>
      </c>
      <c r="O1642" s="1" t="s">
        <v>2243</v>
      </c>
      <c r="P1642" s="1" t="s">
        <v>34</v>
      </c>
      <c r="Q1642" s="1" t="s">
        <v>52</v>
      </c>
      <c r="R1642" s="1" t="s">
        <v>104</v>
      </c>
      <c r="S1642" s="1" t="s">
        <v>53</v>
      </c>
      <c r="T1642" s="1"/>
      <c r="Y1642" s="1"/>
    </row>
    <row r="1643" spans="1:25" x14ac:dyDescent="0.35">
      <c r="A1643" s="1">
        <v>2886</v>
      </c>
      <c r="B1643" s="1" t="str">
        <f>VLOOKUP(Table1[[#This Row],[Customer ID]],'Customer Lookup'!A:B,2,)</f>
        <v>Gretchen McKinney</v>
      </c>
      <c r="C1643" s="1">
        <v>87630</v>
      </c>
      <c r="D1643" s="1" t="str">
        <f>_xlfn.XLOOKUP(Table1[[#This Row],[Product Sub-Category]],'Product Lookup'!A:A,'Product Lookup'!B:B)</f>
        <v>Appliances</v>
      </c>
      <c r="E1643" s="1">
        <v>9</v>
      </c>
      <c r="F1643" s="4">
        <v>4.0599999999999996</v>
      </c>
      <c r="G1643" s="1">
        <v>0.05</v>
      </c>
      <c r="H1643" s="2">
        <v>42055</v>
      </c>
      <c r="I1643" s="2">
        <v>42057</v>
      </c>
      <c r="J1643" s="1" t="s">
        <v>21</v>
      </c>
      <c r="K1643" s="1">
        <v>44134</v>
      </c>
      <c r="L1643" s="1" t="s">
        <v>32</v>
      </c>
      <c r="M1643" s="1" t="s">
        <v>965</v>
      </c>
      <c r="N1643" s="1" t="s">
        <v>124</v>
      </c>
      <c r="O1643" s="1" t="s">
        <v>2243</v>
      </c>
      <c r="P1643" s="1" t="s">
        <v>58</v>
      </c>
      <c r="Q1643" s="1" t="s">
        <v>196</v>
      </c>
      <c r="R1643" s="1" t="s">
        <v>104</v>
      </c>
      <c r="S1643" s="1" t="s">
        <v>53</v>
      </c>
      <c r="T1643" s="1"/>
      <c r="Y1643" s="1"/>
    </row>
    <row r="1644" spans="1:25" x14ac:dyDescent="0.35">
      <c r="A1644" s="1">
        <v>2886</v>
      </c>
      <c r="B1644" s="1" t="str">
        <f>VLOOKUP(Table1[[#This Row],[Customer ID]],'Customer Lookup'!A:B,2,)</f>
        <v>Gretchen McKinney</v>
      </c>
      <c r="C1644" s="1">
        <v>87630</v>
      </c>
      <c r="D1644" s="1" t="str">
        <f>_xlfn.XLOOKUP(Table1[[#This Row],[Product Sub-Category]],'Product Lookup'!A:A,'Product Lookup'!B:B)</f>
        <v>Labels</v>
      </c>
      <c r="E1644" s="1">
        <v>12</v>
      </c>
      <c r="F1644" s="4">
        <v>3.75</v>
      </c>
      <c r="G1644" s="1">
        <v>0.05</v>
      </c>
      <c r="H1644" s="2">
        <v>42055</v>
      </c>
      <c r="I1644" s="2">
        <v>42056</v>
      </c>
      <c r="J1644" s="1" t="s">
        <v>21</v>
      </c>
      <c r="K1644" s="1">
        <v>44134</v>
      </c>
      <c r="L1644" s="1" t="s">
        <v>32</v>
      </c>
      <c r="M1644" s="1" t="s">
        <v>965</v>
      </c>
      <c r="N1644" s="1" t="s">
        <v>124</v>
      </c>
      <c r="O1644" s="1" t="s">
        <v>2243</v>
      </c>
      <c r="P1644" s="1" t="s">
        <v>58</v>
      </c>
      <c r="Q1644" s="1" t="s">
        <v>116</v>
      </c>
      <c r="R1644" s="1" t="s">
        <v>104</v>
      </c>
      <c r="S1644" s="1" t="s">
        <v>53</v>
      </c>
      <c r="T1644" s="1"/>
      <c r="Y1644" s="1"/>
    </row>
    <row r="1645" spans="1:25" x14ac:dyDescent="0.35">
      <c r="A1645" s="1">
        <v>2886</v>
      </c>
      <c r="B1645" s="1" t="str">
        <f>VLOOKUP(Table1[[#This Row],[Customer ID]],'Customer Lookup'!A:B,2,)</f>
        <v>Gretchen McKinney</v>
      </c>
      <c r="C1645" s="1">
        <v>87630</v>
      </c>
      <c r="D1645" s="1" t="str">
        <f>_xlfn.XLOOKUP(Table1[[#This Row],[Product Sub-Category]],'Product Lookup'!A:A,'Product Lookup'!B:B)</f>
        <v>Furnishings</v>
      </c>
      <c r="E1645" s="1">
        <v>8</v>
      </c>
      <c r="F1645" s="4">
        <v>10.68</v>
      </c>
      <c r="G1645" s="1">
        <v>0.05</v>
      </c>
      <c r="H1645" s="2">
        <v>42055</v>
      </c>
      <c r="I1645" s="2">
        <v>42057</v>
      </c>
      <c r="J1645" s="1" t="s">
        <v>21</v>
      </c>
      <c r="K1645" s="1">
        <v>44134</v>
      </c>
      <c r="L1645" s="1" t="s">
        <v>32</v>
      </c>
      <c r="M1645" s="1" t="s">
        <v>965</v>
      </c>
      <c r="N1645" s="1" t="s">
        <v>124</v>
      </c>
      <c r="O1645" s="1" t="s">
        <v>2244</v>
      </c>
      <c r="P1645" s="1" t="s">
        <v>34</v>
      </c>
      <c r="Q1645" s="1" t="s">
        <v>52</v>
      </c>
      <c r="R1645" s="1" t="s">
        <v>104</v>
      </c>
      <c r="S1645" s="1" t="s">
        <v>178</v>
      </c>
      <c r="T1645" s="1"/>
      <c r="Y1645" s="1"/>
    </row>
    <row r="1646" spans="1:25" x14ac:dyDescent="0.35">
      <c r="A1646" s="1">
        <v>2892</v>
      </c>
      <c r="B1646" s="1" t="str">
        <f>VLOOKUP(Table1[[#This Row],[Customer ID]],'Customer Lookup'!A:B,2,)</f>
        <v>Benjamin Porter</v>
      </c>
      <c r="C1646" s="1">
        <v>90011</v>
      </c>
      <c r="D1646" s="1" t="str">
        <f>_xlfn.XLOOKUP(Table1[[#This Row],[Product Sub-Category]],'Product Lookup'!A:A,'Product Lookup'!B:B)</f>
        <v>Tables</v>
      </c>
      <c r="E1646" s="1">
        <v>11</v>
      </c>
      <c r="F1646" s="4">
        <v>209.37</v>
      </c>
      <c r="G1646" s="1">
        <v>0.1</v>
      </c>
      <c r="H1646" s="2">
        <v>42058</v>
      </c>
      <c r="I1646" s="2">
        <v>42060</v>
      </c>
      <c r="J1646" s="1" t="s">
        <v>21</v>
      </c>
      <c r="K1646" s="1">
        <v>48154</v>
      </c>
      <c r="L1646" s="1" t="s">
        <v>32</v>
      </c>
      <c r="M1646" s="1" t="s">
        <v>966</v>
      </c>
      <c r="N1646" s="1" t="s">
        <v>215</v>
      </c>
      <c r="O1646" s="1" t="s">
        <v>2244</v>
      </c>
      <c r="P1646" s="1" t="s">
        <v>34</v>
      </c>
      <c r="Q1646" s="1" t="s">
        <v>123</v>
      </c>
      <c r="R1646" s="1" t="s">
        <v>104</v>
      </c>
      <c r="S1646" s="1" t="s">
        <v>178</v>
      </c>
      <c r="T1646" s="1"/>
      <c r="Y1646" s="1"/>
    </row>
    <row r="1647" spans="1:25" x14ac:dyDescent="0.35">
      <c r="A1647" s="1">
        <v>2893</v>
      </c>
      <c r="B1647" s="1" t="str">
        <f>VLOOKUP(Table1[[#This Row],[Customer ID]],'Customer Lookup'!A:B,2,)</f>
        <v>Kathryn Tate</v>
      </c>
      <c r="C1647" s="1">
        <v>90011</v>
      </c>
      <c r="D1647" s="1" t="str">
        <f>_xlfn.XLOOKUP(Table1[[#This Row],[Product Sub-Category]],'Product Lookup'!A:A,'Product Lookup'!B:B)</f>
        <v>Paper</v>
      </c>
      <c r="E1647" s="1">
        <v>9</v>
      </c>
      <c r="F1647" s="4">
        <v>4.9800000000000004</v>
      </c>
      <c r="G1647" s="1">
        <v>0.05</v>
      </c>
      <c r="H1647" s="2">
        <v>42058</v>
      </c>
      <c r="I1647" s="2">
        <v>42059</v>
      </c>
      <c r="J1647" s="1" t="s">
        <v>21</v>
      </c>
      <c r="K1647" s="1">
        <v>48071</v>
      </c>
      <c r="L1647" s="1" t="s">
        <v>32</v>
      </c>
      <c r="M1647" s="1" t="s">
        <v>939</v>
      </c>
      <c r="N1647" s="1" t="s">
        <v>215</v>
      </c>
      <c r="O1647" s="1" t="s">
        <v>2244</v>
      </c>
      <c r="P1647" s="1" t="s">
        <v>58</v>
      </c>
      <c r="Q1647" s="1" t="s">
        <v>83</v>
      </c>
      <c r="R1647" s="1" t="s">
        <v>104</v>
      </c>
      <c r="S1647" s="1" t="s">
        <v>53</v>
      </c>
      <c r="T1647" s="1"/>
      <c r="Y1647" s="1"/>
    </row>
    <row r="1648" spans="1:25" x14ac:dyDescent="0.35">
      <c r="A1648" s="1">
        <v>2896</v>
      </c>
      <c r="B1648" s="1" t="str">
        <f>VLOOKUP(Table1[[#This Row],[Customer ID]],'Customer Lookup'!A:B,2,)</f>
        <v>Anna Ellis</v>
      </c>
      <c r="C1648" s="1">
        <v>86925</v>
      </c>
      <c r="D1648" s="1" t="str">
        <f>_xlfn.XLOOKUP(Table1[[#This Row],[Product Sub-Category]],'Product Lookup'!A:A,'Product Lookup'!B:B)</f>
        <v>Bookcases</v>
      </c>
      <c r="E1648" s="1">
        <v>8</v>
      </c>
      <c r="F1648" s="4">
        <v>880.98</v>
      </c>
      <c r="G1648" s="1">
        <v>0.1</v>
      </c>
      <c r="H1648" s="2">
        <v>42026</v>
      </c>
      <c r="I1648" s="2">
        <v>42030</v>
      </c>
      <c r="J1648" s="1" t="s">
        <v>98</v>
      </c>
      <c r="K1648" s="1">
        <v>56001</v>
      </c>
      <c r="L1648" s="1" t="s">
        <v>22</v>
      </c>
      <c r="M1648" s="1" t="s">
        <v>967</v>
      </c>
      <c r="N1648" s="1" t="s">
        <v>55</v>
      </c>
      <c r="O1648" s="1" t="s">
        <v>2244</v>
      </c>
      <c r="P1648" s="1" t="s">
        <v>34</v>
      </c>
      <c r="Q1648" s="1" t="s">
        <v>151</v>
      </c>
      <c r="R1648" s="1" t="s">
        <v>42</v>
      </c>
      <c r="S1648" s="1" t="s">
        <v>108</v>
      </c>
      <c r="T1648" s="1"/>
      <c r="Y1648" s="1"/>
    </row>
    <row r="1649" spans="1:25" x14ac:dyDescent="0.35">
      <c r="A1649" s="1">
        <v>2896</v>
      </c>
      <c r="B1649" s="1" t="str">
        <f>VLOOKUP(Table1[[#This Row],[Customer ID]],'Customer Lookup'!A:B,2,)</f>
        <v>Anna Ellis</v>
      </c>
      <c r="C1649" s="1">
        <v>86927</v>
      </c>
      <c r="D1649" s="1" t="str">
        <f>_xlfn.XLOOKUP(Table1[[#This Row],[Product Sub-Category]],'Product Lookup'!A:A,'Product Lookup'!B:B)</f>
        <v>Paper</v>
      </c>
      <c r="E1649" s="1">
        <v>15</v>
      </c>
      <c r="F1649" s="4">
        <v>22.84</v>
      </c>
      <c r="G1649" s="1">
        <v>0.05</v>
      </c>
      <c r="H1649" s="2">
        <v>42075</v>
      </c>
      <c r="I1649" s="2">
        <v>42077</v>
      </c>
      <c r="J1649" s="1" t="s">
        <v>41</v>
      </c>
      <c r="K1649" s="1">
        <v>56001</v>
      </c>
      <c r="L1649" s="1" t="s">
        <v>32</v>
      </c>
      <c r="M1649" s="1" t="s">
        <v>967</v>
      </c>
      <c r="N1649" s="1" t="s">
        <v>55</v>
      </c>
      <c r="O1649" s="1" t="s">
        <v>2244</v>
      </c>
      <c r="P1649" s="1" t="s">
        <v>58</v>
      </c>
      <c r="Q1649" s="1" t="s">
        <v>83</v>
      </c>
      <c r="R1649" s="1" t="s">
        <v>42</v>
      </c>
      <c r="S1649" s="1" t="s">
        <v>53</v>
      </c>
      <c r="T1649" s="1"/>
      <c r="Y1649" s="1"/>
    </row>
    <row r="1650" spans="1:25" x14ac:dyDescent="0.35">
      <c r="A1650" s="1">
        <v>2897</v>
      </c>
      <c r="B1650" s="1" t="str">
        <f>VLOOKUP(Table1[[#This Row],[Customer ID]],'Customer Lookup'!A:B,2,)</f>
        <v>Betty Giles</v>
      </c>
      <c r="C1650" s="1">
        <v>86926</v>
      </c>
      <c r="D1650" s="1" t="str">
        <f>_xlfn.XLOOKUP(Table1[[#This Row],[Product Sub-Category]],'Product Lookup'!A:A,'Product Lookup'!B:B)</f>
        <v>Office Machines</v>
      </c>
      <c r="E1650" s="1">
        <v>11</v>
      </c>
      <c r="F1650" s="4">
        <v>80.97</v>
      </c>
      <c r="G1650" s="1">
        <v>0.05</v>
      </c>
      <c r="H1650" s="2">
        <v>42048</v>
      </c>
      <c r="I1650" s="2">
        <v>42049</v>
      </c>
      <c r="J1650" s="1" t="s">
        <v>21</v>
      </c>
      <c r="K1650" s="1">
        <v>55369</v>
      </c>
      <c r="L1650" s="1" t="s">
        <v>22</v>
      </c>
      <c r="M1650" s="1" t="s">
        <v>968</v>
      </c>
      <c r="N1650" s="1" t="s">
        <v>55</v>
      </c>
      <c r="O1650" s="1" t="s">
        <v>2244</v>
      </c>
      <c r="P1650" s="1" t="s">
        <v>73</v>
      </c>
      <c r="Q1650" s="1" t="s">
        <v>74</v>
      </c>
      <c r="R1650" s="1" t="s">
        <v>42</v>
      </c>
      <c r="S1650" s="1" t="s">
        <v>108</v>
      </c>
      <c r="T1650" s="1"/>
      <c r="Y1650" s="1"/>
    </row>
    <row r="1651" spans="1:25" x14ac:dyDescent="0.35">
      <c r="A1651" s="1">
        <v>2897</v>
      </c>
      <c r="B1651" s="1" t="str">
        <f>VLOOKUP(Table1[[#This Row],[Customer ID]],'Customer Lookup'!A:B,2,)</f>
        <v>Betty Giles</v>
      </c>
      <c r="C1651" s="1">
        <v>86926</v>
      </c>
      <c r="D1651" s="1" t="str">
        <f>_xlfn.XLOOKUP(Table1[[#This Row],[Product Sub-Category]],'Product Lookup'!A:A,'Product Lookup'!B:B)</f>
        <v>Paper</v>
      </c>
      <c r="E1651" s="1">
        <v>2</v>
      </c>
      <c r="F1651" s="4">
        <v>6.48</v>
      </c>
      <c r="G1651" s="1">
        <v>0.05</v>
      </c>
      <c r="H1651" s="2">
        <v>42048</v>
      </c>
      <c r="I1651" s="2">
        <v>42050</v>
      </c>
      <c r="J1651" s="1" t="s">
        <v>21</v>
      </c>
      <c r="K1651" s="1">
        <v>55369</v>
      </c>
      <c r="L1651" s="1" t="s">
        <v>32</v>
      </c>
      <c r="M1651" s="1" t="s">
        <v>968</v>
      </c>
      <c r="N1651" s="1" t="s">
        <v>55</v>
      </c>
      <c r="O1651" s="1" t="s">
        <v>2243</v>
      </c>
      <c r="P1651" s="1" t="s">
        <v>58</v>
      </c>
      <c r="Q1651" s="1" t="s">
        <v>83</v>
      </c>
      <c r="R1651" s="1" t="s">
        <v>42</v>
      </c>
      <c r="S1651" s="1" t="s">
        <v>53</v>
      </c>
      <c r="T1651" s="1"/>
      <c r="Y1651" s="1"/>
    </row>
    <row r="1652" spans="1:25" x14ac:dyDescent="0.35">
      <c r="A1652" s="1">
        <v>2903</v>
      </c>
      <c r="B1652" s="1" t="str">
        <f>VLOOKUP(Table1[[#This Row],[Customer ID]],'Customer Lookup'!A:B,2,)</f>
        <v>Frances Powers</v>
      </c>
      <c r="C1652" s="1">
        <v>87374</v>
      </c>
      <c r="D1652" s="1" t="str">
        <f>_xlfn.XLOOKUP(Table1[[#This Row],[Product Sub-Category]],'Product Lookup'!A:A,'Product Lookup'!B:B)</f>
        <v>Tables</v>
      </c>
      <c r="E1652" s="1">
        <v>6</v>
      </c>
      <c r="F1652" s="4">
        <v>70.89</v>
      </c>
      <c r="G1652" s="1">
        <v>0.05</v>
      </c>
      <c r="H1652" s="2">
        <v>42180</v>
      </c>
      <c r="I1652" s="2">
        <v>42180</v>
      </c>
      <c r="J1652" s="1" t="s">
        <v>31</v>
      </c>
      <c r="K1652" s="1">
        <v>43068</v>
      </c>
      <c r="L1652" s="1" t="s">
        <v>22</v>
      </c>
      <c r="M1652" s="1" t="s">
        <v>969</v>
      </c>
      <c r="N1652" s="1" t="s">
        <v>124</v>
      </c>
      <c r="O1652" s="1" t="s">
        <v>2243</v>
      </c>
      <c r="P1652" s="1" t="s">
        <v>34</v>
      </c>
      <c r="Q1652" s="1" t="s">
        <v>123</v>
      </c>
      <c r="R1652" s="1" t="s">
        <v>51</v>
      </c>
      <c r="S1652" s="1" t="s">
        <v>108</v>
      </c>
      <c r="T1652" s="1"/>
      <c r="Y1652" s="1"/>
    </row>
    <row r="1653" spans="1:25" x14ac:dyDescent="0.35">
      <c r="A1653" s="1">
        <v>2908</v>
      </c>
      <c r="B1653" s="1" t="str">
        <f>VLOOKUP(Table1[[#This Row],[Customer ID]],'Customer Lookup'!A:B,2,)</f>
        <v>Robyn Lyon</v>
      </c>
      <c r="C1653" s="1">
        <v>88156</v>
      </c>
      <c r="D1653" s="1" t="str">
        <f>_xlfn.XLOOKUP(Table1[[#This Row],[Product Sub-Category]],'Product Lookup'!A:A,'Product Lookup'!B:B)</f>
        <v>Labels</v>
      </c>
      <c r="E1653" s="1">
        <v>4</v>
      </c>
      <c r="F1653" s="4">
        <v>4.13</v>
      </c>
      <c r="G1653" s="1">
        <v>0.05</v>
      </c>
      <c r="H1653" s="2">
        <v>42012</v>
      </c>
      <c r="I1653" s="2">
        <v>42012</v>
      </c>
      <c r="J1653" s="1" t="s">
        <v>21</v>
      </c>
      <c r="K1653" s="1">
        <v>44125</v>
      </c>
      <c r="L1653" s="1" t="s">
        <v>32</v>
      </c>
      <c r="M1653" s="1" t="s">
        <v>970</v>
      </c>
      <c r="N1653" s="1" t="s">
        <v>124</v>
      </c>
      <c r="O1653" s="1" t="s">
        <v>2243</v>
      </c>
      <c r="P1653" s="1" t="s">
        <v>58</v>
      </c>
      <c r="Q1653" s="1" t="s">
        <v>116</v>
      </c>
      <c r="R1653" s="1" t="s">
        <v>42</v>
      </c>
      <c r="S1653" s="1" t="s">
        <v>53</v>
      </c>
      <c r="T1653" s="1"/>
      <c r="Y1653" s="1"/>
    </row>
    <row r="1654" spans="1:25" x14ac:dyDescent="0.35">
      <c r="A1654" s="1">
        <v>2908</v>
      </c>
      <c r="B1654" s="1" t="str">
        <f>VLOOKUP(Table1[[#This Row],[Customer ID]],'Customer Lookup'!A:B,2,)</f>
        <v>Robyn Lyon</v>
      </c>
      <c r="C1654" s="1">
        <v>88156</v>
      </c>
      <c r="D1654" s="1" t="str">
        <f>_xlfn.XLOOKUP(Table1[[#This Row],[Product Sub-Category]],'Product Lookup'!A:A,'Product Lookup'!B:B)</f>
        <v>Furnishings</v>
      </c>
      <c r="E1654" s="1">
        <v>1</v>
      </c>
      <c r="F1654" s="4">
        <v>22.72</v>
      </c>
      <c r="G1654" s="1">
        <v>0.05</v>
      </c>
      <c r="H1654" s="2">
        <v>42012</v>
      </c>
      <c r="I1654" s="2">
        <v>42012</v>
      </c>
      <c r="J1654" s="1" t="s">
        <v>21</v>
      </c>
      <c r="K1654" s="1">
        <v>44125</v>
      </c>
      <c r="L1654" s="1" t="s">
        <v>32</v>
      </c>
      <c r="M1654" s="1" t="s">
        <v>970</v>
      </c>
      <c r="N1654" s="1" t="s">
        <v>124</v>
      </c>
      <c r="O1654" s="1" t="s">
        <v>2243</v>
      </c>
      <c r="P1654" s="1" t="s">
        <v>34</v>
      </c>
      <c r="Q1654" s="1" t="s">
        <v>52</v>
      </c>
      <c r="R1654" s="1" t="s">
        <v>42</v>
      </c>
      <c r="S1654" s="1" t="s">
        <v>44</v>
      </c>
      <c r="T1654" s="1"/>
      <c r="Y1654" s="1"/>
    </row>
    <row r="1655" spans="1:25" x14ac:dyDescent="0.35">
      <c r="A1655" s="1">
        <v>2908</v>
      </c>
      <c r="B1655" s="1" t="str">
        <f>VLOOKUP(Table1[[#This Row],[Customer ID]],'Customer Lookup'!A:B,2,)</f>
        <v>Robyn Lyon</v>
      </c>
      <c r="C1655" s="1">
        <v>88157</v>
      </c>
      <c r="D1655" s="1" t="str">
        <f>_xlfn.XLOOKUP(Table1[[#This Row],[Product Sub-Category]],'Product Lookup'!A:A,'Product Lookup'!B:B)</f>
        <v>Computer Peripherals</v>
      </c>
      <c r="E1655" s="1">
        <v>16</v>
      </c>
      <c r="F1655" s="4">
        <v>34.979999999999997</v>
      </c>
      <c r="G1655" s="1">
        <v>0.05</v>
      </c>
      <c r="H1655" s="2">
        <v>42063</v>
      </c>
      <c r="I1655" s="2">
        <v>42066</v>
      </c>
      <c r="J1655" s="1" t="s">
        <v>31</v>
      </c>
      <c r="K1655" s="1">
        <v>44125</v>
      </c>
      <c r="L1655" s="1" t="s">
        <v>22</v>
      </c>
      <c r="M1655" s="1" t="s">
        <v>970</v>
      </c>
      <c r="N1655" s="1" t="s">
        <v>124</v>
      </c>
      <c r="O1655" s="1" t="s">
        <v>2243</v>
      </c>
      <c r="P1655" s="1" t="s">
        <v>73</v>
      </c>
      <c r="Q1655" s="1" t="s">
        <v>144</v>
      </c>
      <c r="R1655" s="1" t="s">
        <v>42</v>
      </c>
      <c r="S1655" s="1" t="s">
        <v>53</v>
      </c>
      <c r="T1655" s="1"/>
      <c r="Y1655" s="1"/>
    </row>
    <row r="1656" spans="1:25" x14ac:dyDescent="0.35">
      <c r="A1656" s="1">
        <v>2908</v>
      </c>
      <c r="B1656" s="1" t="str">
        <f>VLOOKUP(Table1[[#This Row],[Customer ID]],'Customer Lookup'!A:B,2,)</f>
        <v>Robyn Lyon</v>
      </c>
      <c r="C1656" s="1">
        <v>88157</v>
      </c>
      <c r="D1656" s="1" t="str">
        <f>_xlfn.XLOOKUP(Table1[[#This Row],[Product Sub-Category]],'Product Lookup'!A:A,'Product Lookup'!B:B)</f>
        <v>Scissors</v>
      </c>
      <c r="E1656" s="1">
        <v>8</v>
      </c>
      <c r="F1656" s="4">
        <v>3.14</v>
      </c>
      <c r="G1656" s="1">
        <v>0.05</v>
      </c>
      <c r="H1656" s="2">
        <v>42063</v>
      </c>
      <c r="I1656" s="2">
        <v>42065</v>
      </c>
      <c r="J1656" s="1" t="s">
        <v>31</v>
      </c>
      <c r="K1656" s="1">
        <v>44125</v>
      </c>
      <c r="L1656" s="1" t="s">
        <v>32</v>
      </c>
      <c r="M1656" s="1" t="s">
        <v>970</v>
      </c>
      <c r="N1656" s="1" t="s">
        <v>124</v>
      </c>
      <c r="O1656" s="1" t="s">
        <v>2244</v>
      </c>
      <c r="P1656" s="1" t="s">
        <v>58</v>
      </c>
      <c r="Q1656" s="1" t="s">
        <v>2239</v>
      </c>
      <c r="R1656" s="1" t="s">
        <v>42</v>
      </c>
      <c r="S1656" s="1" t="s">
        <v>26</v>
      </c>
      <c r="T1656" s="1"/>
      <c r="Y1656" s="1"/>
    </row>
    <row r="1657" spans="1:25" x14ac:dyDescent="0.35">
      <c r="A1657" s="1">
        <v>2912</v>
      </c>
      <c r="B1657" s="1" t="str">
        <f>VLOOKUP(Table1[[#This Row],[Customer ID]],'Customer Lookup'!A:B,2,)</f>
        <v>Hannah Carver</v>
      </c>
      <c r="C1657" s="1">
        <v>87396</v>
      </c>
      <c r="D1657" s="1" t="str">
        <f>_xlfn.XLOOKUP(Table1[[#This Row],[Product Sub-Category]],'Product Lookup'!A:A,'Product Lookup'!B:B)</f>
        <v>Labels</v>
      </c>
      <c r="E1657" s="1">
        <v>7</v>
      </c>
      <c r="F1657" s="4">
        <v>4.13</v>
      </c>
      <c r="G1657" s="1">
        <v>0.05</v>
      </c>
      <c r="H1657" s="2">
        <v>42122</v>
      </c>
      <c r="I1657" s="2">
        <v>42124</v>
      </c>
      <c r="J1657" s="1" t="s">
        <v>21</v>
      </c>
      <c r="K1657" s="1">
        <v>58201</v>
      </c>
      <c r="L1657" s="1" t="s">
        <v>22</v>
      </c>
      <c r="M1657" s="1" t="s">
        <v>972</v>
      </c>
      <c r="N1657" s="1" t="s">
        <v>971</v>
      </c>
      <c r="O1657" s="1" t="s">
        <v>2244</v>
      </c>
      <c r="P1657" s="1" t="s">
        <v>58</v>
      </c>
      <c r="Q1657" s="1" t="s">
        <v>116</v>
      </c>
      <c r="R1657" s="1" t="s">
        <v>42</v>
      </c>
      <c r="S1657" s="1" t="s">
        <v>53</v>
      </c>
      <c r="T1657" s="1"/>
      <c r="Y1657" s="1"/>
    </row>
    <row r="1658" spans="1:25" x14ac:dyDescent="0.35">
      <c r="A1658" s="1">
        <v>2912</v>
      </c>
      <c r="B1658" s="1" t="str">
        <f>VLOOKUP(Table1[[#This Row],[Customer ID]],'Customer Lookup'!A:B,2,)</f>
        <v>Hannah Carver</v>
      </c>
      <c r="C1658" s="1">
        <v>87396</v>
      </c>
      <c r="D1658" s="1" t="str">
        <f>_xlfn.XLOOKUP(Table1[[#This Row],[Product Sub-Category]],'Product Lookup'!A:A,'Product Lookup'!B:B)</f>
        <v>Paper</v>
      </c>
      <c r="E1658" s="1">
        <v>12</v>
      </c>
      <c r="F1658" s="4">
        <v>55.48</v>
      </c>
      <c r="G1658" s="1">
        <v>0.05</v>
      </c>
      <c r="H1658" s="2">
        <v>42122</v>
      </c>
      <c r="I1658" s="2">
        <v>42124</v>
      </c>
      <c r="J1658" s="1" t="s">
        <v>21</v>
      </c>
      <c r="K1658" s="1">
        <v>58201</v>
      </c>
      <c r="L1658" s="1" t="s">
        <v>32</v>
      </c>
      <c r="M1658" s="1" t="s">
        <v>972</v>
      </c>
      <c r="N1658" s="1" t="s">
        <v>971</v>
      </c>
      <c r="O1658" s="1" t="s">
        <v>2244</v>
      </c>
      <c r="P1658" s="1" t="s">
        <v>58</v>
      </c>
      <c r="Q1658" s="1" t="s">
        <v>83</v>
      </c>
      <c r="R1658" s="1" t="s">
        <v>42</v>
      </c>
      <c r="S1658" s="1" t="s">
        <v>53</v>
      </c>
      <c r="T1658" s="1"/>
      <c r="Y1658" s="1"/>
    </row>
    <row r="1659" spans="1:25" x14ac:dyDescent="0.35">
      <c r="A1659" s="1">
        <v>2920</v>
      </c>
      <c r="B1659" s="1" t="str">
        <f>VLOOKUP(Table1[[#This Row],[Customer ID]],'Customer Lookup'!A:B,2,)</f>
        <v>Ernest Peele</v>
      </c>
      <c r="C1659" s="1">
        <v>59365</v>
      </c>
      <c r="D1659" s="1" t="str">
        <f>_xlfn.XLOOKUP(Table1[[#This Row],[Product Sub-Category]],'Product Lookup'!A:A,'Product Lookup'!B:B)</f>
        <v>Office Machines</v>
      </c>
      <c r="E1659" s="1">
        <v>2</v>
      </c>
      <c r="F1659" s="4">
        <v>535.64</v>
      </c>
      <c r="G1659" s="1">
        <v>0.1</v>
      </c>
      <c r="H1659" s="2">
        <v>42162</v>
      </c>
      <c r="I1659" s="2">
        <v>42164</v>
      </c>
      <c r="J1659" s="1" t="s">
        <v>50</v>
      </c>
      <c r="K1659" s="1">
        <v>60603</v>
      </c>
      <c r="L1659" s="1" t="s">
        <v>22</v>
      </c>
      <c r="M1659" s="1" t="s">
        <v>143</v>
      </c>
      <c r="N1659" s="1" t="s">
        <v>142</v>
      </c>
      <c r="O1659" s="1" t="s">
        <v>2243</v>
      </c>
      <c r="P1659" s="1" t="s">
        <v>73</v>
      </c>
      <c r="Q1659" s="1" t="s">
        <v>74</v>
      </c>
      <c r="R1659" s="1" t="s">
        <v>42</v>
      </c>
      <c r="S1659" s="1" t="s">
        <v>36</v>
      </c>
      <c r="T1659" s="1"/>
      <c r="Y1659" s="1"/>
    </row>
    <row r="1660" spans="1:25" x14ac:dyDescent="0.35">
      <c r="A1660" s="1">
        <v>2923</v>
      </c>
      <c r="B1660" s="1" t="str">
        <f>VLOOKUP(Table1[[#This Row],[Customer ID]],'Customer Lookup'!A:B,2,)</f>
        <v>Lynne Griffith</v>
      </c>
      <c r="C1660" s="1">
        <v>86592</v>
      </c>
      <c r="D1660" s="1" t="str">
        <f>_xlfn.XLOOKUP(Table1[[#This Row],[Product Sub-Category]],'Product Lookup'!A:A,'Product Lookup'!B:B)</f>
        <v>Binders</v>
      </c>
      <c r="E1660" s="1">
        <v>15</v>
      </c>
      <c r="F1660" s="4">
        <v>6.37</v>
      </c>
      <c r="G1660" s="1">
        <v>0.05</v>
      </c>
      <c r="H1660" s="2">
        <v>42063</v>
      </c>
      <c r="I1660" s="2">
        <v>42065</v>
      </c>
      <c r="J1660" s="1" t="s">
        <v>50</v>
      </c>
      <c r="K1660" s="1">
        <v>21740</v>
      </c>
      <c r="L1660" s="1" t="s">
        <v>32</v>
      </c>
      <c r="M1660" s="1" t="s">
        <v>973</v>
      </c>
      <c r="N1660" s="1" t="s">
        <v>268</v>
      </c>
      <c r="O1660" s="1" t="s">
        <v>2243</v>
      </c>
      <c r="P1660" s="1" t="s">
        <v>58</v>
      </c>
      <c r="Q1660" s="1" t="s">
        <v>2236</v>
      </c>
      <c r="R1660" s="1" t="s">
        <v>104</v>
      </c>
      <c r="S1660" s="1" t="s">
        <v>53</v>
      </c>
      <c r="T1660" s="1"/>
      <c r="Y1660" s="1"/>
    </row>
    <row r="1661" spans="1:25" x14ac:dyDescent="0.35">
      <c r="A1661" s="1">
        <v>2924</v>
      </c>
      <c r="B1661" s="1" t="str">
        <f>VLOOKUP(Table1[[#This Row],[Customer ID]],'Customer Lookup'!A:B,2,)</f>
        <v>Courtney Nelson</v>
      </c>
      <c r="C1661" s="1">
        <v>86591</v>
      </c>
      <c r="D1661" s="1" t="str">
        <f>_xlfn.XLOOKUP(Table1[[#This Row],[Product Sub-Category]],'Product Lookup'!A:A,'Product Lookup'!B:B)</f>
        <v>Furnishings</v>
      </c>
      <c r="E1661" s="1">
        <v>2</v>
      </c>
      <c r="F1661" s="4">
        <v>110.98</v>
      </c>
      <c r="G1661" s="1">
        <v>0.1</v>
      </c>
      <c r="H1661" s="2">
        <v>42020</v>
      </c>
      <c r="I1661" s="2">
        <v>42022</v>
      </c>
      <c r="J1661" s="1" t="s">
        <v>41</v>
      </c>
      <c r="K1661" s="1">
        <v>20707</v>
      </c>
      <c r="L1661" s="1" t="s">
        <v>32</v>
      </c>
      <c r="M1661" s="1" t="s">
        <v>974</v>
      </c>
      <c r="N1661" s="1" t="s">
        <v>268</v>
      </c>
      <c r="O1661" s="1" t="s">
        <v>2243</v>
      </c>
      <c r="P1661" s="1" t="s">
        <v>34</v>
      </c>
      <c r="Q1661" s="1" t="s">
        <v>52</v>
      </c>
      <c r="R1661" s="1" t="s">
        <v>104</v>
      </c>
      <c r="S1661" s="1" t="s">
        <v>75</v>
      </c>
      <c r="T1661" s="1"/>
      <c r="Y1661" s="1"/>
    </row>
    <row r="1662" spans="1:25" x14ac:dyDescent="0.35">
      <c r="A1662" s="1">
        <v>2924</v>
      </c>
      <c r="B1662" s="1" t="str">
        <f>VLOOKUP(Table1[[#This Row],[Customer ID]],'Customer Lookup'!A:B,2,)</f>
        <v>Courtney Nelson</v>
      </c>
      <c r="C1662" s="1">
        <v>86591</v>
      </c>
      <c r="D1662" s="1" t="str">
        <f>_xlfn.XLOOKUP(Table1[[#This Row],[Product Sub-Category]],'Product Lookup'!A:A,'Product Lookup'!B:B)</f>
        <v>Paper</v>
      </c>
      <c r="E1662" s="1">
        <v>8</v>
      </c>
      <c r="F1662" s="4">
        <v>8.01</v>
      </c>
      <c r="G1662" s="1">
        <v>0.05</v>
      </c>
      <c r="H1662" s="2">
        <v>42020</v>
      </c>
      <c r="I1662" s="2">
        <v>42022</v>
      </c>
      <c r="J1662" s="1" t="s">
        <v>41</v>
      </c>
      <c r="K1662" s="1">
        <v>20707</v>
      </c>
      <c r="L1662" s="1" t="s">
        <v>32</v>
      </c>
      <c r="M1662" s="1" t="s">
        <v>974</v>
      </c>
      <c r="N1662" s="1" t="s">
        <v>268</v>
      </c>
      <c r="O1662" s="1" t="s">
        <v>2245</v>
      </c>
      <c r="P1662" s="1" t="s">
        <v>58</v>
      </c>
      <c r="Q1662" s="1" t="s">
        <v>83</v>
      </c>
      <c r="R1662" s="1" t="s">
        <v>104</v>
      </c>
      <c r="S1662" s="1" t="s">
        <v>26</v>
      </c>
      <c r="T1662" s="1"/>
      <c r="Y1662" s="1"/>
    </row>
    <row r="1663" spans="1:25" x14ac:dyDescent="0.35">
      <c r="A1663" s="1">
        <v>2928</v>
      </c>
      <c r="B1663" s="1" t="str">
        <f>VLOOKUP(Table1[[#This Row],[Customer ID]],'Customer Lookup'!A:B,2,)</f>
        <v>Leslie Woodard</v>
      </c>
      <c r="C1663" s="1">
        <v>90218</v>
      </c>
      <c r="D1663" s="1" t="str">
        <f>_xlfn.XLOOKUP(Table1[[#This Row],[Product Sub-Category]],'Product Lookup'!A:A,'Product Lookup'!B:B)</f>
        <v>Binders</v>
      </c>
      <c r="E1663" s="1">
        <v>42</v>
      </c>
      <c r="F1663" s="4">
        <v>5.58</v>
      </c>
      <c r="G1663" s="1">
        <v>0.05</v>
      </c>
      <c r="H1663" s="2">
        <v>42150</v>
      </c>
      <c r="I1663" s="2">
        <v>42152</v>
      </c>
      <c r="J1663" s="1" t="s">
        <v>41</v>
      </c>
      <c r="K1663" s="1">
        <v>29418</v>
      </c>
      <c r="L1663" s="1" t="s">
        <v>32</v>
      </c>
      <c r="M1663" s="1" t="s">
        <v>975</v>
      </c>
      <c r="N1663" s="1" t="s">
        <v>443</v>
      </c>
      <c r="O1663" s="1" t="s">
        <v>2245</v>
      </c>
      <c r="P1663" s="1" t="s">
        <v>58</v>
      </c>
      <c r="Q1663" s="1" t="s">
        <v>2236</v>
      </c>
      <c r="R1663" s="1" t="s">
        <v>104</v>
      </c>
      <c r="S1663" s="1" t="s">
        <v>53</v>
      </c>
      <c r="T1663" s="1"/>
      <c r="Y1663" s="1"/>
    </row>
    <row r="1664" spans="1:25" x14ac:dyDescent="0.35">
      <c r="A1664" s="1">
        <v>2928</v>
      </c>
      <c r="B1664" s="1" t="str">
        <f>VLOOKUP(Table1[[#This Row],[Customer ID]],'Customer Lookup'!A:B,2,)</f>
        <v>Leslie Woodard</v>
      </c>
      <c r="C1664" s="1">
        <v>90218</v>
      </c>
      <c r="D1664" s="1" t="str">
        <f>_xlfn.XLOOKUP(Table1[[#This Row],[Product Sub-Category]],'Product Lookup'!A:A,'Product Lookup'!B:B)</f>
        <v>Storage</v>
      </c>
      <c r="E1664" s="1">
        <v>36</v>
      </c>
      <c r="F1664" s="4">
        <v>54.1</v>
      </c>
      <c r="G1664" s="1">
        <v>0.05</v>
      </c>
      <c r="H1664" s="2">
        <v>42150</v>
      </c>
      <c r="I1664" s="2">
        <v>42151</v>
      </c>
      <c r="J1664" s="1" t="s">
        <v>41</v>
      </c>
      <c r="K1664" s="1">
        <v>29418</v>
      </c>
      <c r="L1664" s="1" t="s">
        <v>32</v>
      </c>
      <c r="M1664" s="1" t="s">
        <v>975</v>
      </c>
      <c r="N1664" s="1" t="s">
        <v>443</v>
      </c>
      <c r="O1664" s="1" t="s">
        <v>1097</v>
      </c>
      <c r="P1664" s="1" t="s">
        <v>58</v>
      </c>
      <c r="Q1664" s="1" t="s">
        <v>119</v>
      </c>
      <c r="R1664" s="1" t="s">
        <v>104</v>
      </c>
      <c r="S1664" s="1" t="s">
        <v>53</v>
      </c>
      <c r="T1664" s="1"/>
      <c r="Y1664" s="1"/>
    </row>
    <row r="1665" spans="1:25" x14ac:dyDescent="0.35">
      <c r="A1665" s="1">
        <v>2931</v>
      </c>
      <c r="B1665" s="1" t="str">
        <f>VLOOKUP(Table1[[#This Row],[Customer ID]],'Customer Lookup'!A:B,2,)</f>
        <v>Faye Hanna</v>
      </c>
      <c r="C1665" s="1">
        <v>87619</v>
      </c>
      <c r="D1665" s="1" t="str">
        <f>_xlfn.XLOOKUP(Table1[[#This Row],[Product Sub-Category]],'Product Lookup'!A:A,'Product Lookup'!B:B)</f>
        <v>Pens</v>
      </c>
      <c r="E1665" s="1">
        <v>12</v>
      </c>
      <c r="F1665" s="4">
        <v>11.55</v>
      </c>
      <c r="G1665" s="1">
        <v>0.05</v>
      </c>
      <c r="H1665" s="2">
        <v>42063</v>
      </c>
      <c r="I1665" s="2">
        <v>42063</v>
      </c>
      <c r="J1665" s="1" t="s">
        <v>31</v>
      </c>
      <c r="K1665" s="1">
        <v>95630</v>
      </c>
      <c r="L1665" s="1" t="s">
        <v>32</v>
      </c>
      <c r="M1665" s="1" t="s">
        <v>976</v>
      </c>
      <c r="N1665" s="1" t="s">
        <v>37</v>
      </c>
      <c r="O1665" s="1" t="s">
        <v>2243</v>
      </c>
      <c r="P1665" s="1" t="s">
        <v>58</v>
      </c>
      <c r="Q1665" s="1" t="s">
        <v>25</v>
      </c>
      <c r="R1665" s="1" t="s">
        <v>51</v>
      </c>
      <c r="S1665" s="1" t="s">
        <v>26</v>
      </c>
      <c r="T1665" s="1"/>
      <c r="Y1665" s="1"/>
    </row>
    <row r="1666" spans="1:25" x14ac:dyDescent="0.35">
      <c r="A1666" s="1">
        <v>2932</v>
      </c>
      <c r="B1666" s="1" t="str">
        <f>VLOOKUP(Table1[[#This Row],[Customer ID]],'Customer Lookup'!A:B,2,)</f>
        <v>Phyllis Hull</v>
      </c>
      <c r="C1666" s="1">
        <v>87620</v>
      </c>
      <c r="D1666" s="1" t="str">
        <f>_xlfn.XLOOKUP(Table1[[#This Row],[Product Sub-Category]],'Product Lookup'!A:A,'Product Lookup'!B:B)</f>
        <v>Paper</v>
      </c>
      <c r="E1666" s="1">
        <v>1</v>
      </c>
      <c r="F1666" s="4">
        <v>35.44</v>
      </c>
      <c r="G1666" s="1">
        <v>0.05</v>
      </c>
      <c r="H1666" s="2">
        <v>42116</v>
      </c>
      <c r="I1666" s="2">
        <v>42117</v>
      </c>
      <c r="J1666" s="1" t="s">
        <v>21</v>
      </c>
      <c r="K1666" s="1">
        <v>6614</v>
      </c>
      <c r="L1666" s="1" t="s">
        <v>32</v>
      </c>
      <c r="M1666" s="1" t="s">
        <v>422</v>
      </c>
      <c r="N1666" s="1" t="s">
        <v>171</v>
      </c>
      <c r="O1666" s="1" t="s">
        <v>2243</v>
      </c>
      <c r="P1666" s="1" t="s">
        <v>58</v>
      </c>
      <c r="Q1666" s="1" t="s">
        <v>83</v>
      </c>
      <c r="R1666" s="1" t="s">
        <v>51</v>
      </c>
      <c r="S1666" s="1" t="s">
        <v>53</v>
      </c>
      <c r="T1666" s="1"/>
      <c r="Y1666" s="1"/>
    </row>
    <row r="1667" spans="1:25" x14ac:dyDescent="0.35">
      <c r="A1667" s="1">
        <v>2935</v>
      </c>
      <c r="B1667" s="1" t="str">
        <f>VLOOKUP(Table1[[#This Row],[Customer ID]],'Customer Lookup'!A:B,2,)</f>
        <v>Shirley Riley</v>
      </c>
      <c r="C1667" s="1">
        <v>87617</v>
      </c>
      <c r="D1667" s="1" t="str">
        <f>_xlfn.XLOOKUP(Table1[[#This Row],[Product Sub-Category]],'Product Lookup'!A:A,'Product Lookup'!B:B)</f>
        <v>Binders</v>
      </c>
      <c r="E1667" s="1">
        <v>5</v>
      </c>
      <c r="F1667" s="4">
        <v>3.8</v>
      </c>
      <c r="G1667" s="1">
        <v>0.05</v>
      </c>
      <c r="H1667" s="2">
        <v>42135</v>
      </c>
      <c r="I1667" s="2">
        <v>42139</v>
      </c>
      <c r="J1667" s="1" t="s">
        <v>98</v>
      </c>
      <c r="K1667" s="1">
        <v>2215</v>
      </c>
      <c r="L1667" s="1" t="s">
        <v>32</v>
      </c>
      <c r="M1667" s="1" t="s">
        <v>153</v>
      </c>
      <c r="N1667" s="1" t="s">
        <v>152</v>
      </c>
      <c r="O1667" s="1" t="s">
        <v>2243</v>
      </c>
      <c r="P1667" s="1" t="s">
        <v>58</v>
      </c>
      <c r="Q1667" s="1" t="s">
        <v>2236</v>
      </c>
      <c r="R1667" s="1" t="s">
        <v>51</v>
      </c>
      <c r="S1667" s="1" t="s">
        <v>53</v>
      </c>
      <c r="T1667" s="1"/>
      <c r="Y1667" s="1"/>
    </row>
    <row r="1668" spans="1:25" x14ac:dyDescent="0.35">
      <c r="A1668" s="1">
        <v>2938</v>
      </c>
      <c r="B1668" s="1" t="str">
        <f>VLOOKUP(Table1[[#This Row],[Customer ID]],'Customer Lookup'!A:B,2,)</f>
        <v>Laurie Case Daniel</v>
      </c>
      <c r="C1668" s="1">
        <v>87620</v>
      </c>
      <c r="D1668" s="1" t="str">
        <f>_xlfn.XLOOKUP(Table1[[#This Row],[Product Sub-Category]],'Product Lookup'!A:A,'Product Lookup'!B:B)</f>
        <v>Paper</v>
      </c>
      <c r="E1668" s="1">
        <v>20</v>
      </c>
      <c r="F1668" s="4">
        <v>47.9</v>
      </c>
      <c r="G1668" s="1">
        <v>0.05</v>
      </c>
      <c r="H1668" s="2">
        <v>42116</v>
      </c>
      <c r="I1668" s="2">
        <v>42119</v>
      </c>
      <c r="J1668" s="1" t="s">
        <v>21</v>
      </c>
      <c r="K1668" s="1">
        <v>2180</v>
      </c>
      <c r="L1668" s="1" t="s">
        <v>32</v>
      </c>
      <c r="M1668" s="1" t="s">
        <v>977</v>
      </c>
      <c r="N1668" s="1" t="s">
        <v>152</v>
      </c>
      <c r="O1668" s="1" t="s">
        <v>2243</v>
      </c>
      <c r="P1668" s="1" t="s">
        <v>58</v>
      </c>
      <c r="Q1668" s="1" t="s">
        <v>83</v>
      </c>
      <c r="R1668" s="1" t="s">
        <v>51</v>
      </c>
      <c r="S1668" s="1" t="s">
        <v>53</v>
      </c>
      <c r="T1668" s="1"/>
      <c r="Y1668" s="1"/>
    </row>
    <row r="1669" spans="1:25" x14ac:dyDescent="0.35">
      <c r="A1669" s="1">
        <v>2941</v>
      </c>
      <c r="B1669" s="1" t="str">
        <f>VLOOKUP(Table1[[#This Row],[Customer ID]],'Customer Lookup'!A:B,2,)</f>
        <v>Leah Pollock</v>
      </c>
      <c r="C1669" s="1">
        <v>87618</v>
      </c>
      <c r="D1669" s="1" t="str">
        <f>_xlfn.XLOOKUP(Table1[[#This Row],[Product Sub-Category]],'Product Lookup'!A:A,'Product Lookup'!B:B)</f>
        <v>Rubber Bands</v>
      </c>
      <c r="E1669" s="1">
        <v>8</v>
      </c>
      <c r="F1669" s="4">
        <v>2.62</v>
      </c>
      <c r="G1669" s="1">
        <v>0.05</v>
      </c>
      <c r="H1669" s="2">
        <v>42150</v>
      </c>
      <c r="I1669" s="2">
        <v>42151</v>
      </c>
      <c r="J1669" s="1" t="s">
        <v>41</v>
      </c>
      <c r="K1669" s="1">
        <v>7960</v>
      </c>
      <c r="L1669" s="1" t="s">
        <v>32</v>
      </c>
      <c r="M1669" s="1" t="s">
        <v>298</v>
      </c>
      <c r="N1669" s="1" t="s">
        <v>46</v>
      </c>
      <c r="O1669" s="1" t="s">
        <v>2244</v>
      </c>
      <c r="P1669" s="1" t="s">
        <v>58</v>
      </c>
      <c r="Q1669" s="1" t="s">
        <v>60</v>
      </c>
      <c r="R1669" s="1" t="s">
        <v>51</v>
      </c>
      <c r="S1669" s="1" t="s">
        <v>26</v>
      </c>
      <c r="T1669" s="1"/>
      <c r="Y1669" s="1"/>
    </row>
    <row r="1670" spans="1:25" x14ac:dyDescent="0.35">
      <c r="A1670" s="1">
        <v>2944</v>
      </c>
      <c r="B1670" s="1" t="str">
        <f>VLOOKUP(Table1[[#This Row],[Customer ID]],'Customer Lookup'!A:B,2,)</f>
        <v>Elsie Lane</v>
      </c>
      <c r="C1670" s="1">
        <v>90309</v>
      </c>
      <c r="D1670" s="1" t="str">
        <f>_xlfn.XLOOKUP(Table1[[#This Row],[Product Sub-Category]],'Product Lookup'!A:A,'Product Lookup'!B:B)</f>
        <v>Binders</v>
      </c>
      <c r="E1670" s="1">
        <v>13</v>
      </c>
      <c r="F1670" s="4">
        <v>4.55</v>
      </c>
      <c r="G1670" s="1">
        <v>0.05</v>
      </c>
      <c r="H1670" s="2">
        <v>42068</v>
      </c>
      <c r="I1670" s="2">
        <v>42070</v>
      </c>
      <c r="J1670" s="1" t="s">
        <v>98</v>
      </c>
      <c r="K1670" s="1">
        <v>48640</v>
      </c>
      <c r="L1670" s="1" t="s">
        <v>32</v>
      </c>
      <c r="M1670" s="1" t="s">
        <v>740</v>
      </c>
      <c r="N1670" s="1" t="s">
        <v>215</v>
      </c>
      <c r="O1670" s="1" t="s">
        <v>2243</v>
      </c>
      <c r="P1670" s="1" t="s">
        <v>58</v>
      </c>
      <c r="Q1670" s="1" t="s">
        <v>2236</v>
      </c>
      <c r="R1670" s="1" t="s">
        <v>81</v>
      </c>
      <c r="S1670" s="1" t="s">
        <v>53</v>
      </c>
      <c r="T1670" s="1"/>
      <c r="Y1670" s="1"/>
    </row>
    <row r="1671" spans="1:25" x14ac:dyDescent="0.35">
      <c r="A1671" s="1">
        <v>2947</v>
      </c>
      <c r="B1671" s="1" t="str">
        <f>VLOOKUP(Table1[[#This Row],[Customer ID]],'Customer Lookup'!A:B,2,)</f>
        <v>Kathy Turner</v>
      </c>
      <c r="C1671" s="1">
        <v>87511</v>
      </c>
      <c r="D1671" s="1" t="str">
        <f>_xlfn.XLOOKUP(Table1[[#This Row],[Product Sub-Category]],'Product Lookup'!A:A,'Product Lookup'!B:B)</f>
        <v>Envelopes</v>
      </c>
      <c r="E1671" s="1">
        <v>20</v>
      </c>
      <c r="F1671" s="4">
        <v>7.64</v>
      </c>
      <c r="G1671" s="1">
        <v>0.05</v>
      </c>
      <c r="H1671" s="2">
        <v>42039</v>
      </c>
      <c r="I1671" s="2">
        <v>42042</v>
      </c>
      <c r="J1671" s="1" t="s">
        <v>31</v>
      </c>
      <c r="K1671" s="1">
        <v>14043</v>
      </c>
      <c r="L1671" s="1" t="s">
        <v>32</v>
      </c>
      <c r="M1671" s="1" t="s">
        <v>978</v>
      </c>
      <c r="N1671" s="1" t="s">
        <v>62</v>
      </c>
      <c r="O1671" s="1" t="s">
        <v>2244</v>
      </c>
      <c r="P1671" s="1" t="s">
        <v>58</v>
      </c>
      <c r="Q1671" s="1" t="s">
        <v>61</v>
      </c>
      <c r="R1671" s="1" t="s">
        <v>104</v>
      </c>
      <c r="S1671" s="1" t="s">
        <v>53</v>
      </c>
      <c r="T1671" s="1"/>
      <c r="Y1671" s="1"/>
    </row>
    <row r="1672" spans="1:25" x14ac:dyDescent="0.35">
      <c r="A1672" s="1">
        <v>2951</v>
      </c>
      <c r="B1672" s="1" t="str">
        <f>VLOOKUP(Table1[[#This Row],[Customer ID]],'Customer Lookup'!A:B,2,)</f>
        <v>Jordan Womble</v>
      </c>
      <c r="C1672" s="1">
        <v>91397</v>
      </c>
      <c r="D1672" s="1" t="str">
        <f>_xlfn.XLOOKUP(Table1[[#This Row],[Product Sub-Category]],'Product Lookup'!A:A,'Product Lookup'!B:B)</f>
        <v>Appliances</v>
      </c>
      <c r="E1672" s="1">
        <v>19</v>
      </c>
      <c r="F1672" s="4">
        <v>42.98</v>
      </c>
      <c r="G1672" s="1">
        <v>0.05</v>
      </c>
      <c r="H1672" s="2">
        <v>42050</v>
      </c>
      <c r="I1672" s="2">
        <v>42052</v>
      </c>
      <c r="J1672" s="1" t="s">
        <v>50</v>
      </c>
      <c r="K1672" s="1">
        <v>67601</v>
      </c>
      <c r="L1672" s="1" t="s">
        <v>22</v>
      </c>
      <c r="M1672" s="1" t="s">
        <v>956</v>
      </c>
      <c r="N1672" s="1" t="s">
        <v>145</v>
      </c>
      <c r="O1672" s="1" t="s">
        <v>2244</v>
      </c>
      <c r="P1672" s="1" t="s">
        <v>58</v>
      </c>
      <c r="Q1672" s="1" t="s">
        <v>196</v>
      </c>
      <c r="R1672" s="1" t="s">
        <v>81</v>
      </c>
      <c r="S1672" s="1" t="s">
        <v>53</v>
      </c>
      <c r="T1672" s="1"/>
      <c r="Y1672" s="1"/>
    </row>
    <row r="1673" spans="1:25" x14ac:dyDescent="0.35">
      <c r="A1673" s="1">
        <v>2951</v>
      </c>
      <c r="B1673" s="1" t="str">
        <f>VLOOKUP(Table1[[#This Row],[Customer ID]],'Customer Lookup'!A:B,2,)</f>
        <v>Jordan Womble</v>
      </c>
      <c r="C1673" s="1">
        <v>91397</v>
      </c>
      <c r="D1673" s="1" t="str">
        <f>_xlfn.XLOOKUP(Table1[[#This Row],[Product Sub-Category]],'Product Lookup'!A:A,'Product Lookup'!B:B)</f>
        <v>Chairs</v>
      </c>
      <c r="E1673" s="1">
        <v>19</v>
      </c>
      <c r="F1673" s="4">
        <v>89.99</v>
      </c>
      <c r="G1673" s="1">
        <v>0.05</v>
      </c>
      <c r="H1673" s="2">
        <v>42050</v>
      </c>
      <c r="I1673" s="2">
        <v>42053</v>
      </c>
      <c r="J1673" s="1" t="s">
        <v>50</v>
      </c>
      <c r="K1673" s="1">
        <v>67601</v>
      </c>
      <c r="L1673" s="1" t="s">
        <v>22</v>
      </c>
      <c r="M1673" s="1" t="s">
        <v>956</v>
      </c>
      <c r="N1673" s="1" t="s">
        <v>145</v>
      </c>
      <c r="O1673" s="1" t="s">
        <v>2243</v>
      </c>
      <c r="P1673" s="1" t="s">
        <v>34</v>
      </c>
      <c r="Q1673" s="1" t="s">
        <v>35</v>
      </c>
      <c r="R1673" s="1" t="s">
        <v>81</v>
      </c>
      <c r="S1673" s="1" t="s">
        <v>36</v>
      </c>
      <c r="T1673" s="1"/>
      <c r="Y1673" s="1"/>
    </row>
    <row r="1674" spans="1:25" x14ac:dyDescent="0.35">
      <c r="A1674" s="1">
        <v>2952</v>
      </c>
      <c r="B1674" s="1" t="str">
        <f>VLOOKUP(Table1[[#This Row],[Customer ID]],'Customer Lookup'!A:B,2,)</f>
        <v>Thelma Murray</v>
      </c>
      <c r="C1674" s="1">
        <v>91398</v>
      </c>
      <c r="D1674" s="1" t="str">
        <f>_xlfn.XLOOKUP(Table1[[#This Row],[Product Sub-Category]],'Product Lookup'!A:A,'Product Lookup'!B:B)</f>
        <v>Binders</v>
      </c>
      <c r="E1674" s="1">
        <v>12</v>
      </c>
      <c r="F1674" s="4">
        <v>5.74</v>
      </c>
      <c r="G1674" s="1">
        <v>0.05</v>
      </c>
      <c r="H1674" s="2">
        <v>42109</v>
      </c>
      <c r="I1674" s="2">
        <v>42111</v>
      </c>
      <c r="J1674" s="1" t="s">
        <v>50</v>
      </c>
      <c r="K1674" s="1">
        <v>43123</v>
      </c>
      <c r="L1674" s="1" t="s">
        <v>22</v>
      </c>
      <c r="M1674" s="1" t="s">
        <v>979</v>
      </c>
      <c r="N1674" s="1" t="s">
        <v>124</v>
      </c>
      <c r="O1674" s="1" t="s">
        <v>2244</v>
      </c>
      <c r="P1674" s="1" t="s">
        <v>58</v>
      </c>
      <c r="Q1674" s="1" t="s">
        <v>2236</v>
      </c>
      <c r="R1674" s="1" t="s">
        <v>81</v>
      </c>
      <c r="S1674" s="1" t="s">
        <v>53</v>
      </c>
      <c r="T1674" s="1"/>
      <c r="Y1674" s="1"/>
    </row>
    <row r="1675" spans="1:25" x14ac:dyDescent="0.35">
      <c r="A1675" s="1">
        <v>2954</v>
      </c>
      <c r="B1675" s="1" t="str">
        <f>VLOOKUP(Table1[[#This Row],[Customer ID]],'Customer Lookup'!A:B,2,)</f>
        <v>William Sharma</v>
      </c>
      <c r="C1675" s="1">
        <v>86427</v>
      </c>
      <c r="D1675" s="1" t="str">
        <f>_xlfn.XLOOKUP(Table1[[#This Row],[Product Sub-Category]],'Product Lookup'!A:A,'Product Lookup'!B:B)</f>
        <v>Furnishings</v>
      </c>
      <c r="E1675" s="1">
        <v>9</v>
      </c>
      <c r="F1675" s="4">
        <v>12.22</v>
      </c>
      <c r="G1675" s="1">
        <v>0.05</v>
      </c>
      <c r="H1675" s="2">
        <v>42173</v>
      </c>
      <c r="I1675" s="2">
        <v>42180</v>
      </c>
      <c r="J1675" s="1" t="s">
        <v>98</v>
      </c>
      <c r="K1675" s="1">
        <v>55119</v>
      </c>
      <c r="L1675" s="1" t="s">
        <v>32</v>
      </c>
      <c r="M1675" s="1" t="s">
        <v>980</v>
      </c>
      <c r="N1675" s="1" t="s">
        <v>55</v>
      </c>
      <c r="O1675" s="1" t="s">
        <v>2244</v>
      </c>
      <c r="P1675" s="1" t="s">
        <v>34</v>
      </c>
      <c r="Q1675" s="1" t="s">
        <v>52</v>
      </c>
      <c r="R1675" s="1" t="s">
        <v>104</v>
      </c>
      <c r="S1675" s="1" t="s">
        <v>44</v>
      </c>
      <c r="T1675" s="1"/>
      <c r="Y1675" s="1"/>
    </row>
    <row r="1676" spans="1:25" x14ac:dyDescent="0.35">
      <c r="A1676" s="1">
        <v>2957</v>
      </c>
      <c r="B1676" s="1" t="str">
        <f>VLOOKUP(Table1[[#This Row],[Customer ID]],'Customer Lookup'!A:B,2,)</f>
        <v>Francis I Davis</v>
      </c>
      <c r="C1676" s="1">
        <v>90264</v>
      </c>
      <c r="D1676" s="1" t="str">
        <f>_xlfn.XLOOKUP(Table1[[#This Row],[Product Sub-Category]],'Product Lookup'!A:A,'Product Lookup'!B:B)</f>
        <v>Paper</v>
      </c>
      <c r="E1676" s="1">
        <v>4</v>
      </c>
      <c r="F1676" s="4">
        <v>37.94</v>
      </c>
      <c r="G1676" s="1">
        <v>0.05</v>
      </c>
      <c r="H1676" s="2">
        <v>42096</v>
      </c>
      <c r="I1676" s="2">
        <v>42098</v>
      </c>
      <c r="J1676" s="1" t="s">
        <v>50</v>
      </c>
      <c r="K1676" s="1">
        <v>53209</v>
      </c>
      <c r="L1676" s="1" t="s">
        <v>22</v>
      </c>
      <c r="M1676" s="1" t="s">
        <v>981</v>
      </c>
      <c r="N1676" s="1" t="s">
        <v>718</v>
      </c>
      <c r="O1676" s="1" t="s">
        <v>2244</v>
      </c>
      <c r="P1676" s="1" t="s">
        <v>58</v>
      </c>
      <c r="Q1676" s="1" t="s">
        <v>83</v>
      </c>
      <c r="R1676" s="1" t="s">
        <v>81</v>
      </c>
      <c r="S1676" s="1" t="s">
        <v>26</v>
      </c>
      <c r="T1676" s="1"/>
      <c r="Y1676" s="1"/>
    </row>
    <row r="1677" spans="1:25" x14ac:dyDescent="0.35">
      <c r="A1677" s="1">
        <v>2958</v>
      </c>
      <c r="B1677" s="1" t="str">
        <f>VLOOKUP(Table1[[#This Row],[Customer ID]],'Customer Lookup'!A:B,2,)</f>
        <v>Ellen Sparks</v>
      </c>
      <c r="C1677" s="1">
        <v>90265</v>
      </c>
      <c r="D1677" s="1" t="str">
        <f>_xlfn.XLOOKUP(Table1[[#This Row],[Product Sub-Category]],'Product Lookup'!A:A,'Product Lookup'!B:B)</f>
        <v>Telephones</v>
      </c>
      <c r="E1677" s="1">
        <v>18</v>
      </c>
      <c r="F1677" s="4">
        <v>20.99</v>
      </c>
      <c r="G1677" s="1">
        <v>0.05</v>
      </c>
      <c r="H1677" s="2">
        <v>42086</v>
      </c>
      <c r="I1677" s="2">
        <v>42091</v>
      </c>
      <c r="J1677" s="1" t="s">
        <v>98</v>
      </c>
      <c r="K1677" s="1">
        <v>54956</v>
      </c>
      <c r="L1677" s="1" t="s">
        <v>32</v>
      </c>
      <c r="M1677" s="1" t="s">
        <v>982</v>
      </c>
      <c r="N1677" s="1" t="s">
        <v>718</v>
      </c>
      <c r="O1677" s="1" t="s">
        <v>2245</v>
      </c>
      <c r="P1677" s="1" t="s">
        <v>73</v>
      </c>
      <c r="Q1677" s="1" t="s">
        <v>2234</v>
      </c>
      <c r="R1677" s="1" t="s">
        <v>81</v>
      </c>
      <c r="S1677" s="1" t="s">
        <v>26</v>
      </c>
      <c r="T1677" s="1"/>
      <c r="Y1677" s="1"/>
    </row>
    <row r="1678" spans="1:25" x14ac:dyDescent="0.35">
      <c r="A1678" s="1">
        <v>2960</v>
      </c>
      <c r="B1678" s="1" t="str">
        <f>VLOOKUP(Table1[[#This Row],[Customer ID]],'Customer Lookup'!A:B,2,)</f>
        <v>Allan Dickinson</v>
      </c>
      <c r="C1678" s="1">
        <v>90646</v>
      </c>
      <c r="D1678" s="1" t="str">
        <f>_xlfn.XLOOKUP(Table1[[#This Row],[Product Sub-Category]],'Product Lookup'!A:A,'Product Lookup'!B:B)</f>
        <v>Pens</v>
      </c>
      <c r="E1678" s="1">
        <v>11</v>
      </c>
      <c r="F1678" s="4">
        <v>36.549999999999997</v>
      </c>
      <c r="G1678" s="1">
        <v>0.05</v>
      </c>
      <c r="H1678" s="2">
        <v>42099</v>
      </c>
      <c r="I1678" s="2">
        <v>42101</v>
      </c>
      <c r="J1678" s="1" t="s">
        <v>31</v>
      </c>
      <c r="K1678" s="1">
        <v>72956</v>
      </c>
      <c r="L1678" s="1" t="s">
        <v>32</v>
      </c>
      <c r="M1678" s="1" t="s">
        <v>983</v>
      </c>
      <c r="N1678" s="1" t="s">
        <v>451</v>
      </c>
      <c r="O1678" s="1" t="s">
        <v>1097</v>
      </c>
      <c r="P1678" s="1" t="s">
        <v>58</v>
      </c>
      <c r="Q1678" s="1" t="s">
        <v>25</v>
      </c>
      <c r="R1678" s="1" t="s">
        <v>81</v>
      </c>
      <c r="S1678" s="1" t="s">
        <v>26</v>
      </c>
      <c r="T1678" s="1"/>
      <c r="Y1678" s="1"/>
    </row>
    <row r="1679" spans="1:25" x14ac:dyDescent="0.35">
      <c r="A1679" s="1">
        <v>2962</v>
      </c>
      <c r="B1679" s="1" t="str">
        <f>VLOOKUP(Table1[[#This Row],[Customer ID]],'Customer Lookup'!A:B,2,)</f>
        <v>Leonard Strauss</v>
      </c>
      <c r="C1679" s="1">
        <v>88611</v>
      </c>
      <c r="D1679" s="1" t="str">
        <f>_xlfn.XLOOKUP(Table1[[#This Row],[Product Sub-Category]],'Product Lookup'!A:A,'Product Lookup'!B:B)</f>
        <v>Paper</v>
      </c>
      <c r="E1679" s="1">
        <v>10</v>
      </c>
      <c r="F1679" s="4">
        <v>4.76</v>
      </c>
      <c r="G1679" s="1">
        <v>0.05</v>
      </c>
      <c r="H1679" s="2">
        <v>42131</v>
      </c>
      <c r="I1679" s="2">
        <v>42133</v>
      </c>
      <c r="J1679" s="1" t="s">
        <v>21</v>
      </c>
      <c r="K1679" s="1">
        <v>80027</v>
      </c>
      <c r="L1679" s="1" t="s">
        <v>22</v>
      </c>
      <c r="M1679" s="1" t="s">
        <v>231</v>
      </c>
      <c r="N1679" s="1" t="s">
        <v>194</v>
      </c>
      <c r="O1679" s="1" t="s">
        <v>2243</v>
      </c>
      <c r="P1679" s="1" t="s">
        <v>58</v>
      </c>
      <c r="Q1679" s="1" t="s">
        <v>83</v>
      </c>
      <c r="R1679" s="1" t="s">
        <v>104</v>
      </c>
      <c r="S1679" s="1" t="s">
        <v>26</v>
      </c>
      <c r="T1679" s="1"/>
      <c r="Y1679" s="1"/>
    </row>
    <row r="1680" spans="1:25" x14ac:dyDescent="0.35">
      <c r="A1680" s="1">
        <v>2963</v>
      </c>
      <c r="B1680" s="1" t="str">
        <f>VLOOKUP(Table1[[#This Row],[Customer ID]],'Customer Lookup'!A:B,2,)</f>
        <v>Frances Johnson</v>
      </c>
      <c r="C1680" s="1">
        <v>88612</v>
      </c>
      <c r="D1680" s="1" t="str">
        <f>_xlfn.XLOOKUP(Table1[[#This Row],[Product Sub-Category]],'Product Lookup'!A:A,'Product Lookup'!B:B)</f>
        <v>Storage</v>
      </c>
      <c r="E1680" s="1">
        <v>4</v>
      </c>
      <c r="F1680" s="4">
        <v>7.98</v>
      </c>
      <c r="G1680" s="1">
        <v>0.05</v>
      </c>
      <c r="H1680" s="2">
        <v>42177</v>
      </c>
      <c r="I1680" s="2">
        <v>42178</v>
      </c>
      <c r="J1680" s="1" t="s">
        <v>41</v>
      </c>
      <c r="K1680" s="1">
        <v>21220</v>
      </c>
      <c r="L1680" s="1" t="s">
        <v>32</v>
      </c>
      <c r="M1680" s="1" t="s">
        <v>984</v>
      </c>
      <c r="N1680" s="1" t="s">
        <v>268</v>
      </c>
      <c r="O1680" s="1" t="s">
        <v>2243</v>
      </c>
      <c r="P1680" s="1" t="s">
        <v>58</v>
      </c>
      <c r="Q1680" s="1" t="s">
        <v>119</v>
      </c>
      <c r="R1680" s="1" t="s">
        <v>104</v>
      </c>
      <c r="S1680" s="1" t="s">
        <v>75</v>
      </c>
      <c r="T1680" s="1"/>
      <c r="Y1680" s="1"/>
    </row>
    <row r="1681" spans="1:25" x14ac:dyDescent="0.35">
      <c r="A1681" s="1">
        <v>2964</v>
      </c>
      <c r="B1681" s="1" t="str">
        <f>VLOOKUP(Table1[[#This Row],[Customer ID]],'Customer Lookup'!A:B,2,)</f>
        <v>Kathy Hinton</v>
      </c>
      <c r="C1681" s="1">
        <v>88610</v>
      </c>
      <c r="D1681" s="1" t="str">
        <f>_xlfn.XLOOKUP(Table1[[#This Row],[Product Sub-Category]],'Product Lookup'!A:A,'Product Lookup'!B:B)</f>
        <v>Appliances</v>
      </c>
      <c r="E1681" s="1">
        <v>1</v>
      </c>
      <c r="F1681" s="4">
        <v>42.98</v>
      </c>
      <c r="G1681" s="1">
        <v>0.05</v>
      </c>
      <c r="H1681" s="2">
        <v>42115</v>
      </c>
      <c r="I1681" s="2">
        <v>42117</v>
      </c>
      <c r="J1681" s="1" t="s">
        <v>21</v>
      </c>
      <c r="K1681" s="1">
        <v>43050</v>
      </c>
      <c r="L1681" s="1" t="s">
        <v>32</v>
      </c>
      <c r="M1681" s="1" t="s">
        <v>747</v>
      </c>
      <c r="N1681" s="1" t="s">
        <v>124</v>
      </c>
      <c r="O1681" s="1" t="s">
        <v>2245</v>
      </c>
      <c r="P1681" s="1" t="s">
        <v>58</v>
      </c>
      <c r="Q1681" s="1" t="s">
        <v>196</v>
      </c>
      <c r="R1681" s="1" t="s">
        <v>104</v>
      </c>
      <c r="S1681" s="1" t="s">
        <v>53</v>
      </c>
      <c r="T1681" s="1"/>
      <c r="Y1681" s="1"/>
    </row>
    <row r="1682" spans="1:25" x14ac:dyDescent="0.35">
      <c r="A1682" s="1">
        <v>2968</v>
      </c>
      <c r="B1682" s="1" t="str">
        <f>VLOOKUP(Table1[[#This Row],[Customer ID]],'Customer Lookup'!A:B,2,)</f>
        <v>Miriam Bowman</v>
      </c>
      <c r="C1682" s="1">
        <v>86085</v>
      </c>
      <c r="D1682" s="1" t="str">
        <f>_xlfn.XLOOKUP(Table1[[#This Row],[Product Sub-Category]],'Product Lookup'!A:A,'Product Lookup'!B:B)</f>
        <v>Paper</v>
      </c>
      <c r="E1682" s="1">
        <v>1</v>
      </c>
      <c r="F1682" s="4">
        <v>9.68</v>
      </c>
      <c r="G1682" s="1">
        <v>0.05</v>
      </c>
      <c r="H1682" s="2">
        <v>42057</v>
      </c>
      <c r="I1682" s="2">
        <v>42059</v>
      </c>
      <c r="J1682" s="1" t="s">
        <v>31</v>
      </c>
      <c r="K1682" s="1">
        <v>33021</v>
      </c>
      <c r="L1682" s="1" t="s">
        <v>32</v>
      </c>
      <c r="M1682" s="1" t="s">
        <v>985</v>
      </c>
      <c r="N1682" s="1" t="s">
        <v>242</v>
      </c>
      <c r="O1682" s="1" t="s">
        <v>2245</v>
      </c>
      <c r="P1682" s="1" t="s">
        <v>58</v>
      </c>
      <c r="Q1682" s="1" t="s">
        <v>83</v>
      </c>
      <c r="R1682" s="1" t="s">
        <v>51</v>
      </c>
      <c r="S1682" s="1" t="s">
        <v>26</v>
      </c>
      <c r="T1682" s="1"/>
      <c r="Y1682" s="1"/>
    </row>
    <row r="1683" spans="1:25" x14ac:dyDescent="0.35">
      <c r="A1683" s="1">
        <v>2968</v>
      </c>
      <c r="B1683" s="1" t="str">
        <f>VLOOKUP(Table1[[#This Row],[Customer ID]],'Customer Lookup'!A:B,2,)</f>
        <v>Miriam Bowman</v>
      </c>
      <c r="C1683" s="1">
        <v>86085</v>
      </c>
      <c r="D1683" s="1" t="str">
        <f>_xlfn.XLOOKUP(Table1[[#This Row],[Product Sub-Category]],'Product Lookup'!A:A,'Product Lookup'!B:B)</f>
        <v>Tables</v>
      </c>
      <c r="E1683" s="1">
        <v>5</v>
      </c>
      <c r="F1683" s="4">
        <v>150.97999999999999</v>
      </c>
      <c r="G1683" s="1">
        <v>0.1</v>
      </c>
      <c r="H1683" s="2">
        <v>42057</v>
      </c>
      <c r="I1683" s="2">
        <v>42058</v>
      </c>
      <c r="J1683" s="1" t="s">
        <v>31</v>
      </c>
      <c r="K1683" s="1">
        <v>33021</v>
      </c>
      <c r="L1683" s="1" t="s">
        <v>22</v>
      </c>
      <c r="M1683" s="1" t="s">
        <v>985</v>
      </c>
      <c r="N1683" s="1" t="s">
        <v>242</v>
      </c>
      <c r="O1683" s="1" t="s">
        <v>2245</v>
      </c>
      <c r="P1683" s="1" t="s">
        <v>34</v>
      </c>
      <c r="Q1683" s="1" t="s">
        <v>123</v>
      </c>
      <c r="R1683" s="1" t="s">
        <v>51</v>
      </c>
      <c r="S1683" s="1" t="s">
        <v>108</v>
      </c>
      <c r="T1683" s="1"/>
      <c r="Y1683" s="1"/>
    </row>
    <row r="1684" spans="1:25" x14ac:dyDescent="0.35">
      <c r="A1684" s="1">
        <v>2968</v>
      </c>
      <c r="B1684" s="1" t="str">
        <f>VLOOKUP(Table1[[#This Row],[Customer ID]],'Customer Lookup'!A:B,2,)</f>
        <v>Miriam Bowman</v>
      </c>
      <c r="C1684" s="1">
        <v>86086</v>
      </c>
      <c r="D1684" s="1" t="str">
        <f>_xlfn.XLOOKUP(Table1[[#This Row],[Product Sub-Category]],'Product Lookup'!A:A,'Product Lookup'!B:B)</f>
        <v>Appliances</v>
      </c>
      <c r="E1684" s="1">
        <v>1</v>
      </c>
      <c r="F1684" s="4">
        <v>363.25</v>
      </c>
      <c r="G1684" s="1">
        <v>0.1</v>
      </c>
      <c r="H1684" s="2">
        <v>42091</v>
      </c>
      <c r="I1684" s="2">
        <v>42093</v>
      </c>
      <c r="J1684" s="1" t="s">
        <v>21</v>
      </c>
      <c r="K1684" s="1">
        <v>33021</v>
      </c>
      <c r="L1684" s="1" t="s">
        <v>32</v>
      </c>
      <c r="M1684" s="1" t="s">
        <v>985</v>
      </c>
      <c r="N1684" s="1" t="s">
        <v>242</v>
      </c>
      <c r="O1684" s="1" t="s">
        <v>2244</v>
      </c>
      <c r="P1684" s="1" t="s">
        <v>58</v>
      </c>
      <c r="Q1684" s="1" t="s">
        <v>196</v>
      </c>
      <c r="R1684" s="1" t="s">
        <v>51</v>
      </c>
      <c r="S1684" s="1" t="s">
        <v>53</v>
      </c>
      <c r="T1684" s="1"/>
      <c r="Y1684" s="1"/>
    </row>
    <row r="1685" spans="1:25" x14ac:dyDescent="0.35">
      <c r="A1685" s="1">
        <v>2973</v>
      </c>
      <c r="B1685" s="1" t="str">
        <f>VLOOKUP(Table1[[#This Row],[Customer ID]],'Customer Lookup'!A:B,2,)</f>
        <v>Sally Liu</v>
      </c>
      <c r="C1685" s="1">
        <v>87186</v>
      </c>
      <c r="D1685" s="1" t="str">
        <f>_xlfn.XLOOKUP(Table1[[#This Row],[Product Sub-Category]],'Product Lookup'!A:A,'Product Lookup'!B:B)</f>
        <v>Computer Peripherals</v>
      </c>
      <c r="E1685" s="1">
        <v>17</v>
      </c>
      <c r="F1685" s="4">
        <v>30.97</v>
      </c>
      <c r="G1685" s="1">
        <v>0.05</v>
      </c>
      <c r="H1685" s="2">
        <v>42107</v>
      </c>
      <c r="I1685" s="2">
        <v>42109</v>
      </c>
      <c r="J1685" s="1" t="s">
        <v>21</v>
      </c>
      <c r="K1685" s="1">
        <v>53151</v>
      </c>
      <c r="L1685" s="1" t="s">
        <v>32</v>
      </c>
      <c r="M1685" s="1" t="s">
        <v>986</v>
      </c>
      <c r="N1685" s="1" t="s">
        <v>718</v>
      </c>
      <c r="O1685" s="1" t="s">
        <v>2244</v>
      </c>
      <c r="P1685" s="1" t="s">
        <v>73</v>
      </c>
      <c r="Q1685" s="1" t="s">
        <v>144</v>
      </c>
      <c r="R1685" s="1" t="s">
        <v>42</v>
      </c>
      <c r="S1685" s="1" t="s">
        <v>53</v>
      </c>
      <c r="T1685" s="1"/>
      <c r="Y1685" s="1"/>
    </row>
    <row r="1686" spans="1:25" x14ac:dyDescent="0.35">
      <c r="A1686" s="1">
        <v>2973</v>
      </c>
      <c r="B1686" s="1" t="str">
        <f>VLOOKUP(Table1[[#This Row],[Customer ID]],'Customer Lookup'!A:B,2,)</f>
        <v>Sally Liu</v>
      </c>
      <c r="C1686" s="1">
        <v>87186</v>
      </c>
      <c r="D1686" s="1" t="str">
        <f>_xlfn.XLOOKUP(Table1[[#This Row],[Product Sub-Category]],'Product Lookup'!A:A,'Product Lookup'!B:B)</f>
        <v>Telephones</v>
      </c>
      <c r="E1686" s="1">
        <v>23</v>
      </c>
      <c r="F1686" s="4">
        <v>125.99</v>
      </c>
      <c r="G1686" s="1">
        <v>0.1</v>
      </c>
      <c r="H1686" s="2">
        <v>42107</v>
      </c>
      <c r="I1686" s="2">
        <v>42109</v>
      </c>
      <c r="J1686" s="1" t="s">
        <v>21</v>
      </c>
      <c r="K1686" s="1">
        <v>53151</v>
      </c>
      <c r="L1686" s="1" t="s">
        <v>32</v>
      </c>
      <c r="M1686" s="1" t="s">
        <v>986</v>
      </c>
      <c r="N1686" s="1" t="s">
        <v>718</v>
      </c>
      <c r="O1686" s="1" t="s">
        <v>2244</v>
      </c>
      <c r="P1686" s="1" t="s">
        <v>73</v>
      </c>
      <c r="Q1686" s="1" t="s">
        <v>2234</v>
      </c>
      <c r="R1686" s="1" t="s">
        <v>42</v>
      </c>
      <c r="S1686" s="1" t="s">
        <v>53</v>
      </c>
      <c r="T1686" s="1"/>
      <c r="Y1686" s="1"/>
    </row>
    <row r="1687" spans="1:25" x14ac:dyDescent="0.35">
      <c r="A1687" s="1">
        <v>2973</v>
      </c>
      <c r="B1687" s="1" t="str">
        <f>VLOOKUP(Table1[[#This Row],[Customer ID]],'Customer Lookup'!A:B,2,)</f>
        <v>Sally Liu</v>
      </c>
      <c r="C1687" s="1">
        <v>87187</v>
      </c>
      <c r="D1687" s="1" t="str">
        <f>_xlfn.XLOOKUP(Table1[[#This Row],[Product Sub-Category]],'Product Lookup'!A:A,'Product Lookup'!B:B)</f>
        <v>Office Machines</v>
      </c>
      <c r="E1687" s="1">
        <v>6</v>
      </c>
      <c r="F1687" s="4">
        <v>442.14</v>
      </c>
      <c r="G1687" s="1">
        <v>0.1</v>
      </c>
      <c r="H1687" s="2">
        <v>42144</v>
      </c>
      <c r="I1687" s="2">
        <v>42145</v>
      </c>
      <c r="J1687" s="1" t="s">
        <v>41</v>
      </c>
      <c r="K1687" s="1">
        <v>53151</v>
      </c>
      <c r="L1687" s="1" t="s">
        <v>22</v>
      </c>
      <c r="M1687" s="1" t="s">
        <v>986</v>
      </c>
      <c r="N1687" s="1" t="s">
        <v>718</v>
      </c>
      <c r="O1687" s="1" t="s">
        <v>2244</v>
      </c>
      <c r="P1687" s="1" t="s">
        <v>73</v>
      </c>
      <c r="Q1687" s="1" t="s">
        <v>74</v>
      </c>
      <c r="R1687" s="1" t="s">
        <v>42</v>
      </c>
      <c r="S1687" s="1" t="s">
        <v>36</v>
      </c>
      <c r="T1687" s="1"/>
      <c r="Y1687" s="1"/>
    </row>
    <row r="1688" spans="1:25" x14ac:dyDescent="0.35">
      <c r="A1688" s="1">
        <v>2976</v>
      </c>
      <c r="B1688" s="1" t="str">
        <f>VLOOKUP(Table1[[#This Row],[Customer ID]],'Customer Lookup'!A:B,2,)</f>
        <v>Fred Barber</v>
      </c>
      <c r="C1688" s="1">
        <v>89047</v>
      </c>
      <c r="D1688" s="1" t="str">
        <f>_xlfn.XLOOKUP(Table1[[#This Row],[Product Sub-Category]],'Product Lookup'!A:A,'Product Lookup'!B:B)</f>
        <v>Telephones</v>
      </c>
      <c r="E1688" s="1">
        <v>41</v>
      </c>
      <c r="F1688" s="4">
        <v>35.99</v>
      </c>
      <c r="G1688" s="1">
        <v>0.05</v>
      </c>
      <c r="H1688" s="2">
        <v>42146</v>
      </c>
      <c r="I1688" s="2">
        <v>42147</v>
      </c>
      <c r="J1688" s="1" t="s">
        <v>50</v>
      </c>
      <c r="K1688" s="1">
        <v>53154</v>
      </c>
      <c r="L1688" s="1" t="s">
        <v>32</v>
      </c>
      <c r="M1688" s="1" t="s">
        <v>987</v>
      </c>
      <c r="N1688" s="1" t="s">
        <v>718</v>
      </c>
      <c r="O1688" s="1" t="s">
        <v>2244</v>
      </c>
      <c r="P1688" s="1" t="s">
        <v>73</v>
      </c>
      <c r="Q1688" s="1" t="s">
        <v>2234</v>
      </c>
      <c r="R1688" s="1" t="s">
        <v>51</v>
      </c>
      <c r="S1688" s="1" t="s">
        <v>44</v>
      </c>
      <c r="T1688" s="1"/>
      <c r="Y1688" s="1"/>
    </row>
    <row r="1689" spans="1:25" x14ac:dyDescent="0.35">
      <c r="A1689" s="1">
        <v>2979</v>
      </c>
      <c r="B1689" s="1" t="str">
        <f>VLOOKUP(Table1[[#This Row],[Customer ID]],'Customer Lookup'!A:B,2,)</f>
        <v>Lloyd Dolan</v>
      </c>
      <c r="C1689" s="1">
        <v>86544</v>
      </c>
      <c r="D1689" s="1" t="str">
        <f>_xlfn.XLOOKUP(Table1[[#This Row],[Product Sub-Category]],'Product Lookup'!A:A,'Product Lookup'!B:B)</f>
        <v>Pens</v>
      </c>
      <c r="E1689" s="1">
        <v>9</v>
      </c>
      <c r="F1689" s="4">
        <v>2.94</v>
      </c>
      <c r="G1689" s="1">
        <v>0.05</v>
      </c>
      <c r="H1689" s="2">
        <v>42031</v>
      </c>
      <c r="I1689" s="2">
        <v>42032</v>
      </c>
      <c r="J1689" s="1" t="s">
        <v>41</v>
      </c>
      <c r="K1689" s="1">
        <v>58601</v>
      </c>
      <c r="L1689" s="1" t="s">
        <v>32</v>
      </c>
      <c r="M1689" s="1" t="s">
        <v>988</v>
      </c>
      <c r="N1689" s="1" t="s">
        <v>971</v>
      </c>
      <c r="O1689" s="1" t="s">
        <v>2244</v>
      </c>
      <c r="P1689" s="1" t="s">
        <v>58</v>
      </c>
      <c r="Q1689" s="1" t="s">
        <v>25</v>
      </c>
      <c r="R1689" s="1" t="s">
        <v>81</v>
      </c>
      <c r="S1689" s="1" t="s">
        <v>26</v>
      </c>
      <c r="T1689" s="1"/>
      <c r="Y1689" s="1"/>
    </row>
    <row r="1690" spans="1:25" x14ac:dyDescent="0.35">
      <c r="A1690" s="1">
        <v>2979</v>
      </c>
      <c r="B1690" s="1" t="str">
        <f>VLOOKUP(Table1[[#This Row],[Customer ID]],'Customer Lookup'!A:B,2,)</f>
        <v>Lloyd Dolan</v>
      </c>
      <c r="C1690" s="1">
        <v>86545</v>
      </c>
      <c r="D1690" s="1" t="str">
        <f>_xlfn.XLOOKUP(Table1[[#This Row],[Product Sub-Category]],'Product Lookup'!A:A,'Product Lookup'!B:B)</f>
        <v>Binders</v>
      </c>
      <c r="E1690" s="1">
        <v>6</v>
      </c>
      <c r="F1690" s="4">
        <v>5.34</v>
      </c>
      <c r="G1690" s="1">
        <v>0.05</v>
      </c>
      <c r="H1690" s="2">
        <v>42061</v>
      </c>
      <c r="I1690" s="2">
        <v>42063</v>
      </c>
      <c r="J1690" s="1" t="s">
        <v>41</v>
      </c>
      <c r="K1690" s="1">
        <v>58601</v>
      </c>
      <c r="L1690" s="1" t="s">
        <v>32</v>
      </c>
      <c r="M1690" s="1" t="s">
        <v>988</v>
      </c>
      <c r="N1690" s="1" t="s">
        <v>971</v>
      </c>
      <c r="O1690" s="1" t="s">
        <v>2244</v>
      </c>
      <c r="P1690" s="1" t="s">
        <v>58</v>
      </c>
      <c r="Q1690" s="1" t="s">
        <v>2236</v>
      </c>
      <c r="R1690" s="1" t="s">
        <v>81</v>
      </c>
      <c r="S1690" s="1" t="s">
        <v>53</v>
      </c>
      <c r="T1690" s="1"/>
      <c r="Y1690" s="1"/>
    </row>
    <row r="1691" spans="1:25" x14ac:dyDescent="0.35">
      <c r="A1691" s="1">
        <v>2979</v>
      </c>
      <c r="B1691" s="1" t="str">
        <f>VLOOKUP(Table1[[#This Row],[Customer ID]],'Customer Lookup'!A:B,2,)</f>
        <v>Lloyd Dolan</v>
      </c>
      <c r="C1691" s="1">
        <v>86545</v>
      </c>
      <c r="D1691" s="1" t="str">
        <f>_xlfn.XLOOKUP(Table1[[#This Row],[Product Sub-Category]],'Product Lookup'!A:A,'Product Lookup'!B:B)</f>
        <v>Binders</v>
      </c>
      <c r="E1691" s="1">
        <v>6</v>
      </c>
      <c r="F1691" s="4">
        <v>40.98</v>
      </c>
      <c r="G1691" s="1">
        <v>0.05</v>
      </c>
      <c r="H1691" s="2">
        <v>42061</v>
      </c>
      <c r="I1691" s="2">
        <v>42062</v>
      </c>
      <c r="J1691" s="1" t="s">
        <v>41</v>
      </c>
      <c r="K1691" s="1">
        <v>58601</v>
      </c>
      <c r="L1691" s="1" t="s">
        <v>32</v>
      </c>
      <c r="M1691" s="1" t="s">
        <v>988</v>
      </c>
      <c r="N1691" s="1" t="s">
        <v>971</v>
      </c>
      <c r="O1691" s="1" t="s">
        <v>2244</v>
      </c>
      <c r="P1691" s="1" t="s">
        <v>58</v>
      </c>
      <c r="Q1691" s="1" t="s">
        <v>2236</v>
      </c>
      <c r="R1691" s="1" t="s">
        <v>81</v>
      </c>
      <c r="S1691" s="1" t="s">
        <v>53</v>
      </c>
      <c r="T1691" s="1"/>
      <c r="Y1691" s="1"/>
    </row>
    <row r="1692" spans="1:25" x14ac:dyDescent="0.35">
      <c r="A1692" s="1">
        <v>2979</v>
      </c>
      <c r="B1692" s="1" t="str">
        <f>VLOOKUP(Table1[[#This Row],[Customer ID]],'Customer Lookup'!A:B,2,)</f>
        <v>Lloyd Dolan</v>
      </c>
      <c r="C1692" s="1">
        <v>86546</v>
      </c>
      <c r="D1692" s="1" t="str">
        <f>_xlfn.XLOOKUP(Table1[[#This Row],[Product Sub-Category]],'Product Lookup'!A:A,'Product Lookup'!B:B)</f>
        <v>Pens</v>
      </c>
      <c r="E1692" s="1">
        <v>4</v>
      </c>
      <c r="F1692" s="4">
        <v>5.84</v>
      </c>
      <c r="G1692" s="1">
        <v>0.05</v>
      </c>
      <c r="H1692" s="2">
        <v>42169</v>
      </c>
      <c r="I1692" s="2">
        <v>42171</v>
      </c>
      <c r="J1692" s="1" t="s">
        <v>31</v>
      </c>
      <c r="K1692" s="1">
        <v>58601</v>
      </c>
      <c r="L1692" s="1" t="s">
        <v>32</v>
      </c>
      <c r="M1692" s="1" t="s">
        <v>988</v>
      </c>
      <c r="N1692" s="1" t="s">
        <v>971</v>
      </c>
      <c r="O1692" s="1" t="s">
        <v>2243</v>
      </c>
      <c r="P1692" s="1" t="s">
        <v>58</v>
      </c>
      <c r="Q1692" s="1" t="s">
        <v>25</v>
      </c>
      <c r="R1692" s="1" t="s">
        <v>81</v>
      </c>
      <c r="S1692" s="1" t="s">
        <v>26</v>
      </c>
      <c r="T1692" s="1"/>
      <c r="Y1692" s="1"/>
    </row>
    <row r="1693" spans="1:25" x14ac:dyDescent="0.35">
      <c r="A1693" s="1">
        <v>2980</v>
      </c>
      <c r="B1693" s="1" t="str">
        <f>VLOOKUP(Table1[[#This Row],[Customer ID]],'Customer Lookup'!A:B,2,)</f>
        <v>Joanna Kenney</v>
      </c>
      <c r="C1693" s="1">
        <v>86544</v>
      </c>
      <c r="D1693" s="1" t="str">
        <f>_xlfn.XLOOKUP(Table1[[#This Row],[Product Sub-Category]],'Product Lookup'!A:A,'Product Lookup'!B:B)</f>
        <v>Pens</v>
      </c>
      <c r="E1693" s="1">
        <v>10</v>
      </c>
      <c r="F1693" s="4">
        <v>43.98</v>
      </c>
      <c r="G1693" s="1">
        <v>0.05</v>
      </c>
      <c r="H1693" s="2">
        <v>42031</v>
      </c>
      <c r="I1693" s="2">
        <v>42033</v>
      </c>
      <c r="J1693" s="1" t="s">
        <v>41</v>
      </c>
      <c r="K1693" s="1">
        <v>44870</v>
      </c>
      <c r="L1693" s="1" t="s">
        <v>32</v>
      </c>
      <c r="M1693" s="1" t="s">
        <v>989</v>
      </c>
      <c r="N1693" s="1" t="s">
        <v>124</v>
      </c>
      <c r="O1693" s="1" t="s">
        <v>2243</v>
      </c>
      <c r="P1693" s="1" t="s">
        <v>58</v>
      </c>
      <c r="Q1693" s="1" t="s">
        <v>25</v>
      </c>
      <c r="R1693" s="1" t="s">
        <v>81</v>
      </c>
      <c r="S1693" s="1" t="s">
        <v>44</v>
      </c>
      <c r="T1693" s="1"/>
      <c r="Y1693" s="1"/>
    </row>
    <row r="1694" spans="1:25" x14ac:dyDescent="0.35">
      <c r="A1694" s="1">
        <v>2980</v>
      </c>
      <c r="B1694" s="1" t="str">
        <f>VLOOKUP(Table1[[#This Row],[Customer ID]],'Customer Lookup'!A:B,2,)</f>
        <v>Joanna Kenney</v>
      </c>
      <c r="C1694" s="1">
        <v>86544</v>
      </c>
      <c r="D1694" s="1" t="str">
        <f>_xlfn.XLOOKUP(Table1[[#This Row],[Product Sub-Category]],'Product Lookup'!A:A,'Product Lookup'!B:B)</f>
        <v>Rubber Bands</v>
      </c>
      <c r="E1694" s="1">
        <v>13</v>
      </c>
      <c r="F1694" s="4">
        <v>1.1399999999999999</v>
      </c>
      <c r="G1694" s="1">
        <v>0.05</v>
      </c>
      <c r="H1694" s="2">
        <v>42031</v>
      </c>
      <c r="I1694" s="2">
        <v>42034</v>
      </c>
      <c r="J1694" s="1" t="s">
        <v>41</v>
      </c>
      <c r="K1694" s="1">
        <v>44870</v>
      </c>
      <c r="L1694" s="1" t="s">
        <v>32</v>
      </c>
      <c r="M1694" s="1" t="s">
        <v>989</v>
      </c>
      <c r="N1694" s="1" t="s">
        <v>124</v>
      </c>
      <c r="O1694" s="1" t="s">
        <v>2243</v>
      </c>
      <c r="P1694" s="1" t="s">
        <v>58</v>
      </c>
      <c r="Q1694" s="1" t="s">
        <v>60</v>
      </c>
      <c r="R1694" s="1" t="s">
        <v>81</v>
      </c>
      <c r="S1694" s="1" t="s">
        <v>26</v>
      </c>
      <c r="T1694" s="1"/>
      <c r="Y1694" s="1"/>
    </row>
    <row r="1695" spans="1:25" x14ac:dyDescent="0.35">
      <c r="A1695" s="1">
        <v>2980</v>
      </c>
      <c r="B1695" s="1" t="str">
        <f>VLOOKUP(Table1[[#This Row],[Customer ID]],'Customer Lookup'!A:B,2,)</f>
        <v>Joanna Kenney</v>
      </c>
      <c r="C1695" s="1">
        <v>86547</v>
      </c>
      <c r="D1695" s="1" t="str">
        <f>_xlfn.XLOOKUP(Table1[[#This Row],[Product Sub-Category]],'Product Lookup'!A:A,'Product Lookup'!B:B)</f>
        <v>Labels</v>
      </c>
      <c r="E1695" s="1">
        <v>6</v>
      </c>
      <c r="F1695" s="4">
        <v>2.61</v>
      </c>
      <c r="G1695" s="1">
        <v>0.05</v>
      </c>
      <c r="H1695" s="2">
        <v>42060</v>
      </c>
      <c r="I1695" s="2">
        <v>42062</v>
      </c>
      <c r="J1695" s="1" t="s">
        <v>50</v>
      </c>
      <c r="K1695" s="1">
        <v>44870</v>
      </c>
      <c r="L1695" s="1" t="s">
        <v>32</v>
      </c>
      <c r="M1695" s="1" t="s">
        <v>989</v>
      </c>
      <c r="N1695" s="1" t="s">
        <v>124</v>
      </c>
      <c r="O1695" s="1" t="s">
        <v>2243</v>
      </c>
      <c r="P1695" s="1" t="s">
        <v>58</v>
      </c>
      <c r="Q1695" s="1" t="s">
        <v>116</v>
      </c>
      <c r="R1695" s="1" t="s">
        <v>81</v>
      </c>
      <c r="S1695" s="1" t="s">
        <v>53</v>
      </c>
      <c r="T1695" s="1"/>
      <c r="Y1695" s="1"/>
    </row>
    <row r="1696" spans="1:25" x14ac:dyDescent="0.35">
      <c r="A1696" s="1">
        <v>2980</v>
      </c>
      <c r="B1696" s="1" t="str">
        <f>VLOOKUP(Table1[[#This Row],[Customer ID]],'Customer Lookup'!A:B,2,)</f>
        <v>Joanna Kenney</v>
      </c>
      <c r="C1696" s="1">
        <v>86548</v>
      </c>
      <c r="D1696" s="1" t="str">
        <f>_xlfn.XLOOKUP(Table1[[#This Row],[Product Sub-Category]],'Product Lookup'!A:A,'Product Lookup'!B:B)</f>
        <v>Pens</v>
      </c>
      <c r="E1696" s="1">
        <v>39</v>
      </c>
      <c r="F1696" s="4">
        <v>2.88</v>
      </c>
      <c r="G1696" s="1">
        <v>0.05</v>
      </c>
      <c r="H1696" s="2">
        <v>42154</v>
      </c>
      <c r="I1696" s="2">
        <v>42159</v>
      </c>
      <c r="J1696" s="1" t="s">
        <v>98</v>
      </c>
      <c r="K1696" s="1">
        <v>44870</v>
      </c>
      <c r="L1696" s="1" t="s">
        <v>32</v>
      </c>
      <c r="M1696" s="1" t="s">
        <v>989</v>
      </c>
      <c r="N1696" s="1" t="s">
        <v>124</v>
      </c>
      <c r="O1696" s="1" t="s">
        <v>2244</v>
      </c>
      <c r="P1696" s="1" t="s">
        <v>58</v>
      </c>
      <c r="Q1696" s="1" t="s">
        <v>25</v>
      </c>
      <c r="R1696" s="1" t="s">
        <v>81</v>
      </c>
      <c r="S1696" s="1" t="s">
        <v>26</v>
      </c>
      <c r="T1696" s="1"/>
      <c r="Y1696" s="1"/>
    </row>
    <row r="1697" spans="1:25" x14ac:dyDescent="0.35">
      <c r="A1697" s="1">
        <v>2987</v>
      </c>
      <c r="B1697" s="1" t="str">
        <f>VLOOKUP(Table1[[#This Row],[Customer ID]],'Customer Lookup'!A:B,2,)</f>
        <v>Natalie Watts</v>
      </c>
      <c r="C1697" s="1">
        <v>91180</v>
      </c>
      <c r="D1697" s="1" t="str">
        <f>_xlfn.XLOOKUP(Table1[[#This Row],[Product Sub-Category]],'Product Lookup'!A:A,'Product Lookup'!B:B)</f>
        <v>Bookcases</v>
      </c>
      <c r="E1697" s="1">
        <v>17</v>
      </c>
      <c r="F1697" s="4">
        <v>100.98</v>
      </c>
      <c r="G1697" s="1">
        <v>0.1</v>
      </c>
      <c r="H1697" s="2">
        <v>42183</v>
      </c>
      <c r="I1697" s="2">
        <v>42183</v>
      </c>
      <c r="J1697" s="1" t="s">
        <v>41</v>
      </c>
      <c r="K1697" s="1">
        <v>50265</v>
      </c>
      <c r="L1697" s="1" t="s">
        <v>22</v>
      </c>
      <c r="M1697" s="1" t="s">
        <v>990</v>
      </c>
      <c r="N1697" s="1" t="s">
        <v>228</v>
      </c>
      <c r="O1697" s="1" t="s">
        <v>2244</v>
      </c>
      <c r="P1697" s="1" t="s">
        <v>34</v>
      </c>
      <c r="Q1697" s="1" t="s">
        <v>151</v>
      </c>
      <c r="R1697" s="1" t="s">
        <v>42</v>
      </c>
      <c r="S1697" s="1" t="s">
        <v>108</v>
      </c>
      <c r="T1697" s="1"/>
      <c r="Y1697" s="1"/>
    </row>
    <row r="1698" spans="1:25" x14ac:dyDescent="0.35">
      <c r="A1698" s="1">
        <v>2987</v>
      </c>
      <c r="B1698" s="1" t="str">
        <f>VLOOKUP(Table1[[#This Row],[Customer ID]],'Customer Lookup'!A:B,2,)</f>
        <v>Natalie Watts</v>
      </c>
      <c r="C1698" s="1">
        <v>91180</v>
      </c>
      <c r="D1698" s="1" t="str">
        <f>_xlfn.XLOOKUP(Table1[[#This Row],[Product Sub-Category]],'Product Lookup'!A:A,'Product Lookup'!B:B)</f>
        <v>Paper</v>
      </c>
      <c r="E1698" s="1">
        <v>6</v>
      </c>
      <c r="F1698" s="4">
        <v>5.78</v>
      </c>
      <c r="G1698" s="1">
        <v>0.05</v>
      </c>
      <c r="H1698" s="2">
        <v>42183</v>
      </c>
      <c r="I1698" s="2">
        <v>42183</v>
      </c>
      <c r="J1698" s="1" t="s">
        <v>41</v>
      </c>
      <c r="K1698" s="1">
        <v>50265</v>
      </c>
      <c r="L1698" s="1" t="s">
        <v>32</v>
      </c>
      <c r="M1698" s="1" t="s">
        <v>990</v>
      </c>
      <c r="N1698" s="1" t="s">
        <v>228</v>
      </c>
      <c r="O1698" s="1" t="s">
        <v>2244</v>
      </c>
      <c r="P1698" s="1" t="s">
        <v>58</v>
      </c>
      <c r="Q1698" s="1" t="s">
        <v>83</v>
      </c>
      <c r="R1698" s="1" t="s">
        <v>42</v>
      </c>
      <c r="S1698" s="1" t="s">
        <v>53</v>
      </c>
      <c r="T1698" s="1"/>
      <c r="Y1698" s="1"/>
    </row>
    <row r="1699" spans="1:25" x14ac:dyDescent="0.35">
      <c r="A1699" s="1">
        <v>2991</v>
      </c>
      <c r="B1699" s="1" t="str">
        <f>VLOOKUP(Table1[[#This Row],[Customer ID]],'Customer Lookup'!A:B,2,)</f>
        <v>Sean Herbert</v>
      </c>
      <c r="C1699" s="1">
        <v>91466</v>
      </c>
      <c r="D1699" s="1" t="str">
        <f>_xlfn.XLOOKUP(Table1[[#This Row],[Product Sub-Category]],'Product Lookup'!A:A,'Product Lookup'!B:B)</f>
        <v>Appliances</v>
      </c>
      <c r="E1699" s="1">
        <v>2</v>
      </c>
      <c r="F1699" s="4">
        <v>70.97</v>
      </c>
      <c r="G1699" s="1">
        <v>0.05</v>
      </c>
      <c r="H1699" s="2">
        <v>42132</v>
      </c>
      <c r="I1699" s="2">
        <v>42137</v>
      </c>
      <c r="J1699" s="1" t="s">
        <v>98</v>
      </c>
      <c r="K1699" s="1">
        <v>53402</v>
      </c>
      <c r="L1699" s="1" t="s">
        <v>32</v>
      </c>
      <c r="M1699" s="1" t="s">
        <v>991</v>
      </c>
      <c r="N1699" s="1" t="s">
        <v>718</v>
      </c>
      <c r="O1699" s="1" t="s">
        <v>2244</v>
      </c>
      <c r="P1699" s="1" t="s">
        <v>58</v>
      </c>
      <c r="Q1699" s="1" t="s">
        <v>196</v>
      </c>
      <c r="R1699" s="1" t="s">
        <v>42</v>
      </c>
      <c r="S1699" s="1" t="s">
        <v>53</v>
      </c>
      <c r="T1699" s="1"/>
      <c r="Y1699" s="1"/>
    </row>
    <row r="1700" spans="1:25" x14ac:dyDescent="0.35">
      <c r="A1700" s="1">
        <v>2992</v>
      </c>
      <c r="B1700" s="1" t="str">
        <f>VLOOKUP(Table1[[#This Row],[Customer ID]],'Customer Lookup'!A:B,2,)</f>
        <v>Lindsay Webb</v>
      </c>
      <c r="C1700" s="1">
        <v>91466</v>
      </c>
      <c r="D1700" s="1" t="str">
        <f>_xlfn.XLOOKUP(Table1[[#This Row],[Product Sub-Category]],'Product Lookup'!A:A,'Product Lookup'!B:B)</f>
        <v>Paper</v>
      </c>
      <c r="E1700" s="1">
        <v>36</v>
      </c>
      <c r="F1700" s="4">
        <v>5.28</v>
      </c>
      <c r="G1700" s="1">
        <v>0.05</v>
      </c>
      <c r="H1700" s="2">
        <v>42132</v>
      </c>
      <c r="I1700" s="2">
        <v>42139</v>
      </c>
      <c r="J1700" s="1" t="s">
        <v>98</v>
      </c>
      <c r="K1700" s="1">
        <v>53081</v>
      </c>
      <c r="L1700" s="1" t="s">
        <v>32</v>
      </c>
      <c r="M1700" s="1" t="s">
        <v>992</v>
      </c>
      <c r="N1700" s="1" t="s">
        <v>718</v>
      </c>
      <c r="O1700" s="1" t="s">
        <v>2244</v>
      </c>
      <c r="P1700" s="1" t="s">
        <v>58</v>
      </c>
      <c r="Q1700" s="1" t="s">
        <v>83</v>
      </c>
      <c r="R1700" s="1" t="s">
        <v>42</v>
      </c>
      <c r="S1700" s="1" t="s">
        <v>53</v>
      </c>
      <c r="T1700" s="1"/>
      <c r="Y1700" s="1"/>
    </row>
    <row r="1701" spans="1:25" x14ac:dyDescent="0.35">
      <c r="A1701" s="1">
        <v>2999</v>
      </c>
      <c r="B1701" s="1" t="str">
        <f>VLOOKUP(Table1[[#This Row],[Customer ID]],'Customer Lookup'!A:B,2,)</f>
        <v>Kim McCarthy</v>
      </c>
      <c r="C1701" s="1">
        <v>87041</v>
      </c>
      <c r="D1701" s="1" t="str">
        <f>_xlfn.XLOOKUP(Table1[[#This Row],[Product Sub-Category]],'Product Lookup'!A:A,'Product Lookup'!B:B)</f>
        <v>Scissors</v>
      </c>
      <c r="E1701" s="1">
        <v>5</v>
      </c>
      <c r="F1701" s="4">
        <v>10.98</v>
      </c>
      <c r="G1701" s="1">
        <v>0.05</v>
      </c>
      <c r="H1701" s="2">
        <v>42104</v>
      </c>
      <c r="I1701" s="2">
        <v>42105</v>
      </c>
      <c r="J1701" s="1" t="s">
        <v>31</v>
      </c>
      <c r="K1701" s="1">
        <v>48237</v>
      </c>
      <c r="L1701" s="1" t="s">
        <v>32</v>
      </c>
      <c r="M1701" s="1" t="s">
        <v>993</v>
      </c>
      <c r="N1701" s="1" t="s">
        <v>215</v>
      </c>
      <c r="O1701" s="1" t="s">
        <v>2244</v>
      </c>
      <c r="P1701" s="1" t="s">
        <v>58</v>
      </c>
      <c r="Q1701" s="1" t="s">
        <v>2239</v>
      </c>
      <c r="R1701" s="1" t="s">
        <v>104</v>
      </c>
      <c r="S1701" s="1" t="s">
        <v>44</v>
      </c>
      <c r="T1701" s="1"/>
      <c r="Y1701" s="1"/>
    </row>
    <row r="1702" spans="1:25" x14ac:dyDescent="0.35">
      <c r="A1702" s="1">
        <v>3000</v>
      </c>
      <c r="B1702" s="1" t="str">
        <f>VLOOKUP(Table1[[#This Row],[Customer ID]],'Customer Lookup'!A:B,2,)</f>
        <v>Priscilla Allen</v>
      </c>
      <c r="C1702" s="1">
        <v>87042</v>
      </c>
      <c r="D1702" s="1" t="str">
        <f>_xlfn.XLOOKUP(Table1[[#This Row],[Product Sub-Category]],'Product Lookup'!A:A,'Product Lookup'!B:B)</f>
        <v>Paper</v>
      </c>
      <c r="E1702" s="1">
        <v>4</v>
      </c>
      <c r="F1702" s="4">
        <v>10.14</v>
      </c>
      <c r="G1702" s="1">
        <v>0.05</v>
      </c>
      <c r="H1702" s="2">
        <v>42030</v>
      </c>
      <c r="I1702" s="2">
        <v>42032</v>
      </c>
      <c r="J1702" s="1" t="s">
        <v>98</v>
      </c>
      <c r="K1702" s="1">
        <v>48342</v>
      </c>
      <c r="L1702" s="1" t="s">
        <v>32</v>
      </c>
      <c r="M1702" s="1" t="s">
        <v>994</v>
      </c>
      <c r="N1702" s="1" t="s">
        <v>215</v>
      </c>
      <c r="O1702" s="1" t="s">
        <v>2244</v>
      </c>
      <c r="P1702" s="1" t="s">
        <v>58</v>
      </c>
      <c r="Q1702" s="1" t="s">
        <v>83</v>
      </c>
      <c r="R1702" s="1" t="s">
        <v>104</v>
      </c>
      <c r="S1702" s="1" t="s">
        <v>26</v>
      </c>
      <c r="T1702" s="1"/>
      <c r="Y1702" s="1"/>
    </row>
    <row r="1703" spans="1:25" x14ac:dyDescent="0.35">
      <c r="A1703" s="1">
        <v>3001</v>
      </c>
      <c r="B1703" s="1" t="str">
        <f>VLOOKUP(Table1[[#This Row],[Customer ID]],'Customer Lookup'!A:B,2,)</f>
        <v>Anthony Foley</v>
      </c>
      <c r="C1703" s="1">
        <v>87043</v>
      </c>
      <c r="D1703" s="1" t="str">
        <f>_xlfn.XLOOKUP(Table1[[#This Row],[Product Sub-Category]],'Product Lookup'!A:A,'Product Lookup'!B:B)</f>
        <v>Binders</v>
      </c>
      <c r="E1703" s="1">
        <v>21</v>
      </c>
      <c r="F1703" s="4">
        <v>5.4</v>
      </c>
      <c r="G1703" s="1">
        <v>0.05</v>
      </c>
      <c r="H1703" s="2">
        <v>42080</v>
      </c>
      <c r="I1703" s="2">
        <v>42082</v>
      </c>
      <c r="J1703" s="1" t="s">
        <v>31</v>
      </c>
      <c r="K1703" s="1">
        <v>48060</v>
      </c>
      <c r="L1703" s="1" t="s">
        <v>32</v>
      </c>
      <c r="M1703" s="1" t="s">
        <v>995</v>
      </c>
      <c r="N1703" s="1" t="s">
        <v>215</v>
      </c>
      <c r="O1703" s="1" t="s">
        <v>1097</v>
      </c>
      <c r="P1703" s="1" t="s">
        <v>58</v>
      </c>
      <c r="Q1703" s="1" t="s">
        <v>2236</v>
      </c>
      <c r="R1703" s="1" t="s">
        <v>104</v>
      </c>
      <c r="S1703" s="1" t="s">
        <v>53</v>
      </c>
      <c r="T1703" s="1"/>
      <c r="Y1703" s="1"/>
    </row>
    <row r="1704" spans="1:25" x14ac:dyDescent="0.35">
      <c r="A1704" s="1">
        <v>3003</v>
      </c>
      <c r="B1704" s="1" t="str">
        <f>VLOOKUP(Table1[[#This Row],[Customer ID]],'Customer Lookup'!A:B,2,)</f>
        <v>Roy Rouse</v>
      </c>
      <c r="C1704" s="1">
        <v>91586</v>
      </c>
      <c r="D1704" s="1" t="str">
        <f>_xlfn.XLOOKUP(Table1[[#This Row],[Product Sub-Category]],'Product Lookup'!A:A,'Product Lookup'!B:B)</f>
        <v>Telephones</v>
      </c>
      <c r="E1704" s="1">
        <v>20</v>
      </c>
      <c r="F1704" s="4">
        <v>85.99</v>
      </c>
      <c r="G1704" s="1">
        <v>0.05</v>
      </c>
      <c r="H1704" s="2">
        <v>42068</v>
      </c>
      <c r="I1704" s="2">
        <v>42069</v>
      </c>
      <c r="J1704" s="1" t="s">
        <v>50</v>
      </c>
      <c r="K1704" s="1">
        <v>83814</v>
      </c>
      <c r="L1704" s="1" t="s">
        <v>32</v>
      </c>
      <c r="M1704" s="1" t="s">
        <v>996</v>
      </c>
      <c r="N1704" s="1" t="s">
        <v>682</v>
      </c>
      <c r="O1704" s="1" t="s">
        <v>1097</v>
      </c>
      <c r="P1704" s="1" t="s">
        <v>73</v>
      </c>
      <c r="Q1704" s="1" t="s">
        <v>2234</v>
      </c>
      <c r="R1704" s="1" t="s">
        <v>42</v>
      </c>
      <c r="S1704" s="1" t="s">
        <v>26</v>
      </c>
      <c r="T1704" s="1"/>
      <c r="Y1704" s="1"/>
    </row>
    <row r="1705" spans="1:25" x14ac:dyDescent="0.35">
      <c r="A1705" s="1">
        <v>3004</v>
      </c>
      <c r="B1705" s="1" t="str">
        <f>VLOOKUP(Table1[[#This Row],[Customer ID]],'Customer Lookup'!A:B,2,)</f>
        <v>Maurice Everett</v>
      </c>
      <c r="C1705" s="1">
        <v>54949</v>
      </c>
      <c r="D1705" s="1" t="str">
        <f>_xlfn.XLOOKUP(Table1[[#This Row],[Product Sub-Category]],'Product Lookup'!A:A,'Product Lookup'!B:B)</f>
        <v>Paper</v>
      </c>
      <c r="E1705" s="1">
        <v>58</v>
      </c>
      <c r="F1705" s="4">
        <v>6.48</v>
      </c>
      <c r="G1705" s="1">
        <v>0.05</v>
      </c>
      <c r="H1705" s="2">
        <v>42045</v>
      </c>
      <c r="I1705" s="2">
        <v>42050</v>
      </c>
      <c r="J1705" s="1" t="s">
        <v>98</v>
      </c>
      <c r="K1705" s="1">
        <v>90049</v>
      </c>
      <c r="L1705" s="1" t="s">
        <v>32</v>
      </c>
      <c r="M1705" s="1" t="s">
        <v>361</v>
      </c>
      <c r="N1705" s="1" t="s">
        <v>37</v>
      </c>
      <c r="O1705" s="1" t="s">
        <v>1097</v>
      </c>
      <c r="P1705" s="1" t="s">
        <v>58</v>
      </c>
      <c r="Q1705" s="1" t="s">
        <v>83</v>
      </c>
      <c r="R1705" s="1" t="s">
        <v>81</v>
      </c>
      <c r="S1705" s="1" t="s">
        <v>53</v>
      </c>
      <c r="T1705" s="1"/>
      <c r="Y1705" s="1"/>
    </row>
    <row r="1706" spans="1:25" x14ac:dyDescent="0.35">
      <c r="A1706" s="1">
        <v>3004</v>
      </c>
      <c r="B1706" s="1" t="str">
        <f>VLOOKUP(Table1[[#This Row],[Customer ID]],'Customer Lookup'!A:B,2,)</f>
        <v>Maurice Everett</v>
      </c>
      <c r="C1706" s="1">
        <v>54949</v>
      </c>
      <c r="D1706" s="1" t="str">
        <f>_xlfn.XLOOKUP(Table1[[#This Row],[Product Sub-Category]],'Product Lookup'!A:A,'Product Lookup'!B:B)</f>
        <v>Storage</v>
      </c>
      <c r="E1706" s="1">
        <v>13</v>
      </c>
      <c r="F1706" s="4">
        <v>20.98</v>
      </c>
      <c r="G1706" s="1">
        <v>0.05</v>
      </c>
      <c r="H1706" s="2">
        <v>42045</v>
      </c>
      <c r="I1706" s="2">
        <v>42052</v>
      </c>
      <c r="J1706" s="1" t="s">
        <v>98</v>
      </c>
      <c r="K1706" s="1">
        <v>90049</v>
      </c>
      <c r="L1706" s="1" t="s">
        <v>22</v>
      </c>
      <c r="M1706" s="1" t="s">
        <v>361</v>
      </c>
      <c r="N1706" s="1" t="s">
        <v>37</v>
      </c>
      <c r="O1706" s="1" t="s">
        <v>1097</v>
      </c>
      <c r="P1706" s="1" t="s">
        <v>58</v>
      </c>
      <c r="Q1706" s="1" t="s">
        <v>119</v>
      </c>
      <c r="R1706" s="1" t="s">
        <v>81</v>
      </c>
      <c r="S1706" s="1" t="s">
        <v>36</v>
      </c>
      <c r="T1706" s="1"/>
      <c r="Y1706" s="1"/>
    </row>
    <row r="1707" spans="1:25" x14ac:dyDescent="0.35">
      <c r="A1707" s="1">
        <v>3005</v>
      </c>
      <c r="B1707" s="1" t="str">
        <f>VLOOKUP(Table1[[#This Row],[Customer ID]],'Customer Lookup'!A:B,2,)</f>
        <v>Teresa Watts</v>
      </c>
      <c r="C1707" s="1">
        <v>91389</v>
      </c>
      <c r="D1707" s="1" t="str">
        <f>_xlfn.XLOOKUP(Table1[[#This Row],[Product Sub-Category]],'Product Lookup'!A:A,'Product Lookup'!B:B)</f>
        <v>Binders</v>
      </c>
      <c r="E1707" s="1">
        <v>12</v>
      </c>
      <c r="F1707" s="4">
        <v>122.99</v>
      </c>
      <c r="G1707" s="1">
        <v>0.1</v>
      </c>
      <c r="H1707" s="2">
        <v>42163</v>
      </c>
      <c r="I1707" s="2">
        <v>42166</v>
      </c>
      <c r="J1707" s="1" t="s">
        <v>41</v>
      </c>
      <c r="K1707" s="1">
        <v>83814</v>
      </c>
      <c r="L1707" s="1" t="s">
        <v>22</v>
      </c>
      <c r="M1707" s="1" t="s">
        <v>996</v>
      </c>
      <c r="N1707" s="1" t="s">
        <v>682</v>
      </c>
      <c r="O1707" s="1" t="s">
        <v>1097</v>
      </c>
      <c r="P1707" s="1" t="s">
        <v>58</v>
      </c>
      <c r="Q1707" s="1" t="s">
        <v>2236</v>
      </c>
      <c r="R1707" s="1" t="s">
        <v>81</v>
      </c>
      <c r="S1707" s="1" t="s">
        <v>53</v>
      </c>
      <c r="T1707" s="1"/>
      <c r="Y1707" s="1"/>
    </row>
    <row r="1708" spans="1:25" x14ac:dyDescent="0.35">
      <c r="A1708" s="1">
        <v>3006</v>
      </c>
      <c r="B1708" s="1" t="str">
        <f>VLOOKUP(Table1[[#This Row],[Customer ID]],'Customer Lookup'!A:B,2,)</f>
        <v>Thomas Spence</v>
      </c>
      <c r="C1708" s="1">
        <v>91388</v>
      </c>
      <c r="D1708" s="1" t="str">
        <f>_xlfn.XLOOKUP(Table1[[#This Row],[Product Sub-Category]],'Product Lookup'!A:A,'Product Lookup'!B:B)</f>
        <v>Paper</v>
      </c>
      <c r="E1708" s="1">
        <v>14</v>
      </c>
      <c r="F1708" s="4">
        <v>6.48</v>
      </c>
      <c r="G1708" s="1">
        <v>0.05</v>
      </c>
      <c r="H1708" s="2">
        <v>42045</v>
      </c>
      <c r="I1708" s="2">
        <v>42050</v>
      </c>
      <c r="J1708" s="1" t="s">
        <v>98</v>
      </c>
      <c r="K1708" s="1">
        <v>83402</v>
      </c>
      <c r="L1708" s="1" t="s">
        <v>32</v>
      </c>
      <c r="M1708" s="1" t="s">
        <v>997</v>
      </c>
      <c r="N1708" s="1" t="s">
        <v>682</v>
      </c>
      <c r="O1708" s="1" t="s">
        <v>1097</v>
      </c>
      <c r="P1708" s="1" t="s">
        <v>58</v>
      </c>
      <c r="Q1708" s="1" t="s">
        <v>83</v>
      </c>
      <c r="R1708" s="1" t="s">
        <v>81</v>
      </c>
      <c r="S1708" s="1" t="s">
        <v>53</v>
      </c>
      <c r="T1708" s="1"/>
      <c r="Y1708" s="1"/>
    </row>
    <row r="1709" spans="1:25" x14ac:dyDescent="0.35">
      <c r="A1709" s="1">
        <v>3006</v>
      </c>
      <c r="B1709" s="1" t="str">
        <f>VLOOKUP(Table1[[#This Row],[Customer ID]],'Customer Lookup'!A:B,2,)</f>
        <v>Thomas Spence</v>
      </c>
      <c r="C1709" s="1">
        <v>91388</v>
      </c>
      <c r="D1709" s="1" t="str">
        <f>_xlfn.XLOOKUP(Table1[[#This Row],[Product Sub-Category]],'Product Lookup'!A:A,'Product Lookup'!B:B)</f>
        <v>Storage</v>
      </c>
      <c r="E1709" s="1">
        <v>3</v>
      </c>
      <c r="F1709" s="4">
        <v>20.98</v>
      </c>
      <c r="G1709" s="1">
        <v>0.05</v>
      </c>
      <c r="H1709" s="2">
        <v>42045</v>
      </c>
      <c r="I1709" s="2">
        <v>42052</v>
      </c>
      <c r="J1709" s="1" t="s">
        <v>98</v>
      </c>
      <c r="K1709" s="1">
        <v>83402</v>
      </c>
      <c r="L1709" s="1" t="s">
        <v>22</v>
      </c>
      <c r="M1709" s="1" t="s">
        <v>997</v>
      </c>
      <c r="N1709" s="1" t="s">
        <v>682</v>
      </c>
      <c r="O1709" s="1" t="s">
        <v>2244</v>
      </c>
      <c r="P1709" s="1" t="s">
        <v>58</v>
      </c>
      <c r="Q1709" s="1" t="s">
        <v>119</v>
      </c>
      <c r="R1709" s="1" t="s">
        <v>81</v>
      </c>
      <c r="S1709" s="1" t="s">
        <v>36</v>
      </c>
      <c r="T1709" s="1"/>
      <c r="Y1709" s="1"/>
    </row>
    <row r="1710" spans="1:25" x14ac:dyDescent="0.35">
      <c r="A1710" s="1">
        <v>3008</v>
      </c>
      <c r="B1710" s="1" t="str">
        <f>VLOOKUP(Table1[[#This Row],[Customer ID]],'Customer Lookup'!A:B,2,)</f>
        <v>Penny Rich</v>
      </c>
      <c r="C1710" s="1">
        <v>89414</v>
      </c>
      <c r="D1710" s="1" t="str">
        <f>_xlfn.XLOOKUP(Table1[[#This Row],[Product Sub-Category]],'Product Lookup'!A:A,'Product Lookup'!B:B)</f>
        <v>Paper</v>
      </c>
      <c r="E1710" s="1">
        <v>20</v>
      </c>
      <c r="F1710" s="4">
        <v>9.99</v>
      </c>
      <c r="G1710" s="1">
        <v>0.05</v>
      </c>
      <c r="H1710" s="2">
        <v>42069</v>
      </c>
      <c r="I1710" s="2">
        <v>42070</v>
      </c>
      <c r="J1710" s="1" t="s">
        <v>41</v>
      </c>
      <c r="K1710" s="1">
        <v>55343</v>
      </c>
      <c r="L1710" s="1" t="s">
        <v>32</v>
      </c>
      <c r="M1710" s="1" t="s">
        <v>998</v>
      </c>
      <c r="N1710" s="1" t="s">
        <v>55</v>
      </c>
      <c r="O1710" s="1" t="s">
        <v>2244</v>
      </c>
      <c r="P1710" s="1" t="s">
        <v>58</v>
      </c>
      <c r="Q1710" s="1" t="s">
        <v>83</v>
      </c>
      <c r="R1710" s="1" t="s">
        <v>42</v>
      </c>
      <c r="S1710" s="1" t="s">
        <v>53</v>
      </c>
      <c r="T1710" s="1"/>
      <c r="Y1710" s="1"/>
    </row>
    <row r="1711" spans="1:25" x14ac:dyDescent="0.35">
      <c r="A1711" s="1">
        <v>3008</v>
      </c>
      <c r="B1711" s="1" t="str">
        <f>VLOOKUP(Table1[[#This Row],[Customer ID]],'Customer Lookup'!A:B,2,)</f>
        <v>Penny Rich</v>
      </c>
      <c r="C1711" s="1">
        <v>89415</v>
      </c>
      <c r="D1711" s="1" t="str">
        <f>_xlfn.XLOOKUP(Table1[[#This Row],[Product Sub-Category]],'Product Lookup'!A:A,'Product Lookup'!B:B)</f>
        <v>Paper</v>
      </c>
      <c r="E1711" s="1">
        <v>12</v>
      </c>
      <c r="F1711" s="4">
        <v>12.28</v>
      </c>
      <c r="G1711" s="1">
        <v>0.05</v>
      </c>
      <c r="H1711" s="2">
        <v>42166</v>
      </c>
      <c r="I1711" s="2">
        <v>42167</v>
      </c>
      <c r="J1711" s="1" t="s">
        <v>21</v>
      </c>
      <c r="K1711" s="1">
        <v>55343</v>
      </c>
      <c r="L1711" s="1" t="s">
        <v>32</v>
      </c>
      <c r="M1711" s="1" t="s">
        <v>998</v>
      </c>
      <c r="N1711" s="1" t="s">
        <v>55</v>
      </c>
      <c r="O1711" s="1" t="s">
        <v>2243</v>
      </c>
      <c r="P1711" s="1" t="s">
        <v>58</v>
      </c>
      <c r="Q1711" s="1" t="s">
        <v>83</v>
      </c>
      <c r="R1711" s="1" t="s">
        <v>42</v>
      </c>
      <c r="S1711" s="1" t="s">
        <v>53</v>
      </c>
      <c r="T1711" s="1"/>
      <c r="Y1711" s="1"/>
    </row>
    <row r="1712" spans="1:25" x14ac:dyDescent="0.35">
      <c r="A1712" s="1">
        <v>3011</v>
      </c>
      <c r="B1712" s="1" t="str">
        <f>VLOOKUP(Table1[[#This Row],[Customer ID]],'Customer Lookup'!A:B,2,)</f>
        <v>Tammy Raynor</v>
      </c>
      <c r="C1712" s="1">
        <v>56486</v>
      </c>
      <c r="D1712" s="1" t="str">
        <f>_xlfn.XLOOKUP(Table1[[#This Row],[Product Sub-Category]],'Product Lookup'!A:A,'Product Lookup'!B:B)</f>
        <v>Paper</v>
      </c>
      <c r="E1712" s="1">
        <v>16</v>
      </c>
      <c r="F1712" s="4">
        <v>5.98</v>
      </c>
      <c r="G1712" s="1">
        <v>0.05</v>
      </c>
      <c r="H1712" s="2">
        <v>42152</v>
      </c>
      <c r="I1712" s="2">
        <v>42153</v>
      </c>
      <c r="J1712" s="1" t="s">
        <v>41</v>
      </c>
      <c r="K1712" s="1">
        <v>2113</v>
      </c>
      <c r="L1712" s="1" t="s">
        <v>32</v>
      </c>
      <c r="M1712" s="1" t="s">
        <v>153</v>
      </c>
      <c r="N1712" s="1" t="s">
        <v>152</v>
      </c>
      <c r="O1712" s="1" t="s">
        <v>2243</v>
      </c>
      <c r="P1712" s="1" t="s">
        <v>58</v>
      </c>
      <c r="Q1712" s="1" t="s">
        <v>83</v>
      </c>
      <c r="R1712" s="1" t="s">
        <v>81</v>
      </c>
      <c r="S1712" s="1" t="s">
        <v>53</v>
      </c>
      <c r="T1712" s="1"/>
      <c r="Y1712" s="1"/>
    </row>
    <row r="1713" spans="1:25" x14ac:dyDescent="0.35">
      <c r="A1713" s="1">
        <v>3011</v>
      </c>
      <c r="B1713" s="1" t="str">
        <f>VLOOKUP(Table1[[#This Row],[Customer ID]],'Customer Lookup'!A:B,2,)</f>
        <v>Tammy Raynor</v>
      </c>
      <c r="C1713" s="1">
        <v>7623</v>
      </c>
      <c r="D1713" s="1" t="str">
        <f>_xlfn.XLOOKUP(Table1[[#This Row],[Product Sub-Category]],'Product Lookup'!A:A,'Product Lookup'!B:B)</f>
        <v>Appliances</v>
      </c>
      <c r="E1713" s="1">
        <v>32</v>
      </c>
      <c r="F1713" s="4">
        <v>300.64999999999998</v>
      </c>
      <c r="G1713" s="1">
        <v>0.1</v>
      </c>
      <c r="H1713" s="2">
        <v>42122</v>
      </c>
      <c r="I1713" s="2">
        <v>42124</v>
      </c>
      <c r="J1713" s="1" t="s">
        <v>41</v>
      </c>
      <c r="K1713" s="1">
        <v>2113</v>
      </c>
      <c r="L1713" s="1" t="s">
        <v>32</v>
      </c>
      <c r="M1713" s="1" t="s">
        <v>153</v>
      </c>
      <c r="N1713" s="1" t="s">
        <v>152</v>
      </c>
      <c r="O1713" s="1" t="s">
        <v>2243</v>
      </c>
      <c r="P1713" s="1" t="s">
        <v>58</v>
      </c>
      <c r="Q1713" s="1" t="s">
        <v>196</v>
      </c>
      <c r="R1713" s="1" t="s">
        <v>81</v>
      </c>
      <c r="S1713" s="1" t="s">
        <v>178</v>
      </c>
      <c r="T1713" s="1"/>
      <c r="Y1713" s="1"/>
    </row>
    <row r="1714" spans="1:25" x14ac:dyDescent="0.35">
      <c r="A1714" s="1">
        <v>3011</v>
      </c>
      <c r="B1714" s="1" t="str">
        <f>VLOOKUP(Table1[[#This Row],[Customer ID]],'Customer Lookup'!A:B,2,)</f>
        <v>Tammy Raynor</v>
      </c>
      <c r="C1714" s="1">
        <v>7623</v>
      </c>
      <c r="D1714" s="1" t="str">
        <f>_xlfn.XLOOKUP(Table1[[#This Row],[Product Sub-Category]],'Product Lookup'!A:A,'Product Lookup'!B:B)</f>
        <v>Computer Peripherals</v>
      </c>
      <c r="E1714" s="1">
        <v>67</v>
      </c>
      <c r="F1714" s="4">
        <v>49.99</v>
      </c>
      <c r="G1714" s="1">
        <v>0.05</v>
      </c>
      <c r="H1714" s="2">
        <v>42122</v>
      </c>
      <c r="I1714" s="2">
        <v>42124</v>
      </c>
      <c r="J1714" s="1" t="s">
        <v>41</v>
      </c>
      <c r="K1714" s="1">
        <v>2113</v>
      </c>
      <c r="L1714" s="1" t="s">
        <v>32</v>
      </c>
      <c r="M1714" s="1" t="s">
        <v>153</v>
      </c>
      <c r="N1714" s="1" t="s">
        <v>152</v>
      </c>
      <c r="O1714" s="1" t="s">
        <v>2243</v>
      </c>
      <c r="P1714" s="1" t="s">
        <v>73</v>
      </c>
      <c r="Q1714" s="1" t="s">
        <v>144</v>
      </c>
      <c r="R1714" s="1" t="s">
        <v>81</v>
      </c>
      <c r="S1714" s="1" t="s">
        <v>53</v>
      </c>
      <c r="T1714" s="1"/>
      <c r="Y1714" s="1"/>
    </row>
    <row r="1715" spans="1:25" x14ac:dyDescent="0.35">
      <c r="A1715" s="1">
        <v>3011</v>
      </c>
      <c r="B1715" s="1" t="str">
        <f>VLOOKUP(Table1[[#This Row],[Customer ID]],'Customer Lookup'!A:B,2,)</f>
        <v>Tammy Raynor</v>
      </c>
      <c r="C1715" s="1">
        <v>7623</v>
      </c>
      <c r="D1715" s="1" t="str">
        <f>_xlfn.XLOOKUP(Table1[[#This Row],[Product Sub-Category]],'Product Lookup'!A:A,'Product Lookup'!B:B)</f>
        <v>Paper</v>
      </c>
      <c r="E1715" s="1">
        <v>58</v>
      </c>
      <c r="F1715" s="4">
        <v>104.85</v>
      </c>
      <c r="G1715" s="1">
        <v>0.1</v>
      </c>
      <c r="H1715" s="2">
        <v>42122</v>
      </c>
      <c r="I1715" s="2">
        <v>42123</v>
      </c>
      <c r="J1715" s="1" t="s">
        <v>41</v>
      </c>
      <c r="K1715" s="1">
        <v>2113</v>
      </c>
      <c r="L1715" s="1" t="s">
        <v>32</v>
      </c>
      <c r="M1715" s="1" t="s">
        <v>153</v>
      </c>
      <c r="N1715" s="1" t="s">
        <v>152</v>
      </c>
      <c r="O1715" s="1" t="s">
        <v>2243</v>
      </c>
      <c r="P1715" s="1" t="s">
        <v>58</v>
      </c>
      <c r="Q1715" s="1" t="s">
        <v>83</v>
      </c>
      <c r="R1715" s="1" t="s">
        <v>81</v>
      </c>
      <c r="S1715" s="1" t="s">
        <v>53</v>
      </c>
      <c r="T1715" s="1"/>
      <c r="Y1715" s="1"/>
    </row>
    <row r="1716" spans="1:25" x14ac:dyDescent="0.35">
      <c r="A1716" s="1">
        <v>3012</v>
      </c>
      <c r="B1716" s="1" t="str">
        <f>VLOOKUP(Table1[[#This Row],[Customer ID]],'Customer Lookup'!A:B,2,)</f>
        <v>Annie Livingston</v>
      </c>
      <c r="C1716" s="1">
        <v>86346</v>
      </c>
      <c r="D1716" s="1" t="str">
        <f>_xlfn.XLOOKUP(Table1[[#This Row],[Product Sub-Category]],'Product Lookup'!A:A,'Product Lookup'!B:B)</f>
        <v>Appliances</v>
      </c>
      <c r="E1716" s="1">
        <v>8</v>
      </c>
      <c r="F1716" s="4">
        <v>300.64999999999998</v>
      </c>
      <c r="G1716" s="1">
        <v>0.1</v>
      </c>
      <c r="H1716" s="2">
        <v>42122</v>
      </c>
      <c r="I1716" s="2">
        <v>42124</v>
      </c>
      <c r="J1716" s="1" t="s">
        <v>41</v>
      </c>
      <c r="K1716" s="1">
        <v>14609</v>
      </c>
      <c r="L1716" s="1" t="s">
        <v>32</v>
      </c>
      <c r="M1716" s="1" t="s">
        <v>999</v>
      </c>
      <c r="N1716" s="1" t="s">
        <v>62</v>
      </c>
      <c r="O1716" s="1" t="s">
        <v>2243</v>
      </c>
      <c r="P1716" s="1" t="s">
        <v>58</v>
      </c>
      <c r="Q1716" s="1" t="s">
        <v>196</v>
      </c>
      <c r="R1716" s="1" t="s">
        <v>81</v>
      </c>
      <c r="S1716" s="1" t="s">
        <v>178</v>
      </c>
      <c r="T1716" s="1"/>
      <c r="Y1716" s="1"/>
    </row>
    <row r="1717" spans="1:25" x14ac:dyDescent="0.35">
      <c r="A1717" s="1">
        <v>3012</v>
      </c>
      <c r="B1717" s="1" t="str">
        <f>VLOOKUP(Table1[[#This Row],[Customer ID]],'Customer Lookup'!A:B,2,)</f>
        <v>Annie Livingston</v>
      </c>
      <c r="C1717" s="1">
        <v>86346</v>
      </c>
      <c r="D1717" s="1" t="str">
        <f>_xlfn.XLOOKUP(Table1[[#This Row],[Product Sub-Category]],'Product Lookup'!A:A,'Product Lookup'!B:B)</f>
        <v>Computer Peripherals</v>
      </c>
      <c r="E1717" s="1">
        <v>17</v>
      </c>
      <c r="F1717" s="4">
        <v>49.99</v>
      </c>
      <c r="G1717" s="1">
        <v>0.05</v>
      </c>
      <c r="H1717" s="2">
        <v>42122</v>
      </c>
      <c r="I1717" s="2">
        <v>42124</v>
      </c>
      <c r="J1717" s="1" t="s">
        <v>41</v>
      </c>
      <c r="K1717" s="1">
        <v>14609</v>
      </c>
      <c r="L1717" s="1" t="s">
        <v>32</v>
      </c>
      <c r="M1717" s="1" t="s">
        <v>999</v>
      </c>
      <c r="N1717" s="1" t="s">
        <v>62</v>
      </c>
      <c r="O1717" s="1" t="s">
        <v>2243</v>
      </c>
      <c r="P1717" s="1" t="s">
        <v>73</v>
      </c>
      <c r="Q1717" s="1" t="s">
        <v>144</v>
      </c>
      <c r="R1717" s="1" t="s">
        <v>81</v>
      </c>
      <c r="S1717" s="1" t="s">
        <v>53</v>
      </c>
      <c r="T1717" s="1"/>
      <c r="Y1717" s="1"/>
    </row>
    <row r="1718" spans="1:25" x14ac:dyDescent="0.35">
      <c r="A1718" s="1">
        <v>3012</v>
      </c>
      <c r="B1718" s="1" t="str">
        <f>VLOOKUP(Table1[[#This Row],[Customer ID]],'Customer Lookup'!A:B,2,)</f>
        <v>Annie Livingston</v>
      </c>
      <c r="C1718" s="1">
        <v>86346</v>
      </c>
      <c r="D1718" s="1" t="str">
        <f>_xlfn.XLOOKUP(Table1[[#This Row],[Product Sub-Category]],'Product Lookup'!A:A,'Product Lookup'!B:B)</f>
        <v>Paper</v>
      </c>
      <c r="E1718" s="1">
        <v>14</v>
      </c>
      <c r="F1718" s="4">
        <v>104.85</v>
      </c>
      <c r="G1718" s="1">
        <v>0.1</v>
      </c>
      <c r="H1718" s="2">
        <v>42122</v>
      </c>
      <c r="I1718" s="2">
        <v>42123</v>
      </c>
      <c r="J1718" s="1" t="s">
        <v>41</v>
      </c>
      <c r="K1718" s="1">
        <v>14609</v>
      </c>
      <c r="L1718" s="1" t="s">
        <v>32</v>
      </c>
      <c r="M1718" s="1" t="s">
        <v>999</v>
      </c>
      <c r="N1718" s="1" t="s">
        <v>62</v>
      </c>
      <c r="O1718" s="1" t="s">
        <v>1097</v>
      </c>
      <c r="P1718" s="1" t="s">
        <v>58</v>
      </c>
      <c r="Q1718" s="1" t="s">
        <v>83</v>
      </c>
      <c r="R1718" s="1" t="s">
        <v>81</v>
      </c>
      <c r="S1718" s="1" t="s">
        <v>53</v>
      </c>
      <c r="T1718" s="1"/>
      <c r="Y1718" s="1"/>
    </row>
    <row r="1719" spans="1:25" x14ac:dyDescent="0.35">
      <c r="A1719" s="1">
        <v>3017</v>
      </c>
      <c r="B1719" s="1" t="str">
        <f>VLOOKUP(Table1[[#This Row],[Customer ID]],'Customer Lookup'!A:B,2,)</f>
        <v>Melvin Benton</v>
      </c>
      <c r="C1719" s="1">
        <v>89071</v>
      </c>
      <c r="D1719" s="1" t="str">
        <f>_xlfn.XLOOKUP(Table1[[#This Row],[Product Sub-Category]],'Product Lookup'!A:A,'Product Lookup'!B:B)</f>
        <v>Envelopes</v>
      </c>
      <c r="E1719" s="1">
        <v>1</v>
      </c>
      <c r="F1719" s="4">
        <v>5.58</v>
      </c>
      <c r="G1719" s="1">
        <v>0.05</v>
      </c>
      <c r="H1719" s="2">
        <v>42013</v>
      </c>
      <c r="I1719" s="2">
        <v>42014</v>
      </c>
      <c r="J1719" s="1" t="s">
        <v>41</v>
      </c>
      <c r="K1719" s="1">
        <v>92024</v>
      </c>
      <c r="L1719" s="1" t="s">
        <v>32</v>
      </c>
      <c r="M1719" s="1" t="s">
        <v>1000</v>
      </c>
      <c r="N1719" s="1" t="s">
        <v>37</v>
      </c>
      <c r="O1719" s="1" t="s">
        <v>1097</v>
      </c>
      <c r="P1719" s="1" t="s">
        <v>58</v>
      </c>
      <c r="Q1719" s="1" t="s">
        <v>61</v>
      </c>
      <c r="R1719" s="1" t="s">
        <v>81</v>
      </c>
      <c r="S1719" s="1" t="s">
        <v>53</v>
      </c>
      <c r="T1719" s="1"/>
      <c r="Y1719" s="1"/>
    </row>
    <row r="1720" spans="1:25" x14ac:dyDescent="0.35">
      <c r="A1720" s="1">
        <v>3017</v>
      </c>
      <c r="B1720" s="1" t="str">
        <f>VLOOKUP(Table1[[#This Row],[Customer ID]],'Customer Lookup'!A:B,2,)</f>
        <v>Melvin Benton</v>
      </c>
      <c r="C1720" s="1">
        <v>89071</v>
      </c>
      <c r="D1720" s="1" t="str">
        <f>_xlfn.XLOOKUP(Table1[[#This Row],[Product Sub-Category]],'Product Lookup'!A:A,'Product Lookup'!B:B)</f>
        <v>Pens</v>
      </c>
      <c r="E1720" s="1">
        <v>11</v>
      </c>
      <c r="F1720" s="4">
        <v>3.98</v>
      </c>
      <c r="G1720" s="1">
        <v>0.05</v>
      </c>
      <c r="H1720" s="2">
        <v>42013</v>
      </c>
      <c r="I1720" s="2">
        <v>42014</v>
      </c>
      <c r="J1720" s="1" t="s">
        <v>41</v>
      </c>
      <c r="K1720" s="1">
        <v>92024</v>
      </c>
      <c r="L1720" s="1" t="s">
        <v>32</v>
      </c>
      <c r="M1720" s="1" t="s">
        <v>1000</v>
      </c>
      <c r="N1720" s="1" t="s">
        <v>37</v>
      </c>
      <c r="O1720" s="1" t="s">
        <v>2244</v>
      </c>
      <c r="P1720" s="1" t="s">
        <v>58</v>
      </c>
      <c r="Q1720" s="1" t="s">
        <v>25</v>
      </c>
      <c r="R1720" s="1" t="s">
        <v>81</v>
      </c>
      <c r="S1720" s="1" t="s">
        <v>26</v>
      </c>
      <c r="T1720" s="1"/>
      <c r="Y1720" s="1"/>
    </row>
    <row r="1721" spans="1:25" x14ac:dyDescent="0.35">
      <c r="A1721" s="1">
        <v>3035</v>
      </c>
      <c r="B1721" s="1" t="str">
        <f>VLOOKUP(Table1[[#This Row],[Customer ID]],'Customer Lookup'!A:B,2,)</f>
        <v>Tina Evans</v>
      </c>
      <c r="C1721" s="1">
        <v>89128</v>
      </c>
      <c r="D1721" s="1" t="str">
        <f>_xlfn.XLOOKUP(Table1[[#This Row],[Product Sub-Category]],'Product Lookup'!A:A,'Product Lookup'!B:B)</f>
        <v>Paper</v>
      </c>
      <c r="E1721" s="1">
        <v>10</v>
      </c>
      <c r="F1721" s="4">
        <v>4.9800000000000004</v>
      </c>
      <c r="G1721" s="1">
        <v>0.05</v>
      </c>
      <c r="H1721" s="2">
        <v>42019</v>
      </c>
      <c r="I1721" s="2">
        <v>42024</v>
      </c>
      <c r="J1721" s="1" t="s">
        <v>98</v>
      </c>
      <c r="K1721" s="1">
        <v>60148</v>
      </c>
      <c r="L1721" s="1" t="s">
        <v>32</v>
      </c>
      <c r="M1721" s="1" t="s">
        <v>1001</v>
      </c>
      <c r="N1721" s="1" t="s">
        <v>142</v>
      </c>
      <c r="O1721" s="1" t="s">
        <v>2244</v>
      </c>
      <c r="P1721" s="1" t="s">
        <v>58</v>
      </c>
      <c r="Q1721" s="1" t="s">
        <v>83</v>
      </c>
      <c r="R1721" s="1" t="s">
        <v>42</v>
      </c>
      <c r="S1721" s="1" t="s">
        <v>53</v>
      </c>
      <c r="T1721" s="1"/>
      <c r="Y1721" s="1"/>
    </row>
    <row r="1722" spans="1:25" x14ac:dyDescent="0.35">
      <c r="A1722" s="1">
        <v>3035</v>
      </c>
      <c r="B1722" s="1" t="str">
        <f>VLOOKUP(Table1[[#This Row],[Customer ID]],'Customer Lookup'!A:B,2,)</f>
        <v>Tina Evans</v>
      </c>
      <c r="C1722" s="1">
        <v>89128</v>
      </c>
      <c r="D1722" s="1" t="str">
        <f>_xlfn.XLOOKUP(Table1[[#This Row],[Product Sub-Category]],'Product Lookup'!A:A,'Product Lookup'!B:B)</f>
        <v>Paper</v>
      </c>
      <c r="E1722" s="1">
        <v>12</v>
      </c>
      <c r="F1722" s="4">
        <v>6.35</v>
      </c>
      <c r="G1722" s="1">
        <v>0.05</v>
      </c>
      <c r="H1722" s="2">
        <v>42019</v>
      </c>
      <c r="I1722" s="2">
        <v>42024</v>
      </c>
      <c r="J1722" s="1" t="s">
        <v>98</v>
      </c>
      <c r="K1722" s="1">
        <v>60148</v>
      </c>
      <c r="L1722" s="1" t="s">
        <v>32</v>
      </c>
      <c r="M1722" s="1" t="s">
        <v>1001</v>
      </c>
      <c r="N1722" s="1" t="s">
        <v>142</v>
      </c>
      <c r="O1722" s="1" t="s">
        <v>2244</v>
      </c>
      <c r="P1722" s="1" t="s">
        <v>58</v>
      </c>
      <c r="Q1722" s="1" t="s">
        <v>83</v>
      </c>
      <c r="R1722" s="1" t="s">
        <v>42</v>
      </c>
      <c r="S1722" s="1" t="s">
        <v>26</v>
      </c>
      <c r="T1722" s="1"/>
      <c r="Y1722" s="1"/>
    </row>
    <row r="1723" spans="1:25" x14ac:dyDescent="0.35">
      <c r="A1723" s="1">
        <v>3036</v>
      </c>
      <c r="B1723" s="1" t="str">
        <f>VLOOKUP(Table1[[#This Row],[Customer ID]],'Customer Lookup'!A:B,2,)</f>
        <v>Edith Reynolds</v>
      </c>
      <c r="C1723" s="1">
        <v>89129</v>
      </c>
      <c r="D1723" s="1" t="str">
        <f>_xlfn.XLOOKUP(Table1[[#This Row],[Product Sub-Category]],'Product Lookup'!A:A,'Product Lookup'!B:B)</f>
        <v>Furnishings</v>
      </c>
      <c r="E1723" s="1">
        <v>5</v>
      </c>
      <c r="F1723" s="4">
        <v>12.99</v>
      </c>
      <c r="G1723" s="1">
        <v>0.05</v>
      </c>
      <c r="H1723" s="2">
        <v>42020</v>
      </c>
      <c r="I1723" s="2">
        <v>42022</v>
      </c>
      <c r="J1723" s="1" t="s">
        <v>31</v>
      </c>
      <c r="K1723" s="1">
        <v>58554</v>
      </c>
      <c r="L1723" s="1" t="s">
        <v>32</v>
      </c>
      <c r="M1723" s="1" t="s">
        <v>1002</v>
      </c>
      <c r="N1723" s="1" t="s">
        <v>971</v>
      </c>
      <c r="O1723" s="1" t="s">
        <v>2244</v>
      </c>
      <c r="P1723" s="1" t="s">
        <v>34</v>
      </c>
      <c r="Q1723" s="1" t="s">
        <v>52</v>
      </c>
      <c r="R1723" s="1" t="s">
        <v>42</v>
      </c>
      <c r="S1723" s="1" t="s">
        <v>178</v>
      </c>
      <c r="T1723" s="1"/>
      <c r="Y1723" s="1"/>
    </row>
    <row r="1724" spans="1:25" x14ac:dyDescent="0.35">
      <c r="A1724" s="1">
        <v>3036</v>
      </c>
      <c r="B1724" s="1" t="str">
        <f>VLOOKUP(Table1[[#This Row],[Customer ID]],'Customer Lookup'!A:B,2,)</f>
        <v>Edith Reynolds</v>
      </c>
      <c r="C1724" s="1">
        <v>89129</v>
      </c>
      <c r="D1724" s="1" t="str">
        <f>_xlfn.XLOOKUP(Table1[[#This Row],[Product Sub-Category]],'Product Lookup'!A:A,'Product Lookup'!B:B)</f>
        <v>Paper</v>
      </c>
      <c r="E1724" s="1">
        <v>7</v>
      </c>
      <c r="F1724" s="4">
        <v>35.44</v>
      </c>
      <c r="G1724" s="1">
        <v>0.05</v>
      </c>
      <c r="H1724" s="2">
        <v>42020</v>
      </c>
      <c r="I1724" s="2">
        <v>42022</v>
      </c>
      <c r="J1724" s="1" t="s">
        <v>31</v>
      </c>
      <c r="K1724" s="1">
        <v>58554</v>
      </c>
      <c r="L1724" s="1" t="s">
        <v>32</v>
      </c>
      <c r="M1724" s="1" t="s">
        <v>1002</v>
      </c>
      <c r="N1724" s="1" t="s">
        <v>971</v>
      </c>
      <c r="O1724" s="1" t="s">
        <v>2244</v>
      </c>
      <c r="P1724" s="1" t="s">
        <v>58</v>
      </c>
      <c r="Q1724" s="1" t="s">
        <v>83</v>
      </c>
      <c r="R1724" s="1" t="s">
        <v>42</v>
      </c>
      <c r="S1724" s="1" t="s">
        <v>53</v>
      </c>
      <c r="T1724" s="1"/>
      <c r="Y1724" s="1"/>
    </row>
    <row r="1725" spans="1:25" x14ac:dyDescent="0.35">
      <c r="A1725" s="1">
        <v>3036</v>
      </c>
      <c r="B1725" s="1" t="str">
        <f>VLOOKUP(Table1[[#This Row],[Customer ID]],'Customer Lookup'!A:B,2,)</f>
        <v>Edith Reynolds</v>
      </c>
      <c r="C1725" s="1">
        <v>89129</v>
      </c>
      <c r="D1725" s="1" t="str">
        <f>_xlfn.XLOOKUP(Table1[[#This Row],[Product Sub-Category]],'Product Lookup'!A:A,'Product Lookup'!B:B)</f>
        <v>Scissors</v>
      </c>
      <c r="E1725" s="1">
        <v>14</v>
      </c>
      <c r="F1725" s="4">
        <v>12.98</v>
      </c>
      <c r="G1725" s="1">
        <v>0.05</v>
      </c>
      <c r="H1725" s="2">
        <v>42020</v>
      </c>
      <c r="I1725" s="2">
        <v>42023</v>
      </c>
      <c r="J1725" s="1" t="s">
        <v>31</v>
      </c>
      <c r="K1725" s="1">
        <v>58554</v>
      </c>
      <c r="L1725" s="1" t="s">
        <v>32</v>
      </c>
      <c r="M1725" s="1" t="s">
        <v>1002</v>
      </c>
      <c r="N1725" s="1" t="s">
        <v>971</v>
      </c>
      <c r="O1725" s="1" t="s">
        <v>2244</v>
      </c>
      <c r="P1725" s="1" t="s">
        <v>58</v>
      </c>
      <c r="Q1725" s="1" t="s">
        <v>2239</v>
      </c>
      <c r="R1725" s="1" t="s">
        <v>42</v>
      </c>
      <c r="S1725" s="1" t="s">
        <v>44</v>
      </c>
      <c r="T1725" s="1"/>
      <c r="Y1725" s="1"/>
    </row>
    <row r="1726" spans="1:25" x14ac:dyDescent="0.35">
      <c r="A1726" s="1">
        <v>3036</v>
      </c>
      <c r="B1726" s="1" t="str">
        <f>VLOOKUP(Table1[[#This Row],[Customer ID]],'Customer Lookup'!A:B,2,)</f>
        <v>Edith Reynolds</v>
      </c>
      <c r="C1726" s="1">
        <v>89130</v>
      </c>
      <c r="D1726" s="1" t="str">
        <f>_xlfn.XLOOKUP(Table1[[#This Row],[Product Sub-Category]],'Product Lookup'!A:A,'Product Lookup'!B:B)</f>
        <v>Storage</v>
      </c>
      <c r="E1726" s="1">
        <v>22</v>
      </c>
      <c r="F1726" s="4">
        <v>178.47</v>
      </c>
      <c r="G1726" s="1">
        <v>0.1</v>
      </c>
      <c r="H1726" s="2">
        <v>42076</v>
      </c>
      <c r="I1726" s="2">
        <v>42079</v>
      </c>
      <c r="J1726" s="1" t="s">
        <v>41</v>
      </c>
      <c r="K1726" s="1">
        <v>58554</v>
      </c>
      <c r="L1726" s="1" t="s">
        <v>32</v>
      </c>
      <c r="M1726" s="1" t="s">
        <v>1002</v>
      </c>
      <c r="N1726" s="1" t="s">
        <v>971</v>
      </c>
      <c r="O1726" s="1" t="s">
        <v>2244</v>
      </c>
      <c r="P1726" s="1" t="s">
        <v>58</v>
      </c>
      <c r="Q1726" s="1" t="s">
        <v>119</v>
      </c>
      <c r="R1726" s="1" t="s">
        <v>42</v>
      </c>
      <c r="S1726" s="1" t="s">
        <v>53</v>
      </c>
      <c r="T1726" s="1"/>
      <c r="Y1726" s="1"/>
    </row>
    <row r="1727" spans="1:25" x14ac:dyDescent="0.35">
      <c r="A1727" s="1">
        <v>3041</v>
      </c>
      <c r="B1727" s="1" t="str">
        <f>VLOOKUP(Table1[[#This Row],[Customer ID]],'Customer Lookup'!A:B,2,)</f>
        <v>Carrie Duke</v>
      </c>
      <c r="C1727" s="1">
        <v>86102</v>
      </c>
      <c r="D1727" s="1" t="str">
        <f>_xlfn.XLOOKUP(Table1[[#This Row],[Product Sub-Category]],'Product Lookup'!A:A,'Product Lookup'!B:B)</f>
        <v>Computer Peripherals</v>
      </c>
      <c r="E1727" s="1">
        <v>17</v>
      </c>
      <c r="F1727" s="4">
        <v>73.98</v>
      </c>
      <c r="G1727" s="1">
        <v>0.05</v>
      </c>
      <c r="H1727" s="2">
        <v>42139</v>
      </c>
      <c r="I1727" s="2">
        <v>42142</v>
      </c>
      <c r="J1727" s="1" t="s">
        <v>31</v>
      </c>
      <c r="K1727" s="1">
        <v>67846</v>
      </c>
      <c r="L1727" s="1" t="s">
        <v>32</v>
      </c>
      <c r="M1727" s="1" t="s">
        <v>762</v>
      </c>
      <c r="N1727" s="1" t="s">
        <v>145</v>
      </c>
      <c r="O1727" s="1" t="s">
        <v>2244</v>
      </c>
      <c r="P1727" s="1" t="s">
        <v>73</v>
      </c>
      <c r="Q1727" s="1" t="s">
        <v>144</v>
      </c>
      <c r="R1727" s="1" t="s">
        <v>81</v>
      </c>
      <c r="S1727" s="1" t="s">
        <v>53</v>
      </c>
      <c r="T1727" s="1"/>
      <c r="Y1727" s="1"/>
    </row>
    <row r="1728" spans="1:25" x14ac:dyDescent="0.35">
      <c r="A1728" s="1">
        <v>3041</v>
      </c>
      <c r="B1728" s="1" t="str">
        <f>VLOOKUP(Table1[[#This Row],[Customer ID]],'Customer Lookup'!A:B,2,)</f>
        <v>Carrie Duke</v>
      </c>
      <c r="C1728" s="1">
        <v>86102</v>
      </c>
      <c r="D1728" s="1" t="str">
        <f>_xlfn.XLOOKUP(Table1[[#This Row],[Product Sub-Category]],'Product Lookup'!A:A,'Product Lookup'!B:B)</f>
        <v>Scissors</v>
      </c>
      <c r="E1728" s="1">
        <v>8</v>
      </c>
      <c r="F1728" s="4">
        <v>3.68</v>
      </c>
      <c r="G1728" s="1">
        <v>0.05</v>
      </c>
      <c r="H1728" s="2">
        <v>42139</v>
      </c>
      <c r="I1728" s="2">
        <v>42141</v>
      </c>
      <c r="J1728" s="1" t="s">
        <v>31</v>
      </c>
      <c r="K1728" s="1">
        <v>67846</v>
      </c>
      <c r="L1728" s="1" t="s">
        <v>32</v>
      </c>
      <c r="M1728" s="1" t="s">
        <v>762</v>
      </c>
      <c r="N1728" s="1" t="s">
        <v>145</v>
      </c>
      <c r="O1728" s="1" t="s">
        <v>2244</v>
      </c>
      <c r="P1728" s="1" t="s">
        <v>58</v>
      </c>
      <c r="Q1728" s="1" t="s">
        <v>2239</v>
      </c>
      <c r="R1728" s="1" t="s">
        <v>81</v>
      </c>
      <c r="S1728" s="1" t="s">
        <v>26</v>
      </c>
      <c r="T1728" s="1"/>
      <c r="Y1728" s="1"/>
    </row>
    <row r="1729" spans="1:25" x14ac:dyDescent="0.35">
      <c r="A1729" s="1">
        <v>3042</v>
      </c>
      <c r="B1729" s="1" t="str">
        <f>VLOOKUP(Table1[[#This Row],[Customer ID]],'Customer Lookup'!A:B,2,)</f>
        <v>Tara Gold</v>
      </c>
      <c r="C1729" s="1">
        <v>86101</v>
      </c>
      <c r="D1729" s="1" t="str">
        <f>_xlfn.XLOOKUP(Table1[[#This Row],[Product Sub-Category]],'Product Lookup'!A:A,'Product Lookup'!B:B)</f>
        <v>Binders</v>
      </c>
      <c r="E1729" s="1">
        <v>12</v>
      </c>
      <c r="F1729" s="4">
        <v>14.48</v>
      </c>
      <c r="G1729" s="1">
        <v>0.05</v>
      </c>
      <c r="H1729" s="2">
        <v>42039</v>
      </c>
      <c r="I1729" s="2">
        <v>42040</v>
      </c>
      <c r="J1729" s="1" t="s">
        <v>50</v>
      </c>
      <c r="K1729" s="1">
        <v>67501</v>
      </c>
      <c r="L1729" s="1" t="s">
        <v>32</v>
      </c>
      <c r="M1729" s="1" t="s">
        <v>1003</v>
      </c>
      <c r="N1729" s="1" t="s">
        <v>145</v>
      </c>
      <c r="O1729" s="1" t="s">
        <v>2244</v>
      </c>
      <c r="P1729" s="1" t="s">
        <v>58</v>
      </c>
      <c r="Q1729" s="1" t="s">
        <v>2236</v>
      </c>
      <c r="R1729" s="1" t="s">
        <v>51</v>
      </c>
      <c r="S1729" s="1" t="s">
        <v>53</v>
      </c>
      <c r="T1729" s="1"/>
      <c r="Y1729" s="1"/>
    </row>
    <row r="1730" spans="1:25" x14ac:dyDescent="0.35">
      <c r="A1730" s="1">
        <v>3045</v>
      </c>
      <c r="B1730" s="1" t="str">
        <f>VLOOKUP(Table1[[#This Row],[Customer ID]],'Customer Lookup'!A:B,2,)</f>
        <v>Jordan Beard</v>
      </c>
      <c r="C1730" s="1">
        <v>86104</v>
      </c>
      <c r="D1730" s="1" t="str">
        <f>_xlfn.XLOOKUP(Table1[[#This Row],[Product Sub-Category]],'Product Lookup'!A:A,'Product Lookup'!B:B)</f>
        <v>Paper</v>
      </c>
      <c r="E1730" s="1">
        <v>12</v>
      </c>
      <c r="F1730" s="4">
        <v>6.48</v>
      </c>
      <c r="G1730" s="1">
        <v>0.05</v>
      </c>
      <c r="H1730" s="2">
        <v>42161</v>
      </c>
      <c r="I1730" s="2">
        <v>42162</v>
      </c>
      <c r="J1730" s="1" t="s">
        <v>21</v>
      </c>
      <c r="K1730" s="1">
        <v>66048</v>
      </c>
      <c r="L1730" s="1" t="s">
        <v>32</v>
      </c>
      <c r="M1730" s="1" t="s">
        <v>1004</v>
      </c>
      <c r="N1730" s="1" t="s">
        <v>145</v>
      </c>
      <c r="O1730" s="1" t="s">
        <v>2244</v>
      </c>
      <c r="P1730" s="1" t="s">
        <v>58</v>
      </c>
      <c r="Q1730" s="1" t="s">
        <v>83</v>
      </c>
      <c r="R1730" s="1" t="s">
        <v>51</v>
      </c>
      <c r="S1730" s="1" t="s">
        <v>53</v>
      </c>
      <c r="T1730" s="1"/>
      <c r="Y1730" s="1"/>
    </row>
    <row r="1731" spans="1:25" x14ac:dyDescent="0.35">
      <c r="A1731" s="1">
        <v>3046</v>
      </c>
      <c r="B1731" s="1" t="str">
        <f>VLOOKUP(Table1[[#This Row],[Customer ID]],'Customer Lookup'!A:B,2,)</f>
        <v>Andrew Pearce</v>
      </c>
      <c r="C1731" s="1">
        <v>86103</v>
      </c>
      <c r="D1731" s="1" t="str">
        <f>_xlfn.XLOOKUP(Table1[[#This Row],[Product Sub-Category]],'Product Lookup'!A:A,'Product Lookup'!B:B)</f>
        <v>Chairs</v>
      </c>
      <c r="E1731" s="1">
        <v>2</v>
      </c>
      <c r="F1731" s="4">
        <v>120.98</v>
      </c>
      <c r="G1731" s="1">
        <v>0.1</v>
      </c>
      <c r="H1731" s="2">
        <v>42047</v>
      </c>
      <c r="I1731" s="2">
        <v>42049</v>
      </c>
      <c r="J1731" s="1" t="s">
        <v>21</v>
      </c>
      <c r="K1731" s="1">
        <v>66209</v>
      </c>
      <c r="L1731" s="1" t="s">
        <v>22</v>
      </c>
      <c r="M1731" s="1" t="s">
        <v>1005</v>
      </c>
      <c r="N1731" s="1" t="s">
        <v>145</v>
      </c>
      <c r="O1731" s="1" t="s">
        <v>1097</v>
      </c>
      <c r="P1731" s="1" t="s">
        <v>34</v>
      </c>
      <c r="Q1731" s="1" t="s">
        <v>35</v>
      </c>
      <c r="R1731" s="1" t="s">
        <v>51</v>
      </c>
      <c r="S1731" s="1" t="s">
        <v>36</v>
      </c>
      <c r="T1731" s="1"/>
      <c r="Y1731" s="1"/>
    </row>
    <row r="1732" spans="1:25" x14ac:dyDescent="0.35">
      <c r="A1732" s="1">
        <v>3048</v>
      </c>
      <c r="B1732" s="1" t="str">
        <f>VLOOKUP(Table1[[#This Row],[Customer ID]],'Customer Lookup'!A:B,2,)</f>
        <v>Tracy G Starr</v>
      </c>
      <c r="C1732" s="1">
        <v>89789</v>
      </c>
      <c r="D1732" s="1" t="str">
        <f>_xlfn.XLOOKUP(Table1[[#This Row],[Product Sub-Category]],'Product Lookup'!A:A,'Product Lookup'!B:B)</f>
        <v>Chairs</v>
      </c>
      <c r="E1732" s="1">
        <v>10</v>
      </c>
      <c r="F1732" s="4">
        <v>276.2</v>
      </c>
      <c r="G1732" s="1">
        <v>0.1</v>
      </c>
      <c r="H1732" s="2">
        <v>42068</v>
      </c>
      <c r="I1732" s="2">
        <v>42070</v>
      </c>
      <c r="J1732" s="1" t="s">
        <v>21</v>
      </c>
      <c r="K1732" s="1">
        <v>94704</v>
      </c>
      <c r="L1732" s="1" t="s">
        <v>22</v>
      </c>
      <c r="M1732" s="1" t="s">
        <v>1006</v>
      </c>
      <c r="N1732" s="1" t="s">
        <v>37</v>
      </c>
      <c r="O1732" s="1" t="s">
        <v>2245</v>
      </c>
      <c r="P1732" s="1" t="s">
        <v>34</v>
      </c>
      <c r="Q1732" s="1" t="s">
        <v>35</v>
      </c>
      <c r="R1732" s="1" t="s">
        <v>81</v>
      </c>
      <c r="S1732" s="1" t="s">
        <v>178</v>
      </c>
      <c r="T1732" s="1"/>
      <c r="Y1732" s="1"/>
    </row>
    <row r="1733" spans="1:25" x14ac:dyDescent="0.35">
      <c r="A1733" s="1">
        <v>3053</v>
      </c>
      <c r="B1733" s="1" t="str">
        <f>VLOOKUP(Table1[[#This Row],[Customer ID]],'Customer Lookup'!A:B,2,)</f>
        <v>Robin Tyler</v>
      </c>
      <c r="C1733" s="1">
        <v>86662</v>
      </c>
      <c r="D1733" s="1" t="str">
        <f>_xlfn.XLOOKUP(Table1[[#This Row],[Product Sub-Category]],'Product Lookup'!A:A,'Product Lookup'!B:B)</f>
        <v>Telephones</v>
      </c>
      <c r="E1733" s="1">
        <v>11</v>
      </c>
      <c r="F1733" s="4">
        <v>125.99</v>
      </c>
      <c r="G1733" s="1">
        <v>0.1</v>
      </c>
      <c r="H1733" s="2">
        <v>42038</v>
      </c>
      <c r="I1733" s="2">
        <v>42040</v>
      </c>
      <c r="J1733" s="1" t="s">
        <v>50</v>
      </c>
      <c r="K1733" s="1">
        <v>42071</v>
      </c>
      <c r="L1733" s="1" t="s">
        <v>32</v>
      </c>
      <c r="M1733" s="1" t="s">
        <v>224</v>
      </c>
      <c r="N1733" s="1" t="s">
        <v>347</v>
      </c>
      <c r="O1733" s="1" t="s">
        <v>1097</v>
      </c>
      <c r="P1733" s="1" t="s">
        <v>73</v>
      </c>
      <c r="Q1733" s="1" t="s">
        <v>2234</v>
      </c>
      <c r="R1733" s="1" t="s">
        <v>81</v>
      </c>
      <c r="S1733" s="1" t="s">
        <v>53</v>
      </c>
      <c r="T1733" s="1"/>
      <c r="Y1733" s="1"/>
    </row>
    <row r="1734" spans="1:25" x14ac:dyDescent="0.35">
      <c r="A1734" s="1">
        <v>3063</v>
      </c>
      <c r="B1734" s="1" t="str">
        <f>VLOOKUP(Table1[[#This Row],[Customer ID]],'Customer Lookup'!A:B,2,)</f>
        <v>Ann Steele</v>
      </c>
      <c r="C1734" s="1">
        <v>88447</v>
      </c>
      <c r="D1734" s="1" t="str">
        <f>_xlfn.XLOOKUP(Table1[[#This Row],[Product Sub-Category]],'Product Lookup'!A:A,'Product Lookup'!B:B)</f>
        <v>Computer Peripherals</v>
      </c>
      <c r="E1734" s="1">
        <v>6</v>
      </c>
      <c r="F1734" s="4">
        <v>8.33</v>
      </c>
      <c r="G1734" s="1">
        <v>0.05</v>
      </c>
      <c r="H1734" s="2">
        <v>42061</v>
      </c>
      <c r="I1734" s="2">
        <v>42063</v>
      </c>
      <c r="J1734" s="1" t="s">
        <v>50</v>
      </c>
      <c r="K1734" s="1">
        <v>98034</v>
      </c>
      <c r="L1734" s="1" t="s">
        <v>32</v>
      </c>
      <c r="M1734" s="1" t="s">
        <v>1007</v>
      </c>
      <c r="N1734" s="1" t="s">
        <v>29</v>
      </c>
      <c r="O1734" s="1" t="s">
        <v>1097</v>
      </c>
      <c r="P1734" s="1" t="s">
        <v>73</v>
      </c>
      <c r="Q1734" s="1" t="s">
        <v>144</v>
      </c>
      <c r="R1734" s="1" t="s">
        <v>104</v>
      </c>
      <c r="S1734" s="1" t="s">
        <v>44</v>
      </c>
      <c r="T1734" s="1"/>
      <c r="Y1734" s="1"/>
    </row>
    <row r="1735" spans="1:25" x14ac:dyDescent="0.35">
      <c r="A1735" s="1">
        <v>3063</v>
      </c>
      <c r="B1735" s="1" t="str">
        <f>VLOOKUP(Table1[[#This Row],[Customer ID]],'Customer Lookup'!A:B,2,)</f>
        <v>Ann Steele</v>
      </c>
      <c r="C1735" s="1">
        <v>88447</v>
      </c>
      <c r="D1735" s="1" t="str">
        <f>_xlfn.XLOOKUP(Table1[[#This Row],[Product Sub-Category]],'Product Lookup'!A:A,'Product Lookup'!B:B)</f>
        <v>Copiers</v>
      </c>
      <c r="E1735" s="1">
        <v>5</v>
      </c>
      <c r="F1735" s="4">
        <v>499.99</v>
      </c>
      <c r="G1735" s="1">
        <v>0.1</v>
      </c>
      <c r="H1735" s="2">
        <v>42061</v>
      </c>
      <c r="I1735" s="2">
        <v>42062</v>
      </c>
      <c r="J1735" s="1" t="s">
        <v>50</v>
      </c>
      <c r="K1735" s="1">
        <v>98034</v>
      </c>
      <c r="L1735" s="1" t="s">
        <v>32</v>
      </c>
      <c r="M1735" s="1" t="s">
        <v>1007</v>
      </c>
      <c r="N1735" s="1" t="s">
        <v>29</v>
      </c>
      <c r="O1735" s="1" t="s">
        <v>1097</v>
      </c>
      <c r="P1735" s="1" t="s">
        <v>73</v>
      </c>
      <c r="Q1735" s="1" t="s">
        <v>2241</v>
      </c>
      <c r="R1735" s="1" t="s">
        <v>104</v>
      </c>
      <c r="S1735" s="1" t="s">
        <v>178</v>
      </c>
      <c r="T1735" s="1"/>
      <c r="Y1735" s="1"/>
    </row>
    <row r="1736" spans="1:25" x14ac:dyDescent="0.35">
      <c r="A1736" s="1">
        <v>3063</v>
      </c>
      <c r="B1736" s="1" t="str">
        <f>VLOOKUP(Table1[[#This Row],[Customer ID]],'Customer Lookup'!A:B,2,)</f>
        <v>Ann Steele</v>
      </c>
      <c r="C1736" s="1">
        <v>88449</v>
      </c>
      <c r="D1736" s="1" t="str">
        <f>_xlfn.XLOOKUP(Table1[[#This Row],[Product Sub-Category]],'Product Lookup'!A:A,'Product Lookup'!B:B)</f>
        <v>Telephones</v>
      </c>
      <c r="E1736" s="1">
        <v>9</v>
      </c>
      <c r="F1736" s="4">
        <v>20.99</v>
      </c>
      <c r="G1736" s="1">
        <v>0.05</v>
      </c>
      <c r="H1736" s="2">
        <v>42148</v>
      </c>
      <c r="I1736" s="2">
        <v>42150</v>
      </c>
      <c r="J1736" s="1" t="s">
        <v>31</v>
      </c>
      <c r="K1736" s="1">
        <v>98034</v>
      </c>
      <c r="L1736" s="1" t="s">
        <v>32</v>
      </c>
      <c r="M1736" s="1" t="s">
        <v>1007</v>
      </c>
      <c r="N1736" s="1" t="s">
        <v>29</v>
      </c>
      <c r="O1736" s="1" t="s">
        <v>1097</v>
      </c>
      <c r="P1736" s="1" t="s">
        <v>73</v>
      </c>
      <c r="Q1736" s="1" t="s">
        <v>2234</v>
      </c>
      <c r="R1736" s="1" t="s">
        <v>104</v>
      </c>
      <c r="S1736" s="1" t="s">
        <v>26</v>
      </c>
      <c r="T1736" s="1"/>
      <c r="Y1736" s="1"/>
    </row>
    <row r="1737" spans="1:25" x14ac:dyDescent="0.35">
      <c r="A1737" s="1">
        <v>3064</v>
      </c>
      <c r="B1737" s="1" t="str">
        <f>VLOOKUP(Table1[[#This Row],[Customer ID]],'Customer Lookup'!A:B,2,)</f>
        <v>Clarence Crowder</v>
      </c>
      <c r="C1737" s="1">
        <v>88448</v>
      </c>
      <c r="D1737" s="1" t="str">
        <f>_xlfn.XLOOKUP(Table1[[#This Row],[Product Sub-Category]],'Product Lookup'!A:A,'Product Lookup'!B:B)</f>
        <v>Paper</v>
      </c>
      <c r="E1737" s="1">
        <v>9</v>
      </c>
      <c r="F1737" s="4">
        <v>6.45</v>
      </c>
      <c r="G1737" s="1">
        <v>0.05</v>
      </c>
      <c r="H1737" s="2">
        <v>42018</v>
      </c>
      <c r="I1737" s="2">
        <v>42023</v>
      </c>
      <c r="J1737" s="1" t="s">
        <v>98</v>
      </c>
      <c r="K1737" s="1">
        <v>98503</v>
      </c>
      <c r="L1737" s="1" t="s">
        <v>32</v>
      </c>
      <c r="M1737" s="1" t="s">
        <v>1008</v>
      </c>
      <c r="N1737" s="1" t="s">
        <v>29</v>
      </c>
      <c r="O1737" s="1" t="s">
        <v>2243</v>
      </c>
      <c r="P1737" s="1" t="s">
        <v>58</v>
      </c>
      <c r="Q1737" s="1" t="s">
        <v>83</v>
      </c>
      <c r="R1737" s="1" t="s">
        <v>104</v>
      </c>
      <c r="S1737" s="1" t="s">
        <v>26</v>
      </c>
      <c r="T1737" s="1"/>
      <c r="Y1737" s="1"/>
    </row>
    <row r="1738" spans="1:25" x14ac:dyDescent="0.35">
      <c r="A1738" s="1">
        <v>3067</v>
      </c>
      <c r="B1738" s="1" t="str">
        <f>VLOOKUP(Table1[[#This Row],[Customer ID]],'Customer Lookup'!A:B,2,)</f>
        <v>Carole Miller</v>
      </c>
      <c r="C1738" s="1">
        <v>91376</v>
      </c>
      <c r="D1738" s="1" t="str">
        <f>_xlfn.XLOOKUP(Table1[[#This Row],[Product Sub-Category]],'Product Lookup'!A:A,'Product Lookup'!B:B)</f>
        <v>Chairs</v>
      </c>
      <c r="E1738" s="1">
        <v>14</v>
      </c>
      <c r="F1738" s="4">
        <v>355.98</v>
      </c>
      <c r="G1738" s="1">
        <v>0.1</v>
      </c>
      <c r="H1738" s="2">
        <v>42065</v>
      </c>
      <c r="I1738" s="2">
        <v>42066</v>
      </c>
      <c r="J1738" s="1" t="s">
        <v>31</v>
      </c>
      <c r="K1738" s="1">
        <v>44515</v>
      </c>
      <c r="L1738" s="1" t="s">
        <v>22</v>
      </c>
      <c r="M1738" s="1" t="s">
        <v>1009</v>
      </c>
      <c r="N1738" s="1" t="s">
        <v>124</v>
      </c>
      <c r="O1738" s="1" t="s">
        <v>2244</v>
      </c>
      <c r="P1738" s="1" t="s">
        <v>34</v>
      </c>
      <c r="Q1738" s="1" t="s">
        <v>35</v>
      </c>
      <c r="R1738" s="1" t="s">
        <v>104</v>
      </c>
      <c r="S1738" s="1" t="s">
        <v>36</v>
      </c>
      <c r="T1738" s="1"/>
      <c r="Y1738" s="1"/>
    </row>
    <row r="1739" spans="1:25" x14ac:dyDescent="0.35">
      <c r="A1739" s="1">
        <v>3069</v>
      </c>
      <c r="B1739" s="1" t="str">
        <f>VLOOKUP(Table1[[#This Row],[Customer ID]],'Customer Lookup'!A:B,2,)</f>
        <v>Tiffany Merrill</v>
      </c>
      <c r="C1739" s="1">
        <v>88191</v>
      </c>
      <c r="D1739" s="1" t="str">
        <f>_xlfn.XLOOKUP(Table1[[#This Row],[Product Sub-Category]],'Product Lookup'!A:A,'Product Lookup'!B:B)</f>
        <v>Chairs</v>
      </c>
      <c r="E1739" s="1">
        <v>15</v>
      </c>
      <c r="F1739" s="4">
        <v>120.98</v>
      </c>
      <c r="G1739" s="1">
        <v>0.1</v>
      </c>
      <c r="H1739" s="2">
        <v>42156</v>
      </c>
      <c r="I1739" s="2">
        <v>42158</v>
      </c>
      <c r="J1739" s="1" t="s">
        <v>21</v>
      </c>
      <c r="K1739" s="1">
        <v>55128</v>
      </c>
      <c r="L1739" s="1" t="s">
        <v>22</v>
      </c>
      <c r="M1739" s="1" t="s">
        <v>1010</v>
      </c>
      <c r="N1739" s="1" t="s">
        <v>55</v>
      </c>
      <c r="O1739" s="1" t="s">
        <v>2244</v>
      </c>
      <c r="P1739" s="1" t="s">
        <v>34</v>
      </c>
      <c r="Q1739" s="1" t="s">
        <v>35</v>
      </c>
      <c r="R1739" s="1" t="s">
        <v>104</v>
      </c>
      <c r="S1739" s="1" t="s">
        <v>36</v>
      </c>
      <c r="T1739" s="1"/>
      <c r="Y1739" s="1"/>
    </row>
    <row r="1740" spans="1:25" x14ac:dyDescent="0.35">
      <c r="A1740" s="1">
        <v>3069</v>
      </c>
      <c r="B1740" s="1" t="str">
        <f>VLOOKUP(Table1[[#This Row],[Customer ID]],'Customer Lookup'!A:B,2,)</f>
        <v>Tiffany Merrill</v>
      </c>
      <c r="C1740" s="1">
        <v>88191</v>
      </c>
      <c r="D1740" s="1" t="str">
        <f>_xlfn.XLOOKUP(Table1[[#This Row],[Product Sub-Category]],'Product Lookup'!A:A,'Product Lookup'!B:B)</f>
        <v>Furnishings</v>
      </c>
      <c r="E1740" s="1">
        <v>12</v>
      </c>
      <c r="F1740" s="4">
        <v>15.68</v>
      </c>
      <c r="G1740" s="1">
        <v>0.05</v>
      </c>
      <c r="H1740" s="2">
        <v>42156</v>
      </c>
      <c r="I1740" s="2">
        <v>42158</v>
      </c>
      <c r="J1740" s="1" t="s">
        <v>21</v>
      </c>
      <c r="K1740" s="1">
        <v>55128</v>
      </c>
      <c r="L1740" s="1" t="s">
        <v>32</v>
      </c>
      <c r="M1740" s="1" t="s">
        <v>1010</v>
      </c>
      <c r="N1740" s="1" t="s">
        <v>55</v>
      </c>
      <c r="O1740" s="1" t="s">
        <v>2244</v>
      </c>
      <c r="P1740" s="1" t="s">
        <v>34</v>
      </c>
      <c r="Q1740" s="1" t="s">
        <v>52</v>
      </c>
      <c r="R1740" s="1" t="s">
        <v>104</v>
      </c>
      <c r="S1740" s="1" t="s">
        <v>44</v>
      </c>
      <c r="T1740" s="1"/>
      <c r="Y1740" s="1"/>
    </row>
    <row r="1741" spans="1:25" x14ac:dyDescent="0.35">
      <c r="A1741" s="1">
        <v>3069</v>
      </c>
      <c r="B1741" s="1" t="str">
        <f>VLOOKUP(Table1[[#This Row],[Customer ID]],'Customer Lookup'!A:B,2,)</f>
        <v>Tiffany Merrill</v>
      </c>
      <c r="C1741" s="1">
        <v>88192</v>
      </c>
      <c r="D1741" s="1" t="str">
        <f>_xlfn.XLOOKUP(Table1[[#This Row],[Product Sub-Category]],'Product Lookup'!A:A,'Product Lookup'!B:B)</f>
        <v>Pens</v>
      </c>
      <c r="E1741" s="1">
        <v>22</v>
      </c>
      <c r="F1741" s="4">
        <v>1.82</v>
      </c>
      <c r="G1741" s="1">
        <v>0.05</v>
      </c>
      <c r="H1741" s="2">
        <v>42049</v>
      </c>
      <c r="I1741" s="2">
        <v>42050</v>
      </c>
      <c r="J1741" s="1" t="s">
        <v>41</v>
      </c>
      <c r="K1741" s="1">
        <v>55128</v>
      </c>
      <c r="L1741" s="1" t="s">
        <v>32</v>
      </c>
      <c r="M1741" s="1" t="s">
        <v>1010</v>
      </c>
      <c r="N1741" s="1" t="s">
        <v>55</v>
      </c>
      <c r="O1741" s="1" t="s">
        <v>1097</v>
      </c>
      <c r="P1741" s="1" t="s">
        <v>58</v>
      </c>
      <c r="Q1741" s="1" t="s">
        <v>25</v>
      </c>
      <c r="R1741" s="1" t="s">
        <v>104</v>
      </c>
      <c r="S1741" s="1" t="s">
        <v>26</v>
      </c>
      <c r="T1741" s="1"/>
      <c r="Y1741" s="1"/>
    </row>
    <row r="1742" spans="1:25" x14ac:dyDescent="0.35">
      <c r="A1742" s="1">
        <v>3075</v>
      </c>
      <c r="B1742" s="1" t="str">
        <f>VLOOKUP(Table1[[#This Row],[Customer ID]],'Customer Lookup'!A:B,2,)</f>
        <v>Gordon Brandt</v>
      </c>
      <c r="C1742" s="1">
        <v>14756</v>
      </c>
      <c r="D1742" s="1" t="str">
        <f>_xlfn.XLOOKUP(Table1[[#This Row],[Product Sub-Category]],'Product Lookup'!A:A,'Product Lookup'!B:B)</f>
        <v>Furnishings</v>
      </c>
      <c r="E1742" s="1">
        <v>4</v>
      </c>
      <c r="F1742" s="4">
        <v>19.23</v>
      </c>
      <c r="G1742" s="1">
        <v>0.05</v>
      </c>
      <c r="H1742" s="2">
        <v>42063</v>
      </c>
      <c r="I1742" s="2">
        <v>42063</v>
      </c>
      <c r="J1742" s="1" t="s">
        <v>98</v>
      </c>
      <c r="K1742" s="1">
        <v>90061</v>
      </c>
      <c r="L1742" s="1" t="s">
        <v>32</v>
      </c>
      <c r="M1742" s="1" t="s">
        <v>361</v>
      </c>
      <c r="N1742" s="1" t="s">
        <v>37</v>
      </c>
      <c r="O1742" s="1" t="s">
        <v>2243</v>
      </c>
      <c r="P1742" s="1" t="s">
        <v>34</v>
      </c>
      <c r="Q1742" s="1" t="s">
        <v>52</v>
      </c>
      <c r="R1742" s="1" t="s">
        <v>81</v>
      </c>
      <c r="S1742" s="1" t="s">
        <v>44</v>
      </c>
      <c r="T1742" s="1"/>
      <c r="Y1742" s="1"/>
    </row>
    <row r="1743" spans="1:25" x14ac:dyDescent="0.35">
      <c r="A1743" s="1">
        <v>3076</v>
      </c>
      <c r="B1743" s="1" t="str">
        <f>VLOOKUP(Table1[[#This Row],[Customer ID]],'Customer Lookup'!A:B,2,)</f>
        <v>Peter Hardy</v>
      </c>
      <c r="C1743" s="1">
        <v>88241</v>
      </c>
      <c r="D1743" s="1" t="str">
        <f>_xlfn.XLOOKUP(Table1[[#This Row],[Product Sub-Category]],'Product Lookup'!A:A,'Product Lookup'!B:B)</f>
        <v>Bookcases</v>
      </c>
      <c r="E1743" s="1">
        <v>2</v>
      </c>
      <c r="F1743" s="4">
        <v>137.47999999999999</v>
      </c>
      <c r="G1743" s="1">
        <v>0.1</v>
      </c>
      <c r="H1743" s="2">
        <v>42011</v>
      </c>
      <c r="I1743" s="2">
        <v>42012</v>
      </c>
      <c r="J1743" s="1" t="s">
        <v>50</v>
      </c>
      <c r="K1743" s="1">
        <v>44224</v>
      </c>
      <c r="L1743" s="1" t="s">
        <v>22</v>
      </c>
      <c r="M1743" s="1" t="s">
        <v>1011</v>
      </c>
      <c r="N1743" s="1" t="s">
        <v>124</v>
      </c>
      <c r="O1743" s="1" t="s">
        <v>2243</v>
      </c>
      <c r="P1743" s="1" t="s">
        <v>34</v>
      </c>
      <c r="Q1743" s="1" t="s">
        <v>151</v>
      </c>
      <c r="R1743" s="1" t="s">
        <v>51</v>
      </c>
      <c r="S1743" s="1" t="s">
        <v>108</v>
      </c>
      <c r="T1743" s="1"/>
      <c r="Y1743" s="1"/>
    </row>
    <row r="1744" spans="1:25" x14ac:dyDescent="0.35">
      <c r="A1744" s="1">
        <v>3077</v>
      </c>
      <c r="B1744" s="1" t="str">
        <f>VLOOKUP(Table1[[#This Row],[Customer ID]],'Customer Lookup'!A:B,2,)</f>
        <v>Lynne Reid</v>
      </c>
      <c r="C1744" s="1">
        <v>88239</v>
      </c>
      <c r="D1744" s="1" t="str">
        <f>_xlfn.XLOOKUP(Table1[[#This Row],[Product Sub-Category]],'Product Lookup'!A:A,'Product Lookup'!B:B)</f>
        <v>Computer Peripherals</v>
      </c>
      <c r="E1744" s="1">
        <v>2</v>
      </c>
      <c r="F1744" s="4">
        <v>300.97000000000003</v>
      </c>
      <c r="G1744" s="1">
        <v>0.1</v>
      </c>
      <c r="H1744" s="2">
        <v>42131</v>
      </c>
      <c r="I1744" s="2">
        <v>42133</v>
      </c>
      <c r="J1744" s="1" t="s">
        <v>50</v>
      </c>
      <c r="K1744" s="1">
        <v>44136</v>
      </c>
      <c r="L1744" s="1" t="s">
        <v>32</v>
      </c>
      <c r="M1744" s="1" t="s">
        <v>1012</v>
      </c>
      <c r="N1744" s="1" t="s">
        <v>124</v>
      </c>
      <c r="O1744" s="1" t="s">
        <v>2243</v>
      </c>
      <c r="P1744" s="1" t="s">
        <v>73</v>
      </c>
      <c r="Q1744" s="1" t="s">
        <v>144</v>
      </c>
      <c r="R1744" s="1" t="s">
        <v>51</v>
      </c>
      <c r="S1744" s="1" t="s">
        <v>53</v>
      </c>
      <c r="T1744" s="1"/>
      <c r="Y1744" s="1"/>
    </row>
    <row r="1745" spans="1:25" x14ac:dyDescent="0.35">
      <c r="A1745" s="1">
        <v>3078</v>
      </c>
      <c r="B1745" s="1" t="str">
        <f>VLOOKUP(Table1[[#This Row],[Customer ID]],'Customer Lookup'!A:B,2,)</f>
        <v>Kate McKenna</v>
      </c>
      <c r="C1745" s="1">
        <v>88240</v>
      </c>
      <c r="D1745" s="1" t="str">
        <f>_xlfn.XLOOKUP(Table1[[#This Row],[Product Sub-Category]],'Product Lookup'!A:A,'Product Lookup'!B:B)</f>
        <v>Paper</v>
      </c>
      <c r="E1745" s="1">
        <v>5</v>
      </c>
      <c r="F1745" s="4">
        <v>35.44</v>
      </c>
      <c r="G1745" s="1">
        <v>0.05</v>
      </c>
      <c r="H1745" s="2">
        <v>42166</v>
      </c>
      <c r="I1745" s="2">
        <v>42166</v>
      </c>
      <c r="J1745" s="1" t="s">
        <v>31</v>
      </c>
      <c r="K1745" s="1">
        <v>43615</v>
      </c>
      <c r="L1745" s="1" t="s">
        <v>32</v>
      </c>
      <c r="M1745" s="1" t="s">
        <v>1013</v>
      </c>
      <c r="N1745" s="1" t="s">
        <v>124</v>
      </c>
      <c r="O1745" s="1" t="s">
        <v>2243</v>
      </c>
      <c r="P1745" s="1" t="s">
        <v>58</v>
      </c>
      <c r="Q1745" s="1" t="s">
        <v>83</v>
      </c>
      <c r="R1745" s="1" t="s">
        <v>51</v>
      </c>
      <c r="S1745" s="1" t="s">
        <v>53</v>
      </c>
      <c r="T1745" s="1"/>
      <c r="Y1745" s="1"/>
    </row>
    <row r="1746" spans="1:25" x14ac:dyDescent="0.35">
      <c r="A1746" s="1">
        <v>3078</v>
      </c>
      <c r="B1746" s="1" t="str">
        <f>VLOOKUP(Table1[[#This Row],[Customer ID]],'Customer Lookup'!A:B,2,)</f>
        <v>Kate McKenna</v>
      </c>
      <c r="C1746" s="1">
        <v>88240</v>
      </c>
      <c r="D1746" s="1" t="str">
        <f>_xlfn.XLOOKUP(Table1[[#This Row],[Product Sub-Category]],'Product Lookup'!A:A,'Product Lookup'!B:B)</f>
        <v>Pens</v>
      </c>
      <c r="E1746" s="1">
        <v>9</v>
      </c>
      <c r="F1746" s="4">
        <v>3.98</v>
      </c>
      <c r="G1746" s="1">
        <v>0.05</v>
      </c>
      <c r="H1746" s="2">
        <v>42166</v>
      </c>
      <c r="I1746" s="2">
        <v>42169</v>
      </c>
      <c r="J1746" s="1" t="s">
        <v>31</v>
      </c>
      <c r="K1746" s="1">
        <v>43615</v>
      </c>
      <c r="L1746" s="1" t="s">
        <v>32</v>
      </c>
      <c r="M1746" s="1" t="s">
        <v>1013</v>
      </c>
      <c r="N1746" s="1" t="s">
        <v>124</v>
      </c>
      <c r="O1746" s="1" t="s">
        <v>2243</v>
      </c>
      <c r="P1746" s="1" t="s">
        <v>58</v>
      </c>
      <c r="Q1746" s="1" t="s">
        <v>25</v>
      </c>
      <c r="R1746" s="1" t="s">
        <v>51</v>
      </c>
      <c r="S1746" s="1" t="s">
        <v>26</v>
      </c>
      <c r="T1746" s="1"/>
      <c r="Y1746" s="1"/>
    </row>
    <row r="1747" spans="1:25" x14ac:dyDescent="0.35">
      <c r="A1747" s="1">
        <v>3079</v>
      </c>
      <c r="B1747" s="1" t="str">
        <f>VLOOKUP(Table1[[#This Row],[Customer ID]],'Customer Lookup'!A:B,2,)</f>
        <v>Andrew Levine</v>
      </c>
      <c r="C1747" s="1">
        <v>41253</v>
      </c>
      <c r="D1747" s="1" t="str">
        <f>_xlfn.XLOOKUP(Table1[[#This Row],[Product Sub-Category]],'Product Lookup'!A:A,'Product Lookup'!B:B)</f>
        <v>Computer Peripherals</v>
      </c>
      <c r="E1747" s="1">
        <v>7</v>
      </c>
      <c r="F1747" s="4">
        <v>300.97000000000003</v>
      </c>
      <c r="G1747" s="1">
        <v>0.1</v>
      </c>
      <c r="H1747" s="2">
        <v>42131</v>
      </c>
      <c r="I1747" s="2">
        <v>42133</v>
      </c>
      <c r="J1747" s="1" t="s">
        <v>50</v>
      </c>
      <c r="K1747" s="1">
        <v>19112</v>
      </c>
      <c r="L1747" s="1" t="s">
        <v>32</v>
      </c>
      <c r="M1747" s="1" t="s">
        <v>555</v>
      </c>
      <c r="N1747" s="1" t="s">
        <v>174</v>
      </c>
      <c r="O1747" s="1" t="s">
        <v>2243</v>
      </c>
      <c r="P1747" s="1" t="s">
        <v>73</v>
      </c>
      <c r="Q1747" s="1" t="s">
        <v>144</v>
      </c>
      <c r="R1747" s="1" t="s">
        <v>51</v>
      </c>
      <c r="S1747" s="1" t="s">
        <v>53</v>
      </c>
      <c r="T1747" s="1"/>
      <c r="Y1747" s="1"/>
    </row>
    <row r="1748" spans="1:25" x14ac:dyDescent="0.35">
      <c r="A1748" s="1">
        <v>3079</v>
      </c>
      <c r="B1748" s="1" t="str">
        <f>VLOOKUP(Table1[[#This Row],[Customer ID]],'Customer Lookup'!A:B,2,)</f>
        <v>Andrew Levine</v>
      </c>
      <c r="C1748" s="1">
        <v>53476</v>
      </c>
      <c r="D1748" s="1" t="str">
        <f>_xlfn.XLOOKUP(Table1[[#This Row],[Product Sub-Category]],'Product Lookup'!A:A,'Product Lookup'!B:B)</f>
        <v>Paper</v>
      </c>
      <c r="E1748" s="1">
        <v>21</v>
      </c>
      <c r="F1748" s="4">
        <v>35.44</v>
      </c>
      <c r="G1748" s="1">
        <v>0.05</v>
      </c>
      <c r="H1748" s="2">
        <v>42166</v>
      </c>
      <c r="I1748" s="2">
        <v>42166</v>
      </c>
      <c r="J1748" s="1" t="s">
        <v>31</v>
      </c>
      <c r="K1748" s="1">
        <v>19112</v>
      </c>
      <c r="L1748" s="1" t="s">
        <v>32</v>
      </c>
      <c r="M1748" s="1" t="s">
        <v>555</v>
      </c>
      <c r="N1748" s="1" t="s">
        <v>174</v>
      </c>
      <c r="O1748" s="1" t="s">
        <v>2243</v>
      </c>
      <c r="P1748" s="1" t="s">
        <v>58</v>
      </c>
      <c r="Q1748" s="1" t="s">
        <v>83</v>
      </c>
      <c r="R1748" s="1" t="s">
        <v>51</v>
      </c>
      <c r="S1748" s="1" t="s">
        <v>53</v>
      </c>
      <c r="T1748" s="1"/>
      <c r="Y1748" s="1"/>
    </row>
    <row r="1749" spans="1:25" x14ac:dyDescent="0.35">
      <c r="A1749" s="1">
        <v>3079</v>
      </c>
      <c r="B1749" s="1" t="str">
        <f>VLOOKUP(Table1[[#This Row],[Customer ID]],'Customer Lookup'!A:B,2,)</f>
        <v>Andrew Levine</v>
      </c>
      <c r="C1749" s="1">
        <v>53476</v>
      </c>
      <c r="D1749" s="1" t="str">
        <f>_xlfn.XLOOKUP(Table1[[#This Row],[Product Sub-Category]],'Product Lookup'!A:A,'Product Lookup'!B:B)</f>
        <v>Pens</v>
      </c>
      <c r="E1749" s="1">
        <v>36</v>
      </c>
      <c r="F1749" s="4">
        <v>3.98</v>
      </c>
      <c r="G1749" s="1">
        <v>0.05</v>
      </c>
      <c r="H1749" s="2">
        <v>42166</v>
      </c>
      <c r="I1749" s="2">
        <v>42169</v>
      </c>
      <c r="J1749" s="1" t="s">
        <v>31</v>
      </c>
      <c r="K1749" s="1">
        <v>19112</v>
      </c>
      <c r="L1749" s="1" t="s">
        <v>32</v>
      </c>
      <c r="M1749" s="1" t="s">
        <v>555</v>
      </c>
      <c r="N1749" s="1" t="s">
        <v>174</v>
      </c>
      <c r="O1749" s="1" t="s">
        <v>2243</v>
      </c>
      <c r="P1749" s="1" t="s">
        <v>58</v>
      </c>
      <c r="Q1749" s="1" t="s">
        <v>25</v>
      </c>
      <c r="R1749" s="1" t="s">
        <v>51</v>
      </c>
      <c r="S1749" s="1" t="s">
        <v>26</v>
      </c>
      <c r="T1749" s="1"/>
      <c r="Y1749" s="1"/>
    </row>
    <row r="1750" spans="1:25" x14ac:dyDescent="0.35">
      <c r="A1750" s="1">
        <v>3079</v>
      </c>
      <c r="B1750" s="1" t="str">
        <f>VLOOKUP(Table1[[#This Row],[Customer ID]],'Customer Lookup'!A:B,2,)</f>
        <v>Andrew Levine</v>
      </c>
      <c r="C1750" s="1">
        <v>53476</v>
      </c>
      <c r="D1750" s="1" t="str">
        <f>_xlfn.XLOOKUP(Table1[[#This Row],[Product Sub-Category]],'Product Lookup'!A:A,'Product Lookup'!B:B)</f>
        <v>Pens</v>
      </c>
      <c r="E1750" s="1">
        <v>71</v>
      </c>
      <c r="F1750" s="4">
        <v>1.76</v>
      </c>
      <c r="G1750" s="1">
        <v>0.05</v>
      </c>
      <c r="H1750" s="2">
        <v>42166</v>
      </c>
      <c r="I1750" s="2">
        <v>42167</v>
      </c>
      <c r="J1750" s="1" t="s">
        <v>31</v>
      </c>
      <c r="K1750" s="1">
        <v>19112</v>
      </c>
      <c r="L1750" s="1" t="s">
        <v>32</v>
      </c>
      <c r="M1750" s="1" t="s">
        <v>555</v>
      </c>
      <c r="N1750" s="1" t="s">
        <v>174</v>
      </c>
      <c r="O1750" s="1" t="s">
        <v>2243</v>
      </c>
      <c r="P1750" s="1" t="s">
        <v>58</v>
      </c>
      <c r="Q1750" s="1" t="s">
        <v>25</v>
      </c>
      <c r="R1750" s="1" t="s">
        <v>51</v>
      </c>
      <c r="S1750" s="1" t="s">
        <v>26</v>
      </c>
      <c r="T1750" s="1"/>
      <c r="Y1750" s="1"/>
    </row>
    <row r="1751" spans="1:25" x14ac:dyDescent="0.35">
      <c r="A1751" s="1">
        <v>3079</v>
      </c>
      <c r="B1751" s="1" t="str">
        <f>VLOOKUP(Table1[[#This Row],[Customer ID]],'Customer Lookup'!A:B,2,)</f>
        <v>Andrew Levine</v>
      </c>
      <c r="C1751" s="1">
        <v>53476</v>
      </c>
      <c r="D1751" s="1" t="str">
        <f>_xlfn.XLOOKUP(Table1[[#This Row],[Product Sub-Category]],'Product Lookup'!A:A,'Product Lookup'!B:B)</f>
        <v>Storage</v>
      </c>
      <c r="E1751" s="1">
        <v>63</v>
      </c>
      <c r="F1751" s="4">
        <v>193.17</v>
      </c>
      <c r="G1751" s="1">
        <v>0.1</v>
      </c>
      <c r="H1751" s="2">
        <v>42166</v>
      </c>
      <c r="I1751" s="2">
        <v>42166</v>
      </c>
      <c r="J1751" s="1" t="s">
        <v>31</v>
      </c>
      <c r="K1751" s="1">
        <v>19112</v>
      </c>
      <c r="L1751" s="1" t="s">
        <v>22</v>
      </c>
      <c r="M1751" s="1" t="s">
        <v>555</v>
      </c>
      <c r="N1751" s="1" t="s">
        <v>174</v>
      </c>
      <c r="O1751" s="1" t="s">
        <v>2243</v>
      </c>
      <c r="P1751" s="1" t="s">
        <v>58</v>
      </c>
      <c r="Q1751" s="1" t="s">
        <v>119</v>
      </c>
      <c r="R1751" s="1" t="s">
        <v>51</v>
      </c>
      <c r="S1751" s="1" t="s">
        <v>53</v>
      </c>
      <c r="T1751" s="1"/>
      <c r="Y1751" s="1"/>
    </row>
    <row r="1752" spans="1:25" x14ac:dyDescent="0.35">
      <c r="A1752" s="1">
        <v>3079</v>
      </c>
      <c r="B1752" s="1" t="str">
        <f>VLOOKUP(Table1[[#This Row],[Customer ID]],'Customer Lookup'!A:B,2,)</f>
        <v>Andrew Levine</v>
      </c>
      <c r="C1752" s="1">
        <v>12480</v>
      </c>
      <c r="D1752" s="1" t="str">
        <f>_xlfn.XLOOKUP(Table1[[#This Row],[Product Sub-Category]],'Product Lookup'!A:A,'Product Lookup'!B:B)</f>
        <v>Bookcases</v>
      </c>
      <c r="E1752" s="1">
        <v>10</v>
      </c>
      <c r="F1752" s="4">
        <v>137.47999999999999</v>
      </c>
      <c r="G1752" s="1">
        <v>0.1</v>
      </c>
      <c r="H1752" s="2">
        <v>42011</v>
      </c>
      <c r="I1752" s="2">
        <v>42012</v>
      </c>
      <c r="J1752" s="1" t="s">
        <v>50</v>
      </c>
      <c r="K1752" s="1">
        <v>19112</v>
      </c>
      <c r="L1752" s="1" t="s">
        <v>22</v>
      </c>
      <c r="M1752" s="1" t="s">
        <v>555</v>
      </c>
      <c r="N1752" s="1" t="s">
        <v>174</v>
      </c>
      <c r="O1752" s="1" t="s">
        <v>2243</v>
      </c>
      <c r="P1752" s="1" t="s">
        <v>34</v>
      </c>
      <c r="Q1752" s="1" t="s">
        <v>151</v>
      </c>
      <c r="R1752" s="1" t="s">
        <v>51</v>
      </c>
      <c r="S1752" s="1" t="s">
        <v>108</v>
      </c>
      <c r="T1752" s="1"/>
      <c r="Y1752" s="1"/>
    </row>
    <row r="1753" spans="1:25" x14ac:dyDescent="0.35">
      <c r="A1753" s="1">
        <v>3079</v>
      </c>
      <c r="B1753" s="1" t="str">
        <f>VLOOKUP(Table1[[#This Row],[Customer ID]],'Customer Lookup'!A:B,2,)</f>
        <v>Andrew Levine</v>
      </c>
      <c r="C1753" s="1">
        <v>48483</v>
      </c>
      <c r="D1753" s="1" t="str">
        <f>_xlfn.XLOOKUP(Table1[[#This Row],[Product Sub-Category]],'Product Lookup'!A:A,'Product Lookup'!B:B)</f>
        <v>Pens</v>
      </c>
      <c r="E1753" s="1">
        <v>33</v>
      </c>
      <c r="F1753" s="4">
        <v>2.21</v>
      </c>
      <c r="G1753" s="1">
        <v>0.05</v>
      </c>
      <c r="H1753" s="2">
        <v>42165</v>
      </c>
      <c r="I1753" s="2">
        <v>42166</v>
      </c>
      <c r="J1753" s="1" t="s">
        <v>41</v>
      </c>
      <c r="K1753" s="1">
        <v>19112</v>
      </c>
      <c r="L1753" s="1" t="s">
        <v>22</v>
      </c>
      <c r="M1753" s="1" t="s">
        <v>555</v>
      </c>
      <c r="N1753" s="1" t="s">
        <v>174</v>
      </c>
      <c r="O1753" s="1" t="s">
        <v>1097</v>
      </c>
      <c r="P1753" s="1" t="s">
        <v>58</v>
      </c>
      <c r="Q1753" s="1" t="s">
        <v>25</v>
      </c>
      <c r="R1753" s="1" t="s">
        <v>51</v>
      </c>
      <c r="S1753" s="1" t="s">
        <v>26</v>
      </c>
      <c r="T1753" s="1"/>
      <c r="Y1753" s="1"/>
    </row>
    <row r="1754" spans="1:25" x14ac:dyDescent="0.35">
      <c r="A1754" s="1">
        <v>3084</v>
      </c>
      <c r="B1754" s="1" t="str">
        <f>VLOOKUP(Table1[[#This Row],[Customer ID]],'Customer Lookup'!A:B,2,)</f>
        <v>Debbie Hsu</v>
      </c>
      <c r="C1754" s="1">
        <v>89879</v>
      </c>
      <c r="D1754" s="1" t="str">
        <f>_xlfn.XLOOKUP(Table1[[#This Row],[Product Sub-Category]],'Product Lookup'!A:A,'Product Lookup'!B:B)</f>
        <v>Telephones</v>
      </c>
      <c r="E1754" s="1">
        <v>14</v>
      </c>
      <c r="F1754" s="4">
        <v>65.989999999999995</v>
      </c>
      <c r="G1754" s="1">
        <v>0.05</v>
      </c>
      <c r="H1754" s="2">
        <v>42114</v>
      </c>
      <c r="I1754" s="2">
        <v>42116</v>
      </c>
      <c r="J1754" s="1" t="s">
        <v>21</v>
      </c>
      <c r="K1754" s="1">
        <v>98503</v>
      </c>
      <c r="L1754" s="1" t="s">
        <v>22</v>
      </c>
      <c r="M1754" s="1" t="s">
        <v>1008</v>
      </c>
      <c r="N1754" s="1" t="s">
        <v>29</v>
      </c>
      <c r="O1754" s="1" t="s">
        <v>1097</v>
      </c>
      <c r="P1754" s="1" t="s">
        <v>73</v>
      </c>
      <c r="Q1754" s="1" t="s">
        <v>2234</v>
      </c>
      <c r="R1754" s="1" t="s">
        <v>51</v>
      </c>
      <c r="S1754" s="1" t="s">
        <v>53</v>
      </c>
      <c r="T1754" s="1"/>
      <c r="Y1754" s="1"/>
    </row>
    <row r="1755" spans="1:25" x14ac:dyDescent="0.35">
      <c r="A1755" s="1">
        <v>3084</v>
      </c>
      <c r="B1755" s="1" t="str">
        <f>VLOOKUP(Table1[[#This Row],[Customer ID]],'Customer Lookup'!A:B,2,)</f>
        <v>Debbie Hsu</v>
      </c>
      <c r="C1755" s="1">
        <v>89880</v>
      </c>
      <c r="D1755" s="1" t="str">
        <f>_xlfn.XLOOKUP(Table1[[#This Row],[Product Sub-Category]],'Product Lookup'!A:A,'Product Lookup'!B:B)</f>
        <v>Binders</v>
      </c>
      <c r="E1755" s="1">
        <v>18</v>
      </c>
      <c r="F1755" s="4">
        <v>7.1</v>
      </c>
      <c r="G1755" s="1">
        <v>0.05</v>
      </c>
      <c r="H1755" s="2">
        <v>42179</v>
      </c>
      <c r="I1755" s="2">
        <v>42180</v>
      </c>
      <c r="J1755" s="1" t="s">
        <v>31</v>
      </c>
      <c r="K1755" s="1">
        <v>98503</v>
      </c>
      <c r="L1755" s="1" t="s">
        <v>32</v>
      </c>
      <c r="M1755" s="1" t="s">
        <v>1008</v>
      </c>
      <c r="N1755" s="1" t="s">
        <v>29</v>
      </c>
      <c r="O1755" s="1" t="s">
        <v>1097</v>
      </c>
      <c r="P1755" s="1" t="s">
        <v>58</v>
      </c>
      <c r="Q1755" s="1" t="s">
        <v>2236</v>
      </c>
      <c r="R1755" s="1" t="s">
        <v>51</v>
      </c>
      <c r="S1755" s="1" t="s">
        <v>53</v>
      </c>
      <c r="T1755" s="1"/>
      <c r="Y1755" s="1"/>
    </row>
    <row r="1756" spans="1:25" x14ac:dyDescent="0.35">
      <c r="A1756" s="1">
        <v>3084</v>
      </c>
      <c r="B1756" s="1" t="str">
        <f>VLOOKUP(Table1[[#This Row],[Customer ID]],'Customer Lookup'!A:B,2,)</f>
        <v>Debbie Hsu</v>
      </c>
      <c r="C1756" s="1">
        <v>89880</v>
      </c>
      <c r="D1756" s="1" t="str">
        <f>_xlfn.XLOOKUP(Table1[[#This Row],[Product Sub-Category]],'Product Lookup'!A:A,'Product Lookup'!B:B)</f>
        <v>Paper</v>
      </c>
      <c r="E1756" s="1">
        <v>5</v>
      </c>
      <c r="F1756" s="4">
        <v>18.97</v>
      </c>
      <c r="G1756" s="1">
        <v>0.05</v>
      </c>
      <c r="H1756" s="2">
        <v>42179</v>
      </c>
      <c r="I1756" s="2">
        <v>42180</v>
      </c>
      <c r="J1756" s="1" t="s">
        <v>31</v>
      </c>
      <c r="K1756" s="1">
        <v>98503</v>
      </c>
      <c r="L1756" s="1" t="s">
        <v>32</v>
      </c>
      <c r="M1756" s="1" t="s">
        <v>1008</v>
      </c>
      <c r="N1756" s="1" t="s">
        <v>29</v>
      </c>
      <c r="O1756" s="1" t="s">
        <v>2245</v>
      </c>
      <c r="P1756" s="1" t="s">
        <v>58</v>
      </c>
      <c r="Q1756" s="1" t="s">
        <v>83</v>
      </c>
      <c r="R1756" s="1" t="s">
        <v>51</v>
      </c>
      <c r="S1756" s="1" t="s">
        <v>53</v>
      </c>
      <c r="T1756" s="1"/>
      <c r="Y1756" s="1"/>
    </row>
    <row r="1757" spans="1:25" x14ac:dyDescent="0.35">
      <c r="A1757" s="1">
        <v>3086</v>
      </c>
      <c r="B1757" s="1" t="str">
        <f>VLOOKUP(Table1[[#This Row],[Customer ID]],'Customer Lookup'!A:B,2,)</f>
        <v>Ted Durham</v>
      </c>
      <c r="C1757" s="1">
        <v>88380</v>
      </c>
      <c r="D1757" s="1" t="str">
        <f>_xlfn.XLOOKUP(Table1[[#This Row],[Product Sub-Category]],'Product Lookup'!A:A,'Product Lookup'!B:B)</f>
        <v>Computer Peripherals</v>
      </c>
      <c r="E1757" s="1">
        <v>3</v>
      </c>
      <c r="F1757" s="4">
        <v>39.99</v>
      </c>
      <c r="G1757" s="1">
        <v>0.05</v>
      </c>
      <c r="H1757" s="2">
        <v>42142</v>
      </c>
      <c r="I1757" s="2">
        <v>42143</v>
      </c>
      <c r="J1757" s="1" t="s">
        <v>21</v>
      </c>
      <c r="K1757" s="1">
        <v>34287</v>
      </c>
      <c r="L1757" s="1" t="s">
        <v>22</v>
      </c>
      <c r="M1757" s="1" t="s">
        <v>1014</v>
      </c>
      <c r="N1757" s="1" t="s">
        <v>242</v>
      </c>
      <c r="O1757" s="1" t="s">
        <v>2244</v>
      </c>
      <c r="P1757" s="1" t="s">
        <v>73</v>
      </c>
      <c r="Q1757" s="1" t="s">
        <v>144</v>
      </c>
      <c r="R1757" s="1" t="s">
        <v>104</v>
      </c>
      <c r="S1757" s="1" t="s">
        <v>53</v>
      </c>
      <c r="T1757" s="1"/>
      <c r="Y1757" s="1"/>
    </row>
    <row r="1758" spans="1:25" x14ac:dyDescent="0.35">
      <c r="A1758" s="1">
        <v>3089</v>
      </c>
      <c r="B1758" s="1" t="str">
        <f>VLOOKUP(Table1[[#This Row],[Customer ID]],'Customer Lookup'!A:B,2,)</f>
        <v>Sandy Cannon</v>
      </c>
      <c r="C1758" s="1">
        <v>91219</v>
      </c>
      <c r="D1758" s="1" t="str">
        <f>_xlfn.XLOOKUP(Table1[[#This Row],[Product Sub-Category]],'Product Lookup'!A:A,'Product Lookup'!B:B)</f>
        <v>Appliances</v>
      </c>
      <c r="E1758" s="1">
        <v>6</v>
      </c>
      <c r="F1758" s="4">
        <v>49.43</v>
      </c>
      <c r="G1758" s="1">
        <v>0.05</v>
      </c>
      <c r="H1758" s="2">
        <v>42028</v>
      </c>
      <c r="I1758" s="2">
        <v>42033</v>
      </c>
      <c r="J1758" s="1" t="s">
        <v>98</v>
      </c>
      <c r="K1758" s="1">
        <v>66209</v>
      </c>
      <c r="L1758" s="1" t="s">
        <v>32</v>
      </c>
      <c r="M1758" s="1" t="s">
        <v>1005</v>
      </c>
      <c r="N1758" s="1" t="s">
        <v>145</v>
      </c>
      <c r="O1758" s="1" t="s">
        <v>2243</v>
      </c>
      <c r="P1758" s="1" t="s">
        <v>58</v>
      </c>
      <c r="Q1758" s="1" t="s">
        <v>196</v>
      </c>
      <c r="R1758" s="1" t="s">
        <v>81</v>
      </c>
      <c r="S1758" s="1" t="s">
        <v>53</v>
      </c>
      <c r="T1758" s="1"/>
      <c r="Y1758" s="1"/>
    </row>
    <row r="1759" spans="1:25" x14ac:dyDescent="0.35">
      <c r="A1759" s="1">
        <v>3095</v>
      </c>
      <c r="B1759" s="1" t="str">
        <f>VLOOKUP(Table1[[#This Row],[Customer ID]],'Customer Lookup'!A:B,2,)</f>
        <v>Milton Lindsay</v>
      </c>
      <c r="C1759" s="1">
        <v>86220</v>
      </c>
      <c r="D1759" s="1" t="str">
        <f>_xlfn.XLOOKUP(Table1[[#This Row],[Product Sub-Category]],'Product Lookup'!A:A,'Product Lookup'!B:B)</f>
        <v>Appliances</v>
      </c>
      <c r="E1759" s="1">
        <v>5</v>
      </c>
      <c r="F1759" s="4">
        <v>207.48</v>
      </c>
      <c r="G1759" s="1">
        <v>0.1</v>
      </c>
      <c r="H1759" s="2">
        <v>42023</v>
      </c>
      <c r="I1759" s="2">
        <v>42025</v>
      </c>
      <c r="J1759" s="1" t="s">
        <v>41</v>
      </c>
      <c r="K1759" s="1">
        <v>45011</v>
      </c>
      <c r="L1759" s="1" t="s">
        <v>32</v>
      </c>
      <c r="M1759" s="1" t="s">
        <v>1015</v>
      </c>
      <c r="N1759" s="1" t="s">
        <v>124</v>
      </c>
      <c r="O1759" s="1" t="s">
        <v>2243</v>
      </c>
      <c r="P1759" s="1" t="s">
        <v>58</v>
      </c>
      <c r="Q1759" s="1" t="s">
        <v>196</v>
      </c>
      <c r="R1759" s="1" t="s">
        <v>104</v>
      </c>
      <c r="S1759" s="1" t="s">
        <v>53</v>
      </c>
      <c r="T1759" s="1"/>
      <c r="Y1759" s="1"/>
    </row>
    <row r="1760" spans="1:25" x14ac:dyDescent="0.35">
      <c r="A1760" s="1">
        <v>3096</v>
      </c>
      <c r="B1760" s="1" t="str">
        <f>VLOOKUP(Table1[[#This Row],[Customer ID]],'Customer Lookup'!A:B,2,)</f>
        <v>Mike Howard</v>
      </c>
      <c r="C1760" s="1">
        <v>86221</v>
      </c>
      <c r="D1760" s="1" t="str">
        <f>_xlfn.XLOOKUP(Table1[[#This Row],[Product Sub-Category]],'Product Lookup'!A:A,'Product Lookup'!B:B)</f>
        <v>Appliances</v>
      </c>
      <c r="E1760" s="1">
        <v>3</v>
      </c>
      <c r="F1760" s="4">
        <v>40.98</v>
      </c>
      <c r="G1760" s="1">
        <v>0.05</v>
      </c>
      <c r="H1760" s="2">
        <v>42148</v>
      </c>
      <c r="I1760" s="2">
        <v>42149</v>
      </c>
      <c r="J1760" s="1" t="s">
        <v>21</v>
      </c>
      <c r="K1760" s="1">
        <v>43026</v>
      </c>
      <c r="L1760" s="1" t="s">
        <v>22</v>
      </c>
      <c r="M1760" s="1" t="s">
        <v>679</v>
      </c>
      <c r="N1760" s="1" t="s">
        <v>124</v>
      </c>
      <c r="O1760" s="1" t="s">
        <v>2243</v>
      </c>
      <c r="P1760" s="1" t="s">
        <v>58</v>
      </c>
      <c r="Q1760" s="1" t="s">
        <v>196</v>
      </c>
      <c r="R1760" s="1" t="s">
        <v>104</v>
      </c>
      <c r="S1760" s="1" t="s">
        <v>53</v>
      </c>
      <c r="T1760" s="1"/>
      <c r="Y1760" s="1"/>
    </row>
    <row r="1761" spans="1:25" x14ac:dyDescent="0.35">
      <c r="A1761" s="1">
        <v>3096</v>
      </c>
      <c r="B1761" s="1" t="str">
        <f>VLOOKUP(Table1[[#This Row],[Customer ID]],'Customer Lookup'!A:B,2,)</f>
        <v>Mike Howard</v>
      </c>
      <c r="C1761" s="1">
        <v>86221</v>
      </c>
      <c r="D1761" s="1" t="str">
        <f>_xlfn.XLOOKUP(Table1[[#This Row],[Product Sub-Category]],'Product Lookup'!A:A,'Product Lookup'!B:B)</f>
        <v>Computer Peripherals</v>
      </c>
      <c r="E1761" s="1">
        <v>12</v>
      </c>
      <c r="F1761" s="4">
        <v>8.1199999999999992</v>
      </c>
      <c r="G1761" s="1">
        <v>0.05</v>
      </c>
      <c r="H1761" s="2">
        <v>42148</v>
      </c>
      <c r="I1761" s="2">
        <v>42149</v>
      </c>
      <c r="J1761" s="1" t="s">
        <v>21</v>
      </c>
      <c r="K1761" s="1">
        <v>43026</v>
      </c>
      <c r="L1761" s="1" t="s">
        <v>22</v>
      </c>
      <c r="M1761" s="1" t="s">
        <v>679</v>
      </c>
      <c r="N1761" s="1" t="s">
        <v>124</v>
      </c>
      <c r="O1761" s="1" t="s">
        <v>2243</v>
      </c>
      <c r="P1761" s="1" t="s">
        <v>73</v>
      </c>
      <c r="Q1761" s="1" t="s">
        <v>144</v>
      </c>
      <c r="R1761" s="1" t="s">
        <v>104</v>
      </c>
      <c r="S1761" s="1" t="s">
        <v>44</v>
      </c>
      <c r="T1761" s="1"/>
      <c r="Y1761" s="1"/>
    </row>
    <row r="1762" spans="1:25" x14ac:dyDescent="0.35">
      <c r="A1762" s="1">
        <v>3096</v>
      </c>
      <c r="B1762" s="1" t="str">
        <f>VLOOKUP(Table1[[#This Row],[Customer ID]],'Customer Lookup'!A:B,2,)</f>
        <v>Mike Howard</v>
      </c>
      <c r="C1762" s="1">
        <v>86221</v>
      </c>
      <c r="D1762" s="1" t="str">
        <f>_xlfn.XLOOKUP(Table1[[#This Row],[Product Sub-Category]],'Product Lookup'!A:A,'Product Lookup'!B:B)</f>
        <v>Tables</v>
      </c>
      <c r="E1762" s="1">
        <v>9</v>
      </c>
      <c r="F1762" s="4">
        <v>262.11</v>
      </c>
      <c r="G1762" s="1">
        <v>0.1</v>
      </c>
      <c r="H1762" s="2">
        <v>42148</v>
      </c>
      <c r="I1762" s="2">
        <v>42149</v>
      </c>
      <c r="J1762" s="1" t="s">
        <v>21</v>
      </c>
      <c r="K1762" s="1">
        <v>43026</v>
      </c>
      <c r="L1762" s="1" t="s">
        <v>22</v>
      </c>
      <c r="M1762" s="1" t="s">
        <v>679</v>
      </c>
      <c r="N1762" s="1" t="s">
        <v>124</v>
      </c>
      <c r="O1762" s="1" t="s">
        <v>2243</v>
      </c>
      <c r="P1762" s="1" t="s">
        <v>34</v>
      </c>
      <c r="Q1762" s="1" t="s">
        <v>123</v>
      </c>
      <c r="R1762" s="1" t="s">
        <v>104</v>
      </c>
      <c r="S1762" s="1" t="s">
        <v>108</v>
      </c>
      <c r="T1762" s="1"/>
      <c r="Y1762" s="1"/>
    </row>
    <row r="1763" spans="1:25" x14ac:dyDescent="0.35">
      <c r="A1763" s="1">
        <v>3096</v>
      </c>
      <c r="B1763" s="1" t="str">
        <f>VLOOKUP(Table1[[#This Row],[Customer ID]],'Customer Lookup'!A:B,2,)</f>
        <v>Mike Howard</v>
      </c>
      <c r="C1763" s="1">
        <v>86222</v>
      </c>
      <c r="D1763" s="1" t="str">
        <f>_xlfn.XLOOKUP(Table1[[#This Row],[Product Sub-Category]],'Product Lookup'!A:A,'Product Lookup'!B:B)</f>
        <v>Storage</v>
      </c>
      <c r="E1763" s="1">
        <v>6</v>
      </c>
      <c r="F1763" s="4">
        <v>33.89</v>
      </c>
      <c r="G1763" s="1">
        <v>0.05</v>
      </c>
      <c r="H1763" s="2">
        <v>42172</v>
      </c>
      <c r="I1763" s="2">
        <v>42173</v>
      </c>
      <c r="J1763" s="1" t="s">
        <v>41</v>
      </c>
      <c r="K1763" s="1">
        <v>43026</v>
      </c>
      <c r="L1763" s="1" t="s">
        <v>22</v>
      </c>
      <c r="M1763" s="1" t="s">
        <v>679</v>
      </c>
      <c r="N1763" s="1" t="s">
        <v>124</v>
      </c>
      <c r="O1763" s="1" t="s">
        <v>2243</v>
      </c>
      <c r="P1763" s="1" t="s">
        <v>58</v>
      </c>
      <c r="Q1763" s="1" t="s">
        <v>119</v>
      </c>
      <c r="R1763" s="1" t="s">
        <v>104</v>
      </c>
      <c r="S1763" s="1" t="s">
        <v>53</v>
      </c>
      <c r="T1763" s="1"/>
      <c r="Y1763" s="1"/>
    </row>
    <row r="1764" spans="1:25" x14ac:dyDescent="0.35">
      <c r="A1764" s="1">
        <v>3098</v>
      </c>
      <c r="B1764" s="1" t="str">
        <f>VLOOKUP(Table1[[#This Row],[Customer ID]],'Customer Lookup'!A:B,2,)</f>
        <v>Lorraine Boykin</v>
      </c>
      <c r="C1764" s="1">
        <v>89314</v>
      </c>
      <c r="D1764" s="1" t="str">
        <f>_xlfn.XLOOKUP(Table1[[#This Row],[Product Sub-Category]],'Product Lookup'!A:A,'Product Lookup'!B:B)</f>
        <v>Paper</v>
      </c>
      <c r="E1764" s="1">
        <v>10</v>
      </c>
      <c r="F1764" s="4">
        <v>35.44</v>
      </c>
      <c r="G1764" s="1">
        <v>0.05</v>
      </c>
      <c r="H1764" s="2">
        <v>42102</v>
      </c>
      <c r="I1764" s="2">
        <v>42103</v>
      </c>
      <c r="J1764" s="1" t="s">
        <v>41</v>
      </c>
      <c r="K1764" s="1">
        <v>11967</v>
      </c>
      <c r="L1764" s="1" t="s">
        <v>32</v>
      </c>
      <c r="M1764" s="1" t="s">
        <v>1016</v>
      </c>
      <c r="N1764" s="1" t="s">
        <v>62</v>
      </c>
      <c r="O1764" s="1" t="s">
        <v>2243</v>
      </c>
      <c r="P1764" s="1" t="s">
        <v>58</v>
      </c>
      <c r="Q1764" s="1" t="s">
        <v>83</v>
      </c>
      <c r="R1764" s="1" t="s">
        <v>104</v>
      </c>
      <c r="S1764" s="1" t="s">
        <v>53</v>
      </c>
      <c r="T1764" s="1"/>
      <c r="Y1764" s="1"/>
    </row>
    <row r="1765" spans="1:25" x14ac:dyDescent="0.35">
      <c r="A1765" s="1">
        <v>3098</v>
      </c>
      <c r="B1765" s="1" t="str">
        <f>VLOOKUP(Table1[[#This Row],[Customer ID]],'Customer Lookup'!A:B,2,)</f>
        <v>Lorraine Boykin</v>
      </c>
      <c r="C1765" s="1">
        <v>89315</v>
      </c>
      <c r="D1765" s="1" t="str">
        <f>_xlfn.XLOOKUP(Table1[[#This Row],[Product Sub-Category]],'Product Lookup'!A:A,'Product Lookup'!B:B)</f>
        <v>Appliances</v>
      </c>
      <c r="E1765" s="1">
        <v>10</v>
      </c>
      <c r="F1765" s="4">
        <v>11.7</v>
      </c>
      <c r="G1765" s="1">
        <v>0.05</v>
      </c>
      <c r="H1765" s="2">
        <v>42172</v>
      </c>
      <c r="I1765" s="2">
        <v>42174</v>
      </c>
      <c r="J1765" s="1" t="s">
        <v>98</v>
      </c>
      <c r="K1765" s="1">
        <v>11967</v>
      </c>
      <c r="L1765" s="1" t="s">
        <v>22</v>
      </c>
      <c r="M1765" s="1" t="s">
        <v>1016</v>
      </c>
      <c r="N1765" s="1" t="s">
        <v>62</v>
      </c>
      <c r="O1765" s="1" t="s">
        <v>2243</v>
      </c>
      <c r="P1765" s="1" t="s">
        <v>58</v>
      </c>
      <c r="Q1765" s="1" t="s">
        <v>196</v>
      </c>
      <c r="R1765" s="1" t="s">
        <v>104</v>
      </c>
      <c r="S1765" s="1" t="s">
        <v>75</v>
      </c>
      <c r="T1765" s="1"/>
      <c r="Y1765" s="1"/>
    </row>
    <row r="1766" spans="1:25" x14ac:dyDescent="0.35">
      <c r="A1766" s="1">
        <v>3098</v>
      </c>
      <c r="B1766" s="1" t="str">
        <f>VLOOKUP(Table1[[#This Row],[Customer ID]],'Customer Lookup'!A:B,2,)</f>
        <v>Lorraine Boykin</v>
      </c>
      <c r="C1766" s="1">
        <v>89316</v>
      </c>
      <c r="D1766" s="1" t="str">
        <f>_xlfn.XLOOKUP(Table1[[#This Row],[Product Sub-Category]],'Product Lookup'!A:A,'Product Lookup'!B:B)</f>
        <v>Labels</v>
      </c>
      <c r="E1766" s="1">
        <v>5</v>
      </c>
      <c r="F1766" s="4">
        <v>2.89</v>
      </c>
      <c r="G1766" s="1">
        <v>0.05</v>
      </c>
      <c r="H1766" s="2">
        <v>42063</v>
      </c>
      <c r="I1766" s="2">
        <v>42063</v>
      </c>
      <c r="J1766" s="1" t="s">
        <v>98</v>
      </c>
      <c r="K1766" s="1">
        <v>11967</v>
      </c>
      <c r="L1766" s="1" t="s">
        <v>32</v>
      </c>
      <c r="M1766" s="1" t="s">
        <v>1016</v>
      </c>
      <c r="N1766" s="1" t="s">
        <v>62</v>
      </c>
      <c r="O1766" s="1" t="s">
        <v>2245</v>
      </c>
      <c r="P1766" s="1" t="s">
        <v>58</v>
      </c>
      <c r="Q1766" s="1" t="s">
        <v>116</v>
      </c>
      <c r="R1766" s="1" t="s">
        <v>104</v>
      </c>
      <c r="S1766" s="1" t="s">
        <v>53</v>
      </c>
      <c r="T1766" s="1"/>
      <c r="Y1766" s="1"/>
    </row>
    <row r="1767" spans="1:25" x14ac:dyDescent="0.35">
      <c r="A1767" s="1">
        <v>3100</v>
      </c>
      <c r="B1767" s="1" t="str">
        <f>VLOOKUP(Table1[[#This Row],[Customer ID]],'Customer Lookup'!A:B,2,)</f>
        <v>Gladys Holloway</v>
      </c>
      <c r="C1767" s="1">
        <v>89988</v>
      </c>
      <c r="D1767" s="1" t="str">
        <f>_xlfn.XLOOKUP(Table1[[#This Row],[Product Sub-Category]],'Product Lookup'!A:A,'Product Lookup'!B:B)</f>
        <v>Telephones</v>
      </c>
      <c r="E1767" s="1">
        <v>1</v>
      </c>
      <c r="F1767" s="4">
        <v>35.99</v>
      </c>
      <c r="G1767" s="1">
        <v>0.05</v>
      </c>
      <c r="H1767" s="2">
        <v>42088</v>
      </c>
      <c r="I1767" s="2">
        <v>42090</v>
      </c>
      <c r="J1767" s="1" t="s">
        <v>41</v>
      </c>
      <c r="K1767" s="1">
        <v>33334</v>
      </c>
      <c r="L1767" s="1" t="s">
        <v>32</v>
      </c>
      <c r="M1767" s="1" t="s">
        <v>1017</v>
      </c>
      <c r="N1767" s="1" t="s">
        <v>242</v>
      </c>
      <c r="O1767" s="1" t="s">
        <v>2245</v>
      </c>
      <c r="P1767" s="1" t="s">
        <v>73</v>
      </c>
      <c r="Q1767" s="1" t="s">
        <v>2234</v>
      </c>
      <c r="R1767" s="1" t="s">
        <v>104</v>
      </c>
      <c r="S1767" s="1" t="s">
        <v>26</v>
      </c>
      <c r="T1767" s="1"/>
      <c r="Y1767" s="1"/>
    </row>
    <row r="1768" spans="1:25" x14ac:dyDescent="0.35">
      <c r="A1768" s="1">
        <v>3105</v>
      </c>
      <c r="B1768" s="1" t="str">
        <f>VLOOKUP(Table1[[#This Row],[Customer ID]],'Customer Lookup'!A:B,2,)</f>
        <v>Lawrence Hester</v>
      </c>
      <c r="C1768" s="1">
        <v>86327</v>
      </c>
      <c r="D1768" s="1" t="str">
        <f>_xlfn.XLOOKUP(Table1[[#This Row],[Product Sub-Category]],'Product Lookup'!A:A,'Product Lookup'!B:B)</f>
        <v>Labels</v>
      </c>
      <c r="E1768" s="1">
        <v>19</v>
      </c>
      <c r="F1768" s="4">
        <v>3.08</v>
      </c>
      <c r="G1768" s="1">
        <v>0.05</v>
      </c>
      <c r="H1768" s="2">
        <v>42083</v>
      </c>
      <c r="I1768" s="2">
        <v>42084</v>
      </c>
      <c r="J1768" s="1" t="s">
        <v>41</v>
      </c>
      <c r="K1768" s="1">
        <v>42071</v>
      </c>
      <c r="L1768" s="1" t="s">
        <v>32</v>
      </c>
      <c r="M1768" s="1" t="s">
        <v>224</v>
      </c>
      <c r="N1768" s="1" t="s">
        <v>347</v>
      </c>
      <c r="O1768" s="1" t="s">
        <v>2245</v>
      </c>
      <c r="P1768" s="1" t="s">
        <v>58</v>
      </c>
      <c r="Q1768" s="1" t="s">
        <v>116</v>
      </c>
      <c r="R1768" s="1" t="s">
        <v>42</v>
      </c>
      <c r="S1768" s="1" t="s">
        <v>53</v>
      </c>
      <c r="T1768" s="1"/>
      <c r="Y1768" s="1"/>
    </row>
    <row r="1769" spans="1:25" x14ac:dyDescent="0.35">
      <c r="A1769" s="1">
        <v>3105</v>
      </c>
      <c r="B1769" s="1" t="str">
        <f>VLOOKUP(Table1[[#This Row],[Customer ID]],'Customer Lookup'!A:B,2,)</f>
        <v>Lawrence Hester</v>
      </c>
      <c r="C1769" s="1">
        <v>86327</v>
      </c>
      <c r="D1769" s="1" t="str">
        <f>_xlfn.XLOOKUP(Table1[[#This Row],[Product Sub-Category]],'Product Lookup'!A:A,'Product Lookup'!B:B)</f>
        <v>Paper</v>
      </c>
      <c r="E1769" s="1">
        <v>13</v>
      </c>
      <c r="F1769" s="4">
        <v>6.48</v>
      </c>
      <c r="G1769" s="1">
        <v>0.05</v>
      </c>
      <c r="H1769" s="2">
        <v>42083</v>
      </c>
      <c r="I1769" s="2">
        <v>42084</v>
      </c>
      <c r="J1769" s="1" t="s">
        <v>41</v>
      </c>
      <c r="K1769" s="1">
        <v>42071</v>
      </c>
      <c r="L1769" s="1" t="s">
        <v>32</v>
      </c>
      <c r="M1769" s="1" t="s">
        <v>224</v>
      </c>
      <c r="N1769" s="1" t="s">
        <v>347</v>
      </c>
      <c r="O1769" s="1" t="s">
        <v>2245</v>
      </c>
      <c r="P1769" s="1" t="s">
        <v>58</v>
      </c>
      <c r="Q1769" s="1" t="s">
        <v>83</v>
      </c>
      <c r="R1769" s="1" t="s">
        <v>42</v>
      </c>
      <c r="S1769" s="1" t="s">
        <v>53</v>
      </c>
      <c r="T1769" s="1"/>
      <c r="Y1769" s="1"/>
    </row>
    <row r="1770" spans="1:25" x14ac:dyDescent="0.35">
      <c r="A1770" s="1">
        <v>3105</v>
      </c>
      <c r="B1770" s="1" t="str">
        <f>VLOOKUP(Table1[[#This Row],[Customer ID]],'Customer Lookup'!A:B,2,)</f>
        <v>Lawrence Hester</v>
      </c>
      <c r="C1770" s="1">
        <v>86327</v>
      </c>
      <c r="D1770" s="1" t="str">
        <f>_xlfn.XLOOKUP(Table1[[#This Row],[Product Sub-Category]],'Product Lookup'!A:A,'Product Lookup'!B:B)</f>
        <v>Telephones</v>
      </c>
      <c r="E1770" s="1">
        <v>12</v>
      </c>
      <c r="F1770" s="4">
        <v>125.99</v>
      </c>
      <c r="G1770" s="1">
        <v>0.1</v>
      </c>
      <c r="H1770" s="2">
        <v>42083</v>
      </c>
      <c r="I1770" s="2">
        <v>42085</v>
      </c>
      <c r="J1770" s="1" t="s">
        <v>41</v>
      </c>
      <c r="K1770" s="1">
        <v>42071</v>
      </c>
      <c r="L1770" s="1" t="s">
        <v>32</v>
      </c>
      <c r="M1770" s="1" t="s">
        <v>224</v>
      </c>
      <c r="N1770" s="1" t="s">
        <v>347</v>
      </c>
      <c r="O1770" s="1" t="s">
        <v>2244</v>
      </c>
      <c r="P1770" s="1" t="s">
        <v>73</v>
      </c>
      <c r="Q1770" s="1" t="s">
        <v>2234</v>
      </c>
      <c r="R1770" s="1" t="s">
        <v>42</v>
      </c>
      <c r="S1770" s="1" t="s">
        <v>53</v>
      </c>
      <c r="T1770" s="1"/>
      <c r="Y1770" s="1"/>
    </row>
    <row r="1771" spans="1:25" x14ac:dyDescent="0.35">
      <c r="A1771" s="1">
        <v>3106</v>
      </c>
      <c r="B1771" s="1" t="str">
        <f>VLOOKUP(Table1[[#This Row],[Customer ID]],'Customer Lookup'!A:B,2,)</f>
        <v>Alexander O'Brien</v>
      </c>
      <c r="C1771" s="1">
        <v>548</v>
      </c>
      <c r="D1771" s="1" t="str">
        <f>_xlfn.XLOOKUP(Table1[[#This Row],[Product Sub-Category]],'Product Lookup'!A:A,'Product Lookup'!B:B)</f>
        <v>Labels</v>
      </c>
      <c r="E1771" s="1">
        <v>75</v>
      </c>
      <c r="F1771" s="4">
        <v>3.08</v>
      </c>
      <c r="G1771" s="1">
        <v>0.05</v>
      </c>
      <c r="H1771" s="2">
        <v>42083</v>
      </c>
      <c r="I1771" s="2">
        <v>42084</v>
      </c>
      <c r="J1771" s="1" t="s">
        <v>41</v>
      </c>
      <c r="K1771" s="1">
        <v>77041</v>
      </c>
      <c r="L1771" s="1" t="s">
        <v>32</v>
      </c>
      <c r="M1771" s="1" t="s">
        <v>814</v>
      </c>
      <c r="N1771" s="1" t="s">
        <v>112</v>
      </c>
      <c r="O1771" s="1" t="s">
        <v>2244</v>
      </c>
      <c r="P1771" s="1" t="s">
        <v>58</v>
      </c>
      <c r="Q1771" s="1" t="s">
        <v>116</v>
      </c>
      <c r="R1771" s="1" t="s">
        <v>42</v>
      </c>
      <c r="S1771" s="1" t="s">
        <v>53</v>
      </c>
      <c r="T1771" s="1"/>
      <c r="Y1771" s="1"/>
    </row>
    <row r="1772" spans="1:25" x14ac:dyDescent="0.35">
      <c r="A1772" s="1">
        <v>3106</v>
      </c>
      <c r="B1772" s="1" t="str">
        <f>VLOOKUP(Table1[[#This Row],[Customer ID]],'Customer Lookup'!A:B,2,)</f>
        <v>Alexander O'Brien</v>
      </c>
      <c r="C1772" s="1">
        <v>548</v>
      </c>
      <c r="D1772" s="1" t="str">
        <f>_xlfn.XLOOKUP(Table1[[#This Row],[Product Sub-Category]],'Product Lookup'!A:A,'Product Lookup'!B:B)</f>
        <v>Paper</v>
      </c>
      <c r="E1772" s="1">
        <v>53</v>
      </c>
      <c r="F1772" s="4">
        <v>6.48</v>
      </c>
      <c r="G1772" s="1">
        <v>0.05</v>
      </c>
      <c r="H1772" s="2">
        <v>42083</v>
      </c>
      <c r="I1772" s="2">
        <v>42084</v>
      </c>
      <c r="J1772" s="1" t="s">
        <v>41</v>
      </c>
      <c r="K1772" s="1">
        <v>77041</v>
      </c>
      <c r="L1772" s="1" t="s">
        <v>32</v>
      </c>
      <c r="M1772" s="1" t="s">
        <v>814</v>
      </c>
      <c r="N1772" s="1" t="s">
        <v>112</v>
      </c>
      <c r="O1772" s="1" t="s">
        <v>2244</v>
      </c>
      <c r="P1772" s="1" t="s">
        <v>58</v>
      </c>
      <c r="Q1772" s="1" t="s">
        <v>83</v>
      </c>
      <c r="R1772" s="1" t="s">
        <v>42</v>
      </c>
      <c r="S1772" s="1" t="s">
        <v>53</v>
      </c>
      <c r="T1772" s="1"/>
      <c r="Y1772" s="1"/>
    </row>
    <row r="1773" spans="1:25" x14ac:dyDescent="0.35">
      <c r="A1773" s="1">
        <v>3106</v>
      </c>
      <c r="B1773" s="1" t="str">
        <f>VLOOKUP(Table1[[#This Row],[Customer ID]],'Customer Lookup'!A:B,2,)</f>
        <v>Alexander O'Brien</v>
      </c>
      <c r="C1773" s="1">
        <v>548</v>
      </c>
      <c r="D1773" s="1" t="str">
        <f>_xlfn.XLOOKUP(Table1[[#This Row],[Product Sub-Category]],'Product Lookup'!A:A,'Product Lookup'!B:B)</f>
        <v>Telephones</v>
      </c>
      <c r="E1773" s="1">
        <v>47</v>
      </c>
      <c r="F1773" s="4">
        <v>125.99</v>
      </c>
      <c r="G1773" s="1">
        <v>0.1</v>
      </c>
      <c r="H1773" s="2">
        <v>42083</v>
      </c>
      <c r="I1773" s="2">
        <v>42085</v>
      </c>
      <c r="J1773" s="1" t="s">
        <v>41</v>
      </c>
      <c r="K1773" s="1">
        <v>77041</v>
      </c>
      <c r="L1773" s="1" t="s">
        <v>32</v>
      </c>
      <c r="M1773" s="1" t="s">
        <v>814</v>
      </c>
      <c r="N1773" s="1" t="s">
        <v>112</v>
      </c>
      <c r="O1773" s="1" t="s">
        <v>2245</v>
      </c>
      <c r="P1773" s="1" t="s">
        <v>73</v>
      </c>
      <c r="Q1773" s="1" t="s">
        <v>2234</v>
      </c>
      <c r="R1773" s="1" t="s">
        <v>42</v>
      </c>
      <c r="S1773" s="1" t="s">
        <v>53</v>
      </c>
      <c r="T1773" s="1"/>
      <c r="Y1773" s="1"/>
    </row>
    <row r="1774" spans="1:25" x14ac:dyDescent="0.35">
      <c r="A1774" s="1">
        <v>3113</v>
      </c>
      <c r="B1774" s="1" t="str">
        <f>VLOOKUP(Table1[[#This Row],[Customer ID]],'Customer Lookup'!A:B,2,)</f>
        <v>Wayne English</v>
      </c>
      <c r="C1774" s="1">
        <v>86860</v>
      </c>
      <c r="D1774" s="1" t="str">
        <f>_xlfn.XLOOKUP(Table1[[#This Row],[Product Sub-Category]],'Product Lookup'!A:A,'Product Lookup'!B:B)</f>
        <v>Binders</v>
      </c>
      <c r="E1774" s="1">
        <v>17</v>
      </c>
      <c r="F1774" s="4">
        <v>34.54</v>
      </c>
      <c r="G1774" s="1">
        <v>0.05</v>
      </c>
      <c r="H1774" s="2">
        <v>42141</v>
      </c>
      <c r="I1774" s="2">
        <v>42142</v>
      </c>
      <c r="J1774" s="1" t="s">
        <v>31</v>
      </c>
      <c r="K1774" s="1">
        <v>70560</v>
      </c>
      <c r="L1774" s="1" t="s">
        <v>32</v>
      </c>
      <c r="M1774" s="1" t="s">
        <v>1018</v>
      </c>
      <c r="N1774" s="1" t="s">
        <v>138</v>
      </c>
      <c r="O1774" s="1" t="s">
        <v>2245</v>
      </c>
      <c r="P1774" s="1" t="s">
        <v>58</v>
      </c>
      <c r="Q1774" s="1" t="s">
        <v>2236</v>
      </c>
      <c r="R1774" s="1" t="s">
        <v>81</v>
      </c>
      <c r="S1774" s="1" t="s">
        <v>53</v>
      </c>
      <c r="T1774" s="1"/>
      <c r="Y1774" s="1"/>
    </row>
    <row r="1775" spans="1:25" x14ac:dyDescent="0.35">
      <c r="A1775" s="1">
        <v>3113</v>
      </c>
      <c r="B1775" s="1" t="str">
        <f>VLOOKUP(Table1[[#This Row],[Customer ID]],'Customer Lookup'!A:B,2,)</f>
        <v>Wayne English</v>
      </c>
      <c r="C1775" s="1">
        <v>86860</v>
      </c>
      <c r="D1775" s="1" t="str">
        <f>_xlfn.XLOOKUP(Table1[[#This Row],[Product Sub-Category]],'Product Lookup'!A:A,'Product Lookup'!B:B)</f>
        <v>Paper</v>
      </c>
      <c r="E1775" s="1">
        <v>9</v>
      </c>
      <c r="F1775" s="4">
        <v>12.28</v>
      </c>
      <c r="G1775" s="1">
        <v>0.05</v>
      </c>
      <c r="H1775" s="2">
        <v>42141</v>
      </c>
      <c r="I1775" s="2">
        <v>42141</v>
      </c>
      <c r="J1775" s="1" t="s">
        <v>31</v>
      </c>
      <c r="K1775" s="1">
        <v>70560</v>
      </c>
      <c r="L1775" s="1" t="s">
        <v>32</v>
      </c>
      <c r="M1775" s="1" t="s">
        <v>1018</v>
      </c>
      <c r="N1775" s="1" t="s">
        <v>138</v>
      </c>
      <c r="O1775" s="1" t="s">
        <v>2245</v>
      </c>
      <c r="P1775" s="1" t="s">
        <v>58</v>
      </c>
      <c r="Q1775" s="1" t="s">
        <v>83</v>
      </c>
      <c r="R1775" s="1" t="s">
        <v>81</v>
      </c>
      <c r="S1775" s="1" t="s">
        <v>53</v>
      </c>
      <c r="T1775" s="1"/>
      <c r="Y1775" s="1"/>
    </row>
    <row r="1776" spans="1:25" x14ac:dyDescent="0.35">
      <c r="A1776" s="1">
        <v>3113</v>
      </c>
      <c r="B1776" s="1" t="str">
        <f>VLOOKUP(Table1[[#This Row],[Customer ID]],'Customer Lookup'!A:B,2,)</f>
        <v>Wayne English</v>
      </c>
      <c r="C1776" s="1">
        <v>86860</v>
      </c>
      <c r="D1776" s="1" t="str">
        <f>_xlfn.XLOOKUP(Table1[[#This Row],[Product Sub-Category]],'Product Lookup'!A:A,'Product Lookup'!B:B)</f>
        <v>Pens</v>
      </c>
      <c r="E1776" s="1">
        <v>13</v>
      </c>
      <c r="F1776" s="4">
        <v>34.58</v>
      </c>
      <c r="G1776" s="1">
        <v>0.05</v>
      </c>
      <c r="H1776" s="2">
        <v>42141</v>
      </c>
      <c r="I1776" s="2">
        <v>42143</v>
      </c>
      <c r="J1776" s="1" t="s">
        <v>31</v>
      </c>
      <c r="K1776" s="1">
        <v>70560</v>
      </c>
      <c r="L1776" s="1" t="s">
        <v>22</v>
      </c>
      <c r="M1776" s="1" t="s">
        <v>1018</v>
      </c>
      <c r="N1776" s="1" t="s">
        <v>138</v>
      </c>
      <c r="O1776" s="1" t="s">
        <v>2245</v>
      </c>
      <c r="P1776" s="1" t="s">
        <v>58</v>
      </c>
      <c r="Q1776" s="1" t="s">
        <v>25</v>
      </c>
      <c r="R1776" s="1" t="s">
        <v>81</v>
      </c>
      <c r="S1776" s="1" t="s">
        <v>44</v>
      </c>
      <c r="T1776" s="1"/>
      <c r="Y1776" s="1"/>
    </row>
    <row r="1777" spans="1:25" x14ac:dyDescent="0.35">
      <c r="A1777" s="1">
        <v>3119</v>
      </c>
      <c r="B1777" s="1" t="str">
        <f>VLOOKUP(Table1[[#This Row],[Customer ID]],'Customer Lookup'!A:B,2,)</f>
        <v>Jay Hubbard</v>
      </c>
      <c r="C1777" s="1">
        <v>86432</v>
      </c>
      <c r="D1777" s="1" t="str">
        <f>_xlfn.XLOOKUP(Table1[[#This Row],[Product Sub-Category]],'Product Lookup'!A:A,'Product Lookup'!B:B)</f>
        <v>Tables</v>
      </c>
      <c r="E1777" s="1">
        <v>11</v>
      </c>
      <c r="F1777" s="4">
        <v>349.45</v>
      </c>
      <c r="G1777" s="1">
        <v>0.1</v>
      </c>
      <c r="H1777" s="2">
        <v>42185</v>
      </c>
      <c r="I1777" s="2">
        <v>42187</v>
      </c>
      <c r="J1777" s="1" t="s">
        <v>41</v>
      </c>
      <c r="K1777" s="1">
        <v>32839</v>
      </c>
      <c r="L1777" s="1" t="s">
        <v>22</v>
      </c>
      <c r="M1777" s="1" t="s">
        <v>1019</v>
      </c>
      <c r="N1777" s="1" t="s">
        <v>242</v>
      </c>
      <c r="O1777" s="1" t="s">
        <v>2245</v>
      </c>
      <c r="P1777" s="1" t="s">
        <v>34</v>
      </c>
      <c r="Q1777" s="1" t="s">
        <v>123</v>
      </c>
      <c r="R1777" s="1" t="s">
        <v>81</v>
      </c>
      <c r="S1777" s="1" t="s">
        <v>36</v>
      </c>
      <c r="T1777" s="1"/>
      <c r="Y1777" s="1"/>
    </row>
    <row r="1778" spans="1:25" x14ac:dyDescent="0.35">
      <c r="A1778" s="1">
        <v>3120</v>
      </c>
      <c r="B1778" s="1" t="str">
        <f>VLOOKUP(Table1[[#This Row],[Customer ID]],'Customer Lookup'!A:B,2,)</f>
        <v>Daniel Christian</v>
      </c>
      <c r="C1778" s="1">
        <v>90160</v>
      </c>
      <c r="D1778" s="1" t="str">
        <f>_xlfn.XLOOKUP(Table1[[#This Row],[Product Sub-Category]],'Product Lookup'!A:A,'Product Lookup'!B:B)</f>
        <v>Binders</v>
      </c>
      <c r="E1778" s="1">
        <v>9</v>
      </c>
      <c r="F1778" s="4">
        <v>315.98</v>
      </c>
      <c r="G1778" s="1">
        <v>0.1</v>
      </c>
      <c r="H1778" s="2">
        <v>42169</v>
      </c>
      <c r="I1778" s="2">
        <v>42169</v>
      </c>
      <c r="J1778" s="1" t="s">
        <v>31</v>
      </c>
      <c r="K1778" s="1">
        <v>70117</v>
      </c>
      <c r="L1778" s="1" t="s">
        <v>32</v>
      </c>
      <c r="M1778" s="1" t="s">
        <v>1020</v>
      </c>
      <c r="N1778" s="1" t="s">
        <v>138</v>
      </c>
      <c r="O1778" s="1" t="s">
        <v>2244</v>
      </c>
      <c r="P1778" s="1" t="s">
        <v>58</v>
      </c>
      <c r="Q1778" s="1" t="s">
        <v>2236</v>
      </c>
      <c r="R1778" s="1" t="s">
        <v>42</v>
      </c>
      <c r="S1778" s="1" t="s">
        <v>53</v>
      </c>
      <c r="T1778" s="1"/>
      <c r="Y1778" s="1"/>
    </row>
    <row r="1779" spans="1:25" x14ac:dyDescent="0.35">
      <c r="A1779" s="1">
        <v>3123</v>
      </c>
      <c r="B1779" s="1" t="str">
        <f>VLOOKUP(Table1[[#This Row],[Customer ID]],'Customer Lookup'!A:B,2,)</f>
        <v>Jamie Manning</v>
      </c>
      <c r="C1779" s="1">
        <v>87287</v>
      </c>
      <c r="D1779" s="1" t="str">
        <f>_xlfn.XLOOKUP(Table1[[#This Row],[Product Sub-Category]],'Product Lookup'!A:A,'Product Lookup'!B:B)</f>
        <v>Binders</v>
      </c>
      <c r="E1779" s="1">
        <v>8</v>
      </c>
      <c r="F1779" s="4">
        <v>7.1</v>
      </c>
      <c r="G1779" s="1">
        <v>0.05</v>
      </c>
      <c r="H1779" s="2">
        <v>42011</v>
      </c>
      <c r="I1779" s="2">
        <v>42013</v>
      </c>
      <c r="J1779" s="1" t="s">
        <v>98</v>
      </c>
      <c r="K1779" s="1">
        <v>60160</v>
      </c>
      <c r="L1779" s="1" t="s">
        <v>32</v>
      </c>
      <c r="M1779" s="1" t="s">
        <v>1021</v>
      </c>
      <c r="N1779" s="1" t="s">
        <v>142</v>
      </c>
      <c r="O1779" s="1" t="s">
        <v>2244</v>
      </c>
      <c r="P1779" s="1" t="s">
        <v>58</v>
      </c>
      <c r="Q1779" s="1" t="s">
        <v>2236</v>
      </c>
      <c r="R1779" s="1" t="s">
        <v>42</v>
      </c>
      <c r="S1779" s="1" t="s">
        <v>53</v>
      </c>
      <c r="T1779" s="1"/>
      <c r="Y1779" s="1"/>
    </row>
    <row r="1780" spans="1:25" x14ac:dyDescent="0.35">
      <c r="A1780" s="1">
        <v>3124</v>
      </c>
      <c r="B1780" s="1" t="str">
        <f>VLOOKUP(Table1[[#This Row],[Customer ID]],'Customer Lookup'!A:B,2,)</f>
        <v>Neil Barbee</v>
      </c>
      <c r="C1780" s="1">
        <v>87286</v>
      </c>
      <c r="D1780" s="1" t="str">
        <f>_xlfn.XLOOKUP(Table1[[#This Row],[Product Sub-Category]],'Product Lookup'!A:A,'Product Lookup'!B:B)</f>
        <v>Binders</v>
      </c>
      <c r="E1780" s="1">
        <v>11</v>
      </c>
      <c r="F1780" s="4">
        <v>120.98</v>
      </c>
      <c r="G1780" s="1">
        <v>0.1</v>
      </c>
      <c r="H1780" s="2">
        <v>42154</v>
      </c>
      <c r="I1780" s="2">
        <v>42155</v>
      </c>
      <c r="J1780" s="1" t="s">
        <v>31</v>
      </c>
      <c r="K1780" s="1">
        <v>61265</v>
      </c>
      <c r="L1780" s="1" t="s">
        <v>32</v>
      </c>
      <c r="M1780" s="1" t="s">
        <v>1022</v>
      </c>
      <c r="N1780" s="1" t="s">
        <v>142</v>
      </c>
      <c r="O1780" s="1" t="s">
        <v>2244</v>
      </c>
      <c r="P1780" s="1" t="s">
        <v>58</v>
      </c>
      <c r="Q1780" s="1" t="s">
        <v>2236</v>
      </c>
      <c r="R1780" s="1" t="s">
        <v>42</v>
      </c>
      <c r="S1780" s="1" t="s">
        <v>53</v>
      </c>
      <c r="T1780" s="1"/>
      <c r="Y1780" s="1"/>
    </row>
    <row r="1781" spans="1:25" x14ac:dyDescent="0.35">
      <c r="A1781" s="1">
        <v>3125</v>
      </c>
      <c r="B1781" s="1" t="str">
        <f>VLOOKUP(Table1[[#This Row],[Customer ID]],'Customer Lookup'!A:B,2,)</f>
        <v>Guy McDonald</v>
      </c>
      <c r="C1781" s="1">
        <v>87285</v>
      </c>
      <c r="D1781" s="1" t="str">
        <f>_xlfn.XLOOKUP(Table1[[#This Row],[Product Sub-Category]],'Product Lookup'!A:A,'Product Lookup'!B:B)</f>
        <v>Office Machines</v>
      </c>
      <c r="E1781" s="1">
        <v>2</v>
      </c>
      <c r="F1781" s="4">
        <v>120.97</v>
      </c>
      <c r="G1781" s="1">
        <v>0.1</v>
      </c>
      <c r="H1781" s="2">
        <v>42009</v>
      </c>
      <c r="I1781" s="2">
        <v>42011</v>
      </c>
      <c r="J1781" s="1" t="s">
        <v>21</v>
      </c>
      <c r="K1781" s="1">
        <v>60056</v>
      </c>
      <c r="L1781" s="1" t="s">
        <v>22</v>
      </c>
      <c r="M1781" s="1" t="s">
        <v>1023</v>
      </c>
      <c r="N1781" s="1" t="s">
        <v>142</v>
      </c>
      <c r="O1781" s="1" t="s">
        <v>2245</v>
      </c>
      <c r="P1781" s="1" t="s">
        <v>73</v>
      </c>
      <c r="Q1781" s="1" t="s">
        <v>74</v>
      </c>
      <c r="R1781" s="1" t="s">
        <v>42</v>
      </c>
      <c r="S1781" s="1" t="s">
        <v>36</v>
      </c>
      <c r="T1781" s="1"/>
      <c r="Y1781" s="1"/>
    </row>
    <row r="1782" spans="1:25" x14ac:dyDescent="0.35">
      <c r="A1782" s="1">
        <v>3128</v>
      </c>
      <c r="B1782" s="1" t="str">
        <f>VLOOKUP(Table1[[#This Row],[Customer ID]],'Customer Lookup'!A:B,2,)</f>
        <v>Cathy Burgess</v>
      </c>
      <c r="C1782" s="1">
        <v>89810</v>
      </c>
      <c r="D1782" s="1" t="str">
        <f>_xlfn.XLOOKUP(Table1[[#This Row],[Product Sub-Category]],'Product Lookup'!A:A,'Product Lookup'!B:B)</f>
        <v>Envelopes</v>
      </c>
      <c r="E1782" s="1">
        <v>9</v>
      </c>
      <c r="F1782" s="4">
        <v>3.69</v>
      </c>
      <c r="G1782" s="1">
        <v>0.05</v>
      </c>
      <c r="H1782" s="2">
        <v>42180</v>
      </c>
      <c r="I1782" s="2">
        <v>42185</v>
      </c>
      <c r="J1782" s="1" t="s">
        <v>98</v>
      </c>
      <c r="K1782" s="1">
        <v>71109</v>
      </c>
      <c r="L1782" s="1" t="s">
        <v>32</v>
      </c>
      <c r="M1782" s="1" t="s">
        <v>1024</v>
      </c>
      <c r="N1782" s="1" t="s">
        <v>138</v>
      </c>
      <c r="O1782" s="1" t="s">
        <v>2244</v>
      </c>
      <c r="P1782" s="1" t="s">
        <v>58</v>
      </c>
      <c r="Q1782" s="1" t="s">
        <v>61</v>
      </c>
      <c r="R1782" s="1" t="s">
        <v>51</v>
      </c>
      <c r="S1782" s="1" t="s">
        <v>53</v>
      </c>
      <c r="T1782" s="1"/>
      <c r="Y1782" s="1"/>
    </row>
    <row r="1783" spans="1:25" x14ac:dyDescent="0.35">
      <c r="A1783" s="1">
        <v>3132</v>
      </c>
      <c r="B1783" s="1" t="str">
        <f>VLOOKUP(Table1[[#This Row],[Customer ID]],'Customer Lookup'!A:B,2,)</f>
        <v>Anita Kang</v>
      </c>
      <c r="C1783" s="1">
        <v>86790</v>
      </c>
      <c r="D1783" s="1" t="str">
        <f>_xlfn.XLOOKUP(Table1[[#This Row],[Product Sub-Category]],'Product Lookup'!A:A,'Product Lookup'!B:B)</f>
        <v>Chairs</v>
      </c>
      <c r="E1783" s="1">
        <v>3</v>
      </c>
      <c r="F1783" s="4">
        <v>180.98</v>
      </c>
      <c r="G1783" s="1">
        <v>0.1</v>
      </c>
      <c r="H1783" s="2">
        <v>42177</v>
      </c>
      <c r="I1783" s="2">
        <v>42178</v>
      </c>
      <c r="J1783" s="1" t="s">
        <v>21</v>
      </c>
      <c r="K1783" s="1">
        <v>60060</v>
      </c>
      <c r="L1783" s="1" t="s">
        <v>22</v>
      </c>
      <c r="M1783" s="1" t="s">
        <v>1025</v>
      </c>
      <c r="N1783" s="1" t="s">
        <v>142</v>
      </c>
      <c r="O1783" s="1" t="s">
        <v>2244</v>
      </c>
      <c r="P1783" s="1" t="s">
        <v>34</v>
      </c>
      <c r="Q1783" s="1" t="s">
        <v>35</v>
      </c>
      <c r="R1783" s="1" t="s">
        <v>81</v>
      </c>
      <c r="S1783" s="1" t="s">
        <v>36</v>
      </c>
      <c r="T1783" s="1"/>
      <c r="Y1783" s="1"/>
    </row>
    <row r="1784" spans="1:25" x14ac:dyDescent="0.35">
      <c r="A1784" s="1">
        <v>3132</v>
      </c>
      <c r="B1784" s="1" t="str">
        <f>VLOOKUP(Table1[[#This Row],[Customer ID]],'Customer Lookup'!A:B,2,)</f>
        <v>Anita Kang</v>
      </c>
      <c r="C1784" s="1">
        <v>86794</v>
      </c>
      <c r="D1784" s="1" t="str">
        <f>_xlfn.XLOOKUP(Table1[[#This Row],[Product Sub-Category]],'Product Lookup'!A:A,'Product Lookup'!B:B)</f>
        <v>Appliances</v>
      </c>
      <c r="E1784" s="1">
        <v>40</v>
      </c>
      <c r="F1784" s="4">
        <v>62.05</v>
      </c>
      <c r="G1784" s="1">
        <v>0.05</v>
      </c>
      <c r="H1784" s="2">
        <v>42141</v>
      </c>
      <c r="I1784" s="2">
        <v>42142</v>
      </c>
      <c r="J1784" s="1" t="s">
        <v>50</v>
      </c>
      <c r="K1784" s="1">
        <v>60060</v>
      </c>
      <c r="L1784" s="1" t="s">
        <v>32</v>
      </c>
      <c r="M1784" s="1" t="s">
        <v>1025</v>
      </c>
      <c r="N1784" s="1" t="s">
        <v>142</v>
      </c>
      <c r="O1784" s="1" t="s">
        <v>2244</v>
      </c>
      <c r="P1784" s="1" t="s">
        <v>58</v>
      </c>
      <c r="Q1784" s="1" t="s">
        <v>196</v>
      </c>
      <c r="R1784" s="1" t="s">
        <v>81</v>
      </c>
      <c r="S1784" s="1" t="s">
        <v>53</v>
      </c>
      <c r="T1784" s="1"/>
      <c r="Y1784" s="1"/>
    </row>
    <row r="1785" spans="1:25" x14ac:dyDescent="0.35">
      <c r="A1785" s="1">
        <v>3133</v>
      </c>
      <c r="B1785" s="1" t="str">
        <f>VLOOKUP(Table1[[#This Row],[Customer ID]],'Customer Lookup'!A:B,2,)</f>
        <v>Kristine Singleton</v>
      </c>
      <c r="C1785" s="1">
        <v>86789</v>
      </c>
      <c r="D1785" s="1" t="str">
        <f>_xlfn.XLOOKUP(Table1[[#This Row],[Product Sub-Category]],'Product Lookup'!A:A,'Product Lookup'!B:B)</f>
        <v>Binders</v>
      </c>
      <c r="E1785" s="1">
        <v>12</v>
      </c>
      <c r="F1785" s="4">
        <v>5.81</v>
      </c>
      <c r="G1785" s="1">
        <v>0.05</v>
      </c>
      <c r="H1785" s="2">
        <v>42020</v>
      </c>
      <c r="I1785" s="2">
        <v>42021</v>
      </c>
      <c r="J1785" s="1" t="s">
        <v>50</v>
      </c>
      <c r="K1785" s="1">
        <v>60540</v>
      </c>
      <c r="L1785" s="1" t="s">
        <v>32</v>
      </c>
      <c r="M1785" s="1" t="s">
        <v>1026</v>
      </c>
      <c r="N1785" s="1" t="s">
        <v>142</v>
      </c>
      <c r="O1785" s="1" t="s">
        <v>2244</v>
      </c>
      <c r="P1785" s="1" t="s">
        <v>58</v>
      </c>
      <c r="Q1785" s="1" t="s">
        <v>2236</v>
      </c>
      <c r="R1785" s="1" t="s">
        <v>81</v>
      </c>
      <c r="S1785" s="1" t="s">
        <v>53</v>
      </c>
      <c r="T1785" s="1"/>
      <c r="Y1785" s="1"/>
    </row>
    <row r="1786" spans="1:25" x14ac:dyDescent="0.35">
      <c r="A1786" s="1">
        <v>3133</v>
      </c>
      <c r="B1786" s="1" t="str">
        <f>VLOOKUP(Table1[[#This Row],[Customer ID]],'Customer Lookup'!A:B,2,)</f>
        <v>Kristine Singleton</v>
      </c>
      <c r="C1786" s="1">
        <v>86789</v>
      </c>
      <c r="D1786" s="1" t="str">
        <f>_xlfn.XLOOKUP(Table1[[#This Row],[Product Sub-Category]],'Product Lookup'!A:A,'Product Lookup'!B:B)</f>
        <v>Rubber Bands</v>
      </c>
      <c r="E1786" s="1">
        <v>10</v>
      </c>
      <c r="F1786" s="4">
        <v>1.81</v>
      </c>
      <c r="G1786" s="1">
        <v>0.05</v>
      </c>
      <c r="H1786" s="2">
        <v>42020</v>
      </c>
      <c r="I1786" s="2">
        <v>42021</v>
      </c>
      <c r="J1786" s="1" t="s">
        <v>50</v>
      </c>
      <c r="K1786" s="1">
        <v>60540</v>
      </c>
      <c r="L1786" s="1" t="s">
        <v>32</v>
      </c>
      <c r="M1786" s="1" t="s">
        <v>1026</v>
      </c>
      <c r="N1786" s="1" t="s">
        <v>142</v>
      </c>
      <c r="O1786" s="1" t="s">
        <v>2244</v>
      </c>
      <c r="P1786" s="1" t="s">
        <v>58</v>
      </c>
      <c r="Q1786" s="1" t="s">
        <v>60</v>
      </c>
      <c r="R1786" s="1" t="s">
        <v>81</v>
      </c>
      <c r="S1786" s="1" t="s">
        <v>26</v>
      </c>
      <c r="T1786" s="1"/>
      <c r="Y1786" s="1"/>
    </row>
    <row r="1787" spans="1:25" x14ac:dyDescent="0.35">
      <c r="A1787" s="1">
        <v>3133</v>
      </c>
      <c r="B1787" s="1" t="str">
        <f>VLOOKUP(Table1[[#This Row],[Customer ID]],'Customer Lookup'!A:B,2,)</f>
        <v>Kristine Singleton</v>
      </c>
      <c r="C1787" s="1">
        <v>86792</v>
      </c>
      <c r="D1787" s="1" t="str">
        <f>_xlfn.XLOOKUP(Table1[[#This Row],[Product Sub-Category]],'Product Lookup'!A:A,'Product Lookup'!B:B)</f>
        <v>Binders</v>
      </c>
      <c r="E1787" s="1">
        <v>4</v>
      </c>
      <c r="F1787" s="4">
        <v>5.4</v>
      </c>
      <c r="G1787" s="1">
        <v>0.05</v>
      </c>
      <c r="H1787" s="2">
        <v>42067</v>
      </c>
      <c r="I1787" s="2">
        <v>42067</v>
      </c>
      <c r="J1787" s="1" t="s">
        <v>41</v>
      </c>
      <c r="K1787" s="1">
        <v>60540</v>
      </c>
      <c r="L1787" s="1" t="s">
        <v>32</v>
      </c>
      <c r="M1787" s="1" t="s">
        <v>1026</v>
      </c>
      <c r="N1787" s="1" t="s">
        <v>142</v>
      </c>
      <c r="O1787" s="1" t="s">
        <v>2244</v>
      </c>
      <c r="P1787" s="1" t="s">
        <v>58</v>
      </c>
      <c r="Q1787" s="1" t="s">
        <v>2236</v>
      </c>
      <c r="R1787" s="1" t="s">
        <v>81</v>
      </c>
      <c r="S1787" s="1" t="s">
        <v>53</v>
      </c>
      <c r="T1787" s="1"/>
      <c r="Y1787" s="1"/>
    </row>
    <row r="1788" spans="1:25" x14ac:dyDescent="0.35">
      <c r="A1788" s="1">
        <v>3133</v>
      </c>
      <c r="B1788" s="1" t="str">
        <f>VLOOKUP(Table1[[#This Row],[Customer ID]],'Customer Lookup'!A:B,2,)</f>
        <v>Kristine Singleton</v>
      </c>
      <c r="C1788" s="1">
        <v>86792</v>
      </c>
      <c r="D1788" s="1" t="str">
        <f>_xlfn.XLOOKUP(Table1[[#This Row],[Product Sub-Category]],'Product Lookup'!A:A,'Product Lookup'!B:B)</f>
        <v>Computer Peripherals</v>
      </c>
      <c r="E1788" s="1">
        <v>5</v>
      </c>
      <c r="F1788" s="4">
        <v>8.4600000000000009</v>
      </c>
      <c r="G1788" s="1">
        <v>0.05</v>
      </c>
      <c r="H1788" s="2">
        <v>42067</v>
      </c>
      <c r="I1788" s="2">
        <v>42070</v>
      </c>
      <c r="J1788" s="1" t="s">
        <v>41</v>
      </c>
      <c r="K1788" s="1">
        <v>60540</v>
      </c>
      <c r="L1788" s="1" t="s">
        <v>22</v>
      </c>
      <c r="M1788" s="1" t="s">
        <v>1026</v>
      </c>
      <c r="N1788" s="1" t="s">
        <v>142</v>
      </c>
      <c r="O1788" s="1" t="s">
        <v>2244</v>
      </c>
      <c r="P1788" s="1" t="s">
        <v>73</v>
      </c>
      <c r="Q1788" s="1" t="s">
        <v>144</v>
      </c>
      <c r="R1788" s="1" t="s">
        <v>81</v>
      </c>
      <c r="S1788" s="1" t="s">
        <v>44</v>
      </c>
      <c r="T1788" s="1"/>
      <c r="Y1788" s="1"/>
    </row>
    <row r="1789" spans="1:25" x14ac:dyDescent="0.35">
      <c r="A1789" s="1">
        <v>3133</v>
      </c>
      <c r="B1789" s="1" t="str">
        <f>VLOOKUP(Table1[[#This Row],[Customer ID]],'Customer Lookup'!A:B,2,)</f>
        <v>Kristine Singleton</v>
      </c>
      <c r="C1789" s="1">
        <v>86792</v>
      </c>
      <c r="D1789" s="1" t="str">
        <f>_xlfn.XLOOKUP(Table1[[#This Row],[Product Sub-Category]],'Product Lookup'!A:A,'Product Lookup'!B:B)</f>
        <v>Furnishings</v>
      </c>
      <c r="E1789" s="1">
        <v>10</v>
      </c>
      <c r="F1789" s="4">
        <v>14.98</v>
      </c>
      <c r="G1789" s="1">
        <v>0.05</v>
      </c>
      <c r="H1789" s="2">
        <v>42067</v>
      </c>
      <c r="I1789" s="2">
        <v>42068</v>
      </c>
      <c r="J1789" s="1" t="s">
        <v>41</v>
      </c>
      <c r="K1789" s="1">
        <v>60540</v>
      </c>
      <c r="L1789" s="1" t="s">
        <v>32</v>
      </c>
      <c r="M1789" s="1" t="s">
        <v>1026</v>
      </c>
      <c r="N1789" s="1" t="s">
        <v>142</v>
      </c>
      <c r="O1789" s="1" t="s">
        <v>2244</v>
      </c>
      <c r="P1789" s="1" t="s">
        <v>34</v>
      </c>
      <c r="Q1789" s="1" t="s">
        <v>52</v>
      </c>
      <c r="R1789" s="1" t="s">
        <v>81</v>
      </c>
      <c r="S1789" s="1" t="s">
        <v>44</v>
      </c>
      <c r="T1789" s="1"/>
      <c r="Y1789" s="1"/>
    </row>
    <row r="1790" spans="1:25" x14ac:dyDescent="0.35">
      <c r="A1790" s="1">
        <v>3133</v>
      </c>
      <c r="B1790" s="1" t="str">
        <f>VLOOKUP(Table1[[#This Row],[Customer ID]],'Customer Lookup'!A:B,2,)</f>
        <v>Kristine Singleton</v>
      </c>
      <c r="C1790" s="1">
        <v>86792</v>
      </c>
      <c r="D1790" s="1" t="str">
        <f>_xlfn.XLOOKUP(Table1[[#This Row],[Product Sub-Category]],'Product Lookup'!A:A,'Product Lookup'!B:B)</f>
        <v>Telephones</v>
      </c>
      <c r="E1790" s="1">
        <v>22</v>
      </c>
      <c r="F1790" s="4">
        <v>155.99</v>
      </c>
      <c r="G1790" s="1">
        <v>0.1</v>
      </c>
      <c r="H1790" s="2">
        <v>42067</v>
      </c>
      <c r="I1790" s="2">
        <v>42068</v>
      </c>
      <c r="J1790" s="1" t="s">
        <v>41</v>
      </c>
      <c r="K1790" s="1">
        <v>60540</v>
      </c>
      <c r="L1790" s="1" t="s">
        <v>32</v>
      </c>
      <c r="M1790" s="1" t="s">
        <v>1026</v>
      </c>
      <c r="N1790" s="1" t="s">
        <v>142</v>
      </c>
      <c r="O1790" s="1" t="s">
        <v>2243</v>
      </c>
      <c r="P1790" s="1" t="s">
        <v>73</v>
      </c>
      <c r="Q1790" s="1" t="s">
        <v>2234</v>
      </c>
      <c r="R1790" s="1" t="s">
        <v>81</v>
      </c>
      <c r="S1790" s="1" t="s">
        <v>53</v>
      </c>
      <c r="T1790" s="1"/>
      <c r="Y1790" s="1"/>
    </row>
    <row r="1791" spans="1:25" x14ac:dyDescent="0.35">
      <c r="A1791" s="1">
        <v>3136</v>
      </c>
      <c r="B1791" s="1" t="str">
        <f>VLOOKUP(Table1[[#This Row],[Customer ID]],'Customer Lookup'!A:B,2,)</f>
        <v>Lee Hancock</v>
      </c>
      <c r="C1791" s="1">
        <v>86791</v>
      </c>
      <c r="D1791" s="1" t="str">
        <f>_xlfn.XLOOKUP(Table1[[#This Row],[Product Sub-Category]],'Product Lookup'!A:A,'Product Lookup'!B:B)</f>
        <v>Chairs</v>
      </c>
      <c r="E1791" s="1">
        <v>23</v>
      </c>
      <c r="F1791" s="4">
        <v>150.88999999999999</v>
      </c>
      <c r="G1791" s="1">
        <v>0.1</v>
      </c>
      <c r="H1791" s="2">
        <v>42057</v>
      </c>
      <c r="I1791" s="2">
        <v>42057</v>
      </c>
      <c r="J1791" s="1" t="s">
        <v>41</v>
      </c>
      <c r="K1791" s="1">
        <v>4073</v>
      </c>
      <c r="L1791" s="1" t="s">
        <v>22</v>
      </c>
      <c r="M1791" s="1" t="s">
        <v>276</v>
      </c>
      <c r="N1791" s="1" t="s">
        <v>147</v>
      </c>
      <c r="O1791" s="1" t="s">
        <v>2243</v>
      </c>
      <c r="P1791" s="1" t="s">
        <v>34</v>
      </c>
      <c r="Q1791" s="1" t="s">
        <v>35</v>
      </c>
      <c r="R1791" s="1" t="s">
        <v>104</v>
      </c>
      <c r="S1791" s="1" t="s">
        <v>36</v>
      </c>
      <c r="T1791" s="1"/>
      <c r="Y1791" s="1"/>
    </row>
    <row r="1792" spans="1:25" x14ac:dyDescent="0.35">
      <c r="A1792" s="1">
        <v>3137</v>
      </c>
      <c r="B1792" s="1" t="str">
        <f>VLOOKUP(Table1[[#This Row],[Customer ID]],'Customer Lookup'!A:B,2,)</f>
        <v>Alison Sharp</v>
      </c>
      <c r="C1792" s="1">
        <v>86795</v>
      </c>
      <c r="D1792" s="1" t="str">
        <f>_xlfn.XLOOKUP(Table1[[#This Row],[Product Sub-Category]],'Product Lookup'!A:A,'Product Lookup'!B:B)</f>
        <v>Binders</v>
      </c>
      <c r="E1792" s="1">
        <v>8</v>
      </c>
      <c r="F1792" s="4">
        <v>304.99</v>
      </c>
      <c r="G1792" s="1">
        <v>0.1</v>
      </c>
      <c r="H1792" s="2">
        <v>42163</v>
      </c>
      <c r="I1792" s="2">
        <v>42164</v>
      </c>
      <c r="J1792" s="1" t="s">
        <v>31</v>
      </c>
      <c r="K1792" s="1">
        <v>3246</v>
      </c>
      <c r="L1792" s="1" t="s">
        <v>32</v>
      </c>
      <c r="M1792" s="1" t="s">
        <v>1027</v>
      </c>
      <c r="N1792" s="1" t="s">
        <v>155</v>
      </c>
      <c r="O1792" s="1" t="s">
        <v>2243</v>
      </c>
      <c r="P1792" s="1" t="s">
        <v>58</v>
      </c>
      <c r="Q1792" s="1" t="s">
        <v>2236</v>
      </c>
      <c r="R1792" s="1" t="s">
        <v>81</v>
      </c>
      <c r="S1792" s="1" t="s">
        <v>53</v>
      </c>
      <c r="T1792" s="1"/>
      <c r="Y1792" s="1"/>
    </row>
    <row r="1793" spans="1:25" x14ac:dyDescent="0.35">
      <c r="A1793" s="1">
        <v>3138</v>
      </c>
      <c r="B1793" s="1" t="str">
        <f>VLOOKUP(Table1[[#This Row],[Customer ID]],'Customer Lookup'!A:B,2,)</f>
        <v>Herbert Donnelly Swanson</v>
      </c>
      <c r="C1793" s="1">
        <v>86796</v>
      </c>
      <c r="D1793" s="1" t="str">
        <f>_xlfn.XLOOKUP(Table1[[#This Row],[Product Sub-Category]],'Product Lookup'!A:A,'Product Lookup'!B:B)</f>
        <v>Appliances</v>
      </c>
      <c r="E1793" s="1">
        <v>22</v>
      </c>
      <c r="F1793" s="4">
        <v>4.0599999999999996</v>
      </c>
      <c r="G1793" s="1">
        <v>0.05</v>
      </c>
      <c r="H1793" s="2">
        <v>42174</v>
      </c>
      <c r="I1793" s="2">
        <v>42176</v>
      </c>
      <c r="J1793" s="1" t="s">
        <v>31</v>
      </c>
      <c r="K1793" s="1">
        <v>3053</v>
      </c>
      <c r="L1793" s="1" t="s">
        <v>22</v>
      </c>
      <c r="M1793" s="1" t="s">
        <v>1028</v>
      </c>
      <c r="N1793" s="1" t="s">
        <v>155</v>
      </c>
      <c r="O1793" s="1" t="s">
        <v>2243</v>
      </c>
      <c r="P1793" s="1" t="s">
        <v>58</v>
      </c>
      <c r="Q1793" s="1" t="s">
        <v>196</v>
      </c>
      <c r="R1793" s="1" t="s">
        <v>81</v>
      </c>
      <c r="S1793" s="1" t="s">
        <v>53</v>
      </c>
      <c r="T1793" s="1"/>
      <c r="Y1793" s="1"/>
    </row>
    <row r="1794" spans="1:25" x14ac:dyDescent="0.35">
      <c r="A1794" s="1">
        <v>3139</v>
      </c>
      <c r="B1794" s="1" t="str">
        <f>VLOOKUP(Table1[[#This Row],[Customer ID]],'Customer Lookup'!A:B,2,)</f>
        <v>David Powell</v>
      </c>
      <c r="C1794" s="1">
        <v>86793</v>
      </c>
      <c r="D1794" s="1" t="str">
        <f>_xlfn.XLOOKUP(Table1[[#This Row],[Product Sub-Category]],'Product Lookup'!A:A,'Product Lookup'!B:B)</f>
        <v>Chairs</v>
      </c>
      <c r="E1794" s="1">
        <v>31</v>
      </c>
      <c r="F1794" s="4">
        <v>280.98</v>
      </c>
      <c r="G1794" s="1">
        <v>0.1</v>
      </c>
      <c r="H1794" s="2">
        <v>42126</v>
      </c>
      <c r="I1794" s="2">
        <v>42129</v>
      </c>
      <c r="J1794" s="1" t="s">
        <v>41</v>
      </c>
      <c r="K1794" s="1">
        <v>7016</v>
      </c>
      <c r="L1794" s="1" t="s">
        <v>22</v>
      </c>
      <c r="M1794" s="1" t="s">
        <v>424</v>
      </c>
      <c r="N1794" s="1" t="s">
        <v>46</v>
      </c>
      <c r="O1794" s="1" t="s">
        <v>2244</v>
      </c>
      <c r="P1794" s="1" t="s">
        <v>34</v>
      </c>
      <c r="Q1794" s="1" t="s">
        <v>35</v>
      </c>
      <c r="R1794" s="1" t="s">
        <v>42</v>
      </c>
      <c r="S1794" s="1" t="s">
        <v>36</v>
      </c>
      <c r="T1794" s="1"/>
      <c r="Y1794" s="1"/>
    </row>
    <row r="1795" spans="1:25" x14ac:dyDescent="0.35">
      <c r="A1795" s="1">
        <v>3141</v>
      </c>
      <c r="B1795" s="1" t="str">
        <f>VLOOKUP(Table1[[#This Row],[Customer ID]],'Customer Lookup'!A:B,2,)</f>
        <v>Jerome McIntosh</v>
      </c>
      <c r="C1795" s="1">
        <v>86369</v>
      </c>
      <c r="D1795" s="1" t="str">
        <f>_xlfn.XLOOKUP(Table1[[#This Row],[Product Sub-Category]],'Product Lookup'!A:A,'Product Lookup'!B:B)</f>
        <v>Scissors</v>
      </c>
      <c r="E1795" s="1">
        <v>13</v>
      </c>
      <c r="F1795" s="4">
        <v>6.84</v>
      </c>
      <c r="G1795" s="1">
        <v>0.05</v>
      </c>
      <c r="H1795" s="2">
        <v>42156</v>
      </c>
      <c r="I1795" s="2">
        <v>42163</v>
      </c>
      <c r="J1795" s="1" t="s">
        <v>98</v>
      </c>
      <c r="K1795" s="1">
        <v>77506</v>
      </c>
      <c r="L1795" s="1" t="s">
        <v>32</v>
      </c>
      <c r="M1795" s="1" t="s">
        <v>783</v>
      </c>
      <c r="N1795" s="1" t="s">
        <v>112</v>
      </c>
      <c r="O1795" s="1" t="s">
        <v>2244</v>
      </c>
      <c r="P1795" s="1" t="s">
        <v>58</v>
      </c>
      <c r="Q1795" s="1" t="s">
        <v>2239</v>
      </c>
      <c r="R1795" s="1" t="s">
        <v>104</v>
      </c>
      <c r="S1795" s="1" t="s">
        <v>44</v>
      </c>
      <c r="T1795" s="1"/>
      <c r="Y1795" s="1"/>
    </row>
    <row r="1796" spans="1:25" x14ac:dyDescent="0.35">
      <c r="A1796" s="1">
        <v>3141</v>
      </c>
      <c r="B1796" s="1" t="str">
        <f>VLOOKUP(Table1[[#This Row],[Customer ID]],'Customer Lookup'!A:B,2,)</f>
        <v>Jerome McIntosh</v>
      </c>
      <c r="C1796" s="1">
        <v>86369</v>
      </c>
      <c r="D1796" s="1" t="str">
        <f>_xlfn.XLOOKUP(Table1[[#This Row],[Product Sub-Category]],'Product Lookup'!A:A,'Product Lookup'!B:B)</f>
        <v>Storage</v>
      </c>
      <c r="E1796" s="1">
        <v>15</v>
      </c>
      <c r="F1796" s="4">
        <v>48.91</v>
      </c>
      <c r="G1796" s="1">
        <v>0.05</v>
      </c>
      <c r="H1796" s="2">
        <v>42156</v>
      </c>
      <c r="I1796" s="2">
        <v>42158</v>
      </c>
      <c r="J1796" s="1" t="s">
        <v>98</v>
      </c>
      <c r="K1796" s="1">
        <v>77506</v>
      </c>
      <c r="L1796" s="1" t="s">
        <v>22</v>
      </c>
      <c r="M1796" s="1" t="s">
        <v>783</v>
      </c>
      <c r="N1796" s="1" t="s">
        <v>112</v>
      </c>
      <c r="O1796" s="1" t="s">
        <v>2244</v>
      </c>
      <c r="P1796" s="1" t="s">
        <v>58</v>
      </c>
      <c r="Q1796" s="1" t="s">
        <v>119</v>
      </c>
      <c r="R1796" s="1" t="s">
        <v>104</v>
      </c>
      <c r="S1796" s="1" t="s">
        <v>178</v>
      </c>
      <c r="T1796" s="1"/>
      <c r="Y1796" s="1"/>
    </row>
    <row r="1797" spans="1:25" x14ac:dyDescent="0.35">
      <c r="A1797" s="1">
        <v>3143</v>
      </c>
      <c r="B1797" s="1" t="str">
        <f>VLOOKUP(Table1[[#This Row],[Customer ID]],'Customer Lookup'!A:B,2,)</f>
        <v>Neil Song</v>
      </c>
      <c r="C1797" s="1">
        <v>86368</v>
      </c>
      <c r="D1797" s="1" t="str">
        <f>_xlfn.XLOOKUP(Table1[[#This Row],[Product Sub-Category]],'Product Lookup'!A:A,'Product Lookup'!B:B)</f>
        <v>Storage</v>
      </c>
      <c r="E1797" s="1">
        <v>2</v>
      </c>
      <c r="F1797" s="4">
        <v>15.42</v>
      </c>
      <c r="G1797" s="1">
        <v>0.05</v>
      </c>
      <c r="H1797" s="2">
        <v>42087</v>
      </c>
      <c r="I1797" s="2">
        <v>42088</v>
      </c>
      <c r="J1797" s="1" t="s">
        <v>50</v>
      </c>
      <c r="K1797" s="1">
        <v>78660</v>
      </c>
      <c r="L1797" s="1" t="s">
        <v>32</v>
      </c>
      <c r="M1797" s="1" t="s">
        <v>1029</v>
      </c>
      <c r="N1797" s="1" t="s">
        <v>112</v>
      </c>
      <c r="O1797" s="1" t="s">
        <v>2244</v>
      </c>
      <c r="P1797" s="1" t="s">
        <v>58</v>
      </c>
      <c r="Q1797" s="1" t="s">
        <v>119</v>
      </c>
      <c r="R1797" s="1" t="s">
        <v>104</v>
      </c>
      <c r="S1797" s="1" t="s">
        <v>53</v>
      </c>
      <c r="T1797" s="1"/>
      <c r="Y1797" s="1"/>
    </row>
    <row r="1798" spans="1:25" x14ac:dyDescent="0.35">
      <c r="A1798" s="1">
        <v>3146</v>
      </c>
      <c r="B1798" s="1" t="str">
        <f>VLOOKUP(Table1[[#This Row],[Customer ID]],'Customer Lookup'!A:B,2,)</f>
        <v>Maureen Stout</v>
      </c>
      <c r="C1798" s="1">
        <v>85850</v>
      </c>
      <c r="D1798" s="1" t="str">
        <f>_xlfn.XLOOKUP(Table1[[#This Row],[Product Sub-Category]],'Product Lookup'!A:A,'Product Lookup'!B:B)</f>
        <v>Binders</v>
      </c>
      <c r="E1798" s="1">
        <v>4</v>
      </c>
      <c r="F1798" s="4">
        <v>3.36</v>
      </c>
      <c r="G1798" s="1">
        <v>0.05</v>
      </c>
      <c r="H1798" s="2">
        <v>42008</v>
      </c>
      <c r="I1798" s="2">
        <v>42009</v>
      </c>
      <c r="J1798" s="1" t="s">
        <v>41</v>
      </c>
      <c r="K1798" s="1">
        <v>78577</v>
      </c>
      <c r="L1798" s="1" t="s">
        <v>32</v>
      </c>
      <c r="M1798" s="1" t="s">
        <v>1030</v>
      </c>
      <c r="N1798" s="1" t="s">
        <v>112</v>
      </c>
      <c r="O1798" s="1" t="s">
        <v>2244</v>
      </c>
      <c r="P1798" s="1" t="s">
        <v>58</v>
      </c>
      <c r="Q1798" s="1" t="s">
        <v>2236</v>
      </c>
      <c r="R1798" s="1" t="s">
        <v>81</v>
      </c>
      <c r="S1798" s="1" t="s">
        <v>53</v>
      </c>
      <c r="T1798" s="1"/>
      <c r="Y1798" s="1"/>
    </row>
    <row r="1799" spans="1:25" x14ac:dyDescent="0.35">
      <c r="A1799" s="1">
        <v>3146</v>
      </c>
      <c r="B1799" s="1" t="str">
        <f>VLOOKUP(Table1[[#This Row],[Customer ID]],'Customer Lookup'!A:B,2,)</f>
        <v>Maureen Stout</v>
      </c>
      <c r="C1799" s="1">
        <v>85850</v>
      </c>
      <c r="D1799" s="1" t="str">
        <f>_xlfn.XLOOKUP(Table1[[#This Row],[Product Sub-Category]],'Product Lookup'!A:A,'Product Lookup'!B:B)</f>
        <v>Paper</v>
      </c>
      <c r="E1799" s="1">
        <v>11</v>
      </c>
      <c r="F1799" s="4">
        <v>3.71</v>
      </c>
      <c r="G1799" s="1">
        <v>0.05</v>
      </c>
      <c r="H1799" s="2">
        <v>42008</v>
      </c>
      <c r="I1799" s="2">
        <v>42010</v>
      </c>
      <c r="J1799" s="1" t="s">
        <v>41</v>
      </c>
      <c r="K1799" s="1">
        <v>78577</v>
      </c>
      <c r="L1799" s="1" t="s">
        <v>22</v>
      </c>
      <c r="M1799" s="1" t="s">
        <v>1030</v>
      </c>
      <c r="N1799" s="1" t="s">
        <v>112</v>
      </c>
      <c r="O1799" s="1" t="s">
        <v>1097</v>
      </c>
      <c r="P1799" s="1" t="s">
        <v>58</v>
      </c>
      <c r="Q1799" s="1" t="s">
        <v>83</v>
      </c>
      <c r="R1799" s="1" t="s">
        <v>81</v>
      </c>
      <c r="S1799" s="1" t="s">
        <v>26</v>
      </c>
      <c r="T1799" s="1"/>
      <c r="Y1799" s="1"/>
    </row>
    <row r="1800" spans="1:25" x14ac:dyDescent="0.35">
      <c r="A1800" s="1">
        <v>3148</v>
      </c>
      <c r="B1800" s="1" t="str">
        <f>VLOOKUP(Table1[[#This Row],[Customer ID]],'Customer Lookup'!A:B,2,)</f>
        <v>Leroy Field</v>
      </c>
      <c r="C1800" s="1">
        <v>89716</v>
      </c>
      <c r="D1800" s="1" t="str">
        <f>_xlfn.XLOOKUP(Table1[[#This Row],[Product Sub-Category]],'Product Lookup'!A:A,'Product Lookup'!B:B)</f>
        <v>Furnishings</v>
      </c>
      <c r="E1800" s="1">
        <v>7</v>
      </c>
      <c r="F1800" s="4">
        <v>19.989999999999998</v>
      </c>
      <c r="G1800" s="1">
        <v>0.05</v>
      </c>
      <c r="H1800" s="2">
        <v>42018</v>
      </c>
      <c r="I1800" s="2">
        <v>42018</v>
      </c>
      <c r="J1800" s="1" t="s">
        <v>50</v>
      </c>
      <c r="K1800" s="1">
        <v>83854</v>
      </c>
      <c r="L1800" s="1" t="s">
        <v>32</v>
      </c>
      <c r="M1800" s="1" t="s">
        <v>1031</v>
      </c>
      <c r="N1800" s="1" t="s">
        <v>682</v>
      </c>
      <c r="O1800" s="1" t="s">
        <v>1097</v>
      </c>
      <c r="P1800" s="1" t="s">
        <v>34</v>
      </c>
      <c r="Q1800" s="1" t="s">
        <v>52</v>
      </c>
      <c r="R1800" s="1" t="s">
        <v>81</v>
      </c>
      <c r="S1800" s="1" t="s">
        <v>178</v>
      </c>
      <c r="T1800" s="1"/>
      <c r="Y1800" s="1"/>
    </row>
    <row r="1801" spans="1:25" x14ac:dyDescent="0.35">
      <c r="A1801" s="1">
        <v>3149</v>
      </c>
      <c r="B1801" s="1" t="str">
        <f>VLOOKUP(Table1[[#This Row],[Customer ID]],'Customer Lookup'!A:B,2,)</f>
        <v>Harriet Moore</v>
      </c>
      <c r="C1801" s="1">
        <v>89716</v>
      </c>
      <c r="D1801" s="1" t="str">
        <f>_xlfn.XLOOKUP(Table1[[#This Row],[Product Sub-Category]],'Product Lookup'!A:A,'Product Lookup'!B:B)</f>
        <v>Chairs</v>
      </c>
      <c r="E1801" s="1">
        <v>6</v>
      </c>
      <c r="F1801" s="4">
        <v>320.98</v>
      </c>
      <c r="G1801" s="1">
        <v>0.1</v>
      </c>
      <c r="H1801" s="2">
        <v>42018</v>
      </c>
      <c r="I1801" s="2">
        <v>42020</v>
      </c>
      <c r="J1801" s="1" t="s">
        <v>50</v>
      </c>
      <c r="K1801" s="1">
        <v>83440</v>
      </c>
      <c r="L1801" s="1" t="s">
        <v>22</v>
      </c>
      <c r="M1801" s="1" t="s">
        <v>1032</v>
      </c>
      <c r="N1801" s="1" t="s">
        <v>682</v>
      </c>
      <c r="O1801" s="1" t="s">
        <v>1097</v>
      </c>
      <c r="P1801" s="1" t="s">
        <v>34</v>
      </c>
      <c r="Q1801" s="1" t="s">
        <v>35</v>
      </c>
      <c r="R1801" s="1" t="s">
        <v>81</v>
      </c>
      <c r="S1801" s="1" t="s">
        <v>36</v>
      </c>
      <c r="T1801" s="1"/>
      <c r="Y1801" s="1"/>
    </row>
    <row r="1802" spans="1:25" x14ac:dyDescent="0.35">
      <c r="A1802" s="1">
        <v>3151</v>
      </c>
      <c r="B1802" s="1" t="str">
        <f>VLOOKUP(Table1[[#This Row],[Customer ID]],'Customer Lookup'!A:B,2,)</f>
        <v>Glenda Hunter</v>
      </c>
      <c r="C1802" s="1">
        <v>88543</v>
      </c>
      <c r="D1802" s="1" t="str">
        <f>_xlfn.XLOOKUP(Table1[[#This Row],[Product Sub-Category]],'Product Lookup'!A:A,'Product Lookup'!B:B)</f>
        <v>Tables</v>
      </c>
      <c r="E1802" s="1">
        <v>9</v>
      </c>
      <c r="F1802" s="4">
        <v>145.97999999999999</v>
      </c>
      <c r="G1802" s="1">
        <v>0.1</v>
      </c>
      <c r="H1802" s="2">
        <v>42158</v>
      </c>
      <c r="I1802" s="2">
        <v>42158</v>
      </c>
      <c r="J1802" s="1" t="s">
        <v>31</v>
      </c>
      <c r="K1802" s="1">
        <v>92277</v>
      </c>
      <c r="L1802" s="1" t="s">
        <v>22</v>
      </c>
      <c r="M1802" s="1" t="s">
        <v>1033</v>
      </c>
      <c r="N1802" s="1" t="s">
        <v>37</v>
      </c>
      <c r="O1802" s="1" t="s">
        <v>1097</v>
      </c>
      <c r="P1802" s="1" t="s">
        <v>34</v>
      </c>
      <c r="Q1802" s="1" t="s">
        <v>123</v>
      </c>
      <c r="R1802" s="1" t="s">
        <v>81</v>
      </c>
      <c r="S1802" s="1" t="s">
        <v>108</v>
      </c>
      <c r="T1802" s="1"/>
      <c r="Y1802" s="1"/>
    </row>
    <row r="1803" spans="1:25" x14ac:dyDescent="0.35">
      <c r="A1803" s="1">
        <v>3151</v>
      </c>
      <c r="B1803" s="1" t="str">
        <f>VLOOKUP(Table1[[#This Row],[Customer ID]],'Customer Lookup'!A:B,2,)</f>
        <v>Glenda Hunter</v>
      </c>
      <c r="C1803" s="1">
        <v>88544</v>
      </c>
      <c r="D1803" s="1" t="str">
        <f>_xlfn.XLOOKUP(Table1[[#This Row],[Product Sub-Category]],'Product Lookup'!A:A,'Product Lookup'!B:B)</f>
        <v>Office Machines</v>
      </c>
      <c r="E1803" s="1">
        <v>1</v>
      </c>
      <c r="F1803" s="4">
        <v>3502.14</v>
      </c>
      <c r="G1803" s="1">
        <v>0.15</v>
      </c>
      <c r="H1803" s="2">
        <v>42039</v>
      </c>
      <c r="I1803" s="2">
        <v>42040</v>
      </c>
      <c r="J1803" s="1" t="s">
        <v>41</v>
      </c>
      <c r="K1803" s="1">
        <v>92277</v>
      </c>
      <c r="L1803" s="1" t="s">
        <v>22</v>
      </c>
      <c r="M1803" s="1" t="s">
        <v>1033</v>
      </c>
      <c r="N1803" s="1" t="s">
        <v>37</v>
      </c>
      <c r="O1803" s="1" t="s">
        <v>1097</v>
      </c>
      <c r="P1803" s="1" t="s">
        <v>73</v>
      </c>
      <c r="Q1803" s="1" t="s">
        <v>74</v>
      </c>
      <c r="R1803" s="1" t="s">
        <v>81</v>
      </c>
      <c r="S1803" s="1" t="s">
        <v>108</v>
      </c>
      <c r="T1803" s="1"/>
      <c r="Y1803" s="1"/>
    </row>
    <row r="1804" spans="1:25" x14ac:dyDescent="0.35">
      <c r="A1804" s="1">
        <v>3151</v>
      </c>
      <c r="B1804" s="1" t="str">
        <f>VLOOKUP(Table1[[#This Row],[Customer ID]],'Customer Lookup'!A:B,2,)</f>
        <v>Glenda Hunter</v>
      </c>
      <c r="C1804" s="1">
        <v>88544</v>
      </c>
      <c r="D1804" s="1" t="str">
        <f>_xlfn.XLOOKUP(Table1[[#This Row],[Product Sub-Category]],'Product Lookup'!A:A,'Product Lookup'!B:B)</f>
        <v>Scissors</v>
      </c>
      <c r="E1804" s="1">
        <v>4</v>
      </c>
      <c r="F1804" s="4">
        <v>15.73</v>
      </c>
      <c r="G1804" s="1">
        <v>0.05</v>
      </c>
      <c r="H1804" s="2">
        <v>42039</v>
      </c>
      <c r="I1804" s="2">
        <v>42040</v>
      </c>
      <c r="J1804" s="1" t="s">
        <v>41</v>
      </c>
      <c r="K1804" s="1">
        <v>92277</v>
      </c>
      <c r="L1804" s="1" t="s">
        <v>32</v>
      </c>
      <c r="M1804" s="1" t="s">
        <v>1033</v>
      </c>
      <c r="N1804" s="1" t="s">
        <v>37</v>
      </c>
      <c r="O1804" s="1" t="s">
        <v>1097</v>
      </c>
      <c r="P1804" s="1" t="s">
        <v>58</v>
      </c>
      <c r="Q1804" s="1" t="s">
        <v>2239</v>
      </c>
      <c r="R1804" s="1" t="s">
        <v>81</v>
      </c>
      <c r="S1804" s="1" t="s">
        <v>44</v>
      </c>
      <c r="T1804" s="1"/>
      <c r="Y1804" s="1"/>
    </row>
    <row r="1805" spans="1:25" x14ac:dyDescent="0.35">
      <c r="A1805" s="1">
        <v>3151</v>
      </c>
      <c r="B1805" s="1" t="str">
        <f>VLOOKUP(Table1[[#This Row],[Customer ID]],'Customer Lookup'!A:B,2,)</f>
        <v>Glenda Hunter</v>
      </c>
      <c r="C1805" s="1">
        <v>88545</v>
      </c>
      <c r="D1805" s="1" t="str">
        <f>_xlfn.XLOOKUP(Table1[[#This Row],[Product Sub-Category]],'Product Lookup'!A:A,'Product Lookup'!B:B)</f>
        <v>Pens</v>
      </c>
      <c r="E1805" s="1">
        <v>18</v>
      </c>
      <c r="F1805" s="4">
        <v>25.99</v>
      </c>
      <c r="G1805" s="1">
        <v>0.05</v>
      </c>
      <c r="H1805" s="2">
        <v>42051</v>
      </c>
      <c r="I1805" s="2">
        <v>42053</v>
      </c>
      <c r="J1805" s="1" t="s">
        <v>31</v>
      </c>
      <c r="K1805" s="1">
        <v>92277</v>
      </c>
      <c r="L1805" s="1" t="s">
        <v>22</v>
      </c>
      <c r="M1805" s="1" t="s">
        <v>1033</v>
      </c>
      <c r="N1805" s="1" t="s">
        <v>37</v>
      </c>
      <c r="O1805" s="1" t="s">
        <v>1097</v>
      </c>
      <c r="P1805" s="1" t="s">
        <v>58</v>
      </c>
      <c r="Q1805" s="1" t="s">
        <v>25</v>
      </c>
      <c r="R1805" s="1" t="s">
        <v>81</v>
      </c>
      <c r="S1805" s="1" t="s">
        <v>53</v>
      </c>
      <c r="T1805" s="1"/>
      <c r="Y1805" s="1"/>
    </row>
    <row r="1806" spans="1:25" x14ac:dyDescent="0.35">
      <c r="A1806" s="1">
        <v>3151</v>
      </c>
      <c r="B1806" s="1" t="str">
        <f>VLOOKUP(Table1[[#This Row],[Customer ID]],'Customer Lookup'!A:B,2,)</f>
        <v>Glenda Hunter</v>
      </c>
      <c r="C1806" s="1">
        <v>88546</v>
      </c>
      <c r="D1806" s="1" t="str">
        <f>_xlfn.XLOOKUP(Table1[[#This Row],[Product Sub-Category]],'Product Lookup'!A:A,'Product Lookup'!B:B)</f>
        <v>Scissors</v>
      </c>
      <c r="E1806" s="1">
        <v>7</v>
      </c>
      <c r="F1806" s="4">
        <v>17.239999999999998</v>
      </c>
      <c r="G1806" s="1">
        <v>0.05</v>
      </c>
      <c r="H1806" s="2">
        <v>42063</v>
      </c>
      <c r="I1806" s="2">
        <v>42063</v>
      </c>
      <c r="J1806" s="1" t="s">
        <v>50</v>
      </c>
      <c r="K1806" s="1">
        <v>92277</v>
      </c>
      <c r="L1806" s="1" t="s">
        <v>32</v>
      </c>
      <c r="M1806" s="1" t="s">
        <v>1033</v>
      </c>
      <c r="N1806" s="1" t="s">
        <v>37</v>
      </c>
      <c r="O1806" s="1" t="s">
        <v>1097</v>
      </c>
      <c r="P1806" s="1" t="s">
        <v>58</v>
      </c>
      <c r="Q1806" s="1" t="s">
        <v>2239</v>
      </c>
      <c r="R1806" s="1" t="s">
        <v>42</v>
      </c>
      <c r="S1806" s="1" t="s">
        <v>44</v>
      </c>
      <c r="T1806" s="1"/>
      <c r="Y1806" s="1"/>
    </row>
    <row r="1807" spans="1:25" x14ac:dyDescent="0.35">
      <c r="A1807" s="1">
        <v>3151</v>
      </c>
      <c r="B1807" s="1" t="str">
        <f>VLOOKUP(Table1[[#This Row],[Customer ID]],'Customer Lookup'!A:B,2,)</f>
        <v>Glenda Hunter</v>
      </c>
      <c r="C1807" s="1">
        <v>88547</v>
      </c>
      <c r="D1807" s="1" t="str">
        <f>_xlfn.XLOOKUP(Table1[[#This Row],[Product Sub-Category]],'Product Lookup'!A:A,'Product Lookup'!B:B)</f>
        <v>Binders</v>
      </c>
      <c r="E1807" s="1">
        <v>10</v>
      </c>
      <c r="F1807" s="4">
        <v>5.98</v>
      </c>
      <c r="G1807" s="1">
        <v>0.05</v>
      </c>
      <c r="H1807" s="2">
        <v>42074</v>
      </c>
      <c r="I1807" s="2">
        <v>42075</v>
      </c>
      <c r="J1807" s="1" t="s">
        <v>50</v>
      </c>
      <c r="K1807" s="1">
        <v>92277</v>
      </c>
      <c r="L1807" s="1" t="s">
        <v>32</v>
      </c>
      <c r="M1807" s="1" t="s">
        <v>1033</v>
      </c>
      <c r="N1807" s="1" t="s">
        <v>37</v>
      </c>
      <c r="O1807" s="1" t="s">
        <v>1097</v>
      </c>
      <c r="P1807" s="1" t="s">
        <v>58</v>
      </c>
      <c r="Q1807" s="1" t="s">
        <v>2236</v>
      </c>
      <c r="R1807" s="1" t="s">
        <v>81</v>
      </c>
      <c r="S1807" s="1" t="s">
        <v>53</v>
      </c>
      <c r="T1807" s="1"/>
      <c r="Y1807" s="1"/>
    </row>
    <row r="1808" spans="1:25" x14ac:dyDescent="0.35">
      <c r="A1808" s="1">
        <v>3151</v>
      </c>
      <c r="B1808" s="1" t="str">
        <f>VLOOKUP(Table1[[#This Row],[Customer ID]],'Customer Lookup'!A:B,2,)</f>
        <v>Glenda Hunter</v>
      </c>
      <c r="C1808" s="1">
        <v>88548</v>
      </c>
      <c r="D1808" s="1" t="str">
        <f>_xlfn.XLOOKUP(Table1[[#This Row],[Product Sub-Category]],'Product Lookup'!A:A,'Product Lookup'!B:B)</f>
        <v>Furnishings</v>
      </c>
      <c r="E1808" s="1">
        <v>1</v>
      </c>
      <c r="F1808" s="4">
        <v>99.23</v>
      </c>
      <c r="G1808" s="1">
        <v>0.05</v>
      </c>
      <c r="H1808" s="2">
        <v>42092</v>
      </c>
      <c r="I1808" s="2">
        <v>42096</v>
      </c>
      <c r="J1808" s="1" t="s">
        <v>21</v>
      </c>
      <c r="K1808" s="1">
        <v>92277</v>
      </c>
      <c r="L1808" s="1" t="s">
        <v>32</v>
      </c>
      <c r="M1808" s="1" t="s">
        <v>1033</v>
      </c>
      <c r="N1808" s="1" t="s">
        <v>37</v>
      </c>
      <c r="O1808" s="1" t="s">
        <v>2245</v>
      </c>
      <c r="P1808" s="1" t="s">
        <v>34</v>
      </c>
      <c r="Q1808" s="1" t="s">
        <v>52</v>
      </c>
      <c r="R1808" s="1" t="s">
        <v>81</v>
      </c>
      <c r="S1808" s="1" t="s">
        <v>44</v>
      </c>
      <c r="T1808" s="1"/>
      <c r="Y1808" s="1"/>
    </row>
    <row r="1809" spans="1:25" x14ac:dyDescent="0.35">
      <c r="A1809" s="1">
        <v>3154</v>
      </c>
      <c r="B1809" s="1" t="str">
        <f>VLOOKUP(Table1[[#This Row],[Customer ID]],'Customer Lookup'!A:B,2,)</f>
        <v>Faye Manning</v>
      </c>
      <c r="C1809" s="1">
        <v>86899</v>
      </c>
      <c r="D1809" s="1" t="str">
        <f>_xlfn.XLOOKUP(Table1[[#This Row],[Product Sub-Category]],'Product Lookup'!A:A,'Product Lookup'!B:B)</f>
        <v>Office Machines</v>
      </c>
      <c r="E1809" s="1">
        <v>8</v>
      </c>
      <c r="F1809" s="4">
        <v>150.97999999999999</v>
      </c>
      <c r="G1809" s="1">
        <v>0.1</v>
      </c>
      <c r="H1809" s="2">
        <v>42030</v>
      </c>
      <c r="I1809" s="2">
        <v>42031</v>
      </c>
      <c r="J1809" s="1" t="s">
        <v>21</v>
      </c>
      <c r="K1809" s="1">
        <v>33710</v>
      </c>
      <c r="L1809" s="1" t="s">
        <v>22</v>
      </c>
      <c r="M1809" s="1" t="s">
        <v>1034</v>
      </c>
      <c r="N1809" s="1" t="s">
        <v>242</v>
      </c>
      <c r="O1809" s="1" t="s">
        <v>2245</v>
      </c>
      <c r="P1809" s="1" t="s">
        <v>73</v>
      </c>
      <c r="Q1809" s="1" t="s">
        <v>74</v>
      </c>
      <c r="R1809" s="1" t="s">
        <v>81</v>
      </c>
      <c r="S1809" s="1" t="s">
        <v>75</v>
      </c>
      <c r="T1809" s="1"/>
      <c r="Y1809" s="1"/>
    </row>
    <row r="1810" spans="1:25" x14ac:dyDescent="0.35">
      <c r="A1810" s="1">
        <v>3154</v>
      </c>
      <c r="B1810" s="1" t="str">
        <f>VLOOKUP(Table1[[#This Row],[Customer ID]],'Customer Lookup'!A:B,2,)</f>
        <v>Faye Manning</v>
      </c>
      <c r="C1810" s="1">
        <v>86900</v>
      </c>
      <c r="D1810" s="1" t="str">
        <f>_xlfn.XLOOKUP(Table1[[#This Row],[Product Sub-Category]],'Product Lookup'!A:A,'Product Lookup'!B:B)</f>
        <v>Storage</v>
      </c>
      <c r="E1810" s="1">
        <v>11</v>
      </c>
      <c r="F1810" s="4">
        <v>17.7</v>
      </c>
      <c r="G1810" s="1">
        <v>0.05</v>
      </c>
      <c r="H1810" s="2">
        <v>42152</v>
      </c>
      <c r="I1810" s="2">
        <v>42154</v>
      </c>
      <c r="J1810" s="1" t="s">
        <v>41</v>
      </c>
      <c r="K1810" s="1">
        <v>33710</v>
      </c>
      <c r="L1810" s="1" t="s">
        <v>32</v>
      </c>
      <c r="M1810" s="1" t="s">
        <v>1034</v>
      </c>
      <c r="N1810" s="1" t="s">
        <v>242</v>
      </c>
      <c r="O1810" s="1" t="s">
        <v>2245</v>
      </c>
      <c r="P1810" s="1" t="s">
        <v>58</v>
      </c>
      <c r="Q1810" s="1" t="s">
        <v>119</v>
      </c>
      <c r="R1810" s="1" t="s">
        <v>104</v>
      </c>
      <c r="S1810" s="1" t="s">
        <v>53</v>
      </c>
      <c r="T1810" s="1"/>
      <c r="Y1810" s="1"/>
    </row>
    <row r="1811" spans="1:25" x14ac:dyDescent="0.35">
      <c r="A1811" s="1">
        <v>3154</v>
      </c>
      <c r="B1811" s="1" t="str">
        <f>VLOOKUP(Table1[[#This Row],[Customer ID]],'Customer Lookup'!A:B,2,)</f>
        <v>Faye Manning</v>
      </c>
      <c r="C1811" s="1">
        <v>86901</v>
      </c>
      <c r="D1811" s="1" t="str">
        <f>_xlfn.XLOOKUP(Table1[[#This Row],[Product Sub-Category]],'Product Lookup'!A:A,'Product Lookup'!B:B)</f>
        <v>Pens</v>
      </c>
      <c r="E1811" s="1">
        <v>21</v>
      </c>
      <c r="F1811" s="4">
        <v>21.38</v>
      </c>
      <c r="G1811" s="1">
        <v>0.05</v>
      </c>
      <c r="H1811" s="2">
        <v>42093</v>
      </c>
      <c r="I1811" s="2">
        <v>42093</v>
      </c>
      <c r="J1811" s="1" t="s">
        <v>41</v>
      </c>
      <c r="K1811" s="1">
        <v>33710</v>
      </c>
      <c r="L1811" s="1" t="s">
        <v>32</v>
      </c>
      <c r="M1811" s="1" t="s">
        <v>1034</v>
      </c>
      <c r="N1811" s="1" t="s">
        <v>242</v>
      </c>
      <c r="O1811" s="1" t="s">
        <v>2245</v>
      </c>
      <c r="P1811" s="1" t="s">
        <v>58</v>
      </c>
      <c r="Q1811" s="1" t="s">
        <v>25</v>
      </c>
      <c r="R1811" s="1" t="s">
        <v>81</v>
      </c>
      <c r="S1811" s="1" t="s">
        <v>44</v>
      </c>
      <c r="T1811" s="1"/>
      <c r="Y1811" s="1"/>
    </row>
    <row r="1812" spans="1:25" x14ac:dyDescent="0.35">
      <c r="A1812" s="1">
        <v>3155</v>
      </c>
      <c r="B1812" s="1" t="str">
        <f>VLOOKUP(Table1[[#This Row],[Customer ID]],'Customer Lookup'!A:B,2,)</f>
        <v>Julian Keith Mayer</v>
      </c>
      <c r="C1812" s="1">
        <v>86898</v>
      </c>
      <c r="D1812" s="1" t="str">
        <f>_xlfn.XLOOKUP(Table1[[#This Row],[Product Sub-Category]],'Product Lookup'!A:A,'Product Lookup'!B:B)</f>
        <v>Appliances</v>
      </c>
      <c r="E1812" s="1">
        <v>9</v>
      </c>
      <c r="F1812" s="4">
        <v>60.22</v>
      </c>
      <c r="G1812" s="1">
        <v>0.05</v>
      </c>
      <c r="H1812" s="2">
        <v>42024</v>
      </c>
      <c r="I1812" s="2">
        <v>42025</v>
      </c>
      <c r="J1812" s="1" t="s">
        <v>41</v>
      </c>
      <c r="K1812" s="1">
        <v>32771</v>
      </c>
      <c r="L1812" s="1" t="s">
        <v>32</v>
      </c>
      <c r="M1812" s="1" t="s">
        <v>276</v>
      </c>
      <c r="N1812" s="1" t="s">
        <v>242</v>
      </c>
      <c r="O1812" s="1" t="s">
        <v>2245</v>
      </c>
      <c r="P1812" s="1" t="s">
        <v>58</v>
      </c>
      <c r="Q1812" s="1" t="s">
        <v>196</v>
      </c>
      <c r="R1812" s="1" t="s">
        <v>81</v>
      </c>
      <c r="S1812" s="1" t="s">
        <v>53</v>
      </c>
      <c r="T1812" s="1"/>
      <c r="Y1812" s="1"/>
    </row>
    <row r="1813" spans="1:25" x14ac:dyDescent="0.35">
      <c r="A1813" s="1">
        <v>3155</v>
      </c>
      <c r="B1813" s="1" t="str">
        <f>VLOOKUP(Table1[[#This Row],[Customer ID]],'Customer Lookup'!A:B,2,)</f>
        <v>Julian Keith Mayer</v>
      </c>
      <c r="C1813" s="1">
        <v>86899</v>
      </c>
      <c r="D1813" s="1" t="str">
        <f>_xlfn.XLOOKUP(Table1[[#This Row],[Product Sub-Category]],'Product Lookup'!A:A,'Product Lookup'!B:B)</f>
        <v>Chairs</v>
      </c>
      <c r="E1813" s="1">
        <v>4</v>
      </c>
      <c r="F1813" s="4">
        <v>25.98</v>
      </c>
      <c r="G1813" s="1">
        <v>0.05</v>
      </c>
      <c r="H1813" s="2">
        <v>42030</v>
      </c>
      <c r="I1813" s="2">
        <v>42031</v>
      </c>
      <c r="J1813" s="1" t="s">
        <v>21</v>
      </c>
      <c r="K1813" s="1">
        <v>32771</v>
      </c>
      <c r="L1813" s="1" t="s">
        <v>22</v>
      </c>
      <c r="M1813" s="1" t="s">
        <v>276</v>
      </c>
      <c r="N1813" s="1" t="s">
        <v>242</v>
      </c>
      <c r="O1813" s="1" t="s">
        <v>2245</v>
      </c>
      <c r="P1813" s="1" t="s">
        <v>34</v>
      </c>
      <c r="Q1813" s="1" t="s">
        <v>35</v>
      </c>
      <c r="R1813" s="1" t="s">
        <v>81</v>
      </c>
      <c r="S1813" s="1" t="s">
        <v>36</v>
      </c>
      <c r="T1813" s="1"/>
      <c r="Y1813" s="1"/>
    </row>
    <row r="1814" spans="1:25" x14ac:dyDescent="0.35">
      <c r="A1814" s="1">
        <v>3155</v>
      </c>
      <c r="B1814" s="1" t="str">
        <f>VLOOKUP(Table1[[#This Row],[Customer ID]],'Customer Lookup'!A:B,2,)</f>
        <v>Julian Keith Mayer</v>
      </c>
      <c r="C1814" s="1">
        <v>86899</v>
      </c>
      <c r="D1814" s="1" t="str">
        <f>_xlfn.XLOOKUP(Table1[[#This Row],[Product Sub-Category]],'Product Lookup'!A:A,'Product Lookup'!B:B)</f>
        <v>Storage</v>
      </c>
      <c r="E1814" s="1">
        <v>10</v>
      </c>
      <c r="F1814" s="4">
        <v>32.479999999999997</v>
      </c>
      <c r="G1814" s="1">
        <v>0.05</v>
      </c>
      <c r="H1814" s="2">
        <v>42030</v>
      </c>
      <c r="I1814" s="2">
        <v>42031</v>
      </c>
      <c r="J1814" s="1" t="s">
        <v>21</v>
      </c>
      <c r="K1814" s="1">
        <v>32771</v>
      </c>
      <c r="L1814" s="1" t="s">
        <v>32</v>
      </c>
      <c r="M1814" s="1" t="s">
        <v>276</v>
      </c>
      <c r="N1814" s="1" t="s">
        <v>242</v>
      </c>
      <c r="O1814" s="1" t="s">
        <v>2245</v>
      </c>
      <c r="P1814" s="1" t="s">
        <v>58</v>
      </c>
      <c r="Q1814" s="1" t="s">
        <v>119</v>
      </c>
      <c r="R1814" s="1" t="s">
        <v>81</v>
      </c>
      <c r="S1814" s="1" t="s">
        <v>178</v>
      </c>
      <c r="T1814" s="1"/>
      <c r="Y1814" s="1"/>
    </row>
    <row r="1815" spans="1:25" x14ac:dyDescent="0.35">
      <c r="A1815" s="1">
        <v>3155</v>
      </c>
      <c r="B1815" s="1" t="str">
        <f>VLOOKUP(Table1[[#This Row],[Customer ID]],'Customer Lookup'!A:B,2,)</f>
        <v>Julian Keith Mayer</v>
      </c>
      <c r="C1815" s="1">
        <v>86902</v>
      </c>
      <c r="D1815" s="1" t="str">
        <f>_xlfn.XLOOKUP(Table1[[#This Row],[Product Sub-Category]],'Product Lookup'!A:A,'Product Lookup'!B:B)</f>
        <v>Computer Peripherals</v>
      </c>
      <c r="E1815" s="1">
        <v>23</v>
      </c>
      <c r="F1815" s="4">
        <v>159.99</v>
      </c>
      <c r="G1815" s="1">
        <v>0.1</v>
      </c>
      <c r="H1815" s="2">
        <v>42113</v>
      </c>
      <c r="I1815" s="2">
        <v>42115</v>
      </c>
      <c r="J1815" s="1" t="s">
        <v>41</v>
      </c>
      <c r="K1815" s="1">
        <v>32771</v>
      </c>
      <c r="L1815" s="1" t="s">
        <v>32</v>
      </c>
      <c r="M1815" s="1" t="s">
        <v>276</v>
      </c>
      <c r="N1815" s="1" t="s">
        <v>242</v>
      </c>
      <c r="O1815" s="1" t="s">
        <v>2245</v>
      </c>
      <c r="P1815" s="1" t="s">
        <v>73</v>
      </c>
      <c r="Q1815" s="1" t="s">
        <v>144</v>
      </c>
      <c r="R1815" s="1" t="s">
        <v>104</v>
      </c>
      <c r="S1815" s="1" t="s">
        <v>53</v>
      </c>
      <c r="T1815" s="1"/>
      <c r="Y1815" s="1"/>
    </row>
    <row r="1816" spans="1:25" x14ac:dyDescent="0.35">
      <c r="A1816" s="1">
        <v>3167</v>
      </c>
      <c r="B1816" s="1" t="str">
        <f>VLOOKUP(Table1[[#This Row],[Customer ID]],'Customer Lookup'!A:B,2,)</f>
        <v>Ray Silverman</v>
      </c>
      <c r="C1816" s="1">
        <v>86491</v>
      </c>
      <c r="D1816" s="1" t="str">
        <f>_xlfn.XLOOKUP(Table1[[#This Row],[Product Sub-Category]],'Product Lookup'!A:A,'Product Lookup'!B:B)</f>
        <v>Chairs</v>
      </c>
      <c r="E1816" s="1">
        <v>14</v>
      </c>
      <c r="F1816" s="4">
        <v>280.98</v>
      </c>
      <c r="G1816" s="1">
        <v>0.1</v>
      </c>
      <c r="H1816" s="2">
        <v>42174</v>
      </c>
      <c r="I1816" s="2">
        <v>42175</v>
      </c>
      <c r="J1816" s="1" t="s">
        <v>31</v>
      </c>
      <c r="K1816" s="1">
        <v>32004</v>
      </c>
      <c r="L1816" s="1" t="s">
        <v>22</v>
      </c>
      <c r="M1816" s="1" t="s">
        <v>1035</v>
      </c>
      <c r="N1816" s="1" t="s">
        <v>242</v>
      </c>
      <c r="O1816" s="1" t="s">
        <v>2245</v>
      </c>
      <c r="P1816" s="1" t="s">
        <v>34</v>
      </c>
      <c r="Q1816" s="1" t="s">
        <v>35</v>
      </c>
      <c r="R1816" s="1" t="s">
        <v>81</v>
      </c>
      <c r="S1816" s="1" t="s">
        <v>36</v>
      </c>
      <c r="T1816" s="1"/>
      <c r="Y1816" s="1"/>
    </row>
    <row r="1817" spans="1:25" x14ac:dyDescent="0.35">
      <c r="A1817" s="1">
        <v>3167</v>
      </c>
      <c r="B1817" s="1" t="str">
        <f>VLOOKUP(Table1[[#This Row],[Customer ID]],'Customer Lookup'!A:B,2,)</f>
        <v>Ray Silverman</v>
      </c>
      <c r="C1817" s="1">
        <v>86491</v>
      </c>
      <c r="D1817" s="1" t="str">
        <f>_xlfn.XLOOKUP(Table1[[#This Row],[Product Sub-Category]],'Product Lookup'!A:A,'Product Lookup'!B:B)</f>
        <v>Paper</v>
      </c>
      <c r="E1817" s="1">
        <v>15</v>
      </c>
      <c r="F1817" s="4">
        <v>4.9800000000000004</v>
      </c>
      <c r="G1817" s="1">
        <v>0.05</v>
      </c>
      <c r="H1817" s="2">
        <v>42174</v>
      </c>
      <c r="I1817" s="2">
        <v>42176</v>
      </c>
      <c r="J1817" s="1" t="s">
        <v>31</v>
      </c>
      <c r="K1817" s="1">
        <v>32004</v>
      </c>
      <c r="L1817" s="1" t="s">
        <v>32</v>
      </c>
      <c r="M1817" s="1" t="s">
        <v>1035</v>
      </c>
      <c r="N1817" s="1" t="s">
        <v>242</v>
      </c>
      <c r="O1817" s="1" t="s">
        <v>2245</v>
      </c>
      <c r="P1817" s="1" t="s">
        <v>58</v>
      </c>
      <c r="Q1817" s="1" t="s">
        <v>83</v>
      </c>
      <c r="R1817" s="1" t="s">
        <v>81</v>
      </c>
      <c r="S1817" s="1" t="s">
        <v>53</v>
      </c>
      <c r="T1817" s="1"/>
      <c r="Y1817" s="1"/>
    </row>
    <row r="1818" spans="1:25" x14ac:dyDescent="0.35">
      <c r="A1818" s="1">
        <v>3167</v>
      </c>
      <c r="B1818" s="1" t="str">
        <f>VLOOKUP(Table1[[#This Row],[Customer ID]],'Customer Lookup'!A:B,2,)</f>
        <v>Ray Silverman</v>
      </c>
      <c r="C1818" s="1">
        <v>86491</v>
      </c>
      <c r="D1818" s="1" t="str">
        <f>_xlfn.XLOOKUP(Table1[[#This Row],[Product Sub-Category]],'Product Lookup'!A:A,'Product Lookup'!B:B)</f>
        <v>Pens</v>
      </c>
      <c r="E1818" s="1">
        <v>11</v>
      </c>
      <c r="F1818" s="4">
        <v>3.98</v>
      </c>
      <c r="G1818" s="1">
        <v>0.05</v>
      </c>
      <c r="H1818" s="2">
        <v>42174</v>
      </c>
      <c r="I1818" s="2">
        <v>42176</v>
      </c>
      <c r="J1818" s="1" t="s">
        <v>31</v>
      </c>
      <c r="K1818" s="1">
        <v>32004</v>
      </c>
      <c r="L1818" s="1" t="s">
        <v>32</v>
      </c>
      <c r="M1818" s="1" t="s">
        <v>1035</v>
      </c>
      <c r="N1818" s="1" t="s">
        <v>242</v>
      </c>
      <c r="O1818" s="1" t="s">
        <v>2245</v>
      </c>
      <c r="P1818" s="1" t="s">
        <v>58</v>
      </c>
      <c r="Q1818" s="1" t="s">
        <v>25</v>
      </c>
      <c r="R1818" s="1" t="s">
        <v>81</v>
      </c>
      <c r="S1818" s="1" t="s">
        <v>26</v>
      </c>
      <c r="T1818" s="1"/>
      <c r="Y1818" s="1"/>
    </row>
    <row r="1819" spans="1:25" x14ac:dyDescent="0.35">
      <c r="A1819" s="1">
        <v>3169</v>
      </c>
      <c r="B1819" s="1" t="str">
        <f>VLOOKUP(Table1[[#This Row],[Customer ID]],'Customer Lookup'!A:B,2,)</f>
        <v>Janice Boswell</v>
      </c>
      <c r="C1819" s="1">
        <v>86490</v>
      </c>
      <c r="D1819" s="1" t="str">
        <f>_xlfn.XLOOKUP(Table1[[#This Row],[Product Sub-Category]],'Product Lookup'!A:A,'Product Lookup'!B:B)</f>
        <v>Paper</v>
      </c>
      <c r="E1819" s="1">
        <v>1</v>
      </c>
      <c r="F1819" s="4">
        <v>7.28</v>
      </c>
      <c r="G1819" s="1">
        <v>0.05</v>
      </c>
      <c r="H1819" s="2">
        <v>42107</v>
      </c>
      <c r="I1819" s="2">
        <v>42108</v>
      </c>
      <c r="J1819" s="1" t="s">
        <v>41</v>
      </c>
      <c r="K1819" s="1">
        <v>32127</v>
      </c>
      <c r="L1819" s="1" t="s">
        <v>22</v>
      </c>
      <c r="M1819" s="1" t="s">
        <v>1036</v>
      </c>
      <c r="N1819" s="1" t="s">
        <v>242</v>
      </c>
      <c r="O1819" s="1" t="s">
        <v>2245</v>
      </c>
      <c r="P1819" s="1" t="s">
        <v>58</v>
      </c>
      <c r="Q1819" s="1" t="s">
        <v>83</v>
      </c>
      <c r="R1819" s="1" t="s">
        <v>51</v>
      </c>
      <c r="S1819" s="1" t="s">
        <v>53</v>
      </c>
      <c r="T1819" s="1"/>
      <c r="Y1819" s="1"/>
    </row>
    <row r="1820" spans="1:25" x14ac:dyDescent="0.35">
      <c r="A1820" s="1">
        <v>3170</v>
      </c>
      <c r="B1820" s="1" t="str">
        <f>VLOOKUP(Table1[[#This Row],[Customer ID]],'Customer Lookup'!A:B,2,)</f>
        <v>Lawrence Haas</v>
      </c>
      <c r="C1820" s="1">
        <v>86489</v>
      </c>
      <c r="D1820" s="1" t="str">
        <f>_xlfn.XLOOKUP(Table1[[#This Row],[Product Sub-Category]],'Product Lookup'!A:A,'Product Lookup'!B:B)</f>
        <v>Paper</v>
      </c>
      <c r="E1820" s="1">
        <v>12</v>
      </c>
      <c r="F1820" s="4">
        <v>7.28</v>
      </c>
      <c r="G1820" s="1">
        <v>0.05</v>
      </c>
      <c r="H1820" s="2">
        <v>42048</v>
      </c>
      <c r="I1820" s="2">
        <v>42048</v>
      </c>
      <c r="J1820" s="1" t="s">
        <v>50</v>
      </c>
      <c r="K1820" s="1">
        <v>34952</v>
      </c>
      <c r="L1820" s="1" t="s">
        <v>32</v>
      </c>
      <c r="M1820" s="1" t="s">
        <v>1037</v>
      </c>
      <c r="N1820" s="1" t="s">
        <v>242</v>
      </c>
      <c r="O1820" s="1" t="s">
        <v>2245</v>
      </c>
      <c r="P1820" s="1" t="s">
        <v>58</v>
      </c>
      <c r="Q1820" s="1" t="s">
        <v>83</v>
      </c>
      <c r="R1820" s="1" t="s">
        <v>81</v>
      </c>
      <c r="S1820" s="1" t="s">
        <v>53</v>
      </c>
      <c r="T1820" s="1"/>
      <c r="Y1820" s="1"/>
    </row>
    <row r="1821" spans="1:25" x14ac:dyDescent="0.35">
      <c r="A1821" s="1">
        <v>3176</v>
      </c>
      <c r="B1821" s="1" t="str">
        <f>VLOOKUP(Table1[[#This Row],[Customer ID]],'Customer Lookup'!A:B,2,)</f>
        <v>Jackie McCullough</v>
      </c>
      <c r="C1821" s="1">
        <v>90820</v>
      </c>
      <c r="D1821" s="1" t="str">
        <f>_xlfn.XLOOKUP(Table1[[#This Row],[Product Sub-Category]],'Product Lookup'!A:A,'Product Lookup'!B:B)</f>
        <v>Computer Peripherals</v>
      </c>
      <c r="E1821" s="1">
        <v>19</v>
      </c>
      <c r="F1821" s="4">
        <v>10.97</v>
      </c>
      <c r="G1821" s="1">
        <v>0.05</v>
      </c>
      <c r="H1821" s="2">
        <v>42128</v>
      </c>
      <c r="I1821" s="2">
        <v>42130</v>
      </c>
      <c r="J1821" s="1" t="s">
        <v>21</v>
      </c>
      <c r="K1821" s="1">
        <v>32216</v>
      </c>
      <c r="L1821" s="1" t="s">
        <v>32</v>
      </c>
      <c r="M1821" s="1" t="s">
        <v>1038</v>
      </c>
      <c r="N1821" s="1" t="s">
        <v>242</v>
      </c>
      <c r="O1821" s="1" t="s">
        <v>2245</v>
      </c>
      <c r="P1821" s="1" t="s">
        <v>73</v>
      </c>
      <c r="Q1821" s="1" t="s">
        <v>144</v>
      </c>
      <c r="R1821" s="1" t="s">
        <v>104</v>
      </c>
      <c r="S1821" s="1" t="s">
        <v>53</v>
      </c>
      <c r="T1821" s="1"/>
      <c r="Y1821" s="1"/>
    </row>
    <row r="1822" spans="1:25" x14ac:dyDescent="0.35">
      <c r="A1822" s="1">
        <v>3176</v>
      </c>
      <c r="B1822" s="1" t="str">
        <f>VLOOKUP(Table1[[#This Row],[Customer ID]],'Customer Lookup'!A:B,2,)</f>
        <v>Jackie McCullough</v>
      </c>
      <c r="C1822" s="1">
        <v>90821</v>
      </c>
      <c r="D1822" s="1" t="str">
        <f>_xlfn.XLOOKUP(Table1[[#This Row],[Product Sub-Category]],'Product Lookup'!A:A,'Product Lookup'!B:B)</f>
        <v>Bookcases</v>
      </c>
      <c r="E1822" s="1">
        <v>22</v>
      </c>
      <c r="F1822" s="4">
        <v>58.14</v>
      </c>
      <c r="G1822" s="1">
        <v>0.05</v>
      </c>
      <c r="H1822" s="2">
        <v>42180</v>
      </c>
      <c r="I1822" s="2">
        <v>42186</v>
      </c>
      <c r="J1822" s="1" t="s">
        <v>98</v>
      </c>
      <c r="K1822" s="1">
        <v>32216</v>
      </c>
      <c r="L1822" s="1" t="s">
        <v>22</v>
      </c>
      <c r="M1822" s="1" t="s">
        <v>1038</v>
      </c>
      <c r="N1822" s="1" t="s">
        <v>242</v>
      </c>
      <c r="O1822" s="1" t="s">
        <v>2245</v>
      </c>
      <c r="P1822" s="1" t="s">
        <v>34</v>
      </c>
      <c r="Q1822" s="1" t="s">
        <v>151</v>
      </c>
      <c r="R1822" s="1" t="s">
        <v>104</v>
      </c>
      <c r="S1822" s="1" t="s">
        <v>108</v>
      </c>
      <c r="T1822" s="1"/>
      <c r="Y1822" s="1"/>
    </row>
    <row r="1823" spans="1:25" x14ac:dyDescent="0.35">
      <c r="A1823" s="1">
        <v>3176</v>
      </c>
      <c r="B1823" s="1" t="str">
        <f>VLOOKUP(Table1[[#This Row],[Customer ID]],'Customer Lookup'!A:B,2,)</f>
        <v>Jackie McCullough</v>
      </c>
      <c r="C1823" s="1">
        <v>90821</v>
      </c>
      <c r="D1823" s="1" t="str">
        <f>_xlfn.XLOOKUP(Table1[[#This Row],[Product Sub-Category]],'Product Lookup'!A:A,'Product Lookup'!B:B)</f>
        <v>Envelopes</v>
      </c>
      <c r="E1823" s="1">
        <v>22</v>
      </c>
      <c r="F1823" s="4">
        <v>15.57</v>
      </c>
      <c r="G1823" s="1">
        <v>0.05</v>
      </c>
      <c r="H1823" s="2">
        <v>42180</v>
      </c>
      <c r="I1823" s="2">
        <v>42186</v>
      </c>
      <c r="J1823" s="1" t="s">
        <v>98</v>
      </c>
      <c r="K1823" s="1">
        <v>32216</v>
      </c>
      <c r="L1823" s="1" t="s">
        <v>32</v>
      </c>
      <c r="M1823" s="1" t="s">
        <v>1038</v>
      </c>
      <c r="N1823" s="1" t="s">
        <v>242</v>
      </c>
      <c r="O1823" s="1" t="s">
        <v>2245</v>
      </c>
      <c r="P1823" s="1" t="s">
        <v>58</v>
      </c>
      <c r="Q1823" s="1" t="s">
        <v>61</v>
      </c>
      <c r="R1823" s="1" t="s">
        <v>104</v>
      </c>
      <c r="S1823" s="1" t="s">
        <v>53</v>
      </c>
      <c r="T1823" s="1"/>
      <c r="Y1823" s="1"/>
    </row>
    <row r="1824" spans="1:25" x14ac:dyDescent="0.35">
      <c r="A1824" s="1">
        <v>3177</v>
      </c>
      <c r="B1824" s="1" t="str">
        <f>VLOOKUP(Table1[[#This Row],[Customer ID]],'Customer Lookup'!A:B,2,)</f>
        <v>Laurie Petty</v>
      </c>
      <c r="C1824" s="1">
        <v>90818</v>
      </c>
      <c r="D1824" s="1" t="str">
        <f>_xlfn.XLOOKUP(Table1[[#This Row],[Product Sub-Category]],'Product Lookup'!A:A,'Product Lookup'!B:B)</f>
        <v>Furnishings</v>
      </c>
      <c r="E1824" s="1">
        <v>9</v>
      </c>
      <c r="F1824" s="4">
        <v>62.18</v>
      </c>
      <c r="G1824" s="1">
        <v>0.05</v>
      </c>
      <c r="H1824" s="2">
        <v>42077</v>
      </c>
      <c r="I1824" s="2">
        <v>42079</v>
      </c>
      <c r="J1824" s="1" t="s">
        <v>31</v>
      </c>
      <c r="K1824" s="1">
        <v>33458</v>
      </c>
      <c r="L1824" s="1" t="s">
        <v>32</v>
      </c>
      <c r="M1824" s="1" t="s">
        <v>1039</v>
      </c>
      <c r="N1824" s="1" t="s">
        <v>242</v>
      </c>
      <c r="O1824" s="1" t="s">
        <v>2245</v>
      </c>
      <c r="P1824" s="1" t="s">
        <v>34</v>
      </c>
      <c r="Q1824" s="1" t="s">
        <v>52</v>
      </c>
      <c r="R1824" s="1" t="s">
        <v>104</v>
      </c>
      <c r="S1824" s="1" t="s">
        <v>75</v>
      </c>
      <c r="T1824" s="1"/>
      <c r="Y1824" s="1"/>
    </row>
    <row r="1825" spans="1:25" x14ac:dyDescent="0.35">
      <c r="A1825" s="1">
        <v>3177</v>
      </c>
      <c r="B1825" s="1" t="str">
        <f>VLOOKUP(Table1[[#This Row],[Customer ID]],'Customer Lookup'!A:B,2,)</f>
        <v>Laurie Petty</v>
      </c>
      <c r="C1825" s="1">
        <v>90819</v>
      </c>
      <c r="D1825" s="1" t="str">
        <f>_xlfn.XLOOKUP(Table1[[#This Row],[Product Sub-Category]],'Product Lookup'!A:A,'Product Lookup'!B:B)</f>
        <v>Pens</v>
      </c>
      <c r="E1825" s="1">
        <v>5</v>
      </c>
      <c r="F1825" s="4">
        <v>1.68</v>
      </c>
      <c r="G1825" s="1">
        <v>0.05</v>
      </c>
      <c r="H1825" s="2">
        <v>42094</v>
      </c>
      <c r="I1825" s="2">
        <v>42096</v>
      </c>
      <c r="J1825" s="1" t="s">
        <v>41</v>
      </c>
      <c r="K1825" s="1">
        <v>33458</v>
      </c>
      <c r="L1825" s="1" t="s">
        <v>32</v>
      </c>
      <c r="M1825" s="1" t="s">
        <v>1039</v>
      </c>
      <c r="N1825" s="1" t="s">
        <v>242</v>
      </c>
      <c r="O1825" s="1" t="s">
        <v>2244</v>
      </c>
      <c r="P1825" s="1" t="s">
        <v>58</v>
      </c>
      <c r="Q1825" s="1" t="s">
        <v>25</v>
      </c>
      <c r="R1825" s="1" t="s">
        <v>104</v>
      </c>
      <c r="S1825" s="1" t="s">
        <v>26</v>
      </c>
      <c r="T1825" s="1"/>
      <c r="Y1825" s="1"/>
    </row>
    <row r="1826" spans="1:25" x14ac:dyDescent="0.35">
      <c r="A1826" s="1">
        <v>3179</v>
      </c>
      <c r="B1826" s="1" t="str">
        <f>VLOOKUP(Table1[[#This Row],[Customer ID]],'Customer Lookup'!A:B,2,)</f>
        <v>Marie Pittman</v>
      </c>
      <c r="C1826" s="1">
        <v>86989</v>
      </c>
      <c r="D1826" s="1" t="str">
        <f>_xlfn.XLOOKUP(Table1[[#This Row],[Product Sub-Category]],'Product Lookup'!A:A,'Product Lookup'!B:B)</f>
        <v>Paper</v>
      </c>
      <c r="E1826" s="1">
        <v>11</v>
      </c>
      <c r="F1826" s="4">
        <v>35.44</v>
      </c>
      <c r="G1826" s="1">
        <v>0.05</v>
      </c>
      <c r="H1826" s="2">
        <v>42167</v>
      </c>
      <c r="I1826" s="2">
        <v>42174</v>
      </c>
      <c r="J1826" s="1" t="s">
        <v>98</v>
      </c>
      <c r="K1826" s="1">
        <v>55060</v>
      </c>
      <c r="L1826" s="1" t="s">
        <v>32</v>
      </c>
      <c r="M1826" s="1" t="s">
        <v>1040</v>
      </c>
      <c r="N1826" s="1" t="s">
        <v>55</v>
      </c>
      <c r="O1826" s="1" t="s">
        <v>2245</v>
      </c>
      <c r="P1826" s="1" t="s">
        <v>58</v>
      </c>
      <c r="Q1826" s="1" t="s">
        <v>83</v>
      </c>
      <c r="R1826" s="1" t="s">
        <v>81</v>
      </c>
      <c r="S1826" s="1" t="s">
        <v>53</v>
      </c>
      <c r="T1826" s="1"/>
      <c r="Y1826" s="1"/>
    </row>
    <row r="1827" spans="1:25" x14ac:dyDescent="0.35">
      <c r="A1827" s="1">
        <v>3187</v>
      </c>
      <c r="B1827" s="1" t="str">
        <f>VLOOKUP(Table1[[#This Row],[Customer ID]],'Customer Lookup'!A:B,2,)</f>
        <v>Sidney Gilliam</v>
      </c>
      <c r="C1827" s="1">
        <v>89025</v>
      </c>
      <c r="D1827" s="1" t="str">
        <f>_xlfn.XLOOKUP(Table1[[#This Row],[Product Sub-Category]],'Product Lookup'!A:A,'Product Lookup'!B:B)</f>
        <v>Bookcases</v>
      </c>
      <c r="E1827" s="1">
        <v>1</v>
      </c>
      <c r="F1827" s="4">
        <v>170.98</v>
      </c>
      <c r="G1827" s="1">
        <v>0.1</v>
      </c>
      <c r="H1827" s="2">
        <v>42065</v>
      </c>
      <c r="I1827" s="2">
        <v>42067</v>
      </c>
      <c r="J1827" s="1" t="s">
        <v>21</v>
      </c>
      <c r="K1827" s="1">
        <v>33569</v>
      </c>
      <c r="L1827" s="1" t="s">
        <v>22</v>
      </c>
      <c r="M1827" s="1" t="s">
        <v>1041</v>
      </c>
      <c r="N1827" s="1" t="s">
        <v>242</v>
      </c>
      <c r="O1827" s="1" t="s">
        <v>2244</v>
      </c>
      <c r="P1827" s="1" t="s">
        <v>34</v>
      </c>
      <c r="Q1827" s="1" t="s">
        <v>151</v>
      </c>
      <c r="R1827" s="1" t="s">
        <v>51</v>
      </c>
      <c r="S1827" s="1" t="s">
        <v>108</v>
      </c>
      <c r="T1827" s="1"/>
      <c r="Y1827" s="1"/>
    </row>
    <row r="1828" spans="1:25" x14ac:dyDescent="0.35">
      <c r="A1828" s="1">
        <v>3191</v>
      </c>
      <c r="B1828" s="1" t="str">
        <f>VLOOKUP(Table1[[#This Row],[Customer ID]],'Customer Lookup'!A:B,2,)</f>
        <v>Jenny Hawkins</v>
      </c>
      <c r="C1828" s="1">
        <v>86447</v>
      </c>
      <c r="D1828" s="1" t="str">
        <f>_xlfn.XLOOKUP(Table1[[#This Row],[Product Sub-Category]],'Product Lookup'!A:A,'Product Lookup'!B:B)</f>
        <v>Telephones</v>
      </c>
      <c r="E1828" s="1">
        <v>5</v>
      </c>
      <c r="F1828" s="4">
        <v>20.99</v>
      </c>
      <c r="G1828" s="1">
        <v>0.05</v>
      </c>
      <c r="H1828" s="2">
        <v>42081</v>
      </c>
      <c r="I1828" s="2">
        <v>42081</v>
      </c>
      <c r="J1828" s="1" t="s">
        <v>41</v>
      </c>
      <c r="K1828" s="1">
        <v>54481</v>
      </c>
      <c r="L1828" s="1" t="s">
        <v>32</v>
      </c>
      <c r="M1828" s="1" t="s">
        <v>1042</v>
      </c>
      <c r="N1828" s="1" t="s">
        <v>718</v>
      </c>
      <c r="O1828" s="1" t="s">
        <v>2244</v>
      </c>
      <c r="P1828" s="1" t="s">
        <v>73</v>
      </c>
      <c r="Q1828" s="1" t="s">
        <v>2234</v>
      </c>
      <c r="R1828" s="1" t="s">
        <v>81</v>
      </c>
      <c r="S1828" s="1" t="s">
        <v>75</v>
      </c>
      <c r="T1828" s="1"/>
      <c r="Y1828" s="1"/>
    </row>
    <row r="1829" spans="1:25" x14ac:dyDescent="0.35">
      <c r="A1829" s="1">
        <v>3191</v>
      </c>
      <c r="B1829" s="1" t="str">
        <f>VLOOKUP(Table1[[#This Row],[Customer ID]],'Customer Lookup'!A:B,2,)</f>
        <v>Jenny Hawkins</v>
      </c>
      <c r="C1829" s="1">
        <v>86448</v>
      </c>
      <c r="D1829" s="1" t="str">
        <f>_xlfn.XLOOKUP(Table1[[#This Row],[Product Sub-Category]],'Product Lookup'!A:A,'Product Lookup'!B:B)</f>
        <v>Envelopes</v>
      </c>
      <c r="E1829" s="1">
        <v>9</v>
      </c>
      <c r="F1829" s="4">
        <v>35.94</v>
      </c>
      <c r="G1829" s="1">
        <v>0.05</v>
      </c>
      <c r="H1829" s="2">
        <v>42104</v>
      </c>
      <c r="I1829" s="2">
        <v>42106</v>
      </c>
      <c r="J1829" s="1" t="s">
        <v>21</v>
      </c>
      <c r="K1829" s="1">
        <v>54481</v>
      </c>
      <c r="L1829" s="1" t="s">
        <v>32</v>
      </c>
      <c r="M1829" s="1" t="s">
        <v>1042</v>
      </c>
      <c r="N1829" s="1" t="s">
        <v>718</v>
      </c>
      <c r="O1829" s="1" t="s">
        <v>2245</v>
      </c>
      <c r="P1829" s="1" t="s">
        <v>58</v>
      </c>
      <c r="Q1829" s="1" t="s">
        <v>61</v>
      </c>
      <c r="R1829" s="1" t="s">
        <v>81</v>
      </c>
      <c r="S1829" s="1" t="s">
        <v>53</v>
      </c>
      <c r="T1829" s="1"/>
      <c r="Y1829" s="1"/>
    </row>
    <row r="1830" spans="1:25" x14ac:dyDescent="0.35">
      <c r="A1830" s="1">
        <v>3194</v>
      </c>
      <c r="B1830" s="1" t="str">
        <f>VLOOKUP(Table1[[#This Row],[Customer ID]],'Customer Lookup'!A:B,2,)</f>
        <v>Angela Rose</v>
      </c>
      <c r="C1830" s="1">
        <v>89805</v>
      </c>
      <c r="D1830" s="1" t="str">
        <f>_xlfn.XLOOKUP(Table1[[#This Row],[Product Sub-Category]],'Product Lookup'!A:A,'Product Lookup'!B:B)</f>
        <v>Paper</v>
      </c>
      <c r="E1830" s="1">
        <v>9</v>
      </c>
      <c r="F1830" s="4">
        <v>4.9800000000000004</v>
      </c>
      <c r="G1830" s="1">
        <v>0.05</v>
      </c>
      <c r="H1830" s="2">
        <v>42073</v>
      </c>
      <c r="I1830" s="2">
        <v>42074</v>
      </c>
      <c r="J1830" s="1" t="s">
        <v>50</v>
      </c>
      <c r="K1830" s="1">
        <v>34609</v>
      </c>
      <c r="L1830" s="1" t="s">
        <v>32</v>
      </c>
      <c r="M1830" s="1" t="s">
        <v>448</v>
      </c>
      <c r="N1830" s="1" t="s">
        <v>242</v>
      </c>
      <c r="O1830" s="1" t="s">
        <v>2245</v>
      </c>
      <c r="P1830" s="1" t="s">
        <v>58</v>
      </c>
      <c r="Q1830" s="1" t="s">
        <v>83</v>
      </c>
      <c r="R1830" s="1" t="s">
        <v>104</v>
      </c>
      <c r="S1830" s="1" t="s">
        <v>53</v>
      </c>
      <c r="T1830" s="1"/>
      <c r="Y1830" s="1"/>
    </row>
    <row r="1831" spans="1:25" x14ac:dyDescent="0.35">
      <c r="A1831" s="1">
        <v>3194</v>
      </c>
      <c r="B1831" s="1" t="str">
        <f>VLOOKUP(Table1[[#This Row],[Customer ID]],'Customer Lookup'!A:B,2,)</f>
        <v>Angela Rose</v>
      </c>
      <c r="C1831" s="1">
        <v>89805</v>
      </c>
      <c r="D1831" s="1" t="str">
        <f>_xlfn.XLOOKUP(Table1[[#This Row],[Product Sub-Category]],'Product Lookup'!A:A,'Product Lookup'!B:B)</f>
        <v>Paper</v>
      </c>
      <c r="E1831" s="1">
        <v>6</v>
      </c>
      <c r="F1831" s="4">
        <v>22.84</v>
      </c>
      <c r="G1831" s="1">
        <v>0.05</v>
      </c>
      <c r="H1831" s="2">
        <v>42073</v>
      </c>
      <c r="I1831" s="2">
        <v>42075</v>
      </c>
      <c r="J1831" s="1" t="s">
        <v>50</v>
      </c>
      <c r="K1831" s="1">
        <v>34609</v>
      </c>
      <c r="L1831" s="1" t="s">
        <v>32</v>
      </c>
      <c r="M1831" s="1" t="s">
        <v>448</v>
      </c>
      <c r="N1831" s="1" t="s">
        <v>242</v>
      </c>
      <c r="O1831" s="1" t="s">
        <v>1097</v>
      </c>
      <c r="P1831" s="1" t="s">
        <v>58</v>
      </c>
      <c r="Q1831" s="1" t="s">
        <v>83</v>
      </c>
      <c r="R1831" s="1" t="s">
        <v>104</v>
      </c>
      <c r="S1831" s="1" t="s">
        <v>53</v>
      </c>
      <c r="T1831" s="1"/>
      <c r="Y1831" s="1"/>
    </row>
    <row r="1832" spans="1:25" x14ac:dyDescent="0.35">
      <c r="A1832" s="1">
        <v>3196</v>
      </c>
      <c r="B1832" s="1" t="str">
        <f>VLOOKUP(Table1[[#This Row],[Customer ID]],'Customer Lookup'!A:B,2,)</f>
        <v>Rick Foster Hawkins</v>
      </c>
      <c r="C1832" s="1">
        <v>24294</v>
      </c>
      <c r="D1832" s="1" t="str">
        <f>_xlfn.XLOOKUP(Table1[[#This Row],[Product Sub-Category]],'Product Lookup'!A:A,'Product Lookup'!B:B)</f>
        <v>Office Machines</v>
      </c>
      <c r="E1832" s="1">
        <v>43</v>
      </c>
      <c r="F1832" s="4">
        <v>200.97</v>
      </c>
      <c r="G1832" s="1">
        <v>0.1</v>
      </c>
      <c r="H1832" s="2">
        <v>42037</v>
      </c>
      <c r="I1832" s="2">
        <v>42038</v>
      </c>
      <c r="J1832" s="1" t="s">
        <v>31</v>
      </c>
      <c r="K1832" s="1">
        <v>94109</v>
      </c>
      <c r="L1832" s="1" t="s">
        <v>22</v>
      </c>
      <c r="M1832" s="1" t="s">
        <v>206</v>
      </c>
      <c r="N1832" s="1" t="s">
        <v>37</v>
      </c>
      <c r="O1832" s="1" t="s">
        <v>2244</v>
      </c>
      <c r="P1832" s="1" t="s">
        <v>73</v>
      </c>
      <c r="Q1832" s="1" t="s">
        <v>74</v>
      </c>
      <c r="R1832" s="1" t="s">
        <v>42</v>
      </c>
      <c r="S1832" s="1" t="s">
        <v>36</v>
      </c>
      <c r="T1832" s="1"/>
      <c r="Y1832" s="1"/>
    </row>
    <row r="1833" spans="1:25" x14ac:dyDescent="0.35">
      <c r="A1833" s="1">
        <v>3197</v>
      </c>
      <c r="B1833" s="1" t="str">
        <f>VLOOKUP(Table1[[#This Row],[Customer ID]],'Customer Lookup'!A:B,2,)</f>
        <v>Wallace Pugh</v>
      </c>
      <c r="C1833" s="1">
        <v>90850</v>
      </c>
      <c r="D1833" s="1" t="str">
        <f>_xlfn.XLOOKUP(Table1[[#This Row],[Product Sub-Category]],'Product Lookup'!A:A,'Product Lookup'!B:B)</f>
        <v>Office Machines</v>
      </c>
      <c r="E1833" s="1">
        <v>11</v>
      </c>
      <c r="F1833" s="4">
        <v>200.97</v>
      </c>
      <c r="G1833" s="1">
        <v>0.1</v>
      </c>
      <c r="H1833" s="2">
        <v>42037</v>
      </c>
      <c r="I1833" s="2">
        <v>42038</v>
      </c>
      <c r="J1833" s="1" t="s">
        <v>31</v>
      </c>
      <c r="K1833" s="1">
        <v>60062</v>
      </c>
      <c r="L1833" s="1" t="s">
        <v>22</v>
      </c>
      <c r="M1833" s="1" t="s">
        <v>1043</v>
      </c>
      <c r="N1833" s="1" t="s">
        <v>142</v>
      </c>
      <c r="O1833" s="1" t="s">
        <v>1097</v>
      </c>
      <c r="P1833" s="1" t="s">
        <v>73</v>
      </c>
      <c r="Q1833" s="1" t="s">
        <v>74</v>
      </c>
      <c r="R1833" s="1" t="s">
        <v>42</v>
      </c>
      <c r="S1833" s="1" t="s">
        <v>36</v>
      </c>
      <c r="T1833" s="1"/>
      <c r="Y1833" s="1"/>
    </row>
    <row r="1834" spans="1:25" x14ac:dyDescent="0.35">
      <c r="A1834" s="1">
        <v>3205</v>
      </c>
      <c r="B1834" s="1" t="str">
        <f>VLOOKUP(Table1[[#This Row],[Customer ID]],'Customer Lookup'!A:B,2,)</f>
        <v>Alvin Mullins</v>
      </c>
      <c r="C1834" s="1">
        <v>87933</v>
      </c>
      <c r="D1834" s="1" t="str">
        <f>_xlfn.XLOOKUP(Table1[[#This Row],[Product Sub-Category]],'Product Lookup'!A:A,'Product Lookup'!B:B)</f>
        <v>Pens</v>
      </c>
      <c r="E1834" s="1">
        <v>10</v>
      </c>
      <c r="F1834" s="4">
        <v>5.98</v>
      </c>
      <c r="G1834" s="1">
        <v>0.05</v>
      </c>
      <c r="H1834" s="2">
        <v>42093</v>
      </c>
      <c r="I1834" s="2">
        <v>42097</v>
      </c>
      <c r="J1834" s="1" t="s">
        <v>98</v>
      </c>
      <c r="K1834" s="1">
        <v>83440</v>
      </c>
      <c r="L1834" s="1" t="s">
        <v>32</v>
      </c>
      <c r="M1834" s="1" t="s">
        <v>1032</v>
      </c>
      <c r="N1834" s="1" t="s">
        <v>682</v>
      </c>
      <c r="O1834" s="1" t="s">
        <v>1097</v>
      </c>
      <c r="P1834" s="1" t="s">
        <v>58</v>
      </c>
      <c r="Q1834" s="1" t="s">
        <v>25</v>
      </c>
      <c r="R1834" s="1" t="s">
        <v>104</v>
      </c>
      <c r="S1834" s="1" t="s">
        <v>26</v>
      </c>
      <c r="T1834" s="1"/>
      <c r="Y1834" s="1"/>
    </row>
    <row r="1835" spans="1:25" x14ac:dyDescent="0.35">
      <c r="A1835" s="1">
        <v>3206</v>
      </c>
      <c r="B1835" s="1" t="str">
        <f>VLOOKUP(Table1[[#This Row],[Customer ID]],'Customer Lookup'!A:B,2,)</f>
        <v>Dana Rankin</v>
      </c>
      <c r="C1835" s="1">
        <v>87933</v>
      </c>
      <c r="D1835" s="1" t="str">
        <f>_xlfn.XLOOKUP(Table1[[#This Row],[Product Sub-Category]],'Product Lookup'!A:A,'Product Lookup'!B:B)</f>
        <v>Computer Peripherals</v>
      </c>
      <c r="E1835" s="1">
        <v>6</v>
      </c>
      <c r="F1835" s="4">
        <v>39.979999999999997</v>
      </c>
      <c r="G1835" s="1">
        <v>0.05</v>
      </c>
      <c r="H1835" s="2">
        <v>42093</v>
      </c>
      <c r="I1835" s="2">
        <v>42098</v>
      </c>
      <c r="J1835" s="1" t="s">
        <v>98</v>
      </c>
      <c r="K1835" s="1">
        <v>83301</v>
      </c>
      <c r="L1835" s="1" t="s">
        <v>32</v>
      </c>
      <c r="M1835" s="1" t="s">
        <v>1044</v>
      </c>
      <c r="N1835" s="1" t="s">
        <v>682</v>
      </c>
      <c r="O1835" s="1" t="s">
        <v>1097</v>
      </c>
      <c r="P1835" s="1" t="s">
        <v>73</v>
      </c>
      <c r="Q1835" s="1" t="s">
        <v>144</v>
      </c>
      <c r="R1835" s="1" t="s">
        <v>104</v>
      </c>
      <c r="S1835" s="1" t="s">
        <v>53</v>
      </c>
      <c r="T1835" s="1"/>
      <c r="Y1835" s="1"/>
    </row>
    <row r="1836" spans="1:25" x14ac:dyDescent="0.35">
      <c r="A1836" s="1">
        <v>3206</v>
      </c>
      <c r="B1836" s="1" t="str">
        <f>VLOOKUP(Table1[[#This Row],[Customer ID]],'Customer Lookup'!A:B,2,)</f>
        <v>Dana Rankin</v>
      </c>
      <c r="C1836" s="1">
        <v>87934</v>
      </c>
      <c r="D1836" s="1" t="str">
        <f>_xlfn.XLOOKUP(Table1[[#This Row],[Product Sub-Category]],'Product Lookup'!A:A,'Product Lookup'!B:B)</f>
        <v>Chairs</v>
      </c>
      <c r="E1836" s="1">
        <v>7</v>
      </c>
      <c r="F1836" s="4">
        <v>218.08</v>
      </c>
      <c r="G1836" s="1">
        <v>0.1</v>
      </c>
      <c r="H1836" s="2">
        <v>42145</v>
      </c>
      <c r="I1836" s="2">
        <v>42147</v>
      </c>
      <c r="J1836" s="1" t="s">
        <v>31</v>
      </c>
      <c r="K1836" s="1">
        <v>83301</v>
      </c>
      <c r="L1836" s="1" t="s">
        <v>22</v>
      </c>
      <c r="M1836" s="1" t="s">
        <v>1044</v>
      </c>
      <c r="N1836" s="1" t="s">
        <v>682</v>
      </c>
      <c r="O1836" s="1" t="s">
        <v>1097</v>
      </c>
      <c r="P1836" s="1" t="s">
        <v>34</v>
      </c>
      <c r="Q1836" s="1" t="s">
        <v>35</v>
      </c>
      <c r="R1836" s="1" t="s">
        <v>104</v>
      </c>
      <c r="S1836" s="1" t="s">
        <v>178</v>
      </c>
      <c r="T1836" s="1"/>
      <c r="Y1836" s="1"/>
    </row>
    <row r="1837" spans="1:25" x14ac:dyDescent="0.35">
      <c r="A1837" s="1">
        <v>3206</v>
      </c>
      <c r="B1837" s="1" t="str">
        <f>VLOOKUP(Table1[[#This Row],[Customer ID]],'Customer Lookup'!A:B,2,)</f>
        <v>Dana Rankin</v>
      </c>
      <c r="C1837" s="1">
        <v>87935</v>
      </c>
      <c r="D1837" s="1" t="str">
        <f>_xlfn.XLOOKUP(Table1[[#This Row],[Product Sub-Category]],'Product Lookup'!A:A,'Product Lookup'!B:B)</f>
        <v>Paper</v>
      </c>
      <c r="E1837" s="1">
        <v>23</v>
      </c>
      <c r="F1837" s="4">
        <v>35.44</v>
      </c>
      <c r="G1837" s="1">
        <v>0.05</v>
      </c>
      <c r="H1837" s="2">
        <v>42152</v>
      </c>
      <c r="I1837" s="2">
        <v>42153</v>
      </c>
      <c r="J1837" s="1" t="s">
        <v>31</v>
      </c>
      <c r="K1837" s="1">
        <v>83301</v>
      </c>
      <c r="L1837" s="1" t="s">
        <v>32</v>
      </c>
      <c r="M1837" s="1" t="s">
        <v>1044</v>
      </c>
      <c r="N1837" s="1" t="s">
        <v>682</v>
      </c>
      <c r="O1837" s="1" t="s">
        <v>1097</v>
      </c>
      <c r="P1837" s="1" t="s">
        <v>58</v>
      </c>
      <c r="Q1837" s="1" t="s">
        <v>83</v>
      </c>
      <c r="R1837" s="1" t="s">
        <v>104</v>
      </c>
      <c r="S1837" s="1" t="s">
        <v>53</v>
      </c>
      <c r="T1837" s="1"/>
      <c r="Y1837" s="1"/>
    </row>
    <row r="1838" spans="1:25" x14ac:dyDescent="0.35">
      <c r="A1838" s="1">
        <v>3209</v>
      </c>
      <c r="B1838" s="1" t="str">
        <f>VLOOKUP(Table1[[#This Row],[Customer ID]],'Customer Lookup'!A:B,2,)</f>
        <v>Elsie Floyd</v>
      </c>
      <c r="C1838" s="1">
        <v>90739</v>
      </c>
      <c r="D1838" s="1" t="str">
        <f>_xlfn.XLOOKUP(Table1[[#This Row],[Product Sub-Category]],'Product Lookup'!A:A,'Product Lookup'!B:B)</f>
        <v>Computer Peripherals</v>
      </c>
      <c r="E1838" s="1">
        <v>8</v>
      </c>
      <c r="F1838" s="4">
        <v>4.9800000000000004</v>
      </c>
      <c r="G1838" s="1">
        <v>0.05</v>
      </c>
      <c r="H1838" s="2">
        <v>42183</v>
      </c>
      <c r="I1838" s="2">
        <v>42184</v>
      </c>
      <c r="J1838" s="1" t="s">
        <v>41</v>
      </c>
      <c r="K1838" s="1">
        <v>90210</v>
      </c>
      <c r="L1838" s="1" t="s">
        <v>22</v>
      </c>
      <c r="M1838" s="1" t="s">
        <v>1045</v>
      </c>
      <c r="N1838" s="1" t="s">
        <v>37</v>
      </c>
      <c r="O1838" s="1" t="s">
        <v>2244</v>
      </c>
      <c r="P1838" s="1" t="s">
        <v>73</v>
      </c>
      <c r="Q1838" s="1" t="s">
        <v>144</v>
      </c>
      <c r="R1838" s="1" t="s">
        <v>81</v>
      </c>
      <c r="S1838" s="1" t="s">
        <v>44</v>
      </c>
      <c r="T1838" s="1"/>
      <c r="Y1838" s="1"/>
    </row>
    <row r="1839" spans="1:25" x14ac:dyDescent="0.35">
      <c r="A1839" s="1">
        <v>3211</v>
      </c>
      <c r="B1839" s="1" t="str">
        <f>VLOOKUP(Table1[[#This Row],[Customer ID]],'Customer Lookup'!A:B,2,)</f>
        <v>Jonathan Crabtree</v>
      </c>
      <c r="C1839" s="1">
        <v>91522</v>
      </c>
      <c r="D1839" s="1" t="str">
        <f>_xlfn.XLOOKUP(Table1[[#This Row],[Product Sub-Category]],'Product Lookup'!A:A,'Product Lookup'!B:B)</f>
        <v>Labels</v>
      </c>
      <c r="E1839" s="1">
        <v>12</v>
      </c>
      <c r="F1839" s="4">
        <v>7.31</v>
      </c>
      <c r="G1839" s="1">
        <v>0.05</v>
      </c>
      <c r="H1839" s="2">
        <v>42050</v>
      </c>
      <c r="I1839" s="2">
        <v>42051</v>
      </c>
      <c r="J1839" s="1" t="s">
        <v>21</v>
      </c>
      <c r="K1839" s="1">
        <v>60101</v>
      </c>
      <c r="L1839" s="1" t="s">
        <v>32</v>
      </c>
      <c r="M1839" s="1" t="s">
        <v>1046</v>
      </c>
      <c r="N1839" s="1" t="s">
        <v>142</v>
      </c>
      <c r="O1839" s="1" t="s">
        <v>2244</v>
      </c>
      <c r="P1839" s="1" t="s">
        <v>58</v>
      </c>
      <c r="Q1839" s="1" t="s">
        <v>116</v>
      </c>
      <c r="R1839" s="1" t="s">
        <v>81</v>
      </c>
      <c r="S1839" s="1" t="s">
        <v>53</v>
      </c>
      <c r="T1839" s="1"/>
      <c r="Y1839" s="1"/>
    </row>
    <row r="1840" spans="1:25" x14ac:dyDescent="0.35">
      <c r="A1840" s="1">
        <v>3211</v>
      </c>
      <c r="B1840" s="1" t="str">
        <f>VLOOKUP(Table1[[#This Row],[Customer ID]],'Customer Lookup'!A:B,2,)</f>
        <v>Jonathan Crabtree</v>
      </c>
      <c r="C1840" s="1">
        <v>91522</v>
      </c>
      <c r="D1840" s="1" t="str">
        <f>_xlfn.XLOOKUP(Table1[[#This Row],[Product Sub-Category]],'Product Lookup'!A:A,'Product Lookup'!B:B)</f>
        <v>Telephones</v>
      </c>
      <c r="E1840" s="1">
        <v>23</v>
      </c>
      <c r="F1840" s="4">
        <v>20.99</v>
      </c>
      <c r="G1840" s="1">
        <v>0.05</v>
      </c>
      <c r="H1840" s="2">
        <v>42050</v>
      </c>
      <c r="I1840" s="2">
        <v>42051</v>
      </c>
      <c r="J1840" s="1" t="s">
        <v>21</v>
      </c>
      <c r="K1840" s="1">
        <v>60101</v>
      </c>
      <c r="L1840" s="1" t="s">
        <v>32</v>
      </c>
      <c r="M1840" s="1" t="s">
        <v>1046</v>
      </c>
      <c r="N1840" s="1" t="s">
        <v>142</v>
      </c>
      <c r="O1840" s="1" t="s">
        <v>2245</v>
      </c>
      <c r="P1840" s="1" t="s">
        <v>73</v>
      </c>
      <c r="Q1840" s="1" t="s">
        <v>2234</v>
      </c>
      <c r="R1840" s="1" t="s">
        <v>81</v>
      </c>
      <c r="S1840" s="1" t="s">
        <v>26</v>
      </c>
      <c r="T1840" s="1"/>
      <c r="Y1840" s="1"/>
    </row>
    <row r="1841" spans="1:25" x14ac:dyDescent="0.35">
      <c r="A1841" s="1">
        <v>3221</v>
      </c>
      <c r="B1841" s="1" t="str">
        <f>VLOOKUP(Table1[[#This Row],[Customer ID]],'Customer Lookup'!A:B,2,)</f>
        <v>Sean Pugh</v>
      </c>
      <c r="C1841" s="1">
        <v>90815</v>
      </c>
      <c r="D1841" s="1" t="str">
        <f>_xlfn.XLOOKUP(Table1[[#This Row],[Product Sub-Category]],'Product Lookup'!A:A,'Product Lookup'!B:B)</f>
        <v>Pens</v>
      </c>
      <c r="E1841" s="1">
        <v>7</v>
      </c>
      <c r="F1841" s="4">
        <v>6.68</v>
      </c>
      <c r="G1841" s="1">
        <v>0.05</v>
      </c>
      <c r="H1841" s="2">
        <v>42106</v>
      </c>
      <c r="I1841" s="2">
        <v>42107</v>
      </c>
      <c r="J1841" s="1" t="s">
        <v>31</v>
      </c>
      <c r="K1841" s="1">
        <v>33322</v>
      </c>
      <c r="L1841" s="1" t="s">
        <v>32</v>
      </c>
      <c r="M1841" s="1" t="s">
        <v>1047</v>
      </c>
      <c r="N1841" s="1" t="s">
        <v>242</v>
      </c>
      <c r="O1841" s="1" t="s">
        <v>2245</v>
      </c>
      <c r="P1841" s="1" t="s">
        <v>58</v>
      </c>
      <c r="Q1841" s="1" t="s">
        <v>25</v>
      </c>
      <c r="R1841" s="1" t="s">
        <v>81</v>
      </c>
      <c r="S1841" s="1" t="s">
        <v>26</v>
      </c>
      <c r="T1841" s="1"/>
      <c r="Y1841" s="1"/>
    </row>
    <row r="1842" spans="1:25" x14ac:dyDescent="0.35">
      <c r="A1842" s="1">
        <v>3222</v>
      </c>
      <c r="B1842" s="1" t="str">
        <f>VLOOKUP(Table1[[#This Row],[Customer ID]],'Customer Lookup'!A:B,2,)</f>
        <v>Diane Lu</v>
      </c>
      <c r="C1842" s="1">
        <v>90814</v>
      </c>
      <c r="D1842" s="1" t="str">
        <f>_xlfn.XLOOKUP(Table1[[#This Row],[Product Sub-Category]],'Product Lookup'!A:A,'Product Lookup'!B:B)</f>
        <v>Computer Peripherals</v>
      </c>
      <c r="E1842" s="1">
        <v>8</v>
      </c>
      <c r="F1842" s="4">
        <v>39.479999999999997</v>
      </c>
      <c r="G1842" s="1">
        <v>0.05</v>
      </c>
      <c r="H1842" s="2">
        <v>42082</v>
      </c>
      <c r="I1842" s="2">
        <v>42082</v>
      </c>
      <c r="J1842" s="1" t="s">
        <v>21</v>
      </c>
      <c r="K1842" s="1">
        <v>32303</v>
      </c>
      <c r="L1842" s="1" t="s">
        <v>22</v>
      </c>
      <c r="M1842" s="1" t="s">
        <v>1048</v>
      </c>
      <c r="N1842" s="1" t="s">
        <v>242</v>
      </c>
      <c r="O1842" s="1" t="s">
        <v>2245</v>
      </c>
      <c r="P1842" s="1" t="s">
        <v>73</v>
      </c>
      <c r="Q1842" s="1" t="s">
        <v>144</v>
      </c>
      <c r="R1842" s="1" t="s">
        <v>81</v>
      </c>
      <c r="S1842" s="1" t="s">
        <v>44</v>
      </c>
      <c r="T1842" s="1"/>
      <c r="Y1842" s="1"/>
    </row>
    <row r="1843" spans="1:25" x14ac:dyDescent="0.35">
      <c r="A1843" s="1">
        <v>3222</v>
      </c>
      <c r="B1843" s="1" t="str">
        <f>VLOOKUP(Table1[[#This Row],[Customer ID]],'Customer Lookup'!A:B,2,)</f>
        <v>Diane Lu</v>
      </c>
      <c r="C1843" s="1">
        <v>90814</v>
      </c>
      <c r="D1843" s="1" t="str">
        <f>_xlfn.XLOOKUP(Table1[[#This Row],[Product Sub-Category]],'Product Lookup'!A:A,'Product Lookup'!B:B)</f>
        <v>Computer Peripherals</v>
      </c>
      <c r="E1843" s="1">
        <v>17</v>
      </c>
      <c r="F1843" s="4">
        <v>8.1199999999999992</v>
      </c>
      <c r="G1843" s="1">
        <v>0.05</v>
      </c>
      <c r="H1843" s="2">
        <v>42082</v>
      </c>
      <c r="I1843" s="2">
        <v>42083</v>
      </c>
      <c r="J1843" s="1" t="s">
        <v>21</v>
      </c>
      <c r="K1843" s="1">
        <v>32303</v>
      </c>
      <c r="L1843" s="1" t="s">
        <v>32</v>
      </c>
      <c r="M1843" s="1" t="s">
        <v>1048</v>
      </c>
      <c r="N1843" s="1" t="s">
        <v>242</v>
      </c>
      <c r="O1843" s="1" t="s">
        <v>2245</v>
      </c>
      <c r="P1843" s="1" t="s">
        <v>73</v>
      </c>
      <c r="Q1843" s="1" t="s">
        <v>144</v>
      </c>
      <c r="R1843" s="1" t="s">
        <v>81</v>
      </c>
      <c r="S1843" s="1" t="s">
        <v>44</v>
      </c>
      <c r="T1843" s="1"/>
      <c r="Y1843" s="1"/>
    </row>
    <row r="1844" spans="1:25" x14ac:dyDescent="0.35">
      <c r="A1844" s="1">
        <v>3224</v>
      </c>
      <c r="B1844" s="1" t="str">
        <f>VLOOKUP(Table1[[#This Row],[Customer ID]],'Customer Lookup'!A:B,2,)</f>
        <v>Claudia White</v>
      </c>
      <c r="C1844" s="1">
        <v>86508</v>
      </c>
      <c r="D1844" s="1" t="str">
        <f>_xlfn.XLOOKUP(Table1[[#This Row],[Product Sub-Category]],'Product Lookup'!A:A,'Product Lookup'!B:B)</f>
        <v>Chairs</v>
      </c>
      <c r="E1844" s="1">
        <v>2</v>
      </c>
      <c r="F1844" s="4">
        <v>60.98</v>
      </c>
      <c r="G1844" s="1">
        <v>0.05</v>
      </c>
      <c r="H1844" s="2">
        <v>42095</v>
      </c>
      <c r="I1844" s="2">
        <v>42096</v>
      </c>
      <c r="J1844" s="1" t="s">
        <v>41</v>
      </c>
      <c r="K1844" s="1">
        <v>37066</v>
      </c>
      <c r="L1844" s="1" t="s">
        <v>22</v>
      </c>
      <c r="M1844" s="1" t="s">
        <v>1049</v>
      </c>
      <c r="N1844" s="1" t="s">
        <v>184</v>
      </c>
      <c r="O1844" s="1" t="s">
        <v>2245</v>
      </c>
      <c r="P1844" s="1" t="s">
        <v>34</v>
      </c>
      <c r="Q1844" s="1" t="s">
        <v>35</v>
      </c>
      <c r="R1844" s="1" t="s">
        <v>51</v>
      </c>
      <c r="S1844" s="1" t="s">
        <v>36</v>
      </c>
      <c r="T1844" s="1"/>
      <c r="Y1844" s="1"/>
    </row>
    <row r="1845" spans="1:25" x14ac:dyDescent="0.35">
      <c r="A1845" s="1">
        <v>3225</v>
      </c>
      <c r="B1845" s="1" t="str">
        <f>VLOOKUP(Table1[[#This Row],[Customer ID]],'Customer Lookup'!A:B,2,)</f>
        <v>Robyn Crawford</v>
      </c>
      <c r="C1845" s="1">
        <v>86507</v>
      </c>
      <c r="D1845" s="1" t="str">
        <f>_xlfn.XLOOKUP(Table1[[#This Row],[Product Sub-Category]],'Product Lookup'!A:A,'Product Lookup'!B:B)</f>
        <v>Appliances</v>
      </c>
      <c r="E1845" s="1">
        <v>4</v>
      </c>
      <c r="F1845" s="4">
        <v>208.16</v>
      </c>
      <c r="G1845" s="1">
        <v>0.1</v>
      </c>
      <c r="H1845" s="2">
        <v>42018</v>
      </c>
      <c r="I1845" s="2">
        <v>42018</v>
      </c>
      <c r="J1845" s="1" t="s">
        <v>31</v>
      </c>
      <c r="K1845" s="1">
        <v>38138</v>
      </c>
      <c r="L1845" s="1" t="s">
        <v>22</v>
      </c>
      <c r="M1845" s="1" t="s">
        <v>1050</v>
      </c>
      <c r="N1845" s="1" t="s">
        <v>184</v>
      </c>
      <c r="O1845" s="1" t="s">
        <v>2245</v>
      </c>
      <c r="P1845" s="1" t="s">
        <v>58</v>
      </c>
      <c r="Q1845" s="1" t="s">
        <v>196</v>
      </c>
      <c r="R1845" s="1" t="s">
        <v>51</v>
      </c>
      <c r="S1845" s="1" t="s">
        <v>36</v>
      </c>
      <c r="T1845" s="1"/>
      <c r="Y1845" s="1"/>
    </row>
    <row r="1846" spans="1:25" x14ac:dyDescent="0.35">
      <c r="A1846" s="1">
        <v>3226</v>
      </c>
      <c r="B1846" s="1" t="str">
        <f>VLOOKUP(Table1[[#This Row],[Customer ID]],'Customer Lookup'!A:B,2,)</f>
        <v>Arthur Gold</v>
      </c>
      <c r="C1846" s="1">
        <v>86507</v>
      </c>
      <c r="D1846" s="1" t="str">
        <f>_xlfn.XLOOKUP(Table1[[#This Row],[Product Sub-Category]],'Product Lookup'!A:A,'Product Lookup'!B:B)</f>
        <v>Envelopes</v>
      </c>
      <c r="E1846" s="1">
        <v>2</v>
      </c>
      <c r="F1846" s="4">
        <v>90.48</v>
      </c>
      <c r="G1846" s="1">
        <v>0.05</v>
      </c>
      <c r="H1846" s="2">
        <v>42018</v>
      </c>
      <c r="I1846" s="2">
        <v>42019</v>
      </c>
      <c r="J1846" s="1" t="s">
        <v>31</v>
      </c>
      <c r="K1846" s="1">
        <v>37075</v>
      </c>
      <c r="L1846" s="1" t="s">
        <v>32</v>
      </c>
      <c r="M1846" s="1" t="s">
        <v>1051</v>
      </c>
      <c r="N1846" s="1" t="s">
        <v>184</v>
      </c>
      <c r="O1846" s="1" t="s">
        <v>2245</v>
      </c>
      <c r="P1846" s="1" t="s">
        <v>58</v>
      </c>
      <c r="Q1846" s="1" t="s">
        <v>61</v>
      </c>
      <c r="R1846" s="1" t="s">
        <v>51</v>
      </c>
      <c r="S1846" s="1" t="s">
        <v>53</v>
      </c>
      <c r="T1846" s="1"/>
      <c r="Y1846" s="1"/>
    </row>
    <row r="1847" spans="1:25" x14ac:dyDescent="0.35">
      <c r="A1847" s="1">
        <v>3226</v>
      </c>
      <c r="B1847" s="1" t="str">
        <f>VLOOKUP(Table1[[#This Row],[Customer ID]],'Customer Lookup'!A:B,2,)</f>
        <v>Arthur Gold</v>
      </c>
      <c r="C1847" s="1">
        <v>86507</v>
      </c>
      <c r="D1847" s="1" t="str">
        <f>_xlfn.XLOOKUP(Table1[[#This Row],[Product Sub-Category]],'Product Lookup'!A:A,'Product Lookup'!B:B)</f>
        <v>Furnishings</v>
      </c>
      <c r="E1847" s="1">
        <v>1</v>
      </c>
      <c r="F1847" s="4">
        <v>9.48</v>
      </c>
      <c r="G1847" s="1">
        <v>0.05</v>
      </c>
      <c r="H1847" s="2">
        <v>42018</v>
      </c>
      <c r="I1847" s="2">
        <v>42020</v>
      </c>
      <c r="J1847" s="1" t="s">
        <v>31</v>
      </c>
      <c r="K1847" s="1">
        <v>37075</v>
      </c>
      <c r="L1847" s="1" t="s">
        <v>22</v>
      </c>
      <c r="M1847" s="1" t="s">
        <v>1051</v>
      </c>
      <c r="N1847" s="1" t="s">
        <v>184</v>
      </c>
      <c r="O1847" s="1" t="s">
        <v>2245</v>
      </c>
      <c r="P1847" s="1" t="s">
        <v>34</v>
      </c>
      <c r="Q1847" s="1" t="s">
        <v>52</v>
      </c>
      <c r="R1847" s="1" t="s">
        <v>51</v>
      </c>
      <c r="S1847" s="1" t="s">
        <v>44</v>
      </c>
      <c r="T1847" s="1"/>
      <c r="Y1847" s="1"/>
    </row>
    <row r="1848" spans="1:25" x14ac:dyDescent="0.35">
      <c r="A1848" s="1">
        <v>3226</v>
      </c>
      <c r="B1848" s="1" t="str">
        <f>VLOOKUP(Table1[[#This Row],[Customer ID]],'Customer Lookup'!A:B,2,)</f>
        <v>Arthur Gold</v>
      </c>
      <c r="C1848" s="1">
        <v>86507</v>
      </c>
      <c r="D1848" s="1" t="str">
        <f>_xlfn.XLOOKUP(Table1[[#This Row],[Product Sub-Category]],'Product Lookup'!A:A,'Product Lookup'!B:B)</f>
        <v>Pens</v>
      </c>
      <c r="E1848" s="1">
        <v>4</v>
      </c>
      <c r="F1848" s="4">
        <v>4.28</v>
      </c>
      <c r="G1848" s="1">
        <v>0.05</v>
      </c>
      <c r="H1848" s="2">
        <v>42018</v>
      </c>
      <c r="I1848" s="2">
        <v>42019</v>
      </c>
      <c r="J1848" s="1" t="s">
        <v>31</v>
      </c>
      <c r="K1848" s="1">
        <v>37075</v>
      </c>
      <c r="L1848" s="1" t="s">
        <v>32</v>
      </c>
      <c r="M1848" s="1" t="s">
        <v>1051</v>
      </c>
      <c r="N1848" s="1" t="s">
        <v>184</v>
      </c>
      <c r="O1848" s="1" t="s">
        <v>2245</v>
      </c>
      <c r="P1848" s="1" t="s">
        <v>58</v>
      </c>
      <c r="Q1848" s="1" t="s">
        <v>25</v>
      </c>
      <c r="R1848" s="1" t="s">
        <v>51</v>
      </c>
      <c r="S1848" s="1" t="s">
        <v>26</v>
      </c>
      <c r="T1848" s="1"/>
      <c r="Y1848" s="1"/>
    </row>
    <row r="1849" spans="1:25" x14ac:dyDescent="0.35">
      <c r="A1849" s="1">
        <v>3226</v>
      </c>
      <c r="B1849" s="1" t="str">
        <f>VLOOKUP(Table1[[#This Row],[Customer ID]],'Customer Lookup'!A:B,2,)</f>
        <v>Arthur Gold</v>
      </c>
      <c r="C1849" s="1">
        <v>86509</v>
      </c>
      <c r="D1849" s="1" t="str">
        <f>_xlfn.XLOOKUP(Table1[[#This Row],[Product Sub-Category]],'Product Lookup'!A:A,'Product Lookup'!B:B)</f>
        <v>Computer Peripherals</v>
      </c>
      <c r="E1849" s="1">
        <v>12</v>
      </c>
      <c r="F1849" s="4">
        <v>22.24</v>
      </c>
      <c r="G1849" s="1">
        <v>0.05</v>
      </c>
      <c r="H1849" s="2">
        <v>42183</v>
      </c>
      <c r="I1849" s="2">
        <v>42185</v>
      </c>
      <c r="J1849" s="1" t="s">
        <v>50</v>
      </c>
      <c r="K1849" s="1">
        <v>37075</v>
      </c>
      <c r="L1849" s="1" t="s">
        <v>32</v>
      </c>
      <c r="M1849" s="1" t="s">
        <v>1051</v>
      </c>
      <c r="N1849" s="1" t="s">
        <v>184</v>
      </c>
      <c r="O1849" s="1" t="s">
        <v>2244</v>
      </c>
      <c r="P1849" s="1" t="s">
        <v>73</v>
      </c>
      <c r="Q1849" s="1" t="s">
        <v>144</v>
      </c>
      <c r="R1849" s="1" t="s">
        <v>51</v>
      </c>
      <c r="S1849" s="1" t="s">
        <v>44</v>
      </c>
      <c r="T1849" s="1"/>
      <c r="Y1849" s="1"/>
    </row>
    <row r="1850" spans="1:25" x14ac:dyDescent="0.35">
      <c r="A1850" s="1">
        <v>3229</v>
      </c>
      <c r="B1850" s="1" t="str">
        <f>VLOOKUP(Table1[[#This Row],[Customer ID]],'Customer Lookup'!A:B,2,)</f>
        <v>Sharon Kessler</v>
      </c>
      <c r="C1850" s="1">
        <v>87435</v>
      </c>
      <c r="D1850" s="1" t="str">
        <f>_xlfn.XLOOKUP(Table1[[#This Row],[Product Sub-Category]],'Product Lookup'!A:A,'Product Lookup'!B:B)</f>
        <v>Binders</v>
      </c>
      <c r="E1850" s="1">
        <v>15</v>
      </c>
      <c r="F1850" s="4">
        <v>24.95</v>
      </c>
      <c r="G1850" s="1">
        <v>0.05</v>
      </c>
      <c r="H1850" s="2">
        <v>42025</v>
      </c>
      <c r="I1850" s="2">
        <v>42026</v>
      </c>
      <c r="J1850" s="1" t="s">
        <v>31</v>
      </c>
      <c r="K1850" s="1">
        <v>54880</v>
      </c>
      <c r="L1850" s="1" t="s">
        <v>32</v>
      </c>
      <c r="M1850" s="1" t="s">
        <v>1052</v>
      </c>
      <c r="N1850" s="1" t="s">
        <v>718</v>
      </c>
      <c r="O1850" s="1" t="s">
        <v>2244</v>
      </c>
      <c r="P1850" s="1" t="s">
        <v>58</v>
      </c>
      <c r="Q1850" s="1" t="s">
        <v>2236</v>
      </c>
      <c r="R1850" s="1" t="s">
        <v>51</v>
      </c>
      <c r="S1850" s="1" t="s">
        <v>53</v>
      </c>
      <c r="T1850" s="1"/>
      <c r="Y1850" s="1"/>
    </row>
    <row r="1851" spans="1:25" x14ac:dyDescent="0.35">
      <c r="A1851" s="1">
        <v>3230</v>
      </c>
      <c r="B1851" s="1" t="str">
        <f>VLOOKUP(Table1[[#This Row],[Customer ID]],'Customer Lookup'!A:B,2,)</f>
        <v>Monica Stuart</v>
      </c>
      <c r="C1851" s="1">
        <v>87435</v>
      </c>
      <c r="D1851" s="1" t="str">
        <f>_xlfn.XLOOKUP(Table1[[#This Row],[Product Sub-Category]],'Product Lookup'!A:A,'Product Lookup'!B:B)</f>
        <v>Computer Peripherals</v>
      </c>
      <c r="E1851" s="1">
        <v>9</v>
      </c>
      <c r="F1851" s="4">
        <v>15.98</v>
      </c>
      <c r="G1851" s="1">
        <v>0.05</v>
      </c>
      <c r="H1851" s="2">
        <v>42025</v>
      </c>
      <c r="I1851" s="2">
        <v>42027</v>
      </c>
      <c r="J1851" s="1" t="s">
        <v>31</v>
      </c>
      <c r="K1851" s="1">
        <v>53186</v>
      </c>
      <c r="L1851" s="1" t="s">
        <v>32</v>
      </c>
      <c r="M1851" s="1" t="s">
        <v>1053</v>
      </c>
      <c r="N1851" s="1" t="s">
        <v>718</v>
      </c>
      <c r="O1851" s="1" t="s">
        <v>2244</v>
      </c>
      <c r="P1851" s="1" t="s">
        <v>73</v>
      </c>
      <c r="Q1851" s="1" t="s">
        <v>144</v>
      </c>
      <c r="R1851" s="1" t="s">
        <v>51</v>
      </c>
      <c r="S1851" s="1" t="s">
        <v>44</v>
      </c>
      <c r="T1851" s="1"/>
      <c r="Y1851" s="1"/>
    </row>
    <row r="1852" spans="1:25" x14ac:dyDescent="0.35">
      <c r="A1852" s="1">
        <v>3230</v>
      </c>
      <c r="B1852" s="1" t="str">
        <f>VLOOKUP(Table1[[#This Row],[Customer ID]],'Customer Lookup'!A:B,2,)</f>
        <v>Monica Stuart</v>
      </c>
      <c r="C1852" s="1">
        <v>87436</v>
      </c>
      <c r="D1852" s="1" t="str">
        <f>_xlfn.XLOOKUP(Table1[[#This Row],[Product Sub-Category]],'Product Lookup'!A:A,'Product Lookup'!B:B)</f>
        <v>Binders</v>
      </c>
      <c r="E1852" s="1">
        <v>10</v>
      </c>
      <c r="F1852" s="4">
        <v>4.91</v>
      </c>
      <c r="G1852" s="1">
        <v>0.05</v>
      </c>
      <c r="H1852" s="2">
        <v>42168</v>
      </c>
      <c r="I1852" s="2">
        <v>42168</v>
      </c>
      <c r="J1852" s="1" t="s">
        <v>41</v>
      </c>
      <c r="K1852" s="1">
        <v>53186</v>
      </c>
      <c r="L1852" s="1" t="s">
        <v>22</v>
      </c>
      <c r="M1852" s="1" t="s">
        <v>1053</v>
      </c>
      <c r="N1852" s="1" t="s">
        <v>718</v>
      </c>
      <c r="O1852" s="1" t="s">
        <v>2244</v>
      </c>
      <c r="P1852" s="1" t="s">
        <v>58</v>
      </c>
      <c r="Q1852" s="1" t="s">
        <v>2236</v>
      </c>
      <c r="R1852" s="1" t="s">
        <v>51</v>
      </c>
      <c r="S1852" s="1" t="s">
        <v>53</v>
      </c>
      <c r="T1852" s="1"/>
      <c r="Y1852" s="1"/>
    </row>
    <row r="1853" spans="1:25" x14ac:dyDescent="0.35">
      <c r="A1853" s="1">
        <v>3230</v>
      </c>
      <c r="B1853" s="1" t="str">
        <f>VLOOKUP(Table1[[#This Row],[Customer ID]],'Customer Lookup'!A:B,2,)</f>
        <v>Monica Stuart</v>
      </c>
      <c r="C1853" s="1">
        <v>87436</v>
      </c>
      <c r="D1853" s="1" t="str">
        <f>_xlfn.XLOOKUP(Table1[[#This Row],[Product Sub-Category]],'Product Lookup'!A:A,'Product Lookup'!B:B)</f>
        <v>Paper</v>
      </c>
      <c r="E1853" s="1">
        <v>21</v>
      </c>
      <c r="F1853" s="4">
        <v>48.94</v>
      </c>
      <c r="G1853" s="1">
        <v>0.05</v>
      </c>
      <c r="H1853" s="2">
        <v>42168</v>
      </c>
      <c r="I1853" s="2">
        <v>42169</v>
      </c>
      <c r="J1853" s="1" t="s">
        <v>41</v>
      </c>
      <c r="K1853" s="1">
        <v>53186</v>
      </c>
      <c r="L1853" s="1" t="s">
        <v>22</v>
      </c>
      <c r="M1853" s="1" t="s">
        <v>1053</v>
      </c>
      <c r="N1853" s="1" t="s">
        <v>718</v>
      </c>
      <c r="O1853" s="1" t="s">
        <v>1097</v>
      </c>
      <c r="P1853" s="1" t="s">
        <v>58</v>
      </c>
      <c r="Q1853" s="1" t="s">
        <v>83</v>
      </c>
      <c r="R1853" s="1" t="s">
        <v>51</v>
      </c>
      <c r="S1853" s="1" t="s">
        <v>53</v>
      </c>
      <c r="T1853" s="1"/>
      <c r="Y1853" s="1"/>
    </row>
    <row r="1854" spans="1:25" x14ac:dyDescent="0.35">
      <c r="A1854" s="1">
        <v>3238</v>
      </c>
      <c r="B1854" s="1" t="str">
        <f>VLOOKUP(Table1[[#This Row],[Customer ID]],'Customer Lookup'!A:B,2,)</f>
        <v>Kathleen P Bloom</v>
      </c>
      <c r="C1854" s="1">
        <v>89564</v>
      </c>
      <c r="D1854" s="1" t="str">
        <f>_xlfn.XLOOKUP(Table1[[#This Row],[Product Sub-Category]],'Product Lookup'!A:A,'Product Lookup'!B:B)</f>
        <v>Telephones</v>
      </c>
      <c r="E1854" s="1">
        <v>5</v>
      </c>
      <c r="F1854" s="4">
        <v>115.99</v>
      </c>
      <c r="G1854" s="1">
        <v>0.1</v>
      </c>
      <c r="H1854" s="2">
        <v>42159</v>
      </c>
      <c r="I1854" s="2">
        <v>42161</v>
      </c>
      <c r="J1854" s="1" t="s">
        <v>98</v>
      </c>
      <c r="K1854" s="1">
        <v>97330</v>
      </c>
      <c r="L1854" s="1" t="s">
        <v>32</v>
      </c>
      <c r="M1854" s="1" t="s">
        <v>1054</v>
      </c>
      <c r="N1854" s="1" t="s">
        <v>90</v>
      </c>
      <c r="O1854" s="1" t="s">
        <v>2243</v>
      </c>
      <c r="P1854" s="1" t="s">
        <v>73</v>
      </c>
      <c r="Q1854" s="1" t="s">
        <v>2234</v>
      </c>
      <c r="R1854" s="1" t="s">
        <v>81</v>
      </c>
      <c r="S1854" s="1" t="s">
        <v>53</v>
      </c>
      <c r="T1854" s="1"/>
      <c r="Y1854" s="1"/>
    </row>
    <row r="1855" spans="1:25" x14ac:dyDescent="0.35">
      <c r="A1855" s="1">
        <v>3243</v>
      </c>
      <c r="B1855" s="1" t="str">
        <f>VLOOKUP(Table1[[#This Row],[Customer ID]],'Customer Lookup'!A:B,2,)</f>
        <v>Marlene Phillips</v>
      </c>
      <c r="C1855" s="1">
        <v>88329</v>
      </c>
      <c r="D1855" s="1" t="str">
        <f>_xlfn.XLOOKUP(Table1[[#This Row],[Product Sub-Category]],'Product Lookup'!A:A,'Product Lookup'!B:B)</f>
        <v>Computer Peripherals</v>
      </c>
      <c r="E1855" s="1">
        <v>3</v>
      </c>
      <c r="F1855" s="4">
        <v>7.28</v>
      </c>
      <c r="G1855" s="1">
        <v>0.05</v>
      </c>
      <c r="H1855" s="2">
        <v>42165</v>
      </c>
      <c r="I1855" s="2">
        <v>42165</v>
      </c>
      <c r="J1855" s="1" t="s">
        <v>21</v>
      </c>
      <c r="K1855" s="1">
        <v>6010</v>
      </c>
      <c r="L1855" s="1" t="s">
        <v>32</v>
      </c>
      <c r="M1855" s="1" t="s">
        <v>439</v>
      </c>
      <c r="N1855" s="1" t="s">
        <v>171</v>
      </c>
      <c r="O1855" s="1" t="s">
        <v>2243</v>
      </c>
      <c r="P1855" s="1" t="s">
        <v>73</v>
      </c>
      <c r="Q1855" s="1" t="s">
        <v>144</v>
      </c>
      <c r="R1855" s="1" t="s">
        <v>51</v>
      </c>
      <c r="S1855" s="1" t="s">
        <v>44</v>
      </c>
      <c r="T1855" s="1"/>
      <c r="Y1855" s="1"/>
    </row>
    <row r="1856" spans="1:25" x14ac:dyDescent="0.35">
      <c r="A1856" s="1">
        <v>3246</v>
      </c>
      <c r="B1856" s="1" t="str">
        <f>VLOOKUP(Table1[[#This Row],[Customer ID]],'Customer Lookup'!A:B,2,)</f>
        <v>Wanda Harris</v>
      </c>
      <c r="C1856" s="1">
        <v>88330</v>
      </c>
      <c r="D1856" s="1" t="str">
        <f>_xlfn.XLOOKUP(Table1[[#This Row],[Product Sub-Category]],'Product Lookup'!A:A,'Product Lookup'!B:B)</f>
        <v>Paper</v>
      </c>
      <c r="E1856" s="1">
        <v>4</v>
      </c>
      <c r="F1856" s="4">
        <v>5.18</v>
      </c>
      <c r="G1856" s="1">
        <v>0.05</v>
      </c>
      <c r="H1856" s="2">
        <v>42095</v>
      </c>
      <c r="I1856" s="2">
        <v>42095</v>
      </c>
      <c r="J1856" s="1" t="s">
        <v>98</v>
      </c>
      <c r="K1856" s="1">
        <v>3051</v>
      </c>
      <c r="L1856" s="1" t="s">
        <v>32</v>
      </c>
      <c r="M1856" s="1" t="s">
        <v>1055</v>
      </c>
      <c r="N1856" s="1" t="s">
        <v>155</v>
      </c>
      <c r="O1856" s="1" t="s">
        <v>2245</v>
      </c>
      <c r="P1856" s="1" t="s">
        <v>58</v>
      </c>
      <c r="Q1856" s="1" t="s">
        <v>83</v>
      </c>
      <c r="R1856" s="1" t="s">
        <v>51</v>
      </c>
      <c r="S1856" s="1" t="s">
        <v>26</v>
      </c>
      <c r="T1856" s="1"/>
      <c r="Y1856" s="1"/>
    </row>
    <row r="1857" spans="1:25" x14ac:dyDescent="0.35">
      <c r="A1857" s="1">
        <v>3248</v>
      </c>
      <c r="B1857" s="1" t="str">
        <f>VLOOKUP(Table1[[#This Row],[Customer ID]],'Customer Lookup'!A:B,2,)</f>
        <v>Earl Donnelly</v>
      </c>
      <c r="C1857" s="1">
        <v>87297</v>
      </c>
      <c r="D1857" s="1" t="str">
        <f>_xlfn.XLOOKUP(Table1[[#This Row],[Product Sub-Category]],'Product Lookup'!A:A,'Product Lookup'!B:B)</f>
        <v>Binders</v>
      </c>
      <c r="E1857" s="1">
        <v>17</v>
      </c>
      <c r="F1857" s="4">
        <v>2.78</v>
      </c>
      <c r="G1857" s="1">
        <v>0.05</v>
      </c>
      <c r="H1857" s="2">
        <v>42131</v>
      </c>
      <c r="I1857" s="2">
        <v>42132</v>
      </c>
      <c r="J1857" s="1" t="s">
        <v>21</v>
      </c>
      <c r="K1857" s="1">
        <v>70458</v>
      </c>
      <c r="L1857" s="1" t="s">
        <v>32</v>
      </c>
      <c r="M1857" s="1" t="s">
        <v>1056</v>
      </c>
      <c r="N1857" s="1" t="s">
        <v>138</v>
      </c>
      <c r="O1857" s="1" t="s">
        <v>2243</v>
      </c>
      <c r="P1857" s="1" t="s">
        <v>58</v>
      </c>
      <c r="Q1857" s="1" t="s">
        <v>2236</v>
      </c>
      <c r="R1857" s="1" t="s">
        <v>51</v>
      </c>
      <c r="S1857" s="1" t="s">
        <v>53</v>
      </c>
      <c r="T1857" s="1"/>
      <c r="Y1857" s="1"/>
    </row>
    <row r="1858" spans="1:25" x14ac:dyDescent="0.35">
      <c r="A1858" s="1">
        <v>3249</v>
      </c>
      <c r="B1858" s="1" t="str">
        <f>VLOOKUP(Table1[[#This Row],[Customer ID]],'Customer Lookup'!A:B,2,)</f>
        <v>Nicole Goldstein</v>
      </c>
      <c r="C1858" s="1">
        <v>87298</v>
      </c>
      <c r="D1858" s="1" t="str">
        <f>_xlfn.XLOOKUP(Table1[[#This Row],[Product Sub-Category]],'Product Lookup'!A:A,'Product Lookup'!B:B)</f>
        <v>Binders</v>
      </c>
      <c r="E1858" s="1">
        <v>16</v>
      </c>
      <c r="F1858" s="4">
        <v>42.8</v>
      </c>
      <c r="G1858" s="1">
        <v>0.05</v>
      </c>
      <c r="H1858" s="2">
        <v>42147</v>
      </c>
      <c r="I1858" s="2">
        <v>42148</v>
      </c>
      <c r="J1858" s="1" t="s">
        <v>21</v>
      </c>
      <c r="K1858" s="1">
        <v>21403</v>
      </c>
      <c r="L1858" s="1" t="s">
        <v>32</v>
      </c>
      <c r="M1858" s="1" t="s">
        <v>1057</v>
      </c>
      <c r="N1858" s="1" t="s">
        <v>268</v>
      </c>
      <c r="O1858" s="1" t="s">
        <v>2243</v>
      </c>
      <c r="P1858" s="1" t="s">
        <v>58</v>
      </c>
      <c r="Q1858" s="1" t="s">
        <v>2236</v>
      </c>
      <c r="R1858" s="1" t="s">
        <v>81</v>
      </c>
      <c r="S1858" s="1" t="s">
        <v>53</v>
      </c>
      <c r="T1858" s="1"/>
      <c r="Y1858" s="1"/>
    </row>
    <row r="1859" spans="1:25" x14ac:dyDescent="0.35">
      <c r="A1859" s="1">
        <v>3251</v>
      </c>
      <c r="B1859" s="1" t="str">
        <f>VLOOKUP(Table1[[#This Row],[Customer ID]],'Customer Lookup'!A:B,2,)</f>
        <v>Peter Brooks</v>
      </c>
      <c r="C1859" s="1">
        <v>39076</v>
      </c>
      <c r="D1859" s="1" t="str">
        <f>_xlfn.XLOOKUP(Table1[[#This Row],[Product Sub-Category]],'Product Lookup'!A:A,'Product Lookup'!B:B)</f>
        <v>Paper</v>
      </c>
      <c r="E1859" s="1">
        <v>76</v>
      </c>
      <c r="F1859" s="4">
        <v>5.28</v>
      </c>
      <c r="G1859" s="1">
        <v>0.05</v>
      </c>
      <c r="H1859" s="2">
        <v>42166</v>
      </c>
      <c r="I1859" s="2">
        <v>42167</v>
      </c>
      <c r="J1859" s="1" t="s">
        <v>41</v>
      </c>
      <c r="K1859" s="1">
        <v>10112</v>
      </c>
      <c r="L1859" s="1" t="s">
        <v>32</v>
      </c>
      <c r="M1859" s="1" t="s">
        <v>79</v>
      </c>
      <c r="N1859" s="1" t="s">
        <v>62</v>
      </c>
      <c r="O1859" s="1" t="s">
        <v>2243</v>
      </c>
      <c r="P1859" s="1" t="s">
        <v>58</v>
      </c>
      <c r="Q1859" s="1" t="s">
        <v>83</v>
      </c>
      <c r="R1859" s="1" t="s">
        <v>81</v>
      </c>
      <c r="S1859" s="1" t="s">
        <v>53</v>
      </c>
      <c r="T1859" s="1"/>
      <c r="Y1859" s="1"/>
    </row>
    <row r="1860" spans="1:25" x14ac:dyDescent="0.35">
      <c r="A1860" s="1">
        <v>3252</v>
      </c>
      <c r="B1860" s="1" t="str">
        <f>VLOOKUP(Table1[[#This Row],[Customer ID]],'Customer Lookup'!A:B,2,)</f>
        <v>Milton Harrell</v>
      </c>
      <c r="C1860" s="1">
        <v>87296</v>
      </c>
      <c r="D1860" s="1" t="str">
        <f>_xlfn.XLOOKUP(Table1[[#This Row],[Product Sub-Category]],'Product Lookup'!A:A,'Product Lookup'!B:B)</f>
        <v>Paper</v>
      </c>
      <c r="E1860" s="1">
        <v>1</v>
      </c>
      <c r="F1860" s="4">
        <v>11.34</v>
      </c>
      <c r="G1860" s="1">
        <v>0.05</v>
      </c>
      <c r="H1860" s="2">
        <v>42093</v>
      </c>
      <c r="I1860" s="2">
        <v>42095</v>
      </c>
      <c r="J1860" s="1" t="s">
        <v>41</v>
      </c>
      <c r="K1860" s="1">
        <v>12306</v>
      </c>
      <c r="L1860" s="1" t="s">
        <v>32</v>
      </c>
      <c r="M1860" s="1" t="s">
        <v>1058</v>
      </c>
      <c r="N1860" s="1" t="s">
        <v>62</v>
      </c>
      <c r="O1860" s="1" t="s">
        <v>2243</v>
      </c>
      <c r="P1860" s="1" t="s">
        <v>58</v>
      </c>
      <c r="Q1860" s="1" t="s">
        <v>83</v>
      </c>
      <c r="R1860" s="1" t="s">
        <v>51</v>
      </c>
      <c r="S1860" s="1" t="s">
        <v>53</v>
      </c>
      <c r="T1860" s="1"/>
      <c r="Y1860" s="1"/>
    </row>
    <row r="1861" spans="1:25" x14ac:dyDescent="0.35">
      <c r="A1861" s="1">
        <v>3252</v>
      </c>
      <c r="B1861" s="1" t="str">
        <f>VLOOKUP(Table1[[#This Row],[Customer ID]],'Customer Lookup'!A:B,2,)</f>
        <v>Milton Harrell</v>
      </c>
      <c r="C1861" s="1">
        <v>87299</v>
      </c>
      <c r="D1861" s="1" t="str">
        <f>_xlfn.XLOOKUP(Table1[[#This Row],[Product Sub-Category]],'Product Lookup'!A:A,'Product Lookup'!B:B)</f>
        <v>Paper</v>
      </c>
      <c r="E1861" s="1">
        <v>19</v>
      </c>
      <c r="F1861" s="4">
        <v>5.28</v>
      </c>
      <c r="G1861" s="1">
        <v>0.05</v>
      </c>
      <c r="H1861" s="2">
        <v>42166</v>
      </c>
      <c r="I1861" s="2">
        <v>42167</v>
      </c>
      <c r="J1861" s="1" t="s">
        <v>41</v>
      </c>
      <c r="K1861" s="1">
        <v>12306</v>
      </c>
      <c r="L1861" s="1" t="s">
        <v>32</v>
      </c>
      <c r="M1861" s="1" t="s">
        <v>1058</v>
      </c>
      <c r="N1861" s="1" t="s">
        <v>62</v>
      </c>
      <c r="O1861" s="1" t="s">
        <v>2245</v>
      </c>
      <c r="P1861" s="1" t="s">
        <v>58</v>
      </c>
      <c r="Q1861" s="1" t="s">
        <v>83</v>
      </c>
      <c r="R1861" s="1" t="s">
        <v>81</v>
      </c>
      <c r="S1861" s="1" t="s">
        <v>53</v>
      </c>
      <c r="T1861" s="1"/>
      <c r="Y1861" s="1"/>
    </row>
    <row r="1862" spans="1:25" x14ac:dyDescent="0.35">
      <c r="A1862" s="1">
        <v>3255</v>
      </c>
      <c r="B1862" s="1" t="str">
        <f>VLOOKUP(Table1[[#This Row],[Customer ID]],'Customer Lookup'!A:B,2,)</f>
        <v>Maureen Whitley</v>
      </c>
      <c r="C1862" s="1">
        <v>90488</v>
      </c>
      <c r="D1862" s="1" t="str">
        <f>_xlfn.XLOOKUP(Table1[[#This Row],[Product Sub-Category]],'Product Lookup'!A:A,'Product Lookup'!B:B)</f>
        <v>Computer Peripherals</v>
      </c>
      <c r="E1862" s="1">
        <v>2</v>
      </c>
      <c r="F1862" s="4">
        <v>47.98</v>
      </c>
      <c r="G1862" s="1">
        <v>0.05</v>
      </c>
      <c r="H1862" s="2">
        <v>42053</v>
      </c>
      <c r="I1862" s="2">
        <v>42055</v>
      </c>
      <c r="J1862" s="1" t="s">
        <v>41</v>
      </c>
      <c r="K1862" s="1">
        <v>33319</v>
      </c>
      <c r="L1862" s="1" t="s">
        <v>32</v>
      </c>
      <c r="M1862" s="1" t="s">
        <v>1059</v>
      </c>
      <c r="N1862" s="1" t="s">
        <v>242</v>
      </c>
      <c r="O1862" s="1" t="s">
        <v>1097</v>
      </c>
      <c r="P1862" s="1" t="s">
        <v>73</v>
      </c>
      <c r="Q1862" s="1" t="s">
        <v>144</v>
      </c>
      <c r="R1862" s="1" t="s">
        <v>42</v>
      </c>
      <c r="S1862" s="1" t="s">
        <v>44</v>
      </c>
      <c r="T1862" s="1"/>
      <c r="Y1862" s="1"/>
    </row>
    <row r="1863" spans="1:25" x14ac:dyDescent="0.35">
      <c r="A1863" s="1">
        <v>3257</v>
      </c>
      <c r="B1863" s="1" t="str">
        <f>VLOOKUP(Table1[[#This Row],[Customer ID]],'Customer Lookup'!A:B,2,)</f>
        <v>Sharon Marcus</v>
      </c>
      <c r="C1863" s="1">
        <v>88825</v>
      </c>
      <c r="D1863" s="1" t="str">
        <f>_xlfn.XLOOKUP(Table1[[#This Row],[Product Sub-Category]],'Product Lookup'!A:A,'Product Lookup'!B:B)</f>
        <v>Tables</v>
      </c>
      <c r="E1863" s="1">
        <v>15</v>
      </c>
      <c r="F1863" s="4">
        <v>349.45</v>
      </c>
      <c r="G1863" s="1">
        <v>0.1</v>
      </c>
      <c r="H1863" s="2">
        <v>42150</v>
      </c>
      <c r="I1863" s="2">
        <v>42151</v>
      </c>
      <c r="J1863" s="1" t="s">
        <v>31</v>
      </c>
      <c r="K1863" s="1">
        <v>98632</v>
      </c>
      <c r="L1863" s="1" t="s">
        <v>22</v>
      </c>
      <c r="M1863" s="1" t="s">
        <v>1060</v>
      </c>
      <c r="N1863" s="1" t="s">
        <v>29</v>
      </c>
      <c r="O1863" s="1" t="s">
        <v>1097</v>
      </c>
      <c r="P1863" s="1" t="s">
        <v>34</v>
      </c>
      <c r="Q1863" s="1" t="s">
        <v>123</v>
      </c>
      <c r="R1863" s="1" t="s">
        <v>104</v>
      </c>
      <c r="S1863" s="1" t="s">
        <v>36</v>
      </c>
      <c r="T1863" s="1"/>
      <c r="Y1863" s="1"/>
    </row>
    <row r="1864" spans="1:25" x14ac:dyDescent="0.35">
      <c r="A1864" s="1">
        <v>3257</v>
      </c>
      <c r="B1864" s="1" t="str">
        <f>VLOOKUP(Table1[[#This Row],[Customer ID]],'Customer Lookup'!A:B,2,)</f>
        <v>Sharon Marcus</v>
      </c>
      <c r="C1864" s="1">
        <v>88826</v>
      </c>
      <c r="D1864" s="1" t="str">
        <f>_xlfn.XLOOKUP(Table1[[#This Row],[Product Sub-Category]],'Product Lookup'!A:A,'Product Lookup'!B:B)</f>
        <v>Furnishings</v>
      </c>
      <c r="E1864" s="1">
        <v>26</v>
      </c>
      <c r="F1864" s="4">
        <v>25.38</v>
      </c>
      <c r="G1864" s="1">
        <v>0.05</v>
      </c>
      <c r="H1864" s="2">
        <v>42137</v>
      </c>
      <c r="I1864" s="2">
        <v>42139</v>
      </c>
      <c r="J1864" s="1" t="s">
        <v>50</v>
      </c>
      <c r="K1864" s="1">
        <v>98632</v>
      </c>
      <c r="L1864" s="1" t="s">
        <v>32</v>
      </c>
      <c r="M1864" s="1" t="s">
        <v>1060</v>
      </c>
      <c r="N1864" s="1" t="s">
        <v>29</v>
      </c>
      <c r="O1864" s="1" t="s">
        <v>1097</v>
      </c>
      <c r="P1864" s="1" t="s">
        <v>34</v>
      </c>
      <c r="Q1864" s="1" t="s">
        <v>52</v>
      </c>
      <c r="R1864" s="1" t="s">
        <v>104</v>
      </c>
      <c r="S1864" s="1" t="s">
        <v>44</v>
      </c>
      <c r="T1864" s="1"/>
      <c r="Y1864" s="1"/>
    </row>
    <row r="1865" spans="1:25" x14ac:dyDescent="0.35">
      <c r="A1865" s="1">
        <v>3258</v>
      </c>
      <c r="B1865" s="1" t="str">
        <f>VLOOKUP(Table1[[#This Row],[Customer ID]],'Customer Lookup'!A:B,2,)</f>
        <v>Gretchen Best Wilkins</v>
      </c>
      <c r="C1865" s="1">
        <v>88824</v>
      </c>
      <c r="D1865" s="1" t="str">
        <f>_xlfn.XLOOKUP(Table1[[#This Row],[Product Sub-Category]],'Product Lookup'!A:A,'Product Lookup'!B:B)</f>
        <v>Computer Peripherals</v>
      </c>
      <c r="E1865" s="1">
        <v>11</v>
      </c>
      <c r="F1865" s="4">
        <v>55.94</v>
      </c>
      <c r="G1865" s="1">
        <v>0.05</v>
      </c>
      <c r="H1865" s="2">
        <v>42084</v>
      </c>
      <c r="I1865" s="2">
        <v>42086</v>
      </c>
      <c r="J1865" s="1" t="s">
        <v>31</v>
      </c>
      <c r="K1865" s="1">
        <v>98037</v>
      </c>
      <c r="L1865" s="1" t="s">
        <v>32</v>
      </c>
      <c r="M1865" s="1" t="s">
        <v>1061</v>
      </c>
      <c r="N1865" s="1" t="s">
        <v>29</v>
      </c>
      <c r="O1865" s="1" t="s">
        <v>2244</v>
      </c>
      <c r="P1865" s="1" t="s">
        <v>73</v>
      </c>
      <c r="Q1865" s="1" t="s">
        <v>144</v>
      </c>
      <c r="R1865" s="1" t="s">
        <v>104</v>
      </c>
      <c r="S1865" s="1" t="s">
        <v>53</v>
      </c>
      <c r="T1865" s="1"/>
      <c r="Y1865" s="1"/>
    </row>
    <row r="1866" spans="1:25" x14ac:dyDescent="0.35">
      <c r="A1866" s="1">
        <v>3261</v>
      </c>
      <c r="B1866" s="1" t="str">
        <f>VLOOKUP(Table1[[#This Row],[Customer ID]],'Customer Lookup'!A:B,2,)</f>
        <v>Steven Long</v>
      </c>
      <c r="C1866" s="1">
        <v>90296</v>
      </c>
      <c r="D1866" s="1" t="str">
        <f>_xlfn.XLOOKUP(Table1[[#This Row],[Product Sub-Category]],'Product Lookup'!A:A,'Product Lookup'!B:B)</f>
        <v>Furnishings</v>
      </c>
      <c r="E1866" s="1">
        <v>10</v>
      </c>
      <c r="F1866" s="4">
        <v>105.34</v>
      </c>
      <c r="G1866" s="1">
        <v>0.1</v>
      </c>
      <c r="H1866" s="2">
        <v>42180</v>
      </c>
      <c r="I1866" s="2">
        <v>42181</v>
      </c>
      <c r="J1866" s="1" t="s">
        <v>31</v>
      </c>
      <c r="K1866" s="1">
        <v>49221</v>
      </c>
      <c r="L1866" s="1" t="s">
        <v>22</v>
      </c>
      <c r="M1866" s="1" t="s">
        <v>1062</v>
      </c>
      <c r="N1866" s="1" t="s">
        <v>215</v>
      </c>
      <c r="O1866" s="1" t="s">
        <v>1097</v>
      </c>
      <c r="P1866" s="1" t="s">
        <v>34</v>
      </c>
      <c r="Q1866" s="1" t="s">
        <v>52</v>
      </c>
      <c r="R1866" s="1" t="s">
        <v>104</v>
      </c>
      <c r="S1866" s="1" t="s">
        <v>178</v>
      </c>
      <c r="T1866" s="1"/>
      <c r="Y1866" s="1"/>
    </row>
    <row r="1867" spans="1:25" x14ac:dyDescent="0.35">
      <c r="A1867" s="1">
        <v>3264</v>
      </c>
      <c r="B1867" s="1" t="str">
        <f>VLOOKUP(Table1[[#This Row],[Customer ID]],'Customer Lookup'!A:B,2,)</f>
        <v>Becky Puckett</v>
      </c>
      <c r="C1867" s="1">
        <v>89835</v>
      </c>
      <c r="D1867" s="1" t="str">
        <f>_xlfn.XLOOKUP(Table1[[#This Row],[Product Sub-Category]],'Product Lookup'!A:A,'Product Lookup'!B:B)</f>
        <v>Paper</v>
      </c>
      <c r="E1867" s="1">
        <v>5</v>
      </c>
      <c r="F1867" s="4">
        <v>9.99</v>
      </c>
      <c r="G1867" s="1">
        <v>0.05</v>
      </c>
      <c r="H1867" s="2">
        <v>42143</v>
      </c>
      <c r="I1867" s="2">
        <v>42145</v>
      </c>
      <c r="J1867" s="1" t="s">
        <v>50</v>
      </c>
      <c r="K1867" s="1">
        <v>95501</v>
      </c>
      <c r="L1867" s="1" t="s">
        <v>32</v>
      </c>
      <c r="M1867" s="1" t="s">
        <v>1063</v>
      </c>
      <c r="N1867" s="1" t="s">
        <v>37</v>
      </c>
      <c r="O1867" s="1" t="s">
        <v>2243</v>
      </c>
      <c r="P1867" s="1" t="s">
        <v>58</v>
      </c>
      <c r="Q1867" s="1" t="s">
        <v>83</v>
      </c>
      <c r="R1867" s="1" t="s">
        <v>81</v>
      </c>
      <c r="S1867" s="1" t="s">
        <v>53</v>
      </c>
      <c r="T1867" s="1"/>
      <c r="Y1867" s="1"/>
    </row>
    <row r="1868" spans="1:25" x14ac:dyDescent="0.35">
      <c r="A1868" s="1">
        <v>3266</v>
      </c>
      <c r="B1868" s="1" t="str">
        <f>VLOOKUP(Table1[[#This Row],[Customer ID]],'Customer Lookup'!A:B,2,)</f>
        <v>Edgar Kumar</v>
      </c>
      <c r="C1868" s="1">
        <v>89836</v>
      </c>
      <c r="D1868" s="1" t="str">
        <f>_xlfn.XLOOKUP(Table1[[#This Row],[Product Sub-Category]],'Product Lookup'!A:A,'Product Lookup'!B:B)</f>
        <v>Chairs</v>
      </c>
      <c r="E1868" s="1">
        <v>14</v>
      </c>
      <c r="F1868" s="4">
        <v>122.99</v>
      </c>
      <c r="G1868" s="1">
        <v>0.1</v>
      </c>
      <c r="H1868" s="2">
        <v>42032</v>
      </c>
      <c r="I1868" s="2">
        <v>42033</v>
      </c>
      <c r="J1868" s="1" t="s">
        <v>41</v>
      </c>
      <c r="K1868" s="1">
        <v>4073</v>
      </c>
      <c r="L1868" s="1" t="s">
        <v>22</v>
      </c>
      <c r="M1868" s="1" t="s">
        <v>276</v>
      </c>
      <c r="N1868" s="1" t="s">
        <v>147</v>
      </c>
      <c r="O1868" s="1" t="s">
        <v>2243</v>
      </c>
      <c r="P1868" s="1" t="s">
        <v>34</v>
      </c>
      <c r="Q1868" s="1" t="s">
        <v>35</v>
      </c>
      <c r="R1868" s="1" t="s">
        <v>81</v>
      </c>
      <c r="S1868" s="1" t="s">
        <v>36</v>
      </c>
      <c r="T1868" s="1"/>
      <c r="Y1868" s="1"/>
    </row>
    <row r="1869" spans="1:25" x14ac:dyDescent="0.35">
      <c r="A1869" s="1">
        <v>3269</v>
      </c>
      <c r="B1869" s="1" t="str">
        <f>VLOOKUP(Table1[[#This Row],[Customer ID]],'Customer Lookup'!A:B,2,)</f>
        <v>Billie Stern</v>
      </c>
      <c r="C1869" s="1">
        <v>89836</v>
      </c>
      <c r="D1869" s="1" t="str">
        <f>_xlfn.XLOOKUP(Table1[[#This Row],[Product Sub-Category]],'Product Lookup'!A:A,'Product Lookup'!B:B)</f>
        <v>Appliances</v>
      </c>
      <c r="E1869" s="1">
        <v>12</v>
      </c>
      <c r="F1869" s="4">
        <v>60.97</v>
      </c>
      <c r="G1869" s="1">
        <v>0.05</v>
      </c>
      <c r="H1869" s="2">
        <v>42032</v>
      </c>
      <c r="I1869" s="2">
        <v>42034</v>
      </c>
      <c r="J1869" s="1" t="s">
        <v>41</v>
      </c>
      <c r="K1869" s="1">
        <v>7060</v>
      </c>
      <c r="L1869" s="1" t="s">
        <v>22</v>
      </c>
      <c r="M1869" s="1" t="s">
        <v>1064</v>
      </c>
      <c r="N1869" s="1" t="s">
        <v>46</v>
      </c>
      <c r="O1869" s="1" t="s">
        <v>1097</v>
      </c>
      <c r="P1869" s="1" t="s">
        <v>58</v>
      </c>
      <c r="Q1869" s="1" t="s">
        <v>196</v>
      </c>
      <c r="R1869" s="1" t="s">
        <v>81</v>
      </c>
      <c r="S1869" s="1" t="s">
        <v>53</v>
      </c>
      <c r="T1869" s="1"/>
      <c r="Y1869" s="1"/>
    </row>
    <row r="1870" spans="1:25" x14ac:dyDescent="0.35">
      <c r="A1870" s="1">
        <v>3275</v>
      </c>
      <c r="B1870" s="1" t="str">
        <f>VLOOKUP(Table1[[#This Row],[Customer ID]],'Customer Lookup'!A:B,2,)</f>
        <v>Tamara Dickinson</v>
      </c>
      <c r="C1870" s="1">
        <v>86233</v>
      </c>
      <c r="D1870" s="1" t="str">
        <f>_xlfn.XLOOKUP(Table1[[#This Row],[Product Sub-Category]],'Product Lookup'!A:A,'Product Lookup'!B:B)</f>
        <v>Storage</v>
      </c>
      <c r="E1870" s="1">
        <v>9</v>
      </c>
      <c r="F1870" s="4">
        <v>13.48</v>
      </c>
      <c r="G1870" s="1">
        <v>0.05</v>
      </c>
      <c r="H1870" s="2">
        <v>42084</v>
      </c>
      <c r="I1870" s="2">
        <v>42086</v>
      </c>
      <c r="J1870" s="1" t="s">
        <v>98</v>
      </c>
      <c r="K1870" s="1">
        <v>98273</v>
      </c>
      <c r="L1870" s="1" t="s">
        <v>32</v>
      </c>
      <c r="M1870" s="1" t="s">
        <v>747</v>
      </c>
      <c r="N1870" s="1" t="s">
        <v>29</v>
      </c>
      <c r="O1870" s="1" t="s">
        <v>1097</v>
      </c>
      <c r="P1870" s="1" t="s">
        <v>58</v>
      </c>
      <c r="Q1870" s="1" t="s">
        <v>119</v>
      </c>
      <c r="R1870" s="1" t="s">
        <v>42</v>
      </c>
      <c r="S1870" s="1" t="s">
        <v>53</v>
      </c>
      <c r="T1870" s="1"/>
      <c r="Y1870" s="1"/>
    </row>
    <row r="1871" spans="1:25" x14ac:dyDescent="0.35">
      <c r="A1871" s="1">
        <v>3275</v>
      </c>
      <c r="B1871" s="1" t="str">
        <f>VLOOKUP(Table1[[#This Row],[Customer ID]],'Customer Lookup'!A:B,2,)</f>
        <v>Tamara Dickinson</v>
      </c>
      <c r="C1871" s="1">
        <v>86234</v>
      </c>
      <c r="D1871" s="1" t="str">
        <f>_xlfn.XLOOKUP(Table1[[#This Row],[Product Sub-Category]],'Product Lookup'!A:A,'Product Lookup'!B:B)</f>
        <v>Copiers</v>
      </c>
      <c r="E1871" s="1">
        <v>12</v>
      </c>
      <c r="F1871" s="4">
        <v>449.99</v>
      </c>
      <c r="G1871" s="1">
        <v>0.1</v>
      </c>
      <c r="H1871" s="2">
        <v>42005</v>
      </c>
      <c r="I1871" s="2">
        <v>42009</v>
      </c>
      <c r="J1871" s="1" t="s">
        <v>98</v>
      </c>
      <c r="K1871" s="1">
        <v>98273</v>
      </c>
      <c r="L1871" s="1" t="s">
        <v>32</v>
      </c>
      <c r="M1871" s="1" t="s">
        <v>747</v>
      </c>
      <c r="N1871" s="1" t="s">
        <v>29</v>
      </c>
      <c r="O1871" s="1" t="s">
        <v>1097</v>
      </c>
      <c r="P1871" s="1" t="s">
        <v>73</v>
      </c>
      <c r="Q1871" s="1" t="s">
        <v>2241</v>
      </c>
      <c r="R1871" s="1" t="s">
        <v>51</v>
      </c>
      <c r="S1871" s="1" t="s">
        <v>178</v>
      </c>
      <c r="T1871" s="1"/>
      <c r="Y1871" s="1"/>
    </row>
    <row r="1872" spans="1:25" x14ac:dyDescent="0.35">
      <c r="A1872" s="1">
        <v>3275</v>
      </c>
      <c r="B1872" s="1" t="str">
        <f>VLOOKUP(Table1[[#This Row],[Customer ID]],'Customer Lookup'!A:B,2,)</f>
        <v>Tamara Dickinson</v>
      </c>
      <c r="C1872" s="1">
        <v>86234</v>
      </c>
      <c r="D1872" s="1" t="str">
        <f>_xlfn.XLOOKUP(Table1[[#This Row],[Product Sub-Category]],'Product Lookup'!A:A,'Product Lookup'!B:B)</f>
        <v>Pens</v>
      </c>
      <c r="E1872" s="1">
        <v>6</v>
      </c>
      <c r="F1872" s="4">
        <v>5.84</v>
      </c>
      <c r="G1872" s="1">
        <v>0.05</v>
      </c>
      <c r="H1872" s="2">
        <v>42005</v>
      </c>
      <c r="I1872" s="2">
        <v>42014</v>
      </c>
      <c r="J1872" s="1" t="s">
        <v>98</v>
      </c>
      <c r="K1872" s="1">
        <v>98273</v>
      </c>
      <c r="L1872" s="1" t="s">
        <v>32</v>
      </c>
      <c r="M1872" s="1" t="s">
        <v>747</v>
      </c>
      <c r="N1872" s="1" t="s">
        <v>29</v>
      </c>
      <c r="O1872" s="1" t="s">
        <v>2245</v>
      </c>
      <c r="P1872" s="1" t="s">
        <v>58</v>
      </c>
      <c r="Q1872" s="1" t="s">
        <v>25</v>
      </c>
      <c r="R1872" s="1" t="s">
        <v>51</v>
      </c>
      <c r="S1872" s="1" t="s">
        <v>26</v>
      </c>
      <c r="T1872" s="1"/>
      <c r="Y1872" s="1"/>
    </row>
    <row r="1873" spans="1:25" x14ac:dyDescent="0.35">
      <c r="A1873" s="1">
        <v>3279</v>
      </c>
      <c r="B1873" s="1" t="str">
        <f>VLOOKUP(Table1[[#This Row],[Customer ID]],'Customer Lookup'!A:B,2,)</f>
        <v>Ricky Allred</v>
      </c>
      <c r="C1873" s="1">
        <v>90766</v>
      </c>
      <c r="D1873" s="1" t="str">
        <f>_xlfn.XLOOKUP(Table1[[#This Row],[Product Sub-Category]],'Product Lookup'!A:A,'Product Lookup'!B:B)</f>
        <v>Storage</v>
      </c>
      <c r="E1873" s="1">
        <v>4</v>
      </c>
      <c r="F1873" s="4">
        <v>89.83</v>
      </c>
      <c r="G1873" s="1">
        <v>0.05</v>
      </c>
      <c r="H1873" s="2">
        <v>42100</v>
      </c>
      <c r="I1873" s="2">
        <v>42102</v>
      </c>
      <c r="J1873" s="1" t="s">
        <v>21</v>
      </c>
      <c r="K1873" s="1">
        <v>29203</v>
      </c>
      <c r="L1873" s="1" t="s">
        <v>32</v>
      </c>
      <c r="M1873" s="1" t="s">
        <v>953</v>
      </c>
      <c r="N1873" s="1" t="s">
        <v>443</v>
      </c>
      <c r="O1873" s="1" t="s">
        <v>2245</v>
      </c>
      <c r="P1873" s="1" t="s">
        <v>58</v>
      </c>
      <c r="Q1873" s="1" t="s">
        <v>119</v>
      </c>
      <c r="R1873" s="1" t="s">
        <v>42</v>
      </c>
      <c r="S1873" s="1" t="s">
        <v>178</v>
      </c>
      <c r="T1873" s="1"/>
      <c r="Y1873" s="1"/>
    </row>
    <row r="1874" spans="1:25" x14ac:dyDescent="0.35">
      <c r="A1874" s="1">
        <v>3279</v>
      </c>
      <c r="B1874" s="1" t="str">
        <f>VLOOKUP(Table1[[#This Row],[Customer ID]],'Customer Lookup'!A:B,2,)</f>
        <v>Ricky Allred</v>
      </c>
      <c r="C1874" s="1">
        <v>90766</v>
      </c>
      <c r="D1874" s="1" t="str">
        <f>_xlfn.XLOOKUP(Table1[[#This Row],[Product Sub-Category]],'Product Lookup'!A:A,'Product Lookup'!B:B)</f>
        <v>Storage</v>
      </c>
      <c r="E1874" s="1">
        <v>12</v>
      </c>
      <c r="F1874" s="4">
        <v>13.43</v>
      </c>
      <c r="G1874" s="1">
        <v>0.05</v>
      </c>
      <c r="H1874" s="2">
        <v>42100</v>
      </c>
      <c r="I1874" s="2">
        <v>42102</v>
      </c>
      <c r="J1874" s="1" t="s">
        <v>21</v>
      </c>
      <c r="K1874" s="1">
        <v>29203</v>
      </c>
      <c r="L1874" s="1" t="s">
        <v>32</v>
      </c>
      <c r="M1874" s="1" t="s">
        <v>953</v>
      </c>
      <c r="N1874" s="1" t="s">
        <v>443</v>
      </c>
      <c r="O1874" s="1" t="s">
        <v>2245</v>
      </c>
      <c r="P1874" s="1" t="s">
        <v>58</v>
      </c>
      <c r="Q1874" s="1" t="s">
        <v>119</v>
      </c>
      <c r="R1874" s="1" t="s">
        <v>42</v>
      </c>
      <c r="S1874" s="1" t="s">
        <v>53</v>
      </c>
      <c r="T1874" s="1"/>
      <c r="Y1874" s="1"/>
    </row>
    <row r="1875" spans="1:25" x14ac:dyDescent="0.35">
      <c r="A1875" s="1">
        <v>3279</v>
      </c>
      <c r="B1875" s="1" t="str">
        <f>VLOOKUP(Table1[[#This Row],[Customer ID]],'Customer Lookup'!A:B,2,)</f>
        <v>Ricky Allred</v>
      </c>
      <c r="C1875" s="1">
        <v>90766</v>
      </c>
      <c r="D1875" s="1" t="str">
        <f>_xlfn.XLOOKUP(Table1[[#This Row],[Product Sub-Category]],'Product Lookup'!A:A,'Product Lookup'!B:B)</f>
        <v>Telephones</v>
      </c>
      <c r="E1875" s="1">
        <v>11</v>
      </c>
      <c r="F1875" s="4">
        <v>125.99</v>
      </c>
      <c r="G1875" s="1">
        <v>0.1</v>
      </c>
      <c r="H1875" s="2">
        <v>42100</v>
      </c>
      <c r="I1875" s="2">
        <v>42100</v>
      </c>
      <c r="J1875" s="1" t="s">
        <v>21</v>
      </c>
      <c r="K1875" s="1">
        <v>29203</v>
      </c>
      <c r="L1875" s="1" t="s">
        <v>32</v>
      </c>
      <c r="M1875" s="1" t="s">
        <v>953</v>
      </c>
      <c r="N1875" s="1" t="s">
        <v>443</v>
      </c>
      <c r="O1875" s="1" t="s">
        <v>2245</v>
      </c>
      <c r="P1875" s="1" t="s">
        <v>73</v>
      </c>
      <c r="Q1875" s="1" t="s">
        <v>2234</v>
      </c>
      <c r="R1875" s="1" t="s">
        <v>42</v>
      </c>
      <c r="S1875" s="1" t="s">
        <v>53</v>
      </c>
      <c r="T1875" s="1"/>
      <c r="Y1875" s="1"/>
    </row>
    <row r="1876" spans="1:25" x14ac:dyDescent="0.35">
      <c r="A1876" s="1">
        <v>3279</v>
      </c>
      <c r="B1876" s="1" t="str">
        <f>VLOOKUP(Table1[[#This Row],[Customer ID]],'Customer Lookup'!A:B,2,)</f>
        <v>Ricky Allred</v>
      </c>
      <c r="C1876" s="1">
        <v>90767</v>
      </c>
      <c r="D1876" s="1" t="str">
        <f>_xlfn.XLOOKUP(Table1[[#This Row],[Product Sub-Category]],'Product Lookup'!A:A,'Product Lookup'!B:B)</f>
        <v>Telephones</v>
      </c>
      <c r="E1876" s="1">
        <v>3</v>
      </c>
      <c r="F1876" s="4">
        <v>45.99</v>
      </c>
      <c r="G1876" s="1">
        <v>0.05</v>
      </c>
      <c r="H1876" s="2">
        <v>42077</v>
      </c>
      <c r="I1876" s="2">
        <v>42079</v>
      </c>
      <c r="J1876" s="1" t="s">
        <v>50</v>
      </c>
      <c r="K1876" s="1">
        <v>29203</v>
      </c>
      <c r="L1876" s="1" t="s">
        <v>32</v>
      </c>
      <c r="M1876" s="1" t="s">
        <v>953</v>
      </c>
      <c r="N1876" s="1" t="s">
        <v>443</v>
      </c>
      <c r="O1876" s="1" t="s">
        <v>2245</v>
      </c>
      <c r="P1876" s="1" t="s">
        <v>73</v>
      </c>
      <c r="Q1876" s="1" t="s">
        <v>2234</v>
      </c>
      <c r="R1876" s="1" t="s">
        <v>42</v>
      </c>
      <c r="S1876" s="1" t="s">
        <v>53</v>
      </c>
      <c r="T1876" s="1"/>
      <c r="Y1876" s="1"/>
    </row>
    <row r="1877" spans="1:25" x14ac:dyDescent="0.35">
      <c r="A1877" s="1">
        <v>3283</v>
      </c>
      <c r="B1877" s="1" t="str">
        <f>VLOOKUP(Table1[[#This Row],[Customer ID]],'Customer Lookup'!A:B,2,)</f>
        <v>William Woodard</v>
      </c>
      <c r="C1877" s="1">
        <v>90752</v>
      </c>
      <c r="D1877" s="1" t="str">
        <f>_xlfn.XLOOKUP(Table1[[#This Row],[Product Sub-Category]],'Product Lookup'!A:A,'Product Lookup'!B:B)</f>
        <v>Appliances</v>
      </c>
      <c r="E1877" s="1">
        <v>5</v>
      </c>
      <c r="F1877" s="4">
        <v>363.25</v>
      </c>
      <c r="G1877" s="1">
        <v>0.1</v>
      </c>
      <c r="H1877" s="2">
        <v>42115</v>
      </c>
      <c r="I1877" s="2">
        <v>42115</v>
      </c>
      <c r="J1877" s="1" t="s">
        <v>41</v>
      </c>
      <c r="K1877" s="1">
        <v>33156</v>
      </c>
      <c r="L1877" s="1" t="s">
        <v>22</v>
      </c>
      <c r="M1877" s="1" t="s">
        <v>1065</v>
      </c>
      <c r="N1877" s="1" t="s">
        <v>242</v>
      </c>
      <c r="O1877" s="1" t="s">
        <v>2245</v>
      </c>
      <c r="P1877" s="1" t="s">
        <v>58</v>
      </c>
      <c r="Q1877" s="1" t="s">
        <v>196</v>
      </c>
      <c r="R1877" s="1" t="s">
        <v>81</v>
      </c>
      <c r="S1877" s="1" t="s">
        <v>53</v>
      </c>
      <c r="T1877" s="1"/>
      <c r="Y1877" s="1"/>
    </row>
    <row r="1878" spans="1:25" x14ac:dyDescent="0.35">
      <c r="A1878" s="1">
        <v>3283</v>
      </c>
      <c r="B1878" s="1" t="str">
        <f>VLOOKUP(Table1[[#This Row],[Customer ID]],'Customer Lookup'!A:B,2,)</f>
        <v>William Woodard</v>
      </c>
      <c r="C1878" s="1">
        <v>90753</v>
      </c>
      <c r="D1878" s="1" t="str">
        <f>_xlfn.XLOOKUP(Table1[[#This Row],[Product Sub-Category]],'Product Lookup'!A:A,'Product Lookup'!B:B)</f>
        <v>Computer Peripherals</v>
      </c>
      <c r="E1878" s="1">
        <v>31</v>
      </c>
      <c r="F1878" s="4">
        <v>17.48</v>
      </c>
      <c r="G1878" s="1">
        <v>0.05</v>
      </c>
      <c r="H1878" s="2">
        <v>42134</v>
      </c>
      <c r="I1878" s="2">
        <v>42135</v>
      </c>
      <c r="J1878" s="1" t="s">
        <v>21</v>
      </c>
      <c r="K1878" s="1">
        <v>33156</v>
      </c>
      <c r="L1878" s="1" t="s">
        <v>32</v>
      </c>
      <c r="M1878" s="1" t="s">
        <v>1065</v>
      </c>
      <c r="N1878" s="1" t="s">
        <v>242</v>
      </c>
      <c r="O1878" s="1" t="s">
        <v>2245</v>
      </c>
      <c r="P1878" s="1" t="s">
        <v>73</v>
      </c>
      <c r="Q1878" s="1" t="s">
        <v>144</v>
      </c>
      <c r="R1878" s="1" t="s">
        <v>81</v>
      </c>
      <c r="S1878" s="1" t="s">
        <v>44</v>
      </c>
      <c r="T1878" s="1"/>
      <c r="Y1878" s="1"/>
    </row>
    <row r="1879" spans="1:25" x14ac:dyDescent="0.35">
      <c r="A1879" s="1">
        <v>3284</v>
      </c>
      <c r="B1879" s="1" t="str">
        <f>VLOOKUP(Table1[[#This Row],[Customer ID]],'Customer Lookup'!A:B,2,)</f>
        <v>Michael Shaffer</v>
      </c>
      <c r="C1879" s="1">
        <v>90751</v>
      </c>
      <c r="D1879" s="1" t="str">
        <f>_xlfn.XLOOKUP(Table1[[#This Row],[Product Sub-Category]],'Product Lookup'!A:A,'Product Lookup'!B:B)</f>
        <v>Furnishings</v>
      </c>
      <c r="E1879" s="1">
        <v>6</v>
      </c>
      <c r="F1879" s="4">
        <v>19.23</v>
      </c>
      <c r="G1879" s="1">
        <v>0.05</v>
      </c>
      <c r="H1879" s="2">
        <v>42055</v>
      </c>
      <c r="I1879" s="2">
        <v>42057</v>
      </c>
      <c r="J1879" s="1" t="s">
        <v>21</v>
      </c>
      <c r="K1879" s="1">
        <v>34741</v>
      </c>
      <c r="L1879" s="1" t="s">
        <v>22</v>
      </c>
      <c r="M1879" s="1" t="s">
        <v>1066</v>
      </c>
      <c r="N1879" s="1" t="s">
        <v>242</v>
      </c>
      <c r="O1879" s="1" t="s">
        <v>2245</v>
      </c>
      <c r="P1879" s="1" t="s">
        <v>34</v>
      </c>
      <c r="Q1879" s="1" t="s">
        <v>52</v>
      </c>
      <c r="R1879" s="1" t="s">
        <v>81</v>
      </c>
      <c r="S1879" s="1" t="s">
        <v>44</v>
      </c>
      <c r="T1879" s="1"/>
      <c r="Y1879" s="1"/>
    </row>
    <row r="1880" spans="1:25" x14ac:dyDescent="0.35">
      <c r="A1880" s="1">
        <v>3285</v>
      </c>
      <c r="B1880" s="1" t="str">
        <f>VLOOKUP(Table1[[#This Row],[Customer ID]],'Customer Lookup'!A:B,2,)</f>
        <v>Ricky Garner</v>
      </c>
      <c r="C1880" s="1">
        <v>90750</v>
      </c>
      <c r="D1880" s="1" t="str">
        <f>_xlfn.XLOOKUP(Table1[[#This Row],[Product Sub-Category]],'Product Lookup'!A:A,'Product Lookup'!B:B)</f>
        <v>Computer Peripherals</v>
      </c>
      <c r="E1880" s="1">
        <v>7</v>
      </c>
      <c r="F1880" s="4">
        <v>1.7</v>
      </c>
      <c r="G1880" s="1">
        <v>0.05</v>
      </c>
      <c r="H1880" s="2">
        <v>42010</v>
      </c>
      <c r="I1880" s="2">
        <v>42011</v>
      </c>
      <c r="J1880" s="1" t="s">
        <v>31</v>
      </c>
      <c r="K1880" s="1">
        <v>20170</v>
      </c>
      <c r="L1880" s="1" t="s">
        <v>32</v>
      </c>
      <c r="M1880" s="1" t="s">
        <v>1067</v>
      </c>
      <c r="N1880" s="1" t="s">
        <v>117</v>
      </c>
      <c r="O1880" s="1" t="s">
        <v>2245</v>
      </c>
      <c r="P1880" s="1" t="s">
        <v>73</v>
      </c>
      <c r="Q1880" s="1" t="s">
        <v>144</v>
      </c>
      <c r="R1880" s="1" t="s">
        <v>104</v>
      </c>
      <c r="S1880" s="1" t="s">
        <v>44</v>
      </c>
      <c r="T1880" s="1"/>
      <c r="Y1880" s="1"/>
    </row>
    <row r="1881" spans="1:25" x14ac:dyDescent="0.35">
      <c r="A1881" s="1">
        <v>3285</v>
      </c>
      <c r="B1881" s="1" t="str">
        <f>VLOOKUP(Table1[[#This Row],[Customer ID]],'Customer Lookup'!A:B,2,)</f>
        <v>Ricky Garner</v>
      </c>
      <c r="C1881" s="1">
        <v>90750</v>
      </c>
      <c r="D1881" s="1" t="str">
        <f>_xlfn.XLOOKUP(Table1[[#This Row],[Product Sub-Category]],'Product Lookup'!A:A,'Product Lookup'!B:B)</f>
        <v>Paper</v>
      </c>
      <c r="E1881" s="1">
        <v>9</v>
      </c>
      <c r="F1881" s="4">
        <v>30.98</v>
      </c>
      <c r="G1881" s="1">
        <v>0.05</v>
      </c>
      <c r="H1881" s="2">
        <v>42010</v>
      </c>
      <c r="I1881" s="2">
        <v>42012</v>
      </c>
      <c r="J1881" s="1" t="s">
        <v>31</v>
      </c>
      <c r="K1881" s="1">
        <v>20170</v>
      </c>
      <c r="L1881" s="1" t="s">
        <v>32</v>
      </c>
      <c r="M1881" s="1" t="s">
        <v>1067</v>
      </c>
      <c r="N1881" s="1" t="s">
        <v>117</v>
      </c>
      <c r="O1881" s="1" t="s">
        <v>1097</v>
      </c>
      <c r="P1881" s="1" t="s">
        <v>58</v>
      </c>
      <c r="Q1881" s="1" t="s">
        <v>83</v>
      </c>
      <c r="R1881" s="1" t="s">
        <v>104</v>
      </c>
      <c r="S1881" s="1" t="s">
        <v>53</v>
      </c>
      <c r="T1881" s="1"/>
      <c r="Y1881" s="1"/>
    </row>
    <row r="1882" spans="1:25" x14ac:dyDescent="0.35">
      <c r="A1882" s="1">
        <v>3287</v>
      </c>
      <c r="B1882" s="1" t="str">
        <f>VLOOKUP(Table1[[#This Row],[Customer ID]],'Customer Lookup'!A:B,2,)</f>
        <v>Mary Norman</v>
      </c>
      <c r="C1882" s="1">
        <v>89897</v>
      </c>
      <c r="D1882" s="1" t="str">
        <f>_xlfn.XLOOKUP(Table1[[#This Row],[Product Sub-Category]],'Product Lookup'!A:A,'Product Lookup'!B:B)</f>
        <v>Binders</v>
      </c>
      <c r="E1882" s="1">
        <v>17</v>
      </c>
      <c r="F1882" s="4">
        <v>30.56</v>
      </c>
      <c r="G1882" s="1">
        <v>0.05</v>
      </c>
      <c r="H1882" s="2">
        <v>42149</v>
      </c>
      <c r="I1882" s="2">
        <v>42151</v>
      </c>
      <c r="J1882" s="1" t="s">
        <v>98</v>
      </c>
      <c r="K1882" s="1">
        <v>95746</v>
      </c>
      <c r="L1882" s="1" t="s">
        <v>32</v>
      </c>
      <c r="M1882" s="1" t="s">
        <v>1068</v>
      </c>
      <c r="N1882" s="1" t="s">
        <v>37</v>
      </c>
      <c r="O1882" s="1" t="s">
        <v>2245</v>
      </c>
      <c r="P1882" s="1" t="s">
        <v>58</v>
      </c>
      <c r="Q1882" s="1" t="s">
        <v>2236</v>
      </c>
      <c r="R1882" s="1" t="s">
        <v>51</v>
      </c>
      <c r="S1882" s="1" t="s">
        <v>53</v>
      </c>
      <c r="T1882" s="1"/>
      <c r="Y1882" s="1"/>
    </row>
    <row r="1883" spans="1:25" x14ac:dyDescent="0.35">
      <c r="A1883" s="1">
        <v>3303</v>
      </c>
      <c r="B1883" s="1" t="str">
        <f>VLOOKUP(Table1[[#This Row],[Customer ID]],'Customer Lookup'!A:B,2,)</f>
        <v>Carole Creech</v>
      </c>
      <c r="C1883" s="1">
        <v>87795</v>
      </c>
      <c r="D1883" s="1" t="str">
        <f>_xlfn.XLOOKUP(Table1[[#This Row],[Product Sub-Category]],'Product Lookup'!A:A,'Product Lookup'!B:B)</f>
        <v>Storage</v>
      </c>
      <c r="E1883" s="1">
        <v>6</v>
      </c>
      <c r="F1883" s="4">
        <v>33.89</v>
      </c>
      <c r="G1883" s="1">
        <v>0.05</v>
      </c>
      <c r="H1883" s="2">
        <v>42011</v>
      </c>
      <c r="I1883" s="2">
        <v>42016</v>
      </c>
      <c r="J1883" s="1" t="s">
        <v>98</v>
      </c>
      <c r="K1883" s="1">
        <v>33461</v>
      </c>
      <c r="L1883" s="1" t="s">
        <v>32</v>
      </c>
      <c r="M1883" s="1" t="s">
        <v>1069</v>
      </c>
      <c r="N1883" s="1" t="s">
        <v>242</v>
      </c>
      <c r="O1883" s="1" t="s">
        <v>2243</v>
      </c>
      <c r="P1883" s="1" t="s">
        <v>58</v>
      </c>
      <c r="Q1883" s="1" t="s">
        <v>119</v>
      </c>
      <c r="R1883" s="1" t="s">
        <v>42</v>
      </c>
      <c r="S1883" s="1" t="s">
        <v>53</v>
      </c>
      <c r="T1883" s="1"/>
      <c r="Y1883" s="1"/>
    </row>
    <row r="1884" spans="1:25" x14ac:dyDescent="0.35">
      <c r="A1884" s="1">
        <v>3306</v>
      </c>
      <c r="B1884" s="1" t="str">
        <f>VLOOKUP(Table1[[#This Row],[Customer ID]],'Customer Lookup'!A:B,2,)</f>
        <v>Claire Warren</v>
      </c>
      <c r="C1884" s="1">
        <v>90461</v>
      </c>
      <c r="D1884" s="1" t="str">
        <f>_xlfn.XLOOKUP(Table1[[#This Row],[Product Sub-Category]],'Product Lookup'!A:A,'Product Lookup'!B:B)</f>
        <v>Appliances</v>
      </c>
      <c r="E1884" s="1">
        <v>1</v>
      </c>
      <c r="F1884" s="4">
        <v>11.33</v>
      </c>
      <c r="G1884" s="1">
        <v>0.05</v>
      </c>
      <c r="H1884" s="2">
        <v>42095</v>
      </c>
      <c r="I1884" s="2">
        <v>42097</v>
      </c>
      <c r="J1884" s="1" t="s">
        <v>50</v>
      </c>
      <c r="K1884" s="1">
        <v>6320</v>
      </c>
      <c r="L1884" s="1" t="s">
        <v>32</v>
      </c>
      <c r="M1884" s="1" t="s">
        <v>1070</v>
      </c>
      <c r="N1884" s="1" t="s">
        <v>171</v>
      </c>
      <c r="O1884" s="1" t="s">
        <v>2243</v>
      </c>
      <c r="P1884" s="1" t="s">
        <v>58</v>
      </c>
      <c r="Q1884" s="1" t="s">
        <v>196</v>
      </c>
      <c r="R1884" s="1" t="s">
        <v>51</v>
      </c>
      <c r="S1884" s="1" t="s">
        <v>75</v>
      </c>
      <c r="T1884" s="1"/>
      <c r="Y1884" s="1"/>
    </row>
    <row r="1885" spans="1:25" x14ac:dyDescent="0.35">
      <c r="A1885" s="1">
        <v>3307</v>
      </c>
      <c r="B1885" s="1" t="str">
        <f>VLOOKUP(Table1[[#This Row],[Customer ID]],'Customer Lookup'!A:B,2,)</f>
        <v>Edwin Blackburn</v>
      </c>
      <c r="C1885" s="1">
        <v>90462</v>
      </c>
      <c r="D1885" s="1" t="str">
        <f>_xlfn.XLOOKUP(Table1[[#This Row],[Product Sub-Category]],'Product Lookup'!A:A,'Product Lookup'!B:B)</f>
        <v>Storage</v>
      </c>
      <c r="E1885" s="1">
        <v>5</v>
      </c>
      <c r="F1885" s="4">
        <v>16.739999999999998</v>
      </c>
      <c r="G1885" s="1">
        <v>0.05</v>
      </c>
      <c r="H1885" s="2">
        <v>42030</v>
      </c>
      <c r="I1885" s="2">
        <v>42037</v>
      </c>
      <c r="J1885" s="1" t="s">
        <v>98</v>
      </c>
      <c r="K1885" s="1">
        <v>1001</v>
      </c>
      <c r="L1885" s="1" t="s">
        <v>32</v>
      </c>
      <c r="M1885" s="1" t="s">
        <v>1071</v>
      </c>
      <c r="N1885" s="1" t="s">
        <v>152</v>
      </c>
      <c r="O1885" s="1" t="s">
        <v>2243</v>
      </c>
      <c r="P1885" s="1" t="s">
        <v>58</v>
      </c>
      <c r="Q1885" s="1" t="s">
        <v>119</v>
      </c>
      <c r="R1885" s="1" t="s">
        <v>51</v>
      </c>
      <c r="S1885" s="1" t="s">
        <v>53</v>
      </c>
      <c r="T1885" s="1"/>
      <c r="Y1885" s="1"/>
    </row>
    <row r="1886" spans="1:25" x14ac:dyDescent="0.35">
      <c r="A1886" s="1">
        <v>3309</v>
      </c>
      <c r="B1886" s="1" t="str">
        <f>VLOOKUP(Table1[[#This Row],[Customer ID]],'Customer Lookup'!A:B,2,)</f>
        <v>Edwin Chung</v>
      </c>
      <c r="C1886" s="1">
        <v>90460</v>
      </c>
      <c r="D1886" s="1" t="str">
        <f>_xlfn.XLOOKUP(Table1[[#This Row],[Product Sub-Category]],'Product Lookup'!A:A,'Product Lookup'!B:B)</f>
        <v>Furnishings</v>
      </c>
      <c r="E1886" s="1">
        <v>4</v>
      </c>
      <c r="F1886" s="4">
        <v>6.64</v>
      </c>
      <c r="G1886" s="1">
        <v>0.05</v>
      </c>
      <c r="H1886" s="2">
        <v>42087</v>
      </c>
      <c r="I1886" s="2">
        <v>42089</v>
      </c>
      <c r="J1886" s="1" t="s">
        <v>41</v>
      </c>
      <c r="K1886" s="1">
        <v>1760</v>
      </c>
      <c r="L1886" s="1" t="s">
        <v>32</v>
      </c>
      <c r="M1886" s="1" t="s">
        <v>1072</v>
      </c>
      <c r="N1886" s="1" t="s">
        <v>152</v>
      </c>
      <c r="O1886" s="1" t="s">
        <v>2243</v>
      </c>
      <c r="P1886" s="1" t="s">
        <v>34</v>
      </c>
      <c r="Q1886" s="1" t="s">
        <v>52</v>
      </c>
      <c r="R1886" s="1" t="s">
        <v>51</v>
      </c>
      <c r="S1886" s="1" t="s">
        <v>44</v>
      </c>
      <c r="T1886" s="1"/>
      <c r="Y1886" s="1"/>
    </row>
    <row r="1887" spans="1:25" x14ac:dyDescent="0.35">
      <c r="A1887" s="1">
        <v>3310</v>
      </c>
      <c r="B1887" s="1" t="str">
        <f>VLOOKUP(Table1[[#This Row],[Customer ID]],'Customer Lookup'!A:B,2,)</f>
        <v>Tiffany Grossman Hardin</v>
      </c>
      <c r="C1887" s="1">
        <v>90460</v>
      </c>
      <c r="D1887" s="1" t="str">
        <f>_xlfn.XLOOKUP(Table1[[#This Row],[Product Sub-Category]],'Product Lookup'!A:A,'Product Lookup'!B:B)</f>
        <v>Envelopes</v>
      </c>
      <c r="E1887" s="1">
        <v>4</v>
      </c>
      <c r="F1887" s="4">
        <v>90.48</v>
      </c>
      <c r="G1887" s="1">
        <v>0.05</v>
      </c>
      <c r="H1887" s="2">
        <v>42087</v>
      </c>
      <c r="I1887" s="2">
        <v>42088</v>
      </c>
      <c r="J1887" s="1" t="s">
        <v>41</v>
      </c>
      <c r="K1887" s="1">
        <v>2563</v>
      </c>
      <c r="L1887" s="1" t="s">
        <v>32</v>
      </c>
      <c r="M1887" s="1" t="s">
        <v>1073</v>
      </c>
      <c r="N1887" s="1" t="s">
        <v>152</v>
      </c>
      <c r="O1887" s="1" t="s">
        <v>2243</v>
      </c>
      <c r="P1887" s="1" t="s">
        <v>58</v>
      </c>
      <c r="Q1887" s="1" t="s">
        <v>61</v>
      </c>
      <c r="R1887" s="1" t="s">
        <v>51</v>
      </c>
      <c r="S1887" s="1" t="s">
        <v>53</v>
      </c>
      <c r="T1887" s="1"/>
      <c r="Y1887" s="1"/>
    </row>
    <row r="1888" spans="1:25" x14ac:dyDescent="0.35">
      <c r="A1888" s="1">
        <v>3311</v>
      </c>
      <c r="B1888" s="1" t="str">
        <f>VLOOKUP(Table1[[#This Row],[Customer ID]],'Customer Lookup'!A:B,2,)</f>
        <v>Jackie Flynn</v>
      </c>
      <c r="C1888" s="1">
        <v>90462</v>
      </c>
      <c r="D1888" s="1" t="str">
        <f>_xlfn.XLOOKUP(Table1[[#This Row],[Product Sub-Category]],'Product Lookup'!A:A,'Product Lookup'!B:B)</f>
        <v>Paper</v>
      </c>
      <c r="E1888" s="1">
        <v>9</v>
      </c>
      <c r="F1888" s="4">
        <v>6.45</v>
      </c>
      <c r="G1888" s="1">
        <v>0.05</v>
      </c>
      <c r="H1888" s="2">
        <v>42030</v>
      </c>
      <c r="I1888" s="2">
        <v>42035</v>
      </c>
      <c r="J1888" s="1" t="s">
        <v>98</v>
      </c>
      <c r="K1888" s="1">
        <v>1890</v>
      </c>
      <c r="L1888" s="1" t="s">
        <v>32</v>
      </c>
      <c r="M1888" s="1" t="s">
        <v>913</v>
      </c>
      <c r="N1888" s="1" t="s">
        <v>152</v>
      </c>
      <c r="O1888" s="1" t="s">
        <v>2243</v>
      </c>
      <c r="P1888" s="1" t="s">
        <v>58</v>
      </c>
      <c r="Q1888" s="1" t="s">
        <v>83</v>
      </c>
      <c r="R1888" s="1" t="s">
        <v>51</v>
      </c>
      <c r="S1888" s="1" t="s">
        <v>26</v>
      </c>
      <c r="T1888" s="1"/>
      <c r="Y1888" s="1"/>
    </row>
    <row r="1889" spans="1:25" x14ac:dyDescent="0.35">
      <c r="A1889" s="1">
        <v>3314</v>
      </c>
      <c r="B1889" s="1" t="str">
        <f>VLOOKUP(Table1[[#This Row],[Customer ID]],'Customer Lookup'!A:B,2,)</f>
        <v>Billy Hale</v>
      </c>
      <c r="C1889" s="1">
        <v>90462</v>
      </c>
      <c r="D1889" s="1" t="str">
        <f>_xlfn.XLOOKUP(Table1[[#This Row],[Product Sub-Category]],'Product Lookup'!A:A,'Product Lookup'!B:B)</f>
        <v>Chairs</v>
      </c>
      <c r="E1889" s="1">
        <v>4</v>
      </c>
      <c r="F1889" s="4">
        <v>122.99</v>
      </c>
      <c r="G1889" s="1">
        <v>0.1</v>
      </c>
      <c r="H1889" s="2">
        <v>42030</v>
      </c>
      <c r="I1889" s="2">
        <v>42034</v>
      </c>
      <c r="J1889" s="1" t="s">
        <v>98</v>
      </c>
      <c r="K1889" s="1">
        <v>7024</v>
      </c>
      <c r="L1889" s="1" t="s">
        <v>22</v>
      </c>
      <c r="M1889" s="1" t="s">
        <v>203</v>
      </c>
      <c r="N1889" s="1" t="s">
        <v>46</v>
      </c>
      <c r="O1889" s="1" t="s">
        <v>2245</v>
      </c>
      <c r="P1889" s="1" t="s">
        <v>34</v>
      </c>
      <c r="Q1889" s="1" t="s">
        <v>35</v>
      </c>
      <c r="R1889" s="1" t="s">
        <v>51</v>
      </c>
      <c r="S1889" s="1" t="s">
        <v>36</v>
      </c>
      <c r="T1889" s="1"/>
      <c r="Y1889" s="1"/>
    </row>
    <row r="1890" spans="1:25" x14ac:dyDescent="0.35">
      <c r="A1890" s="1">
        <v>3319</v>
      </c>
      <c r="B1890" s="1" t="str">
        <f>VLOOKUP(Table1[[#This Row],[Customer ID]],'Customer Lookup'!A:B,2,)</f>
        <v>Marlene Davidson</v>
      </c>
      <c r="C1890" s="1">
        <v>90104</v>
      </c>
      <c r="D1890" s="1" t="str">
        <f>_xlfn.XLOOKUP(Table1[[#This Row],[Product Sub-Category]],'Product Lookup'!A:A,'Product Lookup'!B:B)</f>
        <v>Binders</v>
      </c>
      <c r="E1890" s="1">
        <v>20</v>
      </c>
      <c r="F1890" s="4">
        <v>20.98</v>
      </c>
      <c r="G1890" s="1">
        <v>0.05</v>
      </c>
      <c r="H1890" s="2">
        <v>42145</v>
      </c>
      <c r="I1890" s="2">
        <v>42145</v>
      </c>
      <c r="J1890" s="1" t="s">
        <v>98</v>
      </c>
      <c r="K1890" s="1">
        <v>37075</v>
      </c>
      <c r="L1890" s="1" t="s">
        <v>32</v>
      </c>
      <c r="M1890" s="1" t="s">
        <v>1051</v>
      </c>
      <c r="N1890" s="1" t="s">
        <v>184</v>
      </c>
      <c r="O1890" s="1" t="s">
        <v>2245</v>
      </c>
      <c r="P1890" s="1" t="s">
        <v>58</v>
      </c>
      <c r="Q1890" s="1" t="s">
        <v>2236</v>
      </c>
      <c r="R1890" s="1" t="s">
        <v>51</v>
      </c>
      <c r="S1890" s="1" t="s">
        <v>53</v>
      </c>
      <c r="T1890" s="1"/>
      <c r="Y1890" s="1"/>
    </row>
    <row r="1891" spans="1:25" x14ac:dyDescent="0.35">
      <c r="A1891" s="1">
        <v>3320</v>
      </c>
      <c r="B1891" s="1" t="str">
        <f>VLOOKUP(Table1[[#This Row],[Customer ID]],'Customer Lookup'!A:B,2,)</f>
        <v>Alicia Maynard</v>
      </c>
      <c r="C1891" s="1">
        <v>90103</v>
      </c>
      <c r="D1891" s="1" t="str">
        <f>_xlfn.XLOOKUP(Table1[[#This Row],[Product Sub-Category]],'Product Lookup'!A:A,'Product Lookup'!B:B)</f>
        <v>Pens</v>
      </c>
      <c r="E1891" s="1">
        <v>18</v>
      </c>
      <c r="F1891" s="4">
        <v>3.28</v>
      </c>
      <c r="G1891" s="1">
        <v>0.05</v>
      </c>
      <c r="H1891" s="2">
        <v>42121</v>
      </c>
      <c r="I1891" s="2">
        <v>42122</v>
      </c>
      <c r="J1891" s="1" t="s">
        <v>31</v>
      </c>
      <c r="K1891" s="1">
        <v>38301</v>
      </c>
      <c r="L1891" s="1" t="s">
        <v>32</v>
      </c>
      <c r="M1891" s="1" t="s">
        <v>650</v>
      </c>
      <c r="N1891" s="1" t="s">
        <v>184</v>
      </c>
      <c r="O1891" s="1" t="s">
        <v>2245</v>
      </c>
      <c r="P1891" s="1" t="s">
        <v>58</v>
      </c>
      <c r="Q1891" s="1" t="s">
        <v>25</v>
      </c>
      <c r="R1891" s="1" t="s">
        <v>51</v>
      </c>
      <c r="S1891" s="1" t="s">
        <v>26</v>
      </c>
      <c r="T1891" s="1"/>
      <c r="Y1891" s="1"/>
    </row>
    <row r="1892" spans="1:25" x14ac:dyDescent="0.35">
      <c r="A1892" s="1">
        <v>3320</v>
      </c>
      <c r="B1892" s="1" t="str">
        <f>VLOOKUP(Table1[[#This Row],[Customer ID]],'Customer Lookup'!A:B,2,)</f>
        <v>Alicia Maynard</v>
      </c>
      <c r="C1892" s="1">
        <v>90103</v>
      </c>
      <c r="D1892" s="1" t="str">
        <f>_xlfn.XLOOKUP(Table1[[#This Row],[Product Sub-Category]],'Product Lookup'!A:A,'Product Lookup'!B:B)</f>
        <v>Pens</v>
      </c>
      <c r="E1892" s="1">
        <v>22</v>
      </c>
      <c r="F1892" s="4">
        <v>40.97</v>
      </c>
      <c r="G1892" s="1">
        <v>0.05</v>
      </c>
      <c r="H1892" s="2">
        <v>42121</v>
      </c>
      <c r="I1892" s="2">
        <v>42123</v>
      </c>
      <c r="J1892" s="1" t="s">
        <v>31</v>
      </c>
      <c r="K1892" s="1">
        <v>38301</v>
      </c>
      <c r="L1892" s="1" t="s">
        <v>22</v>
      </c>
      <c r="M1892" s="1" t="s">
        <v>650</v>
      </c>
      <c r="N1892" s="1" t="s">
        <v>184</v>
      </c>
      <c r="O1892" s="1" t="s">
        <v>1097</v>
      </c>
      <c r="P1892" s="1" t="s">
        <v>58</v>
      </c>
      <c r="Q1892" s="1" t="s">
        <v>25</v>
      </c>
      <c r="R1892" s="1" t="s">
        <v>51</v>
      </c>
      <c r="S1892" s="1" t="s">
        <v>44</v>
      </c>
      <c r="T1892" s="1"/>
      <c r="Y1892" s="1"/>
    </row>
    <row r="1893" spans="1:25" x14ac:dyDescent="0.35">
      <c r="A1893" s="1">
        <v>3324</v>
      </c>
      <c r="B1893" s="1" t="str">
        <f>VLOOKUP(Table1[[#This Row],[Customer ID]],'Customer Lookup'!A:B,2,)</f>
        <v>Leslie Jacobson</v>
      </c>
      <c r="C1893" s="1">
        <v>90985</v>
      </c>
      <c r="D1893" s="1" t="str">
        <f>_xlfn.XLOOKUP(Table1[[#This Row],[Product Sub-Category]],'Product Lookup'!A:A,'Product Lookup'!B:B)</f>
        <v>Paper</v>
      </c>
      <c r="E1893" s="1">
        <v>9</v>
      </c>
      <c r="F1893" s="4">
        <v>6.48</v>
      </c>
      <c r="G1893" s="1">
        <v>0.05</v>
      </c>
      <c r="H1893" s="2">
        <v>42047</v>
      </c>
      <c r="I1893" s="2">
        <v>42050</v>
      </c>
      <c r="J1893" s="1" t="s">
        <v>50</v>
      </c>
      <c r="K1893" s="1">
        <v>85335</v>
      </c>
      <c r="L1893" s="1" t="s">
        <v>32</v>
      </c>
      <c r="M1893" s="1" t="s">
        <v>1074</v>
      </c>
      <c r="N1893" s="1" t="s">
        <v>250</v>
      </c>
      <c r="O1893" s="1" t="s">
        <v>1097</v>
      </c>
      <c r="P1893" s="1" t="s">
        <v>58</v>
      </c>
      <c r="Q1893" s="1" t="s">
        <v>83</v>
      </c>
      <c r="R1893" s="1" t="s">
        <v>104</v>
      </c>
      <c r="S1893" s="1" t="s">
        <v>53</v>
      </c>
      <c r="T1893" s="1"/>
      <c r="Y1893" s="1"/>
    </row>
    <row r="1894" spans="1:25" x14ac:dyDescent="0.35">
      <c r="A1894" s="1">
        <v>3325</v>
      </c>
      <c r="B1894" s="1" t="str">
        <f>VLOOKUP(Table1[[#This Row],[Customer ID]],'Customer Lookup'!A:B,2,)</f>
        <v>Diane Barr</v>
      </c>
      <c r="C1894" s="1">
        <v>90986</v>
      </c>
      <c r="D1894" s="1" t="str">
        <f>_xlfn.XLOOKUP(Table1[[#This Row],[Product Sub-Category]],'Product Lookup'!A:A,'Product Lookup'!B:B)</f>
        <v>Envelopes</v>
      </c>
      <c r="E1894" s="1">
        <v>14</v>
      </c>
      <c r="F1894" s="4">
        <v>8.74</v>
      </c>
      <c r="G1894" s="1">
        <v>0.05</v>
      </c>
      <c r="H1894" s="2">
        <v>42179</v>
      </c>
      <c r="I1894" s="2">
        <v>42181</v>
      </c>
      <c r="J1894" s="1" t="s">
        <v>98</v>
      </c>
      <c r="K1894" s="1">
        <v>97420</v>
      </c>
      <c r="L1894" s="1" t="s">
        <v>32</v>
      </c>
      <c r="M1894" s="1" t="s">
        <v>574</v>
      </c>
      <c r="N1894" s="1" t="s">
        <v>90</v>
      </c>
      <c r="O1894" s="1" t="s">
        <v>1097</v>
      </c>
      <c r="P1894" s="1" t="s">
        <v>58</v>
      </c>
      <c r="Q1894" s="1" t="s">
        <v>61</v>
      </c>
      <c r="R1894" s="1" t="s">
        <v>104</v>
      </c>
      <c r="S1894" s="1" t="s">
        <v>53</v>
      </c>
      <c r="T1894" s="1"/>
      <c r="Y1894" s="1"/>
    </row>
    <row r="1895" spans="1:25" x14ac:dyDescent="0.35">
      <c r="A1895" s="1">
        <v>3325</v>
      </c>
      <c r="B1895" s="1" t="str">
        <f>VLOOKUP(Table1[[#This Row],[Customer ID]],'Customer Lookup'!A:B,2,)</f>
        <v>Diane Barr</v>
      </c>
      <c r="C1895" s="1">
        <v>90987</v>
      </c>
      <c r="D1895" s="1" t="str">
        <f>_xlfn.XLOOKUP(Table1[[#This Row],[Product Sub-Category]],'Product Lookup'!A:A,'Product Lookup'!B:B)</f>
        <v>Pens</v>
      </c>
      <c r="E1895" s="1">
        <v>23</v>
      </c>
      <c r="F1895" s="4">
        <v>5.58</v>
      </c>
      <c r="G1895" s="1">
        <v>0.05</v>
      </c>
      <c r="H1895" s="2">
        <v>42118</v>
      </c>
      <c r="I1895" s="2">
        <v>42120</v>
      </c>
      <c r="J1895" s="1" t="s">
        <v>41</v>
      </c>
      <c r="K1895" s="1">
        <v>97420</v>
      </c>
      <c r="L1895" s="1" t="s">
        <v>32</v>
      </c>
      <c r="M1895" s="1" t="s">
        <v>574</v>
      </c>
      <c r="N1895" s="1" t="s">
        <v>90</v>
      </c>
      <c r="O1895" s="1" t="s">
        <v>2244</v>
      </c>
      <c r="P1895" s="1" t="s">
        <v>58</v>
      </c>
      <c r="Q1895" s="1" t="s">
        <v>25</v>
      </c>
      <c r="R1895" s="1" t="s">
        <v>104</v>
      </c>
      <c r="S1895" s="1" t="s">
        <v>26</v>
      </c>
      <c r="T1895" s="1"/>
      <c r="Y1895" s="1"/>
    </row>
    <row r="1896" spans="1:25" x14ac:dyDescent="0.35">
      <c r="A1896" s="1">
        <v>3327</v>
      </c>
      <c r="B1896" s="1" t="str">
        <f>VLOOKUP(Table1[[#This Row],[Customer ID]],'Customer Lookup'!A:B,2,)</f>
        <v>Bob Gibson</v>
      </c>
      <c r="C1896" s="1">
        <v>87272</v>
      </c>
      <c r="D1896" s="1" t="str">
        <f>_xlfn.XLOOKUP(Table1[[#This Row],[Product Sub-Category]],'Product Lookup'!A:A,'Product Lookup'!B:B)</f>
        <v>Chairs</v>
      </c>
      <c r="E1896" s="1">
        <v>3</v>
      </c>
      <c r="F1896" s="4">
        <v>113.98</v>
      </c>
      <c r="G1896" s="1">
        <v>0.1</v>
      </c>
      <c r="H1896" s="2">
        <v>42069</v>
      </c>
      <c r="I1896" s="2">
        <v>42071</v>
      </c>
      <c r="J1896" s="1" t="s">
        <v>31</v>
      </c>
      <c r="K1896" s="1">
        <v>48060</v>
      </c>
      <c r="L1896" s="1" t="s">
        <v>22</v>
      </c>
      <c r="M1896" s="1" t="s">
        <v>995</v>
      </c>
      <c r="N1896" s="1" t="s">
        <v>215</v>
      </c>
      <c r="O1896" s="1" t="s">
        <v>2244</v>
      </c>
      <c r="P1896" s="1" t="s">
        <v>34</v>
      </c>
      <c r="Q1896" s="1" t="s">
        <v>35</v>
      </c>
      <c r="R1896" s="1" t="s">
        <v>51</v>
      </c>
      <c r="S1896" s="1" t="s">
        <v>36</v>
      </c>
      <c r="T1896" s="1"/>
      <c r="Y1896" s="1"/>
    </row>
    <row r="1897" spans="1:25" x14ac:dyDescent="0.35">
      <c r="A1897" s="1">
        <v>3327</v>
      </c>
      <c r="B1897" s="1" t="str">
        <f>VLOOKUP(Table1[[#This Row],[Customer ID]],'Customer Lookup'!A:B,2,)</f>
        <v>Bob Gibson</v>
      </c>
      <c r="C1897" s="1">
        <v>87272</v>
      </c>
      <c r="D1897" s="1" t="str">
        <f>_xlfn.XLOOKUP(Table1[[#This Row],[Product Sub-Category]],'Product Lookup'!A:A,'Product Lookup'!B:B)</f>
        <v>Paper</v>
      </c>
      <c r="E1897" s="1">
        <v>4</v>
      </c>
      <c r="F1897" s="4">
        <v>6.48</v>
      </c>
      <c r="G1897" s="1">
        <v>0.05</v>
      </c>
      <c r="H1897" s="2">
        <v>42069</v>
      </c>
      <c r="I1897" s="2">
        <v>42071</v>
      </c>
      <c r="J1897" s="1" t="s">
        <v>31</v>
      </c>
      <c r="K1897" s="1">
        <v>48060</v>
      </c>
      <c r="L1897" s="1" t="s">
        <v>32</v>
      </c>
      <c r="M1897" s="1" t="s">
        <v>995</v>
      </c>
      <c r="N1897" s="1" t="s">
        <v>215</v>
      </c>
      <c r="O1897" s="1" t="s">
        <v>2245</v>
      </c>
      <c r="P1897" s="1" t="s">
        <v>58</v>
      </c>
      <c r="Q1897" s="1" t="s">
        <v>83</v>
      </c>
      <c r="R1897" s="1" t="s">
        <v>51</v>
      </c>
      <c r="S1897" s="1" t="s">
        <v>53</v>
      </c>
      <c r="T1897" s="1"/>
      <c r="Y1897" s="1"/>
    </row>
    <row r="1898" spans="1:25" x14ac:dyDescent="0.35">
      <c r="A1898" s="1">
        <v>3331</v>
      </c>
      <c r="B1898" s="1" t="str">
        <f>VLOOKUP(Table1[[#This Row],[Customer ID]],'Customer Lookup'!A:B,2,)</f>
        <v>Elisabeth Shaw</v>
      </c>
      <c r="C1898" s="1">
        <v>86283</v>
      </c>
      <c r="D1898" s="1" t="str">
        <f>_xlfn.XLOOKUP(Table1[[#This Row],[Product Sub-Category]],'Product Lookup'!A:A,'Product Lookup'!B:B)</f>
        <v>Storage</v>
      </c>
      <c r="E1898" s="1">
        <v>11</v>
      </c>
      <c r="F1898" s="4">
        <v>5.98</v>
      </c>
      <c r="G1898" s="1">
        <v>0.05</v>
      </c>
      <c r="H1898" s="2">
        <v>42009</v>
      </c>
      <c r="I1898" s="2">
        <v>42010</v>
      </c>
      <c r="J1898" s="1" t="s">
        <v>50</v>
      </c>
      <c r="K1898" s="1">
        <v>32174</v>
      </c>
      <c r="L1898" s="1" t="s">
        <v>32</v>
      </c>
      <c r="M1898" s="1" t="s">
        <v>1075</v>
      </c>
      <c r="N1898" s="1" t="s">
        <v>242</v>
      </c>
      <c r="O1898" s="1" t="s">
        <v>2245</v>
      </c>
      <c r="P1898" s="1" t="s">
        <v>58</v>
      </c>
      <c r="Q1898" s="1" t="s">
        <v>119</v>
      </c>
      <c r="R1898" s="1" t="s">
        <v>81</v>
      </c>
      <c r="S1898" s="1" t="s">
        <v>53</v>
      </c>
      <c r="T1898" s="1"/>
      <c r="Y1898" s="1"/>
    </row>
    <row r="1899" spans="1:25" x14ac:dyDescent="0.35">
      <c r="A1899" s="1">
        <v>3331</v>
      </c>
      <c r="B1899" s="1" t="str">
        <f>VLOOKUP(Table1[[#This Row],[Customer ID]],'Customer Lookup'!A:B,2,)</f>
        <v>Elisabeth Shaw</v>
      </c>
      <c r="C1899" s="1">
        <v>86284</v>
      </c>
      <c r="D1899" s="1" t="str">
        <f>_xlfn.XLOOKUP(Table1[[#This Row],[Product Sub-Category]],'Product Lookup'!A:A,'Product Lookup'!B:B)</f>
        <v>Paper</v>
      </c>
      <c r="E1899" s="1">
        <v>12</v>
      </c>
      <c r="F1899" s="4">
        <v>4</v>
      </c>
      <c r="G1899" s="1">
        <v>0.05</v>
      </c>
      <c r="H1899" s="2">
        <v>42013</v>
      </c>
      <c r="I1899" s="2">
        <v>42013</v>
      </c>
      <c r="J1899" s="1" t="s">
        <v>31</v>
      </c>
      <c r="K1899" s="1">
        <v>32174</v>
      </c>
      <c r="L1899" s="1" t="s">
        <v>32</v>
      </c>
      <c r="M1899" s="1" t="s">
        <v>1075</v>
      </c>
      <c r="N1899" s="1" t="s">
        <v>242</v>
      </c>
      <c r="O1899" s="1" t="s">
        <v>2245</v>
      </c>
      <c r="P1899" s="1" t="s">
        <v>58</v>
      </c>
      <c r="Q1899" s="1" t="s">
        <v>83</v>
      </c>
      <c r="R1899" s="1" t="s">
        <v>81</v>
      </c>
      <c r="S1899" s="1" t="s">
        <v>26</v>
      </c>
      <c r="T1899" s="1"/>
      <c r="Y1899" s="1"/>
    </row>
    <row r="1900" spans="1:25" x14ac:dyDescent="0.35">
      <c r="A1900" s="1">
        <v>3338</v>
      </c>
      <c r="B1900" s="1" t="str">
        <f>VLOOKUP(Table1[[#This Row],[Customer ID]],'Customer Lookup'!A:B,2,)</f>
        <v>Constance Robertson</v>
      </c>
      <c r="C1900" s="1">
        <v>85979</v>
      </c>
      <c r="D1900" s="1" t="str">
        <f>_xlfn.XLOOKUP(Table1[[#This Row],[Product Sub-Category]],'Product Lookup'!A:A,'Product Lookup'!B:B)</f>
        <v>Paper</v>
      </c>
      <c r="E1900" s="1">
        <v>7</v>
      </c>
      <c r="F1900" s="4">
        <v>6.48</v>
      </c>
      <c r="G1900" s="1">
        <v>0.05</v>
      </c>
      <c r="H1900" s="2">
        <v>42131</v>
      </c>
      <c r="I1900" s="2">
        <v>42131</v>
      </c>
      <c r="J1900" s="1" t="s">
        <v>21</v>
      </c>
      <c r="K1900" s="1">
        <v>33614</v>
      </c>
      <c r="L1900" s="1" t="s">
        <v>32</v>
      </c>
      <c r="M1900" s="1" t="s">
        <v>1076</v>
      </c>
      <c r="N1900" s="1" t="s">
        <v>242</v>
      </c>
      <c r="O1900" s="1" t="s">
        <v>2245</v>
      </c>
      <c r="P1900" s="1" t="s">
        <v>58</v>
      </c>
      <c r="Q1900" s="1" t="s">
        <v>83</v>
      </c>
      <c r="R1900" s="1" t="s">
        <v>104</v>
      </c>
      <c r="S1900" s="1" t="s">
        <v>53</v>
      </c>
      <c r="T1900" s="1"/>
      <c r="Y1900" s="1"/>
    </row>
    <row r="1901" spans="1:25" x14ac:dyDescent="0.35">
      <c r="A1901" s="1">
        <v>3339</v>
      </c>
      <c r="B1901" s="1" t="str">
        <f>VLOOKUP(Table1[[#This Row],[Customer ID]],'Customer Lookup'!A:B,2,)</f>
        <v>Lester Copeland</v>
      </c>
      <c r="C1901" s="1">
        <v>85981</v>
      </c>
      <c r="D1901" s="1" t="str">
        <f>_xlfn.XLOOKUP(Table1[[#This Row],[Product Sub-Category]],'Product Lookup'!A:A,'Product Lookup'!B:B)</f>
        <v>Labels</v>
      </c>
      <c r="E1901" s="1">
        <v>7</v>
      </c>
      <c r="F1901" s="4">
        <v>2.61</v>
      </c>
      <c r="G1901" s="1">
        <v>0.05</v>
      </c>
      <c r="H1901" s="2">
        <v>42169</v>
      </c>
      <c r="I1901" s="2">
        <v>42170</v>
      </c>
      <c r="J1901" s="1" t="s">
        <v>21</v>
      </c>
      <c r="K1901" s="1">
        <v>32780</v>
      </c>
      <c r="L1901" s="1" t="s">
        <v>32</v>
      </c>
      <c r="M1901" s="1" t="s">
        <v>1077</v>
      </c>
      <c r="N1901" s="1" t="s">
        <v>242</v>
      </c>
      <c r="O1901" s="1" t="s">
        <v>2245</v>
      </c>
      <c r="P1901" s="1" t="s">
        <v>58</v>
      </c>
      <c r="Q1901" s="1" t="s">
        <v>116</v>
      </c>
      <c r="R1901" s="1" t="s">
        <v>104</v>
      </c>
      <c r="S1901" s="1" t="s">
        <v>53</v>
      </c>
      <c r="T1901" s="1"/>
      <c r="Y1901" s="1"/>
    </row>
    <row r="1902" spans="1:25" x14ac:dyDescent="0.35">
      <c r="A1902" s="1">
        <v>3339</v>
      </c>
      <c r="B1902" s="1" t="str">
        <f>VLOOKUP(Table1[[#This Row],[Customer ID]],'Customer Lookup'!A:B,2,)</f>
        <v>Lester Copeland</v>
      </c>
      <c r="C1902" s="1">
        <v>85981</v>
      </c>
      <c r="D1902" s="1" t="str">
        <f>_xlfn.XLOOKUP(Table1[[#This Row],[Product Sub-Category]],'Product Lookup'!A:A,'Product Lookup'!B:B)</f>
        <v>Pens</v>
      </c>
      <c r="E1902" s="1">
        <v>16</v>
      </c>
      <c r="F1902" s="4">
        <v>11.66</v>
      </c>
      <c r="G1902" s="1">
        <v>0.05</v>
      </c>
      <c r="H1902" s="2">
        <v>42169</v>
      </c>
      <c r="I1902" s="2">
        <v>42170</v>
      </c>
      <c r="J1902" s="1" t="s">
        <v>21</v>
      </c>
      <c r="K1902" s="1">
        <v>32780</v>
      </c>
      <c r="L1902" s="1" t="s">
        <v>32</v>
      </c>
      <c r="M1902" s="1" t="s">
        <v>1077</v>
      </c>
      <c r="N1902" s="1" t="s">
        <v>242</v>
      </c>
      <c r="O1902" s="1" t="s">
        <v>1097</v>
      </c>
      <c r="P1902" s="1" t="s">
        <v>58</v>
      </c>
      <c r="Q1902" s="1" t="s">
        <v>25</v>
      </c>
      <c r="R1902" s="1" t="s">
        <v>104</v>
      </c>
      <c r="S1902" s="1" t="s">
        <v>44</v>
      </c>
      <c r="T1902" s="1"/>
      <c r="Y1902" s="1"/>
    </row>
    <row r="1903" spans="1:25" x14ac:dyDescent="0.35">
      <c r="A1903" s="1">
        <v>3340</v>
      </c>
      <c r="B1903" s="1" t="str">
        <f>VLOOKUP(Table1[[#This Row],[Customer ID]],'Customer Lookup'!A:B,2,)</f>
        <v>Phillip Blum</v>
      </c>
      <c r="C1903" s="1">
        <v>85980</v>
      </c>
      <c r="D1903" s="1" t="str">
        <f>_xlfn.XLOOKUP(Table1[[#This Row],[Product Sub-Category]],'Product Lookup'!A:A,'Product Lookup'!B:B)</f>
        <v>Telephones</v>
      </c>
      <c r="E1903" s="1">
        <v>14</v>
      </c>
      <c r="F1903" s="4">
        <v>125.99</v>
      </c>
      <c r="G1903" s="1">
        <v>0.1</v>
      </c>
      <c r="H1903" s="2">
        <v>42017</v>
      </c>
      <c r="I1903" s="2">
        <v>42018</v>
      </c>
      <c r="J1903" s="1" t="s">
        <v>50</v>
      </c>
      <c r="K1903" s="1">
        <v>97060</v>
      </c>
      <c r="L1903" s="1" t="s">
        <v>32</v>
      </c>
      <c r="M1903" s="1" t="s">
        <v>1078</v>
      </c>
      <c r="N1903" s="1" t="s">
        <v>90</v>
      </c>
      <c r="O1903" s="1" t="s">
        <v>2243</v>
      </c>
      <c r="P1903" s="1" t="s">
        <v>73</v>
      </c>
      <c r="Q1903" s="1" t="s">
        <v>2234</v>
      </c>
      <c r="R1903" s="1" t="s">
        <v>104</v>
      </c>
      <c r="S1903" s="1" t="s">
        <v>53</v>
      </c>
      <c r="T1903" s="1"/>
      <c r="Y1903" s="1"/>
    </row>
    <row r="1904" spans="1:25" x14ac:dyDescent="0.35">
      <c r="A1904" s="1">
        <v>3342</v>
      </c>
      <c r="B1904" s="1" t="str">
        <f>VLOOKUP(Table1[[#This Row],[Customer ID]],'Customer Lookup'!A:B,2,)</f>
        <v>Paul Tate</v>
      </c>
      <c r="C1904" s="1">
        <v>21572</v>
      </c>
      <c r="D1904" s="1" t="str">
        <f>_xlfn.XLOOKUP(Table1[[#This Row],[Product Sub-Category]],'Product Lookup'!A:A,'Product Lookup'!B:B)</f>
        <v>Furnishings</v>
      </c>
      <c r="E1904" s="1">
        <v>42</v>
      </c>
      <c r="F1904" s="4">
        <v>194.3</v>
      </c>
      <c r="G1904" s="1">
        <v>0.1</v>
      </c>
      <c r="H1904" s="2">
        <v>42048</v>
      </c>
      <c r="I1904" s="2">
        <v>42050</v>
      </c>
      <c r="J1904" s="1" t="s">
        <v>41</v>
      </c>
      <c r="K1904" s="1">
        <v>20006</v>
      </c>
      <c r="L1904" s="1" t="s">
        <v>32</v>
      </c>
      <c r="M1904" s="1" t="s">
        <v>29</v>
      </c>
      <c r="N1904" s="1" t="s">
        <v>466</v>
      </c>
      <c r="O1904" s="1" t="s">
        <v>2244</v>
      </c>
      <c r="P1904" s="1" t="s">
        <v>34</v>
      </c>
      <c r="Q1904" s="1" t="s">
        <v>52</v>
      </c>
      <c r="R1904" s="1" t="s">
        <v>42</v>
      </c>
      <c r="S1904" s="1" t="s">
        <v>178</v>
      </c>
      <c r="T1904" s="1"/>
      <c r="Y1904" s="1"/>
    </row>
    <row r="1905" spans="1:25" x14ac:dyDescent="0.35">
      <c r="A1905" s="1">
        <v>3344</v>
      </c>
      <c r="B1905" s="1" t="str">
        <f>VLOOKUP(Table1[[#This Row],[Customer ID]],'Customer Lookup'!A:B,2,)</f>
        <v>Jim Hinson</v>
      </c>
      <c r="C1905" s="1">
        <v>89928</v>
      </c>
      <c r="D1905" s="1" t="str">
        <f>_xlfn.XLOOKUP(Table1[[#This Row],[Product Sub-Category]],'Product Lookup'!A:A,'Product Lookup'!B:B)</f>
        <v>Furnishings</v>
      </c>
      <c r="E1905" s="1">
        <v>11</v>
      </c>
      <c r="F1905" s="4">
        <v>194.3</v>
      </c>
      <c r="G1905" s="1">
        <v>0.1</v>
      </c>
      <c r="H1905" s="2">
        <v>42048</v>
      </c>
      <c r="I1905" s="2">
        <v>42050</v>
      </c>
      <c r="J1905" s="1" t="s">
        <v>41</v>
      </c>
      <c r="K1905" s="1">
        <v>48307</v>
      </c>
      <c r="L1905" s="1" t="s">
        <v>32</v>
      </c>
      <c r="M1905" s="1" t="s">
        <v>1079</v>
      </c>
      <c r="N1905" s="1" t="s">
        <v>215</v>
      </c>
      <c r="O1905" s="1" t="s">
        <v>2245</v>
      </c>
      <c r="P1905" s="1" t="s">
        <v>34</v>
      </c>
      <c r="Q1905" s="1" t="s">
        <v>52</v>
      </c>
      <c r="R1905" s="1" t="s">
        <v>42</v>
      </c>
      <c r="S1905" s="1" t="s">
        <v>178</v>
      </c>
      <c r="T1905" s="1"/>
      <c r="Y1905" s="1"/>
    </row>
    <row r="1906" spans="1:25" x14ac:dyDescent="0.35">
      <c r="A1906" s="1">
        <v>3347</v>
      </c>
      <c r="B1906" s="1" t="str">
        <f>VLOOKUP(Table1[[#This Row],[Customer ID]],'Customer Lookup'!A:B,2,)</f>
        <v>Carrie McIntosh</v>
      </c>
      <c r="C1906" s="1">
        <v>89355</v>
      </c>
      <c r="D1906" s="1" t="str">
        <f>_xlfn.XLOOKUP(Table1[[#This Row],[Product Sub-Category]],'Product Lookup'!A:A,'Product Lookup'!B:B)</f>
        <v>Binders</v>
      </c>
      <c r="E1906" s="1">
        <v>1</v>
      </c>
      <c r="F1906" s="4">
        <v>7.68</v>
      </c>
      <c r="G1906" s="1">
        <v>0.05</v>
      </c>
      <c r="H1906" s="2">
        <v>42010</v>
      </c>
      <c r="I1906" s="2">
        <v>42012</v>
      </c>
      <c r="J1906" s="1" t="s">
        <v>50</v>
      </c>
      <c r="K1906" s="1">
        <v>33411</v>
      </c>
      <c r="L1906" s="1" t="s">
        <v>22</v>
      </c>
      <c r="M1906" s="1" t="s">
        <v>1080</v>
      </c>
      <c r="N1906" s="1" t="s">
        <v>242</v>
      </c>
      <c r="O1906" s="1" t="s">
        <v>2245</v>
      </c>
      <c r="P1906" s="1" t="s">
        <v>58</v>
      </c>
      <c r="Q1906" s="1" t="s">
        <v>2236</v>
      </c>
      <c r="R1906" s="1" t="s">
        <v>104</v>
      </c>
      <c r="S1906" s="1" t="s">
        <v>53</v>
      </c>
      <c r="T1906" s="1"/>
      <c r="Y1906" s="1"/>
    </row>
    <row r="1907" spans="1:25" x14ac:dyDescent="0.35">
      <c r="A1907" s="1">
        <v>3347</v>
      </c>
      <c r="B1907" s="1" t="str">
        <f>VLOOKUP(Table1[[#This Row],[Customer ID]],'Customer Lookup'!A:B,2,)</f>
        <v>Carrie McIntosh</v>
      </c>
      <c r="C1907" s="1">
        <v>89355</v>
      </c>
      <c r="D1907" s="1" t="str">
        <f>_xlfn.XLOOKUP(Table1[[#This Row],[Product Sub-Category]],'Product Lookup'!A:A,'Product Lookup'!B:B)</f>
        <v>Furnishings</v>
      </c>
      <c r="E1907" s="1">
        <v>5</v>
      </c>
      <c r="F1907" s="4">
        <v>6.64</v>
      </c>
      <c r="G1907" s="1">
        <v>0.05</v>
      </c>
      <c r="H1907" s="2">
        <v>42010</v>
      </c>
      <c r="I1907" s="2">
        <v>42012</v>
      </c>
      <c r="J1907" s="1" t="s">
        <v>50</v>
      </c>
      <c r="K1907" s="1">
        <v>33411</v>
      </c>
      <c r="L1907" s="1" t="s">
        <v>22</v>
      </c>
      <c r="M1907" s="1" t="s">
        <v>1080</v>
      </c>
      <c r="N1907" s="1" t="s">
        <v>242</v>
      </c>
      <c r="O1907" s="1" t="s">
        <v>2245</v>
      </c>
      <c r="P1907" s="1" t="s">
        <v>34</v>
      </c>
      <c r="Q1907" s="1" t="s">
        <v>52</v>
      </c>
      <c r="R1907" s="1" t="s">
        <v>104</v>
      </c>
      <c r="S1907" s="1" t="s">
        <v>44</v>
      </c>
      <c r="T1907" s="1"/>
      <c r="Y1907" s="1"/>
    </row>
    <row r="1908" spans="1:25" x14ac:dyDescent="0.35">
      <c r="A1908" s="1">
        <v>3347</v>
      </c>
      <c r="B1908" s="1" t="str">
        <f>VLOOKUP(Table1[[#This Row],[Customer ID]],'Customer Lookup'!A:B,2,)</f>
        <v>Carrie McIntosh</v>
      </c>
      <c r="C1908" s="1">
        <v>89356</v>
      </c>
      <c r="D1908" s="1" t="str">
        <f>_xlfn.XLOOKUP(Table1[[#This Row],[Product Sub-Category]],'Product Lookup'!A:A,'Product Lookup'!B:B)</f>
        <v>Telephones</v>
      </c>
      <c r="E1908" s="1">
        <v>1</v>
      </c>
      <c r="F1908" s="4">
        <v>110.99</v>
      </c>
      <c r="G1908" s="1">
        <v>0.1</v>
      </c>
      <c r="H1908" s="2">
        <v>42031</v>
      </c>
      <c r="I1908" s="2">
        <v>42033</v>
      </c>
      <c r="J1908" s="1" t="s">
        <v>50</v>
      </c>
      <c r="K1908" s="1">
        <v>33411</v>
      </c>
      <c r="L1908" s="1" t="s">
        <v>32</v>
      </c>
      <c r="M1908" s="1" t="s">
        <v>1080</v>
      </c>
      <c r="N1908" s="1" t="s">
        <v>242</v>
      </c>
      <c r="O1908" s="1" t="s">
        <v>1097</v>
      </c>
      <c r="P1908" s="1" t="s">
        <v>73</v>
      </c>
      <c r="Q1908" s="1" t="s">
        <v>2234</v>
      </c>
      <c r="R1908" s="1" t="s">
        <v>104</v>
      </c>
      <c r="S1908" s="1" t="s">
        <v>53</v>
      </c>
      <c r="T1908" s="1"/>
      <c r="Y1908" s="1"/>
    </row>
    <row r="1909" spans="1:25" x14ac:dyDescent="0.35">
      <c r="A1909" s="1">
        <v>3350</v>
      </c>
      <c r="B1909" s="1" t="str">
        <f>VLOOKUP(Table1[[#This Row],[Customer ID]],'Customer Lookup'!A:B,2,)</f>
        <v>Amy York</v>
      </c>
      <c r="C1909" s="1">
        <v>91296</v>
      </c>
      <c r="D1909" s="1" t="str">
        <f>_xlfn.XLOOKUP(Table1[[#This Row],[Product Sub-Category]],'Product Lookup'!A:A,'Product Lookup'!B:B)</f>
        <v>Computer Peripherals</v>
      </c>
      <c r="E1909" s="1">
        <v>5</v>
      </c>
      <c r="F1909" s="4">
        <v>73.98</v>
      </c>
      <c r="G1909" s="1">
        <v>0.05</v>
      </c>
      <c r="H1909" s="2">
        <v>42027</v>
      </c>
      <c r="I1909" s="2">
        <v>42029</v>
      </c>
      <c r="J1909" s="1" t="s">
        <v>50</v>
      </c>
      <c r="K1909" s="1">
        <v>98444</v>
      </c>
      <c r="L1909" s="1" t="s">
        <v>32</v>
      </c>
      <c r="M1909" s="1" t="s">
        <v>1081</v>
      </c>
      <c r="N1909" s="1" t="s">
        <v>29</v>
      </c>
      <c r="O1909" s="1" t="s">
        <v>1097</v>
      </c>
      <c r="P1909" s="1" t="s">
        <v>73</v>
      </c>
      <c r="Q1909" s="1" t="s">
        <v>144</v>
      </c>
      <c r="R1909" s="1" t="s">
        <v>51</v>
      </c>
      <c r="S1909" s="1" t="s">
        <v>53</v>
      </c>
      <c r="T1909" s="1"/>
      <c r="Y1909" s="1"/>
    </row>
    <row r="1910" spans="1:25" x14ac:dyDescent="0.35">
      <c r="A1910" s="1">
        <v>3351</v>
      </c>
      <c r="B1910" s="1" t="str">
        <f>VLOOKUP(Table1[[#This Row],[Customer ID]],'Customer Lookup'!A:B,2,)</f>
        <v>Nathan Wyatt</v>
      </c>
      <c r="C1910" s="1">
        <v>91297</v>
      </c>
      <c r="D1910" s="1" t="str">
        <f>_xlfn.XLOOKUP(Table1[[#This Row],[Product Sub-Category]],'Product Lookup'!A:A,'Product Lookup'!B:B)</f>
        <v>Appliances</v>
      </c>
      <c r="E1910" s="1">
        <v>17</v>
      </c>
      <c r="F1910" s="4">
        <v>10.89</v>
      </c>
      <c r="G1910" s="1">
        <v>0.05</v>
      </c>
      <c r="H1910" s="2">
        <v>42039</v>
      </c>
      <c r="I1910" s="2">
        <v>42041</v>
      </c>
      <c r="J1910" s="1" t="s">
        <v>41</v>
      </c>
      <c r="K1910" s="1">
        <v>99301</v>
      </c>
      <c r="L1910" s="1" t="s">
        <v>32</v>
      </c>
      <c r="M1910" s="1" t="s">
        <v>1082</v>
      </c>
      <c r="N1910" s="1" t="s">
        <v>29</v>
      </c>
      <c r="O1910" s="1" t="s">
        <v>1097</v>
      </c>
      <c r="P1910" s="1" t="s">
        <v>58</v>
      </c>
      <c r="Q1910" s="1" t="s">
        <v>196</v>
      </c>
      <c r="R1910" s="1" t="s">
        <v>51</v>
      </c>
      <c r="S1910" s="1" t="s">
        <v>53</v>
      </c>
      <c r="T1910" s="1"/>
      <c r="Y1910" s="1"/>
    </row>
    <row r="1911" spans="1:25" x14ac:dyDescent="0.35">
      <c r="A1911" s="1">
        <v>3351</v>
      </c>
      <c r="B1911" s="1" t="str">
        <f>VLOOKUP(Table1[[#This Row],[Customer ID]],'Customer Lookup'!A:B,2,)</f>
        <v>Nathan Wyatt</v>
      </c>
      <c r="C1911" s="1">
        <v>91298</v>
      </c>
      <c r="D1911" s="1" t="str">
        <f>_xlfn.XLOOKUP(Table1[[#This Row],[Product Sub-Category]],'Product Lookup'!A:A,'Product Lookup'!B:B)</f>
        <v>Pens</v>
      </c>
      <c r="E1911" s="1">
        <v>12</v>
      </c>
      <c r="F1911" s="4">
        <v>6.7</v>
      </c>
      <c r="G1911" s="1">
        <v>0.05</v>
      </c>
      <c r="H1911" s="2">
        <v>42042</v>
      </c>
      <c r="I1911" s="2">
        <v>42044</v>
      </c>
      <c r="J1911" s="1" t="s">
        <v>21</v>
      </c>
      <c r="K1911" s="1">
        <v>99301</v>
      </c>
      <c r="L1911" s="1" t="s">
        <v>22</v>
      </c>
      <c r="M1911" s="1" t="s">
        <v>1082</v>
      </c>
      <c r="N1911" s="1" t="s">
        <v>29</v>
      </c>
      <c r="O1911" s="1" t="s">
        <v>1097</v>
      </c>
      <c r="P1911" s="1" t="s">
        <v>58</v>
      </c>
      <c r="Q1911" s="1" t="s">
        <v>25</v>
      </c>
      <c r="R1911" s="1" t="s">
        <v>51</v>
      </c>
      <c r="S1911" s="1" t="s">
        <v>26</v>
      </c>
      <c r="T1911" s="1"/>
      <c r="Y1911" s="1"/>
    </row>
    <row r="1912" spans="1:25" x14ac:dyDescent="0.35">
      <c r="A1912" s="1">
        <v>3354</v>
      </c>
      <c r="B1912" s="1" t="str">
        <f>VLOOKUP(Table1[[#This Row],[Customer ID]],'Customer Lookup'!A:B,2,)</f>
        <v>Sara Faulkner</v>
      </c>
      <c r="C1912" s="1">
        <v>88589</v>
      </c>
      <c r="D1912" s="1" t="str">
        <f>_xlfn.XLOOKUP(Table1[[#This Row],[Product Sub-Category]],'Product Lookup'!A:A,'Product Lookup'!B:B)</f>
        <v>Binders</v>
      </c>
      <c r="E1912" s="1">
        <v>7</v>
      </c>
      <c r="F1912" s="4">
        <v>28.53</v>
      </c>
      <c r="G1912" s="1">
        <v>0.05</v>
      </c>
      <c r="H1912" s="2">
        <v>42140</v>
      </c>
      <c r="I1912" s="2">
        <v>42141</v>
      </c>
      <c r="J1912" s="1" t="s">
        <v>21</v>
      </c>
      <c r="K1912" s="1">
        <v>92231</v>
      </c>
      <c r="L1912" s="1" t="s">
        <v>32</v>
      </c>
      <c r="M1912" s="1" t="s">
        <v>1083</v>
      </c>
      <c r="N1912" s="1" t="s">
        <v>37</v>
      </c>
      <c r="O1912" s="1" t="s">
        <v>1097</v>
      </c>
      <c r="P1912" s="1" t="s">
        <v>58</v>
      </c>
      <c r="Q1912" s="1" t="s">
        <v>2236</v>
      </c>
      <c r="R1912" s="1" t="s">
        <v>81</v>
      </c>
      <c r="S1912" s="1" t="s">
        <v>53</v>
      </c>
      <c r="T1912" s="1"/>
      <c r="Y1912" s="1"/>
    </row>
    <row r="1913" spans="1:25" x14ac:dyDescent="0.35">
      <c r="A1913" s="1">
        <v>3354</v>
      </c>
      <c r="B1913" s="1" t="str">
        <f>VLOOKUP(Table1[[#This Row],[Customer ID]],'Customer Lookup'!A:B,2,)</f>
        <v>Sara Faulkner</v>
      </c>
      <c r="C1913" s="1">
        <v>88589</v>
      </c>
      <c r="D1913" s="1" t="str">
        <f>_xlfn.XLOOKUP(Table1[[#This Row],[Product Sub-Category]],'Product Lookup'!A:A,'Product Lookup'!B:B)</f>
        <v>Paper</v>
      </c>
      <c r="E1913" s="1">
        <v>6</v>
      </c>
      <c r="F1913" s="4">
        <v>5.98</v>
      </c>
      <c r="G1913" s="1">
        <v>0.05</v>
      </c>
      <c r="H1913" s="2">
        <v>42140</v>
      </c>
      <c r="I1913" s="2">
        <v>42142</v>
      </c>
      <c r="J1913" s="1" t="s">
        <v>21</v>
      </c>
      <c r="K1913" s="1">
        <v>92231</v>
      </c>
      <c r="L1913" s="1" t="s">
        <v>32</v>
      </c>
      <c r="M1913" s="1" t="s">
        <v>1083</v>
      </c>
      <c r="N1913" s="1" t="s">
        <v>37</v>
      </c>
      <c r="O1913" s="1" t="s">
        <v>1097</v>
      </c>
      <c r="P1913" s="1" t="s">
        <v>58</v>
      </c>
      <c r="Q1913" s="1" t="s">
        <v>83</v>
      </c>
      <c r="R1913" s="1" t="s">
        <v>81</v>
      </c>
      <c r="S1913" s="1" t="s">
        <v>53</v>
      </c>
      <c r="T1913" s="1"/>
      <c r="Y1913" s="1"/>
    </row>
    <row r="1914" spans="1:25" x14ac:dyDescent="0.35">
      <c r="A1914" s="1">
        <v>3354</v>
      </c>
      <c r="B1914" s="1" t="str">
        <f>VLOOKUP(Table1[[#This Row],[Customer ID]],'Customer Lookup'!A:B,2,)</f>
        <v>Sara Faulkner</v>
      </c>
      <c r="C1914" s="1">
        <v>88590</v>
      </c>
      <c r="D1914" s="1" t="str">
        <f>_xlfn.XLOOKUP(Table1[[#This Row],[Product Sub-Category]],'Product Lookup'!A:A,'Product Lookup'!B:B)</f>
        <v>Labels</v>
      </c>
      <c r="E1914" s="1">
        <v>19</v>
      </c>
      <c r="F1914" s="4">
        <v>3.69</v>
      </c>
      <c r="G1914" s="1">
        <v>0.05</v>
      </c>
      <c r="H1914" s="2">
        <v>42090</v>
      </c>
      <c r="I1914" s="2">
        <v>42092</v>
      </c>
      <c r="J1914" s="1" t="s">
        <v>31</v>
      </c>
      <c r="K1914" s="1">
        <v>92231</v>
      </c>
      <c r="L1914" s="1" t="s">
        <v>32</v>
      </c>
      <c r="M1914" s="1" t="s">
        <v>1083</v>
      </c>
      <c r="N1914" s="1" t="s">
        <v>37</v>
      </c>
      <c r="O1914" s="1" t="s">
        <v>1097</v>
      </c>
      <c r="P1914" s="1" t="s">
        <v>58</v>
      </c>
      <c r="Q1914" s="1" t="s">
        <v>116</v>
      </c>
      <c r="R1914" s="1" t="s">
        <v>81</v>
      </c>
      <c r="S1914" s="1" t="s">
        <v>53</v>
      </c>
      <c r="T1914" s="1"/>
      <c r="Y1914" s="1"/>
    </row>
    <row r="1915" spans="1:25" x14ac:dyDescent="0.35">
      <c r="A1915" s="1">
        <v>3355</v>
      </c>
      <c r="B1915" s="1" t="str">
        <f>VLOOKUP(Table1[[#This Row],[Customer ID]],'Customer Lookup'!A:B,2,)</f>
        <v>Glenda Simon</v>
      </c>
      <c r="C1915" s="1">
        <v>88587</v>
      </c>
      <c r="D1915" s="1" t="str">
        <f>_xlfn.XLOOKUP(Table1[[#This Row],[Product Sub-Category]],'Product Lookup'!A:A,'Product Lookup'!B:B)</f>
        <v>Binders</v>
      </c>
      <c r="E1915" s="1">
        <v>5</v>
      </c>
      <c r="F1915" s="4">
        <v>120.98</v>
      </c>
      <c r="G1915" s="1">
        <v>0.1</v>
      </c>
      <c r="H1915" s="2">
        <v>42063</v>
      </c>
      <c r="I1915" s="2">
        <v>42072</v>
      </c>
      <c r="J1915" s="1" t="s">
        <v>98</v>
      </c>
      <c r="K1915" s="1">
        <v>93010</v>
      </c>
      <c r="L1915" s="1" t="s">
        <v>32</v>
      </c>
      <c r="M1915" s="1" t="s">
        <v>1084</v>
      </c>
      <c r="N1915" s="1" t="s">
        <v>37</v>
      </c>
      <c r="O1915" s="1" t="s">
        <v>1097</v>
      </c>
      <c r="P1915" s="1" t="s">
        <v>58</v>
      </c>
      <c r="Q1915" s="1" t="s">
        <v>2236</v>
      </c>
      <c r="R1915" s="1" t="s">
        <v>81</v>
      </c>
      <c r="S1915" s="1" t="s">
        <v>53</v>
      </c>
      <c r="T1915" s="1"/>
      <c r="Y1915" s="1"/>
    </row>
    <row r="1916" spans="1:25" x14ac:dyDescent="0.35">
      <c r="A1916" s="1">
        <v>3355</v>
      </c>
      <c r="B1916" s="1" t="str">
        <f>VLOOKUP(Table1[[#This Row],[Customer ID]],'Customer Lookup'!A:B,2,)</f>
        <v>Glenda Simon</v>
      </c>
      <c r="C1916" s="1">
        <v>88587</v>
      </c>
      <c r="D1916" s="1" t="str">
        <f>_xlfn.XLOOKUP(Table1[[#This Row],[Product Sub-Category]],'Product Lookup'!A:A,'Product Lookup'!B:B)</f>
        <v>Computer Peripherals</v>
      </c>
      <c r="E1916" s="1">
        <v>6</v>
      </c>
      <c r="F1916" s="4">
        <v>8.32</v>
      </c>
      <c r="G1916" s="1">
        <v>0.05</v>
      </c>
      <c r="H1916" s="2">
        <v>42063</v>
      </c>
      <c r="I1916" s="2">
        <v>42067</v>
      </c>
      <c r="J1916" s="1" t="s">
        <v>98</v>
      </c>
      <c r="K1916" s="1">
        <v>93010</v>
      </c>
      <c r="L1916" s="1" t="s">
        <v>22</v>
      </c>
      <c r="M1916" s="1" t="s">
        <v>1084</v>
      </c>
      <c r="N1916" s="1" t="s">
        <v>37</v>
      </c>
      <c r="O1916" s="1" t="s">
        <v>1097</v>
      </c>
      <c r="P1916" s="1" t="s">
        <v>73</v>
      </c>
      <c r="Q1916" s="1" t="s">
        <v>144</v>
      </c>
      <c r="R1916" s="1" t="s">
        <v>81</v>
      </c>
      <c r="S1916" s="1" t="s">
        <v>44</v>
      </c>
      <c r="T1916" s="1"/>
      <c r="Y1916" s="1"/>
    </row>
    <row r="1917" spans="1:25" x14ac:dyDescent="0.35">
      <c r="A1917" s="1">
        <v>3355</v>
      </c>
      <c r="B1917" s="1" t="str">
        <f>VLOOKUP(Table1[[#This Row],[Customer ID]],'Customer Lookup'!A:B,2,)</f>
        <v>Glenda Simon</v>
      </c>
      <c r="C1917" s="1">
        <v>88587</v>
      </c>
      <c r="D1917" s="1" t="str">
        <f>_xlfn.XLOOKUP(Table1[[#This Row],[Product Sub-Category]],'Product Lookup'!A:A,'Product Lookup'!B:B)</f>
        <v>Telephones</v>
      </c>
      <c r="E1917" s="1">
        <v>7</v>
      </c>
      <c r="F1917" s="4">
        <v>125.99</v>
      </c>
      <c r="G1917" s="1">
        <v>0.1</v>
      </c>
      <c r="H1917" s="2">
        <v>42063</v>
      </c>
      <c r="I1917" s="2">
        <v>42063</v>
      </c>
      <c r="J1917" s="1" t="s">
        <v>98</v>
      </c>
      <c r="K1917" s="1">
        <v>93010</v>
      </c>
      <c r="L1917" s="1" t="s">
        <v>32</v>
      </c>
      <c r="M1917" s="1" t="s">
        <v>1084</v>
      </c>
      <c r="N1917" s="1" t="s">
        <v>37</v>
      </c>
      <c r="O1917" s="1" t="s">
        <v>1097</v>
      </c>
      <c r="P1917" s="1" t="s">
        <v>73</v>
      </c>
      <c r="Q1917" s="1" t="s">
        <v>2234</v>
      </c>
      <c r="R1917" s="1" t="s">
        <v>81</v>
      </c>
      <c r="S1917" s="1" t="s">
        <v>53</v>
      </c>
      <c r="T1917" s="1"/>
      <c r="Y1917" s="1"/>
    </row>
    <row r="1918" spans="1:25" x14ac:dyDescent="0.35">
      <c r="A1918" s="1">
        <v>3356</v>
      </c>
      <c r="B1918" s="1" t="str">
        <f>VLOOKUP(Table1[[#This Row],[Customer ID]],'Customer Lookup'!A:B,2,)</f>
        <v>Richard Tan</v>
      </c>
      <c r="C1918" s="1">
        <v>88588</v>
      </c>
      <c r="D1918" s="1" t="str">
        <f>_xlfn.XLOOKUP(Table1[[#This Row],[Product Sub-Category]],'Product Lookup'!A:A,'Product Lookup'!B:B)</f>
        <v>Binders</v>
      </c>
      <c r="E1918" s="1">
        <v>13</v>
      </c>
      <c r="F1918" s="4">
        <v>5.34</v>
      </c>
      <c r="G1918" s="1">
        <v>0.05</v>
      </c>
      <c r="H1918" s="2">
        <v>42128</v>
      </c>
      <c r="I1918" s="2">
        <v>42130</v>
      </c>
      <c r="J1918" s="1" t="s">
        <v>50</v>
      </c>
      <c r="K1918" s="1">
        <v>83616</v>
      </c>
      <c r="L1918" s="1" t="s">
        <v>32</v>
      </c>
      <c r="M1918" s="1" t="s">
        <v>1085</v>
      </c>
      <c r="N1918" s="1" t="s">
        <v>682</v>
      </c>
      <c r="O1918" s="1" t="s">
        <v>1097</v>
      </c>
      <c r="P1918" s="1" t="s">
        <v>58</v>
      </c>
      <c r="Q1918" s="1" t="s">
        <v>2236</v>
      </c>
      <c r="R1918" s="1" t="s">
        <v>81</v>
      </c>
      <c r="S1918" s="1" t="s">
        <v>53</v>
      </c>
      <c r="T1918" s="1"/>
      <c r="Y1918" s="1"/>
    </row>
    <row r="1919" spans="1:25" x14ac:dyDescent="0.35">
      <c r="A1919" s="1">
        <v>3356</v>
      </c>
      <c r="B1919" s="1" t="str">
        <f>VLOOKUP(Table1[[#This Row],[Customer ID]],'Customer Lookup'!A:B,2,)</f>
        <v>Richard Tan</v>
      </c>
      <c r="C1919" s="1">
        <v>88588</v>
      </c>
      <c r="D1919" s="1" t="str">
        <f>_xlfn.XLOOKUP(Table1[[#This Row],[Product Sub-Category]],'Product Lookup'!A:A,'Product Lookup'!B:B)</f>
        <v>Chairs</v>
      </c>
      <c r="E1919" s="1">
        <v>18</v>
      </c>
      <c r="F1919" s="4">
        <v>160.97999999999999</v>
      </c>
      <c r="G1919" s="1">
        <v>0.1</v>
      </c>
      <c r="H1919" s="2">
        <v>42128</v>
      </c>
      <c r="I1919" s="2">
        <v>42129</v>
      </c>
      <c r="J1919" s="1" t="s">
        <v>50</v>
      </c>
      <c r="K1919" s="1">
        <v>83616</v>
      </c>
      <c r="L1919" s="1" t="s">
        <v>22</v>
      </c>
      <c r="M1919" s="1" t="s">
        <v>1085</v>
      </c>
      <c r="N1919" s="1" t="s">
        <v>682</v>
      </c>
      <c r="O1919" s="1" t="s">
        <v>1097</v>
      </c>
      <c r="P1919" s="1" t="s">
        <v>34</v>
      </c>
      <c r="Q1919" s="1" t="s">
        <v>35</v>
      </c>
      <c r="R1919" s="1" t="s">
        <v>81</v>
      </c>
      <c r="S1919" s="1" t="s">
        <v>36</v>
      </c>
      <c r="T1919" s="1"/>
      <c r="Y1919" s="1"/>
    </row>
    <row r="1920" spans="1:25" x14ac:dyDescent="0.35">
      <c r="A1920" s="1">
        <v>3356</v>
      </c>
      <c r="B1920" s="1" t="str">
        <f>VLOOKUP(Table1[[#This Row],[Customer ID]],'Customer Lookup'!A:B,2,)</f>
        <v>Richard Tan</v>
      </c>
      <c r="C1920" s="1">
        <v>88588</v>
      </c>
      <c r="D1920" s="1" t="str">
        <f>_xlfn.XLOOKUP(Table1[[#This Row],[Product Sub-Category]],'Product Lookup'!A:A,'Product Lookup'!B:B)</f>
        <v>Telephones</v>
      </c>
      <c r="E1920" s="1">
        <v>15</v>
      </c>
      <c r="F1920" s="4">
        <v>65.989999999999995</v>
      </c>
      <c r="G1920" s="1">
        <v>0.05</v>
      </c>
      <c r="H1920" s="2">
        <v>42128</v>
      </c>
      <c r="I1920" s="2">
        <v>42128</v>
      </c>
      <c r="J1920" s="1" t="s">
        <v>50</v>
      </c>
      <c r="K1920" s="1">
        <v>83616</v>
      </c>
      <c r="L1920" s="1" t="s">
        <v>22</v>
      </c>
      <c r="M1920" s="1" t="s">
        <v>1085</v>
      </c>
      <c r="N1920" s="1" t="s">
        <v>682</v>
      </c>
      <c r="O1920" s="1" t="s">
        <v>2244</v>
      </c>
      <c r="P1920" s="1" t="s">
        <v>73</v>
      </c>
      <c r="Q1920" s="1" t="s">
        <v>2234</v>
      </c>
      <c r="R1920" s="1" t="s">
        <v>81</v>
      </c>
      <c r="S1920" s="1" t="s">
        <v>53</v>
      </c>
      <c r="T1920" s="1"/>
      <c r="Y1920" s="1"/>
    </row>
    <row r="1921" spans="1:25" x14ac:dyDescent="0.35">
      <c r="A1921" s="1">
        <v>3359</v>
      </c>
      <c r="B1921" s="1" t="str">
        <f>VLOOKUP(Table1[[#This Row],[Customer ID]],'Customer Lookup'!A:B,2,)</f>
        <v>Jeffrey Cheng</v>
      </c>
      <c r="C1921" s="1">
        <v>91437</v>
      </c>
      <c r="D1921" s="1" t="str">
        <f>_xlfn.XLOOKUP(Table1[[#This Row],[Product Sub-Category]],'Product Lookup'!A:A,'Product Lookup'!B:B)</f>
        <v>Binders</v>
      </c>
      <c r="E1921" s="1">
        <v>6</v>
      </c>
      <c r="F1921" s="4">
        <v>28.53</v>
      </c>
      <c r="G1921" s="1">
        <v>0.05</v>
      </c>
      <c r="H1921" s="2">
        <v>42122</v>
      </c>
      <c r="I1921" s="2">
        <v>42124</v>
      </c>
      <c r="J1921" s="1" t="s">
        <v>21</v>
      </c>
      <c r="K1921" s="1">
        <v>53213</v>
      </c>
      <c r="L1921" s="1" t="s">
        <v>32</v>
      </c>
      <c r="M1921" s="1" t="s">
        <v>1086</v>
      </c>
      <c r="N1921" s="1" t="s">
        <v>718</v>
      </c>
      <c r="O1921" s="1" t="s">
        <v>2244</v>
      </c>
      <c r="P1921" s="1" t="s">
        <v>58</v>
      </c>
      <c r="Q1921" s="1" t="s">
        <v>2236</v>
      </c>
      <c r="R1921" s="1" t="s">
        <v>42</v>
      </c>
      <c r="S1921" s="1" t="s">
        <v>53</v>
      </c>
      <c r="T1921" s="1"/>
      <c r="Y1921" s="1"/>
    </row>
    <row r="1922" spans="1:25" x14ac:dyDescent="0.35">
      <c r="A1922" s="1">
        <v>3360</v>
      </c>
      <c r="B1922" s="1" t="str">
        <f>VLOOKUP(Table1[[#This Row],[Customer ID]],'Customer Lookup'!A:B,2,)</f>
        <v>Daniel Huff</v>
      </c>
      <c r="C1922" s="1">
        <v>91435</v>
      </c>
      <c r="D1922" s="1" t="str">
        <f>_xlfn.XLOOKUP(Table1[[#This Row],[Product Sub-Category]],'Product Lookup'!A:A,'Product Lookup'!B:B)</f>
        <v>Paper</v>
      </c>
      <c r="E1922" s="1">
        <v>3</v>
      </c>
      <c r="F1922" s="4">
        <v>9.11</v>
      </c>
      <c r="G1922" s="1">
        <v>0.05</v>
      </c>
      <c r="H1922" s="2">
        <v>42083</v>
      </c>
      <c r="I1922" s="2">
        <v>42085</v>
      </c>
      <c r="J1922" s="1" t="s">
        <v>31</v>
      </c>
      <c r="K1922" s="1">
        <v>53214</v>
      </c>
      <c r="L1922" s="1" t="s">
        <v>32</v>
      </c>
      <c r="M1922" s="1" t="s">
        <v>1087</v>
      </c>
      <c r="N1922" s="1" t="s">
        <v>718</v>
      </c>
      <c r="O1922" s="1" t="s">
        <v>2244</v>
      </c>
      <c r="P1922" s="1" t="s">
        <v>58</v>
      </c>
      <c r="Q1922" s="1" t="s">
        <v>83</v>
      </c>
      <c r="R1922" s="1" t="s">
        <v>42</v>
      </c>
      <c r="S1922" s="1" t="s">
        <v>26</v>
      </c>
      <c r="T1922" s="1"/>
      <c r="Y1922" s="1"/>
    </row>
    <row r="1923" spans="1:25" x14ac:dyDescent="0.35">
      <c r="A1923" s="1">
        <v>3361</v>
      </c>
      <c r="B1923" s="1" t="str">
        <f>VLOOKUP(Table1[[#This Row],[Customer ID]],'Customer Lookup'!A:B,2,)</f>
        <v>Oscar Kenney</v>
      </c>
      <c r="C1923" s="1">
        <v>91435</v>
      </c>
      <c r="D1923" s="1" t="str">
        <f>_xlfn.XLOOKUP(Table1[[#This Row],[Product Sub-Category]],'Product Lookup'!A:A,'Product Lookup'!B:B)</f>
        <v>Furnishings</v>
      </c>
      <c r="E1923" s="1">
        <v>8</v>
      </c>
      <c r="F1923" s="4">
        <v>12.64</v>
      </c>
      <c r="G1923" s="1">
        <v>0.05</v>
      </c>
      <c r="H1923" s="2">
        <v>42083</v>
      </c>
      <c r="I1923" s="2">
        <v>42085</v>
      </c>
      <c r="J1923" s="1" t="s">
        <v>31</v>
      </c>
      <c r="K1923" s="1">
        <v>53095</v>
      </c>
      <c r="L1923" s="1" t="s">
        <v>32</v>
      </c>
      <c r="M1923" s="1" t="s">
        <v>1088</v>
      </c>
      <c r="N1923" s="1" t="s">
        <v>718</v>
      </c>
      <c r="O1923" s="1" t="s">
        <v>2244</v>
      </c>
      <c r="P1923" s="1" t="s">
        <v>34</v>
      </c>
      <c r="Q1923" s="1" t="s">
        <v>52</v>
      </c>
      <c r="R1923" s="1" t="s">
        <v>42</v>
      </c>
      <c r="S1923" s="1" t="s">
        <v>44</v>
      </c>
      <c r="T1923" s="1"/>
      <c r="Y1923" s="1"/>
    </row>
    <row r="1924" spans="1:25" x14ac:dyDescent="0.35">
      <c r="A1924" s="1">
        <v>3361</v>
      </c>
      <c r="B1924" s="1" t="str">
        <f>VLOOKUP(Table1[[#This Row],[Customer ID]],'Customer Lookup'!A:B,2,)</f>
        <v>Oscar Kenney</v>
      </c>
      <c r="C1924" s="1">
        <v>91436</v>
      </c>
      <c r="D1924" s="1" t="str">
        <f>_xlfn.XLOOKUP(Table1[[#This Row],[Product Sub-Category]],'Product Lookup'!A:A,'Product Lookup'!B:B)</f>
        <v>Furnishings</v>
      </c>
      <c r="E1924" s="1">
        <v>15</v>
      </c>
      <c r="F1924" s="4">
        <v>7.96</v>
      </c>
      <c r="G1924" s="1">
        <v>0.05</v>
      </c>
      <c r="H1924" s="2">
        <v>42030</v>
      </c>
      <c r="I1924" s="2">
        <v>42030</v>
      </c>
      <c r="J1924" s="1" t="s">
        <v>50</v>
      </c>
      <c r="K1924" s="1">
        <v>53095</v>
      </c>
      <c r="L1924" s="1" t="s">
        <v>32</v>
      </c>
      <c r="M1924" s="1" t="s">
        <v>1088</v>
      </c>
      <c r="N1924" s="1" t="s">
        <v>718</v>
      </c>
      <c r="O1924" s="1" t="s">
        <v>2244</v>
      </c>
      <c r="P1924" s="1" t="s">
        <v>34</v>
      </c>
      <c r="Q1924" s="1" t="s">
        <v>52</v>
      </c>
      <c r="R1924" s="1" t="s">
        <v>42</v>
      </c>
      <c r="S1924" s="1" t="s">
        <v>53</v>
      </c>
      <c r="T1924" s="1"/>
      <c r="Y1924" s="1"/>
    </row>
    <row r="1925" spans="1:25" x14ac:dyDescent="0.35">
      <c r="A1925" s="1">
        <v>3361</v>
      </c>
      <c r="B1925" s="1" t="str">
        <f>VLOOKUP(Table1[[#This Row],[Customer ID]],'Customer Lookup'!A:B,2,)</f>
        <v>Oscar Kenney</v>
      </c>
      <c r="C1925" s="1">
        <v>91438</v>
      </c>
      <c r="D1925" s="1" t="str">
        <f>_xlfn.XLOOKUP(Table1[[#This Row],[Product Sub-Category]],'Product Lookup'!A:A,'Product Lookup'!B:B)</f>
        <v>Binders</v>
      </c>
      <c r="E1925" s="1">
        <v>19</v>
      </c>
      <c r="F1925" s="4">
        <v>4.9800000000000004</v>
      </c>
      <c r="G1925" s="1">
        <v>0.05</v>
      </c>
      <c r="H1925" s="2">
        <v>42164</v>
      </c>
      <c r="I1925" s="2">
        <v>42166</v>
      </c>
      <c r="J1925" s="1" t="s">
        <v>50</v>
      </c>
      <c r="K1925" s="1">
        <v>53095</v>
      </c>
      <c r="L1925" s="1" t="s">
        <v>32</v>
      </c>
      <c r="M1925" s="1" t="s">
        <v>1088</v>
      </c>
      <c r="N1925" s="1" t="s">
        <v>718</v>
      </c>
      <c r="O1925" s="1" t="s">
        <v>2243</v>
      </c>
      <c r="P1925" s="1" t="s">
        <v>58</v>
      </c>
      <c r="Q1925" s="1" t="s">
        <v>2236</v>
      </c>
      <c r="R1925" s="1" t="s">
        <v>42</v>
      </c>
      <c r="S1925" s="1" t="s">
        <v>53</v>
      </c>
      <c r="T1925" s="1"/>
      <c r="Y1925" s="1"/>
    </row>
    <row r="1926" spans="1:25" x14ac:dyDescent="0.35">
      <c r="A1926" s="1">
        <v>3366</v>
      </c>
      <c r="B1926" s="1" t="str">
        <f>VLOOKUP(Table1[[#This Row],[Customer ID]],'Customer Lookup'!A:B,2,)</f>
        <v>Dana Boyle</v>
      </c>
      <c r="C1926" s="1">
        <v>90501</v>
      </c>
      <c r="D1926" s="1" t="str">
        <f>_xlfn.XLOOKUP(Table1[[#This Row],[Product Sub-Category]],'Product Lookup'!A:A,'Product Lookup'!B:B)</f>
        <v>Office Machines</v>
      </c>
      <c r="E1926" s="1">
        <v>11</v>
      </c>
      <c r="F1926" s="4">
        <v>80.97</v>
      </c>
      <c r="G1926" s="1">
        <v>0.05</v>
      </c>
      <c r="H1926" s="2">
        <v>42148</v>
      </c>
      <c r="I1926" s="2">
        <v>42153</v>
      </c>
      <c r="J1926" s="1" t="s">
        <v>98</v>
      </c>
      <c r="K1926" s="1">
        <v>45373</v>
      </c>
      <c r="L1926" s="1" t="s">
        <v>22</v>
      </c>
      <c r="M1926" s="1" t="s">
        <v>221</v>
      </c>
      <c r="N1926" s="1" t="s">
        <v>124</v>
      </c>
      <c r="O1926" s="1" t="s">
        <v>2243</v>
      </c>
      <c r="P1926" s="1" t="s">
        <v>73</v>
      </c>
      <c r="Q1926" s="1" t="s">
        <v>74</v>
      </c>
      <c r="R1926" s="1" t="s">
        <v>42</v>
      </c>
      <c r="S1926" s="1" t="s">
        <v>36</v>
      </c>
      <c r="T1926" s="1"/>
      <c r="Y1926" s="1"/>
    </row>
    <row r="1927" spans="1:25" x14ac:dyDescent="0.35">
      <c r="A1927" s="1">
        <v>3366</v>
      </c>
      <c r="B1927" s="1" t="str">
        <f>VLOOKUP(Table1[[#This Row],[Customer ID]],'Customer Lookup'!A:B,2,)</f>
        <v>Dana Boyle</v>
      </c>
      <c r="C1927" s="1">
        <v>90501</v>
      </c>
      <c r="D1927" s="1" t="str">
        <f>_xlfn.XLOOKUP(Table1[[#This Row],[Product Sub-Category]],'Product Lookup'!A:A,'Product Lookup'!B:B)</f>
        <v>Paper</v>
      </c>
      <c r="E1927" s="1">
        <v>8</v>
      </c>
      <c r="F1927" s="4">
        <v>6.48</v>
      </c>
      <c r="G1927" s="1">
        <v>0.05</v>
      </c>
      <c r="H1927" s="2">
        <v>42148</v>
      </c>
      <c r="I1927" s="2">
        <v>42152</v>
      </c>
      <c r="J1927" s="1" t="s">
        <v>98</v>
      </c>
      <c r="K1927" s="1">
        <v>45373</v>
      </c>
      <c r="L1927" s="1" t="s">
        <v>32</v>
      </c>
      <c r="M1927" s="1" t="s">
        <v>221</v>
      </c>
      <c r="N1927" s="1" t="s">
        <v>124</v>
      </c>
      <c r="O1927" s="1" t="s">
        <v>2243</v>
      </c>
      <c r="P1927" s="1" t="s">
        <v>58</v>
      </c>
      <c r="Q1927" s="1" t="s">
        <v>83</v>
      </c>
      <c r="R1927" s="1" t="s">
        <v>42</v>
      </c>
      <c r="S1927" s="1" t="s">
        <v>53</v>
      </c>
      <c r="T1927" s="1"/>
      <c r="Y1927" s="1"/>
    </row>
    <row r="1928" spans="1:25" x14ac:dyDescent="0.35">
      <c r="A1928" s="1">
        <v>3367</v>
      </c>
      <c r="B1928" s="1" t="str">
        <f>VLOOKUP(Table1[[#This Row],[Customer ID]],'Customer Lookup'!A:B,2,)</f>
        <v>Renee McKenzie</v>
      </c>
      <c r="C1928" s="1">
        <v>90502</v>
      </c>
      <c r="D1928" s="1" t="str">
        <f>_xlfn.XLOOKUP(Table1[[#This Row],[Product Sub-Category]],'Product Lookup'!A:A,'Product Lookup'!B:B)</f>
        <v>Computer Peripherals</v>
      </c>
      <c r="E1928" s="1">
        <v>26</v>
      </c>
      <c r="F1928" s="4">
        <v>30.97</v>
      </c>
      <c r="G1928" s="1">
        <v>0.05</v>
      </c>
      <c r="H1928" s="2">
        <v>42126</v>
      </c>
      <c r="I1928" s="2">
        <v>42127</v>
      </c>
      <c r="J1928" s="1" t="s">
        <v>41</v>
      </c>
      <c r="K1928" s="1">
        <v>43221</v>
      </c>
      <c r="L1928" s="1" t="s">
        <v>32</v>
      </c>
      <c r="M1928" s="1" t="s">
        <v>1089</v>
      </c>
      <c r="N1928" s="1" t="s">
        <v>124</v>
      </c>
      <c r="O1928" s="1" t="s">
        <v>2243</v>
      </c>
      <c r="P1928" s="1" t="s">
        <v>73</v>
      </c>
      <c r="Q1928" s="1" t="s">
        <v>144</v>
      </c>
      <c r="R1928" s="1" t="s">
        <v>42</v>
      </c>
      <c r="S1928" s="1" t="s">
        <v>53</v>
      </c>
      <c r="T1928" s="1"/>
      <c r="Y1928" s="1"/>
    </row>
    <row r="1929" spans="1:25" x14ac:dyDescent="0.35">
      <c r="A1929" s="1">
        <v>3367</v>
      </c>
      <c r="B1929" s="1" t="str">
        <f>VLOOKUP(Table1[[#This Row],[Customer ID]],'Customer Lookup'!A:B,2,)</f>
        <v>Renee McKenzie</v>
      </c>
      <c r="C1929" s="1">
        <v>90502</v>
      </c>
      <c r="D1929" s="1" t="str">
        <f>_xlfn.XLOOKUP(Table1[[#This Row],[Product Sub-Category]],'Product Lookup'!A:A,'Product Lookup'!B:B)</f>
        <v>Labels</v>
      </c>
      <c r="E1929" s="1">
        <v>18</v>
      </c>
      <c r="F1929" s="4">
        <v>4.13</v>
      </c>
      <c r="G1929" s="1">
        <v>0.05</v>
      </c>
      <c r="H1929" s="2">
        <v>42126</v>
      </c>
      <c r="I1929" s="2">
        <v>42128</v>
      </c>
      <c r="J1929" s="1" t="s">
        <v>41</v>
      </c>
      <c r="K1929" s="1">
        <v>43221</v>
      </c>
      <c r="L1929" s="1" t="s">
        <v>22</v>
      </c>
      <c r="M1929" s="1" t="s">
        <v>1089</v>
      </c>
      <c r="N1929" s="1" t="s">
        <v>124</v>
      </c>
      <c r="O1929" s="1" t="s">
        <v>2243</v>
      </c>
      <c r="P1929" s="1" t="s">
        <v>58</v>
      </c>
      <c r="Q1929" s="1" t="s">
        <v>116</v>
      </c>
      <c r="R1929" s="1" t="s">
        <v>42</v>
      </c>
      <c r="S1929" s="1" t="s">
        <v>53</v>
      </c>
      <c r="T1929" s="1"/>
      <c r="Y1929" s="1"/>
    </row>
    <row r="1930" spans="1:25" x14ac:dyDescent="0.35">
      <c r="A1930" s="1">
        <v>3369</v>
      </c>
      <c r="B1930" s="1" t="str">
        <f>VLOOKUP(Table1[[#This Row],[Customer ID]],'Customer Lookup'!A:B,2,)</f>
        <v>Stacy Byrne</v>
      </c>
      <c r="C1930" s="1">
        <v>90500</v>
      </c>
      <c r="D1930" s="1" t="str">
        <f>_xlfn.XLOOKUP(Table1[[#This Row],[Product Sub-Category]],'Product Lookup'!A:A,'Product Lookup'!B:B)</f>
        <v>Binders</v>
      </c>
      <c r="E1930" s="1">
        <v>4</v>
      </c>
      <c r="F1930" s="4">
        <v>7.1</v>
      </c>
      <c r="G1930" s="1">
        <v>0.05</v>
      </c>
      <c r="H1930" s="2">
        <v>42047</v>
      </c>
      <c r="I1930" s="2">
        <v>42048</v>
      </c>
      <c r="J1930" s="1" t="s">
        <v>50</v>
      </c>
      <c r="K1930" s="1">
        <v>43081</v>
      </c>
      <c r="L1930" s="1" t="s">
        <v>32</v>
      </c>
      <c r="M1930" s="1" t="s">
        <v>609</v>
      </c>
      <c r="N1930" s="1" t="s">
        <v>124</v>
      </c>
      <c r="O1930" s="1" t="s">
        <v>2243</v>
      </c>
      <c r="P1930" s="1" t="s">
        <v>58</v>
      </c>
      <c r="Q1930" s="1" t="s">
        <v>2236</v>
      </c>
      <c r="R1930" s="1" t="s">
        <v>42</v>
      </c>
      <c r="S1930" s="1" t="s">
        <v>53</v>
      </c>
      <c r="T1930" s="1"/>
      <c r="Y1930" s="1"/>
    </row>
    <row r="1931" spans="1:25" x14ac:dyDescent="0.35">
      <c r="A1931" s="1">
        <v>3374</v>
      </c>
      <c r="B1931" s="1" t="str">
        <f>VLOOKUP(Table1[[#This Row],[Customer ID]],'Customer Lookup'!A:B,2,)</f>
        <v>Jamie Ward</v>
      </c>
      <c r="C1931" s="1">
        <v>87473</v>
      </c>
      <c r="D1931" s="1" t="str">
        <f>_xlfn.XLOOKUP(Table1[[#This Row],[Product Sub-Category]],'Product Lookup'!A:A,'Product Lookup'!B:B)</f>
        <v>Tables</v>
      </c>
      <c r="E1931" s="1">
        <v>8</v>
      </c>
      <c r="F1931" s="4">
        <v>179.29</v>
      </c>
      <c r="G1931" s="1">
        <v>0.1</v>
      </c>
      <c r="H1931" s="2">
        <v>42157</v>
      </c>
      <c r="I1931" s="2">
        <v>42159</v>
      </c>
      <c r="J1931" s="1" t="s">
        <v>50</v>
      </c>
      <c r="K1931" s="1">
        <v>21113</v>
      </c>
      <c r="L1931" s="1" t="s">
        <v>22</v>
      </c>
      <c r="M1931" s="1" t="s">
        <v>1090</v>
      </c>
      <c r="N1931" s="1" t="s">
        <v>268</v>
      </c>
      <c r="O1931" s="1" t="s">
        <v>2243</v>
      </c>
      <c r="P1931" s="1" t="s">
        <v>34</v>
      </c>
      <c r="Q1931" s="1" t="s">
        <v>123</v>
      </c>
      <c r="R1931" s="1" t="s">
        <v>81</v>
      </c>
      <c r="S1931" s="1" t="s">
        <v>108</v>
      </c>
      <c r="T1931" s="1"/>
      <c r="Y1931" s="1"/>
    </row>
    <row r="1932" spans="1:25" x14ac:dyDescent="0.35">
      <c r="A1932" s="1">
        <v>3374</v>
      </c>
      <c r="B1932" s="1" t="str">
        <f>VLOOKUP(Table1[[#This Row],[Customer ID]],'Customer Lookup'!A:B,2,)</f>
        <v>Jamie Ward</v>
      </c>
      <c r="C1932" s="1">
        <v>87474</v>
      </c>
      <c r="D1932" s="1" t="str">
        <f>_xlfn.XLOOKUP(Table1[[#This Row],[Product Sub-Category]],'Product Lookup'!A:A,'Product Lookup'!B:B)</f>
        <v>Computer Peripherals</v>
      </c>
      <c r="E1932" s="1">
        <v>8</v>
      </c>
      <c r="F1932" s="4">
        <v>73.98</v>
      </c>
      <c r="G1932" s="1">
        <v>0.05</v>
      </c>
      <c r="H1932" s="2">
        <v>42184</v>
      </c>
      <c r="I1932" s="2">
        <v>42185</v>
      </c>
      <c r="J1932" s="1" t="s">
        <v>21</v>
      </c>
      <c r="K1932" s="1">
        <v>21113</v>
      </c>
      <c r="L1932" s="1" t="s">
        <v>32</v>
      </c>
      <c r="M1932" s="1" t="s">
        <v>1090</v>
      </c>
      <c r="N1932" s="1" t="s">
        <v>268</v>
      </c>
      <c r="O1932" s="1" t="s">
        <v>2243</v>
      </c>
      <c r="P1932" s="1" t="s">
        <v>73</v>
      </c>
      <c r="Q1932" s="1" t="s">
        <v>144</v>
      </c>
      <c r="R1932" s="1" t="s">
        <v>42</v>
      </c>
      <c r="S1932" s="1" t="s">
        <v>53</v>
      </c>
      <c r="T1932" s="1"/>
      <c r="Y1932" s="1"/>
    </row>
    <row r="1933" spans="1:25" x14ac:dyDescent="0.35">
      <c r="A1933" s="1">
        <v>3374</v>
      </c>
      <c r="B1933" s="1" t="str">
        <f>VLOOKUP(Table1[[#This Row],[Customer ID]],'Customer Lookup'!A:B,2,)</f>
        <v>Jamie Ward</v>
      </c>
      <c r="C1933" s="1">
        <v>87474</v>
      </c>
      <c r="D1933" s="1" t="str">
        <f>_xlfn.XLOOKUP(Table1[[#This Row],[Product Sub-Category]],'Product Lookup'!A:A,'Product Lookup'!B:B)</f>
        <v>Paper</v>
      </c>
      <c r="E1933" s="1">
        <v>5</v>
      </c>
      <c r="F1933" s="4">
        <v>5.98</v>
      </c>
      <c r="G1933" s="1">
        <v>0.05</v>
      </c>
      <c r="H1933" s="2">
        <v>42184</v>
      </c>
      <c r="I1933" s="2">
        <v>42186</v>
      </c>
      <c r="J1933" s="1" t="s">
        <v>21</v>
      </c>
      <c r="K1933" s="1">
        <v>21113</v>
      </c>
      <c r="L1933" s="1" t="s">
        <v>32</v>
      </c>
      <c r="M1933" s="1" t="s">
        <v>1090</v>
      </c>
      <c r="N1933" s="1" t="s">
        <v>268</v>
      </c>
      <c r="O1933" s="1" t="s">
        <v>2243</v>
      </c>
      <c r="P1933" s="1" t="s">
        <v>58</v>
      </c>
      <c r="Q1933" s="1" t="s">
        <v>83</v>
      </c>
      <c r="R1933" s="1" t="s">
        <v>42</v>
      </c>
      <c r="S1933" s="1" t="s">
        <v>53</v>
      </c>
      <c r="T1933" s="1"/>
      <c r="Y1933" s="1"/>
    </row>
    <row r="1934" spans="1:25" x14ac:dyDescent="0.35">
      <c r="A1934" s="1">
        <v>3374</v>
      </c>
      <c r="B1934" s="1" t="str">
        <f>VLOOKUP(Table1[[#This Row],[Customer ID]],'Customer Lookup'!A:B,2,)</f>
        <v>Jamie Ward</v>
      </c>
      <c r="C1934" s="1">
        <v>87474</v>
      </c>
      <c r="D1934" s="1" t="str">
        <f>_xlfn.XLOOKUP(Table1[[#This Row],[Product Sub-Category]],'Product Lookup'!A:A,'Product Lookup'!B:B)</f>
        <v>Pens</v>
      </c>
      <c r="E1934" s="1">
        <v>9</v>
      </c>
      <c r="F1934" s="4">
        <v>3.57</v>
      </c>
      <c r="G1934" s="1">
        <v>0.05</v>
      </c>
      <c r="H1934" s="2">
        <v>42184</v>
      </c>
      <c r="I1934" s="2">
        <v>42186</v>
      </c>
      <c r="J1934" s="1" t="s">
        <v>21</v>
      </c>
      <c r="K1934" s="1">
        <v>21113</v>
      </c>
      <c r="L1934" s="1" t="s">
        <v>32</v>
      </c>
      <c r="M1934" s="1" t="s">
        <v>1090</v>
      </c>
      <c r="N1934" s="1" t="s">
        <v>268</v>
      </c>
      <c r="O1934" s="1" t="s">
        <v>2245</v>
      </c>
      <c r="P1934" s="1" t="s">
        <v>58</v>
      </c>
      <c r="Q1934" s="1" t="s">
        <v>25</v>
      </c>
      <c r="R1934" s="1" t="s">
        <v>42</v>
      </c>
      <c r="S1934" s="1" t="s">
        <v>44</v>
      </c>
      <c r="T1934" s="1"/>
      <c r="Y1934" s="1"/>
    </row>
    <row r="1935" spans="1:25" x14ac:dyDescent="0.35">
      <c r="A1935" s="1">
        <v>3379</v>
      </c>
      <c r="B1935" s="1" t="str">
        <f>VLOOKUP(Table1[[#This Row],[Customer ID]],'Customer Lookup'!A:B,2,)</f>
        <v>Annette McIntyre</v>
      </c>
      <c r="C1935" s="1">
        <v>88837</v>
      </c>
      <c r="D1935" s="1" t="str">
        <f>_xlfn.XLOOKUP(Table1[[#This Row],[Product Sub-Category]],'Product Lookup'!A:A,'Product Lookup'!B:B)</f>
        <v>Paper</v>
      </c>
      <c r="E1935" s="1">
        <v>12</v>
      </c>
      <c r="F1935" s="4">
        <v>19.98</v>
      </c>
      <c r="G1935" s="1">
        <v>0.05</v>
      </c>
      <c r="H1935" s="2">
        <v>42089</v>
      </c>
      <c r="I1935" s="2">
        <v>42092</v>
      </c>
      <c r="J1935" s="1" t="s">
        <v>41</v>
      </c>
      <c r="K1935" s="1">
        <v>30144</v>
      </c>
      <c r="L1935" s="1" t="s">
        <v>22</v>
      </c>
      <c r="M1935" s="1" t="s">
        <v>1091</v>
      </c>
      <c r="N1935" s="1" t="s">
        <v>254</v>
      </c>
      <c r="O1935" s="1" t="s">
        <v>2245</v>
      </c>
      <c r="P1935" s="1" t="s">
        <v>58</v>
      </c>
      <c r="Q1935" s="1" t="s">
        <v>83</v>
      </c>
      <c r="R1935" s="1" t="s">
        <v>81</v>
      </c>
      <c r="S1935" s="1" t="s">
        <v>53</v>
      </c>
      <c r="T1935" s="1"/>
      <c r="Y1935" s="1"/>
    </row>
    <row r="1936" spans="1:25" x14ac:dyDescent="0.35">
      <c r="A1936" s="1">
        <v>3379</v>
      </c>
      <c r="B1936" s="1" t="str">
        <f>VLOOKUP(Table1[[#This Row],[Customer ID]],'Customer Lookup'!A:B,2,)</f>
        <v>Annette McIntyre</v>
      </c>
      <c r="C1936" s="1">
        <v>88839</v>
      </c>
      <c r="D1936" s="1" t="str">
        <f>_xlfn.XLOOKUP(Table1[[#This Row],[Product Sub-Category]],'Product Lookup'!A:A,'Product Lookup'!B:B)</f>
        <v>Scissors</v>
      </c>
      <c r="E1936" s="1">
        <v>18</v>
      </c>
      <c r="F1936" s="4">
        <v>3.14</v>
      </c>
      <c r="G1936" s="1">
        <v>0.05</v>
      </c>
      <c r="H1936" s="2">
        <v>42119</v>
      </c>
      <c r="I1936" s="2">
        <v>42120</v>
      </c>
      <c r="J1936" s="1" t="s">
        <v>41</v>
      </c>
      <c r="K1936" s="1">
        <v>30144</v>
      </c>
      <c r="L1936" s="1" t="s">
        <v>22</v>
      </c>
      <c r="M1936" s="1" t="s">
        <v>1091</v>
      </c>
      <c r="N1936" s="1" t="s">
        <v>254</v>
      </c>
      <c r="O1936" s="1" t="s">
        <v>2245</v>
      </c>
      <c r="P1936" s="1" t="s">
        <v>58</v>
      </c>
      <c r="Q1936" s="1" t="s">
        <v>2239</v>
      </c>
      <c r="R1936" s="1" t="s">
        <v>42</v>
      </c>
      <c r="S1936" s="1" t="s">
        <v>26</v>
      </c>
      <c r="T1936" s="1"/>
      <c r="Y1936" s="1"/>
    </row>
    <row r="1937" spans="1:25" x14ac:dyDescent="0.35">
      <c r="A1937" s="1">
        <v>3380</v>
      </c>
      <c r="B1937" s="1" t="str">
        <f>VLOOKUP(Table1[[#This Row],[Customer ID]],'Customer Lookup'!A:B,2,)</f>
        <v>Eva Decker</v>
      </c>
      <c r="C1937" s="1">
        <v>88838</v>
      </c>
      <c r="D1937" s="1" t="str">
        <f>_xlfn.XLOOKUP(Table1[[#This Row],[Product Sub-Category]],'Product Lookup'!A:A,'Product Lookup'!B:B)</f>
        <v>Binders</v>
      </c>
      <c r="E1937" s="1">
        <v>18</v>
      </c>
      <c r="F1937" s="4">
        <v>315.98</v>
      </c>
      <c r="G1937" s="1">
        <v>0.1</v>
      </c>
      <c r="H1937" s="2">
        <v>42114</v>
      </c>
      <c r="I1937" s="2">
        <v>42116</v>
      </c>
      <c r="J1937" s="1" t="s">
        <v>41</v>
      </c>
      <c r="K1937" s="1">
        <v>30240</v>
      </c>
      <c r="L1937" s="1" t="s">
        <v>32</v>
      </c>
      <c r="M1937" s="1" t="s">
        <v>1092</v>
      </c>
      <c r="N1937" s="1" t="s">
        <v>254</v>
      </c>
      <c r="O1937" s="1" t="s">
        <v>2245</v>
      </c>
      <c r="P1937" s="1" t="s">
        <v>58</v>
      </c>
      <c r="Q1937" s="1" t="s">
        <v>2236</v>
      </c>
      <c r="R1937" s="1" t="s">
        <v>42</v>
      </c>
      <c r="S1937" s="1" t="s">
        <v>53</v>
      </c>
      <c r="T1937" s="1"/>
      <c r="Y1937" s="1"/>
    </row>
    <row r="1938" spans="1:25" x14ac:dyDescent="0.35">
      <c r="A1938" s="1">
        <v>3380</v>
      </c>
      <c r="B1938" s="1" t="str">
        <f>VLOOKUP(Table1[[#This Row],[Customer ID]],'Customer Lookup'!A:B,2,)</f>
        <v>Eva Decker</v>
      </c>
      <c r="C1938" s="1">
        <v>88838</v>
      </c>
      <c r="D1938" s="1" t="str">
        <f>_xlfn.XLOOKUP(Table1[[#This Row],[Product Sub-Category]],'Product Lookup'!A:A,'Product Lookup'!B:B)</f>
        <v>Chairs</v>
      </c>
      <c r="E1938" s="1">
        <v>11</v>
      </c>
      <c r="F1938" s="4">
        <v>276.2</v>
      </c>
      <c r="G1938" s="1">
        <v>0.1</v>
      </c>
      <c r="H1938" s="2">
        <v>42114</v>
      </c>
      <c r="I1938" s="2">
        <v>42115</v>
      </c>
      <c r="J1938" s="1" t="s">
        <v>41</v>
      </c>
      <c r="K1938" s="1">
        <v>30240</v>
      </c>
      <c r="L1938" s="1" t="s">
        <v>32</v>
      </c>
      <c r="M1938" s="1" t="s">
        <v>1092</v>
      </c>
      <c r="N1938" s="1" t="s">
        <v>254</v>
      </c>
      <c r="O1938" s="1" t="s">
        <v>2245</v>
      </c>
      <c r="P1938" s="1" t="s">
        <v>34</v>
      </c>
      <c r="Q1938" s="1" t="s">
        <v>35</v>
      </c>
      <c r="R1938" s="1" t="s">
        <v>42</v>
      </c>
      <c r="S1938" s="1" t="s">
        <v>178</v>
      </c>
      <c r="T1938" s="1"/>
      <c r="Y1938" s="1"/>
    </row>
    <row r="1939" spans="1:25" x14ac:dyDescent="0.35">
      <c r="A1939" s="1">
        <v>3380</v>
      </c>
      <c r="B1939" s="1" t="str">
        <f>VLOOKUP(Table1[[#This Row],[Customer ID]],'Customer Lookup'!A:B,2,)</f>
        <v>Eva Decker</v>
      </c>
      <c r="C1939" s="1">
        <v>88838</v>
      </c>
      <c r="D1939" s="1" t="str">
        <f>_xlfn.XLOOKUP(Table1[[#This Row],[Product Sub-Category]],'Product Lookup'!A:A,'Product Lookup'!B:B)</f>
        <v>Furnishings</v>
      </c>
      <c r="E1939" s="1">
        <v>8</v>
      </c>
      <c r="F1939" s="4">
        <v>63.94</v>
      </c>
      <c r="G1939" s="1">
        <v>0.05</v>
      </c>
      <c r="H1939" s="2">
        <v>42114</v>
      </c>
      <c r="I1939" s="2">
        <v>42115</v>
      </c>
      <c r="J1939" s="1" t="s">
        <v>41</v>
      </c>
      <c r="K1939" s="1">
        <v>30240</v>
      </c>
      <c r="L1939" s="1" t="s">
        <v>32</v>
      </c>
      <c r="M1939" s="1" t="s">
        <v>1092</v>
      </c>
      <c r="N1939" s="1" t="s">
        <v>254</v>
      </c>
      <c r="O1939" s="1" t="s">
        <v>2245</v>
      </c>
      <c r="P1939" s="1" t="s">
        <v>34</v>
      </c>
      <c r="Q1939" s="1" t="s">
        <v>52</v>
      </c>
      <c r="R1939" s="1" t="s">
        <v>42</v>
      </c>
      <c r="S1939" s="1" t="s">
        <v>53</v>
      </c>
      <c r="T1939" s="1"/>
      <c r="Y1939" s="1"/>
    </row>
    <row r="1940" spans="1:25" x14ac:dyDescent="0.35">
      <c r="A1940" s="1">
        <v>3381</v>
      </c>
      <c r="B1940" s="1" t="str">
        <f>VLOOKUP(Table1[[#This Row],[Customer ID]],'Customer Lookup'!A:B,2,)</f>
        <v>Christopher Norton Patterson</v>
      </c>
      <c r="C1940" s="1">
        <v>88836</v>
      </c>
      <c r="D1940" s="1" t="str">
        <f>_xlfn.XLOOKUP(Table1[[#This Row],[Product Sub-Category]],'Product Lookup'!A:A,'Product Lookup'!B:B)</f>
        <v>Pens</v>
      </c>
      <c r="E1940" s="1">
        <v>2</v>
      </c>
      <c r="F1940" s="4">
        <v>11.97</v>
      </c>
      <c r="G1940" s="1">
        <v>0.05</v>
      </c>
      <c r="H1940" s="2">
        <v>42086</v>
      </c>
      <c r="I1940" s="2">
        <v>42088</v>
      </c>
      <c r="J1940" s="1" t="s">
        <v>31</v>
      </c>
      <c r="K1940" s="1">
        <v>31204</v>
      </c>
      <c r="L1940" s="1" t="s">
        <v>32</v>
      </c>
      <c r="M1940" s="1" t="s">
        <v>1093</v>
      </c>
      <c r="N1940" s="1" t="s">
        <v>254</v>
      </c>
      <c r="O1940" s="1" t="s">
        <v>2245</v>
      </c>
      <c r="P1940" s="1" t="s">
        <v>58</v>
      </c>
      <c r="Q1940" s="1" t="s">
        <v>25</v>
      </c>
      <c r="R1940" s="1" t="s">
        <v>81</v>
      </c>
      <c r="S1940" s="1" t="s">
        <v>44</v>
      </c>
      <c r="T1940" s="1"/>
      <c r="Y1940" s="1"/>
    </row>
    <row r="1941" spans="1:25" x14ac:dyDescent="0.35">
      <c r="A1941" s="1">
        <v>3381</v>
      </c>
      <c r="B1941" s="1" t="str">
        <f>VLOOKUP(Table1[[#This Row],[Customer ID]],'Customer Lookup'!A:B,2,)</f>
        <v>Christopher Norton Patterson</v>
      </c>
      <c r="C1941" s="1">
        <v>88840</v>
      </c>
      <c r="D1941" s="1" t="str">
        <f>_xlfn.XLOOKUP(Table1[[#This Row],[Product Sub-Category]],'Product Lookup'!A:A,'Product Lookup'!B:B)</f>
        <v>Binders</v>
      </c>
      <c r="E1941" s="1">
        <v>18</v>
      </c>
      <c r="F1941" s="4">
        <v>28.53</v>
      </c>
      <c r="G1941" s="1">
        <v>0.05</v>
      </c>
      <c r="H1941" s="2">
        <v>42123</v>
      </c>
      <c r="I1941" s="2">
        <v>42123</v>
      </c>
      <c r="J1941" s="1" t="s">
        <v>50</v>
      </c>
      <c r="K1941" s="1">
        <v>31204</v>
      </c>
      <c r="L1941" s="1" t="s">
        <v>32</v>
      </c>
      <c r="M1941" s="1" t="s">
        <v>1093</v>
      </c>
      <c r="N1941" s="1" t="s">
        <v>254</v>
      </c>
      <c r="O1941" s="1" t="s">
        <v>2243</v>
      </c>
      <c r="P1941" s="1" t="s">
        <v>58</v>
      </c>
      <c r="Q1941" s="1" t="s">
        <v>2236</v>
      </c>
      <c r="R1941" s="1" t="s">
        <v>42</v>
      </c>
      <c r="S1941" s="1" t="s">
        <v>53</v>
      </c>
      <c r="T1941" s="1"/>
      <c r="Y1941" s="1"/>
    </row>
    <row r="1942" spans="1:25" x14ac:dyDescent="0.35">
      <c r="A1942" s="1">
        <v>3385</v>
      </c>
      <c r="B1942" s="1" t="str">
        <f>VLOOKUP(Table1[[#This Row],[Customer ID]],'Customer Lookup'!A:B,2,)</f>
        <v>Daniel Richmond</v>
      </c>
      <c r="C1942" s="1">
        <v>88745</v>
      </c>
      <c r="D1942" s="1" t="str">
        <f>_xlfn.XLOOKUP(Table1[[#This Row],[Product Sub-Category]],'Product Lookup'!A:A,'Product Lookup'!B:B)</f>
        <v>Pens</v>
      </c>
      <c r="E1942" s="1">
        <v>5</v>
      </c>
      <c r="F1942" s="4">
        <v>2.98</v>
      </c>
      <c r="G1942" s="1">
        <v>0.05</v>
      </c>
      <c r="H1942" s="2">
        <v>42020</v>
      </c>
      <c r="I1942" s="2">
        <v>42020</v>
      </c>
      <c r="J1942" s="1" t="s">
        <v>98</v>
      </c>
      <c r="K1942" s="1">
        <v>44512</v>
      </c>
      <c r="L1942" s="1" t="s">
        <v>22</v>
      </c>
      <c r="M1942" s="1" t="s">
        <v>1094</v>
      </c>
      <c r="N1942" s="1" t="s">
        <v>124</v>
      </c>
      <c r="O1942" s="1" t="s">
        <v>2243</v>
      </c>
      <c r="P1942" s="1" t="s">
        <v>58</v>
      </c>
      <c r="Q1942" s="1" t="s">
        <v>25</v>
      </c>
      <c r="R1942" s="1" t="s">
        <v>81</v>
      </c>
      <c r="S1942" s="1" t="s">
        <v>26</v>
      </c>
      <c r="T1942" s="1"/>
      <c r="Y1942" s="1"/>
    </row>
    <row r="1943" spans="1:25" x14ac:dyDescent="0.35">
      <c r="A1943" s="1">
        <v>3385</v>
      </c>
      <c r="B1943" s="1" t="str">
        <f>VLOOKUP(Table1[[#This Row],[Customer ID]],'Customer Lookup'!A:B,2,)</f>
        <v>Daniel Richmond</v>
      </c>
      <c r="C1943" s="1">
        <v>88745</v>
      </c>
      <c r="D1943" s="1" t="str">
        <f>_xlfn.XLOOKUP(Table1[[#This Row],[Product Sub-Category]],'Product Lookup'!A:A,'Product Lookup'!B:B)</f>
        <v>Telephones</v>
      </c>
      <c r="E1943" s="1">
        <v>6</v>
      </c>
      <c r="F1943" s="4">
        <v>125.99</v>
      </c>
      <c r="G1943" s="1">
        <v>0.1</v>
      </c>
      <c r="H1943" s="2">
        <v>42020</v>
      </c>
      <c r="I1943" s="2">
        <v>42025</v>
      </c>
      <c r="J1943" s="1" t="s">
        <v>98</v>
      </c>
      <c r="K1943" s="1">
        <v>44512</v>
      </c>
      <c r="L1943" s="1" t="s">
        <v>32</v>
      </c>
      <c r="M1943" s="1" t="s">
        <v>1094</v>
      </c>
      <c r="N1943" s="1" t="s">
        <v>124</v>
      </c>
      <c r="O1943" s="1" t="s">
        <v>2243</v>
      </c>
      <c r="P1943" s="1" t="s">
        <v>73</v>
      </c>
      <c r="Q1943" s="1" t="s">
        <v>2234</v>
      </c>
      <c r="R1943" s="1" t="s">
        <v>81</v>
      </c>
      <c r="S1943" s="1" t="s">
        <v>53</v>
      </c>
      <c r="T1943" s="1"/>
      <c r="Y1943" s="1"/>
    </row>
    <row r="1944" spans="1:25" x14ac:dyDescent="0.35">
      <c r="A1944" s="1">
        <v>3386</v>
      </c>
      <c r="B1944" s="1" t="str">
        <f>VLOOKUP(Table1[[#This Row],[Customer ID]],'Customer Lookup'!A:B,2,)</f>
        <v>Carmen Elmore</v>
      </c>
      <c r="C1944" s="1">
        <v>88746</v>
      </c>
      <c r="D1944" s="1" t="str">
        <f>_xlfn.XLOOKUP(Table1[[#This Row],[Product Sub-Category]],'Product Lookup'!A:A,'Product Lookup'!B:B)</f>
        <v>Labels</v>
      </c>
      <c r="E1944" s="1">
        <v>10</v>
      </c>
      <c r="F1944" s="4">
        <v>2.61</v>
      </c>
      <c r="G1944" s="1">
        <v>0.05</v>
      </c>
      <c r="H1944" s="2">
        <v>42127</v>
      </c>
      <c r="I1944" s="2">
        <v>42129</v>
      </c>
      <c r="J1944" s="1" t="s">
        <v>41</v>
      </c>
      <c r="K1944" s="1">
        <v>43402</v>
      </c>
      <c r="L1944" s="1" t="s">
        <v>32</v>
      </c>
      <c r="M1944" s="1" t="s">
        <v>348</v>
      </c>
      <c r="N1944" s="1" t="s">
        <v>124</v>
      </c>
      <c r="O1944" s="1" t="s">
        <v>2243</v>
      </c>
      <c r="P1944" s="1" t="s">
        <v>58</v>
      </c>
      <c r="Q1944" s="1" t="s">
        <v>116</v>
      </c>
      <c r="R1944" s="1" t="s">
        <v>81</v>
      </c>
      <c r="S1944" s="1" t="s">
        <v>53</v>
      </c>
      <c r="T1944" s="1"/>
      <c r="Y1944" s="1"/>
    </row>
    <row r="1945" spans="1:25" x14ac:dyDescent="0.35">
      <c r="A1945" s="1">
        <v>3386</v>
      </c>
      <c r="B1945" s="1" t="str">
        <f>VLOOKUP(Table1[[#This Row],[Customer ID]],'Customer Lookup'!A:B,2,)</f>
        <v>Carmen Elmore</v>
      </c>
      <c r="C1945" s="1">
        <v>88746</v>
      </c>
      <c r="D1945" s="1" t="str">
        <f>_xlfn.XLOOKUP(Table1[[#This Row],[Product Sub-Category]],'Product Lookup'!A:A,'Product Lookup'!B:B)</f>
        <v>Furnishings</v>
      </c>
      <c r="E1945" s="1">
        <v>35</v>
      </c>
      <c r="F1945" s="4">
        <v>25.38</v>
      </c>
      <c r="G1945" s="1">
        <v>0.05</v>
      </c>
      <c r="H1945" s="2">
        <v>42127</v>
      </c>
      <c r="I1945" s="2">
        <v>42130</v>
      </c>
      <c r="J1945" s="1" t="s">
        <v>41</v>
      </c>
      <c r="K1945" s="1">
        <v>43402</v>
      </c>
      <c r="L1945" s="1" t="s">
        <v>22</v>
      </c>
      <c r="M1945" s="1" t="s">
        <v>348</v>
      </c>
      <c r="N1945" s="1" t="s">
        <v>124</v>
      </c>
      <c r="O1945" s="1" t="s">
        <v>1097</v>
      </c>
      <c r="P1945" s="1" t="s">
        <v>34</v>
      </c>
      <c r="Q1945" s="1" t="s">
        <v>52</v>
      </c>
      <c r="R1945" s="1" t="s">
        <v>81</v>
      </c>
      <c r="S1945" s="1" t="s">
        <v>44</v>
      </c>
      <c r="T1945" s="1"/>
      <c r="Y1945" s="1"/>
    </row>
    <row r="1946" spans="1:25" x14ac:dyDescent="0.35">
      <c r="A1946" s="1">
        <v>3388</v>
      </c>
      <c r="B1946" s="1" t="str">
        <f>VLOOKUP(Table1[[#This Row],[Customer ID]],'Customer Lookup'!A:B,2,)</f>
        <v>Aaron Shaffer</v>
      </c>
      <c r="C1946" s="1">
        <v>90154</v>
      </c>
      <c r="D1946" s="1" t="str">
        <f>_xlfn.XLOOKUP(Table1[[#This Row],[Product Sub-Category]],'Product Lookup'!A:A,'Product Lookup'!B:B)</f>
        <v>Storage</v>
      </c>
      <c r="E1946" s="1">
        <v>9</v>
      </c>
      <c r="F1946" s="4">
        <v>95.99</v>
      </c>
      <c r="G1946" s="1">
        <v>0.05</v>
      </c>
      <c r="H1946" s="2">
        <v>42135</v>
      </c>
      <c r="I1946" s="2">
        <v>42136</v>
      </c>
      <c r="J1946" s="1" t="s">
        <v>31</v>
      </c>
      <c r="K1946" s="1">
        <v>94533</v>
      </c>
      <c r="L1946" s="1" t="s">
        <v>32</v>
      </c>
      <c r="M1946" s="1" t="s">
        <v>258</v>
      </c>
      <c r="N1946" s="1" t="s">
        <v>37</v>
      </c>
      <c r="O1946" s="1" t="s">
        <v>1097</v>
      </c>
      <c r="P1946" s="1" t="s">
        <v>58</v>
      </c>
      <c r="Q1946" s="1" t="s">
        <v>119</v>
      </c>
      <c r="R1946" s="1" t="s">
        <v>81</v>
      </c>
      <c r="S1946" s="1" t="s">
        <v>178</v>
      </c>
      <c r="T1946" s="1"/>
      <c r="Y1946" s="1"/>
    </row>
    <row r="1947" spans="1:25" x14ac:dyDescent="0.35">
      <c r="A1947" s="1">
        <v>3393</v>
      </c>
      <c r="B1947" s="1" t="str">
        <f>VLOOKUP(Table1[[#This Row],[Customer ID]],'Customer Lookup'!A:B,2,)</f>
        <v>Irene Murphy</v>
      </c>
      <c r="C1947" s="1">
        <v>87908</v>
      </c>
      <c r="D1947" s="1" t="str">
        <f>_xlfn.XLOOKUP(Table1[[#This Row],[Product Sub-Category]],'Product Lookup'!A:A,'Product Lookup'!B:B)</f>
        <v>Telephones</v>
      </c>
      <c r="E1947" s="1">
        <v>7</v>
      </c>
      <c r="F1947" s="4">
        <v>125.99</v>
      </c>
      <c r="G1947" s="1">
        <v>0.1</v>
      </c>
      <c r="H1947" s="2">
        <v>42123</v>
      </c>
      <c r="I1947" s="2">
        <v>42124</v>
      </c>
      <c r="J1947" s="1" t="s">
        <v>50</v>
      </c>
      <c r="K1947" s="1">
        <v>99163</v>
      </c>
      <c r="L1947" s="1" t="s">
        <v>32</v>
      </c>
      <c r="M1947" s="1" t="s">
        <v>1095</v>
      </c>
      <c r="N1947" s="1" t="s">
        <v>29</v>
      </c>
      <c r="O1947" s="1" t="s">
        <v>1097</v>
      </c>
      <c r="P1947" s="1" t="s">
        <v>73</v>
      </c>
      <c r="Q1947" s="1" t="s">
        <v>2234</v>
      </c>
      <c r="R1947" s="1" t="s">
        <v>104</v>
      </c>
      <c r="S1947" s="1" t="s">
        <v>53</v>
      </c>
      <c r="T1947" s="1"/>
      <c r="Y1947" s="1"/>
    </row>
    <row r="1948" spans="1:25" x14ac:dyDescent="0.35">
      <c r="A1948" s="1">
        <v>3393</v>
      </c>
      <c r="B1948" s="1" t="str">
        <f>VLOOKUP(Table1[[#This Row],[Customer ID]],'Customer Lookup'!A:B,2,)</f>
        <v>Irene Murphy</v>
      </c>
      <c r="C1948" s="1">
        <v>87909</v>
      </c>
      <c r="D1948" s="1" t="str">
        <f>_xlfn.XLOOKUP(Table1[[#This Row],[Product Sub-Category]],'Product Lookup'!A:A,'Product Lookup'!B:B)</f>
        <v>Envelopes</v>
      </c>
      <c r="E1948" s="1">
        <v>19</v>
      </c>
      <c r="F1948" s="4">
        <v>4.4800000000000004</v>
      </c>
      <c r="G1948" s="1">
        <v>0.05</v>
      </c>
      <c r="H1948" s="2">
        <v>42049</v>
      </c>
      <c r="I1948" s="2">
        <v>42050</v>
      </c>
      <c r="J1948" s="1" t="s">
        <v>41</v>
      </c>
      <c r="K1948" s="1">
        <v>99163</v>
      </c>
      <c r="L1948" s="1" t="s">
        <v>32</v>
      </c>
      <c r="M1948" s="1" t="s">
        <v>1095</v>
      </c>
      <c r="N1948" s="1" t="s">
        <v>29</v>
      </c>
      <c r="O1948" s="1" t="s">
        <v>2244</v>
      </c>
      <c r="P1948" s="1" t="s">
        <v>58</v>
      </c>
      <c r="Q1948" s="1" t="s">
        <v>61</v>
      </c>
      <c r="R1948" s="1" t="s">
        <v>104</v>
      </c>
      <c r="S1948" s="1" t="s">
        <v>53</v>
      </c>
      <c r="T1948" s="1"/>
      <c r="Y1948" s="1"/>
    </row>
    <row r="1949" spans="1:25" x14ac:dyDescent="0.35">
      <c r="A1949" s="1">
        <v>3397</v>
      </c>
      <c r="B1949" s="1" t="str">
        <f>VLOOKUP(Table1[[#This Row],[Customer ID]],'Customer Lookup'!A:B,2,)</f>
        <v>Andrea Shaw</v>
      </c>
      <c r="C1949" s="1">
        <v>87535</v>
      </c>
      <c r="D1949" s="1" t="str">
        <f>_xlfn.XLOOKUP(Table1[[#This Row],[Product Sub-Category]],'Product Lookup'!A:A,'Product Lookup'!B:B)</f>
        <v>Binders</v>
      </c>
      <c r="E1949" s="1">
        <v>7</v>
      </c>
      <c r="F1949" s="4">
        <v>1270.99</v>
      </c>
      <c r="G1949" s="1">
        <v>0.15</v>
      </c>
      <c r="H1949" s="2">
        <v>42162</v>
      </c>
      <c r="I1949" s="2">
        <v>42164</v>
      </c>
      <c r="J1949" s="1" t="s">
        <v>98</v>
      </c>
      <c r="K1949" s="1">
        <v>61832</v>
      </c>
      <c r="L1949" s="1" t="s">
        <v>32</v>
      </c>
      <c r="M1949" s="1" t="s">
        <v>564</v>
      </c>
      <c r="N1949" s="1" t="s">
        <v>142</v>
      </c>
      <c r="O1949" s="1" t="s">
        <v>2244</v>
      </c>
      <c r="P1949" s="1" t="s">
        <v>58</v>
      </c>
      <c r="Q1949" s="1" t="s">
        <v>2236</v>
      </c>
      <c r="R1949" s="1" t="s">
        <v>51</v>
      </c>
      <c r="S1949" s="1" t="s">
        <v>53</v>
      </c>
      <c r="T1949" s="1"/>
      <c r="Y1949" s="1"/>
    </row>
    <row r="1950" spans="1:25" x14ac:dyDescent="0.35">
      <c r="A1950" s="1">
        <v>3397</v>
      </c>
      <c r="B1950" s="1" t="str">
        <f>VLOOKUP(Table1[[#This Row],[Customer ID]],'Customer Lookup'!A:B,2,)</f>
        <v>Andrea Shaw</v>
      </c>
      <c r="C1950" s="1">
        <v>87536</v>
      </c>
      <c r="D1950" s="1" t="str">
        <f>_xlfn.XLOOKUP(Table1[[#This Row],[Product Sub-Category]],'Product Lookup'!A:A,'Product Lookup'!B:B)</f>
        <v>Storage</v>
      </c>
      <c r="E1950" s="1">
        <v>18</v>
      </c>
      <c r="F1950" s="4">
        <v>10.9</v>
      </c>
      <c r="G1950" s="1">
        <v>0.05</v>
      </c>
      <c r="H1950" s="2">
        <v>42074</v>
      </c>
      <c r="I1950" s="2">
        <v>42075</v>
      </c>
      <c r="J1950" s="1" t="s">
        <v>21</v>
      </c>
      <c r="K1950" s="1">
        <v>61832</v>
      </c>
      <c r="L1950" s="1" t="s">
        <v>32</v>
      </c>
      <c r="M1950" s="1" t="s">
        <v>564</v>
      </c>
      <c r="N1950" s="1" t="s">
        <v>142</v>
      </c>
      <c r="O1950" s="1" t="s">
        <v>2244</v>
      </c>
      <c r="P1950" s="1" t="s">
        <v>58</v>
      </c>
      <c r="Q1950" s="1" t="s">
        <v>119</v>
      </c>
      <c r="R1950" s="1" t="s">
        <v>51</v>
      </c>
      <c r="S1950" s="1" t="s">
        <v>53</v>
      </c>
      <c r="T1950" s="1"/>
      <c r="Y1950" s="1"/>
    </row>
    <row r="1951" spans="1:25" x14ac:dyDescent="0.35">
      <c r="A1951" s="1">
        <v>3397</v>
      </c>
      <c r="B1951" s="1" t="str">
        <f>VLOOKUP(Table1[[#This Row],[Customer ID]],'Customer Lookup'!A:B,2,)</f>
        <v>Andrea Shaw</v>
      </c>
      <c r="C1951" s="1">
        <v>87536</v>
      </c>
      <c r="D1951" s="1" t="str">
        <f>_xlfn.XLOOKUP(Table1[[#This Row],[Product Sub-Category]],'Product Lookup'!A:A,'Product Lookup'!B:B)</f>
        <v>Telephones</v>
      </c>
      <c r="E1951" s="1">
        <v>22</v>
      </c>
      <c r="F1951" s="4">
        <v>7.99</v>
      </c>
      <c r="G1951" s="1">
        <v>0.05</v>
      </c>
      <c r="H1951" s="2">
        <v>42074</v>
      </c>
      <c r="I1951" s="2">
        <v>42075</v>
      </c>
      <c r="J1951" s="1" t="s">
        <v>21</v>
      </c>
      <c r="K1951" s="1">
        <v>61832</v>
      </c>
      <c r="L1951" s="1" t="s">
        <v>32</v>
      </c>
      <c r="M1951" s="1" t="s">
        <v>564</v>
      </c>
      <c r="N1951" s="1" t="s">
        <v>142</v>
      </c>
      <c r="O1951" s="1" t="s">
        <v>2244</v>
      </c>
      <c r="P1951" s="1" t="s">
        <v>73</v>
      </c>
      <c r="Q1951" s="1" t="s">
        <v>2234</v>
      </c>
      <c r="R1951" s="1" t="s">
        <v>51</v>
      </c>
      <c r="S1951" s="1" t="s">
        <v>75</v>
      </c>
      <c r="T1951" s="1"/>
      <c r="Y1951" s="1"/>
    </row>
    <row r="1952" spans="1:25" x14ac:dyDescent="0.35">
      <c r="A1952" s="1">
        <v>3399</v>
      </c>
      <c r="B1952" s="1" t="str">
        <f>VLOOKUP(Table1[[#This Row],[Customer ID]],'Customer Lookup'!A:B,2,)</f>
        <v>Marvin Reid</v>
      </c>
      <c r="C1952" s="1">
        <v>87534</v>
      </c>
      <c r="D1952" s="1" t="str">
        <f>_xlfn.XLOOKUP(Table1[[#This Row],[Product Sub-Category]],'Product Lookup'!A:A,'Product Lookup'!B:B)</f>
        <v>Pens</v>
      </c>
      <c r="E1952" s="1">
        <v>5</v>
      </c>
      <c r="F1952" s="4">
        <v>11.97</v>
      </c>
      <c r="G1952" s="1">
        <v>0.05</v>
      </c>
      <c r="H1952" s="2">
        <v>42092</v>
      </c>
      <c r="I1952" s="2">
        <v>42094</v>
      </c>
      <c r="J1952" s="1" t="s">
        <v>31</v>
      </c>
      <c r="K1952" s="1">
        <v>60016</v>
      </c>
      <c r="L1952" s="1" t="s">
        <v>32</v>
      </c>
      <c r="M1952" s="1" t="s">
        <v>612</v>
      </c>
      <c r="N1952" s="1" t="s">
        <v>142</v>
      </c>
      <c r="O1952" s="1" t="s">
        <v>2243</v>
      </c>
      <c r="P1952" s="1" t="s">
        <v>58</v>
      </c>
      <c r="Q1952" s="1" t="s">
        <v>25</v>
      </c>
      <c r="R1952" s="1" t="s">
        <v>51</v>
      </c>
      <c r="S1952" s="1" t="s">
        <v>44</v>
      </c>
      <c r="T1952" s="1"/>
      <c r="Y1952" s="1"/>
    </row>
    <row r="1953" spans="1:25" x14ac:dyDescent="0.35">
      <c r="A1953" s="1">
        <v>3400</v>
      </c>
      <c r="B1953" s="1" t="str">
        <f>VLOOKUP(Table1[[#This Row],[Customer ID]],'Customer Lookup'!A:B,2,)</f>
        <v>Florence Gold</v>
      </c>
      <c r="C1953" s="1">
        <v>87537</v>
      </c>
      <c r="D1953" s="1" t="str">
        <f>_xlfn.XLOOKUP(Table1[[#This Row],[Product Sub-Category]],'Product Lookup'!A:A,'Product Lookup'!B:B)</f>
        <v>Furnishings</v>
      </c>
      <c r="E1953" s="1">
        <v>15</v>
      </c>
      <c r="F1953" s="4">
        <v>9.3800000000000008</v>
      </c>
      <c r="G1953" s="1">
        <v>0.05</v>
      </c>
      <c r="H1953" s="2">
        <v>42098</v>
      </c>
      <c r="I1953" s="2">
        <v>42098</v>
      </c>
      <c r="J1953" s="1" t="s">
        <v>50</v>
      </c>
      <c r="K1953" s="1">
        <v>26554</v>
      </c>
      <c r="L1953" s="1" t="s">
        <v>22</v>
      </c>
      <c r="M1953" s="1" t="s">
        <v>1096</v>
      </c>
      <c r="N1953" s="1" t="s">
        <v>356</v>
      </c>
      <c r="O1953" s="1" t="s">
        <v>1097</v>
      </c>
      <c r="P1953" s="1" t="s">
        <v>34</v>
      </c>
      <c r="Q1953" s="1" t="s">
        <v>52</v>
      </c>
      <c r="R1953" s="1" t="s">
        <v>51</v>
      </c>
      <c r="S1953" s="1" t="s">
        <v>53</v>
      </c>
      <c r="T1953" s="1"/>
      <c r="Y1953" s="1"/>
    </row>
    <row r="1954" spans="1:25" x14ac:dyDescent="0.35">
      <c r="A1954" s="1">
        <v>3403</v>
      </c>
      <c r="B1954" s="1" t="str">
        <f>VLOOKUP(Table1[[#This Row],[Customer ID]],'Customer Lookup'!A:B,2,)</f>
        <v>Tammy Buckley</v>
      </c>
      <c r="C1954" s="1">
        <v>87530</v>
      </c>
      <c r="D1954" s="1" t="str">
        <f>_xlfn.XLOOKUP(Table1[[#This Row],[Product Sub-Category]],'Product Lookup'!A:A,'Product Lookup'!B:B)</f>
        <v>Furnishings</v>
      </c>
      <c r="E1954" s="1">
        <v>5</v>
      </c>
      <c r="F1954" s="4">
        <v>105.98</v>
      </c>
      <c r="G1954" s="1">
        <v>0.1</v>
      </c>
      <c r="H1954" s="2">
        <v>42043</v>
      </c>
      <c r="I1954" s="2">
        <v>42046</v>
      </c>
      <c r="J1954" s="1" t="s">
        <v>21</v>
      </c>
      <c r="K1954" s="1">
        <v>82001</v>
      </c>
      <c r="L1954" s="1" t="s">
        <v>22</v>
      </c>
      <c r="M1954" s="1" t="s">
        <v>1098</v>
      </c>
      <c r="N1954" s="1" t="s">
        <v>836</v>
      </c>
      <c r="O1954" s="1" t="s">
        <v>1097</v>
      </c>
      <c r="P1954" s="1" t="s">
        <v>34</v>
      </c>
      <c r="Q1954" s="1" t="s">
        <v>52</v>
      </c>
      <c r="R1954" s="1" t="s">
        <v>104</v>
      </c>
      <c r="S1954" s="1" t="s">
        <v>75</v>
      </c>
      <c r="T1954" s="1"/>
      <c r="Y1954" s="1"/>
    </row>
    <row r="1955" spans="1:25" x14ac:dyDescent="0.35">
      <c r="S1955" s="1"/>
      <c r="X1955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78650-518B-4BEA-BACE-7760B4870A90}">
  <dimension ref="A1:AK1955"/>
  <sheetViews>
    <sheetView topLeftCell="A2" workbookViewId="0">
      <selection activeCell="E17" sqref="E17"/>
    </sheetView>
  </sheetViews>
  <sheetFormatPr defaultRowHeight="14.5" x14ac:dyDescent="0.35"/>
  <cols>
    <col min="1" max="1" width="15.1796875" bestFit="1" customWidth="1"/>
    <col min="2" max="2" width="20.90625" customWidth="1"/>
    <col min="3" max="3" width="11.26953125" bestFit="1" customWidth="1"/>
    <col min="4" max="4" width="21.6328125" customWidth="1"/>
    <col min="5" max="5" width="21.1796875" bestFit="1" customWidth="1"/>
    <col min="6" max="6" width="12.26953125" bestFit="1" customWidth="1"/>
    <col min="7" max="7" width="16.1796875" customWidth="1"/>
    <col min="8" max="8" width="11.08984375" customWidth="1"/>
    <col min="9" max="11" width="17.08984375" customWidth="1"/>
    <col min="12" max="12" width="25.90625" customWidth="1"/>
    <col min="13" max="13" width="13.7265625" customWidth="1"/>
    <col min="14" max="14" width="15" customWidth="1"/>
    <col min="15" max="17" width="11.81640625" customWidth="1"/>
    <col min="18" max="18" width="17.7265625" bestFit="1" customWidth="1"/>
    <col min="19" max="19" width="15.81640625" bestFit="1" customWidth="1"/>
    <col min="20" max="20" width="15.81640625" customWidth="1"/>
    <col min="21" max="22" width="14.08984375" customWidth="1"/>
    <col min="23" max="23" width="14.453125" bestFit="1" customWidth="1"/>
    <col min="24" max="24" width="21.453125" bestFit="1" customWidth="1"/>
    <col min="25" max="25" width="19.54296875" bestFit="1" customWidth="1"/>
    <col min="26" max="26" width="19.08984375" customWidth="1"/>
    <col min="27" max="27" width="31.81640625" bestFit="1" customWidth="1"/>
    <col min="28" max="28" width="21.81640625" customWidth="1"/>
    <col min="29" max="29" width="20.453125" bestFit="1" customWidth="1"/>
    <col min="30" max="30" width="18.81640625" customWidth="1"/>
    <col min="31" max="31" width="17.6328125" customWidth="1"/>
    <col min="35" max="35" width="15.1796875" customWidth="1"/>
  </cols>
  <sheetData>
    <row r="1" spans="1:37" x14ac:dyDescent="0.35">
      <c r="A1" s="1" t="s">
        <v>4</v>
      </c>
      <c r="B1" s="1" t="s">
        <v>5</v>
      </c>
      <c r="C1" s="1" t="s">
        <v>20</v>
      </c>
      <c r="D1" s="1" t="s">
        <v>11</v>
      </c>
      <c r="E1" s="1" t="s">
        <v>19</v>
      </c>
      <c r="F1" s="1" t="s">
        <v>2</v>
      </c>
      <c r="G1" s="1" t="s">
        <v>2246</v>
      </c>
      <c r="H1" s="1" t="s">
        <v>3</v>
      </c>
      <c r="I1" s="1" t="s">
        <v>2247</v>
      </c>
      <c r="J1" s="1" t="s">
        <v>2251</v>
      </c>
      <c r="K1" s="1" t="s">
        <v>2248</v>
      </c>
      <c r="L1" s="1" t="s">
        <v>2249</v>
      </c>
      <c r="M1" s="1" t="s">
        <v>2252</v>
      </c>
      <c r="N1" s="1" t="s">
        <v>17</v>
      </c>
      <c r="O1" s="1" t="s">
        <v>2254</v>
      </c>
      <c r="P1" s="1" t="s">
        <v>2255</v>
      </c>
      <c r="Q1" s="1" t="s">
        <v>2256</v>
      </c>
      <c r="R1" s="1" t="s">
        <v>2257</v>
      </c>
      <c r="S1" s="1" t="s">
        <v>18</v>
      </c>
      <c r="T1" s="1" t="s">
        <v>1</v>
      </c>
      <c r="U1" s="1" t="s">
        <v>2250</v>
      </c>
      <c r="V1" s="1" t="s">
        <v>2253</v>
      </c>
      <c r="W1" s="1" t="s">
        <v>16</v>
      </c>
      <c r="X1" s="1" t="s">
        <v>6</v>
      </c>
      <c r="Y1" s="1" t="s">
        <v>15</v>
      </c>
      <c r="Z1" s="1" t="s">
        <v>14</v>
      </c>
      <c r="AA1" s="1" t="s">
        <v>13</v>
      </c>
      <c r="AB1" s="1" t="s">
        <v>8</v>
      </c>
      <c r="AC1" s="1" t="s">
        <v>9</v>
      </c>
      <c r="AD1" s="1" t="s">
        <v>7</v>
      </c>
      <c r="AE1" s="1" t="s">
        <v>10</v>
      </c>
      <c r="AF1" s="1"/>
      <c r="AK1" s="1"/>
    </row>
    <row r="2" spans="1:37" x14ac:dyDescent="0.35">
      <c r="A2" s="1">
        <v>3</v>
      </c>
      <c r="B2" s="1" t="str">
        <f>VLOOKUP(Table13[[#This Row],[Customer ID]],'Customer Lookup'!A:B,2,)</f>
        <v>Bonnie Potter</v>
      </c>
      <c r="C2" s="1">
        <v>88522</v>
      </c>
      <c r="D2" s="1" t="str">
        <f>_xlfn.XLOOKUP(Table13[[#This Row],[Product Sub-Category]],'Product Lookup'!A:A,'Product Lookup'!B:B)</f>
        <v>Pens</v>
      </c>
      <c r="E2" s="1">
        <v>4</v>
      </c>
      <c r="F2" s="4">
        <v>2.84</v>
      </c>
      <c r="G2" s="4">
        <f>Table13[[#This Row],[Unit Price]]*Table13[[#This Row],[Quantity ordered]]</f>
        <v>11.36</v>
      </c>
      <c r="H2" s="1">
        <v>0.05</v>
      </c>
      <c r="I2" s="5">
        <v>0.05</v>
      </c>
      <c r="J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" s="6">
        <f>Table13[[#This Row],[Total Price(Before Discount)]]*Table13[[#This Row],[Discount]]</f>
        <v>0.56799999999999995</v>
      </c>
      <c r="L2" s="6">
        <f>Table13[[#This Row],[Total Price(Before Discount)]]-Table13[[#This Row],[Discount Amount]]</f>
        <v>10.792</v>
      </c>
      <c r="M2" s="6" t="str">
        <f>IF(Table13[[#This Row],[Total Price(After Discount)]]&gt;=5000, "High Order", "Low order")</f>
        <v>Low order</v>
      </c>
      <c r="N2" s="2">
        <v>42011</v>
      </c>
      <c r="O2" s="2" t="str">
        <f>TEXT(Table13[[#This Row],[Order Date]],"dddd")</f>
        <v>Wednesday</v>
      </c>
      <c r="P2" s="2" t="str">
        <f>TEXT(Table13[[#This Row],[Order Date]],"mmmm")</f>
        <v>January</v>
      </c>
      <c r="Q2" s="2" t="str">
        <f>TEXT(Table13[[#This Row],[Order Date]],"yyyy")</f>
        <v>2015</v>
      </c>
      <c r="R2" s="2" t="str">
        <f>TEXT(Table13[[#This Row],[Order Date]], "mmmm yyyy")</f>
        <v>January 2015</v>
      </c>
      <c r="S2" s="2">
        <v>42012</v>
      </c>
      <c r="T2" s="1" t="s">
        <v>21</v>
      </c>
      <c r="U2" s="1">
        <f>Table13[[#This Row],[Ship Date]]-Table13[[#This Row],[Order Date]]</f>
        <v>1</v>
      </c>
      <c r="V2" s="1" t="str">
        <f>IF(Table13[[#This Row],[Days to Ship]]&lt;=1, "Fast", IF(Table13[[#This Row],[Days to Ship]]&lt;=3, "Meduim", "High"))</f>
        <v>Fast</v>
      </c>
      <c r="W2" s="1">
        <v>98221</v>
      </c>
      <c r="X2" s="1" t="s">
        <v>22</v>
      </c>
      <c r="Y2" s="1" t="s">
        <v>30</v>
      </c>
      <c r="Z2" s="1" t="s">
        <v>29</v>
      </c>
      <c r="AA2" s="1" t="s">
        <v>1097</v>
      </c>
      <c r="AB2" s="1" t="s">
        <v>58</v>
      </c>
      <c r="AC2" s="1" t="s">
        <v>25</v>
      </c>
      <c r="AD2" s="1" t="s">
        <v>81</v>
      </c>
      <c r="AE2" s="1" t="s">
        <v>26</v>
      </c>
      <c r="AF2" s="1"/>
      <c r="AK2" s="1"/>
    </row>
    <row r="3" spans="1:37" x14ac:dyDescent="0.35">
      <c r="A3" s="1">
        <v>5</v>
      </c>
      <c r="B3" s="1" t="str">
        <f>VLOOKUP(Table13[[#This Row],[Customer ID]],'Customer Lookup'!A:B,2,)</f>
        <v>Ronnie Proctor</v>
      </c>
      <c r="C3" s="1">
        <v>90193</v>
      </c>
      <c r="D3" s="1" t="str">
        <f>_xlfn.XLOOKUP(Table13[[#This Row],[Product Sub-Category]],'Product Lookup'!A:A,'Product Lookup'!B:B)</f>
        <v>Chairs</v>
      </c>
      <c r="E3" s="1">
        <v>12</v>
      </c>
      <c r="F3" s="4">
        <v>500.98</v>
      </c>
      <c r="G3" s="4">
        <f>Table13[[#This Row],[Unit Price]]*Table13[[#This Row],[Quantity ordered]]</f>
        <v>6011.76</v>
      </c>
      <c r="H3" s="1">
        <v>0.1</v>
      </c>
      <c r="I3" s="5">
        <v>0.1</v>
      </c>
      <c r="J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" s="6">
        <f>Table13[[#This Row],[Total Price(Before Discount)]]*Table13[[#This Row],[Discount]]</f>
        <v>601.17600000000004</v>
      </c>
      <c r="L3" s="6">
        <f>Table13[[#This Row],[Total Price(Before Discount)]]-Table13[[#This Row],[Discount Amount]]</f>
        <v>5410.5839999999998</v>
      </c>
      <c r="M3" s="6" t="str">
        <f>IF(Table13[[#This Row],[Total Price(After Discount)]]&gt;=5000, "High Order", "Low order")</f>
        <v>High Order</v>
      </c>
      <c r="N3" s="2">
        <v>42168</v>
      </c>
      <c r="O3" s="2" t="str">
        <f>TEXT(Table13[[#This Row],[Order Date]],"dddd")</f>
        <v>Saturday</v>
      </c>
      <c r="P3" s="2" t="str">
        <f>TEXT(Table13[[#This Row],[Order Date]],"mmmm")</f>
        <v>June</v>
      </c>
      <c r="Q3" s="2" t="str">
        <f>TEXT(Table13[[#This Row],[Order Date]],"yyyy")</f>
        <v>2015</v>
      </c>
      <c r="R3" s="2" t="str">
        <f>TEXT(Table13[[#This Row],[Order Date]], "mmmm yyyy")</f>
        <v>June 2015</v>
      </c>
      <c r="S3" s="2">
        <v>42170</v>
      </c>
      <c r="T3" s="1" t="s">
        <v>31</v>
      </c>
      <c r="U3" s="1">
        <f>Table13[[#This Row],[Ship Date]]-Table13[[#This Row],[Order Date]]</f>
        <v>2</v>
      </c>
      <c r="V3" s="1" t="str">
        <f>IF(Table13[[#This Row],[Days to Ship]]&lt;=1, "Fast", IF(Table13[[#This Row],[Days to Ship]]&lt;=3, "Meduim", "High"))</f>
        <v>Meduim</v>
      </c>
      <c r="W3" s="1">
        <v>91776</v>
      </c>
      <c r="X3" s="1" t="s">
        <v>32</v>
      </c>
      <c r="Y3" s="1" t="s">
        <v>38</v>
      </c>
      <c r="Z3" s="1" t="s">
        <v>37</v>
      </c>
      <c r="AA3" s="1" t="s">
        <v>1097</v>
      </c>
      <c r="AB3" s="1" t="s">
        <v>34</v>
      </c>
      <c r="AC3" s="1" t="s">
        <v>35</v>
      </c>
      <c r="AD3" s="1" t="s">
        <v>42</v>
      </c>
      <c r="AE3" s="1" t="s">
        <v>36</v>
      </c>
      <c r="AF3" s="1"/>
      <c r="AK3" s="1"/>
    </row>
    <row r="4" spans="1:37" x14ac:dyDescent="0.35">
      <c r="A4" s="1">
        <v>11</v>
      </c>
      <c r="B4" s="1" t="str">
        <f>VLOOKUP(Table13[[#This Row],[Customer ID]],'Customer Lookup'!A:B,2,)</f>
        <v>Marcus Dunlap</v>
      </c>
      <c r="C4" s="1">
        <v>90192</v>
      </c>
      <c r="D4" s="1" t="str">
        <f>_xlfn.XLOOKUP(Table13[[#This Row],[Product Sub-Category]],'Product Lookup'!A:A,'Product Lookup'!B:B)</f>
        <v>Furnishings</v>
      </c>
      <c r="E4" s="1">
        <v>22</v>
      </c>
      <c r="F4" s="4">
        <v>9.48</v>
      </c>
      <c r="G4" s="4">
        <f>Table13[[#This Row],[Unit Price]]*Table13[[#This Row],[Quantity ordered]]</f>
        <v>208.56</v>
      </c>
      <c r="H4" s="1">
        <v>0.05</v>
      </c>
      <c r="I4" s="5">
        <v>0.05</v>
      </c>
      <c r="J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" s="6">
        <f>Table13[[#This Row],[Total Price(Before Discount)]]*Table13[[#This Row],[Discount]]</f>
        <v>10.428000000000001</v>
      </c>
      <c r="L4" s="6">
        <f>Table13[[#This Row],[Total Price(Before Discount)]]-Table13[[#This Row],[Discount Amount]]</f>
        <v>198.13200000000001</v>
      </c>
      <c r="M4" s="6" t="str">
        <f>IF(Table13[[#This Row],[Total Price(After Discount)]]&gt;=5000, "High Order", "Low order")</f>
        <v>Low order</v>
      </c>
      <c r="N4" s="2">
        <v>42050</v>
      </c>
      <c r="O4" s="2" t="str">
        <f>TEXT(Table13[[#This Row],[Order Date]],"dddd")</f>
        <v>Sunday</v>
      </c>
      <c r="P4" s="2" t="str">
        <f>TEXT(Table13[[#This Row],[Order Date]],"mmmm")</f>
        <v>February</v>
      </c>
      <c r="Q4" s="2" t="str">
        <f>TEXT(Table13[[#This Row],[Order Date]],"yyyy")</f>
        <v>2015</v>
      </c>
      <c r="R4" s="2" t="str">
        <f>TEXT(Table13[[#This Row],[Order Date]], "mmmm yyyy")</f>
        <v>February 2015</v>
      </c>
      <c r="S4" s="2">
        <v>42052</v>
      </c>
      <c r="T4" s="1" t="s">
        <v>41</v>
      </c>
      <c r="U4" s="1">
        <f>Table13[[#This Row],[Ship Date]]-Table13[[#This Row],[Order Date]]</f>
        <v>2</v>
      </c>
      <c r="V4" s="1" t="str">
        <f>IF(Table13[[#This Row],[Days to Ship]]&lt;=1, "Fast", IF(Table13[[#This Row],[Days to Ship]]&lt;=3, "Meduim", "High"))</f>
        <v>Meduim</v>
      </c>
      <c r="W4" s="1">
        <v>7203</v>
      </c>
      <c r="X4" s="1" t="s">
        <v>32</v>
      </c>
      <c r="Y4" s="1" t="s">
        <v>47</v>
      </c>
      <c r="Z4" s="1" t="s">
        <v>46</v>
      </c>
      <c r="AA4" s="1" t="s">
        <v>2243</v>
      </c>
      <c r="AB4" s="1" t="s">
        <v>34</v>
      </c>
      <c r="AC4" s="1" t="s">
        <v>52</v>
      </c>
      <c r="AD4" s="1" t="s">
        <v>42</v>
      </c>
      <c r="AE4" s="1" t="s">
        <v>44</v>
      </c>
      <c r="AF4" s="1"/>
      <c r="AK4" s="1"/>
    </row>
    <row r="5" spans="1:37" x14ac:dyDescent="0.35">
      <c r="A5" s="1">
        <v>14</v>
      </c>
      <c r="B5" s="1" t="str">
        <f>VLOOKUP(Table13[[#This Row],[Customer ID]],'Customer Lookup'!A:B,2,)</f>
        <v>Gwendolyn F Tyson</v>
      </c>
      <c r="C5" s="1">
        <v>86838</v>
      </c>
      <c r="D5" s="1" t="str">
        <f>_xlfn.XLOOKUP(Table13[[#This Row],[Product Sub-Category]],'Product Lookup'!A:A,'Product Lookup'!B:B)</f>
        <v>Furnishings</v>
      </c>
      <c r="E5" s="1">
        <v>16</v>
      </c>
      <c r="F5" s="4">
        <v>78.69</v>
      </c>
      <c r="G5" s="4">
        <f>Table13[[#This Row],[Unit Price]]*Table13[[#This Row],[Quantity ordered]]</f>
        <v>1259.04</v>
      </c>
      <c r="H5" s="1">
        <v>0.05</v>
      </c>
      <c r="I5" s="5">
        <v>0.05</v>
      </c>
      <c r="J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" s="6">
        <f>Table13[[#This Row],[Total Price(Before Discount)]]*Table13[[#This Row],[Discount]]</f>
        <v>62.951999999999998</v>
      </c>
      <c r="L5" s="6">
        <f>Table13[[#This Row],[Total Price(Before Discount)]]-Table13[[#This Row],[Discount Amount]]</f>
        <v>1196.088</v>
      </c>
      <c r="M5" s="6" t="str">
        <f>IF(Table13[[#This Row],[Total Price(After Discount)]]&gt;=5000, "High Order", "Low order")</f>
        <v>Low order</v>
      </c>
      <c r="N5" s="2">
        <v>42136</v>
      </c>
      <c r="O5" s="2" t="str">
        <f>TEXT(Table13[[#This Row],[Order Date]],"dddd")</f>
        <v>Tuesday</v>
      </c>
      <c r="P5" s="2" t="str">
        <f>TEXT(Table13[[#This Row],[Order Date]],"mmmm")</f>
        <v>May</v>
      </c>
      <c r="Q5" s="2" t="str">
        <f>TEXT(Table13[[#This Row],[Order Date]],"yyyy")</f>
        <v>2015</v>
      </c>
      <c r="R5" s="2" t="str">
        <f>TEXT(Table13[[#This Row],[Order Date]], "mmmm yyyy")</f>
        <v>May 2015</v>
      </c>
      <c r="S5" s="2">
        <v>42138</v>
      </c>
      <c r="T5" s="1" t="s">
        <v>50</v>
      </c>
      <c r="U5" s="1">
        <f>Table13[[#This Row],[Ship Date]]-Table13[[#This Row],[Order Date]]</f>
        <v>2</v>
      </c>
      <c r="V5" s="1" t="str">
        <f>IF(Table13[[#This Row],[Days to Ship]]&lt;=1, "Fast", IF(Table13[[#This Row],[Days to Ship]]&lt;=3, "Meduim", "High"))</f>
        <v>Meduim</v>
      </c>
      <c r="W5" s="1">
        <v>55372</v>
      </c>
      <c r="X5" s="1" t="s">
        <v>32</v>
      </c>
      <c r="Y5" s="1" t="s">
        <v>56</v>
      </c>
      <c r="Z5" s="1" t="s">
        <v>55</v>
      </c>
      <c r="AA5" s="1" t="s">
        <v>2244</v>
      </c>
      <c r="AB5" s="1" t="s">
        <v>34</v>
      </c>
      <c r="AC5" s="1" t="s">
        <v>52</v>
      </c>
      <c r="AD5" s="1" t="s">
        <v>51</v>
      </c>
      <c r="AE5" s="1" t="s">
        <v>53</v>
      </c>
      <c r="AF5" s="1"/>
      <c r="AK5" s="1"/>
    </row>
    <row r="6" spans="1:37" x14ac:dyDescent="0.35">
      <c r="A6" s="1">
        <v>14</v>
      </c>
      <c r="B6" s="1" t="str">
        <f>VLOOKUP(Table13[[#This Row],[Customer ID]],'Customer Lookup'!A:B,2,)</f>
        <v>Gwendolyn F Tyson</v>
      </c>
      <c r="C6" s="1">
        <v>86838</v>
      </c>
      <c r="D6" s="1" t="str">
        <f>_xlfn.XLOOKUP(Table13[[#This Row],[Product Sub-Category]],'Product Lookup'!A:A,'Product Lookup'!B:B)</f>
        <v>Pens</v>
      </c>
      <c r="E6" s="1">
        <v>7</v>
      </c>
      <c r="F6" s="4">
        <v>3.28</v>
      </c>
      <c r="G6" s="4">
        <f>Table13[[#This Row],[Unit Price]]*Table13[[#This Row],[Quantity ordered]]</f>
        <v>22.959999999999997</v>
      </c>
      <c r="H6" s="1">
        <v>0.05</v>
      </c>
      <c r="I6" s="5">
        <v>0.05</v>
      </c>
      <c r="J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" s="6">
        <f>Table13[[#This Row],[Total Price(Before Discount)]]*Table13[[#This Row],[Discount]]</f>
        <v>1.1479999999999999</v>
      </c>
      <c r="L6" s="6">
        <f>Table13[[#This Row],[Total Price(Before Discount)]]-Table13[[#This Row],[Discount Amount]]</f>
        <v>21.811999999999998</v>
      </c>
      <c r="M6" s="6" t="str">
        <f>IF(Table13[[#This Row],[Total Price(After Discount)]]&gt;=5000, "High Order", "Low order")</f>
        <v>Low order</v>
      </c>
      <c r="N6" s="2">
        <v>42136</v>
      </c>
      <c r="O6" s="2" t="str">
        <f>TEXT(Table13[[#This Row],[Order Date]],"dddd")</f>
        <v>Tuesday</v>
      </c>
      <c r="P6" s="2" t="str">
        <f>TEXT(Table13[[#This Row],[Order Date]],"mmmm")</f>
        <v>May</v>
      </c>
      <c r="Q6" s="2" t="str">
        <f>TEXT(Table13[[#This Row],[Order Date]],"yyyy")</f>
        <v>2015</v>
      </c>
      <c r="R6" s="2" t="str">
        <f>TEXT(Table13[[#This Row],[Order Date]], "mmmm yyyy")</f>
        <v>May 2015</v>
      </c>
      <c r="S6" s="2">
        <v>42137</v>
      </c>
      <c r="T6" s="1" t="s">
        <v>50</v>
      </c>
      <c r="U6" s="1">
        <f>Table13[[#This Row],[Ship Date]]-Table13[[#This Row],[Order Date]]</f>
        <v>1</v>
      </c>
      <c r="V6" s="1" t="str">
        <f>IF(Table13[[#This Row],[Days to Ship]]&lt;=1, "Fast", IF(Table13[[#This Row],[Days to Ship]]&lt;=3, "Meduim", "High"))</f>
        <v>Fast</v>
      </c>
      <c r="W6" s="1">
        <v>55372</v>
      </c>
      <c r="X6" s="1" t="s">
        <v>32</v>
      </c>
      <c r="Y6" s="1" t="s">
        <v>56</v>
      </c>
      <c r="Z6" s="1" t="s">
        <v>55</v>
      </c>
      <c r="AA6" s="1" t="s">
        <v>2244</v>
      </c>
      <c r="AB6" s="1" t="s">
        <v>58</v>
      </c>
      <c r="AC6" s="1" t="s">
        <v>25</v>
      </c>
      <c r="AD6" s="1" t="s">
        <v>51</v>
      </c>
      <c r="AE6" s="1" t="s">
        <v>26</v>
      </c>
      <c r="AF6" s="1"/>
      <c r="AK6" s="1"/>
    </row>
    <row r="7" spans="1:37" x14ac:dyDescent="0.35">
      <c r="A7" s="1">
        <v>14</v>
      </c>
      <c r="B7" s="1" t="str">
        <f>VLOOKUP(Table13[[#This Row],[Customer ID]],'Customer Lookup'!A:B,2,)</f>
        <v>Gwendolyn F Tyson</v>
      </c>
      <c r="C7" s="1">
        <v>86838</v>
      </c>
      <c r="D7" s="1" t="str">
        <f>_xlfn.XLOOKUP(Table13[[#This Row],[Product Sub-Category]],'Product Lookup'!A:A,'Product Lookup'!B:B)</f>
        <v>Pens</v>
      </c>
      <c r="E7" s="1">
        <v>7</v>
      </c>
      <c r="F7" s="4">
        <v>3.28</v>
      </c>
      <c r="G7" s="4">
        <f>Table13[[#This Row],[Unit Price]]*Table13[[#This Row],[Quantity ordered]]</f>
        <v>22.959999999999997</v>
      </c>
      <c r="H7" s="1">
        <v>0.05</v>
      </c>
      <c r="I7" s="5">
        <v>0.05</v>
      </c>
      <c r="J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" s="6">
        <f>Table13[[#This Row],[Total Price(Before Discount)]]*Table13[[#This Row],[Discount]]</f>
        <v>1.1479999999999999</v>
      </c>
      <c r="L7" s="6">
        <f>Table13[[#This Row],[Total Price(Before Discount)]]-Table13[[#This Row],[Discount Amount]]</f>
        <v>21.811999999999998</v>
      </c>
      <c r="M7" s="6" t="str">
        <f>IF(Table13[[#This Row],[Total Price(After Discount)]]&gt;=5000, "High Order", "Low order")</f>
        <v>Low order</v>
      </c>
      <c r="N7" s="2">
        <v>42136</v>
      </c>
      <c r="O7" s="2" t="str">
        <f>TEXT(Table13[[#This Row],[Order Date]],"dddd")</f>
        <v>Tuesday</v>
      </c>
      <c r="P7" s="2" t="str">
        <f>TEXT(Table13[[#This Row],[Order Date]],"mmmm")</f>
        <v>May</v>
      </c>
      <c r="Q7" s="2" t="str">
        <f>TEXT(Table13[[#This Row],[Order Date]],"yyyy")</f>
        <v>2015</v>
      </c>
      <c r="R7" s="2" t="str">
        <f>TEXT(Table13[[#This Row],[Order Date]], "mmmm yyyy")</f>
        <v>May 2015</v>
      </c>
      <c r="S7" s="2">
        <v>42137</v>
      </c>
      <c r="T7" s="1" t="s">
        <v>50</v>
      </c>
      <c r="U7" s="1">
        <f>Table13[[#This Row],[Ship Date]]-Table13[[#This Row],[Order Date]]</f>
        <v>1</v>
      </c>
      <c r="V7" s="1" t="str">
        <f>IF(Table13[[#This Row],[Days to Ship]]&lt;=1, "Fast", IF(Table13[[#This Row],[Days to Ship]]&lt;=3, "Meduim", "High"))</f>
        <v>Fast</v>
      </c>
      <c r="W7" s="1">
        <v>55372</v>
      </c>
      <c r="X7" s="1" t="s">
        <v>32</v>
      </c>
      <c r="Y7" s="1" t="s">
        <v>56</v>
      </c>
      <c r="Z7" s="1" t="s">
        <v>55</v>
      </c>
      <c r="AA7" s="1" t="s">
        <v>2244</v>
      </c>
      <c r="AB7" s="1" t="s">
        <v>58</v>
      </c>
      <c r="AC7" s="1" t="s">
        <v>25</v>
      </c>
      <c r="AD7" s="1" t="s">
        <v>51</v>
      </c>
      <c r="AE7" s="1" t="s">
        <v>26</v>
      </c>
      <c r="AF7" s="1"/>
      <c r="AK7" s="1"/>
    </row>
    <row r="8" spans="1:37" x14ac:dyDescent="0.35">
      <c r="A8" s="1">
        <v>14</v>
      </c>
      <c r="B8" s="1" t="str">
        <f>VLOOKUP(Table13[[#This Row],[Customer ID]],'Customer Lookup'!A:B,2,)</f>
        <v>Gwendolyn F Tyson</v>
      </c>
      <c r="C8" s="1">
        <v>86838</v>
      </c>
      <c r="D8" s="1" t="str">
        <f>_xlfn.XLOOKUP(Table13[[#This Row],[Product Sub-Category]],'Product Lookup'!A:A,'Product Lookup'!B:B)</f>
        <v>Pens</v>
      </c>
      <c r="E8" s="1">
        <v>4</v>
      </c>
      <c r="F8" s="4">
        <v>3.28</v>
      </c>
      <c r="G8" s="4">
        <f>Table13[[#This Row],[Unit Price]]*Table13[[#This Row],[Quantity ordered]]</f>
        <v>13.12</v>
      </c>
      <c r="H8" s="1">
        <v>0.05</v>
      </c>
      <c r="I8" s="5">
        <v>0.05</v>
      </c>
      <c r="J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" s="6">
        <f>Table13[[#This Row],[Total Price(Before Discount)]]*Table13[[#This Row],[Discount]]</f>
        <v>0.65600000000000003</v>
      </c>
      <c r="L8" s="6">
        <f>Table13[[#This Row],[Total Price(Before Discount)]]-Table13[[#This Row],[Discount Amount]]</f>
        <v>12.463999999999999</v>
      </c>
      <c r="M8" s="6" t="str">
        <f>IF(Table13[[#This Row],[Total Price(After Discount)]]&gt;=5000, "High Order", "Low order")</f>
        <v>Low order</v>
      </c>
      <c r="N8" s="2">
        <v>42136</v>
      </c>
      <c r="O8" s="2" t="str">
        <f>TEXT(Table13[[#This Row],[Order Date]],"dddd")</f>
        <v>Tuesday</v>
      </c>
      <c r="P8" s="2" t="str">
        <f>TEXT(Table13[[#This Row],[Order Date]],"mmmm")</f>
        <v>May</v>
      </c>
      <c r="Q8" s="2" t="str">
        <f>TEXT(Table13[[#This Row],[Order Date]],"yyyy")</f>
        <v>2015</v>
      </c>
      <c r="R8" s="2" t="str">
        <f>TEXT(Table13[[#This Row],[Order Date]], "mmmm yyyy")</f>
        <v>May 2015</v>
      </c>
      <c r="S8" s="2">
        <v>42137</v>
      </c>
      <c r="T8" s="1" t="s">
        <v>50</v>
      </c>
      <c r="U8" s="1">
        <f>Table13[[#This Row],[Ship Date]]-Table13[[#This Row],[Order Date]]</f>
        <v>1</v>
      </c>
      <c r="V8" s="1" t="str">
        <f>IF(Table13[[#This Row],[Days to Ship]]&lt;=1, "Fast", IF(Table13[[#This Row],[Days to Ship]]&lt;=3, "Meduim", "High"))</f>
        <v>Fast</v>
      </c>
      <c r="W8" s="1">
        <v>55372</v>
      </c>
      <c r="X8" s="1" t="s">
        <v>32</v>
      </c>
      <c r="Y8" s="1" t="s">
        <v>56</v>
      </c>
      <c r="Z8" s="1" t="s">
        <v>55</v>
      </c>
      <c r="AA8" s="1" t="s">
        <v>2244</v>
      </c>
      <c r="AB8" s="1" t="s">
        <v>58</v>
      </c>
      <c r="AC8" s="1" t="s">
        <v>25</v>
      </c>
      <c r="AD8" s="1" t="s">
        <v>51</v>
      </c>
      <c r="AE8" s="1" t="s">
        <v>26</v>
      </c>
      <c r="AF8" s="1"/>
      <c r="AK8" s="1"/>
    </row>
    <row r="9" spans="1:37" x14ac:dyDescent="0.35">
      <c r="A9" s="1">
        <v>14</v>
      </c>
      <c r="B9" s="1" t="str">
        <f>VLOOKUP(Table13[[#This Row],[Customer ID]],'Customer Lookup'!A:B,2,)</f>
        <v>Gwendolyn F Tyson</v>
      </c>
      <c r="C9" s="1">
        <v>86838</v>
      </c>
      <c r="D9" s="1" t="str">
        <f>_xlfn.XLOOKUP(Table13[[#This Row],[Product Sub-Category]],'Product Lookup'!A:A,'Product Lookup'!B:B)</f>
        <v>Rubber Bands</v>
      </c>
      <c r="E9" s="1">
        <v>4</v>
      </c>
      <c r="F9" s="4">
        <v>3.58</v>
      </c>
      <c r="G9" s="4">
        <f>Table13[[#This Row],[Unit Price]]*Table13[[#This Row],[Quantity ordered]]</f>
        <v>14.32</v>
      </c>
      <c r="H9" s="1">
        <v>0.05</v>
      </c>
      <c r="I9" s="5">
        <v>0.05</v>
      </c>
      <c r="J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" s="6">
        <f>Table13[[#This Row],[Total Price(Before Discount)]]*Table13[[#This Row],[Discount]]</f>
        <v>0.71600000000000008</v>
      </c>
      <c r="L9" s="6">
        <f>Table13[[#This Row],[Total Price(Before Discount)]]-Table13[[#This Row],[Discount Amount]]</f>
        <v>13.604000000000001</v>
      </c>
      <c r="M9" s="6" t="str">
        <f>IF(Table13[[#This Row],[Total Price(After Discount)]]&gt;=5000, "High Order", "Low order")</f>
        <v>Low order</v>
      </c>
      <c r="N9" s="2">
        <v>42136</v>
      </c>
      <c r="O9" s="2" t="str">
        <f>TEXT(Table13[[#This Row],[Order Date]],"dddd")</f>
        <v>Tuesday</v>
      </c>
      <c r="P9" s="2" t="str">
        <f>TEXT(Table13[[#This Row],[Order Date]],"mmmm")</f>
        <v>May</v>
      </c>
      <c r="Q9" s="2" t="str">
        <f>TEXT(Table13[[#This Row],[Order Date]],"yyyy")</f>
        <v>2015</v>
      </c>
      <c r="R9" s="2" t="str">
        <f>TEXT(Table13[[#This Row],[Order Date]], "mmmm yyyy")</f>
        <v>May 2015</v>
      </c>
      <c r="S9" s="2">
        <v>42137</v>
      </c>
      <c r="T9" s="1" t="s">
        <v>50</v>
      </c>
      <c r="U9" s="1">
        <f>Table13[[#This Row],[Ship Date]]-Table13[[#This Row],[Order Date]]</f>
        <v>1</v>
      </c>
      <c r="V9" s="1" t="str">
        <f>IF(Table13[[#This Row],[Days to Ship]]&lt;=1, "Fast", IF(Table13[[#This Row],[Days to Ship]]&lt;=3, "Meduim", "High"))</f>
        <v>Fast</v>
      </c>
      <c r="W9" s="1">
        <v>55372</v>
      </c>
      <c r="X9" s="1" t="s">
        <v>32</v>
      </c>
      <c r="Y9" s="1" t="s">
        <v>56</v>
      </c>
      <c r="Z9" s="1" t="s">
        <v>55</v>
      </c>
      <c r="AA9" s="1" t="s">
        <v>2243</v>
      </c>
      <c r="AB9" s="1" t="s">
        <v>58</v>
      </c>
      <c r="AC9" s="1" t="s">
        <v>60</v>
      </c>
      <c r="AD9" s="1" t="s">
        <v>51</v>
      </c>
      <c r="AE9" s="1" t="s">
        <v>26</v>
      </c>
      <c r="AF9" s="1"/>
      <c r="AK9" s="1"/>
    </row>
    <row r="10" spans="1:37" x14ac:dyDescent="0.35">
      <c r="A10" s="1">
        <v>15</v>
      </c>
      <c r="B10" s="1" t="str">
        <f>VLOOKUP(Table13[[#This Row],[Customer ID]],'Customer Lookup'!A:B,2,)</f>
        <v>Timothy Reese</v>
      </c>
      <c r="C10" s="1">
        <v>86837</v>
      </c>
      <c r="D10" s="1" t="str">
        <f>_xlfn.XLOOKUP(Table13[[#This Row],[Product Sub-Category]],'Product Lookup'!A:A,'Product Lookup'!B:B)</f>
        <v>Envelopes</v>
      </c>
      <c r="E10" s="1">
        <v>7</v>
      </c>
      <c r="F10" s="4">
        <v>4.42</v>
      </c>
      <c r="G10" s="4">
        <f>Table13[[#This Row],[Unit Price]]*Table13[[#This Row],[Quantity ordered]]</f>
        <v>30.939999999999998</v>
      </c>
      <c r="H10" s="1">
        <v>0.05</v>
      </c>
      <c r="I10" s="5">
        <v>0.05</v>
      </c>
      <c r="J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" s="6">
        <f>Table13[[#This Row],[Total Price(Before Discount)]]*Table13[[#This Row],[Discount]]</f>
        <v>1.5469999999999999</v>
      </c>
      <c r="L10" s="6">
        <f>Table13[[#This Row],[Total Price(Before Discount)]]-Table13[[#This Row],[Discount Amount]]</f>
        <v>29.392999999999997</v>
      </c>
      <c r="M10" s="6" t="str">
        <f>IF(Table13[[#This Row],[Total Price(After Discount)]]&gt;=5000, "High Order", "Low order")</f>
        <v>Low order</v>
      </c>
      <c r="N10" s="2">
        <v>42102</v>
      </c>
      <c r="O10" s="2" t="str">
        <f>TEXT(Table13[[#This Row],[Order Date]],"dddd")</f>
        <v>Wednesday</v>
      </c>
      <c r="P10" s="2" t="str">
        <f>TEXT(Table13[[#This Row],[Order Date]],"mmmm")</f>
        <v>April</v>
      </c>
      <c r="Q10" s="2" t="str">
        <f>TEXT(Table13[[#This Row],[Order Date]],"yyyy")</f>
        <v>2015</v>
      </c>
      <c r="R10" s="2" t="str">
        <f>TEXT(Table13[[#This Row],[Order Date]], "mmmm yyyy")</f>
        <v>April 2015</v>
      </c>
      <c r="S10" s="2">
        <v>42103</v>
      </c>
      <c r="T10" s="1" t="s">
        <v>41</v>
      </c>
      <c r="U10" s="1">
        <f>Table13[[#This Row],[Ship Date]]-Table13[[#This Row],[Order Date]]</f>
        <v>1</v>
      </c>
      <c r="V10" s="1" t="str">
        <f>IF(Table13[[#This Row],[Days to Ship]]&lt;=1, "Fast", IF(Table13[[#This Row],[Days to Ship]]&lt;=3, "Meduim", "High"))</f>
        <v>Fast</v>
      </c>
      <c r="W10" s="1">
        <v>11787</v>
      </c>
      <c r="X10" s="1" t="s">
        <v>32</v>
      </c>
      <c r="Y10" s="1" t="s">
        <v>63</v>
      </c>
      <c r="Z10" s="1" t="s">
        <v>62</v>
      </c>
      <c r="AA10" s="1" t="s">
        <v>2243</v>
      </c>
      <c r="AB10" s="1" t="s">
        <v>58</v>
      </c>
      <c r="AC10" s="1" t="s">
        <v>61</v>
      </c>
      <c r="AD10" s="1" t="s">
        <v>51</v>
      </c>
      <c r="AE10" s="1" t="s">
        <v>53</v>
      </c>
      <c r="AF10" s="1"/>
      <c r="AK10" s="1"/>
    </row>
    <row r="11" spans="1:37" x14ac:dyDescent="0.35">
      <c r="A11" s="1">
        <v>15</v>
      </c>
      <c r="B11" s="1" t="str">
        <f>VLOOKUP(Table13[[#This Row],[Customer ID]],'Customer Lookup'!A:B,2,)</f>
        <v>Timothy Reese</v>
      </c>
      <c r="C11" s="1">
        <v>86839</v>
      </c>
      <c r="D11" s="1" t="str">
        <f>_xlfn.XLOOKUP(Table13[[#This Row],[Product Sub-Category]],'Product Lookup'!A:A,'Product Lookup'!B:B)</f>
        <v>Envelopes</v>
      </c>
      <c r="E11" s="1">
        <v>10</v>
      </c>
      <c r="F11" s="4">
        <v>35.94</v>
      </c>
      <c r="G11" s="4">
        <f>Table13[[#This Row],[Unit Price]]*Table13[[#This Row],[Quantity ordered]]</f>
        <v>359.4</v>
      </c>
      <c r="H11" s="1">
        <v>0.05</v>
      </c>
      <c r="I11" s="5">
        <v>0.05</v>
      </c>
      <c r="J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" s="6">
        <f>Table13[[#This Row],[Total Price(Before Discount)]]*Table13[[#This Row],[Discount]]</f>
        <v>17.97</v>
      </c>
      <c r="L11" s="6">
        <f>Table13[[#This Row],[Total Price(Before Discount)]]-Table13[[#This Row],[Discount Amount]]</f>
        <v>341.42999999999995</v>
      </c>
      <c r="M11" s="6" t="str">
        <f>IF(Table13[[#This Row],[Total Price(After Discount)]]&gt;=5000, "High Order", "Low order")</f>
        <v>Low order</v>
      </c>
      <c r="N11" s="2">
        <v>42152</v>
      </c>
      <c r="O11" s="2" t="str">
        <f>TEXT(Table13[[#This Row],[Order Date]],"dddd")</f>
        <v>Thursday</v>
      </c>
      <c r="P11" s="2" t="str">
        <f>TEXT(Table13[[#This Row],[Order Date]],"mmmm")</f>
        <v>May</v>
      </c>
      <c r="Q11" s="2" t="str">
        <f>TEXT(Table13[[#This Row],[Order Date]],"yyyy")</f>
        <v>2015</v>
      </c>
      <c r="R11" s="2" t="str">
        <f>TEXT(Table13[[#This Row],[Order Date]], "mmmm yyyy")</f>
        <v>May 2015</v>
      </c>
      <c r="S11" s="2">
        <v>42152</v>
      </c>
      <c r="T11" s="1" t="s">
        <v>50</v>
      </c>
      <c r="U11" s="1">
        <f>Table13[[#This Row],[Ship Date]]-Table13[[#This Row],[Order Date]]</f>
        <v>0</v>
      </c>
      <c r="V11" s="1" t="str">
        <f>IF(Table13[[#This Row],[Days to Ship]]&lt;=1, "Fast", IF(Table13[[#This Row],[Days to Ship]]&lt;=3, "Meduim", "High"))</f>
        <v>Fast</v>
      </c>
      <c r="W11" s="1">
        <v>11787</v>
      </c>
      <c r="X11" s="1" t="s">
        <v>32</v>
      </c>
      <c r="Y11" s="1" t="s">
        <v>63</v>
      </c>
      <c r="Z11" s="1" t="s">
        <v>62</v>
      </c>
      <c r="AA11" s="1" t="s">
        <v>2243</v>
      </c>
      <c r="AB11" s="1" t="s">
        <v>58</v>
      </c>
      <c r="AC11" s="1" t="s">
        <v>61</v>
      </c>
      <c r="AD11" s="1" t="s">
        <v>51</v>
      </c>
      <c r="AE11" s="1" t="s">
        <v>53</v>
      </c>
      <c r="AF11" s="1"/>
      <c r="AK11" s="1"/>
    </row>
    <row r="12" spans="1:37" x14ac:dyDescent="0.35">
      <c r="A12" s="1">
        <v>16</v>
      </c>
      <c r="B12" s="1" t="str">
        <f>VLOOKUP(Table13[[#This Row],[Customer ID]],'Customer Lookup'!A:B,2,)</f>
        <v>Sarah Ramsey</v>
      </c>
      <c r="C12" s="1">
        <v>86836</v>
      </c>
      <c r="D12" s="1" t="str">
        <f>_xlfn.XLOOKUP(Table13[[#This Row],[Product Sub-Category]],'Product Lookup'!A:A,'Product Lookup'!B:B)</f>
        <v>Rubber Bands</v>
      </c>
      <c r="E12" s="1">
        <v>6</v>
      </c>
      <c r="F12" s="4">
        <v>2.98</v>
      </c>
      <c r="G12" s="4">
        <f>Table13[[#This Row],[Unit Price]]*Table13[[#This Row],[Quantity ordered]]</f>
        <v>17.88</v>
      </c>
      <c r="H12" s="1">
        <v>0.05</v>
      </c>
      <c r="I12" s="5">
        <v>0.05</v>
      </c>
      <c r="J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" s="6">
        <f>Table13[[#This Row],[Total Price(Before Discount)]]*Table13[[#This Row],[Discount]]</f>
        <v>0.89400000000000002</v>
      </c>
      <c r="L12" s="6">
        <f>Table13[[#This Row],[Total Price(Before Discount)]]-Table13[[#This Row],[Discount Amount]]</f>
        <v>16.986000000000001</v>
      </c>
      <c r="M12" s="6" t="str">
        <f>IF(Table13[[#This Row],[Total Price(After Discount)]]&gt;=5000, "High Order", "Low order")</f>
        <v>Low order</v>
      </c>
      <c r="N12" s="2">
        <v>42047</v>
      </c>
      <c r="O12" s="2" t="str">
        <f>TEXT(Table13[[#This Row],[Order Date]],"dddd")</f>
        <v>Thursday</v>
      </c>
      <c r="P12" s="2" t="str">
        <f>TEXT(Table13[[#This Row],[Order Date]],"mmmm")</f>
        <v>February</v>
      </c>
      <c r="Q12" s="2" t="str">
        <f>TEXT(Table13[[#This Row],[Order Date]],"yyyy")</f>
        <v>2015</v>
      </c>
      <c r="R12" s="2" t="str">
        <f>TEXT(Table13[[#This Row],[Order Date]], "mmmm yyyy")</f>
        <v>February 2015</v>
      </c>
      <c r="S12" s="2">
        <v>42050</v>
      </c>
      <c r="T12" s="1" t="s">
        <v>21</v>
      </c>
      <c r="U12" s="1">
        <f>Table13[[#This Row],[Ship Date]]-Table13[[#This Row],[Order Date]]</f>
        <v>3</v>
      </c>
      <c r="V12" s="1" t="str">
        <f>IF(Table13[[#This Row],[Days to Ship]]&lt;=1, "Fast", IF(Table13[[#This Row],[Days to Ship]]&lt;=3, "Meduim", "High"))</f>
        <v>Meduim</v>
      </c>
      <c r="W12" s="1">
        <v>13210</v>
      </c>
      <c r="X12" s="1" t="s">
        <v>32</v>
      </c>
      <c r="Y12" s="1" t="s">
        <v>65</v>
      </c>
      <c r="Z12" s="1" t="s">
        <v>62</v>
      </c>
      <c r="AA12" s="1" t="s">
        <v>2243</v>
      </c>
      <c r="AB12" s="1" t="s">
        <v>58</v>
      </c>
      <c r="AC12" s="1" t="s">
        <v>60</v>
      </c>
      <c r="AD12" s="1" t="s">
        <v>51</v>
      </c>
      <c r="AE12" s="1" t="s">
        <v>26</v>
      </c>
      <c r="AF12" s="1"/>
      <c r="AK12" s="1"/>
    </row>
    <row r="13" spans="1:37" x14ac:dyDescent="0.35">
      <c r="A13" s="1">
        <v>16</v>
      </c>
      <c r="B13" s="1" t="str">
        <f>VLOOKUP(Table13[[#This Row],[Customer ID]],'Customer Lookup'!A:B,2,)</f>
        <v>Sarah Ramsey</v>
      </c>
      <c r="C13" s="1">
        <v>86836</v>
      </c>
      <c r="D13" s="1" t="str">
        <f>_xlfn.XLOOKUP(Table13[[#This Row],[Product Sub-Category]],'Product Lookup'!A:A,'Product Lookup'!B:B)</f>
        <v>Telephones</v>
      </c>
      <c r="E13" s="1">
        <v>10</v>
      </c>
      <c r="F13" s="4">
        <v>115.99</v>
      </c>
      <c r="G13" s="4">
        <f>Table13[[#This Row],[Unit Price]]*Table13[[#This Row],[Quantity ordered]]</f>
        <v>1159.8999999999999</v>
      </c>
      <c r="H13" s="1">
        <v>0.1</v>
      </c>
      <c r="I13" s="5">
        <v>0.1</v>
      </c>
      <c r="J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" s="6">
        <f>Table13[[#This Row],[Total Price(Before Discount)]]*Table13[[#This Row],[Discount]]</f>
        <v>115.99</v>
      </c>
      <c r="L13" s="6">
        <f>Table13[[#This Row],[Total Price(Before Discount)]]-Table13[[#This Row],[Discount Amount]]</f>
        <v>1043.9099999999999</v>
      </c>
      <c r="M13" s="6" t="str">
        <f>IF(Table13[[#This Row],[Total Price(After Discount)]]&gt;=5000, "High Order", "Low order")</f>
        <v>Low order</v>
      </c>
      <c r="N13" s="2">
        <v>42047</v>
      </c>
      <c r="O13" s="2" t="str">
        <f>TEXT(Table13[[#This Row],[Order Date]],"dddd")</f>
        <v>Thursday</v>
      </c>
      <c r="P13" s="2" t="str">
        <f>TEXT(Table13[[#This Row],[Order Date]],"mmmm")</f>
        <v>February</v>
      </c>
      <c r="Q13" s="2" t="str">
        <f>TEXT(Table13[[#This Row],[Order Date]],"yyyy")</f>
        <v>2015</v>
      </c>
      <c r="R13" s="2" t="str">
        <f>TEXT(Table13[[#This Row],[Order Date]], "mmmm yyyy")</f>
        <v>February 2015</v>
      </c>
      <c r="S13" s="2">
        <v>42049</v>
      </c>
      <c r="T13" s="1" t="s">
        <v>21</v>
      </c>
      <c r="U13" s="1">
        <f>Table13[[#This Row],[Ship Date]]-Table13[[#This Row],[Order Date]]</f>
        <v>2</v>
      </c>
      <c r="V13" s="1" t="str">
        <f>IF(Table13[[#This Row],[Days to Ship]]&lt;=1, "Fast", IF(Table13[[#This Row],[Days to Ship]]&lt;=3, "Meduim", "High"))</f>
        <v>Meduim</v>
      </c>
      <c r="W13" s="1">
        <v>13210</v>
      </c>
      <c r="X13" s="1" t="s">
        <v>32</v>
      </c>
      <c r="Y13" s="1" t="s">
        <v>65</v>
      </c>
      <c r="Z13" s="1" t="s">
        <v>62</v>
      </c>
      <c r="AA13" s="1" t="s">
        <v>1097</v>
      </c>
      <c r="AB13" s="1" t="s">
        <v>73</v>
      </c>
      <c r="AC13" s="1" t="s">
        <v>2234</v>
      </c>
      <c r="AD13" s="1" t="s">
        <v>51</v>
      </c>
      <c r="AE13" s="1" t="s">
        <v>53</v>
      </c>
      <c r="AF13" s="1"/>
      <c r="AK13" s="1"/>
    </row>
    <row r="14" spans="1:37" x14ac:dyDescent="0.35">
      <c r="A14" s="1">
        <v>18</v>
      </c>
      <c r="B14" s="1" t="str">
        <f>VLOOKUP(Table13[[#This Row],[Customer ID]],'Customer Lookup'!A:B,2,)</f>
        <v>Laurie Hanna</v>
      </c>
      <c r="C14" s="1">
        <v>90031</v>
      </c>
      <c r="D14" s="1" t="str">
        <f>_xlfn.XLOOKUP(Table13[[#This Row],[Product Sub-Category]],'Product Lookup'!A:A,'Product Lookup'!B:B)</f>
        <v>Furnishings</v>
      </c>
      <c r="E14" s="1">
        <v>17</v>
      </c>
      <c r="F14" s="4">
        <v>26.48</v>
      </c>
      <c r="G14" s="4">
        <f>Table13[[#This Row],[Unit Price]]*Table13[[#This Row],[Quantity ordered]]</f>
        <v>450.16</v>
      </c>
      <c r="H14" s="1">
        <v>0.05</v>
      </c>
      <c r="I14" s="5">
        <v>0.05</v>
      </c>
      <c r="J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" s="6">
        <f>Table13[[#This Row],[Total Price(Before Discount)]]*Table13[[#This Row],[Discount]]</f>
        <v>22.508000000000003</v>
      </c>
      <c r="L14" s="6">
        <f>Table13[[#This Row],[Total Price(Before Discount)]]-Table13[[#This Row],[Discount Amount]]</f>
        <v>427.65200000000004</v>
      </c>
      <c r="M14" s="6" t="str">
        <f>IF(Table13[[#This Row],[Total Price(After Discount)]]&gt;=5000, "High Order", "Low order")</f>
        <v>Low order</v>
      </c>
      <c r="N14" s="2">
        <v>42139</v>
      </c>
      <c r="O14" s="2" t="str">
        <f>TEXT(Table13[[#This Row],[Order Date]],"dddd")</f>
        <v>Friday</v>
      </c>
      <c r="P14" s="2" t="str">
        <f>TEXT(Table13[[#This Row],[Order Date]],"mmmm")</f>
        <v>May</v>
      </c>
      <c r="Q14" s="2" t="str">
        <f>TEXT(Table13[[#This Row],[Order Date]],"yyyy")</f>
        <v>2015</v>
      </c>
      <c r="R14" s="2" t="str">
        <f>TEXT(Table13[[#This Row],[Order Date]], "mmmm yyyy")</f>
        <v>May 2015</v>
      </c>
      <c r="S14" s="2">
        <v>42140</v>
      </c>
      <c r="T14" s="1" t="s">
        <v>21</v>
      </c>
      <c r="U14" s="1">
        <f>Table13[[#This Row],[Ship Date]]-Table13[[#This Row],[Order Date]]</f>
        <v>1</v>
      </c>
      <c r="V14" s="1" t="str">
        <f>IF(Table13[[#This Row],[Days to Ship]]&lt;=1, "Fast", IF(Table13[[#This Row],[Days to Ship]]&lt;=3, "Meduim", "High"))</f>
        <v>Fast</v>
      </c>
      <c r="W14" s="1">
        <v>59601</v>
      </c>
      <c r="X14" s="1" t="s">
        <v>32</v>
      </c>
      <c r="Y14" s="1" t="s">
        <v>70</v>
      </c>
      <c r="Z14" s="1" t="s">
        <v>69</v>
      </c>
      <c r="AA14" s="1" t="s">
        <v>1097</v>
      </c>
      <c r="AB14" s="1" t="s">
        <v>34</v>
      </c>
      <c r="AC14" s="1" t="s">
        <v>52</v>
      </c>
      <c r="AD14" s="1" t="s">
        <v>51</v>
      </c>
      <c r="AE14" s="1" t="s">
        <v>53</v>
      </c>
      <c r="AF14" s="1"/>
      <c r="AK14" s="1"/>
    </row>
    <row r="15" spans="1:37" x14ac:dyDescent="0.35">
      <c r="A15" s="1">
        <v>19</v>
      </c>
      <c r="B15" s="1" t="str">
        <f>VLOOKUP(Table13[[#This Row],[Customer ID]],'Customer Lookup'!A:B,2,)</f>
        <v>Jim Rodgers</v>
      </c>
      <c r="C15" s="1">
        <v>90032</v>
      </c>
      <c r="D15" s="1" t="str">
        <f>_xlfn.XLOOKUP(Table13[[#This Row],[Product Sub-Category]],'Product Lookup'!A:A,'Product Lookup'!B:B)</f>
        <v>Office Machines</v>
      </c>
      <c r="E15" s="1">
        <v>18</v>
      </c>
      <c r="F15" s="4">
        <v>12.99</v>
      </c>
      <c r="G15" s="4">
        <f>Table13[[#This Row],[Unit Price]]*Table13[[#This Row],[Quantity ordered]]</f>
        <v>233.82</v>
      </c>
      <c r="H15" s="1">
        <v>0.05</v>
      </c>
      <c r="I15" s="5">
        <v>0.05</v>
      </c>
      <c r="J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" s="6">
        <f>Table13[[#This Row],[Total Price(Before Discount)]]*Table13[[#This Row],[Discount]]</f>
        <v>11.691000000000001</v>
      </c>
      <c r="L15" s="6">
        <f>Table13[[#This Row],[Total Price(Before Discount)]]-Table13[[#This Row],[Discount Amount]]</f>
        <v>222.12899999999999</v>
      </c>
      <c r="M15" s="6" t="str">
        <f>IF(Table13[[#This Row],[Total Price(After Discount)]]&gt;=5000, "High Order", "Low order")</f>
        <v>Low order</v>
      </c>
      <c r="N15" s="2">
        <v>42145</v>
      </c>
      <c r="O15" s="2" t="str">
        <f>TEXT(Table13[[#This Row],[Order Date]],"dddd")</f>
        <v>Thursday</v>
      </c>
      <c r="P15" s="2" t="str">
        <f>TEXT(Table13[[#This Row],[Order Date]],"mmmm")</f>
        <v>May</v>
      </c>
      <c r="Q15" s="2" t="str">
        <f>TEXT(Table13[[#This Row],[Order Date]],"yyyy")</f>
        <v>2015</v>
      </c>
      <c r="R15" s="2" t="str">
        <f>TEXT(Table13[[#This Row],[Order Date]], "mmmm yyyy")</f>
        <v>May 2015</v>
      </c>
      <c r="S15" s="2">
        <v>42147</v>
      </c>
      <c r="T15" s="1" t="s">
        <v>31</v>
      </c>
      <c r="U15" s="1">
        <f>Table13[[#This Row],[Ship Date]]-Table13[[#This Row],[Order Date]]</f>
        <v>2</v>
      </c>
      <c r="V15" s="1" t="str">
        <f>IF(Table13[[#This Row],[Days to Ship]]&lt;=1, "Fast", IF(Table13[[#This Row],[Days to Ship]]&lt;=3, "Meduim", "High"))</f>
        <v>Meduim</v>
      </c>
      <c r="W15" s="1">
        <v>59801</v>
      </c>
      <c r="X15" s="1" t="s">
        <v>32</v>
      </c>
      <c r="Y15" s="1" t="s">
        <v>76</v>
      </c>
      <c r="Z15" s="1" t="s">
        <v>69</v>
      </c>
      <c r="AA15" s="1" t="s">
        <v>2243</v>
      </c>
      <c r="AB15" s="1" t="s">
        <v>73</v>
      </c>
      <c r="AC15" s="1" t="s">
        <v>74</v>
      </c>
      <c r="AD15" s="1" t="s">
        <v>51</v>
      </c>
      <c r="AE15" s="1" t="s">
        <v>75</v>
      </c>
      <c r="AF15" s="1"/>
      <c r="AK15" s="1"/>
    </row>
    <row r="16" spans="1:37" x14ac:dyDescent="0.35">
      <c r="A16" s="1">
        <v>21</v>
      </c>
      <c r="B16" s="1" t="str">
        <f>VLOOKUP(Table13[[#This Row],[Customer ID]],'Customer Lookup'!A:B,2,)</f>
        <v>Tony Wilkins Winters</v>
      </c>
      <c r="C16" s="1">
        <v>41793</v>
      </c>
      <c r="D16" s="1" t="str">
        <f>_xlfn.XLOOKUP(Table13[[#This Row],[Product Sub-Category]],'Product Lookup'!A:A,'Product Lookup'!B:B)</f>
        <v>Furnishings</v>
      </c>
      <c r="E16" s="1">
        <v>70</v>
      </c>
      <c r="F16" s="4">
        <v>26.48</v>
      </c>
      <c r="G16" s="4">
        <f>Table13[[#This Row],[Unit Price]]*Table13[[#This Row],[Quantity ordered]]</f>
        <v>1853.6000000000001</v>
      </c>
      <c r="H16" s="1">
        <v>0.05</v>
      </c>
      <c r="I16" s="5">
        <v>0.05</v>
      </c>
      <c r="J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" s="6">
        <f>Table13[[#This Row],[Total Price(Before Discount)]]*Table13[[#This Row],[Discount]]</f>
        <v>92.68</v>
      </c>
      <c r="L16" s="6">
        <f>Table13[[#This Row],[Total Price(Before Discount)]]-Table13[[#This Row],[Discount Amount]]</f>
        <v>1760.92</v>
      </c>
      <c r="M16" s="6" t="str">
        <f>IF(Table13[[#This Row],[Total Price(After Discount)]]&gt;=5000, "High Order", "Low order")</f>
        <v>Low order</v>
      </c>
      <c r="N16" s="2">
        <v>42139</v>
      </c>
      <c r="O16" s="2" t="str">
        <f>TEXT(Table13[[#This Row],[Order Date]],"dddd")</f>
        <v>Friday</v>
      </c>
      <c r="P16" s="2" t="str">
        <f>TEXT(Table13[[#This Row],[Order Date]],"mmmm")</f>
        <v>May</v>
      </c>
      <c r="Q16" s="2" t="str">
        <f>TEXT(Table13[[#This Row],[Order Date]],"yyyy")</f>
        <v>2015</v>
      </c>
      <c r="R16" s="2" t="str">
        <f>TEXT(Table13[[#This Row],[Order Date]], "mmmm yyyy")</f>
        <v>May 2015</v>
      </c>
      <c r="S16" s="2">
        <v>42140</v>
      </c>
      <c r="T16" s="1" t="s">
        <v>21</v>
      </c>
      <c r="U16" s="1">
        <f>Table13[[#This Row],[Ship Date]]-Table13[[#This Row],[Order Date]]</f>
        <v>1</v>
      </c>
      <c r="V16" s="1" t="str">
        <f>IF(Table13[[#This Row],[Days to Ship]]&lt;=1, "Fast", IF(Table13[[#This Row],[Days to Ship]]&lt;=3, "Meduim", "High"))</f>
        <v>Fast</v>
      </c>
      <c r="W16" s="1">
        <v>10012</v>
      </c>
      <c r="X16" s="1" t="s">
        <v>32</v>
      </c>
      <c r="Y16" s="1" t="s">
        <v>79</v>
      </c>
      <c r="Z16" s="1" t="s">
        <v>62</v>
      </c>
      <c r="AA16" s="1" t="s">
        <v>2243</v>
      </c>
      <c r="AB16" s="1" t="s">
        <v>34</v>
      </c>
      <c r="AC16" s="1" t="s">
        <v>52</v>
      </c>
      <c r="AD16" s="1" t="s">
        <v>51</v>
      </c>
      <c r="AE16" s="1" t="s">
        <v>53</v>
      </c>
      <c r="AF16" s="1"/>
      <c r="AK16" s="1"/>
    </row>
    <row r="17" spans="1:37" x14ac:dyDescent="0.35">
      <c r="A17" s="1">
        <v>21</v>
      </c>
      <c r="B17" s="1" t="str">
        <f>VLOOKUP(Table13[[#This Row],[Customer ID]],'Customer Lookup'!A:B,2,)</f>
        <v>Tony Wilkins Winters</v>
      </c>
      <c r="C17" s="1">
        <v>42949</v>
      </c>
      <c r="D17" s="1" t="str">
        <f>_xlfn.XLOOKUP(Table13[[#This Row],[Product Sub-Category]],'Product Lookup'!A:A,'Product Lookup'!B:B)</f>
        <v>Rubber Bands</v>
      </c>
      <c r="E17" s="1">
        <v>58</v>
      </c>
      <c r="F17" s="4">
        <v>5</v>
      </c>
      <c r="G17" s="4">
        <f>Table13[[#This Row],[Unit Price]]*Table13[[#This Row],[Quantity ordered]]</f>
        <v>290</v>
      </c>
      <c r="H17" s="1">
        <v>0.05</v>
      </c>
      <c r="I17" s="5">
        <v>0.05</v>
      </c>
      <c r="J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" s="6">
        <f>Table13[[#This Row],[Total Price(Before Discount)]]*Table13[[#This Row],[Discount]]</f>
        <v>14.5</v>
      </c>
      <c r="L17" s="6">
        <f>Table13[[#This Row],[Total Price(Before Discount)]]-Table13[[#This Row],[Discount Amount]]</f>
        <v>275.5</v>
      </c>
      <c r="M17" s="6" t="str">
        <f>IF(Table13[[#This Row],[Total Price(After Discount)]]&gt;=5000, "High Order", "Low order")</f>
        <v>Low order</v>
      </c>
      <c r="N17" s="2">
        <v>42145</v>
      </c>
      <c r="O17" s="2" t="str">
        <f>TEXT(Table13[[#This Row],[Order Date]],"dddd")</f>
        <v>Thursday</v>
      </c>
      <c r="P17" s="2" t="str">
        <f>TEXT(Table13[[#This Row],[Order Date]],"mmmm")</f>
        <v>May</v>
      </c>
      <c r="Q17" s="2" t="str">
        <f>TEXT(Table13[[#This Row],[Order Date]],"yyyy")</f>
        <v>2015</v>
      </c>
      <c r="R17" s="2" t="str">
        <f>TEXT(Table13[[#This Row],[Order Date]], "mmmm yyyy")</f>
        <v>May 2015</v>
      </c>
      <c r="S17" s="2">
        <v>42146</v>
      </c>
      <c r="T17" s="1" t="s">
        <v>31</v>
      </c>
      <c r="U17" s="1">
        <f>Table13[[#This Row],[Ship Date]]-Table13[[#This Row],[Order Date]]</f>
        <v>1</v>
      </c>
      <c r="V17" s="1" t="str">
        <f>IF(Table13[[#This Row],[Days to Ship]]&lt;=1, "Fast", IF(Table13[[#This Row],[Days to Ship]]&lt;=3, "Meduim", "High"))</f>
        <v>Fast</v>
      </c>
      <c r="W17" s="1">
        <v>10012</v>
      </c>
      <c r="X17" s="1" t="s">
        <v>32</v>
      </c>
      <c r="Y17" s="1" t="s">
        <v>79</v>
      </c>
      <c r="Z17" s="1" t="s">
        <v>62</v>
      </c>
      <c r="AA17" s="1" t="s">
        <v>2243</v>
      </c>
      <c r="AB17" s="1" t="s">
        <v>58</v>
      </c>
      <c r="AC17" s="1" t="s">
        <v>60</v>
      </c>
      <c r="AD17" s="1" t="s">
        <v>51</v>
      </c>
      <c r="AE17" s="1" t="s">
        <v>26</v>
      </c>
      <c r="AF17" s="1"/>
      <c r="AK17" s="1"/>
    </row>
    <row r="18" spans="1:37" x14ac:dyDescent="0.35">
      <c r="A18" s="1">
        <v>21</v>
      </c>
      <c r="B18" s="1" t="str">
        <f>VLOOKUP(Table13[[#This Row],[Customer ID]],'Customer Lookup'!A:B,2,)</f>
        <v>Tony Wilkins Winters</v>
      </c>
      <c r="C18" s="1">
        <v>42949</v>
      </c>
      <c r="D18" s="1" t="str">
        <f>_xlfn.XLOOKUP(Table13[[#This Row],[Product Sub-Category]],'Product Lookup'!A:A,'Product Lookup'!B:B)</f>
        <v>Office Machines</v>
      </c>
      <c r="E18" s="1">
        <v>71</v>
      </c>
      <c r="F18" s="4">
        <v>12.99</v>
      </c>
      <c r="G18" s="4">
        <f>Table13[[#This Row],[Unit Price]]*Table13[[#This Row],[Quantity ordered]]</f>
        <v>922.29</v>
      </c>
      <c r="H18" s="1">
        <v>0.05</v>
      </c>
      <c r="I18" s="5">
        <v>0.05</v>
      </c>
      <c r="J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" s="6">
        <f>Table13[[#This Row],[Total Price(Before Discount)]]*Table13[[#This Row],[Discount]]</f>
        <v>46.1145</v>
      </c>
      <c r="L18" s="6">
        <f>Table13[[#This Row],[Total Price(Before Discount)]]-Table13[[#This Row],[Discount Amount]]</f>
        <v>876.17549999999994</v>
      </c>
      <c r="M18" s="6" t="str">
        <f>IF(Table13[[#This Row],[Total Price(After Discount)]]&gt;=5000, "High Order", "Low order")</f>
        <v>Low order</v>
      </c>
      <c r="N18" s="2">
        <v>42145</v>
      </c>
      <c r="O18" s="2" t="str">
        <f>TEXT(Table13[[#This Row],[Order Date]],"dddd")</f>
        <v>Thursday</v>
      </c>
      <c r="P18" s="2" t="str">
        <f>TEXT(Table13[[#This Row],[Order Date]],"mmmm")</f>
        <v>May</v>
      </c>
      <c r="Q18" s="2" t="str">
        <f>TEXT(Table13[[#This Row],[Order Date]],"yyyy")</f>
        <v>2015</v>
      </c>
      <c r="R18" s="2" t="str">
        <f>TEXT(Table13[[#This Row],[Order Date]], "mmmm yyyy")</f>
        <v>May 2015</v>
      </c>
      <c r="S18" s="2">
        <v>42147</v>
      </c>
      <c r="T18" s="1" t="s">
        <v>31</v>
      </c>
      <c r="U18" s="1">
        <f>Table13[[#This Row],[Ship Date]]-Table13[[#This Row],[Order Date]]</f>
        <v>2</v>
      </c>
      <c r="V18" s="1" t="str">
        <f>IF(Table13[[#This Row],[Days to Ship]]&lt;=1, "Fast", IF(Table13[[#This Row],[Days to Ship]]&lt;=3, "Meduim", "High"))</f>
        <v>Meduim</v>
      </c>
      <c r="W18" s="1">
        <v>10012</v>
      </c>
      <c r="X18" s="1" t="s">
        <v>32</v>
      </c>
      <c r="Y18" s="1" t="s">
        <v>79</v>
      </c>
      <c r="Z18" s="1" t="s">
        <v>62</v>
      </c>
      <c r="AA18" s="1" t="s">
        <v>1097</v>
      </c>
      <c r="AB18" s="1" t="s">
        <v>73</v>
      </c>
      <c r="AC18" s="1" t="s">
        <v>74</v>
      </c>
      <c r="AD18" s="1" t="s">
        <v>51</v>
      </c>
      <c r="AE18" s="1" t="s">
        <v>75</v>
      </c>
      <c r="AF18" s="1"/>
      <c r="AK18" s="1"/>
    </row>
    <row r="19" spans="1:37" x14ac:dyDescent="0.35">
      <c r="A19" s="1">
        <v>24</v>
      </c>
      <c r="B19" s="1" t="str">
        <f>VLOOKUP(Table13[[#This Row],[Customer ID]],'Customer Lookup'!A:B,2,)</f>
        <v>Edna Thomas</v>
      </c>
      <c r="C19" s="1">
        <v>87651</v>
      </c>
      <c r="D19" s="1" t="str">
        <f>_xlfn.XLOOKUP(Table13[[#This Row],[Product Sub-Category]],'Product Lookup'!A:A,'Product Lookup'!B:B)</f>
        <v>Paper</v>
      </c>
      <c r="E19" s="1">
        <v>1</v>
      </c>
      <c r="F19" s="4">
        <v>55.48</v>
      </c>
      <c r="G19" s="4">
        <f>Table13[[#This Row],[Unit Price]]*Table13[[#This Row],[Quantity ordered]]</f>
        <v>55.48</v>
      </c>
      <c r="H19" s="1">
        <v>0.05</v>
      </c>
      <c r="I19" s="5">
        <v>0.05</v>
      </c>
      <c r="J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" s="6">
        <f>Table13[[#This Row],[Total Price(Before Discount)]]*Table13[[#This Row],[Discount]]</f>
        <v>2.774</v>
      </c>
      <c r="L19" s="6">
        <f>Table13[[#This Row],[Total Price(Before Discount)]]-Table13[[#This Row],[Discount Amount]]</f>
        <v>52.705999999999996</v>
      </c>
      <c r="M19" s="6" t="str">
        <f>IF(Table13[[#This Row],[Total Price(After Discount)]]&gt;=5000, "High Order", "Low order")</f>
        <v>Low order</v>
      </c>
      <c r="N19" s="2">
        <v>42032</v>
      </c>
      <c r="O19" s="2" t="str">
        <f>TEXT(Table13[[#This Row],[Order Date]],"dddd")</f>
        <v>Wednesday</v>
      </c>
      <c r="P19" s="2" t="str">
        <f>TEXT(Table13[[#This Row],[Order Date]],"mmmm")</f>
        <v>January</v>
      </c>
      <c r="Q19" s="2" t="str">
        <f>TEXT(Table13[[#This Row],[Order Date]],"yyyy")</f>
        <v>2015</v>
      </c>
      <c r="R19" s="2" t="str">
        <f>TEXT(Table13[[#This Row],[Order Date]], "mmmm yyyy")</f>
        <v>January 2015</v>
      </c>
      <c r="S19" s="2">
        <v>42033</v>
      </c>
      <c r="T19" s="1" t="s">
        <v>21</v>
      </c>
      <c r="U19" s="1">
        <f>Table13[[#This Row],[Ship Date]]-Table13[[#This Row],[Order Date]]</f>
        <v>1</v>
      </c>
      <c r="V19" s="1" t="str">
        <f>IF(Table13[[#This Row],[Days to Ship]]&lt;=1, "Fast", IF(Table13[[#This Row],[Days to Ship]]&lt;=3, "Meduim", "High"))</f>
        <v>Fast</v>
      </c>
      <c r="W19" s="1">
        <v>92677</v>
      </c>
      <c r="X19" s="1" t="s">
        <v>32</v>
      </c>
      <c r="Y19" s="1" t="s">
        <v>84</v>
      </c>
      <c r="Z19" s="1" t="s">
        <v>37</v>
      </c>
      <c r="AA19" s="1" t="s">
        <v>1097</v>
      </c>
      <c r="AB19" s="1" t="s">
        <v>58</v>
      </c>
      <c r="AC19" s="1" t="s">
        <v>83</v>
      </c>
      <c r="AD19" s="1" t="s">
        <v>81</v>
      </c>
      <c r="AE19" s="1" t="s">
        <v>53</v>
      </c>
      <c r="AF19" s="1"/>
      <c r="AK19" s="1"/>
    </row>
    <row r="20" spans="1:37" x14ac:dyDescent="0.35">
      <c r="A20" s="1">
        <v>24</v>
      </c>
      <c r="B20" s="1" t="str">
        <f>VLOOKUP(Table13[[#This Row],[Customer ID]],'Customer Lookup'!A:B,2,)</f>
        <v>Edna Thomas</v>
      </c>
      <c r="C20" s="1">
        <v>87651</v>
      </c>
      <c r="D20" s="1" t="str">
        <f>_xlfn.XLOOKUP(Table13[[#This Row],[Product Sub-Category]],'Product Lookup'!A:A,'Product Lookup'!B:B)</f>
        <v>Pens</v>
      </c>
      <c r="E20" s="1">
        <v>1</v>
      </c>
      <c r="F20" s="4">
        <v>1.68</v>
      </c>
      <c r="G20" s="4">
        <f>Table13[[#This Row],[Unit Price]]*Table13[[#This Row],[Quantity ordered]]</f>
        <v>1.68</v>
      </c>
      <c r="H20" s="1">
        <v>0.05</v>
      </c>
      <c r="I20" s="5">
        <v>0.05</v>
      </c>
      <c r="J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" s="6">
        <f>Table13[[#This Row],[Total Price(Before Discount)]]*Table13[[#This Row],[Discount]]</f>
        <v>8.4000000000000005E-2</v>
      </c>
      <c r="L20" s="6">
        <f>Table13[[#This Row],[Total Price(Before Discount)]]-Table13[[#This Row],[Discount Amount]]</f>
        <v>1.5959999999999999</v>
      </c>
      <c r="M20" s="6" t="str">
        <f>IF(Table13[[#This Row],[Total Price(After Discount)]]&gt;=5000, "High Order", "Low order")</f>
        <v>Low order</v>
      </c>
      <c r="N20" s="2">
        <v>42032</v>
      </c>
      <c r="O20" s="2" t="str">
        <f>TEXT(Table13[[#This Row],[Order Date]],"dddd")</f>
        <v>Wednesday</v>
      </c>
      <c r="P20" s="2" t="str">
        <f>TEXT(Table13[[#This Row],[Order Date]],"mmmm")</f>
        <v>January</v>
      </c>
      <c r="Q20" s="2" t="str">
        <f>TEXT(Table13[[#This Row],[Order Date]],"yyyy")</f>
        <v>2015</v>
      </c>
      <c r="R20" s="2" t="str">
        <f>TEXT(Table13[[#This Row],[Order Date]], "mmmm yyyy")</f>
        <v>January 2015</v>
      </c>
      <c r="S20" s="2">
        <v>42034</v>
      </c>
      <c r="T20" s="1" t="s">
        <v>21</v>
      </c>
      <c r="U20" s="1">
        <f>Table13[[#This Row],[Ship Date]]-Table13[[#This Row],[Order Date]]</f>
        <v>2</v>
      </c>
      <c r="V20" s="1" t="str">
        <f>IF(Table13[[#This Row],[Days to Ship]]&lt;=1, "Fast", IF(Table13[[#This Row],[Days to Ship]]&lt;=3, "Meduim", "High"))</f>
        <v>Meduim</v>
      </c>
      <c r="W20" s="1">
        <v>92677</v>
      </c>
      <c r="X20" s="1" t="s">
        <v>32</v>
      </c>
      <c r="Y20" s="1" t="s">
        <v>84</v>
      </c>
      <c r="Z20" s="1" t="s">
        <v>37</v>
      </c>
      <c r="AA20" s="1" t="s">
        <v>1097</v>
      </c>
      <c r="AB20" s="1" t="s">
        <v>58</v>
      </c>
      <c r="AC20" s="1" t="s">
        <v>25</v>
      </c>
      <c r="AD20" s="1" t="s">
        <v>81</v>
      </c>
      <c r="AE20" s="1" t="s">
        <v>26</v>
      </c>
      <c r="AF20" s="1"/>
      <c r="AK20" s="1"/>
    </row>
    <row r="21" spans="1:37" x14ac:dyDescent="0.35">
      <c r="A21" s="1">
        <v>27</v>
      </c>
      <c r="B21" s="1" t="str">
        <f>VLOOKUP(Table13[[#This Row],[Customer ID]],'Customer Lookup'!A:B,2,)</f>
        <v>Guy Gallagher</v>
      </c>
      <c r="C21" s="1">
        <v>87652</v>
      </c>
      <c r="D21" s="1" t="str">
        <f>_xlfn.XLOOKUP(Table13[[#This Row],[Product Sub-Category]],'Product Lookup'!A:A,'Product Lookup'!B:B)</f>
        <v>Furnishings</v>
      </c>
      <c r="E21" s="1">
        <v>12</v>
      </c>
      <c r="F21" s="4">
        <v>4.1399999999999997</v>
      </c>
      <c r="G21" s="4">
        <f>Table13[[#This Row],[Unit Price]]*Table13[[#This Row],[Quantity ordered]]</f>
        <v>49.679999999999993</v>
      </c>
      <c r="H21" s="1">
        <v>0.05</v>
      </c>
      <c r="I21" s="5">
        <v>0.05</v>
      </c>
      <c r="J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" s="6">
        <f>Table13[[#This Row],[Total Price(Before Discount)]]*Table13[[#This Row],[Discount]]</f>
        <v>2.484</v>
      </c>
      <c r="L21" s="6">
        <f>Table13[[#This Row],[Total Price(Before Discount)]]-Table13[[#This Row],[Discount Amount]]</f>
        <v>47.195999999999991</v>
      </c>
      <c r="M21" s="6" t="str">
        <f>IF(Table13[[#This Row],[Total Price(After Discount)]]&gt;=5000, "High Order", "Low order")</f>
        <v>Low order</v>
      </c>
      <c r="N21" s="2">
        <v>42126</v>
      </c>
      <c r="O21" s="2" t="str">
        <f>TEXT(Table13[[#This Row],[Order Date]],"dddd")</f>
        <v>Saturday</v>
      </c>
      <c r="P21" s="2" t="str">
        <f>TEXT(Table13[[#This Row],[Order Date]],"mmmm")</f>
        <v>May</v>
      </c>
      <c r="Q21" s="2" t="str">
        <f>TEXT(Table13[[#This Row],[Order Date]],"yyyy")</f>
        <v>2015</v>
      </c>
      <c r="R21" s="2" t="str">
        <f>TEXT(Table13[[#This Row],[Order Date]], "mmmm yyyy")</f>
        <v>May 2015</v>
      </c>
      <c r="S21" s="2">
        <v>42128</v>
      </c>
      <c r="T21" s="1" t="s">
        <v>31</v>
      </c>
      <c r="U21" s="1">
        <f>Table13[[#This Row],[Ship Date]]-Table13[[#This Row],[Order Date]]</f>
        <v>2</v>
      </c>
      <c r="V21" s="1" t="str">
        <f>IF(Table13[[#This Row],[Days to Ship]]&lt;=1, "Fast", IF(Table13[[#This Row],[Days to Ship]]&lt;=3, "Meduim", "High"))</f>
        <v>Meduim</v>
      </c>
      <c r="W21" s="1">
        <v>90712</v>
      </c>
      <c r="X21" s="1" t="s">
        <v>32</v>
      </c>
      <c r="Y21" s="1" t="s">
        <v>88</v>
      </c>
      <c r="Z21" s="1" t="s">
        <v>37</v>
      </c>
      <c r="AA21" s="1" t="s">
        <v>1097</v>
      </c>
      <c r="AB21" s="1" t="s">
        <v>34</v>
      </c>
      <c r="AC21" s="1" t="s">
        <v>52</v>
      </c>
      <c r="AD21" s="1" t="s">
        <v>81</v>
      </c>
      <c r="AE21" s="1" t="s">
        <v>53</v>
      </c>
      <c r="AF21" s="1"/>
      <c r="AK21" s="1"/>
    </row>
    <row r="22" spans="1:37" x14ac:dyDescent="0.35">
      <c r="A22" s="1">
        <v>32</v>
      </c>
      <c r="B22" s="1" t="str">
        <f>VLOOKUP(Table13[[#This Row],[Customer ID]],'Customer Lookup'!A:B,2,)</f>
        <v>Matthew Berman</v>
      </c>
      <c r="C22" s="1">
        <v>89199</v>
      </c>
      <c r="D22" s="1" t="str">
        <f>_xlfn.XLOOKUP(Table13[[#This Row],[Product Sub-Category]],'Product Lookup'!A:A,'Product Lookup'!B:B)</f>
        <v>Pens</v>
      </c>
      <c r="E22" s="1">
        <v>13</v>
      </c>
      <c r="F22" s="4">
        <v>34.99</v>
      </c>
      <c r="G22" s="4">
        <f>Table13[[#This Row],[Unit Price]]*Table13[[#This Row],[Quantity ordered]]</f>
        <v>454.87</v>
      </c>
      <c r="H22" s="1">
        <v>0.05</v>
      </c>
      <c r="I22" s="5">
        <v>0.05</v>
      </c>
      <c r="J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" s="6">
        <f>Table13[[#This Row],[Total Price(Before Discount)]]*Table13[[#This Row],[Discount]]</f>
        <v>22.743500000000001</v>
      </c>
      <c r="L22" s="6">
        <f>Table13[[#This Row],[Total Price(Before Discount)]]-Table13[[#This Row],[Discount Amount]]</f>
        <v>432.12650000000002</v>
      </c>
      <c r="M22" s="6" t="str">
        <f>IF(Table13[[#This Row],[Total Price(After Discount)]]&gt;=5000, "High Order", "Low order")</f>
        <v>Low order</v>
      </c>
      <c r="N22" s="2">
        <v>42057</v>
      </c>
      <c r="O22" s="2" t="str">
        <f>TEXT(Table13[[#This Row],[Order Date]],"dddd")</f>
        <v>Sunday</v>
      </c>
      <c r="P22" s="2" t="str">
        <f>TEXT(Table13[[#This Row],[Order Date]],"mmmm")</f>
        <v>February</v>
      </c>
      <c r="Q22" s="2" t="str">
        <f>TEXT(Table13[[#This Row],[Order Date]],"yyyy")</f>
        <v>2015</v>
      </c>
      <c r="R22" s="2" t="str">
        <f>TEXT(Table13[[#This Row],[Order Date]], "mmmm yyyy")</f>
        <v>February 2015</v>
      </c>
      <c r="S22" s="2">
        <v>42058</v>
      </c>
      <c r="T22" s="1" t="s">
        <v>21</v>
      </c>
      <c r="U22" s="1">
        <f>Table13[[#This Row],[Ship Date]]-Table13[[#This Row],[Order Date]]</f>
        <v>1</v>
      </c>
      <c r="V22" s="1" t="str">
        <f>IF(Table13[[#This Row],[Days to Ship]]&lt;=1, "Fast", IF(Table13[[#This Row],[Days to Ship]]&lt;=3, "Meduim", "High"))</f>
        <v>Fast</v>
      </c>
      <c r="W22" s="1">
        <v>97526</v>
      </c>
      <c r="X22" s="1" t="s">
        <v>32</v>
      </c>
      <c r="Y22" s="1" t="s">
        <v>91</v>
      </c>
      <c r="Z22" s="1" t="s">
        <v>90</v>
      </c>
      <c r="AA22" s="1" t="s">
        <v>1097</v>
      </c>
      <c r="AB22" s="1" t="s">
        <v>58</v>
      </c>
      <c r="AC22" s="1" t="s">
        <v>25</v>
      </c>
      <c r="AD22" s="1" t="s">
        <v>81</v>
      </c>
      <c r="AE22" s="1" t="s">
        <v>53</v>
      </c>
      <c r="AF22" s="1"/>
      <c r="AK22" s="1"/>
    </row>
    <row r="23" spans="1:37" x14ac:dyDescent="0.35">
      <c r="A23" s="1">
        <v>32</v>
      </c>
      <c r="B23" s="1" t="str">
        <f>VLOOKUP(Table13[[#This Row],[Customer ID]],'Customer Lookup'!A:B,2,)</f>
        <v>Matthew Berman</v>
      </c>
      <c r="C23" s="1">
        <v>89200</v>
      </c>
      <c r="D23" s="1" t="str">
        <f>_xlfn.XLOOKUP(Table13[[#This Row],[Product Sub-Category]],'Product Lookup'!A:A,'Product Lookup'!B:B)</f>
        <v>Office Machines</v>
      </c>
      <c r="E23" s="1">
        <v>2</v>
      </c>
      <c r="F23" s="4">
        <v>17.98</v>
      </c>
      <c r="G23" s="4">
        <f>Table13[[#This Row],[Unit Price]]*Table13[[#This Row],[Quantity ordered]]</f>
        <v>35.96</v>
      </c>
      <c r="H23" s="1">
        <v>0.05</v>
      </c>
      <c r="I23" s="5">
        <v>0.05</v>
      </c>
      <c r="J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" s="6">
        <f>Table13[[#This Row],[Total Price(Before Discount)]]*Table13[[#This Row],[Discount]]</f>
        <v>1.798</v>
      </c>
      <c r="L23" s="6">
        <f>Table13[[#This Row],[Total Price(Before Discount)]]-Table13[[#This Row],[Discount Amount]]</f>
        <v>34.161999999999999</v>
      </c>
      <c r="M23" s="6" t="str">
        <f>IF(Table13[[#This Row],[Total Price(After Discount)]]&gt;=5000, "High Order", "Low order")</f>
        <v>Low order</v>
      </c>
      <c r="N23" s="2">
        <v>42090</v>
      </c>
      <c r="O23" s="2" t="str">
        <f>TEXT(Table13[[#This Row],[Order Date]],"dddd")</f>
        <v>Friday</v>
      </c>
      <c r="P23" s="2" t="str">
        <f>TEXT(Table13[[#This Row],[Order Date]],"mmmm")</f>
        <v>March</v>
      </c>
      <c r="Q23" s="2" t="str">
        <f>TEXT(Table13[[#This Row],[Order Date]],"yyyy")</f>
        <v>2015</v>
      </c>
      <c r="R23" s="2" t="str">
        <f>TEXT(Table13[[#This Row],[Order Date]], "mmmm yyyy")</f>
        <v>March 2015</v>
      </c>
      <c r="S23" s="2">
        <v>42091</v>
      </c>
      <c r="T23" s="1" t="s">
        <v>21</v>
      </c>
      <c r="U23" s="1">
        <f>Table13[[#This Row],[Ship Date]]-Table13[[#This Row],[Order Date]]</f>
        <v>1</v>
      </c>
      <c r="V23" s="1" t="str">
        <f>IF(Table13[[#This Row],[Days to Ship]]&lt;=1, "Fast", IF(Table13[[#This Row],[Days to Ship]]&lt;=3, "Meduim", "High"))</f>
        <v>Fast</v>
      </c>
      <c r="W23" s="1">
        <v>97526</v>
      </c>
      <c r="X23" s="1" t="s">
        <v>32</v>
      </c>
      <c r="Y23" s="1" t="s">
        <v>91</v>
      </c>
      <c r="Z23" s="1" t="s">
        <v>90</v>
      </c>
      <c r="AA23" s="1" t="s">
        <v>1097</v>
      </c>
      <c r="AB23" s="1" t="s">
        <v>73</v>
      </c>
      <c r="AC23" s="1" t="s">
        <v>74</v>
      </c>
      <c r="AD23" s="1" t="s">
        <v>81</v>
      </c>
      <c r="AE23" s="1" t="s">
        <v>75</v>
      </c>
      <c r="AF23" s="1"/>
      <c r="AK23" s="1"/>
    </row>
    <row r="24" spans="1:37" x14ac:dyDescent="0.35">
      <c r="A24" s="1">
        <v>32</v>
      </c>
      <c r="B24" s="1" t="str">
        <f>VLOOKUP(Table13[[#This Row],[Customer ID]],'Customer Lookup'!A:B,2,)</f>
        <v>Matthew Berman</v>
      </c>
      <c r="C24" s="1">
        <v>89202</v>
      </c>
      <c r="D24" s="1" t="str">
        <f>_xlfn.XLOOKUP(Table13[[#This Row],[Product Sub-Category]],'Product Lookup'!A:A,'Product Lookup'!B:B)</f>
        <v>Telephones</v>
      </c>
      <c r="E24" s="1">
        <v>8</v>
      </c>
      <c r="F24" s="4">
        <v>125.99</v>
      </c>
      <c r="G24" s="4">
        <f>Table13[[#This Row],[Unit Price]]*Table13[[#This Row],[Quantity ordered]]</f>
        <v>1007.92</v>
      </c>
      <c r="H24" s="1">
        <v>0.1</v>
      </c>
      <c r="I24" s="5">
        <v>0.1</v>
      </c>
      <c r="J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4" s="6">
        <f>Table13[[#This Row],[Total Price(Before Discount)]]*Table13[[#This Row],[Discount]]</f>
        <v>100.792</v>
      </c>
      <c r="L24" s="6">
        <f>Table13[[#This Row],[Total Price(Before Discount)]]-Table13[[#This Row],[Discount Amount]]</f>
        <v>907.12799999999993</v>
      </c>
      <c r="M24" s="6" t="str">
        <f>IF(Table13[[#This Row],[Total Price(After Discount)]]&gt;=5000, "High Order", "Low order")</f>
        <v>Low order</v>
      </c>
      <c r="N24" s="2">
        <v>42024</v>
      </c>
      <c r="O24" s="2" t="str">
        <f>TEXT(Table13[[#This Row],[Order Date]],"dddd")</f>
        <v>Tuesday</v>
      </c>
      <c r="P24" s="2" t="str">
        <f>TEXT(Table13[[#This Row],[Order Date]],"mmmm")</f>
        <v>January</v>
      </c>
      <c r="Q24" s="2" t="str">
        <f>TEXT(Table13[[#This Row],[Order Date]],"yyyy")</f>
        <v>2015</v>
      </c>
      <c r="R24" s="2" t="str">
        <f>TEXT(Table13[[#This Row],[Order Date]], "mmmm yyyy")</f>
        <v>January 2015</v>
      </c>
      <c r="S24" s="2">
        <v>42026</v>
      </c>
      <c r="T24" s="1" t="s">
        <v>50</v>
      </c>
      <c r="U24" s="1">
        <f>Table13[[#This Row],[Ship Date]]-Table13[[#This Row],[Order Date]]</f>
        <v>2</v>
      </c>
      <c r="V24" s="1" t="str">
        <f>IF(Table13[[#This Row],[Days to Ship]]&lt;=1, "Fast", IF(Table13[[#This Row],[Days to Ship]]&lt;=3, "Meduim", "High"))</f>
        <v>Meduim</v>
      </c>
      <c r="W24" s="1">
        <v>97526</v>
      </c>
      <c r="X24" s="1" t="s">
        <v>22</v>
      </c>
      <c r="Y24" s="1" t="s">
        <v>91</v>
      </c>
      <c r="Z24" s="1" t="s">
        <v>90</v>
      </c>
      <c r="AA24" s="1" t="s">
        <v>1097</v>
      </c>
      <c r="AB24" s="1" t="s">
        <v>73</v>
      </c>
      <c r="AC24" s="1" t="s">
        <v>2234</v>
      </c>
      <c r="AD24" s="1" t="s">
        <v>81</v>
      </c>
      <c r="AE24" s="1" t="s">
        <v>53</v>
      </c>
      <c r="AF24" s="1"/>
      <c r="AK24" s="1"/>
    </row>
    <row r="25" spans="1:37" x14ac:dyDescent="0.35">
      <c r="A25" s="1">
        <v>32</v>
      </c>
      <c r="B25" s="1" t="str">
        <f>VLOOKUP(Table13[[#This Row],[Customer ID]],'Customer Lookup'!A:B,2,)</f>
        <v>Matthew Berman</v>
      </c>
      <c r="C25" s="1">
        <v>89203</v>
      </c>
      <c r="D25" s="1" t="str">
        <f>_xlfn.XLOOKUP(Table13[[#This Row],[Product Sub-Category]],'Product Lookup'!A:A,'Product Lookup'!B:B)</f>
        <v>Telephones</v>
      </c>
      <c r="E25" s="1">
        <v>22</v>
      </c>
      <c r="F25" s="4">
        <v>205.99</v>
      </c>
      <c r="G25" s="4">
        <f>Table13[[#This Row],[Unit Price]]*Table13[[#This Row],[Quantity ordered]]</f>
        <v>4531.7800000000007</v>
      </c>
      <c r="H25" s="1">
        <v>0.1</v>
      </c>
      <c r="I25" s="5">
        <v>0.1</v>
      </c>
      <c r="J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5" s="6">
        <f>Table13[[#This Row],[Total Price(Before Discount)]]*Table13[[#This Row],[Discount]]</f>
        <v>453.17800000000011</v>
      </c>
      <c r="L25" s="6">
        <f>Table13[[#This Row],[Total Price(Before Discount)]]-Table13[[#This Row],[Discount Amount]]</f>
        <v>4078.6020000000008</v>
      </c>
      <c r="M25" s="6" t="str">
        <f>IF(Table13[[#This Row],[Total Price(After Discount)]]&gt;=5000, "High Order", "Low order")</f>
        <v>Low order</v>
      </c>
      <c r="N25" s="2">
        <v>42075</v>
      </c>
      <c r="O25" s="2" t="str">
        <f>TEXT(Table13[[#This Row],[Order Date]],"dddd")</f>
        <v>Thursday</v>
      </c>
      <c r="P25" s="2" t="str">
        <f>TEXT(Table13[[#This Row],[Order Date]],"mmmm")</f>
        <v>March</v>
      </c>
      <c r="Q25" s="2" t="str">
        <f>TEXT(Table13[[#This Row],[Order Date]],"yyyy")</f>
        <v>2015</v>
      </c>
      <c r="R25" s="2" t="str">
        <f>TEXT(Table13[[#This Row],[Order Date]], "mmmm yyyy")</f>
        <v>March 2015</v>
      </c>
      <c r="S25" s="2">
        <v>42082</v>
      </c>
      <c r="T25" s="1" t="s">
        <v>98</v>
      </c>
      <c r="U25" s="1">
        <f>Table13[[#This Row],[Ship Date]]-Table13[[#This Row],[Order Date]]</f>
        <v>7</v>
      </c>
      <c r="V25" s="1" t="str">
        <f>IF(Table13[[#This Row],[Days to Ship]]&lt;=1, "Fast", IF(Table13[[#This Row],[Days to Ship]]&lt;=3, "Meduim", "High"))</f>
        <v>High</v>
      </c>
      <c r="W25" s="1">
        <v>97526</v>
      </c>
      <c r="X25" s="1" t="s">
        <v>32</v>
      </c>
      <c r="Y25" s="1" t="s">
        <v>91</v>
      </c>
      <c r="Z25" s="1" t="s">
        <v>90</v>
      </c>
      <c r="AA25" s="1" t="s">
        <v>1097</v>
      </c>
      <c r="AB25" s="1" t="s">
        <v>73</v>
      </c>
      <c r="AC25" s="1" t="s">
        <v>2234</v>
      </c>
      <c r="AD25" s="1" t="s">
        <v>81</v>
      </c>
      <c r="AE25" s="1" t="s">
        <v>53</v>
      </c>
      <c r="AF25" s="1"/>
      <c r="AK25" s="1"/>
    </row>
    <row r="26" spans="1:37" x14ac:dyDescent="0.35">
      <c r="A26" s="1">
        <v>33</v>
      </c>
      <c r="B26" s="1" t="str">
        <f>VLOOKUP(Table13[[#This Row],[Customer ID]],'Customer Lookup'!A:B,2,)</f>
        <v>Ricky Hensley</v>
      </c>
      <c r="C26" s="1">
        <v>89201</v>
      </c>
      <c r="D26" s="1" t="str">
        <f>_xlfn.XLOOKUP(Table13[[#This Row],[Product Sub-Category]],'Product Lookup'!A:A,'Product Lookup'!B:B)</f>
        <v>Binders</v>
      </c>
      <c r="E26" s="1">
        <v>13</v>
      </c>
      <c r="F26" s="4">
        <v>4.24</v>
      </c>
      <c r="G26" s="4">
        <f>Table13[[#This Row],[Unit Price]]*Table13[[#This Row],[Quantity ordered]]</f>
        <v>55.120000000000005</v>
      </c>
      <c r="H26" s="1">
        <v>0.05</v>
      </c>
      <c r="I26" s="5">
        <v>0.05</v>
      </c>
      <c r="J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" s="6">
        <f>Table13[[#This Row],[Total Price(Before Discount)]]*Table13[[#This Row],[Discount]]</f>
        <v>2.7560000000000002</v>
      </c>
      <c r="L26" s="6">
        <f>Table13[[#This Row],[Total Price(Before Discount)]]-Table13[[#This Row],[Discount Amount]]</f>
        <v>52.364000000000004</v>
      </c>
      <c r="M26" s="6" t="str">
        <f>IF(Table13[[#This Row],[Total Price(After Discount)]]&gt;=5000, "High Order", "Low order")</f>
        <v>Low order</v>
      </c>
      <c r="N26" s="2">
        <v>42170</v>
      </c>
      <c r="O26" s="2" t="str">
        <f>TEXT(Table13[[#This Row],[Order Date]],"dddd")</f>
        <v>Monday</v>
      </c>
      <c r="P26" s="2" t="str">
        <f>TEXT(Table13[[#This Row],[Order Date]],"mmmm")</f>
        <v>June</v>
      </c>
      <c r="Q26" s="2" t="str">
        <f>TEXT(Table13[[#This Row],[Order Date]],"yyyy")</f>
        <v>2015</v>
      </c>
      <c r="R26" s="2" t="str">
        <f>TEXT(Table13[[#This Row],[Order Date]], "mmmm yyyy")</f>
        <v>June 2015</v>
      </c>
      <c r="S26" s="2">
        <v>42172</v>
      </c>
      <c r="T26" s="1" t="s">
        <v>31</v>
      </c>
      <c r="U26" s="1">
        <f>Table13[[#This Row],[Ship Date]]-Table13[[#This Row],[Order Date]]</f>
        <v>2</v>
      </c>
      <c r="V26" s="1" t="str">
        <f>IF(Table13[[#This Row],[Days to Ship]]&lt;=1, "Fast", IF(Table13[[#This Row],[Days to Ship]]&lt;=3, "Meduim", "High"))</f>
        <v>Meduim</v>
      </c>
      <c r="W26" s="1">
        <v>97030</v>
      </c>
      <c r="X26" s="1" t="s">
        <v>32</v>
      </c>
      <c r="Y26" s="1" t="s">
        <v>101</v>
      </c>
      <c r="Z26" s="1" t="s">
        <v>90</v>
      </c>
      <c r="AA26" s="1" t="s">
        <v>1097</v>
      </c>
      <c r="AB26" s="1" t="s">
        <v>58</v>
      </c>
      <c r="AC26" s="1" t="s">
        <v>2236</v>
      </c>
      <c r="AD26" s="1" t="s">
        <v>81</v>
      </c>
      <c r="AE26" s="1" t="s">
        <v>53</v>
      </c>
      <c r="AF26" s="1"/>
      <c r="AK26" s="1"/>
    </row>
    <row r="27" spans="1:37" x14ac:dyDescent="0.35">
      <c r="A27" s="1">
        <v>33</v>
      </c>
      <c r="B27" s="1" t="str">
        <f>VLOOKUP(Table13[[#This Row],[Customer ID]],'Customer Lookup'!A:B,2,)</f>
        <v>Ricky Hensley</v>
      </c>
      <c r="C27" s="1">
        <v>89201</v>
      </c>
      <c r="D27" s="1" t="str">
        <f>_xlfn.XLOOKUP(Table13[[#This Row],[Product Sub-Category]],'Product Lookup'!A:A,'Product Lookup'!B:B)</f>
        <v>Pens</v>
      </c>
      <c r="E27" s="1">
        <v>18</v>
      </c>
      <c r="F27" s="4">
        <v>2.94</v>
      </c>
      <c r="G27" s="4">
        <f>Table13[[#This Row],[Unit Price]]*Table13[[#This Row],[Quantity ordered]]</f>
        <v>52.92</v>
      </c>
      <c r="H27" s="1">
        <v>0.05</v>
      </c>
      <c r="I27" s="5">
        <v>0.05</v>
      </c>
      <c r="J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" s="6">
        <f>Table13[[#This Row],[Total Price(Before Discount)]]*Table13[[#This Row],[Discount]]</f>
        <v>2.6460000000000004</v>
      </c>
      <c r="L27" s="6">
        <f>Table13[[#This Row],[Total Price(Before Discount)]]-Table13[[#This Row],[Discount Amount]]</f>
        <v>50.274000000000001</v>
      </c>
      <c r="M27" s="6" t="str">
        <f>IF(Table13[[#This Row],[Total Price(After Discount)]]&gt;=5000, "High Order", "Low order")</f>
        <v>Low order</v>
      </c>
      <c r="N27" s="2">
        <v>42170</v>
      </c>
      <c r="O27" s="2" t="str">
        <f>TEXT(Table13[[#This Row],[Order Date]],"dddd")</f>
        <v>Monday</v>
      </c>
      <c r="P27" s="2" t="str">
        <f>TEXT(Table13[[#This Row],[Order Date]],"mmmm")</f>
        <v>June</v>
      </c>
      <c r="Q27" s="2" t="str">
        <f>TEXT(Table13[[#This Row],[Order Date]],"yyyy")</f>
        <v>2015</v>
      </c>
      <c r="R27" s="2" t="str">
        <f>TEXT(Table13[[#This Row],[Order Date]], "mmmm yyyy")</f>
        <v>June 2015</v>
      </c>
      <c r="S27" s="2">
        <v>42171</v>
      </c>
      <c r="T27" s="1" t="s">
        <v>31</v>
      </c>
      <c r="U27" s="1">
        <f>Table13[[#This Row],[Ship Date]]-Table13[[#This Row],[Order Date]]</f>
        <v>1</v>
      </c>
      <c r="V27" s="1" t="str">
        <f>IF(Table13[[#This Row],[Days to Ship]]&lt;=1, "Fast", IF(Table13[[#This Row],[Days to Ship]]&lt;=3, "Meduim", "High"))</f>
        <v>Fast</v>
      </c>
      <c r="W27" s="1">
        <v>97030</v>
      </c>
      <c r="X27" s="1" t="s">
        <v>32</v>
      </c>
      <c r="Y27" s="1" t="s">
        <v>101</v>
      </c>
      <c r="Z27" s="1" t="s">
        <v>90</v>
      </c>
      <c r="AA27" s="1" t="s">
        <v>1097</v>
      </c>
      <c r="AB27" s="1" t="s">
        <v>58</v>
      </c>
      <c r="AC27" s="1" t="s">
        <v>25</v>
      </c>
      <c r="AD27" s="1" t="s">
        <v>81</v>
      </c>
      <c r="AE27" s="1" t="s">
        <v>26</v>
      </c>
      <c r="AF27" s="1"/>
      <c r="AK27" s="1"/>
    </row>
    <row r="28" spans="1:37" x14ac:dyDescent="0.35">
      <c r="A28" s="1">
        <v>43</v>
      </c>
      <c r="B28" s="1" t="str">
        <f>VLOOKUP(Table13[[#This Row],[Customer ID]],'Customer Lookup'!A:B,2,)</f>
        <v>Theodore Moran</v>
      </c>
      <c r="C28" s="1">
        <v>91454</v>
      </c>
      <c r="D28" s="1" t="str">
        <f>_xlfn.XLOOKUP(Table13[[#This Row],[Product Sub-Category]],'Product Lookup'!A:A,'Product Lookup'!B:B)</f>
        <v>Office Machines</v>
      </c>
      <c r="E28" s="1">
        <v>6</v>
      </c>
      <c r="F28" s="4">
        <v>99.99</v>
      </c>
      <c r="G28" s="4">
        <f>Table13[[#This Row],[Unit Price]]*Table13[[#This Row],[Quantity ordered]]</f>
        <v>599.93999999999994</v>
      </c>
      <c r="H28" s="1">
        <v>0.05</v>
      </c>
      <c r="I28" s="5">
        <v>0.05</v>
      </c>
      <c r="J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" s="6">
        <f>Table13[[#This Row],[Total Price(Before Discount)]]*Table13[[#This Row],[Discount]]</f>
        <v>29.997</v>
      </c>
      <c r="L28" s="6">
        <f>Table13[[#This Row],[Total Price(Before Discount)]]-Table13[[#This Row],[Discount Amount]]</f>
        <v>569.94299999999998</v>
      </c>
      <c r="M28" s="6" t="str">
        <f>IF(Table13[[#This Row],[Total Price(After Discount)]]&gt;=5000, "High Order", "Low order")</f>
        <v>Low order</v>
      </c>
      <c r="N28" s="2">
        <v>42134</v>
      </c>
      <c r="O28" s="2" t="str">
        <f>TEXT(Table13[[#This Row],[Order Date]],"dddd")</f>
        <v>Sunday</v>
      </c>
      <c r="P28" s="2" t="str">
        <f>TEXT(Table13[[#This Row],[Order Date]],"mmmm")</f>
        <v>May</v>
      </c>
      <c r="Q28" s="2" t="str">
        <f>TEXT(Table13[[#This Row],[Order Date]],"yyyy")</f>
        <v>2015</v>
      </c>
      <c r="R28" s="2" t="str">
        <f>TEXT(Table13[[#This Row],[Order Date]], "mmmm yyyy")</f>
        <v>May 2015</v>
      </c>
      <c r="S28" s="2">
        <v>42135</v>
      </c>
      <c r="T28" s="1" t="s">
        <v>21</v>
      </c>
      <c r="U28" s="1">
        <f>Table13[[#This Row],[Ship Date]]-Table13[[#This Row],[Order Date]]</f>
        <v>1</v>
      </c>
      <c r="V28" s="1" t="str">
        <f>IF(Table13[[#This Row],[Days to Ship]]&lt;=1, "Fast", IF(Table13[[#This Row],[Days to Ship]]&lt;=3, "Meduim", "High"))</f>
        <v>Fast</v>
      </c>
      <c r="W28" s="1">
        <v>98052</v>
      </c>
      <c r="X28" s="1" t="s">
        <v>32</v>
      </c>
      <c r="Y28" s="1" t="s">
        <v>105</v>
      </c>
      <c r="Z28" s="1" t="s">
        <v>29</v>
      </c>
      <c r="AA28" s="1" t="s">
        <v>1097</v>
      </c>
      <c r="AB28" s="1" t="s">
        <v>73</v>
      </c>
      <c r="AC28" s="1" t="s">
        <v>74</v>
      </c>
      <c r="AD28" s="1" t="s">
        <v>104</v>
      </c>
      <c r="AE28" s="1" t="s">
        <v>53</v>
      </c>
      <c r="AF28" s="1"/>
      <c r="AK28" s="1"/>
    </row>
    <row r="29" spans="1:37" x14ac:dyDescent="0.35">
      <c r="A29" s="1">
        <v>52</v>
      </c>
      <c r="B29" s="1" t="str">
        <f>VLOOKUP(Table13[[#This Row],[Customer ID]],'Customer Lookup'!A:B,2,)</f>
        <v>Lorraine Kelly</v>
      </c>
      <c r="C29" s="1">
        <v>88426</v>
      </c>
      <c r="D29" s="1" t="str">
        <f>_xlfn.XLOOKUP(Table13[[#This Row],[Product Sub-Category]],'Product Lookup'!A:A,'Product Lookup'!B:B)</f>
        <v>Telephones</v>
      </c>
      <c r="E29" s="1">
        <v>6</v>
      </c>
      <c r="F29" s="4">
        <v>115.99</v>
      </c>
      <c r="G29" s="4">
        <f>Table13[[#This Row],[Unit Price]]*Table13[[#This Row],[Quantity ordered]]</f>
        <v>695.93999999999994</v>
      </c>
      <c r="H29" s="1">
        <v>0.1</v>
      </c>
      <c r="I29" s="5">
        <v>0.1</v>
      </c>
      <c r="J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9" s="6">
        <f>Table13[[#This Row],[Total Price(Before Discount)]]*Table13[[#This Row],[Discount]]</f>
        <v>69.593999999999994</v>
      </c>
      <c r="L29" s="6">
        <f>Table13[[#This Row],[Total Price(Before Discount)]]-Table13[[#This Row],[Discount Amount]]</f>
        <v>626.346</v>
      </c>
      <c r="M29" s="6" t="str">
        <f>IF(Table13[[#This Row],[Total Price(After Discount)]]&gt;=5000, "High Order", "Low order")</f>
        <v>Low order</v>
      </c>
      <c r="N29" s="2">
        <v>42073</v>
      </c>
      <c r="O29" s="2" t="str">
        <f>TEXT(Table13[[#This Row],[Order Date]],"dddd")</f>
        <v>Tuesday</v>
      </c>
      <c r="P29" s="2" t="str">
        <f>TEXT(Table13[[#This Row],[Order Date]],"mmmm")</f>
        <v>March</v>
      </c>
      <c r="Q29" s="2" t="str">
        <f>TEXT(Table13[[#This Row],[Order Date]],"yyyy")</f>
        <v>2015</v>
      </c>
      <c r="R29" s="2" t="str">
        <f>TEXT(Table13[[#This Row],[Order Date]], "mmmm yyyy")</f>
        <v>March 2015</v>
      </c>
      <c r="S29" s="2">
        <v>42073</v>
      </c>
      <c r="T29" s="1" t="s">
        <v>31</v>
      </c>
      <c r="U29" s="1">
        <f>Table13[[#This Row],[Ship Date]]-Table13[[#This Row],[Order Date]]</f>
        <v>0</v>
      </c>
      <c r="V29" s="1" t="str">
        <f>IF(Table13[[#This Row],[Days to Ship]]&lt;=1, "Fast", IF(Table13[[#This Row],[Days to Ship]]&lt;=3, "Meduim", "High"))</f>
        <v>Fast</v>
      </c>
      <c r="W29" s="1">
        <v>98373</v>
      </c>
      <c r="X29" s="1" t="s">
        <v>32</v>
      </c>
      <c r="Y29" s="1" t="s">
        <v>107</v>
      </c>
      <c r="Z29" s="1" t="s">
        <v>29</v>
      </c>
      <c r="AA29" s="1" t="s">
        <v>1097</v>
      </c>
      <c r="AB29" s="1" t="s">
        <v>73</v>
      </c>
      <c r="AC29" s="1" t="s">
        <v>2234</v>
      </c>
      <c r="AD29" s="1" t="s">
        <v>81</v>
      </c>
      <c r="AE29" s="1" t="s">
        <v>53</v>
      </c>
      <c r="AF29" s="1"/>
      <c r="AK29" s="1"/>
    </row>
    <row r="30" spans="1:37" x14ac:dyDescent="0.35">
      <c r="A30" s="1">
        <v>53</v>
      </c>
      <c r="B30" s="1" t="str">
        <f>VLOOKUP(Table13[[#This Row],[Customer ID]],'Customer Lookup'!A:B,2,)</f>
        <v>Sidney Russell Austin</v>
      </c>
      <c r="C30" s="1">
        <v>88425</v>
      </c>
      <c r="D30" s="1" t="str">
        <f>_xlfn.XLOOKUP(Table13[[#This Row],[Product Sub-Category]],'Product Lookup'!A:A,'Product Lookup'!B:B)</f>
        <v>Office Machines</v>
      </c>
      <c r="E30" s="1">
        <v>1</v>
      </c>
      <c r="F30" s="4">
        <v>3502.14</v>
      </c>
      <c r="G30" s="4">
        <f>Table13[[#This Row],[Unit Price]]*Table13[[#This Row],[Quantity ordered]]</f>
        <v>3502.14</v>
      </c>
      <c r="H30" s="1">
        <v>0.15</v>
      </c>
      <c r="I30" s="5">
        <v>0.15</v>
      </c>
      <c r="J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30" s="6">
        <f>Table13[[#This Row],[Total Price(Before Discount)]]*Table13[[#This Row],[Discount]]</f>
        <v>525.32099999999991</v>
      </c>
      <c r="L30" s="6">
        <f>Table13[[#This Row],[Total Price(Before Discount)]]-Table13[[#This Row],[Discount Amount]]</f>
        <v>2976.819</v>
      </c>
      <c r="M30" s="6" t="str">
        <f>IF(Table13[[#This Row],[Total Price(After Discount)]]&gt;=5000, "High Order", "Low order")</f>
        <v>Low order</v>
      </c>
      <c r="N30" s="2">
        <v>42032</v>
      </c>
      <c r="O30" s="2" t="str">
        <f>TEXT(Table13[[#This Row],[Order Date]],"dddd")</f>
        <v>Wednesday</v>
      </c>
      <c r="P30" s="2" t="str">
        <f>TEXT(Table13[[#This Row],[Order Date]],"mmmm")</f>
        <v>January</v>
      </c>
      <c r="Q30" s="2" t="str">
        <f>TEXT(Table13[[#This Row],[Order Date]],"yyyy")</f>
        <v>2015</v>
      </c>
      <c r="R30" s="2" t="str">
        <f>TEXT(Table13[[#This Row],[Order Date]], "mmmm yyyy")</f>
        <v>January 2015</v>
      </c>
      <c r="S30" s="2">
        <v>42034</v>
      </c>
      <c r="T30" s="1" t="s">
        <v>41</v>
      </c>
      <c r="U30" s="1">
        <f>Table13[[#This Row],[Ship Date]]-Table13[[#This Row],[Order Date]]</f>
        <v>2</v>
      </c>
      <c r="V30" s="1" t="str">
        <f>IF(Table13[[#This Row],[Days to Ship]]&lt;=1, "Fast", IF(Table13[[#This Row],[Days to Ship]]&lt;=3, "Meduim", "High"))</f>
        <v>Meduim</v>
      </c>
      <c r="W30" s="1">
        <v>98052</v>
      </c>
      <c r="X30" s="1" t="s">
        <v>32</v>
      </c>
      <c r="Y30" s="1" t="s">
        <v>105</v>
      </c>
      <c r="Z30" s="1" t="s">
        <v>29</v>
      </c>
      <c r="AA30" s="1" t="s">
        <v>1097</v>
      </c>
      <c r="AB30" s="1" t="s">
        <v>73</v>
      </c>
      <c r="AC30" s="1" t="s">
        <v>74</v>
      </c>
      <c r="AD30" s="1" t="s">
        <v>81</v>
      </c>
      <c r="AE30" s="1" t="s">
        <v>108</v>
      </c>
      <c r="AF30" s="1"/>
      <c r="AK30" s="1"/>
    </row>
    <row r="31" spans="1:37" x14ac:dyDescent="0.35">
      <c r="A31" s="1">
        <v>53</v>
      </c>
      <c r="B31" s="1" t="str">
        <f>VLOOKUP(Table13[[#This Row],[Customer ID]],'Customer Lookup'!A:B,2,)</f>
        <v>Sidney Russell Austin</v>
      </c>
      <c r="C31" s="1">
        <v>88426</v>
      </c>
      <c r="D31" s="1" t="str">
        <f>_xlfn.XLOOKUP(Table13[[#This Row],[Product Sub-Category]],'Product Lookup'!A:A,'Product Lookup'!B:B)</f>
        <v>Paper</v>
      </c>
      <c r="E31" s="1">
        <v>17</v>
      </c>
      <c r="F31" s="4">
        <v>5.98</v>
      </c>
      <c r="G31" s="4">
        <f>Table13[[#This Row],[Unit Price]]*Table13[[#This Row],[Quantity ordered]]</f>
        <v>101.66000000000001</v>
      </c>
      <c r="H31" s="1">
        <v>0.05</v>
      </c>
      <c r="I31" s="5">
        <v>0.05</v>
      </c>
      <c r="J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" s="6">
        <f>Table13[[#This Row],[Total Price(Before Discount)]]*Table13[[#This Row],[Discount]]</f>
        <v>5.0830000000000011</v>
      </c>
      <c r="L31" s="6">
        <f>Table13[[#This Row],[Total Price(Before Discount)]]-Table13[[#This Row],[Discount Amount]]</f>
        <v>96.577000000000012</v>
      </c>
      <c r="M31" s="6" t="str">
        <f>IF(Table13[[#This Row],[Total Price(After Discount)]]&gt;=5000, "High Order", "Low order")</f>
        <v>Low order</v>
      </c>
      <c r="N31" s="2">
        <v>42073</v>
      </c>
      <c r="O31" s="2" t="str">
        <f>TEXT(Table13[[#This Row],[Order Date]],"dddd")</f>
        <v>Tuesday</v>
      </c>
      <c r="P31" s="2" t="str">
        <f>TEXT(Table13[[#This Row],[Order Date]],"mmmm")</f>
        <v>March</v>
      </c>
      <c r="Q31" s="2" t="str">
        <f>TEXT(Table13[[#This Row],[Order Date]],"yyyy")</f>
        <v>2015</v>
      </c>
      <c r="R31" s="2" t="str">
        <f>TEXT(Table13[[#This Row],[Order Date]], "mmmm yyyy")</f>
        <v>March 2015</v>
      </c>
      <c r="S31" s="2">
        <v>42074</v>
      </c>
      <c r="T31" s="1" t="s">
        <v>31</v>
      </c>
      <c r="U31" s="1">
        <f>Table13[[#This Row],[Ship Date]]-Table13[[#This Row],[Order Date]]</f>
        <v>1</v>
      </c>
      <c r="V31" s="1" t="str">
        <f>IF(Table13[[#This Row],[Days to Ship]]&lt;=1, "Fast", IF(Table13[[#This Row],[Days to Ship]]&lt;=3, "Meduim", "High"))</f>
        <v>Fast</v>
      </c>
      <c r="W31" s="1">
        <v>98052</v>
      </c>
      <c r="X31" s="1" t="s">
        <v>32</v>
      </c>
      <c r="Y31" s="1" t="s">
        <v>105</v>
      </c>
      <c r="Z31" s="1" t="s">
        <v>29</v>
      </c>
      <c r="AA31" s="1" t="s">
        <v>2243</v>
      </c>
      <c r="AB31" s="1" t="s">
        <v>58</v>
      </c>
      <c r="AC31" s="1" t="s">
        <v>83</v>
      </c>
      <c r="AD31" s="1" t="s">
        <v>81</v>
      </c>
      <c r="AE31" s="1" t="s">
        <v>53</v>
      </c>
      <c r="AF31" s="1"/>
      <c r="AK31" s="1"/>
    </row>
    <row r="32" spans="1:37" x14ac:dyDescent="0.35">
      <c r="A32" s="1">
        <v>56</v>
      </c>
      <c r="B32" s="1" t="str">
        <f>VLOOKUP(Table13[[#This Row],[Customer ID]],'Customer Lookup'!A:B,2,)</f>
        <v>Randall Montgomery</v>
      </c>
      <c r="C32" s="1">
        <v>88075</v>
      </c>
      <c r="D32" s="1" t="str">
        <f>_xlfn.XLOOKUP(Table13[[#This Row],[Product Sub-Category]],'Product Lookup'!A:A,'Product Lookup'!B:B)</f>
        <v>Binders</v>
      </c>
      <c r="E32" s="1">
        <v>20</v>
      </c>
      <c r="F32" s="4">
        <v>3.8</v>
      </c>
      <c r="G32" s="4">
        <f>Table13[[#This Row],[Unit Price]]*Table13[[#This Row],[Quantity ordered]]</f>
        <v>76</v>
      </c>
      <c r="H32" s="1">
        <v>0.05</v>
      </c>
      <c r="I32" s="5">
        <v>0.05</v>
      </c>
      <c r="J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" s="6">
        <f>Table13[[#This Row],[Total Price(Before Discount)]]*Table13[[#This Row],[Discount]]</f>
        <v>3.8000000000000003</v>
      </c>
      <c r="L32" s="6">
        <f>Table13[[#This Row],[Total Price(Before Discount)]]-Table13[[#This Row],[Discount Amount]]</f>
        <v>72.2</v>
      </c>
      <c r="M32" s="6" t="str">
        <f>IF(Table13[[#This Row],[Total Price(After Discount)]]&gt;=5000, "High Order", "Low order")</f>
        <v>Low order</v>
      </c>
      <c r="N32" s="2">
        <v>42114</v>
      </c>
      <c r="O32" s="2" t="str">
        <f>TEXT(Table13[[#This Row],[Order Date]],"dddd")</f>
        <v>Monday</v>
      </c>
      <c r="P32" s="2" t="str">
        <f>TEXT(Table13[[#This Row],[Order Date]],"mmmm")</f>
        <v>April</v>
      </c>
      <c r="Q32" s="2" t="str">
        <f>TEXT(Table13[[#This Row],[Order Date]],"yyyy")</f>
        <v>2015</v>
      </c>
      <c r="R32" s="2" t="str">
        <f>TEXT(Table13[[#This Row],[Order Date]], "mmmm yyyy")</f>
        <v>April 2015</v>
      </c>
      <c r="S32" s="2">
        <v>42115</v>
      </c>
      <c r="T32" s="1" t="s">
        <v>50</v>
      </c>
      <c r="U32" s="1">
        <f>Table13[[#This Row],[Ship Date]]-Table13[[#This Row],[Order Date]]</f>
        <v>1</v>
      </c>
      <c r="V32" s="1" t="str">
        <f>IF(Table13[[#This Row],[Days to Ship]]&lt;=1, "Fast", IF(Table13[[#This Row],[Days to Ship]]&lt;=3, "Meduim", "High"))</f>
        <v>Fast</v>
      </c>
      <c r="W32" s="1">
        <v>14150</v>
      </c>
      <c r="X32" s="1" t="s">
        <v>32</v>
      </c>
      <c r="Y32" s="1" t="s">
        <v>109</v>
      </c>
      <c r="Z32" s="1" t="s">
        <v>62</v>
      </c>
      <c r="AA32" s="1" t="s">
        <v>2243</v>
      </c>
      <c r="AB32" s="1" t="s">
        <v>58</v>
      </c>
      <c r="AC32" s="1" t="s">
        <v>2236</v>
      </c>
      <c r="AD32" s="1" t="s">
        <v>104</v>
      </c>
      <c r="AE32" s="1" t="s">
        <v>53</v>
      </c>
      <c r="AF32" s="1"/>
      <c r="AK32" s="1"/>
    </row>
    <row r="33" spans="1:37" x14ac:dyDescent="0.35">
      <c r="A33" s="1">
        <v>56</v>
      </c>
      <c r="B33" s="1" t="str">
        <f>VLOOKUP(Table13[[#This Row],[Customer ID]],'Customer Lookup'!A:B,2,)</f>
        <v>Randall Montgomery</v>
      </c>
      <c r="C33" s="1">
        <v>88075</v>
      </c>
      <c r="D33" s="1" t="str">
        <f>_xlfn.XLOOKUP(Table13[[#This Row],[Product Sub-Category]],'Product Lookup'!A:A,'Product Lookup'!B:B)</f>
        <v>Pens</v>
      </c>
      <c r="E33" s="1">
        <v>17</v>
      </c>
      <c r="F33" s="4">
        <v>1.76</v>
      </c>
      <c r="G33" s="4">
        <f>Table13[[#This Row],[Unit Price]]*Table13[[#This Row],[Quantity ordered]]</f>
        <v>29.92</v>
      </c>
      <c r="H33" s="1">
        <v>0.05</v>
      </c>
      <c r="I33" s="5">
        <v>0.05</v>
      </c>
      <c r="J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" s="6">
        <f>Table13[[#This Row],[Total Price(Before Discount)]]*Table13[[#This Row],[Discount]]</f>
        <v>1.4960000000000002</v>
      </c>
      <c r="L33" s="6">
        <f>Table13[[#This Row],[Total Price(Before Discount)]]-Table13[[#This Row],[Discount Amount]]</f>
        <v>28.424000000000003</v>
      </c>
      <c r="M33" s="6" t="str">
        <f>IF(Table13[[#This Row],[Total Price(After Discount)]]&gt;=5000, "High Order", "Low order")</f>
        <v>Low order</v>
      </c>
      <c r="N33" s="2">
        <v>42114</v>
      </c>
      <c r="O33" s="2" t="str">
        <f>TEXT(Table13[[#This Row],[Order Date]],"dddd")</f>
        <v>Monday</v>
      </c>
      <c r="P33" s="2" t="str">
        <f>TEXT(Table13[[#This Row],[Order Date]],"mmmm")</f>
        <v>April</v>
      </c>
      <c r="Q33" s="2" t="str">
        <f>TEXT(Table13[[#This Row],[Order Date]],"yyyy")</f>
        <v>2015</v>
      </c>
      <c r="R33" s="2" t="str">
        <f>TEXT(Table13[[#This Row],[Order Date]], "mmmm yyyy")</f>
        <v>April 2015</v>
      </c>
      <c r="S33" s="2">
        <v>42115</v>
      </c>
      <c r="T33" s="1" t="s">
        <v>50</v>
      </c>
      <c r="U33" s="1">
        <f>Table13[[#This Row],[Ship Date]]-Table13[[#This Row],[Order Date]]</f>
        <v>1</v>
      </c>
      <c r="V33" s="1" t="str">
        <f>IF(Table13[[#This Row],[Days to Ship]]&lt;=1, "Fast", IF(Table13[[#This Row],[Days to Ship]]&lt;=3, "Meduim", "High"))</f>
        <v>Fast</v>
      </c>
      <c r="W33" s="1">
        <v>14150</v>
      </c>
      <c r="X33" s="1" t="s">
        <v>32</v>
      </c>
      <c r="Y33" s="1" t="s">
        <v>109</v>
      </c>
      <c r="Z33" s="1" t="s">
        <v>62</v>
      </c>
      <c r="AA33" s="1" t="s">
        <v>2244</v>
      </c>
      <c r="AB33" s="1" t="s">
        <v>58</v>
      </c>
      <c r="AC33" s="1" t="s">
        <v>25</v>
      </c>
      <c r="AD33" s="1" t="s">
        <v>104</v>
      </c>
      <c r="AE33" s="1" t="s">
        <v>26</v>
      </c>
      <c r="AF33" s="1"/>
      <c r="AK33" s="1"/>
    </row>
    <row r="34" spans="1:37" x14ac:dyDescent="0.35">
      <c r="A34" s="1">
        <v>62</v>
      </c>
      <c r="B34" s="1" t="str">
        <f>VLOOKUP(Table13[[#This Row],[Customer ID]],'Customer Lookup'!A:B,2,)</f>
        <v>Pam Gilbert</v>
      </c>
      <c r="C34" s="1">
        <v>87407</v>
      </c>
      <c r="D34" s="1" t="str">
        <f>_xlfn.XLOOKUP(Table13[[#This Row],[Product Sub-Category]],'Product Lookup'!A:A,'Product Lookup'!B:B)</f>
        <v>Paper</v>
      </c>
      <c r="E34" s="1">
        <v>3</v>
      </c>
      <c r="F34" s="4">
        <v>5.98</v>
      </c>
      <c r="G34" s="4">
        <f>Table13[[#This Row],[Unit Price]]*Table13[[#This Row],[Quantity ordered]]</f>
        <v>17.940000000000001</v>
      </c>
      <c r="H34" s="1">
        <v>0.05</v>
      </c>
      <c r="I34" s="5">
        <v>0.05</v>
      </c>
      <c r="J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" s="6">
        <f>Table13[[#This Row],[Total Price(Before Discount)]]*Table13[[#This Row],[Discount]]</f>
        <v>0.89700000000000013</v>
      </c>
      <c r="L34" s="6">
        <f>Table13[[#This Row],[Total Price(Before Discount)]]-Table13[[#This Row],[Discount Amount]]</f>
        <v>17.043000000000003</v>
      </c>
      <c r="M34" s="6" t="str">
        <f>IF(Table13[[#This Row],[Total Price(After Discount)]]&gt;=5000, "High Order", "Low order")</f>
        <v>Low order</v>
      </c>
      <c r="N34" s="2">
        <v>42133</v>
      </c>
      <c r="O34" s="2" t="str">
        <f>TEXT(Table13[[#This Row],[Order Date]],"dddd")</f>
        <v>Saturday</v>
      </c>
      <c r="P34" s="2" t="str">
        <f>TEXT(Table13[[#This Row],[Order Date]],"mmmm")</f>
        <v>May</v>
      </c>
      <c r="Q34" s="2" t="str">
        <f>TEXT(Table13[[#This Row],[Order Date]],"yyyy")</f>
        <v>2015</v>
      </c>
      <c r="R34" s="2" t="str">
        <f>TEXT(Table13[[#This Row],[Order Date]], "mmmm yyyy")</f>
        <v>May 2015</v>
      </c>
      <c r="S34" s="2">
        <v>42135</v>
      </c>
      <c r="T34" s="1" t="s">
        <v>21</v>
      </c>
      <c r="U34" s="1">
        <f>Table13[[#This Row],[Ship Date]]-Table13[[#This Row],[Order Date]]</f>
        <v>2</v>
      </c>
      <c r="V34" s="1" t="str">
        <f>IF(Table13[[#This Row],[Days to Ship]]&lt;=1, "Fast", IF(Table13[[#This Row],[Days to Ship]]&lt;=3, "Meduim", "High"))</f>
        <v>Meduim</v>
      </c>
      <c r="W34" s="1">
        <v>78664</v>
      </c>
      <c r="X34" s="1" t="s">
        <v>32</v>
      </c>
      <c r="Y34" s="1" t="s">
        <v>113</v>
      </c>
      <c r="Z34" s="1" t="s">
        <v>112</v>
      </c>
      <c r="AA34" s="1" t="s">
        <v>2244</v>
      </c>
      <c r="AB34" s="1" t="s">
        <v>58</v>
      </c>
      <c r="AC34" s="1" t="s">
        <v>83</v>
      </c>
      <c r="AD34" s="1" t="s">
        <v>81</v>
      </c>
      <c r="AE34" s="1" t="s">
        <v>53</v>
      </c>
      <c r="AF34" s="1"/>
      <c r="AK34" s="1"/>
    </row>
    <row r="35" spans="1:37" x14ac:dyDescent="0.35">
      <c r="A35" s="1">
        <v>62</v>
      </c>
      <c r="B35" s="1" t="str">
        <f>VLOOKUP(Table13[[#This Row],[Customer ID]],'Customer Lookup'!A:B,2,)</f>
        <v>Pam Gilbert</v>
      </c>
      <c r="C35" s="1">
        <v>87408</v>
      </c>
      <c r="D35" s="1" t="str">
        <f>_xlfn.XLOOKUP(Table13[[#This Row],[Product Sub-Category]],'Product Lookup'!A:A,'Product Lookup'!B:B)</f>
        <v>Paper</v>
      </c>
      <c r="E35" s="1">
        <v>17</v>
      </c>
      <c r="F35" s="4">
        <v>29.14</v>
      </c>
      <c r="G35" s="4">
        <f>Table13[[#This Row],[Unit Price]]*Table13[[#This Row],[Quantity ordered]]</f>
        <v>495.38</v>
      </c>
      <c r="H35" s="1">
        <v>0.05</v>
      </c>
      <c r="I35" s="5">
        <v>0.05</v>
      </c>
      <c r="J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" s="6">
        <f>Table13[[#This Row],[Total Price(Before Discount)]]*Table13[[#This Row],[Discount]]</f>
        <v>24.769000000000002</v>
      </c>
      <c r="L35" s="6">
        <f>Table13[[#This Row],[Total Price(Before Discount)]]-Table13[[#This Row],[Discount Amount]]</f>
        <v>470.61099999999999</v>
      </c>
      <c r="M35" s="6" t="str">
        <f>IF(Table13[[#This Row],[Total Price(After Discount)]]&gt;=5000, "High Order", "Low order")</f>
        <v>Low order</v>
      </c>
      <c r="N35" s="2">
        <v>42167</v>
      </c>
      <c r="O35" s="2" t="str">
        <f>TEXT(Table13[[#This Row],[Order Date]],"dddd")</f>
        <v>Friday</v>
      </c>
      <c r="P35" s="2" t="str">
        <f>TEXT(Table13[[#This Row],[Order Date]],"mmmm")</f>
        <v>June</v>
      </c>
      <c r="Q35" s="2" t="str">
        <f>TEXT(Table13[[#This Row],[Order Date]],"yyyy")</f>
        <v>2015</v>
      </c>
      <c r="R35" s="2" t="str">
        <f>TEXT(Table13[[#This Row],[Order Date]], "mmmm yyyy")</f>
        <v>June 2015</v>
      </c>
      <c r="S35" s="2">
        <v>42169</v>
      </c>
      <c r="T35" s="1" t="s">
        <v>21</v>
      </c>
      <c r="U35" s="1">
        <f>Table13[[#This Row],[Ship Date]]-Table13[[#This Row],[Order Date]]</f>
        <v>2</v>
      </c>
      <c r="V35" s="1" t="str">
        <f>IF(Table13[[#This Row],[Days to Ship]]&lt;=1, "Fast", IF(Table13[[#This Row],[Days to Ship]]&lt;=3, "Meduim", "High"))</f>
        <v>Meduim</v>
      </c>
      <c r="W35" s="1">
        <v>78664</v>
      </c>
      <c r="X35" s="1" t="s">
        <v>32</v>
      </c>
      <c r="Y35" s="1" t="s">
        <v>113</v>
      </c>
      <c r="Z35" s="1" t="s">
        <v>112</v>
      </c>
      <c r="AA35" s="1" t="s">
        <v>2245</v>
      </c>
      <c r="AB35" s="1" t="s">
        <v>58</v>
      </c>
      <c r="AC35" s="1" t="s">
        <v>83</v>
      </c>
      <c r="AD35" s="1" t="s">
        <v>81</v>
      </c>
      <c r="AE35" s="1" t="s">
        <v>26</v>
      </c>
      <c r="AF35" s="1"/>
      <c r="AK35" s="1"/>
    </row>
    <row r="36" spans="1:37" x14ac:dyDescent="0.35">
      <c r="A36" s="1">
        <v>64</v>
      </c>
      <c r="B36" s="1" t="str">
        <f>VLOOKUP(Table13[[#This Row],[Customer ID]],'Customer Lookup'!A:B,2,)</f>
        <v>Lynn Morrow</v>
      </c>
      <c r="C36" s="1">
        <v>87406</v>
      </c>
      <c r="D36" s="1" t="str">
        <f>_xlfn.XLOOKUP(Table13[[#This Row],[Product Sub-Category]],'Product Lookup'!A:A,'Product Lookup'!B:B)</f>
        <v>Labels</v>
      </c>
      <c r="E36" s="1">
        <v>1</v>
      </c>
      <c r="F36" s="4">
        <v>3.69</v>
      </c>
      <c r="G36" s="4">
        <f>Table13[[#This Row],[Unit Price]]*Table13[[#This Row],[Quantity ordered]]</f>
        <v>3.69</v>
      </c>
      <c r="H36" s="1">
        <v>0.05</v>
      </c>
      <c r="I36" s="5">
        <v>0.05</v>
      </c>
      <c r="J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" s="6">
        <f>Table13[[#This Row],[Total Price(Before Discount)]]*Table13[[#This Row],[Discount]]</f>
        <v>0.1845</v>
      </c>
      <c r="L36" s="6">
        <f>Table13[[#This Row],[Total Price(Before Discount)]]-Table13[[#This Row],[Discount Amount]]</f>
        <v>3.5055000000000001</v>
      </c>
      <c r="M36" s="6" t="str">
        <f>IF(Table13[[#This Row],[Total Price(After Discount)]]&gt;=5000, "High Order", "Low order")</f>
        <v>Low order</v>
      </c>
      <c r="N36" s="2">
        <v>42065</v>
      </c>
      <c r="O36" s="2" t="str">
        <f>TEXT(Table13[[#This Row],[Order Date]],"dddd")</f>
        <v>Monday</v>
      </c>
      <c r="P36" s="2" t="str">
        <f>TEXT(Table13[[#This Row],[Order Date]],"mmmm")</f>
        <v>March</v>
      </c>
      <c r="Q36" s="2" t="str">
        <f>TEXT(Table13[[#This Row],[Order Date]],"yyyy")</f>
        <v>2015</v>
      </c>
      <c r="R36" s="2" t="str">
        <f>TEXT(Table13[[#This Row],[Order Date]], "mmmm yyyy")</f>
        <v>March 2015</v>
      </c>
      <c r="S36" s="2">
        <v>42067</v>
      </c>
      <c r="T36" s="1" t="s">
        <v>31</v>
      </c>
      <c r="U36" s="1">
        <f>Table13[[#This Row],[Ship Date]]-Table13[[#This Row],[Order Date]]</f>
        <v>2</v>
      </c>
      <c r="V36" s="1" t="str">
        <f>IF(Table13[[#This Row],[Days to Ship]]&lt;=1, "Fast", IF(Table13[[#This Row],[Days to Ship]]&lt;=3, "Meduim", "High"))</f>
        <v>Meduim</v>
      </c>
      <c r="W36" s="1">
        <v>24153</v>
      </c>
      <c r="X36" s="1" t="s">
        <v>32</v>
      </c>
      <c r="Y36" s="1" t="s">
        <v>118</v>
      </c>
      <c r="Z36" s="1" t="s">
        <v>117</v>
      </c>
      <c r="AA36" s="1" t="s">
        <v>2245</v>
      </c>
      <c r="AB36" s="1" t="s">
        <v>58</v>
      </c>
      <c r="AC36" s="1" t="s">
        <v>116</v>
      </c>
      <c r="AD36" s="1" t="s">
        <v>51</v>
      </c>
      <c r="AE36" s="1" t="s">
        <v>53</v>
      </c>
      <c r="AF36" s="1"/>
      <c r="AK36" s="1"/>
    </row>
    <row r="37" spans="1:37" x14ac:dyDescent="0.35">
      <c r="A37" s="1">
        <v>64</v>
      </c>
      <c r="B37" s="1" t="str">
        <f>VLOOKUP(Table13[[#This Row],[Customer ID]],'Customer Lookup'!A:B,2,)</f>
        <v>Lynn Morrow</v>
      </c>
      <c r="C37" s="1">
        <v>87406</v>
      </c>
      <c r="D37" s="1" t="str">
        <f>_xlfn.XLOOKUP(Table13[[#This Row],[Product Sub-Category]],'Product Lookup'!A:A,'Product Lookup'!B:B)</f>
        <v>Telephones</v>
      </c>
      <c r="E37" s="1">
        <v>4</v>
      </c>
      <c r="F37" s="4">
        <v>175.99</v>
      </c>
      <c r="G37" s="4">
        <f>Table13[[#This Row],[Unit Price]]*Table13[[#This Row],[Quantity ordered]]</f>
        <v>703.96</v>
      </c>
      <c r="H37" s="1">
        <v>0.1</v>
      </c>
      <c r="I37" s="5">
        <v>0.1</v>
      </c>
      <c r="J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" s="6">
        <f>Table13[[#This Row],[Total Price(Before Discount)]]*Table13[[#This Row],[Discount]]</f>
        <v>70.396000000000001</v>
      </c>
      <c r="L37" s="6">
        <f>Table13[[#This Row],[Total Price(Before Discount)]]-Table13[[#This Row],[Discount Amount]]</f>
        <v>633.56400000000008</v>
      </c>
      <c r="M37" s="6" t="str">
        <f>IF(Table13[[#This Row],[Total Price(After Discount)]]&gt;=5000, "High Order", "Low order")</f>
        <v>Low order</v>
      </c>
      <c r="N37" s="2">
        <v>42065</v>
      </c>
      <c r="O37" s="2" t="str">
        <f>TEXT(Table13[[#This Row],[Order Date]],"dddd")</f>
        <v>Monday</v>
      </c>
      <c r="P37" s="2" t="str">
        <f>TEXT(Table13[[#This Row],[Order Date]],"mmmm")</f>
        <v>March</v>
      </c>
      <c r="Q37" s="2" t="str">
        <f>TEXT(Table13[[#This Row],[Order Date]],"yyyy")</f>
        <v>2015</v>
      </c>
      <c r="R37" s="2" t="str">
        <f>TEXT(Table13[[#This Row],[Order Date]], "mmmm yyyy")</f>
        <v>March 2015</v>
      </c>
      <c r="S37" s="2">
        <v>42065</v>
      </c>
      <c r="T37" s="1" t="s">
        <v>31</v>
      </c>
      <c r="U37" s="1">
        <f>Table13[[#This Row],[Ship Date]]-Table13[[#This Row],[Order Date]]</f>
        <v>0</v>
      </c>
      <c r="V37" s="1" t="str">
        <f>IF(Table13[[#This Row],[Days to Ship]]&lt;=1, "Fast", IF(Table13[[#This Row],[Days to Ship]]&lt;=3, "Meduim", "High"))</f>
        <v>Fast</v>
      </c>
      <c r="W37" s="1">
        <v>24153</v>
      </c>
      <c r="X37" s="1" t="s">
        <v>22</v>
      </c>
      <c r="Y37" s="1" t="s">
        <v>118</v>
      </c>
      <c r="Z37" s="1" t="s">
        <v>117</v>
      </c>
      <c r="AA37" s="1" t="s">
        <v>1097</v>
      </c>
      <c r="AB37" s="1" t="s">
        <v>73</v>
      </c>
      <c r="AC37" s="1" t="s">
        <v>2234</v>
      </c>
      <c r="AD37" s="1" t="s">
        <v>51</v>
      </c>
      <c r="AE37" s="1" t="s">
        <v>53</v>
      </c>
      <c r="AF37" s="1"/>
      <c r="AK37" s="1"/>
    </row>
    <row r="38" spans="1:37" x14ac:dyDescent="0.35">
      <c r="A38" s="1">
        <v>67</v>
      </c>
      <c r="B38" s="1" t="str">
        <f>VLOOKUP(Table13[[#This Row],[Customer ID]],'Customer Lookup'!A:B,2,)</f>
        <v>Ellen McCormick</v>
      </c>
      <c r="C38" s="1">
        <v>87946</v>
      </c>
      <c r="D38" s="1" t="str">
        <f>_xlfn.XLOOKUP(Table13[[#This Row],[Product Sub-Category]],'Product Lookup'!A:A,'Product Lookup'!B:B)</f>
        <v>Storage</v>
      </c>
      <c r="E38" s="1">
        <v>8</v>
      </c>
      <c r="F38" s="4">
        <v>155.06</v>
      </c>
      <c r="G38" s="4">
        <f>Table13[[#This Row],[Unit Price]]*Table13[[#This Row],[Quantity ordered]]</f>
        <v>1240.48</v>
      </c>
      <c r="H38" s="1">
        <v>0.1</v>
      </c>
      <c r="I38" s="5">
        <v>0.1</v>
      </c>
      <c r="J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" s="6">
        <f>Table13[[#This Row],[Total Price(Before Discount)]]*Table13[[#This Row],[Discount]]</f>
        <v>124.048</v>
      </c>
      <c r="L38" s="6">
        <f>Table13[[#This Row],[Total Price(Before Discount)]]-Table13[[#This Row],[Discount Amount]]</f>
        <v>1116.432</v>
      </c>
      <c r="M38" s="6" t="str">
        <f>IF(Table13[[#This Row],[Total Price(After Discount)]]&gt;=5000, "High Order", "Low order")</f>
        <v>Low order</v>
      </c>
      <c r="N38" s="2">
        <v>42006</v>
      </c>
      <c r="O38" s="2" t="str">
        <f>TEXT(Table13[[#This Row],[Order Date]],"dddd")</f>
        <v>Friday</v>
      </c>
      <c r="P38" s="2" t="str">
        <f>TEXT(Table13[[#This Row],[Order Date]],"mmmm")</f>
        <v>January</v>
      </c>
      <c r="Q38" s="2" t="str">
        <f>TEXT(Table13[[#This Row],[Order Date]],"yyyy")</f>
        <v>2015</v>
      </c>
      <c r="R38" s="2" t="str">
        <f>TEXT(Table13[[#This Row],[Order Date]], "mmmm yyyy")</f>
        <v>January 2015</v>
      </c>
      <c r="S38" s="2">
        <v>42013</v>
      </c>
      <c r="T38" s="1" t="s">
        <v>98</v>
      </c>
      <c r="U38" s="1">
        <f>Table13[[#This Row],[Ship Date]]-Table13[[#This Row],[Order Date]]</f>
        <v>7</v>
      </c>
      <c r="V38" s="1" t="str">
        <f>IF(Table13[[#This Row],[Days to Ship]]&lt;=1, "Fast", IF(Table13[[#This Row],[Days to Ship]]&lt;=3, "Meduim", "High"))</f>
        <v>High</v>
      </c>
      <c r="W38" s="1">
        <v>94559</v>
      </c>
      <c r="X38" s="1" t="s">
        <v>32</v>
      </c>
      <c r="Y38" s="1" t="s">
        <v>120</v>
      </c>
      <c r="Z38" s="1" t="s">
        <v>37</v>
      </c>
      <c r="AA38" s="1" t="s">
        <v>2243</v>
      </c>
      <c r="AB38" s="1" t="s">
        <v>58</v>
      </c>
      <c r="AC38" s="1" t="s">
        <v>119</v>
      </c>
      <c r="AD38" s="1" t="s">
        <v>81</v>
      </c>
      <c r="AE38" s="1" t="s">
        <v>53</v>
      </c>
      <c r="AF38" s="1"/>
      <c r="AK38" s="1"/>
    </row>
    <row r="39" spans="1:37" x14ac:dyDescent="0.35">
      <c r="A39" s="1">
        <v>68</v>
      </c>
      <c r="B39" s="1" t="str">
        <f>VLOOKUP(Table13[[#This Row],[Customer ID]],'Customer Lookup'!A:B,2,)</f>
        <v>Scott Bunn</v>
      </c>
      <c r="C39" s="1">
        <v>37537</v>
      </c>
      <c r="D39" s="1" t="str">
        <f>_xlfn.XLOOKUP(Table13[[#This Row],[Product Sub-Category]],'Product Lookup'!A:A,'Product Lookup'!B:B)</f>
        <v>Chairs</v>
      </c>
      <c r="E39" s="1">
        <v>4</v>
      </c>
      <c r="F39" s="4">
        <v>291.73</v>
      </c>
      <c r="G39" s="4">
        <f>Table13[[#This Row],[Unit Price]]*Table13[[#This Row],[Quantity ordered]]</f>
        <v>1166.92</v>
      </c>
      <c r="H39" s="1">
        <v>0.1</v>
      </c>
      <c r="I39" s="5">
        <v>0.1</v>
      </c>
      <c r="J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9" s="6">
        <f>Table13[[#This Row],[Total Price(Before Discount)]]*Table13[[#This Row],[Discount]]</f>
        <v>116.69200000000001</v>
      </c>
      <c r="L39" s="6">
        <f>Table13[[#This Row],[Total Price(Before Discount)]]-Table13[[#This Row],[Discount Amount]]</f>
        <v>1050.2280000000001</v>
      </c>
      <c r="M39" s="6" t="str">
        <f>IF(Table13[[#This Row],[Total Price(After Discount)]]&gt;=5000, "High Order", "Low order")</f>
        <v>Low order</v>
      </c>
      <c r="N39" s="2">
        <v>42006</v>
      </c>
      <c r="O39" s="2" t="str">
        <f>TEXT(Table13[[#This Row],[Order Date]],"dddd")</f>
        <v>Friday</v>
      </c>
      <c r="P39" s="2" t="str">
        <f>TEXT(Table13[[#This Row],[Order Date]],"mmmm")</f>
        <v>January</v>
      </c>
      <c r="Q39" s="2" t="str">
        <f>TEXT(Table13[[#This Row],[Order Date]],"yyyy")</f>
        <v>2015</v>
      </c>
      <c r="R39" s="2" t="str">
        <f>TEXT(Table13[[#This Row],[Order Date]], "mmmm yyyy")</f>
        <v>January 2015</v>
      </c>
      <c r="S39" s="2">
        <v>42006</v>
      </c>
      <c r="T39" s="1" t="s">
        <v>98</v>
      </c>
      <c r="U39" s="1">
        <f>Table13[[#This Row],[Ship Date]]-Table13[[#This Row],[Order Date]]</f>
        <v>0</v>
      </c>
      <c r="V39" s="1" t="str">
        <f>IF(Table13[[#This Row],[Days to Ship]]&lt;=1, "Fast", IF(Table13[[#This Row],[Days to Ship]]&lt;=3, "Meduim", "High"))</f>
        <v>Fast</v>
      </c>
      <c r="W39" s="1">
        <v>10177</v>
      </c>
      <c r="X39" s="1" t="s">
        <v>32</v>
      </c>
      <c r="Y39" s="1" t="s">
        <v>79</v>
      </c>
      <c r="Z39" s="1" t="s">
        <v>62</v>
      </c>
      <c r="AA39" s="1" t="s">
        <v>2243</v>
      </c>
      <c r="AB39" s="1" t="s">
        <v>34</v>
      </c>
      <c r="AC39" s="1" t="s">
        <v>35</v>
      </c>
      <c r="AD39" s="1" t="s">
        <v>81</v>
      </c>
      <c r="AE39" s="1" t="s">
        <v>36</v>
      </c>
      <c r="AF39" s="1"/>
      <c r="AK39" s="1"/>
    </row>
    <row r="40" spans="1:37" x14ac:dyDescent="0.35">
      <c r="A40" s="1">
        <v>68</v>
      </c>
      <c r="B40" s="1" t="str">
        <f>VLOOKUP(Table13[[#This Row],[Customer ID]],'Customer Lookup'!A:B,2,)</f>
        <v>Scott Bunn</v>
      </c>
      <c r="C40" s="1">
        <v>37537</v>
      </c>
      <c r="D40" s="1" t="str">
        <f>_xlfn.XLOOKUP(Table13[[#This Row],[Product Sub-Category]],'Product Lookup'!A:A,'Product Lookup'!B:B)</f>
        <v>Chairs</v>
      </c>
      <c r="E40" s="1">
        <v>43</v>
      </c>
      <c r="F40" s="4">
        <v>100.98</v>
      </c>
      <c r="G40" s="4">
        <f>Table13[[#This Row],[Unit Price]]*Table13[[#This Row],[Quantity ordered]]</f>
        <v>4342.1400000000003</v>
      </c>
      <c r="H40" s="1">
        <v>0.1</v>
      </c>
      <c r="I40" s="5">
        <v>0.1</v>
      </c>
      <c r="J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0" s="6">
        <f>Table13[[#This Row],[Total Price(Before Discount)]]*Table13[[#This Row],[Discount]]</f>
        <v>434.21400000000006</v>
      </c>
      <c r="L40" s="6">
        <f>Table13[[#This Row],[Total Price(Before Discount)]]-Table13[[#This Row],[Discount Amount]]</f>
        <v>3907.9260000000004</v>
      </c>
      <c r="M40" s="6" t="str">
        <f>IF(Table13[[#This Row],[Total Price(After Discount)]]&gt;=5000, "High Order", "Low order")</f>
        <v>Low order</v>
      </c>
      <c r="N40" s="2">
        <v>42006</v>
      </c>
      <c r="O40" s="2" t="str">
        <f>TEXT(Table13[[#This Row],[Order Date]],"dddd")</f>
        <v>Friday</v>
      </c>
      <c r="P40" s="2" t="str">
        <f>TEXT(Table13[[#This Row],[Order Date]],"mmmm")</f>
        <v>January</v>
      </c>
      <c r="Q40" s="2" t="str">
        <f>TEXT(Table13[[#This Row],[Order Date]],"yyyy")</f>
        <v>2015</v>
      </c>
      <c r="R40" s="2" t="str">
        <f>TEXT(Table13[[#This Row],[Order Date]], "mmmm yyyy")</f>
        <v>January 2015</v>
      </c>
      <c r="S40" s="2">
        <v>42008</v>
      </c>
      <c r="T40" s="1" t="s">
        <v>98</v>
      </c>
      <c r="U40" s="1">
        <f>Table13[[#This Row],[Ship Date]]-Table13[[#This Row],[Order Date]]</f>
        <v>2</v>
      </c>
      <c r="V40" s="1" t="str">
        <f>IF(Table13[[#This Row],[Days to Ship]]&lt;=1, "Fast", IF(Table13[[#This Row],[Days to Ship]]&lt;=3, "Meduim", "High"))</f>
        <v>Meduim</v>
      </c>
      <c r="W40" s="1">
        <v>10177</v>
      </c>
      <c r="X40" s="1" t="s">
        <v>32</v>
      </c>
      <c r="Y40" s="1" t="s">
        <v>79</v>
      </c>
      <c r="Z40" s="1" t="s">
        <v>62</v>
      </c>
      <c r="AA40" s="1" t="s">
        <v>2243</v>
      </c>
      <c r="AB40" s="1" t="s">
        <v>34</v>
      </c>
      <c r="AC40" s="1" t="s">
        <v>35</v>
      </c>
      <c r="AD40" s="1" t="s">
        <v>81</v>
      </c>
      <c r="AE40" s="1" t="s">
        <v>36</v>
      </c>
      <c r="AF40" s="1"/>
      <c r="AK40" s="1"/>
    </row>
    <row r="41" spans="1:37" x14ac:dyDescent="0.35">
      <c r="A41" s="1">
        <v>68</v>
      </c>
      <c r="B41" s="1" t="str">
        <f>VLOOKUP(Table13[[#This Row],[Customer ID]],'Customer Lookup'!A:B,2,)</f>
        <v>Scott Bunn</v>
      </c>
      <c r="C41" s="1">
        <v>37537</v>
      </c>
      <c r="D41" s="1" t="str">
        <f>_xlfn.XLOOKUP(Table13[[#This Row],[Product Sub-Category]],'Product Lookup'!A:A,'Product Lookup'!B:B)</f>
        <v>Storage</v>
      </c>
      <c r="E41" s="1">
        <v>32</v>
      </c>
      <c r="F41" s="4">
        <v>155.06</v>
      </c>
      <c r="G41" s="4">
        <f>Table13[[#This Row],[Unit Price]]*Table13[[#This Row],[Quantity ordered]]</f>
        <v>4961.92</v>
      </c>
      <c r="H41" s="1">
        <v>0.1</v>
      </c>
      <c r="I41" s="5">
        <v>0.1</v>
      </c>
      <c r="J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1" s="6">
        <f>Table13[[#This Row],[Total Price(Before Discount)]]*Table13[[#This Row],[Discount]]</f>
        <v>496.19200000000001</v>
      </c>
      <c r="L41" s="6">
        <f>Table13[[#This Row],[Total Price(Before Discount)]]-Table13[[#This Row],[Discount Amount]]</f>
        <v>4465.7280000000001</v>
      </c>
      <c r="M41" s="6" t="str">
        <f>IF(Table13[[#This Row],[Total Price(After Discount)]]&gt;=5000, "High Order", "Low order")</f>
        <v>Low order</v>
      </c>
      <c r="N41" s="2">
        <v>42006</v>
      </c>
      <c r="O41" s="2" t="str">
        <f>TEXT(Table13[[#This Row],[Order Date]],"dddd")</f>
        <v>Friday</v>
      </c>
      <c r="P41" s="2" t="str">
        <f>TEXT(Table13[[#This Row],[Order Date]],"mmmm")</f>
        <v>January</v>
      </c>
      <c r="Q41" s="2" t="str">
        <f>TEXT(Table13[[#This Row],[Order Date]],"yyyy")</f>
        <v>2015</v>
      </c>
      <c r="R41" s="2" t="str">
        <f>TEXT(Table13[[#This Row],[Order Date]], "mmmm yyyy")</f>
        <v>January 2015</v>
      </c>
      <c r="S41" s="2">
        <v>42013</v>
      </c>
      <c r="T41" s="1" t="s">
        <v>98</v>
      </c>
      <c r="U41" s="1">
        <f>Table13[[#This Row],[Ship Date]]-Table13[[#This Row],[Order Date]]</f>
        <v>7</v>
      </c>
      <c r="V41" s="1" t="str">
        <f>IF(Table13[[#This Row],[Days to Ship]]&lt;=1, "Fast", IF(Table13[[#This Row],[Days to Ship]]&lt;=3, "Meduim", "High"))</f>
        <v>High</v>
      </c>
      <c r="W41" s="1">
        <v>10177</v>
      </c>
      <c r="X41" s="1" t="s">
        <v>32</v>
      </c>
      <c r="Y41" s="1" t="s">
        <v>79</v>
      </c>
      <c r="Z41" s="1" t="s">
        <v>62</v>
      </c>
      <c r="AA41" s="1" t="s">
        <v>2243</v>
      </c>
      <c r="AB41" s="1" t="s">
        <v>58</v>
      </c>
      <c r="AC41" s="1" t="s">
        <v>119</v>
      </c>
      <c r="AD41" s="1" t="s">
        <v>81</v>
      </c>
      <c r="AE41" s="1" t="s">
        <v>53</v>
      </c>
      <c r="AF41" s="1"/>
      <c r="AK41" s="1"/>
    </row>
    <row r="42" spans="1:37" x14ac:dyDescent="0.35">
      <c r="A42" s="1">
        <v>68</v>
      </c>
      <c r="B42" s="1" t="str">
        <f>VLOOKUP(Table13[[#This Row],[Customer ID]],'Customer Lookup'!A:B,2,)</f>
        <v>Scott Bunn</v>
      </c>
      <c r="C42" s="1">
        <v>55713</v>
      </c>
      <c r="D42" s="1" t="str">
        <f>_xlfn.XLOOKUP(Table13[[#This Row],[Product Sub-Category]],'Product Lookup'!A:A,'Product Lookup'!B:B)</f>
        <v>Chairs</v>
      </c>
      <c r="E42" s="1">
        <v>49</v>
      </c>
      <c r="F42" s="4">
        <v>122.99</v>
      </c>
      <c r="G42" s="4">
        <f>Table13[[#This Row],[Unit Price]]*Table13[[#This Row],[Quantity ordered]]</f>
        <v>6026.5099999999993</v>
      </c>
      <c r="H42" s="1">
        <v>0.1</v>
      </c>
      <c r="I42" s="5">
        <v>0.1</v>
      </c>
      <c r="J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" s="6">
        <f>Table13[[#This Row],[Total Price(Before Discount)]]*Table13[[#This Row],[Discount]]</f>
        <v>602.65099999999995</v>
      </c>
      <c r="L42" s="6">
        <f>Table13[[#This Row],[Total Price(Before Discount)]]-Table13[[#This Row],[Discount Amount]]</f>
        <v>5423.8589999999995</v>
      </c>
      <c r="M42" s="6" t="str">
        <f>IF(Table13[[#This Row],[Total Price(After Discount)]]&gt;=5000, "High Order", "Low order")</f>
        <v>High Order</v>
      </c>
      <c r="N42" s="2">
        <v>42037</v>
      </c>
      <c r="O42" s="2" t="str">
        <f>TEXT(Table13[[#This Row],[Order Date]],"dddd")</f>
        <v>Monday</v>
      </c>
      <c r="P42" s="2" t="str">
        <f>TEXT(Table13[[#This Row],[Order Date]],"mmmm")</f>
        <v>February</v>
      </c>
      <c r="Q42" s="2" t="str">
        <f>TEXT(Table13[[#This Row],[Order Date]],"yyyy")</f>
        <v>2015</v>
      </c>
      <c r="R42" s="2" t="str">
        <f>TEXT(Table13[[#This Row],[Order Date]], "mmmm yyyy")</f>
        <v>February 2015</v>
      </c>
      <c r="S42" s="2">
        <v>42039</v>
      </c>
      <c r="T42" s="1" t="s">
        <v>21</v>
      </c>
      <c r="U42" s="1">
        <f>Table13[[#This Row],[Ship Date]]-Table13[[#This Row],[Order Date]]</f>
        <v>2</v>
      </c>
      <c r="V42" s="1" t="str">
        <f>IF(Table13[[#This Row],[Days to Ship]]&lt;=1, "Fast", IF(Table13[[#This Row],[Days to Ship]]&lt;=3, "Meduim", "High"))</f>
        <v>Meduim</v>
      </c>
      <c r="W42" s="1">
        <v>10177</v>
      </c>
      <c r="X42" s="1" t="s">
        <v>32</v>
      </c>
      <c r="Y42" s="1" t="s">
        <v>79</v>
      </c>
      <c r="Z42" s="1" t="s">
        <v>62</v>
      </c>
      <c r="AA42" s="1" t="s">
        <v>2243</v>
      </c>
      <c r="AB42" s="1" t="s">
        <v>34</v>
      </c>
      <c r="AC42" s="1" t="s">
        <v>35</v>
      </c>
      <c r="AD42" s="1" t="s">
        <v>81</v>
      </c>
      <c r="AE42" s="1" t="s">
        <v>36</v>
      </c>
      <c r="AF42" s="1"/>
      <c r="AK42" s="1"/>
    </row>
    <row r="43" spans="1:37" x14ac:dyDescent="0.35">
      <c r="A43" s="1">
        <v>70</v>
      </c>
      <c r="B43" s="1" t="str">
        <f>VLOOKUP(Table13[[#This Row],[Customer ID]],'Customer Lookup'!A:B,2,)</f>
        <v>Annette Boone</v>
      </c>
      <c r="C43" s="1">
        <v>87947</v>
      </c>
      <c r="D43" s="1" t="str">
        <f>_xlfn.XLOOKUP(Table13[[#This Row],[Product Sub-Category]],'Product Lookup'!A:A,'Product Lookup'!B:B)</f>
        <v>Chairs</v>
      </c>
      <c r="E43" s="1">
        <v>12</v>
      </c>
      <c r="F43" s="4">
        <v>122.99</v>
      </c>
      <c r="G43" s="4">
        <f>Table13[[#This Row],[Unit Price]]*Table13[[#This Row],[Quantity ordered]]</f>
        <v>1475.8799999999999</v>
      </c>
      <c r="H43" s="1">
        <v>0.1</v>
      </c>
      <c r="I43" s="5">
        <v>0.1</v>
      </c>
      <c r="J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" s="6">
        <f>Table13[[#This Row],[Total Price(Before Discount)]]*Table13[[#This Row],[Discount]]</f>
        <v>147.58799999999999</v>
      </c>
      <c r="L43" s="6">
        <f>Table13[[#This Row],[Total Price(Before Discount)]]-Table13[[#This Row],[Discount Amount]]</f>
        <v>1328.2919999999999</v>
      </c>
      <c r="M43" s="6" t="str">
        <f>IF(Table13[[#This Row],[Total Price(After Discount)]]&gt;=5000, "High Order", "Low order")</f>
        <v>Low order</v>
      </c>
      <c r="N43" s="2">
        <v>42037</v>
      </c>
      <c r="O43" s="2" t="str">
        <f>TEXT(Table13[[#This Row],[Order Date]],"dddd")</f>
        <v>Monday</v>
      </c>
      <c r="P43" s="2" t="str">
        <f>TEXT(Table13[[#This Row],[Order Date]],"mmmm")</f>
        <v>February</v>
      </c>
      <c r="Q43" s="2" t="str">
        <f>TEXT(Table13[[#This Row],[Order Date]],"yyyy")</f>
        <v>2015</v>
      </c>
      <c r="R43" s="2" t="str">
        <f>TEXT(Table13[[#This Row],[Order Date]], "mmmm yyyy")</f>
        <v>February 2015</v>
      </c>
      <c r="S43" s="2">
        <v>42039</v>
      </c>
      <c r="T43" s="1" t="s">
        <v>21</v>
      </c>
      <c r="U43" s="1">
        <f>Table13[[#This Row],[Ship Date]]-Table13[[#This Row],[Order Date]]</f>
        <v>2</v>
      </c>
      <c r="V43" s="1" t="str">
        <f>IF(Table13[[#This Row],[Days to Ship]]&lt;=1, "Fast", IF(Table13[[#This Row],[Days to Ship]]&lt;=3, "Meduim", "High"))</f>
        <v>Meduim</v>
      </c>
      <c r="W43" s="1">
        <v>5401</v>
      </c>
      <c r="X43" s="1" t="s">
        <v>32</v>
      </c>
      <c r="Y43" s="1" t="s">
        <v>122</v>
      </c>
      <c r="Z43" s="1" t="s">
        <v>121</v>
      </c>
      <c r="AA43" s="1" t="s">
        <v>2243</v>
      </c>
      <c r="AB43" s="1" t="s">
        <v>34</v>
      </c>
      <c r="AC43" s="1" t="s">
        <v>35</v>
      </c>
      <c r="AD43" s="1" t="s">
        <v>81</v>
      </c>
      <c r="AE43" s="1" t="s">
        <v>36</v>
      </c>
      <c r="AF43" s="1"/>
      <c r="AK43" s="1"/>
    </row>
    <row r="44" spans="1:37" x14ac:dyDescent="0.35">
      <c r="A44" s="1">
        <v>83</v>
      </c>
      <c r="B44" s="1" t="str">
        <f>VLOOKUP(Table13[[#This Row],[Customer ID]],'Customer Lookup'!A:B,2,)</f>
        <v>Edgar Stone</v>
      </c>
      <c r="C44" s="1">
        <v>87365</v>
      </c>
      <c r="D44" s="1" t="str">
        <f>_xlfn.XLOOKUP(Table13[[#This Row],[Product Sub-Category]],'Product Lookup'!A:A,'Product Lookup'!B:B)</f>
        <v>Tables</v>
      </c>
      <c r="E44" s="1">
        <v>6</v>
      </c>
      <c r="F44" s="4">
        <v>296.18</v>
      </c>
      <c r="G44" s="4">
        <f>Table13[[#This Row],[Unit Price]]*Table13[[#This Row],[Quantity ordered]]</f>
        <v>1777.08</v>
      </c>
      <c r="H44" s="1">
        <v>0.1</v>
      </c>
      <c r="I44" s="5">
        <v>0.1</v>
      </c>
      <c r="J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4" s="6">
        <f>Table13[[#This Row],[Total Price(Before Discount)]]*Table13[[#This Row],[Discount]]</f>
        <v>177.708</v>
      </c>
      <c r="L44" s="6">
        <f>Table13[[#This Row],[Total Price(Before Discount)]]-Table13[[#This Row],[Discount Amount]]</f>
        <v>1599.3719999999998</v>
      </c>
      <c r="M44" s="6" t="str">
        <f>IF(Table13[[#This Row],[Total Price(After Discount)]]&gt;=5000, "High Order", "Low order")</f>
        <v>Low order</v>
      </c>
      <c r="N44" s="2">
        <v>42078</v>
      </c>
      <c r="O44" s="2" t="str">
        <f>TEXT(Table13[[#This Row],[Order Date]],"dddd")</f>
        <v>Sunday</v>
      </c>
      <c r="P44" s="2" t="str">
        <f>TEXT(Table13[[#This Row],[Order Date]],"mmmm")</f>
        <v>March</v>
      </c>
      <c r="Q44" s="2" t="str">
        <f>TEXT(Table13[[#This Row],[Order Date]],"yyyy")</f>
        <v>2015</v>
      </c>
      <c r="R44" s="2" t="str">
        <f>TEXT(Table13[[#This Row],[Order Date]], "mmmm yyyy")</f>
        <v>March 2015</v>
      </c>
      <c r="S44" s="2">
        <v>42078</v>
      </c>
      <c r="T44" s="1" t="s">
        <v>21</v>
      </c>
      <c r="U44" s="1">
        <f>Table13[[#This Row],[Ship Date]]-Table13[[#This Row],[Order Date]]</f>
        <v>0</v>
      </c>
      <c r="V44" s="1" t="str">
        <f>IF(Table13[[#This Row],[Days to Ship]]&lt;=1, "Fast", IF(Table13[[#This Row],[Days to Ship]]&lt;=3, "Meduim", "High"))</f>
        <v>Fast</v>
      </c>
      <c r="W44" s="1">
        <v>44708</v>
      </c>
      <c r="X44" s="1" t="s">
        <v>32</v>
      </c>
      <c r="Y44" s="1" t="s">
        <v>125</v>
      </c>
      <c r="Z44" s="1" t="s">
        <v>124</v>
      </c>
      <c r="AA44" s="1" t="s">
        <v>2243</v>
      </c>
      <c r="AB44" s="1" t="s">
        <v>34</v>
      </c>
      <c r="AC44" s="1" t="s">
        <v>123</v>
      </c>
      <c r="AD44" s="1" t="s">
        <v>81</v>
      </c>
      <c r="AE44" s="1" t="s">
        <v>108</v>
      </c>
      <c r="AF44" s="1"/>
      <c r="AK44" s="1"/>
    </row>
    <row r="45" spans="1:37" x14ac:dyDescent="0.35">
      <c r="A45" s="1">
        <v>84</v>
      </c>
      <c r="B45" s="1" t="str">
        <f>VLOOKUP(Table13[[#This Row],[Customer ID]],'Customer Lookup'!A:B,2,)</f>
        <v>Helen Stein</v>
      </c>
      <c r="C45" s="1">
        <v>87364</v>
      </c>
      <c r="D45" s="1" t="str">
        <f>_xlfn.XLOOKUP(Table13[[#This Row],[Product Sub-Category]],'Product Lookup'!A:A,'Product Lookup'!B:B)</f>
        <v>Furnishings</v>
      </c>
      <c r="E45" s="1">
        <v>11</v>
      </c>
      <c r="F45" s="4">
        <v>8.09</v>
      </c>
      <c r="G45" s="4">
        <f>Table13[[#This Row],[Unit Price]]*Table13[[#This Row],[Quantity ordered]]</f>
        <v>88.99</v>
      </c>
      <c r="H45" s="1">
        <v>0.05</v>
      </c>
      <c r="I45" s="5">
        <v>0.05</v>
      </c>
      <c r="J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" s="6">
        <f>Table13[[#This Row],[Total Price(Before Discount)]]*Table13[[#This Row],[Discount]]</f>
        <v>4.4494999999999996</v>
      </c>
      <c r="L45" s="6">
        <f>Table13[[#This Row],[Total Price(Before Discount)]]-Table13[[#This Row],[Discount Amount]]</f>
        <v>84.540499999999994</v>
      </c>
      <c r="M45" s="6" t="str">
        <f>IF(Table13[[#This Row],[Total Price(After Discount)]]&gt;=5000, "High Order", "Low order")</f>
        <v>Low order</v>
      </c>
      <c r="N45" s="2">
        <v>42037</v>
      </c>
      <c r="O45" s="2" t="str">
        <f>TEXT(Table13[[#This Row],[Order Date]],"dddd")</f>
        <v>Monday</v>
      </c>
      <c r="P45" s="2" t="str">
        <f>TEXT(Table13[[#This Row],[Order Date]],"mmmm")</f>
        <v>February</v>
      </c>
      <c r="Q45" s="2" t="str">
        <f>TEXT(Table13[[#This Row],[Order Date]],"yyyy")</f>
        <v>2015</v>
      </c>
      <c r="R45" s="2" t="str">
        <f>TEXT(Table13[[#This Row],[Order Date]], "mmmm yyyy")</f>
        <v>February 2015</v>
      </c>
      <c r="S45" s="2">
        <v>42038</v>
      </c>
      <c r="T45" s="1" t="s">
        <v>31</v>
      </c>
      <c r="U45" s="1">
        <f>Table13[[#This Row],[Ship Date]]-Table13[[#This Row],[Order Date]]</f>
        <v>1</v>
      </c>
      <c r="V45" s="1" t="str">
        <f>IF(Table13[[#This Row],[Days to Ship]]&lt;=1, "Fast", IF(Table13[[#This Row],[Days to Ship]]&lt;=3, "Meduim", "High"))</f>
        <v>Fast</v>
      </c>
      <c r="W45" s="1">
        <v>45231</v>
      </c>
      <c r="X45" s="1" t="s">
        <v>32</v>
      </c>
      <c r="Y45" s="1" t="s">
        <v>127</v>
      </c>
      <c r="Z45" s="1" t="s">
        <v>124</v>
      </c>
      <c r="AA45" s="1" t="s">
        <v>2243</v>
      </c>
      <c r="AB45" s="1" t="s">
        <v>34</v>
      </c>
      <c r="AC45" s="1" t="s">
        <v>52</v>
      </c>
      <c r="AD45" s="1" t="s">
        <v>104</v>
      </c>
      <c r="AE45" s="1" t="s">
        <v>53</v>
      </c>
      <c r="AF45" s="1"/>
      <c r="AK45" s="1"/>
    </row>
    <row r="46" spans="1:37" x14ac:dyDescent="0.35">
      <c r="A46" s="1">
        <v>84</v>
      </c>
      <c r="B46" s="1" t="str">
        <f>VLOOKUP(Table13[[#This Row],[Customer ID]],'Customer Lookup'!A:B,2,)</f>
        <v>Helen Stein</v>
      </c>
      <c r="C46" s="1">
        <v>87366</v>
      </c>
      <c r="D46" s="1" t="str">
        <f>_xlfn.XLOOKUP(Table13[[#This Row],[Product Sub-Category]],'Product Lookup'!A:A,'Product Lookup'!B:B)</f>
        <v>Binders</v>
      </c>
      <c r="E46" s="1">
        <v>13</v>
      </c>
      <c r="F46" s="4">
        <v>896.99</v>
      </c>
      <c r="G46" s="4">
        <f>Table13[[#This Row],[Unit Price]]*Table13[[#This Row],[Quantity ordered]]</f>
        <v>11660.87</v>
      </c>
      <c r="H46" s="1">
        <v>0.1</v>
      </c>
      <c r="I46" s="5">
        <v>0.1</v>
      </c>
      <c r="J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6" s="6">
        <f>Table13[[#This Row],[Total Price(Before Discount)]]*Table13[[#This Row],[Discount]]</f>
        <v>1166.0870000000002</v>
      </c>
      <c r="L46" s="6">
        <f>Table13[[#This Row],[Total Price(Before Discount)]]-Table13[[#This Row],[Discount Amount]]</f>
        <v>10494.783000000001</v>
      </c>
      <c r="M46" s="6" t="str">
        <f>IF(Table13[[#This Row],[Total Price(After Discount)]]&gt;=5000, "High Order", "Low order")</f>
        <v>High Order</v>
      </c>
      <c r="N46" s="2">
        <v>42093</v>
      </c>
      <c r="O46" s="2" t="str">
        <f>TEXT(Table13[[#This Row],[Order Date]],"dddd")</f>
        <v>Monday</v>
      </c>
      <c r="P46" s="2" t="str">
        <f>TEXT(Table13[[#This Row],[Order Date]],"mmmm")</f>
        <v>March</v>
      </c>
      <c r="Q46" s="2" t="str">
        <f>TEXT(Table13[[#This Row],[Order Date]],"yyyy")</f>
        <v>2015</v>
      </c>
      <c r="R46" s="2" t="str">
        <f>TEXT(Table13[[#This Row],[Order Date]], "mmmm yyyy")</f>
        <v>March 2015</v>
      </c>
      <c r="S46" s="2">
        <v>42096</v>
      </c>
      <c r="T46" s="1" t="s">
        <v>21</v>
      </c>
      <c r="U46" s="1">
        <f>Table13[[#This Row],[Ship Date]]-Table13[[#This Row],[Order Date]]</f>
        <v>3</v>
      </c>
      <c r="V46" s="1" t="str">
        <f>IF(Table13[[#This Row],[Days to Ship]]&lt;=1, "Fast", IF(Table13[[#This Row],[Days to Ship]]&lt;=3, "Meduim", "High"))</f>
        <v>Meduim</v>
      </c>
      <c r="W46" s="1">
        <v>45231</v>
      </c>
      <c r="X46" s="1" t="s">
        <v>32</v>
      </c>
      <c r="Y46" s="1" t="s">
        <v>127</v>
      </c>
      <c r="Z46" s="1" t="s">
        <v>124</v>
      </c>
      <c r="AA46" s="1" t="s">
        <v>1097</v>
      </c>
      <c r="AB46" s="1" t="s">
        <v>58</v>
      </c>
      <c r="AC46" s="1" t="s">
        <v>2236</v>
      </c>
      <c r="AD46" s="1" t="s">
        <v>81</v>
      </c>
      <c r="AE46" s="1" t="s">
        <v>53</v>
      </c>
      <c r="AF46" s="1"/>
      <c r="AK46" s="1"/>
    </row>
    <row r="47" spans="1:37" x14ac:dyDescent="0.35">
      <c r="A47" s="1">
        <v>87</v>
      </c>
      <c r="B47" s="1" t="str">
        <f>VLOOKUP(Table13[[#This Row],[Customer ID]],'Customer Lookup'!A:B,2,)</f>
        <v>Norman Shields</v>
      </c>
      <c r="C47" s="1">
        <v>90596</v>
      </c>
      <c r="D47" s="1" t="str">
        <f>_xlfn.XLOOKUP(Table13[[#This Row],[Product Sub-Category]],'Product Lookup'!A:A,'Product Lookup'!B:B)</f>
        <v>Storage</v>
      </c>
      <c r="E47" s="1">
        <v>19</v>
      </c>
      <c r="F47" s="4">
        <v>161.55000000000001</v>
      </c>
      <c r="G47" s="4">
        <f>Table13[[#This Row],[Unit Price]]*Table13[[#This Row],[Quantity ordered]]</f>
        <v>3069.4500000000003</v>
      </c>
      <c r="H47" s="1">
        <v>0.1</v>
      </c>
      <c r="I47" s="5">
        <v>0.1</v>
      </c>
      <c r="J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7" s="6">
        <f>Table13[[#This Row],[Total Price(Before Discount)]]*Table13[[#This Row],[Discount]]</f>
        <v>306.94500000000005</v>
      </c>
      <c r="L47" s="6">
        <f>Table13[[#This Row],[Total Price(Before Discount)]]-Table13[[#This Row],[Discount Amount]]</f>
        <v>2762.5050000000001</v>
      </c>
      <c r="M47" s="6" t="str">
        <f>IF(Table13[[#This Row],[Total Price(After Discount)]]&gt;=5000, "High Order", "Low order")</f>
        <v>Low order</v>
      </c>
      <c r="N47" s="2">
        <v>42158</v>
      </c>
      <c r="O47" s="2" t="str">
        <f>TEXT(Table13[[#This Row],[Order Date]],"dddd")</f>
        <v>Wednesday</v>
      </c>
      <c r="P47" s="2" t="str">
        <f>TEXT(Table13[[#This Row],[Order Date]],"mmmm")</f>
        <v>June</v>
      </c>
      <c r="Q47" s="2" t="str">
        <f>TEXT(Table13[[#This Row],[Order Date]],"yyyy")</f>
        <v>2015</v>
      </c>
      <c r="R47" s="2" t="str">
        <f>TEXT(Table13[[#This Row],[Order Date]], "mmmm yyyy")</f>
        <v>June 2015</v>
      </c>
      <c r="S47" s="2">
        <v>42163</v>
      </c>
      <c r="T47" s="1" t="s">
        <v>98</v>
      </c>
      <c r="U47" s="1">
        <f>Table13[[#This Row],[Ship Date]]-Table13[[#This Row],[Order Date]]</f>
        <v>5</v>
      </c>
      <c r="V47" s="1" t="str">
        <f>IF(Table13[[#This Row],[Days to Ship]]&lt;=1, "Fast", IF(Table13[[#This Row],[Days to Ship]]&lt;=3, "Meduim", "High"))</f>
        <v>High</v>
      </c>
      <c r="W47" s="1">
        <v>95687</v>
      </c>
      <c r="X47" s="1" t="s">
        <v>32</v>
      </c>
      <c r="Y47" s="1" t="s">
        <v>129</v>
      </c>
      <c r="Z47" s="1" t="s">
        <v>37</v>
      </c>
      <c r="AA47" s="1" t="s">
        <v>1097</v>
      </c>
      <c r="AB47" s="1" t="s">
        <v>58</v>
      </c>
      <c r="AC47" s="1" t="s">
        <v>119</v>
      </c>
      <c r="AD47" s="1" t="s">
        <v>81</v>
      </c>
      <c r="AE47" s="1" t="s">
        <v>53</v>
      </c>
      <c r="AF47" s="1"/>
      <c r="AK47" s="1"/>
    </row>
    <row r="48" spans="1:37" x14ac:dyDescent="0.35">
      <c r="A48" s="1">
        <v>87</v>
      </c>
      <c r="B48" s="1" t="str">
        <f>VLOOKUP(Table13[[#This Row],[Customer ID]],'Customer Lookup'!A:B,2,)</f>
        <v>Norman Shields</v>
      </c>
      <c r="C48" s="1">
        <v>90597</v>
      </c>
      <c r="D48" s="1" t="str">
        <f>_xlfn.XLOOKUP(Table13[[#This Row],[Product Sub-Category]],'Product Lookup'!A:A,'Product Lookup'!B:B)</f>
        <v>Labels</v>
      </c>
      <c r="E48" s="1">
        <v>9</v>
      </c>
      <c r="F48" s="4">
        <v>4.91</v>
      </c>
      <c r="G48" s="4">
        <f>Table13[[#This Row],[Unit Price]]*Table13[[#This Row],[Quantity ordered]]</f>
        <v>44.19</v>
      </c>
      <c r="H48" s="1">
        <v>0.05</v>
      </c>
      <c r="I48" s="5">
        <v>0.05</v>
      </c>
      <c r="J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" s="6">
        <f>Table13[[#This Row],[Total Price(Before Discount)]]*Table13[[#This Row],[Discount]]</f>
        <v>2.2094999999999998</v>
      </c>
      <c r="L48" s="6">
        <f>Table13[[#This Row],[Total Price(Before Discount)]]-Table13[[#This Row],[Discount Amount]]</f>
        <v>41.980499999999999</v>
      </c>
      <c r="M48" s="6" t="str">
        <f>IF(Table13[[#This Row],[Total Price(After Discount)]]&gt;=5000, "High Order", "Low order")</f>
        <v>Low order</v>
      </c>
      <c r="N48" s="2">
        <v>42085</v>
      </c>
      <c r="O48" s="2" t="str">
        <f>TEXT(Table13[[#This Row],[Order Date]],"dddd")</f>
        <v>Sunday</v>
      </c>
      <c r="P48" s="2" t="str">
        <f>TEXT(Table13[[#This Row],[Order Date]],"mmmm")</f>
        <v>March</v>
      </c>
      <c r="Q48" s="2" t="str">
        <f>TEXT(Table13[[#This Row],[Order Date]],"yyyy")</f>
        <v>2015</v>
      </c>
      <c r="R48" s="2" t="str">
        <f>TEXT(Table13[[#This Row],[Order Date]], "mmmm yyyy")</f>
        <v>March 2015</v>
      </c>
      <c r="S48" s="2">
        <v>42086</v>
      </c>
      <c r="T48" s="1" t="s">
        <v>21</v>
      </c>
      <c r="U48" s="1">
        <f>Table13[[#This Row],[Ship Date]]-Table13[[#This Row],[Order Date]]</f>
        <v>1</v>
      </c>
      <c r="V48" s="1" t="str">
        <f>IF(Table13[[#This Row],[Days to Ship]]&lt;=1, "Fast", IF(Table13[[#This Row],[Days to Ship]]&lt;=3, "Meduim", "High"))</f>
        <v>Fast</v>
      </c>
      <c r="W48" s="1">
        <v>95687</v>
      </c>
      <c r="X48" s="1" t="s">
        <v>32</v>
      </c>
      <c r="Y48" s="1" t="s">
        <v>129</v>
      </c>
      <c r="Z48" s="1" t="s">
        <v>37</v>
      </c>
      <c r="AA48" s="1" t="s">
        <v>1097</v>
      </c>
      <c r="AB48" s="1" t="s">
        <v>58</v>
      </c>
      <c r="AC48" s="1" t="s">
        <v>116</v>
      </c>
      <c r="AD48" s="1" t="s">
        <v>81</v>
      </c>
      <c r="AE48" s="1" t="s">
        <v>53</v>
      </c>
      <c r="AF48" s="1"/>
      <c r="AK48" s="1"/>
    </row>
    <row r="49" spans="1:37" x14ac:dyDescent="0.35">
      <c r="A49" s="1">
        <v>87</v>
      </c>
      <c r="B49" s="1" t="str">
        <f>VLOOKUP(Table13[[#This Row],[Customer ID]],'Customer Lookup'!A:B,2,)</f>
        <v>Norman Shields</v>
      </c>
      <c r="C49" s="1">
        <v>90597</v>
      </c>
      <c r="D49" s="1" t="str">
        <f>_xlfn.XLOOKUP(Table13[[#This Row],[Product Sub-Category]],'Product Lookup'!A:A,'Product Lookup'!B:B)</f>
        <v>Tables</v>
      </c>
      <c r="E49" s="1">
        <v>9</v>
      </c>
      <c r="F49" s="4">
        <v>296.18</v>
      </c>
      <c r="G49" s="4">
        <f>Table13[[#This Row],[Unit Price]]*Table13[[#This Row],[Quantity ordered]]</f>
        <v>2665.62</v>
      </c>
      <c r="H49" s="1">
        <v>0.1</v>
      </c>
      <c r="I49" s="5">
        <v>0.1</v>
      </c>
      <c r="J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9" s="6">
        <f>Table13[[#This Row],[Total Price(Before Discount)]]*Table13[[#This Row],[Discount]]</f>
        <v>266.56200000000001</v>
      </c>
      <c r="L49" s="6">
        <f>Table13[[#This Row],[Total Price(Before Discount)]]-Table13[[#This Row],[Discount Amount]]</f>
        <v>2399.058</v>
      </c>
      <c r="M49" s="6" t="str">
        <f>IF(Table13[[#This Row],[Total Price(After Discount)]]&gt;=5000, "High Order", "Low order")</f>
        <v>Low order</v>
      </c>
      <c r="N49" s="2">
        <v>42085</v>
      </c>
      <c r="O49" s="2" t="str">
        <f>TEXT(Table13[[#This Row],[Order Date]],"dddd")</f>
        <v>Sunday</v>
      </c>
      <c r="P49" s="2" t="str">
        <f>TEXT(Table13[[#This Row],[Order Date]],"mmmm")</f>
        <v>March</v>
      </c>
      <c r="Q49" s="2" t="str">
        <f>TEXT(Table13[[#This Row],[Order Date]],"yyyy")</f>
        <v>2015</v>
      </c>
      <c r="R49" s="2" t="str">
        <f>TEXT(Table13[[#This Row],[Order Date]], "mmmm yyyy")</f>
        <v>March 2015</v>
      </c>
      <c r="S49" s="2">
        <v>42088</v>
      </c>
      <c r="T49" s="1" t="s">
        <v>21</v>
      </c>
      <c r="U49" s="1">
        <f>Table13[[#This Row],[Ship Date]]-Table13[[#This Row],[Order Date]]</f>
        <v>3</v>
      </c>
      <c r="V49" s="1" t="str">
        <f>IF(Table13[[#This Row],[Days to Ship]]&lt;=1, "Fast", IF(Table13[[#This Row],[Days to Ship]]&lt;=3, "Meduim", "High"))</f>
        <v>Meduim</v>
      </c>
      <c r="W49" s="1">
        <v>95687</v>
      </c>
      <c r="X49" s="1" t="s">
        <v>32</v>
      </c>
      <c r="Y49" s="1" t="s">
        <v>129</v>
      </c>
      <c r="Z49" s="1" t="s">
        <v>37</v>
      </c>
      <c r="AA49" s="1" t="s">
        <v>1097</v>
      </c>
      <c r="AB49" s="1" t="s">
        <v>34</v>
      </c>
      <c r="AC49" s="1" t="s">
        <v>123</v>
      </c>
      <c r="AD49" s="1" t="s">
        <v>81</v>
      </c>
      <c r="AE49" s="1" t="s">
        <v>108</v>
      </c>
      <c r="AF49" s="1"/>
      <c r="AK49" s="1"/>
    </row>
    <row r="50" spans="1:37" x14ac:dyDescent="0.35">
      <c r="A50" s="1">
        <v>91</v>
      </c>
      <c r="B50" s="1" t="str">
        <f>VLOOKUP(Table13[[#This Row],[Customer ID]],'Customer Lookup'!A:B,2,)</f>
        <v>Wallace Werner</v>
      </c>
      <c r="C50" s="1">
        <v>87175</v>
      </c>
      <c r="D50" s="1" t="str">
        <f>_xlfn.XLOOKUP(Table13[[#This Row],[Product Sub-Category]],'Product Lookup'!A:A,'Product Lookup'!B:B)</f>
        <v>Pens</v>
      </c>
      <c r="E50" s="1">
        <v>9</v>
      </c>
      <c r="F50" s="4">
        <v>19.84</v>
      </c>
      <c r="G50" s="4">
        <f>Table13[[#This Row],[Unit Price]]*Table13[[#This Row],[Quantity ordered]]</f>
        <v>178.56</v>
      </c>
      <c r="H50" s="1">
        <v>0.05</v>
      </c>
      <c r="I50" s="5">
        <v>0.05</v>
      </c>
      <c r="J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" s="6">
        <f>Table13[[#This Row],[Total Price(Before Discount)]]*Table13[[#This Row],[Discount]]</f>
        <v>8.9280000000000008</v>
      </c>
      <c r="L50" s="6">
        <f>Table13[[#This Row],[Total Price(Before Discount)]]-Table13[[#This Row],[Discount Amount]]</f>
        <v>169.63200000000001</v>
      </c>
      <c r="M50" s="6" t="str">
        <f>IF(Table13[[#This Row],[Total Price(After Discount)]]&gt;=5000, "High Order", "Low order")</f>
        <v>Low order</v>
      </c>
      <c r="N50" s="2">
        <v>42141</v>
      </c>
      <c r="O50" s="2" t="str">
        <f>TEXT(Table13[[#This Row],[Order Date]],"dddd")</f>
        <v>Sunday</v>
      </c>
      <c r="P50" s="2" t="str">
        <f>TEXT(Table13[[#This Row],[Order Date]],"mmmm")</f>
        <v>May</v>
      </c>
      <c r="Q50" s="2" t="str">
        <f>TEXT(Table13[[#This Row],[Order Date]],"yyyy")</f>
        <v>2015</v>
      </c>
      <c r="R50" s="2" t="str">
        <f>TEXT(Table13[[#This Row],[Order Date]], "mmmm yyyy")</f>
        <v>May 2015</v>
      </c>
      <c r="S50" s="2">
        <v>42142</v>
      </c>
      <c r="T50" s="1" t="s">
        <v>21</v>
      </c>
      <c r="U50" s="1">
        <f>Table13[[#This Row],[Ship Date]]-Table13[[#This Row],[Order Date]]</f>
        <v>1</v>
      </c>
      <c r="V50" s="1" t="str">
        <f>IF(Table13[[#This Row],[Days to Ship]]&lt;=1, "Fast", IF(Table13[[#This Row],[Days to Ship]]&lt;=3, "Meduim", "High"))</f>
        <v>Fast</v>
      </c>
      <c r="W50" s="1">
        <v>94591</v>
      </c>
      <c r="X50" s="1" t="s">
        <v>32</v>
      </c>
      <c r="Y50" s="1" t="s">
        <v>133</v>
      </c>
      <c r="Z50" s="1" t="s">
        <v>37</v>
      </c>
      <c r="AA50" s="1" t="s">
        <v>1097</v>
      </c>
      <c r="AB50" s="1" t="s">
        <v>58</v>
      </c>
      <c r="AC50" s="1" t="s">
        <v>25</v>
      </c>
      <c r="AD50" s="1" t="s">
        <v>42</v>
      </c>
      <c r="AE50" s="1" t="s">
        <v>26</v>
      </c>
      <c r="AF50" s="1"/>
      <c r="AK50" s="1"/>
    </row>
    <row r="51" spans="1:37" x14ac:dyDescent="0.35">
      <c r="A51" s="1">
        <v>91</v>
      </c>
      <c r="B51" s="1" t="str">
        <f>VLOOKUP(Table13[[#This Row],[Customer ID]],'Customer Lookup'!A:B,2,)</f>
        <v>Wallace Werner</v>
      </c>
      <c r="C51" s="1">
        <v>87176</v>
      </c>
      <c r="D51" s="1" t="str">
        <f>_xlfn.XLOOKUP(Table13[[#This Row],[Product Sub-Category]],'Product Lookup'!A:A,'Product Lookup'!B:B)</f>
        <v>Paper</v>
      </c>
      <c r="E51" s="1">
        <v>10</v>
      </c>
      <c r="F51" s="4">
        <v>5.18</v>
      </c>
      <c r="G51" s="4">
        <f>Table13[[#This Row],[Unit Price]]*Table13[[#This Row],[Quantity ordered]]</f>
        <v>51.8</v>
      </c>
      <c r="H51" s="1">
        <v>0.05</v>
      </c>
      <c r="I51" s="5">
        <v>0.05</v>
      </c>
      <c r="J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" s="6">
        <f>Table13[[#This Row],[Total Price(Before Discount)]]*Table13[[#This Row],[Discount]]</f>
        <v>2.59</v>
      </c>
      <c r="L51" s="6">
        <f>Table13[[#This Row],[Total Price(Before Discount)]]-Table13[[#This Row],[Discount Amount]]</f>
        <v>49.209999999999994</v>
      </c>
      <c r="M51" s="6" t="str">
        <f>IF(Table13[[#This Row],[Total Price(After Discount)]]&gt;=5000, "High Order", "Low order")</f>
        <v>Low order</v>
      </c>
      <c r="N51" s="2">
        <v>42053</v>
      </c>
      <c r="O51" s="2" t="str">
        <f>TEXT(Table13[[#This Row],[Order Date]],"dddd")</f>
        <v>Wednesday</v>
      </c>
      <c r="P51" s="2" t="str">
        <f>TEXT(Table13[[#This Row],[Order Date]],"mmmm")</f>
        <v>February</v>
      </c>
      <c r="Q51" s="2" t="str">
        <f>TEXT(Table13[[#This Row],[Order Date]],"yyyy")</f>
        <v>2015</v>
      </c>
      <c r="R51" s="2" t="str">
        <f>TEXT(Table13[[#This Row],[Order Date]], "mmmm yyyy")</f>
        <v>February 2015</v>
      </c>
      <c r="S51" s="2">
        <v>42055</v>
      </c>
      <c r="T51" s="1" t="s">
        <v>50</v>
      </c>
      <c r="U51" s="1">
        <f>Table13[[#This Row],[Ship Date]]-Table13[[#This Row],[Order Date]]</f>
        <v>2</v>
      </c>
      <c r="V51" s="1" t="str">
        <f>IF(Table13[[#This Row],[Days to Ship]]&lt;=1, "Fast", IF(Table13[[#This Row],[Days to Ship]]&lt;=3, "Meduim", "High"))</f>
        <v>Meduim</v>
      </c>
      <c r="W51" s="1">
        <v>94591</v>
      </c>
      <c r="X51" s="1" t="s">
        <v>32</v>
      </c>
      <c r="Y51" s="1" t="s">
        <v>133</v>
      </c>
      <c r="Z51" s="1" t="s">
        <v>37</v>
      </c>
      <c r="AA51" s="1" t="s">
        <v>1097</v>
      </c>
      <c r="AB51" s="1" t="s">
        <v>58</v>
      </c>
      <c r="AC51" s="1" t="s">
        <v>83</v>
      </c>
      <c r="AD51" s="1" t="s">
        <v>42</v>
      </c>
      <c r="AE51" s="1" t="s">
        <v>26</v>
      </c>
      <c r="AF51" s="1"/>
      <c r="AK51" s="1"/>
    </row>
    <row r="52" spans="1:37" x14ac:dyDescent="0.35">
      <c r="A52" s="1">
        <v>91</v>
      </c>
      <c r="B52" s="1" t="str">
        <f>VLOOKUP(Table13[[#This Row],[Customer ID]],'Customer Lookup'!A:B,2,)</f>
        <v>Wallace Werner</v>
      </c>
      <c r="C52" s="1">
        <v>87177</v>
      </c>
      <c r="D52" s="1" t="str">
        <f>_xlfn.XLOOKUP(Table13[[#This Row],[Product Sub-Category]],'Product Lookup'!A:A,'Product Lookup'!B:B)</f>
        <v>Telephones</v>
      </c>
      <c r="E52" s="1">
        <v>23</v>
      </c>
      <c r="F52" s="4">
        <v>175.99</v>
      </c>
      <c r="G52" s="4">
        <f>Table13[[#This Row],[Unit Price]]*Table13[[#This Row],[Quantity ordered]]</f>
        <v>4047.7700000000004</v>
      </c>
      <c r="H52" s="1">
        <v>0.1</v>
      </c>
      <c r="I52" s="5">
        <v>0.1</v>
      </c>
      <c r="J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2" s="6">
        <f>Table13[[#This Row],[Total Price(Before Discount)]]*Table13[[#This Row],[Discount]]</f>
        <v>404.77700000000004</v>
      </c>
      <c r="L52" s="6">
        <f>Table13[[#This Row],[Total Price(Before Discount)]]-Table13[[#This Row],[Discount Amount]]</f>
        <v>3642.9930000000004</v>
      </c>
      <c r="M52" s="6" t="str">
        <f>IF(Table13[[#This Row],[Total Price(After Discount)]]&gt;=5000, "High Order", "Low order")</f>
        <v>Low order</v>
      </c>
      <c r="N52" s="2">
        <v>42067</v>
      </c>
      <c r="O52" s="2" t="str">
        <f>TEXT(Table13[[#This Row],[Order Date]],"dddd")</f>
        <v>Wednesday</v>
      </c>
      <c r="P52" s="2" t="str">
        <f>TEXT(Table13[[#This Row],[Order Date]],"mmmm")</f>
        <v>March</v>
      </c>
      <c r="Q52" s="2" t="str">
        <f>TEXT(Table13[[#This Row],[Order Date]],"yyyy")</f>
        <v>2015</v>
      </c>
      <c r="R52" s="2" t="str">
        <f>TEXT(Table13[[#This Row],[Order Date]], "mmmm yyyy")</f>
        <v>March 2015</v>
      </c>
      <c r="S52" s="2">
        <v>42069</v>
      </c>
      <c r="T52" s="1" t="s">
        <v>50</v>
      </c>
      <c r="U52" s="1">
        <f>Table13[[#This Row],[Ship Date]]-Table13[[#This Row],[Order Date]]</f>
        <v>2</v>
      </c>
      <c r="V52" s="1" t="str">
        <f>IF(Table13[[#This Row],[Days to Ship]]&lt;=1, "Fast", IF(Table13[[#This Row],[Days to Ship]]&lt;=3, "Meduim", "High"))</f>
        <v>Meduim</v>
      </c>
      <c r="W52" s="1">
        <v>94591</v>
      </c>
      <c r="X52" s="1" t="s">
        <v>32</v>
      </c>
      <c r="Y52" s="1" t="s">
        <v>133</v>
      </c>
      <c r="Z52" s="1" t="s">
        <v>37</v>
      </c>
      <c r="AA52" s="1" t="s">
        <v>2245</v>
      </c>
      <c r="AB52" s="1" t="s">
        <v>73</v>
      </c>
      <c r="AC52" s="1" t="s">
        <v>2234</v>
      </c>
      <c r="AD52" s="1" t="s">
        <v>81</v>
      </c>
      <c r="AE52" s="1" t="s">
        <v>53</v>
      </c>
      <c r="AF52" s="1"/>
      <c r="AK52" s="1"/>
    </row>
    <row r="53" spans="1:37" x14ac:dyDescent="0.35">
      <c r="A53" s="1">
        <v>92</v>
      </c>
      <c r="B53" s="1" t="str">
        <f>VLOOKUP(Table13[[#This Row],[Customer ID]],'Customer Lookup'!A:B,2,)</f>
        <v>Victoria Baker Hoover</v>
      </c>
      <c r="C53" s="1">
        <v>87175</v>
      </c>
      <c r="D53" s="1" t="str">
        <f>_xlfn.XLOOKUP(Table13[[#This Row],[Product Sub-Category]],'Product Lookup'!A:A,'Product Lookup'!B:B)</f>
        <v>Paper</v>
      </c>
      <c r="E53" s="1">
        <v>16</v>
      </c>
      <c r="F53" s="4">
        <v>8.34</v>
      </c>
      <c r="G53" s="4">
        <f>Table13[[#This Row],[Unit Price]]*Table13[[#This Row],[Quantity ordered]]</f>
        <v>133.44</v>
      </c>
      <c r="H53" s="1">
        <v>0.05</v>
      </c>
      <c r="I53" s="5">
        <v>0.05</v>
      </c>
      <c r="J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" s="6">
        <f>Table13[[#This Row],[Total Price(Before Discount)]]*Table13[[#This Row],[Discount]]</f>
        <v>6.6720000000000006</v>
      </c>
      <c r="L53" s="6">
        <f>Table13[[#This Row],[Total Price(Before Discount)]]-Table13[[#This Row],[Discount Amount]]</f>
        <v>126.768</v>
      </c>
      <c r="M53" s="6" t="str">
        <f>IF(Table13[[#This Row],[Total Price(After Discount)]]&gt;=5000, "High Order", "Low order")</f>
        <v>Low order</v>
      </c>
      <c r="N53" s="2">
        <v>42141</v>
      </c>
      <c r="O53" s="2" t="str">
        <f>TEXT(Table13[[#This Row],[Order Date]],"dddd")</f>
        <v>Sunday</v>
      </c>
      <c r="P53" s="2" t="str">
        <f>TEXT(Table13[[#This Row],[Order Date]],"mmmm")</f>
        <v>May</v>
      </c>
      <c r="Q53" s="2" t="str">
        <f>TEXT(Table13[[#This Row],[Order Date]],"yyyy")</f>
        <v>2015</v>
      </c>
      <c r="R53" s="2" t="str">
        <f>TEXT(Table13[[#This Row],[Order Date]], "mmmm yyyy")</f>
        <v>May 2015</v>
      </c>
      <c r="S53" s="2">
        <v>42143</v>
      </c>
      <c r="T53" s="1" t="s">
        <v>21</v>
      </c>
      <c r="U53" s="1">
        <f>Table13[[#This Row],[Ship Date]]-Table13[[#This Row],[Order Date]]</f>
        <v>2</v>
      </c>
      <c r="V53" s="1" t="str">
        <f>IF(Table13[[#This Row],[Days to Ship]]&lt;=1, "Fast", IF(Table13[[#This Row],[Days to Ship]]&lt;=3, "Meduim", "High"))</f>
        <v>Meduim</v>
      </c>
      <c r="W53" s="1">
        <v>70056</v>
      </c>
      <c r="X53" s="1" t="s">
        <v>32</v>
      </c>
      <c r="Y53" s="1" t="s">
        <v>139</v>
      </c>
      <c r="Z53" s="1" t="s">
        <v>138</v>
      </c>
      <c r="AA53" s="1" t="s">
        <v>2245</v>
      </c>
      <c r="AB53" s="1" t="s">
        <v>58</v>
      </c>
      <c r="AC53" s="1" t="s">
        <v>83</v>
      </c>
      <c r="AD53" s="1" t="s">
        <v>42</v>
      </c>
      <c r="AE53" s="1" t="s">
        <v>26</v>
      </c>
      <c r="AF53" s="1"/>
      <c r="AK53" s="1"/>
    </row>
    <row r="54" spans="1:37" x14ac:dyDescent="0.35">
      <c r="A54" s="1">
        <v>92</v>
      </c>
      <c r="B54" s="1" t="str">
        <f>VLOOKUP(Table13[[#This Row],[Customer ID]],'Customer Lookup'!A:B,2,)</f>
        <v>Victoria Baker Hoover</v>
      </c>
      <c r="C54" s="1">
        <v>87175</v>
      </c>
      <c r="D54" s="1" t="str">
        <f>_xlfn.XLOOKUP(Table13[[#This Row],[Product Sub-Category]],'Product Lookup'!A:A,'Product Lookup'!B:B)</f>
        <v>Paper</v>
      </c>
      <c r="E54" s="1">
        <v>9</v>
      </c>
      <c r="F54" s="4">
        <v>4.9800000000000004</v>
      </c>
      <c r="G54" s="4">
        <f>Table13[[#This Row],[Unit Price]]*Table13[[#This Row],[Quantity ordered]]</f>
        <v>44.820000000000007</v>
      </c>
      <c r="H54" s="1">
        <v>0.05</v>
      </c>
      <c r="I54" s="5">
        <v>0.05</v>
      </c>
      <c r="J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" s="6">
        <f>Table13[[#This Row],[Total Price(Before Discount)]]*Table13[[#This Row],[Discount]]</f>
        <v>2.2410000000000005</v>
      </c>
      <c r="L54" s="6">
        <f>Table13[[#This Row],[Total Price(Before Discount)]]-Table13[[#This Row],[Discount Amount]]</f>
        <v>42.579000000000008</v>
      </c>
      <c r="M54" s="6" t="str">
        <f>IF(Table13[[#This Row],[Total Price(After Discount)]]&gt;=5000, "High Order", "Low order")</f>
        <v>Low order</v>
      </c>
      <c r="N54" s="2">
        <v>42141</v>
      </c>
      <c r="O54" s="2" t="str">
        <f>TEXT(Table13[[#This Row],[Order Date]],"dddd")</f>
        <v>Sunday</v>
      </c>
      <c r="P54" s="2" t="str">
        <f>TEXT(Table13[[#This Row],[Order Date]],"mmmm")</f>
        <v>May</v>
      </c>
      <c r="Q54" s="2" t="str">
        <f>TEXT(Table13[[#This Row],[Order Date]],"yyyy")</f>
        <v>2015</v>
      </c>
      <c r="R54" s="2" t="str">
        <f>TEXT(Table13[[#This Row],[Order Date]], "mmmm yyyy")</f>
        <v>May 2015</v>
      </c>
      <c r="S54" s="2">
        <v>42142</v>
      </c>
      <c r="T54" s="1" t="s">
        <v>21</v>
      </c>
      <c r="U54" s="1">
        <f>Table13[[#This Row],[Ship Date]]-Table13[[#This Row],[Order Date]]</f>
        <v>1</v>
      </c>
      <c r="V54" s="1" t="str">
        <f>IF(Table13[[#This Row],[Days to Ship]]&lt;=1, "Fast", IF(Table13[[#This Row],[Days to Ship]]&lt;=3, "Meduim", "High"))</f>
        <v>Fast</v>
      </c>
      <c r="W54" s="1">
        <v>70056</v>
      </c>
      <c r="X54" s="1" t="s">
        <v>32</v>
      </c>
      <c r="Y54" s="1" t="s">
        <v>139</v>
      </c>
      <c r="Z54" s="1" t="s">
        <v>138</v>
      </c>
      <c r="AA54" s="1" t="s">
        <v>2245</v>
      </c>
      <c r="AB54" s="1" t="s">
        <v>58</v>
      </c>
      <c r="AC54" s="1" t="s">
        <v>83</v>
      </c>
      <c r="AD54" s="1" t="s">
        <v>42</v>
      </c>
      <c r="AE54" s="1" t="s">
        <v>53</v>
      </c>
      <c r="AF54" s="1"/>
      <c r="AK54" s="1"/>
    </row>
    <row r="55" spans="1:37" x14ac:dyDescent="0.35">
      <c r="A55" s="1">
        <v>92</v>
      </c>
      <c r="B55" s="1" t="str">
        <f>VLOOKUP(Table13[[#This Row],[Customer ID]],'Customer Lookup'!A:B,2,)</f>
        <v>Victoria Baker Hoover</v>
      </c>
      <c r="C55" s="1">
        <v>87178</v>
      </c>
      <c r="D55" s="1" t="str">
        <f>_xlfn.XLOOKUP(Table13[[#This Row],[Product Sub-Category]],'Product Lookup'!A:A,'Product Lookup'!B:B)</f>
        <v>Scissors</v>
      </c>
      <c r="E55" s="1">
        <v>16</v>
      </c>
      <c r="F55" s="4">
        <v>12.98</v>
      </c>
      <c r="G55" s="4">
        <f>Table13[[#This Row],[Unit Price]]*Table13[[#This Row],[Quantity ordered]]</f>
        <v>207.68</v>
      </c>
      <c r="H55" s="1">
        <v>0.05</v>
      </c>
      <c r="I55" s="5">
        <v>0.05</v>
      </c>
      <c r="J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" s="6">
        <f>Table13[[#This Row],[Total Price(Before Discount)]]*Table13[[#This Row],[Discount]]</f>
        <v>10.384</v>
      </c>
      <c r="L55" s="6">
        <f>Table13[[#This Row],[Total Price(Before Discount)]]-Table13[[#This Row],[Discount Amount]]</f>
        <v>197.29599999999999</v>
      </c>
      <c r="M55" s="6" t="str">
        <f>IF(Table13[[#This Row],[Total Price(After Discount)]]&gt;=5000, "High Order", "Low order")</f>
        <v>Low order</v>
      </c>
      <c r="N55" s="2">
        <v>42162</v>
      </c>
      <c r="O55" s="2" t="str">
        <f>TEXT(Table13[[#This Row],[Order Date]],"dddd")</f>
        <v>Sunday</v>
      </c>
      <c r="P55" s="2" t="str">
        <f>TEXT(Table13[[#This Row],[Order Date]],"mmmm")</f>
        <v>June</v>
      </c>
      <c r="Q55" s="2" t="str">
        <f>TEXT(Table13[[#This Row],[Order Date]],"yyyy")</f>
        <v>2015</v>
      </c>
      <c r="R55" s="2" t="str">
        <f>TEXT(Table13[[#This Row],[Order Date]], "mmmm yyyy")</f>
        <v>June 2015</v>
      </c>
      <c r="S55" s="2">
        <v>42164</v>
      </c>
      <c r="T55" s="1" t="s">
        <v>50</v>
      </c>
      <c r="U55" s="1">
        <f>Table13[[#This Row],[Ship Date]]-Table13[[#This Row],[Order Date]]</f>
        <v>2</v>
      </c>
      <c r="V55" s="1" t="str">
        <f>IF(Table13[[#This Row],[Days to Ship]]&lt;=1, "Fast", IF(Table13[[#This Row],[Days to Ship]]&lt;=3, "Meduim", "High"))</f>
        <v>Meduim</v>
      </c>
      <c r="W55" s="1">
        <v>70056</v>
      </c>
      <c r="X55" s="1" t="s">
        <v>22</v>
      </c>
      <c r="Y55" s="1" t="s">
        <v>139</v>
      </c>
      <c r="Z55" s="1" t="s">
        <v>138</v>
      </c>
      <c r="AA55" s="1" t="s">
        <v>2244</v>
      </c>
      <c r="AB55" s="1" t="s">
        <v>58</v>
      </c>
      <c r="AC55" s="1" t="s">
        <v>2239</v>
      </c>
      <c r="AD55" s="1" t="s">
        <v>81</v>
      </c>
      <c r="AE55" s="1" t="s">
        <v>44</v>
      </c>
      <c r="AF55" s="1"/>
      <c r="AK55" s="1"/>
    </row>
    <row r="56" spans="1:37" x14ac:dyDescent="0.35">
      <c r="A56" s="1">
        <v>94</v>
      </c>
      <c r="B56" s="1" t="str">
        <f>VLOOKUP(Table13[[#This Row],[Customer ID]],'Customer Lookup'!A:B,2,)</f>
        <v>Eddie House Mueller</v>
      </c>
      <c r="C56" s="1">
        <v>44231</v>
      </c>
      <c r="D56" s="1" t="str">
        <f>_xlfn.XLOOKUP(Table13[[#This Row],[Product Sub-Category]],'Product Lookup'!A:A,'Product Lookup'!B:B)</f>
        <v>Chairs</v>
      </c>
      <c r="E56" s="1">
        <v>37</v>
      </c>
      <c r="F56" s="4">
        <v>160.97999999999999</v>
      </c>
      <c r="G56" s="4">
        <f>Table13[[#This Row],[Unit Price]]*Table13[[#This Row],[Quantity ordered]]</f>
        <v>5956.2599999999993</v>
      </c>
      <c r="H56" s="1">
        <v>0.1</v>
      </c>
      <c r="I56" s="5">
        <v>0.1</v>
      </c>
      <c r="J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6" s="6">
        <f>Table13[[#This Row],[Total Price(Before Discount)]]*Table13[[#This Row],[Discount]]</f>
        <v>595.62599999999998</v>
      </c>
      <c r="L56" s="6">
        <f>Table13[[#This Row],[Total Price(Before Discount)]]-Table13[[#This Row],[Discount Amount]]</f>
        <v>5360.6339999999991</v>
      </c>
      <c r="M56" s="6" t="str">
        <f>IF(Table13[[#This Row],[Total Price(After Discount)]]&gt;=5000, "High Order", "Low order")</f>
        <v>High Order</v>
      </c>
      <c r="N56" s="2">
        <v>42127</v>
      </c>
      <c r="O56" s="2" t="str">
        <f>TEXT(Table13[[#This Row],[Order Date]],"dddd")</f>
        <v>Sunday</v>
      </c>
      <c r="P56" s="2" t="str">
        <f>TEXT(Table13[[#This Row],[Order Date]],"mmmm")</f>
        <v>May</v>
      </c>
      <c r="Q56" s="2" t="str">
        <f>TEXT(Table13[[#This Row],[Order Date]],"yyyy")</f>
        <v>2015</v>
      </c>
      <c r="R56" s="2" t="str">
        <f>TEXT(Table13[[#This Row],[Order Date]], "mmmm yyyy")</f>
        <v>May 2015</v>
      </c>
      <c r="S56" s="2">
        <v>42129</v>
      </c>
      <c r="T56" s="1" t="s">
        <v>31</v>
      </c>
      <c r="U56" s="1">
        <f>Table13[[#This Row],[Ship Date]]-Table13[[#This Row],[Order Date]]</f>
        <v>2</v>
      </c>
      <c r="V56" s="1" t="str">
        <f>IF(Table13[[#This Row],[Days to Ship]]&lt;=1, "Fast", IF(Table13[[#This Row],[Days to Ship]]&lt;=3, "Meduim", "High"))</f>
        <v>Meduim</v>
      </c>
      <c r="W56" s="1">
        <v>60601</v>
      </c>
      <c r="X56" s="1" t="s">
        <v>32</v>
      </c>
      <c r="Y56" s="1" t="s">
        <v>143</v>
      </c>
      <c r="Z56" s="1" t="s">
        <v>142</v>
      </c>
      <c r="AA56" s="1" t="s">
        <v>2244</v>
      </c>
      <c r="AB56" s="1" t="s">
        <v>34</v>
      </c>
      <c r="AC56" s="1" t="s">
        <v>35</v>
      </c>
      <c r="AD56" s="1" t="s">
        <v>42</v>
      </c>
      <c r="AE56" s="1" t="s">
        <v>36</v>
      </c>
      <c r="AF56" s="1"/>
      <c r="AK56" s="1"/>
    </row>
    <row r="57" spans="1:37" x14ac:dyDescent="0.35">
      <c r="A57" s="1">
        <v>94</v>
      </c>
      <c r="B57" s="1" t="str">
        <f>VLOOKUP(Table13[[#This Row],[Customer ID]],'Customer Lookup'!A:B,2,)</f>
        <v>Eddie House Mueller</v>
      </c>
      <c r="C57" s="1">
        <v>44231</v>
      </c>
      <c r="D57" s="1" t="str">
        <f>_xlfn.XLOOKUP(Table13[[#This Row],[Product Sub-Category]],'Product Lookup'!A:A,'Product Lookup'!B:B)</f>
        <v>Computer Peripherals</v>
      </c>
      <c r="E57" s="1">
        <v>146</v>
      </c>
      <c r="F57" s="4">
        <v>17.98</v>
      </c>
      <c r="G57" s="4">
        <f>Table13[[#This Row],[Unit Price]]*Table13[[#This Row],[Quantity ordered]]</f>
        <v>2625.08</v>
      </c>
      <c r="H57" s="1">
        <v>0.05</v>
      </c>
      <c r="I57" s="5">
        <v>0.05</v>
      </c>
      <c r="J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" s="6">
        <f>Table13[[#This Row],[Total Price(Before Discount)]]*Table13[[#This Row],[Discount]]</f>
        <v>131.25399999999999</v>
      </c>
      <c r="L57" s="6">
        <f>Table13[[#This Row],[Total Price(Before Discount)]]-Table13[[#This Row],[Discount Amount]]</f>
        <v>2493.826</v>
      </c>
      <c r="M57" s="6" t="str">
        <f>IF(Table13[[#This Row],[Total Price(After Discount)]]&gt;=5000, "High Order", "Low order")</f>
        <v>Low order</v>
      </c>
      <c r="N57" s="2">
        <v>42127</v>
      </c>
      <c r="O57" s="2" t="str">
        <f>TEXT(Table13[[#This Row],[Order Date]],"dddd")</f>
        <v>Sunday</v>
      </c>
      <c r="P57" s="2" t="str">
        <f>TEXT(Table13[[#This Row],[Order Date]],"mmmm")</f>
        <v>May</v>
      </c>
      <c r="Q57" s="2" t="str">
        <f>TEXT(Table13[[#This Row],[Order Date]],"yyyy")</f>
        <v>2015</v>
      </c>
      <c r="R57" s="2" t="str">
        <f>TEXT(Table13[[#This Row],[Order Date]], "mmmm yyyy")</f>
        <v>May 2015</v>
      </c>
      <c r="S57" s="2">
        <v>42129</v>
      </c>
      <c r="T57" s="1" t="s">
        <v>31</v>
      </c>
      <c r="U57" s="1">
        <f>Table13[[#This Row],[Ship Date]]-Table13[[#This Row],[Order Date]]</f>
        <v>2</v>
      </c>
      <c r="V57" s="1" t="str">
        <f>IF(Table13[[#This Row],[Days to Ship]]&lt;=1, "Fast", IF(Table13[[#This Row],[Days to Ship]]&lt;=3, "Meduim", "High"))</f>
        <v>Meduim</v>
      </c>
      <c r="W57" s="1">
        <v>60601</v>
      </c>
      <c r="X57" s="1" t="s">
        <v>32</v>
      </c>
      <c r="Y57" s="1" t="s">
        <v>143</v>
      </c>
      <c r="Z57" s="1" t="s">
        <v>142</v>
      </c>
      <c r="AA57" s="1" t="s">
        <v>2244</v>
      </c>
      <c r="AB57" s="1" t="s">
        <v>73</v>
      </c>
      <c r="AC57" s="1" t="s">
        <v>144</v>
      </c>
      <c r="AD57" s="1" t="s">
        <v>42</v>
      </c>
      <c r="AE57" s="1" t="s">
        <v>53</v>
      </c>
      <c r="AF57" s="1"/>
      <c r="AK57" s="1"/>
    </row>
    <row r="58" spans="1:37" x14ac:dyDescent="0.35">
      <c r="A58" s="1">
        <v>97</v>
      </c>
      <c r="B58" s="1" t="str">
        <f>VLOOKUP(Table13[[#This Row],[Customer ID]],'Customer Lookup'!A:B,2,)</f>
        <v>Max McKenna</v>
      </c>
      <c r="C58" s="1">
        <v>87306</v>
      </c>
      <c r="D58" s="1" t="str">
        <f>_xlfn.XLOOKUP(Table13[[#This Row],[Product Sub-Category]],'Product Lookup'!A:A,'Product Lookup'!B:B)</f>
        <v>Chairs</v>
      </c>
      <c r="E58" s="1">
        <v>9</v>
      </c>
      <c r="F58" s="4">
        <v>160.97999999999999</v>
      </c>
      <c r="G58" s="4">
        <f>Table13[[#This Row],[Unit Price]]*Table13[[#This Row],[Quantity ordered]]</f>
        <v>1448.82</v>
      </c>
      <c r="H58" s="1">
        <v>0.1</v>
      </c>
      <c r="I58" s="5">
        <v>0.1</v>
      </c>
      <c r="J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8" s="6">
        <f>Table13[[#This Row],[Total Price(Before Discount)]]*Table13[[#This Row],[Discount]]</f>
        <v>144.88200000000001</v>
      </c>
      <c r="L58" s="6">
        <f>Table13[[#This Row],[Total Price(Before Discount)]]-Table13[[#This Row],[Discount Amount]]</f>
        <v>1303.9379999999999</v>
      </c>
      <c r="M58" s="6" t="str">
        <f>IF(Table13[[#This Row],[Total Price(After Discount)]]&gt;=5000, "High Order", "Low order")</f>
        <v>Low order</v>
      </c>
      <c r="N58" s="2">
        <v>42127</v>
      </c>
      <c r="O58" s="2" t="str">
        <f>TEXT(Table13[[#This Row],[Order Date]],"dddd")</f>
        <v>Sunday</v>
      </c>
      <c r="P58" s="2" t="str">
        <f>TEXT(Table13[[#This Row],[Order Date]],"mmmm")</f>
        <v>May</v>
      </c>
      <c r="Q58" s="2" t="str">
        <f>TEXT(Table13[[#This Row],[Order Date]],"yyyy")</f>
        <v>2015</v>
      </c>
      <c r="R58" s="2" t="str">
        <f>TEXT(Table13[[#This Row],[Order Date]], "mmmm yyyy")</f>
        <v>May 2015</v>
      </c>
      <c r="S58" s="2">
        <v>42129</v>
      </c>
      <c r="T58" s="1" t="s">
        <v>31</v>
      </c>
      <c r="U58" s="1">
        <f>Table13[[#This Row],[Ship Date]]-Table13[[#This Row],[Order Date]]</f>
        <v>2</v>
      </c>
      <c r="V58" s="1" t="str">
        <f>IF(Table13[[#This Row],[Days to Ship]]&lt;=1, "Fast", IF(Table13[[#This Row],[Days to Ship]]&lt;=3, "Meduim", "High"))</f>
        <v>Meduim</v>
      </c>
      <c r="W58" s="1">
        <v>66502</v>
      </c>
      <c r="X58" s="1" t="s">
        <v>32</v>
      </c>
      <c r="Y58" s="1" t="s">
        <v>146</v>
      </c>
      <c r="Z58" s="1" t="s">
        <v>145</v>
      </c>
      <c r="AA58" s="1" t="s">
        <v>2244</v>
      </c>
      <c r="AB58" s="1" t="s">
        <v>34</v>
      </c>
      <c r="AC58" s="1" t="s">
        <v>35</v>
      </c>
      <c r="AD58" s="1" t="s">
        <v>42</v>
      </c>
      <c r="AE58" s="1" t="s">
        <v>36</v>
      </c>
      <c r="AF58" s="1"/>
      <c r="AK58" s="1"/>
    </row>
    <row r="59" spans="1:37" x14ac:dyDescent="0.35">
      <c r="A59" s="1">
        <v>97</v>
      </c>
      <c r="B59" s="1" t="str">
        <f>VLOOKUP(Table13[[#This Row],[Customer ID]],'Customer Lookup'!A:B,2,)</f>
        <v>Max McKenna</v>
      </c>
      <c r="C59" s="1">
        <v>87306</v>
      </c>
      <c r="D59" s="1" t="str">
        <f>_xlfn.XLOOKUP(Table13[[#This Row],[Product Sub-Category]],'Product Lookup'!A:A,'Product Lookup'!B:B)</f>
        <v>Telephones</v>
      </c>
      <c r="E59" s="1">
        <v>20</v>
      </c>
      <c r="F59" s="4">
        <v>115.99</v>
      </c>
      <c r="G59" s="4">
        <f>Table13[[#This Row],[Unit Price]]*Table13[[#This Row],[Quantity ordered]]</f>
        <v>2319.7999999999997</v>
      </c>
      <c r="H59" s="1">
        <v>0.1</v>
      </c>
      <c r="I59" s="5">
        <v>0.1</v>
      </c>
      <c r="J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9" s="6">
        <f>Table13[[#This Row],[Total Price(Before Discount)]]*Table13[[#This Row],[Discount]]</f>
        <v>231.98</v>
      </c>
      <c r="L59" s="6">
        <f>Table13[[#This Row],[Total Price(Before Discount)]]-Table13[[#This Row],[Discount Amount]]</f>
        <v>2087.8199999999997</v>
      </c>
      <c r="M59" s="6" t="str">
        <f>IF(Table13[[#This Row],[Total Price(After Discount)]]&gt;=5000, "High Order", "Low order")</f>
        <v>Low order</v>
      </c>
      <c r="N59" s="2">
        <v>42127</v>
      </c>
      <c r="O59" s="2" t="str">
        <f>TEXT(Table13[[#This Row],[Order Date]],"dddd")</f>
        <v>Sunday</v>
      </c>
      <c r="P59" s="2" t="str">
        <f>TEXT(Table13[[#This Row],[Order Date]],"mmmm")</f>
        <v>May</v>
      </c>
      <c r="Q59" s="2" t="str">
        <f>TEXT(Table13[[#This Row],[Order Date]],"yyyy")</f>
        <v>2015</v>
      </c>
      <c r="R59" s="2" t="str">
        <f>TEXT(Table13[[#This Row],[Order Date]], "mmmm yyyy")</f>
        <v>May 2015</v>
      </c>
      <c r="S59" s="2">
        <v>42128</v>
      </c>
      <c r="T59" s="1" t="s">
        <v>31</v>
      </c>
      <c r="U59" s="1">
        <f>Table13[[#This Row],[Ship Date]]-Table13[[#This Row],[Order Date]]</f>
        <v>1</v>
      </c>
      <c r="V59" s="1" t="str">
        <f>IF(Table13[[#This Row],[Days to Ship]]&lt;=1, "Fast", IF(Table13[[#This Row],[Days to Ship]]&lt;=3, "Meduim", "High"))</f>
        <v>Fast</v>
      </c>
      <c r="W59" s="1">
        <v>66502</v>
      </c>
      <c r="X59" s="1" t="s">
        <v>32</v>
      </c>
      <c r="Y59" s="1" t="s">
        <v>146</v>
      </c>
      <c r="Z59" s="1" t="s">
        <v>145</v>
      </c>
      <c r="AA59" s="1" t="s">
        <v>2243</v>
      </c>
      <c r="AB59" s="1" t="s">
        <v>73</v>
      </c>
      <c r="AC59" s="1" t="s">
        <v>2234</v>
      </c>
      <c r="AD59" s="1" t="s">
        <v>42</v>
      </c>
      <c r="AE59" s="1" t="s">
        <v>53</v>
      </c>
      <c r="AF59" s="1"/>
      <c r="AK59" s="1"/>
    </row>
    <row r="60" spans="1:37" x14ac:dyDescent="0.35">
      <c r="A60" s="1">
        <v>101</v>
      </c>
      <c r="B60" s="1" t="str">
        <f>VLOOKUP(Table13[[#This Row],[Customer ID]],'Customer Lookup'!A:B,2,)</f>
        <v>Claudia Boyle</v>
      </c>
      <c r="C60" s="1">
        <v>88205</v>
      </c>
      <c r="D60" s="1" t="str">
        <f>_xlfn.XLOOKUP(Table13[[#This Row],[Product Sub-Category]],'Product Lookup'!A:A,'Product Lookup'!B:B)</f>
        <v>Computer Peripherals</v>
      </c>
      <c r="E60" s="1">
        <v>16</v>
      </c>
      <c r="F60" s="4">
        <v>19.98</v>
      </c>
      <c r="G60" s="4">
        <f>Table13[[#This Row],[Unit Price]]*Table13[[#This Row],[Quantity ordered]]</f>
        <v>319.68</v>
      </c>
      <c r="H60" s="1">
        <v>0.05</v>
      </c>
      <c r="I60" s="5">
        <v>0.05</v>
      </c>
      <c r="J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" s="6">
        <f>Table13[[#This Row],[Total Price(Before Discount)]]*Table13[[#This Row],[Discount]]</f>
        <v>15.984000000000002</v>
      </c>
      <c r="L60" s="6">
        <f>Table13[[#This Row],[Total Price(Before Discount)]]-Table13[[#This Row],[Discount Amount]]</f>
        <v>303.69600000000003</v>
      </c>
      <c r="M60" s="6" t="str">
        <f>IF(Table13[[#This Row],[Total Price(After Discount)]]&gt;=5000, "High Order", "Low order")</f>
        <v>Low order</v>
      </c>
      <c r="N60" s="2">
        <v>42177</v>
      </c>
      <c r="O60" s="2" t="str">
        <f>TEXT(Table13[[#This Row],[Order Date]],"dddd")</f>
        <v>Monday</v>
      </c>
      <c r="P60" s="2" t="str">
        <f>TEXT(Table13[[#This Row],[Order Date]],"mmmm")</f>
        <v>June</v>
      </c>
      <c r="Q60" s="2" t="str">
        <f>TEXT(Table13[[#This Row],[Order Date]],"yyyy")</f>
        <v>2015</v>
      </c>
      <c r="R60" s="2" t="str">
        <f>TEXT(Table13[[#This Row],[Order Date]], "mmmm yyyy")</f>
        <v>June 2015</v>
      </c>
      <c r="S60" s="2">
        <v>42179</v>
      </c>
      <c r="T60" s="1" t="s">
        <v>50</v>
      </c>
      <c r="U60" s="1">
        <f>Table13[[#This Row],[Ship Date]]-Table13[[#This Row],[Order Date]]</f>
        <v>2</v>
      </c>
      <c r="V60" s="1" t="str">
        <f>IF(Table13[[#This Row],[Days to Ship]]&lt;=1, "Fast", IF(Table13[[#This Row],[Days to Ship]]&lt;=3, "Meduim", "High"))</f>
        <v>Meduim</v>
      </c>
      <c r="W60" s="1">
        <v>4005</v>
      </c>
      <c r="X60" s="1" t="s">
        <v>32</v>
      </c>
      <c r="Y60" s="1" t="s">
        <v>148</v>
      </c>
      <c r="Z60" s="1" t="s">
        <v>147</v>
      </c>
      <c r="AA60" s="1" t="s">
        <v>2243</v>
      </c>
      <c r="AB60" s="1" t="s">
        <v>73</v>
      </c>
      <c r="AC60" s="1" t="s">
        <v>144</v>
      </c>
      <c r="AD60" s="1" t="s">
        <v>104</v>
      </c>
      <c r="AE60" s="1" t="s">
        <v>53</v>
      </c>
      <c r="AF60" s="1"/>
      <c r="AK60" s="1"/>
    </row>
    <row r="61" spans="1:37" x14ac:dyDescent="0.35">
      <c r="A61" s="1">
        <v>102</v>
      </c>
      <c r="B61" s="1" t="str">
        <f>VLOOKUP(Table13[[#This Row],[Customer ID]],'Customer Lookup'!A:B,2,)</f>
        <v>Caroline Johnston</v>
      </c>
      <c r="C61" s="1">
        <v>42599</v>
      </c>
      <c r="D61" s="1" t="str">
        <f>_xlfn.XLOOKUP(Table13[[#This Row],[Product Sub-Category]],'Product Lookup'!A:A,'Product Lookup'!B:B)</f>
        <v>Bookcases</v>
      </c>
      <c r="E61" s="1">
        <v>31</v>
      </c>
      <c r="F61" s="4">
        <v>300.98</v>
      </c>
      <c r="G61" s="4">
        <f>Table13[[#This Row],[Unit Price]]*Table13[[#This Row],[Quantity ordered]]</f>
        <v>9330.380000000001</v>
      </c>
      <c r="H61" s="1">
        <v>0.1</v>
      </c>
      <c r="I61" s="5">
        <v>0.1</v>
      </c>
      <c r="J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1" s="6">
        <f>Table13[[#This Row],[Total Price(Before Discount)]]*Table13[[#This Row],[Discount]]</f>
        <v>933.03800000000012</v>
      </c>
      <c r="L61" s="6">
        <f>Table13[[#This Row],[Total Price(Before Discount)]]-Table13[[#This Row],[Discount Amount]]</f>
        <v>8397.3420000000006</v>
      </c>
      <c r="M61" s="6" t="str">
        <f>IF(Table13[[#This Row],[Total Price(After Discount)]]&gt;=5000, "High Order", "Low order")</f>
        <v>High Order</v>
      </c>
      <c r="N61" s="2">
        <v>42100</v>
      </c>
      <c r="O61" s="2" t="str">
        <f>TEXT(Table13[[#This Row],[Order Date]],"dddd")</f>
        <v>Monday</v>
      </c>
      <c r="P61" s="2" t="str">
        <f>TEXT(Table13[[#This Row],[Order Date]],"mmmm")</f>
        <v>April</v>
      </c>
      <c r="Q61" s="2" t="str">
        <f>TEXT(Table13[[#This Row],[Order Date]],"yyyy")</f>
        <v>2015</v>
      </c>
      <c r="R61" s="2" t="str">
        <f>TEXT(Table13[[#This Row],[Order Date]], "mmmm yyyy")</f>
        <v>April 2015</v>
      </c>
      <c r="S61" s="2">
        <v>42101</v>
      </c>
      <c r="T61" s="1" t="s">
        <v>50</v>
      </c>
      <c r="U61" s="1">
        <f>Table13[[#This Row],[Ship Date]]-Table13[[#This Row],[Order Date]]</f>
        <v>1</v>
      </c>
      <c r="V61" s="1" t="str">
        <f>IF(Table13[[#This Row],[Days to Ship]]&lt;=1, "Fast", IF(Table13[[#This Row],[Days to Ship]]&lt;=3, "Meduim", "High"))</f>
        <v>Fast</v>
      </c>
      <c r="W61" s="1">
        <v>2129</v>
      </c>
      <c r="X61" s="1" t="s">
        <v>32</v>
      </c>
      <c r="Y61" s="1" t="s">
        <v>153</v>
      </c>
      <c r="Z61" s="1" t="s">
        <v>152</v>
      </c>
      <c r="AA61" s="1" t="s">
        <v>2243</v>
      </c>
      <c r="AB61" s="1" t="s">
        <v>34</v>
      </c>
      <c r="AC61" s="1" t="s">
        <v>151</v>
      </c>
      <c r="AD61" s="1" t="s">
        <v>104</v>
      </c>
      <c r="AE61" s="1" t="s">
        <v>108</v>
      </c>
      <c r="AF61" s="1"/>
      <c r="AK61" s="1"/>
    </row>
    <row r="62" spans="1:37" x14ac:dyDescent="0.35">
      <c r="A62" s="1">
        <v>102</v>
      </c>
      <c r="B62" s="1" t="str">
        <f>VLOOKUP(Table13[[#This Row],[Customer ID]],'Customer Lookup'!A:B,2,)</f>
        <v>Caroline Johnston</v>
      </c>
      <c r="C62" s="1">
        <v>3397</v>
      </c>
      <c r="D62" s="1" t="str">
        <f>_xlfn.XLOOKUP(Table13[[#This Row],[Product Sub-Category]],'Product Lookup'!A:A,'Product Lookup'!B:B)</f>
        <v>Computer Peripherals</v>
      </c>
      <c r="E62" s="1">
        <v>65</v>
      </c>
      <c r="F62" s="4">
        <v>19.98</v>
      </c>
      <c r="G62" s="4">
        <f>Table13[[#This Row],[Unit Price]]*Table13[[#This Row],[Quantity ordered]]</f>
        <v>1298.7</v>
      </c>
      <c r="H62" s="1">
        <v>0.05</v>
      </c>
      <c r="I62" s="5">
        <v>0.05</v>
      </c>
      <c r="J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" s="6">
        <f>Table13[[#This Row],[Total Price(Before Discount)]]*Table13[[#This Row],[Discount]]</f>
        <v>64.935000000000002</v>
      </c>
      <c r="L62" s="6">
        <f>Table13[[#This Row],[Total Price(Before Discount)]]-Table13[[#This Row],[Discount Amount]]</f>
        <v>1233.7650000000001</v>
      </c>
      <c r="M62" s="6" t="str">
        <f>IF(Table13[[#This Row],[Total Price(After Discount)]]&gt;=5000, "High Order", "Low order")</f>
        <v>Low order</v>
      </c>
      <c r="N62" s="2">
        <v>42177</v>
      </c>
      <c r="O62" s="2" t="str">
        <f>TEXT(Table13[[#This Row],[Order Date]],"dddd")</f>
        <v>Monday</v>
      </c>
      <c r="P62" s="2" t="str">
        <f>TEXT(Table13[[#This Row],[Order Date]],"mmmm")</f>
        <v>June</v>
      </c>
      <c r="Q62" s="2" t="str">
        <f>TEXT(Table13[[#This Row],[Order Date]],"yyyy")</f>
        <v>2015</v>
      </c>
      <c r="R62" s="2" t="str">
        <f>TEXT(Table13[[#This Row],[Order Date]], "mmmm yyyy")</f>
        <v>June 2015</v>
      </c>
      <c r="S62" s="2">
        <v>42179</v>
      </c>
      <c r="T62" s="1" t="s">
        <v>50</v>
      </c>
      <c r="U62" s="1">
        <f>Table13[[#This Row],[Ship Date]]-Table13[[#This Row],[Order Date]]</f>
        <v>2</v>
      </c>
      <c r="V62" s="1" t="str">
        <f>IF(Table13[[#This Row],[Days to Ship]]&lt;=1, "Fast", IF(Table13[[#This Row],[Days to Ship]]&lt;=3, "Meduim", "High"))</f>
        <v>Meduim</v>
      </c>
      <c r="W62" s="1">
        <v>2129</v>
      </c>
      <c r="X62" s="1" t="s">
        <v>32</v>
      </c>
      <c r="Y62" s="1" t="s">
        <v>153</v>
      </c>
      <c r="Z62" s="1" t="s">
        <v>152</v>
      </c>
      <c r="AA62" s="1" t="s">
        <v>2243</v>
      </c>
      <c r="AB62" s="1" t="s">
        <v>73</v>
      </c>
      <c r="AC62" s="1" t="s">
        <v>144</v>
      </c>
      <c r="AD62" s="1" t="s">
        <v>104</v>
      </c>
      <c r="AE62" s="1" t="s">
        <v>53</v>
      </c>
      <c r="AF62" s="1"/>
      <c r="AK62" s="1"/>
    </row>
    <row r="63" spans="1:37" x14ac:dyDescent="0.35">
      <c r="A63" s="1">
        <v>102</v>
      </c>
      <c r="B63" s="1" t="str">
        <f>VLOOKUP(Table13[[#This Row],[Customer ID]],'Customer Lookup'!A:B,2,)</f>
        <v>Caroline Johnston</v>
      </c>
      <c r="C63" s="1">
        <v>3397</v>
      </c>
      <c r="D63" s="1" t="str">
        <f>_xlfn.XLOOKUP(Table13[[#This Row],[Product Sub-Category]],'Product Lookup'!A:A,'Product Lookup'!B:B)</f>
        <v>Binders</v>
      </c>
      <c r="E63" s="1">
        <v>17</v>
      </c>
      <c r="F63" s="4">
        <v>2.88</v>
      </c>
      <c r="G63" s="4">
        <f>Table13[[#This Row],[Unit Price]]*Table13[[#This Row],[Quantity ordered]]</f>
        <v>48.96</v>
      </c>
      <c r="H63" s="1">
        <v>0.05</v>
      </c>
      <c r="I63" s="5">
        <v>0.05</v>
      </c>
      <c r="J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" s="6">
        <f>Table13[[#This Row],[Total Price(Before Discount)]]*Table13[[#This Row],[Discount]]</f>
        <v>2.4480000000000004</v>
      </c>
      <c r="L63" s="6">
        <f>Table13[[#This Row],[Total Price(Before Discount)]]-Table13[[#This Row],[Discount Amount]]</f>
        <v>46.512</v>
      </c>
      <c r="M63" s="6" t="str">
        <f>IF(Table13[[#This Row],[Total Price(After Discount)]]&gt;=5000, "High Order", "Low order")</f>
        <v>Low order</v>
      </c>
      <c r="N63" s="2">
        <v>42177</v>
      </c>
      <c r="O63" s="2" t="str">
        <f>TEXT(Table13[[#This Row],[Order Date]],"dddd")</f>
        <v>Monday</v>
      </c>
      <c r="P63" s="2" t="str">
        <f>TEXT(Table13[[#This Row],[Order Date]],"mmmm")</f>
        <v>June</v>
      </c>
      <c r="Q63" s="2" t="str">
        <f>TEXT(Table13[[#This Row],[Order Date]],"yyyy")</f>
        <v>2015</v>
      </c>
      <c r="R63" s="2" t="str">
        <f>TEXT(Table13[[#This Row],[Order Date]], "mmmm yyyy")</f>
        <v>June 2015</v>
      </c>
      <c r="S63" s="2">
        <v>42178</v>
      </c>
      <c r="T63" s="1" t="s">
        <v>50</v>
      </c>
      <c r="U63" s="1">
        <f>Table13[[#This Row],[Ship Date]]-Table13[[#This Row],[Order Date]]</f>
        <v>1</v>
      </c>
      <c r="V63" s="1" t="str">
        <f>IF(Table13[[#This Row],[Days to Ship]]&lt;=1, "Fast", IF(Table13[[#This Row],[Days to Ship]]&lt;=3, "Meduim", "High"))</f>
        <v>Fast</v>
      </c>
      <c r="W63" s="1">
        <v>2129</v>
      </c>
      <c r="X63" s="1" t="s">
        <v>32</v>
      </c>
      <c r="Y63" s="1" t="s">
        <v>153</v>
      </c>
      <c r="Z63" s="1" t="s">
        <v>152</v>
      </c>
      <c r="AA63" s="1" t="s">
        <v>2243</v>
      </c>
      <c r="AB63" s="1" t="s">
        <v>58</v>
      </c>
      <c r="AC63" s="1" t="s">
        <v>2236</v>
      </c>
      <c r="AD63" s="1" t="s">
        <v>104</v>
      </c>
      <c r="AE63" s="1" t="s">
        <v>53</v>
      </c>
      <c r="AF63" s="1"/>
      <c r="AK63" s="1"/>
    </row>
    <row r="64" spans="1:37" x14ac:dyDescent="0.35">
      <c r="A64" s="1">
        <v>107</v>
      </c>
      <c r="B64" s="1" t="str">
        <f>VLOOKUP(Table13[[#This Row],[Customer ID]],'Customer Lookup'!A:B,2,)</f>
        <v>Lois Hamilton</v>
      </c>
      <c r="C64" s="1">
        <v>88204</v>
      </c>
      <c r="D64" s="1" t="str">
        <f>_xlfn.XLOOKUP(Table13[[#This Row],[Product Sub-Category]],'Product Lookup'!A:A,'Product Lookup'!B:B)</f>
        <v>Bookcases</v>
      </c>
      <c r="E64" s="1">
        <v>8</v>
      </c>
      <c r="F64" s="4">
        <v>300.98</v>
      </c>
      <c r="G64" s="4">
        <f>Table13[[#This Row],[Unit Price]]*Table13[[#This Row],[Quantity ordered]]</f>
        <v>2407.84</v>
      </c>
      <c r="H64" s="1">
        <v>0.1</v>
      </c>
      <c r="I64" s="5">
        <v>0.1</v>
      </c>
      <c r="J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4" s="6">
        <f>Table13[[#This Row],[Total Price(Before Discount)]]*Table13[[#This Row],[Discount]]</f>
        <v>240.78400000000002</v>
      </c>
      <c r="L64" s="6">
        <f>Table13[[#This Row],[Total Price(Before Discount)]]-Table13[[#This Row],[Discount Amount]]</f>
        <v>2167.056</v>
      </c>
      <c r="M64" s="6" t="str">
        <f>IF(Table13[[#This Row],[Total Price(After Discount)]]&gt;=5000, "High Order", "Low order")</f>
        <v>Low order</v>
      </c>
      <c r="N64" s="2">
        <v>42100</v>
      </c>
      <c r="O64" s="2" t="str">
        <f>TEXT(Table13[[#This Row],[Order Date]],"dddd")</f>
        <v>Monday</v>
      </c>
      <c r="P64" s="2" t="str">
        <f>TEXT(Table13[[#This Row],[Order Date]],"mmmm")</f>
        <v>April</v>
      </c>
      <c r="Q64" s="2" t="str">
        <f>TEXT(Table13[[#This Row],[Order Date]],"yyyy")</f>
        <v>2015</v>
      </c>
      <c r="R64" s="2" t="str">
        <f>TEXT(Table13[[#This Row],[Order Date]], "mmmm yyyy")</f>
        <v>April 2015</v>
      </c>
      <c r="S64" s="2">
        <v>42101</v>
      </c>
      <c r="T64" s="1" t="s">
        <v>50</v>
      </c>
      <c r="U64" s="1">
        <f>Table13[[#This Row],[Ship Date]]-Table13[[#This Row],[Order Date]]</f>
        <v>1</v>
      </c>
      <c r="V64" s="1" t="str">
        <f>IF(Table13[[#This Row],[Days to Ship]]&lt;=1, "Fast", IF(Table13[[#This Row],[Days to Ship]]&lt;=3, "Meduim", "High"))</f>
        <v>Fast</v>
      </c>
      <c r="W64" s="1">
        <v>3820</v>
      </c>
      <c r="X64" s="1" t="s">
        <v>32</v>
      </c>
      <c r="Y64" s="1" t="s">
        <v>156</v>
      </c>
      <c r="Z64" s="1" t="s">
        <v>155</v>
      </c>
      <c r="AA64" s="1" t="s">
        <v>2243</v>
      </c>
      <c r="AB64" s="1" t="s">
        <v>34</v>
      </c>
      <c r="AC64" s="1" t="s">
        <v>151</v>
      </c>
      <c r="AD64" s="1" t="s">
        <v>104</v>
      </c>
      <c r="AE64" s="1" t="s">
        <v>108</v>
      </c>
      <c r="AF64" s="1"/>
      <c r="AK64" s="1"/>
    </row>
    <row r="65" spans="1:37" x14ac:dyDescent="0.35">
      <c r="A65" s="1">
        <v>109</v>
      </c>
      <c r="B65" s="1" t="str">
        <f>VLOOKUP(Table13[[#This Row],[Customer ID]],'Customer Lookup'!A:B,2,)</f>
        <v>Tom McFarland</v>
      </c>
      <c r="C65" s="1">
        <v>88205</v>
      </c>
      <c r="D65" s="1" t="str">
        <f>_xlfn.XLOOKUP(Table13[[#This Row],[Product Sub-Category]],'Product Lookup'!A:A,'Product Lookup'!B:B)</f>
        <v>Binders</v>
      </c>
      <c r="E65" s="1">
        <v>4</v>
      </c>
      <c r="F65" s="4">
        <v>2.88</v>
      </c>
      <c r="G65" s="4">
        <f>Table13[[#This Row],[Unit Price]]*Table13[[#This Row],[Quantity ordered]]</f>
        <v>11.52</v>
      </c>
      <c r="H65" s="1">
        <v>0.05</v>
      </c>
      <c r="I65" s="5">
        <v>0.05</v>
      </c>
      <c r="J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" s="6">
        <f>Table13[[#This Row],[Total Price(Before Discount)]]*Table13[[#This Row],[Discount]]</f>
        <v>0.57599999999999996</v>
      </c>
      <c r="L65" s="6">
        <f>Table13[[#This Row],[Total Price(Before Discount)]]-Table13[[#This Row],[Discount Amount]]</f>
        <v>10.943999999999999</v>
      </c>
      <c r="M65" s="6" t="str">
        <f>IF(Table13[[#This Row],[Total Price(After Discount)]]&gt;=5000, "High Order", "Low order")</f>
        <v>Low order</v>
      </c>
      <c r="N65" s="2">
        <v>42177</v>
      </c>
      <c r="O65" s="2" t="str">
        <f>TEXT(Table13[[#This Row],[Order Date]],"dddd")</f>
        <v>Monday</v>
      </c>
      <c r="P65" s="2" t="str">
        <f>TEXT(Table13[[#This Row],[Order Date]],"mmmm")</f>
        <v>June</v>
      </c>
      <c r="Q65" s="2" t="str">
        <f>TEXT(Table13[[#This Row],[Order Date]],"yyyy")</f>
        <v>2015</v>
      </c>
      <c r="R65" s="2" t="str">
        <f>TEXT(Table13[[#This Row],[Order Date]], "mmmm yyyy")</f>
        <v>June 2015</v>
      </c>
      <c r="S65" s="2">
        <v>42178</v>
      </c>
      <c r="T65" s="1" t="s">
        <v>50</v>
      </c>
      <c r="U65" s="1">
        <f>Table13[[#This Row],[Ship Date]]-Table13[[#This Row],[Order Date]]</f>
        <v>1</v>
      </c>
      <c r="V65" s="1" t="str">
        <f>IF(Table13[[#This Row],[Days to Ship]]&lt;=1, "Fast", IF(Table13[[#This Row],[Days to Ship]]&lt;=3, "Meduim", "High"))</f>
        <v>Fast</v>
      </c>
      <c r="W65" s="1">
        <v>7644</v>
      </c>
      <c r="X65" s="1" t="s">
        <v>32</v>
      </c>
      <c r="Y65" s="1" t="s">
        <v>157</v>
      </c>
      <c r="Z65" s="1" t="s">
        <v>46</v>
      </c>
      <c r="AA65" s="1" t="s">
        <v>1097</v>
      </c>
      <c r="AB65" s="1" t="s">
        <v>58</v>
      </c>
      <c r="AC65" s="1" t="s">
        <v>2236</v>
      </c>
      <c r="AD65" s="1" t="s">
        <v>104</v>
      </c>
      <c r="AE65" s="1" t="s">
        <v>53</v>
      </c>
      <c r="AF65" s="1"/>
      <c r="AK65" s="1"/>
    </row>
    <row r="66" spans="1:37" x14ac:dyDescent="0.35">
      <c r="A66" s="1">
        <v>114</v>
      </c>
      <c r="B66" s="1" t="str">
        <f>VLOOKUP(Table13[[#This Row],[Customer ID]],'Customer Lookup'!A:B,2,)</f>
        <v>Ron Newton</v>
      </c>
      <c r="C66" s="1">
        <v>89583</v>
      </c>
      <c r="D66" s="1" t="str">
        <f>_xlfn.XLOOKUP(Table13[[#This Row],[Product Sub-Category]],'Product Lookup'!A:A,'Product Lookup'!B:B)</f>
        <v>Pens</v>
      </c>
      <c r="E66" s="1">
        <v>7</v>
      </c>
      <c r="F66" s="4">
        <v>4.26</v>
      </c>
      <c r="G66" s="4">
        <f>Table13[[#This Row],[Unit Price]]*Table13[[#This Row],[Quantity ordered]]</f>
        <v>29.82</v>
      </c>
      <c r="H66" s="1">
        <v>0.05</v>
      </c>
      <c r="I66" s="5">
        <v>0.05</v>
      </c>
      <c r="J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" s="6">
        <f>Table13[[#This Row],[Total Price(Before Discount)]]*Table13[[#This Row],[Discount]]</f>
        <v>1.4910000000000001</v>
      </c>
      <c r="L66" s="6">
        <f>Table13[[#This Row],[Total Price(Before Discount)]]-Table13[[#This Row],[Discount Amount]]</f>
        <v>28.329000000000001</v>
      </c>
      <c r="M66" s="6" t="str">
        <f>IF(Table13[[#This Row],[Total Price(After Discount)]]&gt;=5000, "High Order", "Low order")</f>
        <v>Low order</v>
      </c>
      <c r="N66" s="2">
        <v>42007</v>
      </c>
      <c r="O66" s="2" t="str">
        <f>TEXT(Table13[[#This Row],[Order Date]],"dddd")</f>
        <v>Saturday</v>
      </c>
      <c r="P66" s="2" t="str">
        <f>TEXT(Table13[[#This Row],[Order Date]],"mmmm")</f>
        <v>January</v>
      </c>
      <c r="Q66" s="2" t="str">
        <f>TEXT(Table13[[#This Row],[Order Date]],"yyyy")</f>
        <v>2015</v>
      </c>
      <c r="R66" s="2" t="str">
        <f>TEXT(Table13[[#This Row],[Order Date]], "mmmm yyyy")</f>
        <v>January 2015</v>
      </c>
      <c r="S66" s="2">
        <v>42008</v>
      </c>
      <c r="T66" s="1" t="s">
        <v>21</v>
      </c>
      <c r="U66" s="1">
        <f>Table13[[#This Row],[Ship Date]]-Table13[[#This Row],[Order Date]]</f>
        <v>1</v>
      </c>
      <c r="V66" s="1" t="str">
        <f>IF(Table13[[#This Row],[Days to Ship]]&lt;=1, "Fast", IF(Table13[[#This Row],[Days to Ship]]&lt;=3, "Meduim", "High"))</f>
        <v>Fast</v>
      </c>
      <c r="W66" s="1">
        <v>97035</v>
      </c>
      <c r="X66" s="1" t="s">
        <v>32</v>
      </c>
      <c r="Y66" s="1" t="s">
        <v>158</v>
      </c>
      <c r="Z66" s="1" t="s">
        <v>90</v>
      </c>
      <c r="AA66" s="1" t="s">
        <v>1097</v>
      </c>
      <c r="AB66" s="1" t="s">
        <v>58</v>
      </c>
      <c r="AC66" s="1" t="s">
        <v>25</v>
      </c>
      <c r="AD66" s="1" t="s">
        <v>42</v>
      </c>
      <c r="AE66" s="1" t="s">
        <v>26</v>
      </c>
      <c r="AF66" s="1"/>
      <c r="AK66" s="1"/>
    </row>
    <row r="67" spans="1:37" x14ac:dyDescent="0.35">
      <c r="A67" s="1">
        <v>114</v>
      </c>
      <c r="B67" s="1" t="str">
        <f>VLOOKUP(Table13[[#This Row],[Customer ID]],'Customer Lookup'!A:B,2,)</f>
        <v>Ron Newton</v>
      </c>
      <c r="C67" s="1">
        <v>89584</v>
      </c>
      <c r="D67" s="1" t="str">
        <f>_xlfn.XLOOKUP(Table13[[#This Row],[Product Sub-Category]],'Product Lookup'!A:A,'Product Lookup'!B:B)</f>
        <v>Labels</v>
      </c>
      <c r="E67" s="1">
        <v>12</v>
      </c>
      <c r="F67" s="4">
        <v>4.91</v>
      </c>
      <c r="G67" s="4">
        <f>Table13[[#This Row],[Unit Price]]*Table13[[#This Row],[Quantity ordered]]</f>
        <v>58.92</v>
      </c>
      <c r="H67" s="1">
        <v>0.05</v>
      </c>
      <c r="I67" s="5">
        <v>0.05</v>
      </c>
      <c r="J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" s="6">
        <f>Table13[[#This Row],[Total Price(Before Discount)]]*Table13[[#This Row],[Discount]]</f>
        <v>2.9460000000000002</v>
      </c>
      <c r="L67" s="6">
        <f>Table13[[#This Row],[Total Price(Before Discount)]]-Table13[[#This Row],[Discount Amount]]</f>
        <v>55.974000000000004</v>
      </c>
      <c r="M67" s="6" t="str">
        <f>IF(Table13[[#This Row],[Total Price(After Discount)]]&gt;=5000, "High Order", "Low order")</f>
        <v>Low order</v>
      </c>
      <c r="N67" s="2">
        <v>42098</v>
      </c>
      <c r="O67" s="2" t="str">
        <f>TEXT(Table13[[#This Row],[Order Date]],"dddd")</f>
        <v>Saturday</v>
      </c>
      <c r="P67" s="2" t="str">
        <f>TEXT(Table13[[#This Row],[Order Date]],"mmmm")</f>
        <v>April</v>
      </c>
      <c r="Q67" s="2" t="str">
        <f>TEXT(Table13[[#This Row],[Order Date]],"yyyy")</f>
        <v>2015</v>
      </c>
      <c r="R67" s="2" t="str">
        <f>TEXT(Table13[[#This Row],[Order Date]], "mmmm yyyy")</f>
        <v>April 2015</v>
      </c>
      <c r="S67" s="2">
        <v>42100</v>
      </c>
      <c r="T67" s="1" t="s">
        <v>50</v>
      </c>
      <c r="U67" s="1">
        <f>Table13[[#This Row],[Ship Date]]-Table13[[#This Row],[Order Date]]</f>
        <v>2</v>
      </c>
      <c r="V67" s="1" t="str">
        <f>IF(Table13[[#This Row],[Days to Ship]]&lt;=1, "Fast", IF(Table13[[#This Row],[Days to Ship]]&lt;=3, "Meduim", "High"))</f>
        <v>Meduim</v>
      </c>
      <c r="W67" s="1">
        <v>97035</v>
      </c>
      <c r="X67" s="1" t="s">
        <v>32</v>
      </c>
      <c r="Y67" s="1" t="s">
        <v>158</v>
      </c>
      <c r="Z67" s="1" t="s">
        <v>90</v>
      </c>
      <c r="AA67" s="1" t="s">
        <v>1097</v>
      </c>
      <c r="AB67" s="1" t="s">
        <v>58</v>
      </c>
      <c r="AC67" s="1" t="s">
        <v>116</v>
      </c>
      <c r="AD67" s="1" t="s">
        <v>42</v>
      </c>
      <c r="AE67" s="1" t="s">
        <v>53</v>
      </c>
      <c r="AF67" s="1"/>
      <c r="AK67" s="1"/>
    </row>
    <row r="68" spans="1:37" x14ac:dyDescent="0.35">
      <c r="A68" s="1">
        <v>114</v>
      </c>
      <c r="B68" s="1" t="str">
        <f>VLOOKUP(Table13[[#This Row],[Customer ID]],'Customer Lookup'!A:B,2,)</f>
        <v>Ron Newton</v>
      </c>
      <c r="C68" s="1">
        <v>89584</v>
      </c>
      <c r="D68" s="1" t="str">
        <f>_xlfn.XLOOKUP(Table13[[#This Row],[Product Sub-Category]],'Product Lookup'!A:A,'Product Lookup'!B:B)</f>
        <v>Paper</v>
      </c>
      <c r="E68" s="1">
        <v>5</v>
      </c>
      <c r="F68" s="4">
        <v>4</v>
      </c>
      <c r="G68" s="4">
        <f>Table13[[#This Row],[Unit Price]]*Table13[[#This Row],[Quantity ordered]]</f>
        <v>20</v>
      </c>
      <c r="H68" s="1">
        <v>0.05</v>
      </c>
      <c r="I68" s="5">
        <v>0.05</v>
      </c>
      <c r="J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" s="6">
        <f>Table13[[#This Row],[Total Price(Before Discount)]]*Table13[[#This Row],[Discount]]</f>
        <v>1</v>
      </c>
      <c r="L68" s="6">
        <f>Table13[[#This Row],[Total Price(Before Discount)]]-Table13[[#This Row],[Discount Amount]]</f>
        <v>19</v>
      </c>
      <c r="M68" s="6" t="str">
        <f>IF(Table13[[#This Row],[Total Price(After Discount)]]&gt;=5000, "High Order", "Low order")</f>
        <v>Low order</v>
      </c>
      <c r="N68" s="2">
        <v>42098</v>
      </c>
      <c r="O68" s="2" t="str">
        <f>TEXT(Table13[[#This Row],[Order Date]],"dddd")</f>
        <v>Saturday</v>
      </c>
      <c r="P68" s="2" t="str">
        <f>TEXT(Table13[[#This Row],[Order Date]],"mmmm")</f>
        <v>April</v>
      </c>
      <c r="Q68" s="2" t="str">
        <f>TEXT(Table13[[#This Row],[Order Date]],"yyyy")</f>
        <v>2015</v>
      </c>
      <c r="R68" s="2" t="str">
        <f>TEXT(Table13[[#This Row],[Order Date]], "mmmm yyyy")</f>
        <v>April 2015</v>
      </c>
      <c r="S68" s="2">
        <v>42100</v>
      </c>
      <c r="T68" s="1" t="s">
        <v>50</v>
      </c>
      <c r="U68" s="1">
        <f>Table13[[#This Row],[Ship Date]]-Table13[[#This Row],[Order Date]]</f>
        <v>2</v>
      </c>
      <c r="V68" s="1" t="str">
        <f>IF(Table13[[#This Row],[Days to Ship]]&lt;=1, "Fast", IF(Table13[[#This Row],[Days to Ship]]&lt;=3, "Meduim", "High"))</f>
        <v>Meduim</v>
      </c>
      <c r="W68" s="1">
        <v>97035</v>
      </c>
      <c r="X68" s="1" t="s">
        <v>22</v>
      </c>
      <c r="Y68" s="1" t="s">
        <v>158</v>
      </c>
      <c r="Z68" s="1" t="s">
        <v>90</v>
      </c>
      <c r="AA68" s="1" t="s">
        <v>1097</v>
      </c>
      <c r="AB68" s="1" t="s">
        <v>58</v>
      </c>
      <c r="AC68" s="1" t="s">
        <v>83</v>
      </c>
      <c r="AD68" s="1" t="s">
        <v>42</v>
      </c>
      <c r="AE68" s="1" t="s">
        <v>26</v>
      </c>
      <c r="AF68" s="1"/>
      <c r="AK68" s="1"/>
    </row>
    <row r="69" spans="1:37" x14ac:dyDescent="0.35">
      <c r="A69" s="1">
        <v>115</v>
      </c>
      <c r="B69" s="1" t="str">
        <f>VLOOKUP(Table13[[#This Row],[Customer ID]],'Customer Lookup'!A:B,2,)</f>
        <v>Dwight M Carr</v>
      </c>
      <c r="C69" s="1">
        <v>89585</v>
      </c>
      <c r="D69" s="1" t="str">
        <f>_xlfn.XLOOKUP(Table13[[#This Row],[Product Sub-Category]],'Product Lookup'!A:A,'Product Lookup'!B:B)</f>
        <v>Computer Peripherals</v>
      </c>
      <c r="E69" s="1">
        <v>12</v>
      </c>
      <c r="F69" s="4">
        <v>2.12</v>
      </c>
      <c r="G69" s="4">
        <f>Table13[[#This Row],[Unit Price]]*Table13[[#This Row],[Quantity ordered]]</f>
        <v>25.44</v>
      </c>
      <c r="H69" s="1">
        <v>0.05</v>
      </c>
      <c r="I69" s="5">
        <v>0.05</v>
      </c>
      <c r="J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" s="6">
        <f>Table13[[#This Row],[Total Price(Before Discount)]]*Table13[[#This Row],[Discount]]</f>
        <v>1.2720000000000002</v>
      </c>
      <c r="L69" s="6">
        <f>Table13[[#This Row],[Total Price(Before Discount)]]-Table13[[#This Row],[Discount Amount]]</f>
        <v>24.167999999999999</v>
      </c>
      <c r="M69" s="6" t="str">
        <f>IF(Table13[[#This Row],[Total Price(After Discount)]]&gt;=5000, "High Order", "Low order")</f>
        <v>Low order</v>
      </c>
      <c r="N69" s="2">
        <v>42103</v>
      </c>
      <c r="O69" s="2" t="str">
        <f>TEXT(Table13[[#This Row],[Order Date]],"dddd")</f>
        <v>Thursday</v>
      </c>
      <c r="P69" s="2" t="str">
        <f>TEXT(Table13[[#This Row],[Order Date]],"mmmm")</f>
        <v>April</v>
      </c>
      <c r="Q69" s="2" t="str">
        <f>TEXT(Table13[[#This Row],[Order Date]],"yyyy")</f>
        <v>2015</v>
      </c>
      <c r="R69" s="2" t="str">
        <f>TEXT(Table13[[#This Row],[Order Date]], "mmmm yyyy")</f>
        <v>April 2015</v>
      </c>
      <c r="S69" s="2">
        <v>42105</v>
      </c>
      <c r="T69" s="1" t="s">
        <v>98</v>
      </c>
      <c r="U69" s="1">
        <f>Table13[[#This Row],[Ship Date]]-Table13[[#This Row],[Order Date]]</f>
        <v>2</v>
      </c>
      <c r="V69" s="1" t="str">
        <f>IF(Table13[[#This Row],[Days to Ship]]&lt;=1, "Fast", IF(Table13[[#This Row],[Days to Ship]]&lt;=3, "Meduim", "High"))</f>
        <v>Meduim</v>
      </c>
      <c r="W69" s="1">
        <v>97128</v>
      </c>
      <c r="X69" s="1" t="s">
        <v>32</v>
      </c>
      <c r="Y69" s="1" t="s">
        <v>159</v>
      </c>
      <c r="Z69" s="1" t="s">
        <v>90</v>
      </c>
      <c r="AA69" s="1" t="s">
        <v>1097</v>
      </c>
      <c r="AB69" s="1" t="s">
        <v>73</v>
      </c>
      <c r="AC69" s="1" t="s">
        <v>144</v>
      </c>
      <c r="AD69" s="1" t="s">
        <v>42</v>
      </c>
      <c r="AE69" s="1" t="s">
        <v>44</v>
      </c>
      <c r="AF69" s="1"/>
      <c r="AK69" s="1"/>
    </row>
    <row r="70" spans="1:37" x14ac:dyDescent="0.35">
      <c r="A70" s="1">
        <v>117</v>
      </c>
      <c r="B70" s="1" t="str">
        <f>VLOOKUP(Table13[[#This Row],[Customer ID]],'Customer Lookup'!A:B,2,)</f>
        <v>Linda Weiss</v>
      </c>
      <c r="C70" s="1">
        <v>7909</v>
      </c>
      <c r="D70" s="1" t="str">
        <f>_xlfn.XLOOKUP(Table13[[#This Row],[Product Sub-Category]],'Product Lookup'!A:A,'Product Lookup'!B:B)</f>
        <v>Pens</v>
      </c>
      <c r="E70" s="1">
        <v>29</v>
      </c>
      <c r="F70" s="4">
        <v>4.26</v>
      </c>
      <c r="G70" s="4">
        <f>Table13[[#This Row],[Unit Price]]*Table13[[#This Row],[Quantity ordered]]</f>
        <v>123.53999999999999</v>
      </c>
      <c r="H70" s="1">
        <v>0.05</v>
      </c>
      <c r="I70" s="5">
        <v>0.05</v>
      </c>
      <c r="J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0" s="6">
        <f>Table13[[#This Row],[Total Price(Before Discount)]]*Table13[[#This Row],[Discount]]</f>
        <v>6.1769999999999996</v>
      </c>
      <c r="L70" s="6">
        <f>Table13[[#This Row],[Total Price(Before Discount)]]-Table13[[#This Row],[Discount Amount]]</f>
        <v>117.363</v>
      </c>
      <c r="M70" s="6" t="str">
        <f>IF(Table13[[#This Row],[Total Price(After Discount)]]&gt;=5000, "High Order", "Low order")</f>
        <v>Low order</v>
      </c>
      <c r="N70" s="2">
        <v>42007</v>
      </c>
      <c r="O70" s="2" t="str">
        <f>TEXT(Table13[[#This Row],[Order Date]],"dddd")</f>
        <v>Saturday</v>
      </c>
      <c r="P70" s="2" t="str">
        <f>TEXT(Table13[[#This Row],[Order Date]],"mmmm")</f>
        <v>January</v>
      </c>
      <c r="Q70" s="2" t="str">
        <f>TEXT(Table13[[#This Row],[Order Date]],"yyyy")</f>
        <v>2015</v>
      </c>
      <c r="R70" s="2" t="str">
        <f>TEXT(Table13[[#This Row],[Order Date]], "mmmm yyyy")</f>
        <v>January 2015</v>
      </c>
      <c r="S70" s="2">
        <v>42008</v>
      </c>
      <c r="T70" s="1" t="s">
        <v>21</v>
      </c>
      <c r="U70" s="1">
        <f>Table13[[#This Row],[Ship Date]]-Table13[[#This Row],[Order Date]]</f>
        <v>1</v>
      </c>
      <c r="V70" s="1" t="str">
        <f>IF(Table13[[#This Row],[Days to Ship]]&lt;=1, "Fast", IF(Table13[[#This Row],[Days to Ship]]&lt;=3, "Meduim", "High"))</f>
        <v>Fast</v>
      </c>
      <c r="W70" s="1">
        <v>98103</v>
      </c>
      <c r="X70" s="1" t="s">
        <v>32</v>
      </c>
      <c r="Y70" s="1" t="s">
        <v>160</v>
      </c>
      <c r="Z70" s="1" t="s">
        <v>29</v>
      </c>
      <c r="AA70" s="1" t="s">
        <v>1097</v>
      </c>
      <c r="AB70" s="1" t="s">
        <v>58</v>
      </c>
      <c r="AC70" s="1" t="s">
        <v>25</v>
      </c>
      <c r="AD70" s="1" t="s">
        <v>42</v>
      </c>
      <c r="AE70" s="1" t="s">
        <v>26</v>
      </c>
      <c r="AF70" s="1"/>
      <c r="AK70" s="1"/>
    </row>
    <row r="71" spans="1:37" x14ac:dyDescent="0.35">
      <c r="A71" s="1">
        <v>117</v>
      </c>
      <c r="B71" s="1" t="str">
        <f>VLOOKUP(Table13[[#This Row],[Customer ID]],'Customer Lookup'!A:B,2,)</f>
        <v>Linda Weiss</v>
      </c>
      <c r="C71" s="1">
        <v>13959</v>
      </c>
      <c r="D71" s="1" t="str">
        <f>_xlfn.XLOOKUP(Table13[[#This Row],[Product Sub-Category]],'Product Lookup'!A:A,'Product Lookup'!B:B)</f>
        <v>Labels</v>
      </c>
      <c r="E71" s="1">
        <v>47</v>
      </c>
      <c r="F71" s="4">
        <v>4.91</v>
      </c>
      <c r="G71" s="4">
        <f>Table13[[#This Row],[Unit Price]]*Table13[[#This Row],[Quantity ordered]]</f>
        <v>230.77</v>
      </c>
      <c r="H71" s="1">
        <v>0.05</v>
      </c>
      <c r="I71" s="5">
        <v>0.05</v>
      </c>
      <c r="J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" s="6">
        <f>Table13[[#This Row],[Total Price(Before Discount)]]*Table13[[#This Row],[Discount]]</f>
        <v>11.538500000000001</v>
      </c>
      <c r="L71" s="6">
        <f>Table13[[#This Row],[Total Price(Before Discount)]]-Table13[[#This Row],[Discount Amount]]</f>
        <v>219.23150000000001</v>
      </c>
      <c r="M71" s="6" t="str">
        <f>IF(Table13[[#This Row],[Total Price(After Discount)]]&gt;=5000, "High Order", "Low order")</f>
        <v>Low order</v>
      </c>
      <c r="N71" s="2">
        <v>42098</v>
      </c>
      <c r="O71" s="2" t="str">
        <f>TEXT(Table13[[#This Row],[Order Date]],"dddd")</f>
        <v>Saturday</v>
      </c>
      <c r="P71" s="2" t="str">
        <f>TEXT(Table13[[#This Row],[Order Date]],"mmmm")</f>
        <v>April</v>
      </c>
      <c r="Q71" s="2" t="str">
        <f>TEXT(Table13[[#This Row],[Order Date]],"yyyy")</f>
        <v>2015</v>
      </c>
      <c r="R71" s="2" t="str">
        <f>TEXT(Table13[[#This Row],[Order Date]], "mmmm yyyy")</f>
        <v>April 2015</v>
      </c>
      <c r="S71" s="2">
        <v>42100</v>
      </c>
      <c r="T71" s="1" t="s">
        <v>50</v>
      </c>
      <c r="U71" s="1">
        <f>Table13[[#This Row],[Ship Date]]-Table13[[#This Row],[Order Date]]</f>
        <v>2</v>
      </c>
      <c r="V71" s="1" t="str">
        <f>IF(Table13[[#This Row],[Days to Ship]]&lt;=1, "Fast", IF(Table13[[#This Row],[Days to Ship]]&lt;=3, "Meduim", "High"))</f>
        <v>Meduim</v>
      </c>
      <c r="W71" s="1">
        <v>98103</v>
      </c>
      <c r="X71" s="1" t="s">
        <v>32</v>
      </c>
      <c r="Y71" s="1" t="s">
        <v>160</v>
      </c>
      <c r="Z71" s="1" t="s">
        <v>29</v>
      </c>
      <c r="AA71" s="1" t="s">
        <v>1097</v>
      </c>
      <c r="AB71" s="1" t="s">
        <v>58</v>
      </c>
      <c r="AC71" s="1" t="s">
        <v>116</v>
      </c>
      <c r="AD71" s="1" t="s">
        <v>42</v>
      </c>
      <c r="AE71" s="1" t="s">
        <v>53</v>
      </c>
      <c r="AF71" s="1"/>
      <c r="AK71" s="1"/>
    </row>
    <row r="72" spans="1:37" x14ac:dyDescent="0.35">
      <c r="A72" s="1">
        <v>117</v>
      </c>
      <c r="B72" s="1" t="str">
        <f>VLOOKUP(Table13[[#This Row],[Customer ID]],'Customer Lookup'!A:B,2,)</f>
        <v>Linda Weiss</v>
      </c>
      <c r="C72" s="1">
        <v>13959</v>
      </c>
      <c r="D72" s="1" t="str">
        <f>_xlfn.XLOOKUP(Table13[[#This Row],[Product Sub-Category]],'Product Lookup'!A:A,'Product Lookup'!B:B)</f>
        <v>Paper</v>
      </c>
      <c r="E72" s="1">
        <v>19</v>
      </c>
      <c r="F72" s="4">
        <v>4</v>
      </c>
      <c r="G72" s="4">
        <f>Table13[[#This Row],[Unit Price]]*Table13[[#This Row],[Quantity ordered]]</f>
        <v>76</v>
      </c>
      <c r="H72" s="1">
        <v>0.05</v>
      </c>
      <c r="I72" s="5">
        <v>0.05</v>
      </c>
      <c r="J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" s="6">
        <f>Table13[[#This Row],[Total Price(Before Discount)]]*Table13[[#This Row],[Discount]]</f>
        <v>3.8000000000000003</v>
      </c>
      <c r="L72" s="6">
        <f>Table13[[#This Row],[Total Price(Before Discount)]]-Table13[[#This Row],[Discount Amount]]</f>
        <v>72.2</v>
      </c>
      <c r="M72" s="6" t="str">
        <f>IF(Table13[[#This Row],[Total Price(After Discount)]]&gt;=5000, "High Order", "Low order")</f>
        <v>Low order</v>
      </c>
      <c r="N72" s="2">
        <v>42098</v>
      </c>
      <c r="O72" s="2" t="str">
        <f>TEXT(Table13[[#This Row],[Order Date]],"dddd")</f>
        <v>Saturday</v>
      </c>
      <c r="P72" s="2" t="str">
        <f>TEXT(Table13[[#This Row],[Order Date]],"mmmm")</f>
        <v>April</v>
      </c>
      <c r="Q72" s="2" t="str">
        <f>TEXT(Table13[[#This Row],[Order Date]],"yyyy")</f>
        <v>2015</v>
      </c>
      <c r="R72" s="2" t="str">
        <f>TEXT(Table13[[#This Row],[Order Date]], "mmmm yyyy")</f>
        <v>April 2015</v>
      </c>
      <c r="S72" s="2">
        <v>42100</v>
      </c>
      <c r="T72" s="1" t="s">
        <v>50</v>
      </c>
      <c r="U72" s="1">
        <f>Table13[[#This Row],[Ship Date]]-Table13[[#This Row],[Order Date]]</f>
        <v>2</v>
      </c>
      <c r="V72" s="1" t="str">
        <f>IF(Table13[[#This Row],[Days to Ship]]&lt;=1, "Fast", IF(Table13[[#This Row],[Days to Ship]]&lt;=3, "Meduim", "High"))</f>
        <v>Meduim</v>
      </c>
      <c r="W72" s="1">
        <v>98103</v>
      </c>
      <c r="X72" s="1" t="s">
        <v>22</v>
      </c>
      <c r="Y72" s="1" t="s">
        <v>160</v>
      </c>
      <c r="Z72" s="1" t="s">
        <v>29</v>
      </c>
      <c r="AA72" s="1" t="s">
        <v>1097</v>
      </c>
      <c r="AB72" s="1" t="s">
        <v>58</v>
      </c>
      <c r="AC72" s="1" t="s">
        <v>83</v>
      </c>
      <c r="AD72" s="1" t="s">
        <v>42</v>
      </c>
      <c r="AE72" s="1" t="s">
        <v>26</v>
      </c>
      <c r="AF72" s="1"/>
      <c r="AK72" s="1"/>
    </row>
    <row r="73" spans="1:37" x14ac:dyDescent="0.35">
      <c r="A73" s="1">
        <v>117</v>
      </c>
      <c r="B73" s="1" t="str">
        <f>VLOOKUP(Table13[[#This Row],[Customer ID]],'Customer Lookup'!A:B,2,)</f>
        <v>Linda Weiss</v>
      </c>
      <c r="C73" s="1">
        <v>58914</v>
      </c>
      <c r="D73" s="1" t="str">
        <f>_xlfn.XLOOKUP(Table13[[#This Row],[Product Sub-Category]],'Product Lookup'!A:A,'Product Lookup'!B:B)</f>
        <v>Computer Peripherals</v>
      </c>
      <c r="E73" s="1">
        <v>46</v>
      </c>
      <c r="F73" s="4">
        <v>2.12</v>
      </c>
      <c r="G73" s="4">
        <f>Table13[[#This Row],[Unit Price]]*Table13[[#This Row],[Quantity ordered]]</f>
        <v>97.52000000000001</v>
      </c>
      <c r="H73" s="1">
        <v>0.05</v>
      </c>
      <c r="I73" s="5">
        <v>0.05</v>
      </c>
      <c r="J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" s="6">
        <f>Table13[[#This Row],[Total Price(Before Discount)]]*Table13[[#This Row],[Discount]]</f>
        <v>4.8760000000000012</v>
      </c>
      <c r="L73" s="6">
        <f>Table13[[#This Row],[Total Price(Before Discount)]]-Table13[[#This Row],[Discount Amount]]</f>
        <v>92.644000000000005</v>
      </c>
      <c r="M73" s="6" t="str">
        <f>IF(Table13[[#This Row],[Total Price(After Discount)]]&gt;=5000, "High Order", "Low order")</f>
        <v>Low order</v>
      </c>
      <c r="N73" s="2">
        <v>42103</v>
      </c>
      <c r="O73" s="2" t="str">
        <f>TEXT(Table13[[#This Row],[Order Date]],"dddd")</f>
        <v>Thursday</v>
      </c>
      <c r="P73" s="2" t="str">
        <f>TEXT(Table13[[#This Row],[Order Date]],"mmmm")</f>
        <v>April</v>
      </c>
      <c r="Q73" s="2" t="str">
        <f>TEXT(Table13[[#This Row],[Order Date]],"yyyy")</f>
        <v>2015</v>
      </c>
      <c r="R73" s="2" t="str">
        <f>TEXT(Table13[[#This Row],[Order Date]], "mmmm yyyy")</f>
        <v>April 2015</v>
      </c>
      <c r="S73" s="2">
        <v>42105</v>
      </c>
      <c r="T73" s="1" t="s">
        <v>98</v>
      </c>
      <c r="U73" s="1">
        <f>Table13[[#This Row],[Ship Date]]-Table13[[#This Row],[Order Date]]</f>
        <v>2</v>
      </c>
      <c r="V73" s="1" t="str">
        <f>IF(Table13[[#This Row],[Days to Ship]]&lt;=1, "Fast", IF(Table13[[#This Row],[Days to Ship]]&lt;=3, "Meduim", "High"))</f>
        <v>Meduim</v>
      </c>
      <c r="W73" s="1">
        <v>98103</v>
      </c>
      <c r="X73" s="1" t="s">
        <v>32</v>
      </c>
      <c r="Y73" s="1" t="s">
        <v>160</v>
      </c>
      <c r="Z73" s="1" t="s">
        <v>29</v>
      </c>
      <c r="AA73" s="1" t="s">
        <v>1097</v>
      </c>
      <c r="AB73" s="1" t="s">
        <v>73</v>
      </c>
      <c r="AC73" s="1" t="s">
        <v>144</v>
      </c>
      <c r="AD73" s="1" t="s">
        <v>42</v>
      </c>
      <c r="AE73" s="1" t="s">
        <v>44</v>
      </c>
      <c r="AF73" s="1"/>
      <c r="AK73" s="1"/>
    </row>
    <row r="74" spans="1:37" x14ac:dyDescent="0.35">
      <c r="A74" s="1">
        <v>120</v>
      </c>
      <c r="B74" s="1" t="str">
        <f>VLOOKUP(Table13[[#This Row],[Customer ID]],'Customer Lookup'!A:B,2,)</f>
        <v>Helen H Murphy</v>
      </c>
      <c r="C74" s="1">
        <v>86520</v>
      </c>
      <c r="D74" s="1" t="str">
        <f>_xlfn.XLOOKUP(Table13[[#This Row],[Product Sub-Category]],'Product Lookup'!A:A,'Product Lookup'!B:B)</f>
        <v>Labels</v>
      </c>
      <c r="E74" s="1">
        <v>10</v>
      </c>
      <c r="F74" s="4">
        <v>6.3</v>
      </c>
      <c r="G74" s="4">
        <f>Table13[[#This Row],[Unit Price]]*Table13[[#This Row],[Quantity ordered]]</f>
        <v>63</v>
      </c>
      <c r="H74" s="1">
        <v>0.05</v>
      </c>
      <c r="I74" s="5">
        <v>0.05</v>
      </c>
      <c r="J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" s="6">
        <f>Table13[[#This Row],[Total Price(Before Discount)]]*Table13[[#This Row],[Discount]]</f>
        <v>3.1500000000000004</v>
      </c>
      <c r="L74" s="6">
        <f>Table13[[#This Row],[Total Price(Before Discount)]]-Table13[[#This Row],[Discount Amount]]</f>
        <v>59.85</v>
      </c>
      <c r="M74" s="6" t="str">
        <f>IF(Table13[[#This Row],[Total Price(After Discount)]]&gt;=5000, "High Order", "Low order")</f>
        <v>Low order</v>
      </c>
      <c r="N74" s="2">
        <v>42016</v>
      </c>
      <c r="O74" s="2" t="str">
        <f>TEXT(Table13[[#This Row],[Order Date]],"dddd")</f>
        <v>Monday</v>
      </c>
      <c r="P74" s="2" t="str">
        <f>TEXT(Table13[[#This Row],[Order Date]],"mmmm")</f>
        <v>January</v>
      </c>
      <c r="Q74" s="2" t="str">
        <f>TEXT(Table13[[#This Row],[Order Date]],"yyyy")</f>
        <v>2015</v>
      </c>
      <c r="R74" s="2" t="str">
        <f>TEXT(Table13[[#This Row],[Order Date]], "mmmm yyyy")</f>
        <v>January 2015</v>
      </c>
      <c r="S74" s="2">
        <v>42017</v>
      </c>
      <c r="T74" s="1" t="s">
        <v>21</v>
      </c>
      <c r="U74" s="1">
        <f>Table13[[#This Row],[Ship Date]]-Table13[[#This Row],[Order Date]]</f>
        <v>1</v>
      </c>
      <c r="V74" s="1" t="str">
        <f>IF(Table13[[#This Row],[Days to Ship]]&lt;=1, "Fast", IF(Table13[[#This Row],[Days to Ship]]&lt;=3, "Meduim", "High"))</f>
        <v>Fast</v>
      </c>
      <c r="W74" s="1">
        <v>84041</v>
      </c>
      <c r="X74" s="1" t="s">
        <v>32</v>
      </c>
      <c r="Y74" s="1" t="s">
        <v>162</v>
      </c>
      <c r="Z74" s="1" t="s">
        <v>161</v>
      </c>
      <c r="AA74" s="1" t="s">
        <v>1097</v>
      </c>
      <c r="AB74" s="1" t="s">
        <v>58</v>
      </c>
      <c r="AC74" s="1" t="s">
        <v>116</v>
      </c>
      <c r="AD74" s="1" t="s">
        <v>81</v>
      </c>
      <c r="AE74" s="1" t="s">
        <v>53</v>
      </c>
      <c r="AF74" s="1"/>
      <c r="AK74" s="1"/>
    </row>
    <row r="75" spans="1:37" x14ac:dyDescent="0.35">
      <c r="A75" s="1">
        <v>120</v>
      </c>
      <c r="B75" s="1" t="str">
        <f>VLOOKUP(Table13[[#This Row],[Customer ID]],'Customer Lookup'!A:B,2,)</f>
        <v>Helen H Murphy</v>
      </c>
      <c r="C75" s="1">
        <v>86520</v>
      </c>
      <c r="D75" s="1" t="str">
        <f>_xlfn.XLOOKUP(Table13[[#This Row],[Product Sub-Category]],'Product Lookup'!A:A,'Product Lookup'!B:B)</f>
        <v>Telephones</v>
      </c>
      <c r="E75" s="1">
        <v>10</v>
      </c>
      <c r="F75" s="4">
        <v>205.99</v>
      </c>
      <c r="G75" s="4">
        <f>Table13[[#This Row],[Unit Price]]*Table13[[#This Row],[Quantity ordered]]</f>
        <v>2059.9</v>
      </c>
      <c r="H75" s="1">
        <v>0.1</v>
      </c>
      <c r="I75" s="5">
        <v>0.1</v>
      </c>
      <c r="J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5" s="6">
        <f>Table13[[#This Row],[Total Price(Before Discount)]]*Table13[[#This Row],[Discount]]</f>
        <v>205.99</v>
      </c>
      <c r="L75" s="6">
        <f>Table13[[#This Row],[Total Price(Before Discount)]]-Table13[[#This Row],[Discount Amount]]</f>
        <v>1853.91</v>
      </c>
      <c r="M75" s="6" t="str">
        <f>IF(Table13[[#This Row],[Total Price(After Discount)]]&gt;=5000, "High Order", "Low order")</f>
        <v>Low order</v>
      </c>
      <c r="N75" s="2">
        <v>42016</v>
      </c>
      <c r="O75" s="2" t="str">
        <f>TEXT(Table13[[#This Row],[Order Date]],"dddd")</f>
        <v>Monday</v>
      </c>
      <c r="P75" s="2" t="str">
        <f>TEXT(Table13[[#This Row],[Order Date]],"mmmm")</f>
        <v>January</v>
      </c>
      <c r="Q75" s="2" t="str">
        <f>TEXT(Table13[[#This Row],[Order Date]],"yyyy")</f>
        <v>2015</v>
      </c>
      <c r="R75" s="2" t="str">
        <f>TEXT(Table13[[#This Row],[Order Date]], "mmmm yyyy")</f>
        <v>January 2015</v>
      </c>
      <c r="S75" s="2">
        <v>42018</v>
      </c>
      <c r="T75" s="1" t="s">
        <v>21</v>
      </c>
      <c r="U75" s="1">
        <f>Table13[[#This Row],[Ship Date]]-Table13[[#This Row],[Order Date]]</f>
        <v>2</v>
      </c>
      <c r="V75" s="1" t="str">
        <f>IF(Table13[[#This Row],[Days to Ship]]&lt;=1, "Fast", IF(Table13[[#This Row],[Days to Ship]]&lt;=3, "Meduim", "High"))</f>
        <v>Meduim</v>
      </c>
      <c r="W75" s="1">
        <v>84041</v>
      </c>
      <c r="X75" s="1" t="s">
        <v>22</v>
      </c>
      <c r="Y75" s="1" t="s">
        <v>162</v>
      </c>
      <c r="Z75" s="1" t="s">
        <v>161</v>
      </c>
      <c r="AA75" s="1" t="s">
        <v>2245</v>
      </c>
      <c r="AB75" s="1" t="s">
        <v>73</v>
      </c>
      <c r="AC75" s="1" t="s">
        <v>2234</v>
      </c>
      <c r="AD75" s="1" t="s">
        <v>81</v>
      </c>
      <c r="AE75" s="1" t="s">
        <v>53</v>
      </c>
      <c r="AF75" s="1"/>
      <c r="AK75" s="1"/>
    </row>
    <row r="76" spans="1:37" x14ac:dyDescent="0.35">
      <c r="A76" s="1">
        <v>123</v>
      </c>
      <c r="B76" s="1" t="str">
        <f>VLOOKUP(Table13[[#This Row],[Customer ID]],'Customer Lookup'!A:B,2,)</f>
        <v>Shawn Stern</v>
      </c>
      <c r="C76" s="1">
        <v>90669</v>
      </c>
      <c r="D76" s="1" t="str">
        <f>_xlfn.XLOOKUP(Table13[[#This Row],[Product Sub-Category]],'Product Lookup'!A:A,'Product Lookup'!B:B)</f>
        <v>Scissors</v>
      </c>
      <c r="E76" s="1">
        <v>11</v>
      </c>
      <c r="F76" s="4">
        <v>8.57</v>
      </c>
      <c r="G76" s="4">
        <f>Table13[[#This Row],[Unit Price]]*Table13[[#This Row],[Quantity ordered]]</f>
        <v>94.27000000000001</v>
      </c>
      <c r="H76" s="1">
        <v>0.05</v>
      </c>
      <c r="I76" s="5">
        <v>0.05</v>
      </c>
      <c r="J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" s="6">
        <f>Table13[[#This Row],[Total Price(Before Discount)]]*Table13[[#This Row],[Discount]]</f>
        <v>4.7135000000000007</v>
      </c>
      <c r="L76" s="6">
        <f>Table13[[#This Row],[Total Price(Before Discount)]]-Table13[[#This Row],[Discount Amount]]</f>
        <v>89.556500000000014</v>
      </c>
      <c r="M76" s="6" t="str">
        <f>IF(Table13[[#This Row],[Total Price(After Discount)]]&gt;=5000, "High Order", "Low order")</f>
        <v>Low order</v>
      </c>
      <c r="N76" s="2">
        <v>42103</v>
      </c>
      <c r="O76" s="2" t="str">
        <f>TEXT(Table13[[#This Row],[Order Date]],"dddd")</f>
        <v>Thursday</v>
      </c>
      <c r="P76" s="2" t="str">
        <f>TEXT(Table13[[#This Row],[Order Date]],"mmmm")</f>
        <v>April</v>
      </c>
      <c r="Q76" s="2" t="str">
        <f>TEXT(Table13[[#This Row],[Order Date]],"yyyy")</f>
        <v>2015</v>
      </c>
      <c r="R76" s="2" t="str">
        <f>TEXT(Table13[[#This Row],[Order Date]], "mmmm yyyy")</f>
        <v>April 2015</v>
      </c>
      <c r="S76" s="2">
        <v>42104</v>
      </c>
      <c r="T76" s="1" t="s">
        <v>41</v>
      </c>
      <c r="U76" s="1">
        <f>Table13[[#This Row],[Ship Date]]-Table13[[#This Row],[Order Date]]</f>
        <v>1</v>
      </c>
      <c r="V76" s="1" t="str">
        <f>IF(Table13[[#This Row],[Days to Ship]]&lt;=1, "Fast", IF(Table13[[#This Row],[Days to Ship]]&lt;=3, "Meduim", "High"))</f>
        <v>Fast</v>
      </c>
      <c r="W76" s="1">
        <v>22102</v>
      </c>
      <c r="X76" s="1" t="s">
        <v>32</v>
      </c>
      <c r="Y76" s="1" t="s">
        <v>165</v>
      </c>
      <c r="Z76" s="1" t="s">
        <v>117</v>
      </c>
      <c r="AA76" s="1" t="s">
        <v>2244</v>
      </c>
      <c r="AB76" s="1" t="s">
        <v>58</v>
      </c>
      <c r="AC76" s="1" t="s">
        <v>2239</v>
      </c>
      <c r="AD76" s="1" t="s">
        <v>42</v>
      </c>
      <c r="AE76" s="1" t="s">
        <v>44</v>
      </c>
      <c r="AF76" s="1"/>
      <c r="AK76" s="1"/>
    </row>
    <row r="77" spans="1:37" x14ac:dyDescent="0.35">
      <c r="A77" s="1">
        <v>129</v>
      </c>
      <c r="B77" s="1" t="str">
        <f>VLOOKUP(Table13[[#This Row],[Customer ID]],'Customer Lookup'!A:B,2,)</f>
        <v>Kara Allison</v>
      </c>
      <c r="C77" s="1">
        <v>86693</v>
      </c>
      <c r="D77" s="1" t="str">
        <f>_xlfn.XLOOKUP(Table13[[#This Row],[Product Sub-Category]],'Product Lookup'!A:A,'Product Lookup'!B:B)</f>
        <v>Furnishings</v>
      </c>
      <c r="E77" s="1">
        <v>5</v>
      </c>
      <c r="F77" s="4">
        <v>1.74</v>
      </c>
      <c r="G77" s="4">
        <f>Table13[[#This Row],[Unit Price]]*Table13[[#This Row],[Quantity ordered]]</f>
        <v>8.6999999999999993</v>
      </c>
      <c r="H77" s="1">
        <v>0.05</v>
      </c>
      <c r="I77" s="5">
        <v>0.05</v>
      </c>
      <c r="J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" s="6">
        <f>Table13[[#This Row],[Total Price(Before Discount)]]*Table13[[#This Row],[Discount]]</f>
        <v>0.435</v>
      </c>
      <c r="L77" s="6">
        <f>Table13[[#This Row],[Total Price(Before Discount)]]-Table13[[#This Row],[Discount Amount]]</f>
        <v>8.2649999999999988</v>
      </c>
      <c r="M77" s="6" t="str">
        <f>IF(Table13[[#This Row],[Total Price(After Discount)]]&gt;=5000, "High Order", "Low order")</f>
        <v>Low order</v>
      </c>
      <c r="N77" s="2">
        <v>42031</v>
      </c>
      <c r="O77" s="2" t="str">
        <f>TEXT(Table13[[#This Row],[Order Date]],"dddd")</f>
        <v>Tuesday</v>
      </c>
      <c r="P77" s="2" t="str">
        <f>TEXT(Table13[[#This Row],[Order Date]],"mmmm")</f>
        <v>January</v>
      </c>
      <c r="Q77" s="2" t="str">
        <f>TEXT(Table13[[#This Row],[Order Date]],"yyyy")</f>
        <v>2015</v>
      </c>
      <c r="R77" s="2" t="str">
        <f>TEXT(Table13[[#This Row],[Order Date]], "mmmm yyyy")</f>
        <v>January 2015</v>
      </c>
      <c r="S77" s="2">
        <v>42032</v>
      </c>
      <c r="T77" s="1" t="s">
        <v>31</v>
      </c>
      <c r="U77" s="1">
        <f>Table13[[#This Row],[Ship Date]]-Table13[[#This Row],[Order Date]]</f>
        <v>1</v>
      </c>
      <c r="V77" s="1" t="str">
        <f>IF(Table13[[#This Row],[Days to Ship]]&lt;=1, "Fast", IF(Table13[[#This Row],[Days to Ship]]&lt;=3, "Meduim", "High"))</f>
        <v>Fast</v>
      </c>
      <c r="W77" s="1">
        <v>62002</v>
      </c>
      <c r="X77" s="1" t="s">
        <v>32</v>
      </c>
      <c r="Y77" s="1" t="s">
        <v>166</v>
      </c>
      <c r="Z77" s="1" t="s">
        <v>142</v>
      </c>
      <c r="AA77" s="1" t="s">
        <v>2244</v>
      </c>
      <c r="AB77" s="1" t="s">
        <v>34</v>
      </c>
      <c r="AC77" s="1" t="s">
        <v>52</v>
      </c>
      <c r="AD77" s="1" t="s">
        <v>51</v>
      </c>
      <c r="AE77" s="1" t="s">
        <v>44</v>
      </c>
      <c r="AF77" s="1"/>
      <c r="AK77" s="1"/>
    </row>
    <row r="78" spans="1:37" x14ac:dyDescent="0.35">
      <c r="A78" s="1">
        <v>129</v>
      </c>
      <c r="B78" s="1" t="str">
        <f>VLOOKUP(Table13[[#This Row],[Customer ID]],'Customer Lookup'!A:B,2,)</f>
        <v>Kara Allison</v>
      </c>
      <c r="C78" s="1">
        <v>86694</v>
      </c>
      <c r="D78" s="1" t="str">
        <f>_xlfn.XLOOKUP(Table13[[#This Row],[Product Sub-Category]],'Product Lookup'!A:A,'Product Lookup'!B:B)</f>
        <v>Envelopes</v>
      </c>
      <c r="E78" s="1">
        <v>14</v>
      </c>
      <c r="F78" s="4">
        <v>15.74</v>
      </c>
      <c r="G78" s="4">
        <f>Table13[[#This Row],[Unit Price]]*Table13[[#This Row],[Quantity ordered]]</f>
        <v>220.36</v>
      </c>
      <c r="H78" s="1">
        <v>0.05</v>
      </c>
      <c r="I78" s="5">
        <v>0.05</v>
      </c>
      <c r="J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" s="6">
        <f>Table13[[#This Row],[Total Price(Before Discount)]]*Table13[[#This Row],[Discount]]</f>
        <v>11.018000000000001</v>
      </c>
      <c r="L78" s="6">
        <f>Table13[[#This Row],[Total Price(Before Discount)]]-Table13[[#This Row],[Discount Amount]]</f>
        <v>209.34200000000001</v>
      </c>
      <c r="M78" s="6" t="str">
        <f>IF(Table13[[#This Row],[Total Price(After Discount)]]&gt;=5000, "High Order", "Low order")</f>
        <v>Low order</v>
      </c>
      <c r="N78" s="2">
        <v>42149</v>
      </c>
      <c r="O78" s="2" t="str">
        <f>TEXT(Table13[[#This Row],[Order Date]],"dddd")</f>
        <v>Monday</v>
      </c>
      <c r="P78" s="2" t="str">
        <f>TEXT(Table13[[#This Row],[Order Date]],"mmmm")</f>
        <v>May</v>
      </c>
      <c r="Q78" s="2" t="str">
        <f>TEXT(Table13[[#This Row],[Order Date]],"yyyy")</f>
        <v>2015</v>
      </c>
      <c r="R78" s="2" t="str">
        <f>TEXT(Table13[[#This Row],[Order Date]], "mmmm yyyy")</f>
        <v>May 2015</v>
      </c>
      <c r="S78" s="2">
        <v>42150</v>
      </c>
      <c r="T78" s="1" t="s">
        <v>31</v>
      </c>
      <c r="U78" s="1">
        <f>Table13[[#This Row],[Ship Date]]-Table13[[#This Row],[Order Date]]</f>
        <v>1</v>
      </c>
      <c r="V78" s="1" t="str">
        <f>IF(Table13[[#This Row],[Days to Ship]]&lt;=1, "Fast", IF(Table13[[#This Row],[Days to Ship]]&lt;=3, "Meduim", "High"))</f>
        <v>Fast</v>
      </c>
      <c r="W78" s="1">
        <v>62002</v>
      </c>
      <c r="X78" s="1" t="s">
        <v>32</v>
      </c>
      <c r="Y78" s="1" t="s">
        <v>166</v>
      </c>
      <c r="Z78" s="1" t="s">
        <v>142</v>
      </c>
      <c r="AA78" s="1" t="s">
        <v>1097</v>
      </c>
      <c r="AB78" s="1" t="s">
        <v>58</v>
      </c>
      <c r="AC78" s="1" t="s">
        <v>61</v>
      </c>
      <c r="AD78" s="1" t="s">
        <v>51</v>
      </c>
      <c r="AE78" s="1" t="s">
        <v>53</v>
      </c>
      <c r="AF78" s="1"/>
      <c r="AK78" s="1"/>
    </row>
    <row r="79" spans="1:37" x14ac:dyDescent="0.35">
      <c r="A79" s="1">
        <v>136</v>
      </c>
      <c r="B79" s="1" t="str">
        <f>VLOOKUP(Table13[[#This Row],[Customer ID]],'Customer Lookup'!A:B,2,)</f>
        <v>Dale Gillespie</v>
      </c>
      <c r="C79" s="1">
        <v>88534</v>
      </c>
      <c r="D79" s="1" t="str">
        <f>_xlfn.XLOOKUP(Table13[[#This Row],[Product Sub-Category]],'Product Lookup'!A:A,'Product Lookup'!B:B)</f>
        <v>Paper</v>
      </c>
      <c r="E79" s="1">
        <v>5</v>
      </c>
      <c r="F79" s="4">
        <v>18.97</v>
      </c>
      <c r="G79" s="4">
        <f>Table13[[#This Row],[Unit Price]]*Table13[[#This Row],[Quantity ordered]]</f>
        <v>94.85</v>
      </c>
      <c r="H79" s="1">
        <v>0.05</v>
      </c>
      <c r="I79" s="5">
        <v>0.05</v>
      </c>
      <c r="J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" s="6">
        <f>Table13[[#This Row],[Total Price(Before Discount)]]*Table13[[#This Row],[Discount]]</f>
        <v>4.7424999999999997</v>
      </c>
      <c r="L79" s="6">
        <f>Table13[[#This Row],[Total Price(Before Discount)]]-Table13[[#This Row],[Discount Amount]]</f>
        <v>90.107499999999987</v>
      </c>
      <c r="M79" s="6" t="str">
        <f>IF(Table13[[#This Row],[Total Price(After Discount)]]&gt;=5000, "High Order", "Low order")</f>
        <v>Low order</v>
      </c>
      <c r="N79" s="2">
        <v>42140</v>
      </c>
      <c r="O79" s="2" t="str">
        <f>TEXT(Table13[[#This Row],[Order Date]],"dddd")</f>
        <v>Saturday</v>
      </c>
      <c r="P79" s="2" t="str">
        <f>TEXT(Table13[[#This Row],[Order Date]],"mmmm")</f>
        <v>May</v>
      </c>
      <c r="Q79" s="2" t="str">
        <f>TEXT(Table13[[#This Row],[Order Date]],"yyyy")</f>
        <v>2015</v>
      </c>
      <c r="R79" s="2" t="str">
        <f>TEXT(Table13[[#This Row],[Order Date]], "mmmm yyyy")</f>
        <v>May 2015</v>
      </c>
      <c r="S79" s="2">
        <v>42141</v>
      </c>
      <c r="T79" s="1" t="s">
        <v>41</v>
      </c>
      <c r="U79" s="1">
        <f>Table13[[#This Row],[Ship Date]]-Table13[[#This Row],[Order Date]]</f>
        <v>1</v>
      </c>
      <c r="V79" s="1" t="str">
        <f>IF(Table13[[#This Row],[Days to Ship]]&lt;=1, "Fast", IF(Table13[[#This Row],[Days to Ship]]&lt;=3, "Meduim", "High"))</f>
        <v>Fast</v>
      </c>
      <c r="W79" s="1">
        <v>94952</v>
      </c>
      <c r="X79" s="1" t="s">
        <v>32</v>
      </c>
      <c r="Y79" s="1" t="s">
        <v>170</v>
      </c>
      <c r="Z79" s="1" t="s">
        <v>37</v>
      </c>
      <c r="AA79" s="1" t="s">
        <v>1097</v>
      </c>
      <c r="AB79" s="1" t="s">
        <v>58</v>
      </c>
      <c r="AC79" s="1" t="s">
        <v>83</v>
      </c>
      <c r="AD79" s="1" t="s">
        <v>51</v>
      </c>
      <c r="AE79" s="1" t="s">
        <v>53</v>
      </c>
      <c r="AF79" s="1"/>
      <c r="AK79" s="1"/>
    </row>
    <row r="80" spans="1:37" x14ac:dyDescent="0.35">
      <c r="A80" s="1">
        <v>136</v>
      </c>
      <c r="B80" s="1" t="str">
        <f>VLOOKUP(Table13[[#This Row],[Customer ID]],'Customer Lookup'!A:B,2,)</f>
        <v>Dale Gillespie</v>
      </c>
      <c r="C80" s="1">
        <v>88534</v>
      </c>
      <c r="D80" s="1" t="str">
        <f>_xlfn.XLOOKUP(Table13[[#This Row],[Product Sub-Category]],'Product Lookup'!A:A,'Product Lookup'!B:B)</f>
        <v>Scissors</v>
      </c>
      <c r="E80" s="1">
        <v>8</v>
      </c>
      <c r="F80" s="4">
        <v>10.98</v>
      </c>
      <c r="G80" s="4">
        <f>Table13[[#This Row],[Unit Price]]*Table13[[#This Row],[Quantity ordered]]</f>
        <v>87.84</v>
      </c>
      <c r="H80" s="1">
        <v>0.05</v>
      </c>
      <c r="I80" s="5">
        <v>0.05</v>
      </c>
      <c r="J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" s="6">
        <f>Table13[[#This Row],[Total Price(Before Discount)]]*Table13[[#This Row],[Discount]]</f>
        <v>4.3920000000000003</v>
      </c>
      <c r="L80" s="6">
        <f>Table13[[#This Row],[Total Price(Before Discount)]]-Table13[[#This Row],[Discount Amount]]</f>
        <v>83.448000000000008</v>
      </c>
      <c r="M80" s="6" t="str">
        <f>IF(Table13[[#This Row],[Total Price(After Discount)]]&gt;=5000, "High Order", "Low order")</f>
        <v>Low order</v>
      </c>
      <c r="N80" s="2">
        <v>42140</v>
      </c>
      <c r="O80" s="2" t="str">
        <f>TEXT(Table13[[#This Row],[Order Date]],"dddd")</f>
        <v>Saturday</v>
      </c>
      <c r="P80" s="2" t="str">
        <f>TEXT(Table13[[#This Row],[Order Date]],"mmmm")</f>
        <v>May</v>
      </c>
      <c r="Q80" s="2" t="str">
        <f>TEXT(Table13[[#This Row],[Order Date]],"yyyy")</f>
        <v>2015</v>
      </c>
      <c r="R80" s="2" t="str">
        <f>TEXT(Table13[[#This Row],[Order Date]], "mmmm yyyy")</f>
        <v>May 2015</v>
      </c>
      <c r="S80" s="2">
        <v>42141</v>
      </c>
      <c r="T80" s="1" t="s">
        <v>41</v>
      </c>
      <c r="U80" s="1">
        <f>Table13[[#This Row],[Ship Date]]-Table13[[#This Row],[Order Date]]</f>
        <v>1</v>
      </c>
      <c r="V80" s="1" t="str">
        <f>IF(Table13[[#This Row],[Days to Ship]]&lt;=1, "Fast", IF(Table13[[#This Row],[Days to Ship]]&lt;=3, "Meduim", "High"))</f>
        <v>Fast</v>
      </c>
      <c r="W80" s="1">
        <v>94952</v>
      </c>
      <c r="X80" s="1" t="s">
        <v>32</v>
      </c>
      <c r="Y80" s="1" t="s">
        <v>170</v>
      </c>
      <c r="Z80" s="1" t="s">
        <v>37</v>
      </c>
      <c r="AA80" s="1" t="s">
        <v>2243</v>
      </c>
      <c r="AB80" s="1" t="s">
        <v>58</v>
      </c>
      <c r="AC80" s="1" t="s">
        <v>2239</v>
      </c>
      <c r="AD80" s="1" t="s">
        <v>51</v>
      </c>
      <c r="AE80" s="1" t="s">
        <v>44</v>
      </c>
      <c r="AF80" s="1"/>
      <c r="AK80" s="1"/>
    </row>
    <row r="81" spans="1:37" x14ac:dyDescent="0.35">
      <c r="A81" s="1">
        <v>142</v>
      </c>
      <c r="B81" s="1" t="str">
        <f>VLOOKUP(Table13[[#This Row],[Customer ID]],'Customer Lookup'!A:B,2,)</f>
        <v>Brooke Weeks Taylor</v>
      </c>
      <c r="C81" s="1">
        <v>91087</v>
      </c>
      <c r="D81" s="1" t="str">
        <f>_xlfn.XLOOKUP(Table13[[#This Row],[Product Sub-Category]],'Product Lookup'!A:A,'Product Lookup'!B:B)</f>
        <v>Paper</v>
      </c>
      <c r="E81" s="1">
        <v>13</v>
      </c>
      <c r="F81" s="4">
        <v>22.84</v>
      </c>
      <c r="G81" s="4">
        <f>Table13[[#This Row],[Unit Price]]*Table13[[#This Row],[Quantity ordered]]</f>
        <v>296.92</v>
      </c>
      <c r="H81" s="1">
        <v>0.05</v>
      </c>
      <c r="I81" s="5">
        <v>0.05</v>
      </c>
      <c r="J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" s="6">
        <f>Table13[[#This Row],[Total Price(Before Discount)]]*Table13[[#This Row],[Discount]]</f>
        <v>14.846000000000002</v>
      </c>
      <c r="L81" s="6">
        <f>Table13[[#This Row],[Total Price(Before Discount)]]-Table13[[#This Row],[Discount Amount]]</f>
        <v>282.07400000000001</v>
      </c>
      <c r="M81" s="6" t="str">
        <f>IF(Table13[[#This Row],[Total Price(After Discount)]]&gt;=5000, "High Order", "Low order")</f>
        <v>Low order</v>
      </c>
      <c r="N81" s="2">
        <v>42157</v>
      </c>
      <c r="O81" s="2" t="str">
        <f>TEXT(Table13[[#This Row],[Order Date]],"dddd")</f>
        <v>Tuesday</v>
      </c>
      <c r="P81" s="2" t="str">
        <f>TEXT(Table13[[#This Row],[Order Date]],"mmmm")</f>
        <v>June</v>
      </c>
      <c r="Q81" s="2" t="str">
        <f>TEXT(Table13[[#This Row],[Order Date]],"yyyy")</f>
        <v>2015</v>
      </c>
      <c r="R81" s="2" t="str">
        <f>TEXT(Table13[[#This Row],[Order Date]], "mmmm yyyy")</f>
        <v>June 2015</v>
      </c>
      <c r="S81" s="2">
        <v>42158</v>
      </c>
      <c r="T81" s="1" t="s">
        <v>41</v>
      </c>
      <c r="U81" s="1">
        <f>Table13[[#This Row],[Ship Date]]-Table13[[#This Row],[Order Date]]</f>
        <v>1</v>
      </c>
      <c r="V81" s="1" t="str">
        <f>IF(Table13[[#This Row],[Days to Ship]]&lt;=1, "Fast", IF(Table13[[#This Row],[Days to Ship]]&lt;=3, "Meduim", "High"))</f>
        <v>Fast</v>
      </c>
      <c r="W81" s="1">
        <v>6401</v>
      </c>
      <c r="X81" s="1" t="s">
        <v>32</v>
      </c>
      <c r="Y81" s="1" t="s">
        <v>172</v>
      </c>
      <c r="Z81" s="1" t="s">
        <v>171</v>
      </c>
      <c r="AA81" s="1" t="s">
        <v>2243</v>
      </c>
      <c r="AB81" s="1" t="s">
        <v>58</v>
      </c>
      <c r="AC81" s="1" t="s">
        <v>83</v>
      </c>
      <c r="AD81" s="1" t="s">
        <v>51</v>
      </c>
      <c r="AE81" s="1" t="s">
        <v>53</v>
      </c>
      <c r="AF81" s="1"/>
      <c r="AK81" s="1"/>
    </row>
    <row r="82" spans="1:37" x14ac:dyDescent="0.35">
      <c r="A82" s="1">
        <v>144</v>
      </c>
      <c r="B82" s="1" t="str">
        <f>VLOOKUP(Table13[[#This Row],[Customer ID]],'Customer Lookup'!A:B,2,)</f>
        <v>Marguerite Moss</v>
      </c>
      <c r="C82" s="1">
        <v>91087</v>
      </c>
      <c r="D82" s="1" t="str">
        <f>_xlfn.XLOOKUP(Table13[[#This Row],[Product Sub-Category]],'Product Lookup'!A:A,'Product Lookup'!B:B)</f>
        <v>Scissors</v>
      </c>
      <c r="E82" s="1">
        <v>6</v>
      </c>
      <c r="F82" s="4">
        <v>10.98</v>
      </c>
      <c r="G82" s="4">
        <f>Table13[[#This Row],[Unit Price]]*Table13[[#This Row],[Quantity ordered]]</f>
        <v>65.88</v>
      </c>
      <c r="H82" s="1">
        <v>0.05</v>
      </c>
      <c r="I82" s="5">
        <v>0.05</v>
      </c>
      <c r="J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" s="6">
        <f>Table13[[#This Row],[Total Price(Before Discount)]]*Table13[[#This Row],[Discount]]</f>
        <v>3.294</v>
      </c>
      <c r="L82" s="6">
        <f>Table13[[#This Row],[Total Price(Before Discount)]]-Table13[[#This Row],[Discount Amount]]</f>
        <v>62.585999999999999</v>
      </c>
      <c r="M82" s="6" t="str">
        <f>IF(Table13[[#This Row],[Total Price(After Discount)]]&gt;=5000, "High Order", "Low order")</f>
        <v>Low order</v>
      </c>
      <c r="N82" s="2">
        <v>42157</v>
      </c>
      <c r="O82" s="2" t="str">
        <f>TEXT(Table13[[#This Row],[Order Date]],"dddd")</f>
        <v>Tuesday</v>
      </c>
      <c r="P82" s="2" t="str">
        <f>TEXT(Table13[[#This Row],[Order Date]],"mmmm")</f>
        <v>June</v>
      </c>
      <c r="Q82" s="2" t="str">
        <f>TEXT(Table13[[#This Row],[Order Date]],"yyyy")</f>
        <v>2015</v>
      </c>
      <c r="R82" s="2" t="str">
        <f>TEXT(Table13[[#This Row],[Order Date]], "mmmm yyyy")</f>
        <v>June 2015</v>
      </c>
      <c r="S82" s="2">
        <v>42158</v>
      </c>
      <c r="T82" s="1" t="s">
        <v>41</v>
      </c>
      <c r="U82" s="1">
        <f>Table13[[#This Row],[Ship Date]]-Table13[[#This Row],[Order Date]]</f>
        <v>1</v>
      </c>
      <c r="V82" s="1" t="str">
        <f>IF(Table13[[#This Row],[Days to Ship]]&lt;=1, "Fast", IF(Table13[[#This Row],[Days to Ship]]&lt;=3, "Meduim", "High"))</f>
        <v>Fast</v>
      </c>
      <c r="W82" s="1">
        <v>2664</v>
      </c>
      <c r="X82" s="1" t="s">
        <v>32</v>
      </c>
      <c r="Y82" s="1" t="s">
        <v>173</v>
      </c>
      <c r="Z82" s="1" t="s">
        <v>152</v>
      </c>
      <c r="AA82" s="1" t="s">
        <v>2243</v>
      </c>
      <c r="AB82" s="1" t="s">
        <v>58</v>
      </c>
      <c r="AC82" s="1" t="s">
        <v>2239</v>
      </c>
      <c r="AD82" s="1" t="s">
        <v>51</v>
      </c>
      <c r="AE82" s="1" t="s">
        <v>44</v>
      </c>
      <c r="AF82" s="1"/>
      <c r="AK82" s="1"/>
    </row>
    <row r="83" spans="1:37" x14ac:dyDescent="0.35">
      <c r="A83" s="1">
        <v>145</v>
      </c>
      <c r="B83" s="1" t="str">
        <f>VLOOKUP(Table13[[#This Row],[Customer ID]],'Customer Lookup'!A:B,2,)</f>
        <v>Rhonda Ivey</v>
      </c>
      <c r="C83" s="1">
        <v>91086</v>
      </c>
      <c r="D83" s="1" t="str">
        <f>_xlfn.XLOOKUP(Table13[[#This Row],[Product Sub-Category]],'Product Lookup'!A:A,'Product Lookup'!B:B)</f>
        <v>Paper</v>
      </c>
      <c r="E83" s="1">
        <v>2</v>
      </c>
      <c r="F83" s="4">
        <v>7.04</v>
      </c>
      <c r="G83" s="4">
        <f>Table13[[#This Row],[Unit Price]]*Table13[[#This Row],[Quantity ordered]]</f>
        <v>14.08</v>
      </c>
      <c r="H83" s="1">
        <v>0.05</v>
      </c>
      <c r="I83" s="5">
        <v>0.05</v>
      </c>
      <c r="J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" s="6">
        <f>Table13[[#This Row],[Total Price(Before Discount)]]*Table13[[#This Row],[Discount]]</f>
        <v>0.70400000000000007</v>
      </c>
      <c r="L83" s="6">
        <f>Table13[[#This Row],[Total Price(Before Discount)]]-Table13[[#This Row],[Discount Amount]]</f>
        <v>13.375999999999999</v>
      </c>
      <c r="M83" s="6" t="str">
        <f>IF(Table13[[#This Row],[Total Price(After Discount)]]&gt;=5000, "High Order", "Low order")</f>
        <v>Low order</v>
      </c>
      <c r="N83" s="2">
        <v>42019</v>
      </c>
      <c r="O83" s="2" t="str">
        <f>TEXT(Table13[[#This Row],[Order Date]],"dddd")</f>
        <v>Thursday</v>
      </c>
      <c r="P83" s="2" t="str">
        <f>TEXT(Table13[[#This Row],[Order Date]],"mmmm")</f>
        <v>January</v>
      </c>
      <c r="Q83" s="2" t="str">
        <f>TEXT(Table13[[#This Row],[Order Date]],"yyyy")</f>
        <v>2015</v>
      </c>
      <c r="R83" s="2" t="str">
        <f>TEXT(Table13[[#This Row],[Order Date]], "mmmm yyyy")</f>
        <v>January 2015</v>
      </c>
      <c r="S83" s="2">
        <v>42021</v>
      </c>
      <c r="T83" s="1" t="s">
        <v>50</v>
      </c>
      <c r="U83" s="1">
        <f>Table13[[#This Row],[Ship Date]]-Table13[[#This Row],[Order Date]]</f>
        <v>2</v>
      </c>
      <c r="V83" s="1" t="str">
        <f>IF(Table13[[#This Row],[Days to Ship]]&lt;=1, "Fast", IF(Table13[[#This Row],[Days to Ship]]&lt;=3, "Meduim", "High"))</f>
        <v>Meduim</v>
      </c>
      <c r="W83" s="1">
        <v>15122</v>
      </c>
      <c r="X83" s="1" t="s">
        <v>32</v>
      </c>
      <c r="Y83" s="1" t="s">
        <v>175</v>
      </c>
      <c r="Z83" s="1" t="s">
        <v>174</v>
      </c>
      <c r="AA83" s="1" t="s">
        <v>2243</v>
      </c>
      <c r="AB83" s="1" t="s">
        <v>58</v>
      </c>
      <c r="AC83" s="1" t="s">
        <v>83</v>
      </c>
      <c r="AD83" s="1" t="s">
        <v>51</v>
      </c>
      <c r="AE83" s="1" t="s">
        <v>26</v>
      </c>
      <c r="AF83" s="1"/>
      <c r="AK83" s="1"/>
    </row>
    <row r="84" spans="1:37" x14ac:dyDescent="0.35">
      <c r="A84" s="1">
        <v>145</v>
      </c>
      <c r="B84" s="1" t="str">
        <f>VLOOKUP(Table13[[#This Row],[Customer ID]],'Customer Lookup'!A:B,2,)</f>
        <v>Rhonda Ivey</v>
      </c>
      <c r="C84" s="1">
        <v>91089</v>
      </c>
      <c r="D84" s="1" t="str">
        <f>_xlfn.XLOOKUP(Table13[[#This Row],[Product Sub-Category]],'Product Lookup'!A:A,'Product Lookup'!B:B)</f>
        <v>Tables</v>
      </c>
      <c r="E84" s="1">
        <v>3</v>
      </c>
      <c r="F84" s="4">
        <v>154.13</v>
      </c>
      <c r="G84" s="4">
        <f>Table13[[#This Row],[Unit Price]]*Table13[[#This Row],[Quantity ordered]]</f>
        <v>462.39</v>
      </c>
      <c r="H84" s="1">
        <v>0.1</v>
      </c>
      <c r="I84" s="5">
        <v>0.1</v>
      </c>
      <c r="J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4" s="6">
        <f>Table13[[#This Row],[Total Price(Before Discount)]]*Table13[[#This Row],[Discount]]</f>
        <v>46.239000000000004</v>
      </c>
      <c r="L84" s="6">
        <f>Table13[[#This Row],[Total Price(Before Discount)]]-Table13[[#This Row],[Discount Amount]]</f>
        <v>416.15099999999995</v>
      </c>
      <c r="M84" s="6" t="str">
        <f>IF(Table13[[#This Row],[Total Price(After Discount)]]&gt;=5000, "High Order", "Low order")</f>
        <v>Low order</v>
      </c>
      <c r="N84" s="2">
        <v>42079</v>
      </c>
      <c r="O84" s="2" t="str">
        <f>TEXT(Table13[[#This Row],[Order Date]],"dddd")</f>
        <v>Monday</v>
      </c>
      <c r="P84" s="2" t="str">
        <f>TEXT(Table13[[#This Row],[Order Date]],"mmmm")</f>
        <v>March</v>
      </c>
      <c r="Q84" s="2" t="str">
        <f>TEXT(Table13[[#This Row],[Order Date]],"yyyy")</f>
        <v>2015</v>
      </c>
      <c r="R84" s="2" t="str">
        <f>TEXT(Table13[[#This Row],[Order Date]], "mmmm yyyy")</f>
        <v>March 2015</v>
      </c>
      <c r="S84" s="2">
        <v>42079</v>
      </c>
      <c r="T84" s="1" t="s">
        <v>98</v>
      </c>
      <c r="U84" s="1">
        <f>Table13[[#This Row],[Ship Date]]-Table13[[#This Row],[Order Date]]</f>
        <v>0</v>
      </c>
      <c r="V84" s="1" t="str">
        <f>IF(Table13[[#This Row],[Days to Ship]]&lt;=1, "Fast", IF(Table13[[#This Row],[Days to Ship]]&lt;=3, "Meduim", "High"))</f>
        <v>Fast</v>
      </c>
      <c r="W84" s="1">
        <v>15122</v>
      </c>
      <c r="X84" s="1" t="s">
        <v>22</v>
      </c>
      <c r="Y84" s="1" t="s">
        <v>175</v>
      </c>
      <c r="Z84" s="1" t="s">
        <v>174</v>
      </c>
      <c r="AA84" s="1" t="s">
        <v>2244</v>
      </c>
      <c r="AB84" s="1" t="s">
        <v>34</v>
      </c>
      <c r="AC84" s="1" t="s">
        <v>123</v>
      </c>
      <c r="AD84" s="1" t="s">
        <v>42</v>
      </c>
      <c r="AE84" s="1" t="s">
        <v>178</v>
      </c>
      <c r="AF84" s="1"/>
      <c r="AK84" s="1"/>
    </row>
    <row r="85" spans="1:37" x14ac:dyDescent="0.35">
      <c r="A85" s="1">
        <v>146</v>
      </c>
      <c r="B85" s="1" t="str">
        <f>VLOOKUP(Table13[[#This Row],[Customer ID]],'Customer Lookup'!A:B,2,)</f>
        <v>Yvonne Fox</v>
      </c>
      <c r="C85" s="1">
        <v>91088</v>
      </c>
      <c r="D85" s="1" t="str">
        <f>_xlfn.XLOOKUP(Table13[[#This Row],[Product Sub-Category]],'Product Lookup'!A:A,'Product Lookup'!B:B)</f>
        <v>Furnishings</v>
      </c>
      <c r="E85" s="1">
        <v>4</v>
      </c>
      <c r="F85" s="4">
        <v>45.98</v>
      </c>
      <c r="G85" s="4">
        <f>Table13[[#This Row],[Unit Price]]*Table13[[#This Row],[Quantity ordered]]</f>
        <v>183.92</v>
      </c>
      <c r="H85" s="1">
        <v>0.05</v>
      </c>
      <c r="I85" s="5">
        <v>0.05</v>
      </c>
      <c r="J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" s="6">
        <f>Table13[[#This Row],[Total Price(Before Discount)]]*Table13[[#This Row],[Discount]]</f>
        <v>9.1959999999999997</v>
      </c>
      <c r="L85" s="6">
        <f>Table13[[#This Row],[Total Price(Before Discount)]]-Table13[[#This Row],[Discount Amount]]</f>
        <v>174.72399999999999</v>
      </c>
      <c r="M85" s="6" t="str">
        <f>IF(Table13[[#This Row],[Total Price(After Discount)]]&gt;=5000, "High Order", "Low order")</f>
        <v>Low order</v>
      </c>
      <c r="N85" s="2">
        <v>42075</v>
      </c>
      <c r="O85" s="2" t="str">
        <f>TEXT(Table13[[#This Row],[Order Date]],"dddd")</f>
        <v>Thursday</v>
      </c>
      <c r="P85" s="2" t="str">
        <f>TEXT(Table13[[#This Row],[Order Date]],"mmmm")</f>
        <v>March</v>
      </c>
      <c r="Q85" s="2" t="str">
        <f>TEXT(Table13[[#This Row],[Order Date]],"yyyy")</f>
        <v>2015</v>
      </c>
      <c r="R85" s="2" t="str">
        <f>TEXT(Table13[[#This Row],[Order Date]], "mmmm yyyy")</f>
        <v>March 2015</v>
      </c>
      <c r="S85" s="2">
        <v>42076</v>
      </c>
      <c r="T85" s="1" t="s">
        <v>31</v>
      </c>
      <c r="U85" s="1">
        <f>Table13[[#This Row],[Ship Date]]-Table13[[#This Row],[Order Date]]</f>
        <v>1</v>
      </c>
      <c r="V85" s="1" t="str">
        <f>IF(Table13[[#This Row],[Days to Ship]]&lt;=1, "Fast", IF(Table13[[#This Row],[Days to Ship]]&lt;=3, "Meduim", "High"))</f>
        <v>Fast</v>
      </c>
      <c r="W85" s="1">
        <v>76148</v>
      </c>
      <c r="X85" s="1" t="s">
        <v>32</v>
      </c>
      <c r="Y85" s="1" t="s">
        <v>180</v>
      </c>
      <c r="Z85" s="1" t="s">
        <v>112</v>
      </c>
      <c r="AA85" s="1" t="s">
        <v>2244</v>
      </c>
      <c r="AB85" s="1" t="s">
        <v>34</v>
      </c>
      <c r="AC85" s="1" t="s">
        <v>52</v>
      </c>
      <c r="AD85" s="1" t="s">
        <v>51</v>
      </c>
      <c r="AE85" s="1" t="s">
        <v>26</v>
      </c>
      <c r="AF85" s="1"/>
      <c r="AK85" s="1"/>
    </row>
    <row r="86" spans="1:37" x14ac:dyDescent="0.35">
      <c r="A86" s="1">
        <v>146</v>
      </c>
      <c r="B86" s="1" t="str">
        <f>VLOOKUP(Table13[[#This Row],[Customer ID]],'Customer Lookup'!A:B,2,)</f>
        <v>Yvonne Fox</v>
      </c>
      <c r="C86" s="1">
        <v>91090</v>
      </c>
      <c r="D86" s="1" t="str">
        <f>_xlfn.XLOOKUP(Table13[[#This Row],[Product Sub-Category]],'Product Lookup'!A:A,'Product Lookup'!B:B)</f>
        <v>Chairs</v>
      </c>
      <c r="E86" s="1">
        <v>5</v>
      </c>
      <c r="F86" s="4">
        <v>180.98</v>
      </c>
      <c r="G86" s="4">
        <f>Table13[[#This Row],[Unit Price]]*Table13[[#This Row],[Quantity ordered]]</f>
        <v>904.9</v>
      </c>
      <c r="H86" s="1">
        <v>0.1</v>
      </c>
      <c r="I86" s="5">
        <v>0.1</v>
      </c>
      <c r="J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6" s="6">
        <f>Table13[[#This Row],[Total Price(Before Discount)]]*Table13[[#This Row],[Discount]]</f>
        <v>90.490000000000009</v>
      </c>
      <c r="L86" s="6">
        <f>Table13[[#This Row],[Total Price(Before Discount)]]-Table13[[#This Row],[Discount Amount]]</f>
        <v>814.41</v>
      </c>
      <c r="M86" s="6" t="str">
        <f>IF(Table13[[#This Row],[Total Price(After Discount)]]&gt;=5000, "High Order", "Low order")</f>
        <v>Low order</v>
      </c>
      <c r="N86" s="2">
        <v>42117</v>
      </c>
      <c r="O86" s="2" t="str">
        <f>TEXT(Table13[[#This Row],[Order Date]],"dddd")</f>
        <v>Thursday</v>
      </c>
      <c r="P86" s="2" t="str">
        <f>TEXT(Table13[[#This Row],[Order Date]],"mmmm")</f>
        <v>April</v>
      </c>
      <c r="Q86" s="2" t="str">
        <f>TEXT(Table13[[#This Row],[Order Date]],"yyyy")</f>
        <v>2015</v>
      </c>
      <c r="R86" s="2" t="str">
        <f>TEXT(Table13[[#This Row],[Order Date]], "mmmm yyyy")</f>
        <v>April 2015</v>
      </c>
      <c r="S86" s="2">
        <v>42118</v>
      </c>
      <c r="T86" s="1" t="s">
        <v>50</v>
      </c>
      <c r="U86" s="1">
        <f>Table13[[#This Row],[Ship Date]]-Table13[[#This Row],[Order Date]]</f>
        <v>1</v>
      </c>
      <c r="V86" s="1" t="str">
        <f>IF(Table13[[#This Row],[Days to Ship]]&lt;=1, "Fast", IF(Table13[[#This Row],[Days to Ship]]&lt;=3, "Meduim", "High"))</f>
        <v>Fast</v>
      </c>
      <c r="W86" s="1">
        <v>76148</v>
      </c>
      <c r="X86" s="1" t="s">
        <v>32</v>
      </c>
      <c r="Y86" s="1" t="s">
        <v>180</v>
      </c>
      <c r="Z86" s="1" t="s">
        <v>112</v>
      </c>
      <c r="AA86" s="1" t="s">
        <v>2245</v>
      </c>
      <c r="AB86" s="1" t="s">
        <v>34</v>
      </c>
      <c r="AC86" s="1" t="s">
        <v>35</v>
      </c>
      <c r="AD86" s="1" t="s">
        <v>81</v>
      </c>
      <c r="AE86" s="1" t="s">
        <v>36</v>
      </c>
      <c r="AF86" s="1"/>
      <c r="AK86" s="1"/>
    </row>
    <row r="87" spans="1:37" x14ac:dyDescent="0.35">
      <c r="A87" s="1">
        <v>151</v>
      </c>
      <c r="B87" s="1" t="str">
        <f>VLOOKUP(Table13[[#This Row],[Customer ID]],'Customer Lookup'!A:B,2,)</f>
        <v>Geoffrey Zhu</v>
      </c>
      <c r="C87" s="1">
        <v>89521</v>
      </c>
      <c r="D87" s="1" t="str">
        <f>_xlfn.XLOOKUP(Table13[[#This Row],[Product Sub-Category]],'Product Lookup'!A:A,'Product Lookup'!B:B)</f>
        <v>Computer Peripherals</v>
      </c>
      <c r="E87" s="1">
        <v>2</v>
      </c>
      <c r="F87" s="4">
        <v>32.979999999999997</v>
      </c>
      <c r="G87" s="4">
        <f>Table13[[#This Row],[Unit Price]]*Table13[[#This Row],[Quantity ordered]]</f>
        <v>65.959999999999994</v>
      </c>
      <c r="H87" s="1">
        <v>0.05</v>
      </c>
      <c r="I87" s="5">
        <v>0.05</v>
      </c>
      <c r="J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" s="6">
        <f>Table13[[#This Row],[Total Price(Before Discount)]]*Table13[[#This Row],[Discount]]</f>
        <v>3.298</v>
      </c>
      <c r="L87" s="6">
        <f>Table13[[#This Row],[Total Price(Before Discount)]]-Table13[[#This Row],[Discount Amount]]</f>
        <v>62.661999999999992</v>
      </c>
      <c r="M87" s="6" t="str">
        <f>IF(Table13[[#This Row],[Total Price(After Discount)]]&gt;=5000, "High Order", "Low order")</f>
        <v>Low order</v>
      </c>
      <c r="N87" s="2">
        <v>42026</v>
      </c>
      <c r="O87" s="2" t="str">
        <f>TEXT(Table13[[#This Row],[Order Date]],"dddd")</f>
        <v>Thursday</v>
      </c>
      <c r="P87" s="2" t="str">
        <f>TEXT(Table13[[#This Row],[Order Date]],"mmmm")</f>
        <v>January</v>
      </c>
      <c r="Q87" s="2" t="str">
        <f>TEXT(Table13[[#This Row],[Order Date]],"yyyy")</f>
        <v>2015</v>
      </c>
      <c r="R87" s="2" t="str">
        <f>TEXT(Table13[[#This Row],[Order Date]], "mmmm yyyy")</f>
        <v>January 2015</v>
      </c>
      <c r="S87" s="2">
        <v>42027</v>
      </c>
      <c r="T87" s="1" t="s">
        <v>41</v>
      </c>
      <c r="U87" s="1">
        <f>Table13[[#This Row],[Ship Date]]-Table13[[#This Row],[Order Date]]</f>
        <v>1</v>
      </c>
      <c r="V87" s="1" t="str">
        <f>IF(Table13[[#This Row],[Days to Ship]]&lt;=1, "Fast", IF(Table13[[#This Row],[Days to Ship]]&lt;=3, "Meduim", "High"))</f>
        <v>Fast</v>
      </c>
      <c r="W87" s="1">
        <v>37664</v>
      </c>
      <c r="X87" s="1" t="s">
        <v>32</v>
      </c>
      <c r="Y87" s="1" t="s">
        <v>185</v>
      </c>
      <c r="Z87" s="1" t="s">
        <v>184</v>
      </c>
      <c r="AA87" s="1" t="s">
        <v>2245</v>
      </c>
      <c r="AB87" s="1" t="s">
        <v>73</v>
      </c>
      <c r="AC87" s="1" t="s">
        <v>144</v>
      </c>
      <c r="AD87" s="1" t="s">
        <v>42</v>
      </c>
      <c r="AE87" s="1" t="s">
        <v>53</v>
      </c>
      <c r="AF87" s="1"/>
      <c r="AK87" s="1"/>
    </row>
    <row r="88" spans="1:37" x14ac:dyDescent="0.35">
      <c r="A88" s="1">
        <v>151</v>
      </c>
      <c r="B88" s="1" t="str">
        <f>VLOOKUP(Table13[[#This Row],[Customer ID]],'Customer Lookup'!A:B,2,)</f>
        <v>Geoffrey Zhu</v>
      </c>
      <c r="C88" s="1">
        <v>89523</v>
      </c>
      <c r="D88" s="1" t="str">
        <f>_xlfn.XLOOKUP(Table13[[#This Row],[Product Sub-Category]],'Product Lookup'!A:A,'Product Lookup'!B:B)</f>
        <v>Envelopes</v>
      </c>
      <c r="E88" s="1">
        <v>5</v>
      </c>
      <c r="F88" s="4">
        <v>5.98</v>
      </c>
      <c r="G88" s="4">
        <f>Table13[[#This Row],[Unit Price]]*Table13[[#This Row],[Quantity ordered]]</f>
        <v>29.900000000000002</v>
      </c>
      <c r="H88" s="1">
        <v>0.05</v>
      </c>
      <c r="I88" s="5">
        <v>0.05</v>
      </c>
      <c r="J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" s="6">
        <f>Table13[[#This Row],[Total Price(Before Discount)]]*Table13[[#This Row],[Discount]]</f>
        <v>1.4950000000000001</v>
      </c>
      <c r="L88" s="6">
        <f>Table13[[#This Row],[Total Price(Before Discount)]]-Table13[[#This Row],[Discount Amount]]</f>
        <v>28.405000000000001</v>
      </c>
      <c r="M88" s="6" t="str">
        <f>IF(Table13[[#This Row],[Total Price(After Discount)]]&gt;=5000, "High Order", "Low order")</f>
        <v>Low order</v>
      </c>
      <c r="N88" s="2">
        <v>42114</v>
      </c>
      <c r="O88" s="2" t="str">
        <f>TEXT(Table13[[#This Row],[Order Date]],"dddd")</f>
        <v>Monday</v>
      </c>
      <c r="P88" s="2" t="str">
        <f>TEXT(Table13[[#This Row],[Order Date]],"mmmm")</f>
        <v>April</v>
      </c>
      <c r="Q88" s="2" t="str">
        <f>TEXT(Table13[[#This Row],[Order Date]],"yyyy")</f>
        <v>2015</v>
      </c>
      <c r="R88" s="2" t="str">
        <f>TEXT(Table13[[#This Row],[Order Date]], "mmmm yyyy")</f>
        <v>April 2015</v>
      </c>
      <c r="S88" s="2">
        <v>42116</v>
      </c>
      <c r="T88" s="1" t="s">
        <v>21</v>
      </c>
      <c r="U88" s="1">
        <f>Table13[[#This Row],[Ship Date]]-Table13[[#This Row],[Order Date]]</f>
        <v>2</v>
      </c>
      <c r="V88" s="1" t="str">
        <f>IF(Table13[[#This Row],[Days to Ship]]&lt;=1, "Fast", IF(Table13[[#This Row],[Days to Ship]]&lt;=3, "Meduim", "High"))</f>
        <v>Meduim</v>
      </c>
      <c r="W88" s="1">
        <v>37664</v>
      </c>
      <c r="X88" s="1" t="s">
        <v>32</v>
      </c>
      <c r="Y88" s="1" t="s">
        <v>185</v>
      </c>
      <c r="Z88" s="1" t="s">
        <v>184</v>
      </c>
      <c r="AA88" s="1" t="s">
        <v>2245</v>
      </c>
      <c r="AB88" s="1" t="s">
        <v>58</v>
      </c>
      <c r="AC88" s="1" t="s">
        <v>61</v>
      </c>
      <c r="AD88" s="1" t="s">
        <v>42</v>
      </c>
      <c r="AE88" s="1" t="s">
        <v>53</v>
      </c>
      <c r="AF88" s="1"/>
      <c r="AK88" s="1"/>
    </row>
    <row r="89" spans="1:37" x14ac:dyDescent="0.35">
      <c r="A89" s="1">
        <v>152</v>
      </c>
      <c r="B89" s="1" t="str">
        <f>VLOOKUP(Table13[[#This Row],[Customer ID]],'Customer Lookup'!A:B,2,)</f>
        <v>Kent Kerr</v>
      </c>
      <c r="C89" s="1">
        <v>89520</v>
      </c>
      <c r="D89" s="1" t="str">
        <f>_xlfn.XLOOKUP(Table13[[#This Row],[Product Sub-Category]],'Product Lookup'!A:A,'Product Lookup'!B:B)</f>
        <v>Pens</v>
      </c>
      <c r="E89" s="1">
        <v>2</v>
      </c>
      <c r="F89" s="4">
        <v>2.88</v>
      </c>
      <c r="G89" s="4">
        <f>Table13[[#This Row],[Unit Price]]*Table13[[#This Row],[Quantity ordered]]</f>
        <v>5.76</v>
      </c>
      <c r="H89" s="1">
        <v>0.05</v>
      </c>
      <c r="I89" s="5">
        <v>0.05</v>
      </c>
      <c r="J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" s="6">
        <f>Table13[[#This Row],[Total Price(Before Discount)]]*Table13[[#This Row],[Discount]]</f>
        <v>0.28799999999999998</v>
      </c>
      <c r="L89" s="6">
        <f>Table13[[#This Row],[Total Price(Before Discount)]]-Table13[[#This Row],[Discount Amount]]</f>
        <v>5.4719999999999995</v>
      </c>
      <c r="M89" s="6" t="str">
        <f>IF(Table13[[#This Row],[Total Price(After Discount)]]&gt;=5000, "High Order", "Low order")</f>
        <v>Low order</v>
      </c>
      <c r="N89" s="2">
        <v>42019</v>
      </c>
      <c r="O89" s="2" t="str">
        <f>TEXT(Table13[[#This Row],[Order Date]],"dddd")</f>
        <v>Thursday</v>
      </c>
      <c r="P89" s="2" t="str">
        <f>TEXT(Table13[[#This Row],[Order Date]],"mmmm")</f>
        <v>January</v>
      </c>
      <c r="Q89" s="2" t="str">
        <f>TEXT(Table13[[#This Row],[Order Date]],"yyyy")</f>
        <v>2015</v>
      </c>
      <c r="R89" s="2" t="str">
        <f>TEXT(Table13[[#This Row],[Order Date]], "mmmm yyyy")</f>
        <v>January 2015</v>
      </c>
      <c r="S89" s="2">
        <v>42020</v>
      </c>
      <c r="T89" s="1" t="s">
        <v>41</v>
      </c>
      <c r="U89" s="1">
        <f>Table13[[#This Row],[Ship Date]]-Table13[[#This Row],[Order Date]]</f>
        <v>1</v>
      </c>
      <c r="V89" s="1" t="str">
        <f>IF(Table13[[#This Row],[Days to Ship]]&lt;=1, "Fast", IF(Table13[[#This Row],[Days to Ship]]&lt;=3, "Meduim", "High"))</f>
        <v>Fast</v>
      </c>
      <c r="W89" s="1">
        <v>37918</v>
      </c>
      <c r="X89" s="1" t="s">
        <v>32</v>
      </c>
      <c r="Y89" s="1" t="s">
        <v>188</v>
      </c>
      <c r="Z89" s="1" t="s">
        <v>184</v>
      </c>
      <c r="AA89" s="1" t="s">
        <v>2245</v>
      </c>
      <c r="AB89" s="1" t="s">
        <v>58</v>
      </c>
      <c r="AC89" s="1" t="s">
        <v>25</v>
      </c>
      <c r="AD89" s="1" t="s">
        <v>104</v>
      </c>
      <c r="AE89" s="1" t="s">
        <v>26</v>
      </c>
      <c r="AF89" s="1"/>
      <c r="AK89" s="1"/>
    </row>
    <row r="90" spans="1:37" x14ac:dyDescent="0.35">
      <c r="A90" s="1">
        <v>152</v>
      </c>
      <c r="B90" s="1" t="str">
        <f>VLOOKUP(Table13[[#This Row],[Customer ID]],'Customer Lookup'!A:B,2,)</f>
        <v>Kent Kerr</v>
      </c>
      <c r="C90" s="1">
        <v>89522</v>
      </c>
      <c r="D90" s="1" t="str">
        <f>_xlfn.XLOOKUP(Table13[[#This Row],[Product Sub-Category]],'Product Lookup'!A:A,'Product Lookup'!B:B)</f>
        <v>Furnishings</v>
      </c>
      <c r="E90" s="1">
        <v>8</v>
      </c>
      <c r="F90" s="4">
        <v>79.52</v>
      </c>
      <c r="G90" s="4">
        <f>Table13[[#This Row],[Unit Price]]*Table13[[#This Row],[Quantity ordered]]</f>
        <v>636.16</v>
      </c>
      <c r="H90" s="1">
        <v>0.05</v>
      </c>
      <c r="I90" s="5">
        <v>0.05</v>
      </c>
      <c r="J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" s="6">
        <f>Table13[[#This Row],[Total Price(Before Discount)]]*Table13[[#This Row],[Discount]]</f>
        <v>31.808</v>
      </c>
      <c r="L90" s="6">
        <f>Table13[[#This Row],[Total Price(Before Discount)]]-Table13[[#This Row],[Discount Amount]]</f>
        <v>604.35199999999998</v>
      </c>
      <c r="M90" s="6" t="str">
        <f>IF(Table13[[#This Row],[Total Price(After Discount)]]&gt;=5000, "High Order", "Low order")</f>
        <v>Low order</v>
      </c>
      <c r="N90" s="2">
        <v>42113</v>
      </c>
      <c r="O90" s="2" t="str">
        <f>TEXT(Table13[[#This Row],[Order Date]],"dddd")</f>
        <v>Sunday</v>
      </c>
      <c r="P90" s="2" t="str">
        <f>TEXT(Table13[[#This Row],[Order Date]],"mmmm")</f>
        <v>April</v>
      </c>
      <c r="Q90" s="2" t="str">
        <f>TEXT(Table13[[#This Row],[Order Date]],"yyyy")</f>
        <v>2015</v>
      </c>
      <c r="R90" s="2" t="str">
        <f>TEXT(Table13[[#This Row],[Order Date]], "mmmm yyyy")</f>
        <v>April 2015</v>
      </c>
      <c r="S90" s="2">
        <v>42120</v>
      </c>
      <c r="T90" s="1" t="s">
        <v>98</v>
      </c>
      <c r="U90" s="1">
        <f>Table13[[#This Row],[Ship Date]]-Table13[[#This Row],[Order Date]]</f>
        <v>7</v>
      </c>
      <c r="V90" s="1" t="str">
        <f>IF(Table13[[#This Row],[Days to Ship]]&lt;=1, "Fast", IF(Table13[[#This Row],[Days to Ship]]&lt;=3, "Meduim", "High"))</f>
        <v>High</v>
      </c>
      <c r="W90" s="1">
        <v>37918</v>
      </c>
      <c r="X90" s="1" t="s">
        <v>32</v>
      </c>
      <c r="Y90" s="1" t="s">
        <v>188</v>
      </c>
      <c r="Z90" s="1" t="s">
        <v>184</v>
      </c>
      <c r="AA90" s="1" t="s">
        <v>2245</v>
      </c>
      <c r="AB90" s="1" t="s">
        <v>34</v>
      </c>
      <c r="AC90" s="1" t="s">
        <v>52</v>
      </c>
      <c r="AD90" s="1" t="s">
        <v>42</v>
      </c>
      <c r="AE90" s="1" t="s">
        <v>75</v>
      </c>
      <c r="AF90" s="1"/>
      <c r="AK90" s="1"/>
    </row>
    <row r="91" spans="1:37" x14ac:dyDescent="0.35">
      <c r="A91" s="1">
        <v>152</v>
      </c>
      <c r="B91" s="1" t="str">
        <f>VLOOKUP(Table13[[#This Row],[Customer ID]],'Customer Lookup'!A:B,2,)</f>
        <v>Kent Kerr</v>
      </c>
      <c r="C91" s="1">
        <v>89524</v>
      </c>
      <c r="D91" s="1" t="str">
        <f>_xlfn.XLOOKUP(Table13[[#This Row],[Product Sub-Category]],'Product Lookup'!A:A,'Product Lookup'!B:B)</f>
        <v>Telephones</v>
      </c>
      <c r="E91" s="1">
        <v>5</v>
      </c>
      <c r="F91" s="4">
        <v>65.989999999999995</v>
      </c>
      <c r="G91" s="4">
        <f>Table13[[#This Row],[Unit Price]]*Table13[[#This Row],[Quantity ordered]]</f>
        <v>329.95</v>
      </c>
      <c r="H91" s="1">
        <v>0.05</v>
      </c>
      <c r="I91" s="5">
        <v>0.05</v>
      </c>
      <c r="J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" s="6">
        <f>Table13[[#This Row],[Total Price(Before Discount)]]*Table13[[#This Row],[Discount]]</f>
        <v>16.497499999999999</v>
      </c>
      <c r="L91" s="6">
        <f>Table13[[#This Row],[Total Price(Before Discount)]]-Table13[[#This Row],[Discount Amount]]</f>
        <v>313.45249999999999</v>
      </c>
      <c r="M91" s="6" t="str">
        <f>IF(Table13[[#This Row],[Total Price(After Discount)]]&gt;=5000, "High Order", "Low order")</f>
        <v>Low order</v>
      </c>
      <c r="N91" s="2">
        <v>42092</v>
      </c>
      <c r="O91" s="2" t="str">
        <f>TEXT(Table13[[#This Row],[Order Date]],"dddd")</f>
        <v>Sunday</v>
      </c>
      <c r="P91" s="2" t="str">
        <f>TEXT(Table13[[#This Row],[Order Date]],"mmmm")</f>
        <v>March</v>
      </c>
      <c r="Q91" s="2" t="str">
        <f>TEXT(Table13[[#This Row],[Order Date]],"yyyy")</f>
        <v>2015</v>
      </c>
      <c r="R91" s="2" t="str">
        <f>TEXT(Table13[[#This Row],[Order Date]], "mmmm yyyy")</f>
        <v>March 2015</v>
      </c>
      <c r="S91" s="2">
        <v>42095</v>
      </c>
      <c r="T91" s="1" t="s">
        <v>21</v>
      </c>
      <c r="U91" s="1">
        <f>Table13[[#This Row],[Ship Date]]-Table13[[#This Row],[Order Date]]</f>
        <v>3</v>
      </c>
      <c r="V91" s="1" t="str">
        <f>IF(Table13[[#This Row],[Days to Ship]]&lt;=1, "Fast", IF(Table13[[#This Row],[Days to Ship]]&lt;=3, "Meduim", "High"))</f>
        <v>Meduim</v>
      </c>
      <c r="W91" s="1">
        <v>37918</v>
      </c>
      <c r="X91" s="1" t="s">
        <v>32</v>
      </c>
      <c r="Y91" s="1" t="s">
        <v>188</v>
      </c>
      <c r="Z91" s="1" t="s">
        <v>184</v>
      </c>
      <c r="AA91" s="1" t="s">
        <v>2245</v>
      </c>
      <c r="AB91" s="1" t="s">
        <v>73</v>
      </c>
      <c r="AC91" s="1" t="s">
        <v>2234</v>
      </c>
      <c r="AD91" s="1" t="s">
        <v>104</v>
      </c>
      <c r="AE91" s="1" t="s">
        <v>53</v>
      </c>
      <c r="AF91" s="1"/>
      <c r="AK91" s="1"/>
    </row>
    <row r="92" spans="1:37" x14ac:dyDescent="0.35">
      <c r="A92" s="1">
        <v>152</v>
      </c>
      <c r="B92" s="1" t="str">
        <f>VLOOKUP(Table13[[#This Row],[Customer ID]],'Customer Lookup'!A:B,2,)</f>
        <v>Kent Kerr</v>
      </c>
      <c r="C92" s="1">
        <v>89525</v>
      </c>
      <c r="D92" s="1" t="str">
        <f>_xlfn.XLOOKUP(Table13[[#This Row],[Product Sub-Category]],'Product Lookup'!A:A,'Product Lookup'!B:B)</f>
        <v>Computer Peripherals</v>
      </c>
      <c r="E92" s="1">
        <v>21</v>
      </c>
      <c r="F92" s="4">
        <v>39.979999999999997</v>
      </c>
      <c r="G92" s="4">
        <f>Table13[[#This Row],[Unit Price]]*Table13[[#This Row],[Quantity ordered]]</f>
        <v>839.57999999999993</v>
      </c>
      <c r="H92" s="1">
        <v>0.05</v>
      </c>
      <c r="I92" s="5">
        <v>0.05</v>
      </c>
      <c r="J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" s="6">
        <f>Table13[[#This Row],[Total Price(Before Discount)]]*Table13[[#This Row],[Discount]]</f>
        <v>41.978999999999999</v>
      </c>
      <c r="L92" s="6">
        <f>Table13[[#This Row],[Total Price(Before Discount)]]-Table13[[#This Row],[Discount Amount]]</f>
        <v>797.60099999999989</v>
      </c>
      <c r="M92" s="6" t="str">
        <f>IF(Table13[[#This Row],[Total Price(After Discount)]]&gt;=5000, "High Order", "Low order")</f>
        <v>Low order</v>
      </c>
      <c r="N92" s="2">
        <v>42173</v>
      </c>
      <c r="O92" s="2" t="str">
        <f>TEXT(Table13[[#This Row],[Order Date]],"dddd")</f>
        <v>Thursday</v>
      </c>
      <c r="P92" s="2" t="str">
        <f>TEXT(Table13[[#This Row],[Order Date]],"mmmm")</f>
        <v>June</v>
      </c>
      <c r="Q92" s="2" t="str">
        <f>TEXT(Table13[[#This Row],[Order Date]],"yyyy")</f>
        <v>2015</v>
      </c>
      <c r="R92" s="2" t="str">
        <f>TEXT(Table13[[#This Row],[Order Date]], "mmmm yyyy")</f>
        <v>June 2015</v>
      </c>
      <c r="S92" s="2">
        <v>42177</v>
      </c>
      <c r="T92" s="1" t="s">
        <v>98</v>
      </c>
      <c r="U92" s="1">
        <f>Table13[[#This Row],[Ship Date]]-Table13[[#This Row],[Order Date]]</f>
        <v>4</v>
      </c>
      <c r="V92" s="1" t="str">
        <f>IF(Table13[[#This Row],[Days to Ship]]&lt;=1, "Fast", IF(Table13[[#This Row],[Days to Ship]]&lt;=3, "Meduim", "High"))</f>
        <v>High</v>
      </c>
      <c r="W92" s="1">
        <v>37918</v>
      </c>
      <c r="X92" s="1" t="s">
        <v>32</v>
      </c>
      <c r="Y92" s="1" t="s">
        <v>188</v>
      </c>
      <c r="Z92" s="1" t="s">
        <v>184</v>
      </c>
      <c r="AA92" s="1" t="s">
        <v>1097</v>
      </c>
      <c r="AB92" s="1" t="s">
        <v>73</v>
      </c>
      <c r="AC92" s="1" t="s">
        <v>144</v>
      </c>
      <c r="AD92" s="1" t="s">
        <v>51</v>
      </c>
      <c r="AE92" s="1" t="s">
        <v>53</v>
      </c>
      <c r="AF92" s="1"/>
      <c r="AK92" s="1"/>
    </row>
    <row r="93" spans="1:37" x14ac:dyDescent="0.35">
      <c r="A93" s="1">
        <v>156</v>
      </c>
      <c r="B93" s="1" t="str">
        <f>VLOOKUP(Table13[[#This Row],[Customer ID]],'Customer Lookup'!A:B,2,)</f>
        <v>Diana Xu</v>
      </c>
      <c r="C93" s="1">
        <v>87671</v>
      </c>
      <c r="D93" s="1" t="str">
        <f>_xlfn.XLOOKUP(Table13[[#This Row],[Product Sub-Category]],'Product Lookup'!A:A,'Product Lookup'!B:B)</f>
        <v>Telephones</v>
      </c>
      <c r="E93" s="1">
        <v>13</v>
      </c>
      <c r="F93" s="4">
        <v>95.99</v>
      </c>
      <c r="G93" s="4">
        <f>Table13[[#This Row],[Unit Price]]*Table13[[#This Row],[Quantity ordered]]</f>
        <v>1247.8699999999999</v>
      </c>
      <c r="H93" s="1">
        <v>0.05</v>
      </c>
      <c r="I93" s="5">
        <v>0.05</v>
      </c>
      <c r="J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" s="6">
        <f>Table13[[#This Row],[Total Price(Before Discount)]]*Table13[[#This Row],[Discount]]</f>
        <v>62.393499999999996</v>
      </c>
      <c r="L93" s="6">
        <f>Table13[[#This Row],[Total Price(Before Discount)]]-Table13[[#This Row],[Discount Amount]]</f>
        <v>1185.4765</v>
      </c>
      <c r="M93" s="6" t="str">
        <f>IF(Table13[[#This Row],[Total Price(After Discount)]]&gt;=5000, "High Order", "Low order")</f>
        <v>Low order</v>
      </c>
      <c r="N93" s="2">
        <v>42138</v>
      </c>
      <c r="O93" s="2" t="str">
        <f>TEXT(Table13[[#This Row],[Order Date]],"dddd")</f>
        <v>Thursday</v>
      </c>
      <c r="P93" s="2" t="str">
        <f>TEXT(Table13[[#This Row],[Order Date]],"mmmm")</f>
        <v>May</v>
      </c>
      <c r="Q93" s="2" t="str">
        <f>TEXT(Table13[[#This Row],[Order Date]],"yyyy")</f>
        <v>2015</v>
      </c>
      <c r="R93" s="2" t="str">
        <f>TEXT(Table13[[#This Row],[Order Date]], "mmmm yyyy")</f>
        <v>May 2015</v>
      </c>
      <c r="S93" s="2">
        <v>42139</v>
      </c>
      <c r="T93" s="1" t="s">
        <v>41</v>
      </c>
      <c r="U93" s="1">
        <f>Table13[[#This Row],[Ship Date]]-Table13[[#This Row],[Order Date]]</f>
        <v>1</v>
      </c>
      <c r="V93" s="1" t="str">
        <f>IF(Table13[[#This Row],[Days to Ship]]&lt;=1, "Fast", IF(Table13[[#This Row],[Days to Ship]]&lt;=3, "Meduim", "High"))</f>
        <v>Fast</v>
      </c>
      <c r="W93" s="1">
        <v>80525</v>
      </c>
      <c r="X93" s="1" t="s">
        <v>32</v>
      </c>
      <c r="Y93" s="1" t="s">
        <v>195</v>
      </c>
      <c r="Z93" s="1" t="s">
        <v>194</v>
      </c>
      <c r="AA93" s="1" t="s">
        <v>1097</v>
      </c>
      <c r="AB93" s="1" t="s">
        <v>73</v>
      </c>
      <c r="AC93" s="1" t="s">
        <v>2234</v>
      </c>
      <c r="AD93" s="1" t="s">
        <v>81</v>
      </c>
      <c r="AE93" s="1" t="s">
        <v>53</v>
      </c>
      <c r="AF93" s="1"/>
      <c r="AK93" s="1"/>
    </row>
    <row r="94" spans="1:37" x14ac:dyDescent="0.35">
      <c r="A94" s="1">
        <v>156</v>
      </c>
      <c r="B94" s="1" t="str">
        <f>VLOOKUP(Table13[[#This Row],[Customer ID]],'Customer Lookup'!A:B,2,)</f>
        <v>Diana Xu</v>
      </c>
      <c r="C94" s="1">
        <v>87672</v>
      </c>
      <c r="D94" s="1" t="str">
        <f>_xlfn.XLOOKUP(Table13[[#This Row],[Product Sub-Category]],'Product Lookup'!A:A,'Product Lookup'!B:B)</f>
        <v>Appliances</v>
      </c>
      <c r="E94" s="1">
        <v>3</v>
      </c>
      <c r="F94" s="4">
        <v>10.89</v>
      </c>
      <c r="G94" s="4">
        <f>Table13[[#This Row],[Unit Price]]*Table13[[#This Row],[Quantity ordered]]</f>
        <v>32.67</v>
      </c>
      <c r="H94" s="1">
        <v>0.05</v>
      </c>
      <c r="I94" s="5">
        <v>0.05</v>
      </c>
      <c r="J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" s="6">
        <f>Table13[[#This Row],[Total Price(Before Discount)]]*Table13[[#This Row],[Discount]]</f>
        <v>1.6335000000000002</v>
      </c>
      <c r="L94" s="6">
        <f>Table13[[#This Row],[Total Price(Before Discount)]]-Table13[[#This Row],[Discount Amount]]</f>
        <v>31.0365</v>
      </c>
      <c r="M94" s="6" t="str">
        <f>IF(Table13[[#This Row],[Total Price(After Discount)]]&gt;=5000, "High Order", "Low order")</f>
        <v>Low order</v>
      </c>
      <c r="N94" s="2">
        <v>42029</v>
      </c>
      <c r="O94" s="2" t="str">
        <f>TEXT(Table13[[#This Row],[Order Date]],"dddd")</f>
        <v>Sunday</v>
      </c>
      <c r="P94" s="2" t="str">
        <f>TEXT(Table13[[#This Row],[Order Date]],"mmmm")</f>
        <v>January</v>
      </c>
      <c r="Q94" s="2" t="str">
        <f>TEXT(Table13[[#This Row],[Order Date]],"yyyy")</f>
        <v>2015</v>
      </c>
      <c r="R94" s="2" t="str">
        <f>TEXT(Table13[[#This Row],[Order Date]], "mmmm yyyy")</f>
        <v>January 2015</v>
      </c>
      <c r="S94" s="2">
        <v>42030</v>
      </c>
      <c r="T94" s="1" t="s">
        <v>21</v>
      </c>
      <c r="U94" s="1">
        <f>Table13[[#This Row],[Ship Date]]-Table13[[#This Row],[Order Date]]</f>
        <v>1</v>
      </c>
      <c r="V94" s="1" t="str">
        <f>IF(Table13[[#This Row],[Days to Ship]]&lt;=1, "Fast", IF(Table13[[#This Row],[Days to Ship]]&lt;=3, "Meduim", "High"))</f>
        <v>Fast</v>
      </c>
      <c r="W94" s="1">
        <v>80525</v>
      </c>
      <c r="X94" s="1" t="s">
        <v>32</v>
      </c>
      <c r="Y94" s="1" t="s">
        <v>195</v>
      </c>
      <c r="Z94" s="1" t="s">
        <v>194</v>
      </c>
      <c r="AA94" s="1" t="s">
        <v>1097</v>
      </c>
      <c r="AB94" s="1" t="s">
        <v>58</v>
      </c>
      <c r="AC94" s="1" t="s">
        <v>196</v>
      </c>
      <c r="AD94" s="1" t="s">
        <v>81</v>
      </c>
      <c r="AE94" s="1" t="s">
        <v>53</v>
      </c>
      <c r="AF94" s="1"/>
      <c r="AK94" s="1"/>
    </row>
    <row r="95" spans="1:37" x14ac:dyDescent="0.35">
      <c r="A95" s="1">
        <v>164</v>
      </c>
      <c r="B95" s="1" t="str">
        <f>VLOOKUP(Table13[[#This Row],[Customer ID]],'Customer Lookup'!A:B,2,)</f>
        <v>Robin Kramer Vaughn</v>
      </c>
      <c r="C95" s="1">
        <v>89961</v>
      </c>
      <c r="D95" s="1" t="str">
        <f>_xlfn.XLOOKUP(Table13[[#This Row],[Product Sub-Category]],'Product Lookup'!A:A,'Product Lookup'!B:B)</f>
        <v>Bookcases</v>
      </c>
      <c r="E95" s="1">
        <v>7</v>
      </c>
      <c r="F95" s="4">
        <v>100.98</v>
      </c>
      <c r="G95" s="4">
        <f>Table13[[#This Row],[Unit Price]]*Table13[[#This Row],[Quantity ordered]]</f>
        <v>706.86</v>
      </c>
      <c r="H95" s="1">
        <v>0.1</v>
      </c>
      <c r="I95" s="5">
        <v>0.1</v>
      </c>
      <c r="J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5" s="6">
        <f>Table13[[#This Row],[Total Price(Before Discount)]]*Table13[[#This Row],[Discount]]</f>
        <v>70.686000000000007</v>
      </c>
      <c r="L95" s="6">
        <f>Table13[[#This Row],[Total Price(Before Discount)]]-Table13[[#This Row],[Discount Amount]]</f>
        <v>636.17399999999998</v>
      </c>
      <c r="M95" s="6" t="str">
        <f>IF(Table13[[#This Row],[Total Price(After Discount)]]&gt;=5000, "High Order", "Low order")</f>
        <v>Low order</v>
      </c>
      <c r="N95" s="2">
        <v>42006</v>
      </c>
      <c r="O95" s="2" t="str">
        <f>TEXT(Table13[[#This Row],[Order Date]],"dddd")</f>
        <v>Friday</v>
      </c>
      <c r="P95" s="2" t="str">
        <f>TEXT(Table13[[#This Row],[Order Date]],"mmmm")</f>
        <v>January</v>
      </c>
      <c r="Q95" s="2" t="str">
        <f>TEXT(Table13[[#This Row],[Order Date]],"yyyy")</f>
        <v>2015</v>
      </c>
      <c r="R95" s="2" t="str">
        <f>TEXT(Table13[[#This Row],[Order Date]], "mmmm yyyy")</f>
        <v>January 2015</v>
      </c>
      <c r="S95" s="2">
        <v>42008</v>
      </c>
      <c r="T95" s="1" t="s">
        <v>50</v>
      </c>
      <c r="U95" s="1">
        <f>Table13[[#This Row],[Ship Date]]-Table13[[#This Row],[Order Date]]</f>
        <v>2</v>
      </c>
      <c r="V95" s="1" t="str">
        <f>IF(Table13[[#This Row],[Days to Ship]]&lt;=1, "Fast", IF(Table13[[#This Row],[Days to Ship]]&lt;=3, "Meduim", "High"))</f>
        <v>Meduim</v>
      </c>
      <c r="W95" s="1">
        <v>99352</v>
      </c>
      <c r="X95" s="1" t="s">
        <v>32</v>
      </c>
      <c r="Y95" s="1" t="s">
        <v>199</v>
      </c>
      <c r="Z95" s="1" t="s">
        <v>29</v>
      </c>
      <c r="AA95" s="1" t="s">
        <v>1097</v>
      </c>
      <c r="AB95" s="1" t="s">
        <v>34</v>
      </c>
      <c r="AC95" s="1" t="s">
        <v>151</v>
      </c>
      <c r="AD95" s="1" t="s">
        <v>42</v>
      </c>
      <c r="AE95" s="1" t="s">
        <v>108</v>
      </c>
      <c r="AF95" s="1"/>
      <c r="AK95" s="1"/>
    </row>
    <row r="96" spans="1:37" x14ac:dyDescent="0.35">
      <c r="A96" s="1">
        <v>164</v>
      </c>
      <c r="B96" s="1" t="str">
        <f>VLOOKUP(Table13[[#This Row],[Customer ID]],'Customer Lookup'!A:B,2,)</f>
        <v>Robin Kramer Vaughn</v>
      </c>
      <c r="C96" s="1">
        <v>89961</v>
      </c>
      <c r="D96" s="1" t="str">
        <f>_xlfn.XLOOKUP(Table13[[#This Row],[Product Sub-Category]],'Product Lookup'!A:A,'Product Lookup'!B:B)</f>
        <v>Paper</v>
      </c>
      <c r="E96" s="1">
        <v>9</v>
      </c>
      <c r="F96" s="4">
        <v>4.9800000000000004</v>
      </c>
      <c r="G96" s="4">
        <f>Table13[[#This Row],[Unit Price]]*Table13[[#This Row],[Quantity ordered]]</f>
        <v>44.820000000000007</v>
      </c>
      <c r="H96" s="1">
        <v>0.05</v>
      </c>
      <c r="I96" s="5">
        <v>0.05</v>
      </c>
      <c r="J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" s="6">
        <f>Table13[[#This Row],[Total Price(Before Discount)]]*Table13[[#This Row],[Discount]]</f>
        <v>2.2410000000000005</v>
      </c>
      <c r="L96" s="6">
        <f>Table13[[#This Row],[Total Price(Before Discount)]]-Table13[[#This Row],[Discount Amount]]</f>
        <v>42.579000000000008</v>
      </c>
      <c r="M96" s="6" t="str">
        <f>IF(Table13[[#This Row],[Total Price(After Discount)]]&gt;=5000, "High Order", "Low order")</f>
        <v>Low order</v>
      </c>
      <c r="N96" s="2">
        <v>42006</v>
      </c>
      <c r="O96" s="2" t="str">
        <f>TEXT(Table13[[#This Row],[Order Date]],"dddd")</f>
        <v>Friday</v>
      </c>
      <c r="P96" s="2" t="str">
        <f>TEXT(Table13[[#This Row],[Order Date]],"mmmm")</f>
        <v>January</v>
      </c>
      <c r="Q96" s="2" t="str">
        <f>TEXT(Table13[[#This Row],[Order Date]],"yyyy")</f>
        <v>2015</v>
      </c>
      <c r="R96" s="2" t="str">
        <f>TEXT(Table13[[#This Row],[Order Date]], "mmmm yyyy")</f>
        <v>January 2015</v>
      </c>
      <c r="S96" s="2">
        <v>42007</v>
      </c>
      <c r="T96" s="1" t="s">
        <v>50</v>
      </c>
      <c r="U96" s="1">
        <f>Table13[[#This Row],[Ship Date]]-Table13[[#This Row],[Order Date]]</f>
        <v>1</v>
      </c>
      <c r="V96" s="1" t="str">
        <f>IF(Table13[[#This Row],[Days to Ship]]&lt;=1, "Fast", IF(Table13[[#This Row],[Days to Ship]]&lt;=3, "Meduim", "High"))</f>
        <v>Fast</v>
      </c>
      <c r="W96" s="1">
        <v>99352</v>
      </c>
      <c r="X96" s="1" t="s">
        <v>32</v>
      </c>
      <c r="Y96" s="1" t="s">
        <v>199</v>
      </c>
      <c r="Z96" s="1" t="s">
        <v>29</v>
      </c>
      <c r="AA96" s="1" t="s">
        <v>2245</v>
      </c>
      <c r="AB96" s="1" t="s">
        <v>58</v>
      </c>
      <c r="AC96" s="1" t="s">
        <v>83</v>
      </c>
      <c r="AD96" s="1" t="s">
        <v>42</v>
      </c>
      <c r="AE96" s="1" t="s">
        <v>53</v>
      </c>
      <c r="AF96" s="1"/>
      <c r="AK96" s="1"/>
    </row>
    <row r="97" spans="1:37" x14ac:dyDescent="0.35">
      <c r="A97" s="1">
        <v>166</v>
      </c>
      <c r="B97" s="1" t="str">
        <f>VLOOKUP(Table13[[#This Row],[Customer ID]],'Customer Lookup'!A:B,2,)</f>
        <v>Vicki Hauser</v>
      </c>
      <c r="C97" s="1">
        <v>89426</v>
      </c>
      <c r="D97" s="1" t="str">
        <f>_xlfn.XLOOKUP(Table13[[#This Row],[Product Sub-Category]],'Product Lookup'!A:A,'Product Lookup'!B:B)</f>
        <v>Office Machines</v>
      </c>
      <c r="E97" s="1">
        <v>5</v>
      </c>
      <c r="F97" s="4">
        <v>399.98</v>
      </c>
      <c r="G97" s="4">
        <f>Table13[[#This Row],[Unit Price]]*Table13[[#This Row],[Quantity ordered]]</f>
        <v>1999.9</v>
      </c>
      <c r="H97" s="1">
        <v>0.1</v>
      </c>
      <c r="I97" s="5">
        <v>0.1</v>
      </c>
      <c r="J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7" s="6">
        <f>Table13[[#This Row],[Total Price(Before Discount)]]*Table13[[#This Row],[Discount]]</f>
        <v>199.99</v>
      </c>
      <c r="L97" s="6">
        <f>Table13[[#This Row],[Total Price(Before Discount)]]-Table13[[#This Row],[Discount Amount]]</f>
        <v>1799.91</v>
      </c>
      <c r="M97" s="6" t="str">
        <f>IF(Table13[[#This Row],[Total Price(After Discount)]]&gt;=5000, "High Order", "Low order")</f>
        <v>Low order</v>
      </c>
      <c r="N97" s="2">
        <v>42015</v>
      </c>
      <c r="O97" s="2" t="str">
        <f>TEXT(Table13[[#This Row],[Order Date]],"dddd")</f>
        <v>Sunday</v>
      </c>
      <c r="P97" s="2" t="str">
        <f>TEXT(Table13[[#This Row],[Order Date]],"mmmm")</f>
        <v>January</v>
      </c>
      <c r="Q97" s="2" t="str">
        <f>TEXT(Table13[[#This Row],[Order Date]],"yyyy")</f>
        <v>2015</v>
      </c>
      <c r="R97" s="2" t="str">
        <f>TEXT(Table13[[#This Row],[Order Date]], "mmmm yyyy")</f>
        <v>January 2015</v>
      </c>
      <c r="S97" s="2">
        <v>42022</v>
      </c>
      <c r="T97" s="1" t="s">
        <v>98</v>
      </c>
      <c r="U97" s="1">
        <f>Table13[[#This Row],[Ship Date]]-Table13[[#This Row],[Order Date]]</f>
        <v>7</v>
      </c>
      <c r="V97" s="1" t="str">
        <f>IF(Table13[[#This Row],[Days to Ship]]&lt;=1, "Fast", IF(Table13[[#This Row],[Days to Ship]]&lt;=3, "Meduim", "High"))</f>
        <v>High</v>
      </c>
      <c r="W97" s="1">
        <v>37087</v>
      </c>
      <c r="X97" s="1" t="s">
        <v>32</v>
      </c>
      <c r="Y97" s="1" t="s">
        <v>200</v>
      </c>
      <c r="Z97" s="1" t="s">
        <v>184</v>
      </c>
      <c r="AA97" s="1" t="s">
        <v>2245</v>
      </c>
      <c r="AB97" s="1" t="s">
        <v>73</v>
      </c>
      <c r="AC97" s="1" t="s">
        <v>74</v>
      </c>
      <c r="AD97" s="1" t="s">
        <v>104</v>
      </c>
      <c r="AE97" s="1" t="s">
        <v>108</v>
      </c>
      <c r="AF97" s="1"/>
      <c r="AK97" s="1"/>
    </row>
    <row r="98" spans="1:37" x14ac:dyDescent="0.35">
      <c r="A98" s="1">
        <v>169</v>
      </c>
      <c r="B98" s="1" t="str">
        <f>VLOOKUP(Table13[[#This Row],[Customer ID]],'Customer Lookup'!A:B,2,)</f>
        <v>Janice Cole</v>
      </c>
      <c r="C98" s="1">
        <v>87463</v>
      </c>
      <c r="D98" s="1" t="str">
        <f>_xlfn.XLOOKUP(Table13[[#This Row],[Product Sub-Category]],'Product Lookup'!A:A,'Product Lookup'!B:B)</f>
        <v>Computer Peripherals</v>
      </c>
      <c r="E98" s="1">
        <v>3</v>
      </c>
      <c r="F98" s="4">
        <v>43.22</v>
      </c>
      <c r="G98" s="4">
        <f>Table13[[#This Row],[Unit Price]]*Table13[[#This Row],[Quantity ordered]]</f>
        <v>129.66</v>
      </c>
      <c r="H98" s="1">
        <v>0.05</v>
      </c>
      <c r="I98" s="5">
        <v>0.05</v>
      </c>
      <c r="J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" s="6">
        <f>Table13[[#This Row],[Total Price(Before Discount)]]*Table13[[#This Row],[Discount]]</f>
        <v>6.4830000000000005</v>
      </c>
      <c r="L98" s="6">
        <f>Table13[[#This Row],[Total Price(Before Discount)]]-Table13[[#This Row],[Discount Amount]]</f>
        <v>123.17699999999999</v>
      </c>
      <c r="M98" s="6" t="str">
        <f>IF(Table13[[#This Row],[Total Price(After Discount)]]&gt;=5000, "High Order", "Low order")</f>
        <v>Low order</v>
      </c>
      <c r="N98" s="2">
        <v>42007</v>
      </c>
      <c r="O98" s="2" t="str">
        <f>TEXT(Table13[[#This Row],[Order Date]],"dddd")</f>
        <v>Saturday</v>
      </c>
      <c r="P98" s="2" t="str">
        <f>TEXT(Table13[[#This Row],[Order Date]],"mmmm")</f>
        <v>January</v>
      </c>
      <c r="Q98" s="2" t="str">
        <f>TEXT(Table13[[#This Row],[Order Date]],"yyyy")</f>
        <v>2015</v>
      </c>
      <c r="R98" s="2" t="str">
        <f>TEXT(Table13[[#This Row],[Order Date]], "mmmm yyyy")</f>
        <v>January 2015</v>
      </c>
      <c r="S98" s="2">
        <v>42009</v>
      </c>
      <c r="T98" s="1" t="s">
        <v>98</v>
      </c>
      <c r="U98" s="1">
        <f>Table13[[#This Row],[Ship Date]]-Table13[[#This Row],[Order Date]]</f>
        <v>2</v>
      </c>
      <c r="V98" s="1" t="str">
        <f>IF(Table13[[#This Row],[Days to Ship]]&lt;=1, "Fast", IF(Table13[[#This Row],[Days to Ship]]&lt;=3, "Meduim", "High"))</f>
        <v>Meduim</v>
      </c>
      <c r="W98" s="1">
        <v>70802</v>
      </c>
      <c r="X98" s="1" t="s">
        <v>32</v>
      </c>
      <c r="Y98" s="1" t="s">
        <v>202</v>
      </c>
      <c r="Z98" s="1" t="s">
        <v>138</v>
      </c>
      <c r="AA98" s="1" t="s">
        <v>2245</v>
      </c>
      <c r="AB98" s="1" t="s">
        <v>73</v>
      </c>
      <c r="AC98" s="1" t="s">
        <v>144</v>
      </c>
      <c r="AD98" s="1" t="s">
        <v>81</v>
      </c>
      <c r="AE98" s="1" t="s">
        <v>53</v>
      </c>
      <c r="AF98" s="1"/>
      <c r="AK98" s="1"/>
    </row>
    <row r="99" spans="1:37" x14ac:dyDescent="0.35">
      <c r="A99" s="1">
        <v>169</v>
      </c>
      <c r="B99" s="1" t="str">
        <f>VLOOKUP(Table13[[#This Row],[Customer ID]],'Customer Lookup'!A:B,2,)</f>
        <v>Janice Cole</v>
      </c>
      <c r="C99" s="1">
        <v>87463</v>
      </c>
      <c r="D99" s="1" t="str">
        <f>_xlfn.XLOOKUP(Table13[[#This Row],[Product Sub-Category]],'Product Lookup'!A:A,'Product Lookup'!B:B)</f>
        <v>Office Machines</v>
      </c>
      <c r="E99" s="1">
        <v>12</v>
      </c>
      <c r="F99" s="4">
        <v>574.74</v>
      </c>
      <c r="G99" s="4">
        <f>Table13[[#This Row],[Unit Price]]*Table13[[#This Row],[Quantity ordered]]</f>
        <v>6896.88</v>
      </c>
      <c r="H99" s="1">
        <v>0.1</v>
      </c>
      <c r="I99" s="5">
        <v>0.1</v>
      </c>
      <c r="J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9" s="6">
        <f>Table13[[#This Row],[Total Price(Before Discount)]]*Table13[[#This Row],[Discount]]</f>
        <v>689.6880000000001</v>
      </c>
      <c r="L99" s="6">
        <f>Table13[[#This Row],[Total Price(Before Discount)]]-Table13[[#This Row],[Discount Amount]]</f>
        <v>6207.192</v>
      </c>
      <c r="M99" s="6" t="str">
        <f>IF(Table13[[#This Row],[Total Price(After Discount)]]&gt;=5000, "High Order", "Low order")</f>
        <v>High Order</v>
      </c>
      <c r="N99" s="2">
        <v>42007</v>
      </c>
      <c r="O99" s="2" t="str">
        <f>TEXT(Table13[[#This Row],[Order Date]],"dddd")</f>
        <v>Saturday</v>
      </c>
      <c r="P99" s="2" t="str">
        <f>TEXT(Table13[[#This Row],[Order Date]],"mmmm")</f>
        <v>January</v>
      </c>
      <c r="Q99" s="2" t="str">
        <f>TEXT(Table13[[#This Row],[Order Date]],"yyyy")</f>
        <v>2015</v>
      </c>
      <c r="R99" s="2" t="str">
        <f>TEXT(Table13[[#This Row],[Order Date]], "mmmm yyyy")</f>
        <v>January 2015</v>
      </c>
      <c r="S99" s="2">
        <v>42014</v>
      </c>
      <c r="T99" s="1" t="s">
        <v>98</v>
      </c>
      <c r="U99" s="1">
        <f>Table13[[#This Row],[Ship Date]]-Table13[[#This Row],[Order Date]]</f>
        <v>7</v>
      </c>
      <c r="V99" s="1" t="str">
        <f>IF(Table13[[#This Row],[Days to Ship]]&lt;=1, "Fast", IF(Table13[[#This Row],[Days to Ship]]&lt;=3, "Meduim", "High"))</f>
        <v>High</v>
      </c>
      <c r="W99" s="1">
        <v>70802</v>
      </c>
      <c r="X99" s="1" t="s">
        <v>32</v>
      </c>
      <c r="Y99" s="1" t="s">
        <v>202</v>
      </c>
      <c r="Z99" s="1" t="s">
        <v>138</v>
      </c>
      <c r="AA99" s="1" t="s">
        <v>2245</v>
      </c>
      <c r="AB99" s="1" t="s">
        <v>73</v>
      </c>
      <c r="AC99" s="1" t="s">
        <v>74</v>
      </c>
      <c r="AD99" s="1" t="s">
        <v>81</v>
      </c>
      <c r="AE99" s="1" t="s">
        <v>178</v>
      </c>
      <c r="AF99" s="1"/>
      <c r="AK99" s="1"/>
    </row>
    <row r="100" spans="1:37" x14ac:dyDescent="0.35">
      <c r="A100" s="1">
        <v>169</v>
      </c>
      <c r="B100" s="1" t="str">
        <f>VLOOKUP(Table13[[#This Row],[Customer ID]],'Customer Lookup'!A:B,2,)</f>
        <v>Janice Cole</v>
      </c>
      <c r="C100" s="1">
        <v>87463</v>
      </c>
      <c r="D100" s="1" t="str">
        <f>_xlfn.XLOOKUP(Table13[[#This Row],[Product Sub-Category]],'Product Lookup'!A:A,'Product Lookup'!B:B)</f>
        <v>Paper</v>
      </c>
      <c r="E100" s="1">
        <v>3</v>
      </c>
      <c r="F100" s="4">
        <v>10.14</v>
      </c>
      <c r="G100" s="4">
        <f>Table13[[#This Row],[Unit Price]]*Table13[[#This Row],[Quantity ordered]]</f>
        <v>30.42</v>
      </c>
      <c r="H100" s="1">
        <v>0.05</v>
      </c>
      <c r="I100" s="5">
        <v>0.05</v>
      </c>
      <c r="J1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" s="6">
        <f>Table13[[#This Row],[Total Price(Before Discount)]]*Table13[[#This Row],[Discount]]</f>
        <v>1.5210000000000001</v>
      </c>
      <c r="L100" s="6">
        <f>Table13[[#This Row],[Total Price(Before Discount)]]-Table13[[#This Row],[Discount Amount]]</f>
        <v>28.899000000000001</v>
      </c>
      <c r="M100" s="6" t="str">
        <f>IF(Table13[[#This Row],[Total Price(After Discount)]]&gt;=5000, "High Order", "Low order")</f>
        <v>Low order</v>
      </c>
      <c r="N100" s="2">
        <v>42007</v>
      </c>
      <c r="O100" s="2" t="str">
        <f>TEXT(Table13[[#This Row],[Order Date]],"dddd")</f>
        <v>Saturday</v>
      </c>
      <c r="P100" s="2" t="str">
        <f>TEXT(Table13[[#This Row],[Order Date]],"mmmm")</f>
        <v>January</v>
      </c>
      <c r="Q100" s="2" t="str">
        <f>TEXT(Table13[[#This Row],[Order Date]],"yyyy")</f>
        <v>2015</v>
      </c>
      <c r="R100" s="2" t="str">
        <f>TEXT(Table13[[#This Row],[Order Date]], "mmmm yyyy")</f>
        <v>January 2015</v>
      </c>
      <c r="S100" s="2">
        <v>42011</v>
      </c>
      <c r="T100" s="1" t="s">
        <v>98</v>
      </c>
      <c r="U100" s="1">
        <f>Table13[[#This Row],[Ship Date]]-Table13[[#This Row],[Order Date]]</f>
        <v>4</v>
      </c>
      <c r="V100" s="1" t="str">
        <f>IF(Table13[[#This Row],[Days to Ship]]&lt;=1, "Fast", IF(Table13[[#This Row],[Days to Ship]]&lt;=3, "Meduim", "High"))</f>
        <v>High</v>
      </c>
      <c r="W100" s="1">
        <v>70802</v>
      </c>
      <c r="X100" s="1" t="s">
        <v>32</v>
      </c>
      <c r="Y100" s="1" t="s">
        <v>202</v>
      </c>
      <c r="Z100" s="1" t="s">
        <v>138</v>
      </c>
      <c r="AA100" s="1" t="s">
        <v>2243</v>
      </c>
      <c r="AB100" s="1" t="s">
        <v>58</v>
      </c>
      <c r="AC100" s="1" t="s">
        <v>83</v>
      </c>
      <c r="AD100" s="1" t="s">
        <v>81</v>
      </c>
      <c r="AE100" s="1" t="s">
        <v>26</v>
      </c>
      <c r="AF100" s="1"/>
      <c r="AK100" s="1"/>
    </row>
    <row r="101" spans="1:37" x14ac:dyDescent="0.35">
      <c r="A101" s="1">
        <v>171</v>
      </c>
      <c r="B101" s="1" t="str">
        <f>VLOOKUP(Table13[[#This Row],[Customer ID]],'Customer Lookup'!A:B,2,)</f>
        <v>Christina Matthews</v>
      </c>
      <c r="C101" s="1">
        <v>87464</v>
      </c>
      <c r="D101" s="1" t="str">
        <f>_xlfn.XLOOKUP(Table13[[#This Row],[Product Sub-Category]],'Product Lookup'!A:A,'Product Lookup'!B:B)</f>
        <v>Binders</v>
      </c>
      <c r="E101" s="1">
        <v>1</v>
      </c>
      <c r="F101" s="4">
        <v>1.88</v>
      </c>
      <c r="G101" s="4">
        <f>Table13[[#This Row],[Unit Price]]*Table13[[#This Row],[Quantity ordered]]</f>
        <v>1.88</v>
      </c>
      <c r="H101" s="1">
        <v>0.05</v>
      </c>
      <c r="I101" s="5">
        <v>0.05</v>
      </c>
      <c r="J1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" s="6">
        <f>Table13[[#This Row],[Total Price(Before Discount)]]*Table13[[#This Row],[Discount]]</f>
        <v>9.4E-2</v>
      </c>
      <c r="L101" s="6">
        <f>Table13[[#This Row],[Total Price(Before Discount)]]-Table13[[#This Row],[Discount Amount]]</f>
        <v>1.7859999999999998</v>
      </c>
      <c r="M101" s="6" t="str">
        <f>IF(Table13[[#This Row],[Total Price(After Discount)]]&gt;=5000, "High Order", "Low order")</f>
        <v>Low order</v>
      </c>
      <c r="N101" s="2">
        <v>42107</v>
      </c>
      <c r="O101" s="2" t="str">
        <f>TEXT(Table13[[#This Row],[Order Date]],"dddd")</f>
        <v>Monday</v>
      </c>
      <c r="P101" s="2" t="str">
        <f>TEXT(Table13[[#This Row],[Order Date]],"mmmm")</f>
        <v>April</v>
      </c>
      <c r="Q101" s="2" t="str">
        <f>TEXT(Table13[[#This Row],[Order Date]],"yyyy")</f>
        <v>2015</v>
      </c>
      <c r="R101" s="2" t="str">
        <f>TEXT(Table13[[#This Row],[Order Date]], "mmmm yyyy")</f>
        <v>April 2015</v>
      </c>
      <c r="S101" s="2">
        <v>42109</v>
      </c>
      <c r="T101" s="1" t="s">
        <v>41</v>
      </c>
      <c r="U101" s="1">
        <f>Table13[[#This Row],[Ship Date]]-Table13[[#This Row],[Order Date]]</f>
        <v>2</v>
      </c>
      <c r="V101" s="1" t="str">
        <f>IF(Table13[[#This Row],[Days to Ship]]&lt;=1, "Fast", IF(Table13[[#This Row],[Days to Ship]]&lt;=3, "Meduim", "High"))</f>
        <v>Meduim</v>
      </c>
      <c r="W101" s="1">
        <v>7024</v>
      </c>
      <c r="X101" s="1" t="s">
        <v>32</v>
      </c>
      <c r="Y101" s="1" t="s">
        <v>203</v>
      </c>
      <c r="Z101" s="1" t="s">
        <v>46</v>
      </c>
      <c r="AA101" s="1" t="s">
        <v>1097</v>
      </c>
      <c r="AB101" s="1" t="s">
        <v>58</v>
      </c>
      <c r="AC101" s="1" t="s">
        <v>2236</v>
      </c>
      <c r="AD101" s="1" t="s">
        <v>81</v>
      </c>
      <c r="AE101" s="1" t="s">
        <v>53</v>
      </c>
      <c r="AF101" s="1"/>
      <c r="AK101" s="1"/>
    </row>
    <row r="102" spans="1:37" x14ac:dyDescent="0.35">
      <c r="A102" s="1">
        <v>181</v>
      </c>
      <c r="B102" s="1" t="str">
        <f>VLOOKUP(Table13[[#This Row],[Customer ID]],'Customer Lookup'!A:B,2,)</f>
        <v>Wesley Waller</v>
      </c>
      <c r="C102" s="1">
        <v>38087</v>
      </c>
      <c r="D102" s="1" t="str">
        <f>_xlfn.XLOOKUP(Table13[[#This Row],[Product Sub-Category]],'Product Lookup'!A:A,'Product Lookup'!B:B)</f>
        <v>Computer Peripherals</v>
      </c>
      <c r="E102" s="1">
        <v>18</v>
      </c>
      <c r="F102" s="4">
        <v>49.99</v>
      </c>
      <c r="G102" s="4">
        <f>Table13[[#This Row],[Unit Price]]*Table13[[#This Row],[Quantity ordered]]</f>
        <v>899.82</v>
      </c>
      <c r="H102" s="1">
        <v>0.05</v>
      </c>
      <c r="I102" s="5">
        <v>0.05</v>
      </c>
      <c r="J1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" s="6">
        <f>Table13[[#This Row],[Total Price(Before Discount)]]*Table13[[#This Row],[Discount]]</f>
        <v>44.991000000000007</v>
      </c>
      <c r="L102" s="6">
        <f>Table13[[#This Row],[Total Price(Before Discount)]]-Table13[[#This Row],[Discount Amount]]</f>
        <v>854.82900000000006</v>
      </c>
      <c r="M102" s="6" t="str">
        <f>IF(Table13[[#This Row],[Total Price(After Discount)]]&gt;=5000, "High Order", "Low order")</f>
        <v>Low order</v>
      </c>
      <c r="N102" s="2">
        <v>42056</v>
      </c>
      <c r="O102" s="2" t="str">
        <f>TEXT(Table13[[#This Row],[Order Date]],"dddd")</f>
        <v>Saturday</v>
      </c>
      <c r="P102" s="2" t="str">
        <f>TEXT(Table13[[#This Row],[Order Date]],"mmmm")</f>
        <v>February</v>
      </c>
      <c r="Q102" s="2" t="str">
        <f>TEXT(Table13[[#This Row],[Order Date]],"yyyy")</f>
        <v>2015</v>
      </c>
      <c r="R102" s="2" t="str">
        <f>TEXT(Table13[[#This Row],[Order Date]], "mmmm yyyy")</f>
        <v>February 2015</v>
      </c>
      <c r="S102" s="2">
        <v>42056</v>
      </c>
      <c r="T102" s="1" t="s">
        <v>41</v>
      </c>
      <c r="U102" s="1">
        <f>Table13[[#This Row],[Ship Date]]-Table13[[#This Row],[Order Date]]</f>
        <v>0</v>
      </c>
      <c r="V102" s="1" t="str">
        <f>IF(Table13[[#This Row],[Days to Ship]]&lt;=1, "Fast", IF(Table13[[#This Row],[Days to Ship]]&lt;=3, "Meduim", "High"))</f>
        <v>Fast</v>
      </c>
      <c r="W102" s="1">
        <v>94122</v>
      </c>
      <c r="X102" s="1" t="s">
        <v>32</v>
      </c>
      <c r="Y102" s="1" t="s">
        <v>206</v>
      </c>
      <c r="Z102" s="1" t="s">
        <v>37</v>
      </c>
      <c r="AA102" s="1" t="s">
        <v>1097</v>
      </c>
      <c r="AB102" s="1" t="s">
        <v>73</v>
      </c>
      <c r="AC102" s="1" t="s">
        <v>144</v>
      </c>
      <c r="AD102" s="1" t="s">
        <v>51</v>
      </c>
      <c r="AE102" s="1" t="s">
        <v>53</v>
      </c>
      <c r="AF102" s="1"/>
      <c r="AK102" s="1"/>
    </row>
    <row r="103" spans="1:37" x14ac:dyDescent="0.35">
      <c r="A103" s="1">
        <v>181</v>
      </c>
      <c r="B103" s="1" t="str">
        <f>VLOOKUP(Table13[[#This Row],[Customer ID]],'Customer Lookup'!A:B,2,)</f>
        <v>Wesley Waller</v>
      </c>
      <c r="C103" s="1">
        <v>3585</v>
      </c>
      <c r="D103" s="1" t="str">
        <f>_xlfn.XLOOKUP(Table13[[#This Row],[Product Sub-Category]],'Product Lookup'!A:A,'Product Lookup'!B:B)</f>
        <v>Pens</v>
      </c>
      <c r="E103" s="1">
        <v>116</v>
      </c>
      <c r="F103" s="4">
        <v>1.68</v>
      </c>
      <c r="G103" s="4">
        <f>Table13[[#This Row],[Unit Price]]*Table13[[#This Row],[Quantity ordered]]</f>
        <v>194.88</v>
      </c>
      <c r="H103" s="1">
        <v>0.05</v>
      </c>
      <c r="I103" s="5">
        <v>0.05</v>
      </c>
      <c r="J1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" s="6">
        <f>Table13[[#This Row],[Total Price(Before Discount)]]*Table13[[#This Row],[Discount]]</f>
        <v>9.7439999999999998</v>
      </c>
      <c r="L103" s="6">
        <f>Table13[[#This Row],[Total Price(Before Discount)]]-Table13[[#This Row],[Discount Amount]]</f>
        <v>185.136</v>
      </c>
      <c r="M103" s="6" t="str">
        <f>IF(Table13[[#This Row],[Total Price(After Discount)]]&gt;=5000, "High Order", "Low order")</f>
        <v>Low order</v>
      </c>
      <c r="N103" s="2">
        <v>42146</v>
      </c>
      <c r="O103" s="2" t="str">
        <f>TEXT(Table13[[#This Row],[Order Date]],"dddd")</f>
        <v>Friday</v>
      </c>
      <c r="P103" s="2" t="str">
        <f>TEXT(Table13[[#This Row],[Order Date]],"mmmm")</f>
        <v>May</v>
      </c>
      <c r="Q103" s="2" t="str">
        <f>TEXT(Table13[[#This Row],[Order Date]],"yyyy")</f>
        <v>2015</v>
      </c>
      <c r="R103" s="2" t="str">
        <f>TEXT(Table13[[#This Row],[Order Date]], "mmmm yyyy")</f>
        <v>May 2015</v>
      </c>
      <c r="S103" s="2">
        <v>42147</v>
      </c>
      <c r="T103" s="1" t="s">
        <v>21</v>
      </c>
      <c r="U103" s="1">
        <f>Table13[[#This Row],[Ship Date]]-Table13[[#This Row],[Order Date]]</f>
        <v>1</v>
      </c>
      <c r="V103" s="1" t="str">
        <f>IF(Table13[[#This Row],[Days to Ship]]&lt;=1, "Fast", IF(Table13[[#This Row],[Days to Ship]]&lt;=3, "Meduim", "High"))</f>
        <v>Fast</v>
      </c>
      <c r="W103" s="1">
        <v>94122</v>
      </c>
      <c r="X103" s="1" t="s">
        <v>32</v>
      </c>
      <c r="Y103" s="1" t="s">
        <v>206</v>
      </c>
      <c r="Z103" s="1" t="s">
        <v>37</v>
      </c>
      <c r="AA103" s="1" t="s">
        <v>2243</v>
      </c>
      <c r="AB103" s="1" t="s">
        <v>58</v>
      </c>
      <c r="AC103" s="1" t="s">
        <v>25</v>
      </c>
      <c r="AD103" s="1" t="s">
        <v>81</v>
      </c>
      <c r="AE103" s="1" t="s">
        <v>26</v>
      </c>
      <c r="AF103" s="1"/>
      <c r="AK103" s="1"/>
    </row>
    <row r="104" spans="1:37" x14ac:dyDescent="0.35">
      <c r="A104" s="1">
        <v>184</v>
      </c>
      <c r="B104" s="1" t="str">
        <f>VLOOKUP(Table13[[#This Row],[Customer ID]],'Customer Lookup'!A:B,2,)</f>
        <v>Phillip Holmes</v>
      </c>
      <c r="C104" s="1">
        <v>88360</v>
      </c>
      <c r="D104" s="1" t="str">
        <f>_xlfn.XLOOKUP(Table13[[#This Row],[Product Sub-Category]],'Product Lookup'!A:A,'Product Lookup'!B:B)</f>
        <v>Computer Peripherals</v>
      </c>
      <c r="E104" s="1">
        <v>5</v>
      </c>
      <c r="F104" s="4">
        <v>49.99</v>
      </c>
      <c r="G104" s="4">
        <f>Table13[[#This Row],[Unit Price]]*Table13[[#This Row],[Quantity ordered]]</f>
        <v>249.95000000000002</v>
      </c>
      <c r="H104" s="1">
        <v>0.05</v>
      </c>
      <c r="I104" s="5">
        <v>0.05</v>
      </c>
      <c r="J1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" s="6">
        <f>Table13[[#This Row],[Total Price(Before Discount)]]*Table13[[#This Row],[Discount]]</f>
        <v>12.497500000000002</v>
      </c>
      <c r="L104" s="6">
        <f>Table13[[#This Row],[Total Price(Before Discount)]]-Table13[[#This Row],[Discount Amount]]</f>
        <v>237.45250000000001</v>
      </c>
      <c r="M104" s="6" t="str">
        <f>IF(Table13[[#This Row],[Total Price(After Discount)]]&gt;=5000, "High Order", "Low order")</f>
        <v>Low order</v>
      </c>
      <c r="N104" s="2">
        <v>42056</v>
      </c>
      <c r="O104" s="2" t="str">
        <f>TEXT(Table13[[#This Row],[Order Date]],"dddd")</f>
        <v>Saturday</v>
      </c>
      <c r="P104" s="2" t="str">
        <f>TEXT(Table13[[#This Row],[Order Date]],"mmmm")</f>
        <v>February</v>
      </c>
      <c r="Q104" s="2" t="str">
        <f>TEXT(Table13[[#This Row],[Order Date]],"yyyy")</f>
        <v>2015</v>
      </c>
      <c r="R104" s="2" t="str">
        <f>TEXT(Table13[[#This Row],[Order Date]], "mmmm yyyy")</f>
        <v>February 2015</v>
      </c>
      <c r="S104" s="2">
        <v>42056</v>
      </c>
      <c r="T104" s="1" t="s">
        <v>41</v>
      </c>
      <c r="U104" s="1">
        <f>Table13[[#This Row],[Ship Date]]-Table13[[#This Row],[Order Date]]</f>
        <v>0</v>
      </c>
      <c r="V104" s="1" t="str">
        <f>IF(Table13[[#This Row],[Days to Ship]]&lt;=1, "Fast", IF(Table13[[#This Row],[Days to Ship]]&lt;=3, "Meduim", "High"))</f>
        <v>Fast</v>
      </c>
      <c r="W104" s="1">
        <v>2474</v>
      </c>
      <c r="X104" s="1" t="s">
        <v>32</v>
      </c>
      <c r="Y104" s="1" t="s">
        <v>208</v>
      </c>
      <c r="Z104" s="1" t="s">
        <v>152</v>
      </c>
      <c r="AA104" s="1" t="s">
        <v>2244</v>
      </c>
      <c r="AB104" s="1" t="s">
        <v>73</v>
      </c>
      <c r="AC104" s="1" t="s">
        <v>144</v>
      </c>
      <c r="AD104" s="1" t="s">
        <v>51</v>
      </c>
      <c r="AE104" s="1" t="s">
        <v>53</v>
      </c>
      <c r="AF104" s="1"/>
      <c r="AK104" s="1"/>
    </row>
    <row r="105" spans="1:37" x14ac:dyDescent="0.35">
      <c r="A105" s="1">
        <v>188</v>
      </c>
      <c r="B105" s="1" t="str">
        <f>VLOOKUP(Table13[[#This Row],[Customer ID]],'Customer Lookup'!A:B,2,)</f>
        <v>Alex Harrell</v>
      </c>
      <c r="C105" s="1">
        <v>88361</v>
      </c>
      <c r="D105" s="1" t="str">
        <f>_xlfn.XLOOKUP(Table13[[#This Row],[Product Sub-Category]],'Product Lookup'!A:A,'Product Lookup'!B:B)</f>
        <v>Paper</v>
      </c>
      <c r="E105" s="1">
        <v>23</v>
      </c>
      <c r="F105" s="4">
        <v>10.06</v>
      </c>
      <c r="G105" s="4">
        <f>Table13[[#This Row],[Unit Price]]*Table13[[#This Row],[Quantity ordered]]</f>
        <v>231.38000000000002</v>
      </c>
      <c r="H105" s="1">
        <v>0.05</v>
      </c>
      <c r="I105" s="5">
        <v>0.05</v>
      </c>
      <c r="J1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" s="6">
        <f>Table13[[#This Row],[Total Price(Before Discount)]]*Table13[[#This Row],[Discount]]</f>
        <v>11.569000000000003</v>
      </c>
      <c r="L105" s="6">
        <f>Table13[[#This Row],[Total Price(Before Discount)]]-Table13[[#This Row],[Discount Amount]]</f>
        <v>219.81100000000004</v>
      </c>
      <c r="M105" s="6" t="str">
        <f>IF(Table13[[#This Row],[Total Price(After Discount)]]&gt;=5000, "High Order", "Low order")</f>
        <v>Low order</v>
      </c>
      <c r="N105" s="2">
        <v>42146</v>
      </c>
      <c r="O105" s="2" t="str">
        <f>TEXT(Table13[[#This Row],[Order Date]],"dddd")</f>
        <v>Friday</v>
      </c>
      <c r="P105" s="2" t="str">
        <f>TEXT(Table13[[#This Row],[Order Date]],"mmmm")</f>
        <v>May</v>
      </c>
      <c r="Q105" s="2" t="str">
        <f>TEXT(Table13[[#This Row],[Order Date]],"yyyy")</f>
        <v>2015</v>
      </c>
      <c r="R105" s="2" t="str">
        <f>TEXT(Table13[[#This Row],[Order Date]], "mmmm yyyy")</f>
        <v>May 2015</v>
      </c>
      <c r="S105" s="2">
        <v>42146</v>
      </c>
      <c r="T105" s="1" t="s">
        <v>21</v>
      </c>
      <c r="U105" s="1">
        <f>Table13[[#This Row],[Ship Date]]-Table13[[#This Row],[Order Date]]</f>
        <v>0</v>
      </c>
      <c r="V105" s="1" t="str">
        <f>IF(Table13[[#This Row],[Days to Ship]]&lt;=1, "Fast", IF(Table13[[#This Row],[Days to Ship]]&lt;=3, "Meduim", "High"))</f>
        <v>Fast</v>
      </c>
      <c r="W105" s="1">
        <v>76240</v>
      </c>
      <c r="X105" s="1" t="s">
        <v>32</v>
      </c>
      <c r="Y105" s="1" t="s">
        <v>209</v>
      </c>
      <c r="Z105" s="1" t="s">
        <v>112</v>
      </c>
      <c r="AA105" s="1" t="s">
        <v>2244</v>
      </c>
      <c r="AB105" s="1" t="s">
        <v>58</v>
      </c>
      <c r="AC105" s="1" t="s">
        <v>83</v>
      </c>
      <c r="AD105" s="1" t="s">
        <v>81</v>
      </c>
      <c r="AE105" s="1" t="s">
        <v>26</v>
      </c>
      <c r="AF105" s="1"/>
      <c r="AK105" s="1"/>
    </row>
    <row r="106" spans="1:37" x14ac:dyDescent="0.35">
      <c r="A106" s="1">
        <v>188</v>
      </c>
      <c r="B106" s="1" t="str">
        <f>VLOOKUP(Table13[[#This Row],[Customer ID]],'Customer Lookup'!A:B,2,)</f>
        <v>Alex Harrell</v>
      </c>
      <c r="C106" s="1">
        <v>88361</v>
      </c>
      <c r="D106" s="1" t="str">
        <f>_xlfn.XLOOKUP(Table13[[#This Row],[Product Sub-Category]],'Product Lookup'!A:A,'Product Lookup'!B:B)</f>
        <v>Pens</v>
      </c>
      <c r="E106" s="1">
        <v>29</v>
      </c>
      <c r="F106" s="4">
        <v>1.68</v>
      </c>
      <c r="G106" s="4">
        <f>Table13[[#This Row],[Unit Price]]*Table13[[#This Row],[Quantity ordered]]</f>
        <v>48.72</v>
      </c>
      <c r="H106" s="1">
        <v>0.05</v>
      </c>
      <c r="I106" s="5">
        <v>0.05</v>
      </c>
      <c r="J1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" s="6">
        <f>Table13[[#This Row],[Total Price(Before Discount)]]*Table13[[#This Row],[Discount]]</f>
        <v>2.4359999999999999</v>
      </c>
      <c r="L106" s="6">
        <f>Table13[[#This Row],[Total Price(Before Discount)]]-Table13[[#This Row],[Discount Amount]]</f>
        <v>46.283999999999999</v>
      </c>
      <c r="M106" s="6" t="str">
        <f>IF(Table13[[#This Row],[Total Price(After Discount)]]&gt;=5000, "High Order", "Low order")</f>
        <v>Low order</v>
      </c>
      <c r="N106" s="2">
        <v>42146</v>
      </c>
      <c r="O106" s="2" t="str">
        <f>TEXT(Table13[[#This Row],[Order Date]],"dddd")</f>
        <v>Friday</v>
      </c>
      <c r="P106" s="2" t="str">
        <f>TEXT(Table13[[#This Row],[Order Date]],"mmmm")</f>
        <v>May</v>
      </c>
      <c r="Q106" s="2" t="str">
        <f>TEXT(Table13[[#This Row],[Order Date]],"yyyy")</f>
        <v>2015</v>
      </c>
      <c r="R106" s="2" t="str">
        <f>TEXT(Table13[[#This Row],[Order Date]], "mmmm yyyy")</f>
        <v>May 2015</v>
      </c>
      <c r="S106" s="2">
        <v>42147</v>
      </c>
      <c r="T106" s="1" t="s">
        <v>21</v>
      </c>
      <c r="U106" s="1">
        <f>Table13[[#This Row],[Ship Date]]-Table13[[#This Row],[Order Date]]</f>
        <v>1</v>
      </c>
      <c r="V106" s="1" t="str">
        <f>IF(Table13[[#This Row],[Days to Ship]]&lt;=1, "Fast", IF(Table13[[#This Row],[Days to Ship]]&lt;=3, "Meduim", "High"))</f>
        <v>Fast</v>
      </c>
      <c r="W106" s="1">
        <v>76240</v>
      </c>
      <c r="X106" s="1" t="s">
        <v>32</v>
      </c>
      <c r="Y106" s="1" t="s">
        <v>209</v>
      </c>
      <c r="Z106" s="1" t="s">
        <v>112</v>
      </c>
      <c r="AA106" s="1" t="s">
        <v>2244</v>
      </c>
      <c r="AB106" s="1" t="s">
        <v>58</v>
      </c>
      <c r="AC106" s="1" t="s">
        <v>25</v>
      </c>
      <c r="AD106" s="1" t="s">
        <v>81</v>
      </c>
      <c r="AE106" s="1" t="s">
        <v>26</v>
      </c>
      <c r="AF106" s="1"/>
      <c r="AK106" s="1"/>
    </row>
    <row r="107" spans="1:37" x14ac:dyDescent="0.35">
      <c r="A107" s="1">
        <v>190</v>
      </c>
      <c r="B107" s="1" t="str">
        <f>VLOOKUP(Table13[[#This Row],[Customer ID]],'Customer Lookup'!A:B,2,)</f>
        <v>Lloyd Norris</v>
      </c>
      <c r="C107" s="1">
        <v>89092</v>
      </c>
      <c r="D107" s="1" t="str">
        <f>_xlfn.XLOOKUP(Table13[[#This Row],[Product Sub-Category]],'Product Lookup'!A:A,'Product Lookup'!B:B)</f>
        <v>Binders</v>
      </c>
      <c r="E107" s="1">
        <v>3</v>
      </c>
      <c r="F107" s="4">
        <v>58.1</v>
      </c>
      <c r="G107" s="4">
        <f>Table13[[#This Row],[Unit Price]]*Table13[[#This Row],[Quantity ordered]]</f>
        <v>174.3</v>
      </c>
      <c r="H107" s="1">
        <v>0.05</v>
      </c>
      <c r="I107" s="5">
        <v>0.05</v>
      </c>
      <c r="J1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" s="6">
        <f>Table13[[#This Row],[Total Price(Before Discount)]]*Table13[[#This Row],[Discount]]</f>
        <v>8.7150000000000016</v>
      </c>
      <c r="L107" s="6">
        <f>Table13[[#This Row],[Total Price(Before Discount)]]-Table13[[#This Row],[Discount Amount]]</f>
        <v>165.58500000000001</v>
      </c>
      <c r="M107" s="6" t="str">
        <f>IF(Table13[[#This Row],[Total Price(After Discount)]]&gt;=5000, "High Order", "Low order")</f>
        <v>Low order</v>
      </c>
      <c r="N107" s="2">
        <v>42047</v>
      </c>
      <c r="O107" s="2" t="str">
        <f>TEXT(Table13[[#This Row],[Order Date]],"dddd")</f>
        <v>Thursday</v>
      </c>
      <c r="P107" s="2" t="str">
        <f>TEXT(Table13[[#This Row],[Order Date]],"mmmm")</f>
        <v>February</v>
      </c>
      <c r="Q107" s="2" t="str">
        <f>TEXT(Table13[[#This Row],[Order Date]],"yyyy")</f>
        <v>2015</v>
      </c>
      <c r="R107" s="2" t="str">
        <f>TEXT(Table13[[#This Row],[Order Date]], "mmmm yyyy")</f>
        <v>February 2015</v>
      </c>
      <c r="S107" s="2">
        <v>42048</v>
      </c>
      <c r="T107" s="1" t="s">
        <v>21</v>
      </c>
      <c r="U107" s="1">
        <f>Table13[[#This Row],[Ship Date]]-Table13[[#This Row],[Order Date]]</f>
        <v>1</v>
      </c>
      <c r="V107" s="1" t="str">
        <f>IF(Table13[[#This Row],[Days to Ship]]&lt;=1, "Fast", IF(Table13[[#This Row],[Days to Ship]]&lt;=3, "Meduim", "High"))</f>
        <v>Fast</v>
      </c>
      <c r="W107" s="1">
        <v>60004</v>
      </c>
      <c r="X107" s="1" t="s">
        <v>32</v>
      </c>
      <c r="Y107" s="1" t="s">
        <v>210</v>
      </c>
      <c r="Z107" s="1" t="s">
        <v>142</v>
      </c>
      <c r="AA107" s="1" t="s">
        <v>2244</v>
      </c>
      <c r="AB107" s="1" t="s">
        <v>58</v>
      </c>
      <c r="AC107" s="1" t="s">
        <v>2236</v>
      </c>
      <c r="AD107" s="1" t="s">
        <v>81</v>
      </c>
      <c r="AE107" s="1" t="s">
        <v>53</v>
      </c>
      <c r="AF107" s="1"/>
      <c r="AK107" s="1"/>
    </row>
    <row r="108" spans="1:37" x14ac:dyDescent="0.35">
      <c r="A108" s="1">
        <v>191</v>
      </c>
      <c r="B108" s="1" t="str">
        <f>VLOOKUP(Table13[[#This Row],[Customer ID]],'Customer Lookup'!A:B,2,)</f>
        <v>Gerald Kearney</v>
      </c>
      <c r="C108" s="1">
        <v>89092</v>
      </c>
      <c r="D108" s="1" t="str">
        <f>_xlfn.XLOOKUP(Table13[[#This Row],[Product Sub-Category]],'Product Lookup'!A:A,'Product Lookup'!B:B)</f>
        <v>Appliances</v>
      </c>
      <c r="E108" s="1">
        <v>1</v>
      </c>
      <c r="F108" s="4">
        <v>80.48</v>
      </c>
      <c r="G108" s="4">
        <f>Table13[[#This Row],[Unit Price]]*Table13[[#This Row],[Quantity ordered]]</f>
        <v>80.48</v>
      </c>
      <c r="H108" s="1">
        <v>0.05</v>
      </c>
      <c r="I108" s="5">
        <v>0.05</v>
      </c>
      <c r="J1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" s="6">
        <f>Table13[[#This Row],[Total Price(Before Discount)]]*Table13[[#This Row],[Discount]]</f>
        <v>4.024</v>
      </c>
      <c r="L108" s="6">
        <f>Table13[[#This Row],[Total Price(Before Discount)]]-Table13[[#This Row],[Discount Amount]]</f>
        <v>76.456000000000003</v>
      </c>
      <c r="M108" s="6" t="str">
        <f>IF(Table13[[#This Row],[Total Price(After Discount)]]&gt;=5000, "High Order", "Low order")</f>
        <v>Low order</v>
      </c>
      <c r="N108" s="2">
        <v>42047</v>
      </c>
      <c r="O108" s="2" t="str">
        <f>TEXT(Table13[[#This Row],[Order Date]],"dddd")</f>
        <v>Thursday</v>
      </c>
      <c r="P108" s="2" t="str">
        <f>TEXT(Table13[[#This Row],[Order Date]],"mmmm")</f>
        <v>February</v>
      </c>
      <c r="Q108" s="2" t="str">
        <f>TEXT(Table13[[#This Row],[Order Date]],"yyyy")</f>
        <v>2015</v>
      </c>
      <c r="R108" s="2" t="str">
        <f>TEXT(Table13[[#This Row],[Order Date]], "mmmm yyyy")</f>
        <v>February 2015</v>
      </c>
      <c r="S108" s="2">
        <v>42050</v>
      </c>
      <c r="T108" s="1" t="s">
        <v>21</v>
      </c>
      <c r="U108" s="1">
        <f>Table13[[#This Row],[Ship Date]]-Table13[[#This Row],[Order Date]]</f>
        <v>3</v>
      </c>
      <c r="V108" s="1" t="str">
        <f>IF(Table13[[#This Row],[Days to Ship]]&lt;=1, "Fast", IF(Table13[[#This Row],[Days to Ship]]&lt;=3, "Meduim", "High"))</f>
        <v>Meduim</v>
      </c>
      <c r="W108" s="1">
        <v>60505</v>
      </c>
      <c r="X108" s="1" t="s">
        <v>32</v>
      </c>
      <c r="Y108" s="1" t="s">
        <v>212</v>
      </c>
      <c r="Z108" s="1" t="s">
        <v>142</v>
      </c>
      <c r="AA108" s="1" t="s">
        <v>2244</v>
      </c>
      <c r="AB108" s="1" t="s">
        <v>58</v>
      </c>
      <c r="AC108" s="1" t="s">
        <v>196</v>
      </c>
      <c r="AD108" s="1" t="s">
        <v>81</v>
      </c>
      <c r="AE108" s="1" t="s">
        <v>53</v>
      </c>
      <c r="AF108" s="1"/>
      <c r="AK108" s="1"/>
    </row>
    <row r="109" spans="1:37" x14ac:dyDescent="0.35">
      <c r="A109" s="1">
        <v>191</v>
      </c>
      <c r="B109" s="1" t="str">
        <f>VLOOKUP(Table13[[#This Row],[Customer ID]],'Customer Lookup'!A:B,2,)</f>
        <v>Gerald Kearney</v>
      </c>
      <c r="C109" s="1">
        <v>89093</v>
      </c>
      <c r="D109" s="1" t="str">
        <f>_xlfn.XLOOKUP(Table13[[#This Row],[Product Sub-Category]],'Product Lookup'!A:A,'Product Lookup'!B:B)</f>
        <v>Binders</v>
      </c>
      <c r="E109" s="1">
        <v>14</v>
      </c>
      <c r="F109" s="4">
        <v>3.8</v>
      </c>
      <c r="G109" s="4">
        <f>Table13[[#This Row],[Unit Price]]*Table13[[#This Row],[Quantity ordered]]</f>
        <v>53.199999999999996</v>
      </c>
      <c r="H109" s="1">
        <v>0.05</v>
      </c>
      <c r="I109" s="5">
        <v>0.05</v>
      </c>
      <c r="J1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" s="6">
        <f>Table13[[#This Row],[Total Price(Before Discount)]]*Table13[[#This Row],[Discount]]</f>
        <v>2.66</v>
      </c>
      <c r="L109" s="6">
        <f>Table13[[#This Row],[Total Price(Before Discount)]]-Table13[[#This Row],[Discount Amount]]</f>
        <v>50.539999999999992</v>
      </c>
      <c r="M109" s="6" t="str">
        <f>IF(Table13[[#This Row],[Total Price(After Discount)]]&gt;=5000, "High Order", "Low order")</f>
        <v>Low order</v>
      </c>
      <c r="N109" s="2">
        <v>42103</v>
      </c>
      <c r="O109" s="2" t="str">
        <f>TEXT(Table13[[#This Row],[Order Date]],"dddd")</f>
        <v>Thursday</v>
      </c>
      <c r="P109" s="2" t="str">
        <f>TEXT(Table13[[#This Row],[Order Date]],"mmmm")</f>
        <v>April</v>
      </c>
      <c r="Q109" s="2" t="str">
        <f>TEXT(Table13[[#This Row],[Order Date]],"yyyy")</f>
        <v>2015</v>
      </c>
      <c r="R109" s="2" t="str">
        <f>TEXT(Table13[[#This Row],[Order Date]], "mmmm yyyy")</f>
        <v>April 2015</v>
      </c>
      <c r="S109" s="2">
        <v>42105</v>
      </c>
      <c r="T109" s="1" t="s">
        <v>31</v>
      </c>
      <c r="U109" s="1">
        <f>Table13[[#This Row],[Ship Date]]-Table13[[#This Row],[Order Date]]</f>
        <v>2</v>
      </c>
      <c r="V109" s="1" t="str">
        <f>IF(Table13[[#This Row],[Days to Ship]]&lt;=1, "Fast", IF(Table13[[#This Row],[Days to Ship]]&lt;=3, "Meduim", "High"))</f>
        <v>Meduim</v>
      </c>
      <c r="W109" s="1">
        <v>60505</v>
      </c>
      <c r="X109" s="1" t="s">
        <v>32</v>
      </c>
      <c r="Y109" s="1" t="s">
        <v>212</v>
      </c>
      <c r="Z109" s="1" t="s">
        <v>142</v>
      </c>
      <c r="AA109" s="1" t="s">
        <v>2244</v>
      </c>
      <c r="AB109" s="1" t="s">
        <v>58</v>
      </c>
      <c r="AC109" s="1" t="s">
        <v>2236</v>
      </c>
      <c r="AD109" s="1" t="s">
        <v>81</v>
      </c>
      <c r="AE109" s="1" t="s">
        <v>53</v>
      </c>
      <c r="AF109" s="1"/>
      <c r="AK109" s="1"/>
    </row>
    <row r="110" spans="1:37" x14ac:dyDescent="0.35">
      <c r="A110" s="1">
        <v>191</v>
      </c>
      <c r="B110" s="1" t="str">
        <f>VLOOKUP(Table13[[#This Row],[Customer ID]],'Customer Lookup'!A:B,2,)</f>
        <v>Gerald Kearney</v>
      </c>
      <c r="C110" s="1">
        <v>89093</v>
      </c>
      <c r="D110" s="1" t="str">
        <f>_xlfn.XLOOKUP(Table13[[#This Row],[Product Sub-Category]],'Product Lookup'!A:A,'Product Lookup'!B:B)</f>
        <v>Computer Peripherals</v>
      </c>
      <c r="E110" s="1">
        <v>7</v>
      </c>
      <c r="F110" s="4">
        <v>30.73</v>
      </c>
      <c r="G110" s="4">
        <f>Table13[[#This Row],[Unit Price]]*Table13[[#This Row],[Quantity ordered]]</f>
        <v>215.11</v>
      </c>
      <c r="H110" s="1">
        <v>0.05</v>
      </c>
      <c r="I110" s="5">
        <v>0.05</v>
      </c>
      <c r="J1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" s="6">
        <f>Table13[[#This Row],[Total Price(Before Discount)]]*Table13[[#This Row],[Discount]]</f>
        <v>10.755500000000001</v>
      </c>
      <c r="L110" s="6">
        <f>Table13[[#This Row],[Total Price(Before Discount)]]-Table13[[#This Row],[Discount Amount]]</f>
        <v>204.3545</v>
      </c>
      <c r="M110" s="6" t="str">
        <f>IF(Table13[[#This Row],[Total Price(After Discount)]]&gt;=5000, "High Order", "Low order")</f>
        <v>Low order</v>
      </c>
      <c r="N110" s="2">
        <v>42103</v>
      </c>
      <c r="O110" s="2" t="str">
        <f>TEXT(Table13[[#This Row],[Order Date]],"dddd")</f>
        <v>Thursday</v>
      </c>
      <c r="P110" s="2" t="str">
        <f>TEXT(Table13[[#This Row],[Order Date]],"mmmm")</f>
        <v>April</v>
      </c>
      <c r="Q110" s="2" t="str">
        <f>TEXT(Table13[[#This Row],[Order Date]],"yyyy")</f>
        <v>2015</v>
      </c>
      <c r="R110" s="2" t="str">
        <f>TEXT(Table13[[#This Row],[Order Date]], "mmmm yyyy")</f>
        <v>April 2015</v>
      </c>
      <c r="S110" s="2">
        <v>42103</v>
      </c>
      <c r="T110" s="1" t="s">
        <v>31</v>
      </c>
      <c r="U110" s="1">
        <f>Table13[[#This Row],[Ship Date]]-Table13[[#This Row],[Order Date]]</f>
        <v>0</v>
      </c>
      <c r="V110" s="1" t="str">
        <f>IF(Table13[[#This Row],[Days to Ship]]&lt;=1, "Fast", IF(Table13[[#This Row],[Days to Ship]]&lt;=3, "Meduim", "High"))</f>
        <v>Fast</v>
      </c>
      <c r="W110" s="1">
        <v>60505</v>
      </c>
      <c r="X110" s="1" t="s">
        <v>32</v>
      </c>
      <c r="Y110" s="1" t="s">
        <v>212</v>
      </c>
      <c r="Z110" s="1" t="s">
        <v>142</v>
      </c>
      <c r="AA110" s="1" t="s">
        <v>2244</v>
      </c>
      <c r="AB110" s="1" t="s">
        <v>73</v>
      </c>
      <c r="AC110" s="1" t="s">
        <v>144</v>
      </c>
      <c r="AD110" s="1" t="s">
        <v>81</v>
      </c>
      <c r="AE110" s="1" t="s">
        <v>53</v>
      </c>
      <c r="AF110" s="1"/>
      <c r="AK110" s="1"/>
    </row>
    <row r="111" spans="1:37" x14ac:dyDescent="0.35">
      <c r="A111" s="1">
        <v>191</v>
      </c>
      <c r="B111" s="1" t="str">
        <f>VLOOKUP(Table13[[#This Row],[Customer ID]],'Customer Lookup'!A:B,2,)</f>
        <v>Gerald Kearney</v>
      </c>
      <c r="C111" s="1">
        <v>89093</v>
      </c>
      <c r="D111" s="1" t="str">
        <f>_xlfn.XLOOKUP(Table13[[#This Row],[Product Sub-Category]],'Product Lookup'!A:A,'Product Lookup'!B:B)</f>
        <v>Telephones</v>
      </c>
      <c r="E111" s="1">
        <v>22</v>
      </c>
      <c r="F111" s="4">
        <v>125.99</v>
      </c>
      <c r="G111" s="4">
        <f>Table13[[#This Row],[Unit Price]]*Table13[[#This Row],[Quantity ordered]]</f>
        <v>2771.7799999999997</v>
      </c>
      <c r="H111" s="1">
        <v>0.1</v>
      </c>
      <c r="I111" s="5">
        <v>0.1</v>
      </c>
      <c r="J1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1" s="6">
        <f>Table13[[#This Row],[Total Price(Before Discount)]]*Table13[[#This Row],[Discount]]</f>
        <v>277.178</v>
      </c>
      <c r="L111" s="6">
        <f>Table13[[#This Row],[Total Price(Before Discount)]]-Table13[[#This Row],[Discount Amount]]</f>
        <v>2494.6019999999999</v>
      </c>
      <c r="M111" s="6" t="str">
        <f>IF(Table13[[#This Row],[Total Price(After Discount)]]&gt;=5000, "High Order", "Low order")</f>
        <v>Low order</v>
      </c>
      <c r="N111" s="2">
        <v>42103</v>
      </c>
      <c r="O111" s="2" t="str">
        <f>TEXT(Table13[[#This Row],[Order Date]],"dddd")</f>
        <v>Thursday</v>
      </c>
      <c r="P111" s="2" t="str">
        <f>TEXT(Table13[[#This Row],[Order Date]],"mmmm")</f>
        <v>April</v>
      </c>
      <c r="Q111" s="2" t="str">
        <f>TEXT(Table13[[#This Row],[Order Date]],"yyyy")</f>
        <v>2015</v>
      </c>
      <c r="R111" s="2" t="str">
        <f>TEXT(Table13[[#This Row],[Order Date]], "mmmm yyyy")</f>
        <v>April 2015</v>
      </c>
      <c r="S111" s="2">
        <v>42104</v>
      </c>
      <c r="T111" s="1" t="s">
        <v>31</v>
      </c>
      <c r="U111" s="1">
        <f>Table13[[#This Row],[Ship Date]]-Table13[[#This Row],[Order Date]]</f>
        <v>1</v>
      </c>
      <c r="V111" s="1" t="str">
        <f>IF(Table13[[#This Row],[Days to Ship]]&lt;=1, "Fast", IF(Table13[[#This Row],[Days to Ship]]&lt;=3, "Meduim", "High"))</f>
        <v>Fast</v>
      </c>
      <c r="W111" s="1">
        <v>60505</v>
      </c>
      <c r="X111" s="1" t="s">
        <v>32</v>
      </c>
      <c r="Y111" s="1" t="s">
        <v>212</v>
      </c>
      <c r="Z111" s="1" t="s">
        <v>142</v>
      </c>
      <c r="AA111" s="1" t="s">
        <v>1097</v>
      </c>
      <c r="AB111" s="1" t="s">
        <v>73</v>
      </c>
      <c r="AC111" s="1" t="s">
        <v>2234</v>
      </c>
      <c r="AD111" s="1" t="s">
        <v>81</v>
      </c>
      <c r="AE111" s="1" t="s">
        <v>53</v>
      </c>
      <c r="AF111" s="1"/>
      <c r="AK111" s="1"/>
    </row>
    <row r="112" spans="1:37" x14ac:dyDescent="0.35">
      <c r="A112" s="1">
        <v>193</v>
      </c>
      <c r="B112" s="1" t="str">
        <f>VLOOKUP(Table13[[#This Row],[Customer ID]],'Customer Lookup'!A:B,2,)</f>
        <v>Danny Hong</v>
      </c>
      <c r="C112" s="1">
        <v>90430</v>
      </c>
      <c r="D112" s="1" t="str">
        <f>_xlfn.XLOOKUP(Table13[[#This Row],[Product Sub-Category]],'Product Lookup'!A:A,'Product Lookup'!B:B)</f>
        <v>Office Machines</v>
      </c>
      <c r="E112" s="1">
        <v>1</v>
      </c>
      <c r="F112" s="4">
        <v>213.45</v>
      </c>
      <c r="G112" s="4">
        <f>Table13[[#This Row],[Unit Price]]*Table13[[#This Row],[Quantity ordered]]</f>
        <v>213.45</v>
      </c>
      <c r="H112" s="1">
        <v>0.1</v>
      </c>
      <c r="I112" s="5">
        <v>0.1</v>
      </c>
      <c r="J1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" s="6">
        <f>Table13[[#This Row],[Total Price(Before Discount)]]*Table13[[#This Row],[Discount]]</f>
        <v>21.344999999999999</v>
      </c>
      <c r="L112" s="6">
        <f>Table13[[#This Row],[Total Price(Before Discount)]]-Table13[[#This Row],[Discount Amount]]</f>
        <v>192.10499999999999</v>
      </c>
      <c r="M112" s="6" t="str">
        <f>IF(Table13[[#This Row],[Total Price(After Discount)]]&gt;=5000, "High Order", "Low order")</f>
        <v>Low order</v>
      </c>
      <c r="N112" s="2">
        <v>42007</v>
      </c>
      <c r="O112" s="2" t="str">
        <f>TEXT(Table13[[#This Row],[Order Date]],"dddd")</f>
        <v>Saturday</v>
      </c>
      <c r="P112" s="2" t="str">
        <f>TEXT(Table13[[#This Row],[Order Date]],"mmmm")</f>
        <v>January</v>
      </c>
      <c r="Q112" s="2" t="str">
        <f>TEXT(Table13[[#This Row],[Order Date]],"yyyy")</f>
        <v>2015</v>
      </c>
      <c r="R112" s="2" t="str">
        <f>TEXT(Table13[[#This Row],[Order Date]], "mmmm yyyy")</f>
        <v>January 2015</v>
      </c>
      <c r="S112" s="2">
        <v>42009</v>
      </c>
      <c r="T112" s="1" t="s">
        <v>31</v>
      </c>
      <c r="U112" s="1">
        <f>Table13[[#This Row],[Ship Date]]-Table13[[#This Row],[Order Date]]</f>
        <v>2</v>
      </c>
      <c r="V112" s="1" t="str">
        <f>IF(Table13[[#This Row],[Days to Ship]]&lt;=1, "Fast", IF(Table13[[#This Row],[Days to Ship]]&lt;=3, "Meduim", "High"))</f>
        <v>Meduim</v>
      </c>
      <c r="W112" s="1">
        <v>84041</v>
      </c>
      <c r="X112" s="1" t="s">
        <v>32</v>
      </c>
      <c r="Y112" s="1" t="s">
        <v>162</v>
      </c>
      <c r="Z112" s="1" t="s">
        <v>161</v>
      </c>
      <c r="AA112" s="1" t="s">
        <v>1097</v>
      </c>
      <c r="AB112" s="1" t="s">
        <v>73</v>
      </c>
      <c r="AC112" s="1" t="s">
        <v>74</v>
      </c>
      <c r="AD112" s="1" t="s">
        <v>81</v>
      </c>
      <c r="AE112" s="1" t="s">
        <v>36</v>
      </c>
      <c r="AF112" s="1"/>
      <c r="AK112" s="1"/>
    </row>
    <row r="113" spans="1:37" x14ac:dyDescent="0.35">
      <c r="A113" s="1">
        <v>193</v>
      </c>
      <c r="B113" s="1" t="str">
        <f>VLOOKUP(Table13[[#This Row],[Customer ID]],'Customer Lookup'!A:B,2,)</f>
        <v>Danny Hong</v>
      </c>
      <c r="C113" s="1">
        <v>90432</v>
      </c>
      <c r="D113" s="1" t="str">
        <f>_xlfn.XLOOKUP(Table13[[#This Row],[Product Sub-Category]],'Product Lookup'!A:A,'Product Lookup'!B:B)</f>
        <v>Binders</v>
      </c>
      <c r="E113" s="1">
        <v>21</v>
      </c>
      <c r="F113" s="4">
        <v>6.54</v>
      </c>
      <c r="G113" s="4">
        <f>Table13[[#This Row],[Unit Price]]*Table13[[#This Row],[Quantity ordered]]</f>
        <v>137.34</v>
      </c>
      <c r="H113" s="1">
        <v>0.05</v>
      </c>
      <c r="I113" s="5">
        <v>0.05</v>
      </c>
      <c r="J1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" s="6">
        <f>Table13[[#This Row],[Total Price(Before Discount)]]*Table13[[#This Row],[Discount]]</f>
        <v>6.8670000000000009</v>
      </c>
      <c r="L113" s="6">
        <f>Table13[[#This Row],[Total Price(Before Discount)]]-Table13[[#This Row],[Discount Amount]]</f>
        <v>130.47300000000001</v>
      </c>
      <c r="M113" s="6" t="str">
        <f>IF(Table13[[#This Row],[Total Price(After Discount)]]&gt;=5000, "High Order", "Low order")</f>
        <v>Low order</v>
      </c>
      <c r="N113" s="2">
        <v>42093</v>
      </c>
      <c r="O113" s="2" t="str">
        <f>TEXT(Table13[[#This Row],[Order Date]],"dddd")</f>
        <v>Monday</v>
      </c>
      <c r="P113" s="2" t="str">
        <f>TEXT(Table13[[#This Row],[Order Date]],"mmmm")</f>
        <v>March</v>
      </c>
      <c r="Q113" s="2" t="str">
        <f>TEXT(Table13[[#This Row],[Order Date]],"yyyy")</f>
        <v>2015</v>
      </c>
      <c r="R113" s="2" t="str">
        <f>TEXT(Table13[[#This Row],[Order Date]], "mmmm yyyy")</f>
        <v>March 2015</v>
      </c>
      <c r="S113" s="2">
        <v>42095</v>
      </c>
      <c r="T113" s="1" t="s">
        <v>50</v>
      </c>
      <c r="U113" s="1">
        <f>Table13[[#This Row],[Ship Date]]-Table13[[#This Row],[Order Date]]</f>
        <v>2</v>
      </c>
      <c r="V113" s="1" t="str">
        <f>IF(Table13[[#This Row],[Days to Ship]]&lt;=1, "Fast", IF(Table13[[#This Row],[Days to Ship]]&lt;=3, "Meduim", "High"))</f>
        <v>Meduim</v>
      </c>
      <c r="W113" s="1">
        <v>84041</v>
      </c>
      <c r="X113" s="1" t="s">
        <v>32</v>
      </c>
      <c r="Y113" s="1" t="s">
        <v>162</v>
      </c>
      <c r="Z113" s="1" t="s">
        <v>161</v>
      </c>
      <c r="AA113" s="1" t="s">
        <v>1097</v>
      </c>
      <c r="AB113" s="1" t="s">
        <v>58</v>
      </c>
      <c r="AC113" s="1" t="s">
        <v>2236</v>
      </c>
      <c r="AD113" s="1" t="s">
        <v>81</v>
      </c>
      <c r="AE113" s="1" t="s">
        <v>53</v>
      </c>
      <c r="AF113" s="1"/>
      <c r="AK113" s="1"/>
    </row>
    <row r="114" spans="1:37" x14ac:dyDescent="0.35">
      <c r="A114" s="1">
        <v>194</v>
      </c>
      <c r="B114" s="1" t="str">
        <f>VLOOKUP(Table13[[#This Row],[Customer ID]],'Customer Lookup'!A:B,2,)</f>
        <v>Tammy Goldman</v>
      </c>
      <c r="C114" s="1">
        <v>90431</v>
      </c>
      <c r="D114" s="1" t="str">
        <f>_xlfn.XLOOKUP(Table13[[#This Row],[Product Sub-Category]],'Product Lookup'!A:A,'Product Lookup'!B:B)</f>
        <v>Paper</v>
      </c>
      <c r="E114" s="1">
        <v>4</v>
      </c>
      <c r="F114" s="4">
        <v>6.48</v>
      </c>
      <c r="G114" s="4">
        <f>Table13[[#This Row],[Unit Price]]*Table13[[#This Row],[Quantity ordered]]</f>
        <v>25.92</v>
      </c>
      <c r="H114" s="1">
        <v>0.05</v>
      </c>
      <c r="I114" s="5">
        <v>0.05</v>
      </c>
      <c r="J1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" s="6">
        <f>Table13[[#This Row],[Total Price(Before Discount)]]*Table13[[#This Row],[Discount]]</f>
        <v>1.2960000000000003</v>
      </c>
      <c r="L114" s="6">
        <f>Table13[[#This Row],[Total Price(Before Discount)]]-Table13[[#This Row],[Discount Amount]]</f>
        <v>24.624000000000002</v>
      </c>
      <c r="M114" s="6" t="str">
        <f>IF(Table13[[#This Row],[Total Price(After Discount)]]&gt;=5000, "High Order", "Low order")</f>
        <v>Low order</v>
      </c>
      <c r="N114" s="2">
        <v>42014</v>
      </c>
      <c r="O114" s="2" t="str">
        <f>TEXT(Table13[[#This Row],[Order Date]],"dddd")</f>
        <v>Saturday</v>
      </c>
      <c r="P114" s="2" t="str">
        <f>TEXT(Table13[[#This Row],[Order Date]],"mmmm")</f>
        <v>January</v>
      </c>
      <c r="Q114" s="2" t="str">
        <f>TEXT(Table13[[#This Row],[Order Date]],"yyyy")</f>
        <v>2015</v>
      </c>
      <c r="R114" s="2" t="str">
        <f>TEXT(Table13[[#This Row],[Order Date]], "mmmm yyyy")</f>
        <v>January 2015</v>
      </c>
      <c r="S114" s="2">
        <v>42015</v>
      </c>
      <c r="T114" s="1" t="s">
        <v>31</v>
      </c>
      <c r="U114" s="1">
        <f>Table13[[#This Row],[Ship Date]]-Table13[[#This Row],[Order Date]]</f>
        <v>1</v>
      </c>
      <c r="V114" s="1" t="str">
        <f>IF(Table13[[#This Row],[Days to Ship]]&lt;=1, "Fast", IF(Table13[[#This Row],[Days to Ship]]&lt;=3, "Meduim", "High"))</f>
        <v>Fast</v>
      </c>
      <c r="W114" s="1">
        <v>84043</v>
      </c>
      <c r="X114" s="1" t="s">
        <v>32</v>
      </c>
      <c r="Y114" s="1" t="s">
        <v>213</v>
      </c>
      <c r="Z114" s="1" t="s">
        <v>161</v>
      </c>
      <c r="AA114" s="1" t="s">
        <v>1097</v>
      </c>
      <c r="AB114" s="1" t="s">
        <v>58</v>
      </c>
      <c r="AC114" s="1" t="s">
        <v>83</v>
      </c>
      <c r="AD114" s="1" t="s">
        <v>81</v>
      </c>
      <c r="AE114" s="1" t="s">
        <v>53</v>
      </c>
      <c r="AF114" s="1"/>
      <c r="AK114" s="1"/>
    </row>
    <row r="115" spans="1:37" x14ac:dyDescent="0.35">
      <c r="A115" s="1">
        <v>194</v>
      </c>
      <c r="B115" s="1" t="str">
        <f>VLOOKUP(Table13[[#This Row],[Customer ID]],'Customer Lookup'!A:B,2,)</f>
        <v>Tammy Goldman</v>
      </c>
      <c r="C115" s="1">
        <v>90432</v>
      </c>
      <c r="D115" s="1" t="str">
        <f>_xlfn.XLOOKUP(Table13[[#This Row],[Product Sub-Category]],'Product Lookup'!A:A,'Product Lookup'!B:B)</f>
        <v>Rubber Bands</v>
      </c>
      <c r="E115" s="1">
        <v>23</v>
      </c>
      <c r="F115" s="4">
        <v>3.29</v>
      </c>
      <c r="G115" s="4">
        <f>Table13[[#This Row],[Unit Price]]*Table13[[#This Row],[Quantity ordered]]</f>
        <v>75.67</v>
      </c>
      <c r="H115" s="1">
        <v>0.05</v>
      </c>
      <c r="I115" s="5">
        <v>0.05</v>
      </c>
      <c r="J1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" s="6">
        <f>Table13[[#This Row],[Total Price(Before Discount)]]*Table13[[#This Row],[Discount]]</f>
        <v>3.7835000000000001</v>
      </c>
      <c r="L115" s="6">
        <f>Table13[[#This Row],[Total Price(Before Discount)]]-Table13[[#This Row],[Discount Amount]]</f>
        <v>71.886499999999998</v>
      </c>
      <c r="M115" s="6" t="str">
        <f>IF(Table13[[#This Row],[Total Price(After Discount)]]&gt;=5000, "High Order", "Low order")</f>
        <v>Low order</v>
      </c>
      <c r="N115" s="2">
        <v>42093</v>
      </c>
      <c r="O115" s="2" t="str">
        <f>TEXT(Table13[[#This Row],[Order Date]],"dddd")</f>
        <v>Monday</v>
      </c>
      <c r="P115" s="2" t="str">
        <f>TEXT(Table13[[#This Row],[Order Date]],"mmmm")</f>
        <v>March</v>
      </c>
      <c r="Q115" s="2" t="str">
        <f>TEXT(Table13[[#This Row],[Order Date]],"yyyy")</f>
        <v>2015</v>
      </c>
      <c r="R115" s="2" t="str">
        <f>TEXT(Table13[[#This Row],[Order Date]], "mmmm yyyy")</f>
        <v>March 2015</v>
      </c>
      <c r="S115" s="2">
        <v>42095</v>
      </c>
      <c r="T115" s="1" t="s">
        <v>50</v>
      </c>
      <c r="U115" s="1">
        <f>Table13[[#This Row],[Ship Date]]-Table13[[#This Row],[Order Date]]</f>
        <v>2</v>
      </c>
      <c r="V115" s="1" t="str">
        <f>IF(Table13[[#This Row],[Days to Ship]]&lt;=1, "Fast", IF(Table13[[#This Row],[Days to Ship]]&lt;=3, "Meduim", "High"))</f>
        <v>Meduim</v>
      </c>
      <c r="W115" s="1">
        <v>84043</v>
      </c>
      <c r="X115" s="1" t="s">
        <v>32</v>
      </c>
      <c r="Y115" s="1" t="s">
        <v>213</v>
      </c>
      <c r="Z115" s="1" t="s">
        <v>161</v>
      </c>
      <c r="AA115" s="1" t="s">
        <v>2244</v>
      </c>
      <c r="AB115" s="1" t="s">
        <v>58</v>
      </c>
      <c r="AC115" s="1" t="s">
        <v>60</v>
      </c>
      <c r="AD115" s="1" t="s">
        <v>81</v>
      </c>
      <c r="AE115" s="1" t="s">
        <v>26</v>
      </c>
      <c r="AF115" s="1"/>
      <c r="AK115" s="1"/>
    </row>
    <row r="116" spans="1:37" x14ac:dyDescent="0.35">
      <c r="A116" s="1">
        <v>197</v>
      </c>
      <c r="B116" s="1" t="str">
        <f>VLOOKUP(Table13[[#This Row],[Customer ID]],'Customer Lookup'!A:B,2,)</f>
        <v>Samantha Weaver</v>
      </c>
      <c r="C116" s="1">
        <v>88921</v>
      </c>
      <c r="D116" s="1" t="str">
        <f>_xlfn.XLOOKUP(Table13[[#This Row],[Product Sub-Category]],'Product Lookup'!A:A,'Product Lookup'!B:B)</f>
        <v>Storage</v>
      </c>
      <c r="E116" s="1">
        <v>19</v>
      </c>
      <c r="F116" s="4">
        <v>161.55000000000001</v>
      </c>
      <c r="G116" s="4">
        <f>Table13[[#This Row],[Unit Price]]*Table13[[#This Row],[Quantity ordered]]</f>
        <v>3069.4500000000003</v>
      </c>
      <c r="H116" s="1">
        <v>0.1</v>
      </c>
      <c r="I116" s="5">
        <v>0.1</v>
      </c>
      <c r="J1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" s="6">
        <f>Table13[[#This Row],[Total Price(Before Discount)]]*Table13[[#This Row],[Discount]]</f>
        <v>306.94500000000005</v>
      </c>
      <c r="L116" s="6">
        <f>Table13[[#This Row],[Total Price(Before Discount)]]-Table13[[#This Row],[Discount Amount]]</f>
        <v>2762.5050000000001</v>
      </c>
      <c r="M116" s="6" t="str">
        <f>IF(Table13[[#This Row],[Total Price(After Discount)]]&gt;=5000, "High Order", "Low order")</f>
        <v>Low order</v>
      </c>
      <c r="N116" s="2">
        <v>42096</v>
      </c>
      <c r="O116" s="2" t="str">
        <f>TEXT(Table13[[#This Row],[Order Date]],"dddd")</f>
        <v>Thursday</v>
      </c>
      <c r="P116" s="2" t="str">
        <f>TEXT(Table13[[#This Row],[Order Date]],"mmmm")</f>
        <v>April</v>
      </c>
      <c r="Q116" s="2" t="str">
        <f>TEXT(Table13[[#This Row],[Order Date]],"yyyy")</f>
        <v>2015</v>
      </c>
      <c r="R116" s="2" t="str">
        <f>TEXT(Table13[[#This Row],[Order Date]], "mmmm yyyy")</f>
        <v>April 2015</v>
      </c>
      <c r="S116" s="2">
        <v>42098</v>
      </c>
      <c r="T116" s="1" t="s">
        <v>41</v>
      </c>
      <c r="U116" s="1">
        <f>Table13[[#This Row],[Ship Date]]-Table13[[#This Row],[Order Date]]</f>
        <v>2</v>
      </c>
      <c r="V116" s="1" t="str">
        <f>IF(Table13[[#This Row],[Days to Ship]]&lt;=1, "Fast", IF(Table13[[#This Row],[Days to Ship]]&lt;=3, "Meduim", "High"))</f>
        <v>Meduim</v>
      </c>
      <c r="W116" s="1">
        <v>66212</v>
      </c>
      <c r="X116" s="1" t="s">
        <v>32</v>
      </c>
      <c r="Y116" s="1" t="s">
        <v>214</v>
      </c>
      <c r="Z116" s="1" t="s">
        <v>145</v>
      </c>
      <c r="AA116" s="1" t="s">
        <v>2244</v>
      </c>
      <c r="AB116" s="1" t="s">
        <v>58</v>
      </c>
      <c r="AC116" s="1" t="s">
        <v>119</v>
      </c>
      <c r="AD116" s="1" t="s">
        <v>51</v>
      </c>
      <c r="AE116" s="1" t="s">
        <v>53</v>
      </c>
      <c r="AF116" s="1"/>
      <c r="AK116" s="1"/>
    </row>
    <row r="117" spans="1:37" x14ac:dyDescent="0.35">
      <c r="A117" s="1">
        <v>198</v>
      </c>
      <c r="B117" s="1" t="str">
        <f>VLOOKUP(Table13[[#This Row],[Customer ID]],'Customer Lookup'!A:B,2,)</f>
        <v>Leroy Blanchard</v>
      </c>
      <c r="C117" s="1">
        <v>51072</v>
      </c>
      <c r="D117" s="1" t="str">
        <f>_xlfn.XLOOKUP(Table13[[#This Row],[Product Sub-Category]],'Product Lookup'!A:A,'Product Lookup'!B:B)</f>
        <v>Storage</v>
      </c>
      <c r="E117" s="1">
        <v>77</v>
      </c>
      <c r="F117" s="4">
        <v>161.55000000000001</v>
      </c>
      <c r="G117" s="4">
        <f>Table13[[#This Row],[Unit Price]]*Table13[[#This Row],[Quantity ordered]]</f>
        <v>12439.35</v>
      </c>
      <c r="H117" s="1">
        <v>0.1</v>
      </c>
      <c r="I117" s="5">
        <v>0.1</v>
      </c>
      <c r="J1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" s="6">
        <f>Table13[[#This Row],[Total Price(Before Discount)]]*Table13[[#This Row],[Discount]]</f>
        <v>1243.9350000000002</v>
      </c>
      <c r="L117" s="6">
        <f>Table13[[#This Row],[Total Price(Before Discount)]]-Table13[[#This Row],[Discount Amount]]</f>
        <v>11195.415000000001</v>
      </c>
      <c r="M117" s="6" t="str">
        <f>IF(Table13[[#This Row],[Total Price(After Discount)]]&gt;=5000, "High Order", "Low order")</f>
        <v>High Order</v>
      </c>
      <c r="N117" s="2">
        <v>42096</v>
      </c>
      <c r="O117" s="2" t="str">
        <f>TEXT(Table13[[#This Row],[Order Date]],"dddd")</f>
        <v>Thursday</v>
      </c>
      <c r="P117" s="2" t="str">
        <f>TEXT(Table13[[#This Row],[Order Date]],"mmmm")</f>
        <v>April</v>
      </c>
      <c r="Q117" s="2" t="str">
        <f>TEXT(Table13[[#This Row],[Order Date]],"yyyy")</f>
        <v>2015</v>
      </c>
      <c r="R117" s="2" t="str">
        <f>TEXT(Table13[[#This Row],[Order Date]], "mmmm yyyy")</f>
        <v>April 2015</v>
      </c>
      <c r="S117" s="2">
        <v>42098</v>
      </c>
      <c r="T117" s="1" t="s">
        <v>41</v>
      </c>
      <c r="U117" s="1">
        <f>Table13[[#This Row],[Ship Date]]-Table13[[#This Row],[Order Date]]</f>
        <v>2</v>
      </c>
      <c r="V117" s="1" t="str">
        <f>IF(Table13[[#This Row],[Days to Ship]]&lt;=1, "Fast", IF(Table13[[#This Row],[Days to Ship]]&lt;=3, "Meduim", "High"))</f>
        <v>Meduim</v>
      </c>
      <c r="W117" s="1">
        <v>48138</v>
      </c>
      <c r="X117" s="1" t="s">
        <v>32</v>
      </c>
      <c r="Y117" s="1" t="s">
        <v>216</v>
      </c>
      <c r="Z117" s="1" t="s">
        <v>215</v>
      </c>
      <c r="AA117" s="1" t="s">
        <v>2244</v>
      </c>
      <c r="AB117" s="1" t="s">
        <v>58</v>
      </c>
      <c r="AC117" s="1" t="s">
        <v>119</v>
      </c>
      <c r="AD117" s="1" t="s">
        <v>51</v>
      </c>
      <c r="AE117" s="1" t="s">
        <v>53</v>
      </c>
      <c r="AF117" s="1"/>
      <c r="AK117" s="1"/>
    </row>
    <row r="118" spans="1:37" x14ac:dyDescent="0.35">
      <c r="A118" s="1">
        <v>202</v>
      </c>
      <c r="B118" s="1" t="str">
        <f>VLOOKUP(Table13[[#This Row],[Customer ID]],'Customer Lookup'!A:B,2,)</f>
        <v>Max Small</v>
      </c>
      <c r="C118" s="1">
        <v>88971</v>
      </c>
      <c r="D118" s="1" t="str">
        <f>_xlfn.XLOOKUP(Table13[[#This Row],[Product Sub-Category]],'Product Lookup'!A:A,'Product Lookup'!B:B)</f>
        <v>Paper</v>
      </c>
      <c r="E118" s="1">
        <v>3</v>
      </c>
      <c r="F118" s="4">
        <v>12.28</v>
      </c>
      <c r="G118" s="4">
        <f>Table13[[#This Row],[Unit Price]]*Table13[[#This Row],[Quantity ordered]]</f>
        <v>36.839999999999996</v>
      </c>
      <c r="H118" s="1">
        <v>0.05</v>
      </c>
      <c r="I118" s="5">
        <v>0.05</v>
      </c>
      <c r="J1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" s="6">
        <f>Table13[[#This Row],[Total Price(Before Discount)]]*Table13[[#This Row],[Discount]]</f>
        <v>1.8419999999999999</v>
      </c>
      <c r="L118" s="6">
        <f>Table13[[#This Row],[Total Price(Before Discount)]]-Table13[[#This Row],[Discount Amount]]</f>
        <v>34.997999999999998</v>
      </c>
      <c r="M118" s="6" t="str">
        <f>IF(Table13[[#This Row],[Total Price(After Discount)]]&gt;=5000, "High Order", "Low order")</f>
        <v>Low order</v>
      </c>
      <c r="N118" s="2">
        <v>42121</v>
      </c>
      <c r="O118" s="2" t="str">
        <f>TEXT(Table13[[#This Row],[Order Date]],"dddd")</f>
        <v>Monday</v>
      </c>
      <c r="P118" s="2" t="str">
        <f>TEXT(Table13[[#This Row],[Order Date]],"mmmm")</f>
        <v>April</v>
      </c>
      <c r="Q118" s="2" t="str">
        <f>TEXT(Table13[[#This Row],[Order Date]],"yyyy")</f>
        <v>2015</v>
      </c>
      <c r="R118" s="2" t="str">
        <f>TEXT(Table13[[#This Row],[Order Date]], "mmmm yyyy")</f>
        <v>April 2015</v>
      </c>
      <c r="S118" s="2">
        <v>42122</v>
      </c>
      <c r="T118" s="1" t="s">
        <v>31</v>
      </c>
      <c r="U118" s="1">
        <f>Table13[[#This Row],[Ship Date]]-Table13[[#This Row],[Order Date]]</f>
        <v>1</v>
      </c>
      <c r="V118" s="1" t="str">
        <f>IF(Table13[[#This Row],[Days to Ship]]&lt;=1, "Fast", IF(Table13[[#This Row],[Days to Ship]]&lt;=3, "Meduim", "High"))</f>
        <v>Fast</v>
      </c>
      <c r="W118" s="1">
        <v>74006</v>
      </c>
      <c r="X118" s="1" t="s">
        <v>32</v>
      </c>
      <c r="Y118" s="1" t="s">
        <v>218</v>
      </c>
      <c r="Z118" s="1" t="s">
        <v>217</v>
      </c>
      <c r="AA118" s="1" t="s">
        <v>2244</v>
      </c>
      <c r="AB118" s="1" t="s">
        <v>58</v>
      </c>
      <c r="AC118" s="1" t="s">
        <v>83</v>
      </c>
      <c r="AD118" s="1" t="s">
        <v>81</v>
      </c>
      <c r="AE118" s="1" t="s">
        <v>53</v>
      </c>
      <c r="AF118" s="1"/>
      <c r="AK118" s="1"/>
    </row>
    <row r="119" spans="1:37" x14ac:dyDescent="0.35">
      <c r="A119" s="1">
        <v>202</v>
      </c>
      <c r="B119" s="1" t="str">
        <f>VLOOKUP(Table13[[#This Row],[Customer ID]],'Customer Lookup'!A:B,2,)</f>
        <v>Max Small</v>
      </c>
      <c r="C119" s="1">
        <v>88972</v>
      </c>
      <c r="D119" s="1" t="str">
        <f>_xlfn.XLOOKUP(Table13[[#This Row],[Product Sub-Category]],'Product Lookup'!A:A,'Product Lookup'!B:B)</f>
        <v>Computer Peripherals</v>
      </c>
      <c r="E119" s="1">
        <v>11</v>
      </c>
      <c r="F119" s="4">
        <v>7.37</v>
      </c>
      <c r="G119" s="4">
        <f>Table13[[#This Row],[Unit Price]]*Table13[[#This Row],[Quantity ordered]]</f>
        <v>81.070000000000007</v>
      </c>
      <c r="H119" s="1">
        <v>0.05</v>
      </c>
      <c r="I119" s="5">
        <v>0.05</v>
      </c>
      <c r="J1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" s="6">
        <f>Table13[[#This Row],[Total Price(Before Discount)]]*Table13[[#This Row],[Discount]]</f>
        <v>4.0535000000000005</v>
      </c>
      <c r="L119" s="6">
        <f>Table13[[#This Row],[Total Price(Before Discount)]]-Table13[[#This Row],[Discount Amount]]</f>
        <v>77.016500000000008</v>
      </c>
      <c r="M119" s="6" t="str">
        <f>IF(Table13[[#This Row],[Total Price(After Discount)]]&gt;=5000, "High Order", "Low order")</f>
        <v>Low order</v>
      </c>
      <c r="N119" s="2">
        <v>42020</v>
      </c>
      <c r="O119" s="2" t="str">
        <f>TEXT(Table13[[#This Row],[Order Date]],"dddd")</f>
        <v>Friday</v>
      </c>
      <c r="P119" s="2" t="str">
        <f>TEXT(Table13[[#This Row],[Order Date]],"mmmm")</f>
        <v>January</v>
      </c>
      <c r="Q119" s="2" t="str">
        <f>TEXT(Table13[[#This Row],[Order Date]],"yyyy")</f>
        <v>2015</v>
      </c>
      <c r="R119" s="2" t="str">
        <f>TEXT(Table13[[#This Row],[Order Date]], "mmmm yyyy")</f>
        <v>January 2015</v>
      </c>
      <c r="S119" s="2">
        <v>42022</v>
      </c>
      <c r="T119" s="1" t="s">
        <v>21</v>
      </c>
      <c r="U119" s="1">
        <f>Table13[[#This Row],[Ship Date]]-Table13[[#This Row],[Order Date]]</f>
        <v>2</v>
      </c>
      <c r="V119" s="1" t="str">
        <f>IF(Table13[[#This Row],[Days to Ship]]&lt;=1, "Fast", IF(Table13[[#This Row],[Days to Ship]]&lt;=3, "Meduim", "High"))</f>
        <v>Meduim</v>
      </c>
      <c r="W119" s="1">
        <v>74006</v>
      </c>
      <c r="X119" s="1" t="s">
        <v>32</v>
      </c>
      <c r="Y119" s="1" t="s">
        <v>218</v>
      </c>
      <c r="Z119" s="1" t="s">
        <v>217</v>
      </c>
      <c r="AA119" s="1" t="s">
        <v>2243</v>
      </c>
      <c r="AB119" s="1" t="s">
        <v>73</v>
      </c>
      <c r="AC119" s="1" t="s">
        <v>144</v>
      </c>
      <c r="AD119" s="1" t="s">
        <v>81</v>
      </c>
      <c r="AE119" s="1" t="s">
        <v>44</v>
      </c>
      <c r="AF119" s="1"/>
      <c r="AK119" s="1"/>
    </row>
    <row r="120" spans="1:37" x14ac:dyDescent="0.35">
      <c r="A120" s="1">
        <v>210</v>
      </c>
      <c r="B120" s="1" t="str">
        <f>VLOOKUP(Table13[[#This Row],[Customer ID]],'Customer Lookup'!A:B,2,)</f>
        <v>Floyd Dale</v>
      </c>
      <c r="C120" s="1">
        <v>85965</v>
      </c>
      <c r="D120" s="1" t="str">
        <f>_xlfn.XLOOKUP(Table13[[#This Row],[Product Sub-Category]],'Product Lookup'!A:A,'Product Lookup'!B:B)</f>
        <v>Rubber Bands</v>
      </c>
      <c r="E120" s="1">
        <v>9</v>
      </c>
      <c r="F120" s="4">
        <v>1.86</v>
      </c>
      <c r="G120" s="4">
        <f>Table13[[#This Row],[Unit Price]]*Table13[[#This Row],[Quantity ordered]]</f>
        <v>16.740000000000002</v>
      </c>
      <c r="H120" s="1">
        <v>0.05</v>
      </c>
      <c r="I120" s="5">
        <v>0.05</v>
      </c>
      <c r="J1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" s="6">
        <f>Table13[[#This Row],[Total Price(Before Discount)]]*Table13[[#This Row],[Discount]]</f>
        <v>0.83700000000000019</v>
      </c>
      <c r="L120" s="6">
        <f>Table13[[#This Row],[Total Price(Before Discount)]]-Table13[[#This Row],[Discount Amount]]</f>
        <v>15.903000000000002</v>
      </c>
      <c r="M120" s="6" t="str">
        <f>IF(Table13[[#This Row],[Total Price(After Discount)]]&gt;=5000, "High Order", "Low order")</f>
        <v>Low order</v>
      </c>
      <c r="N120" s="2">
        <v>42021</v>
      </c>
      <c r="O120" s="2" t="str">
        <f>TEXT(Table13[[#This Row],[Order Date]],"dddd")</f>
        <v>Saturday</v>
      </c>
      <c r="P120" s="2" t="str">
        <f>TEXT(Table13[[#This Row],[Order Date]],"mmmm")</f>
        <v>January</v>
      </c>
      <c r="Q120" s="2" t="str">
        <f>TEXT(Table13[[#This Row],[Order Date]],"yyyy")</f>
        <v>2015</v>
      </c>
      <c r="R120" s="2" t="str">
        <f>TEXT(Table13[[#This Row],[Order Date]], "mmmm yyyy")</f>
        <v>January 2015</v>
      </c>
      <c r="S120" s="2">
        <v>42025</v>
      </c>
      <c r="T120" s="1" t="s">
        <v>98</v>
      </c>
      <c r="U120" s="1">
        <f>Table13[[#This Row],[Ship Date]]-Table13[[#This Row],[Order Date]]</f>
        <v>4</v>
      </c>
      <c r="V120" s="1" t="str">
        <f>IF(Table13[[#This Row],[Days to Ship]]&lt;=1, "Fast", IF(Table13[[#This Row],[Days to Ship]]&lt;=3, "Meduim", "High"))</f>
        <v>High</v>
      </c>
      <c r="W120" s="1">
        <v>12180</v>
      </c>
      <c r="X120" s="1" t="s">
        <v>32</v>
      </c>
      <c r="Y120" s="1" t="s">
        <v>221</v>
      </c>
      <c r="Z120" s="1" t="s">
        <v>62</v>
      </c>
      <c r="AA120" s="1" t="s">
        <v>2243</v>
      </c>
      <c r="AB120" s="1" t="s">
        <v>58</v>
      </c>
      <c r="AC120" s="1" t="s">
        <v>60</v>
      </c>
      <c r="AD120" s="1" t="s">
        <v>42</v>
      </c>
      <c r="AE120" s="1" t="s">
        <v>26</v>
      </c>
      <c r="AF120" s="1"/>
      <c r="AK120" s="1"/>
    </row>
    <row r="121" spans="1:37" x14ac:dyDescent="0.35">
      <c r="A121" s="1">
        <v>210</v>
      </c>
      <c r="B121" s="1" t="str">
        <f>VLOOKUP(Table13[[#This Row],[Customer ID]],'Customer Lookup'!A:B,2,)</f>
        <v>Floyd Dale</v>
      </c>
      <c r="C121" s="1">
        <v>85966</v>
      </c>
      <c r="D121" s="1" t="str">
        <f>_xlfn.XLOOKUP(Table13[[#This Row],[Product Sub-Category]],'Product Lookup'!A:A,'Product Lookup'!B:B)</f>
        <v>Binders</v>
      </c>
      <c r="E121" s="1">
        <v>4</v>
      </c>
      <c r="F121" s="4">
        <v>5.4</v>
      </c>
      <c r="G121" s="4">
        <f>Table13[[#This Row],[Unit Price]]*Table13[[#This Row],[Quantity ordered]]</f>
        <v>21.6</v>
      </c>
      <c r="H121" s="1">
        <v>0.05</v>
      </c>
      <c r="I121" s="5">
        <v>0.05</v>
      </c>
      <c r="J1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" s="6">
        <f>Table13[[#This Row],[Total Price(Before Discount)]]*Table13[[#This Row],[Discount]]</f>
        <v>1.08</v>
      </c>
      <c r="L121" s="6">
        <f>Table13[[#This Row],[Total Price(Before Discount)]]-Table13[[#This Row],[Discount Amount]]</f>
        <v>20.520000000000003</v>
      </c>
      <c r="M121" s="6" t="str">
        <f>IF(Table13[[#This Row],[Total Price(After Discount)]]&gt;=5000, "High Order", "Low order")</f>
        <v>Low order</v>
      </c>
      <c r="N121" s="2">
        <v>42157</v>
      </c>
      <c r="O121" s="2" t="str">
        <f>TEXT(Table13[[#This Row],[Order Date]],"dddd")</f>
        <v>Tuesday</v>
      </c>
      <c r="P121" s="2" t="str">
        <f>TEXT(Table13[[#This Row],[Order Date]],"mmmm")</f>
        <v>June</v>
      </c>
      <c r="Q121" s="2" t="str">
        <f>TEXT(Table13[[#This Row],[Order Date]],"yyyy")</f>
        <v>2015</v>
      </c>
      <c r="R121" s="2" t="str">
        <f>TEXT(Table13[[#This Row],[Order Date]], "mmmm yyyy")</f>
        <v>June 2015</v>
      </c>
      <c r="S121" s="2">
        <v>42157</v>
      </c>
      <c r="T121" s="1" t="s">
        <v>50</v>
      </c>
      <c r="U121" s="1">
        <f>Table13[[#This Row],[Ship Date]]-Table13[[#This Row],[Order Date]]</f>
        <v>0</v>
      </c>
      <c r="V121" s="1" t="str">
        <f>IF(Table13[[#This Row],[Days to Ship]]&lt;=1, "Fast", IF(Table13[[#This Row],[Days to Ship]]&lt;=3, "Meduim", "High"))</f>
        <v>Fast</v>
      </c>
      <c r="W121" s="1">
        <v>12180</v>
      </c>
      <c r="X121" s="1" t="s">
        <v>22</v>
      </c>
      <c r="Y121" s="1" t="s">
        <v>221</v>
      </c>
      <c r="Z121" s="1" t="s">
        <v>62</v>
      </c>
      <c r="AA121" s="1" t="s">
        <v>2243</v>
      </c>
      <c r="AB121" s="1" t="s">
        <v>58</v>
      </c>
      <c r="AC121" s="1" t="s">
        <v>2236</v>
      </c>
      <c r="AD121" s="1" t="s">
        <v>42</v>
      </c>
      <c r="AE121" s="1" t="s">
        <v>53</v>
      </c>
      <c r="AF121" s="1"/>
      <c r="AK121" s="1"/>
    </row>
    <row r="122" spans="1:37" x14ac:dyDescent="0.35">
      <c r="A122" s="1">
        <v>210</v>
      </c>
      <c r="B122" s="1" t="str">
        <f>VLOOKUP(Table13[[#This Row],[Customer ID]],'Customer Lookup'!A:B,2,)</f>
        <v>Floyd Dale</v>
      </c>
      <c r="C122" s="1">
        <v>85966</v>
      </c>
      <c r="D122" s="1" t="str">
        <f>_xlfn.XLOOKUP(Table13[[#This Row],[Product Sub-Category]],'Product Lookup'!A:A,'Product Lookup'!B:B)</f>
        <v>Furnishings</v>
      </c>
      <c r="E122" s="1">
        <v>3</v>
      </c>
      <c r="F122" s="4">
        <v>20.28</v>
      </c>
      <c r="G122" s="4">
        <f>Table13[[#This Row],[Unit Price]]*Table13[[#This Row],[Quantity ordered]]</f>
        <v>60.84</v>
      </c>
      <c r="H122" s="1">
        <v>0.05</v>
      </c>
      <c r="I122" s="5">
        <v>0.05</v>
      </c>
      <c r="J1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" s="6">
        <f>Table13[[#This Row],[Total Price(Before Discount)]]*Table13[[#This Row],[Discount]]</f>
        <v>3.0420000000000003</v>
      </c>
      <c r="L122" s="6">
        <f>Table13[[#This Row],[Total Price(Before Discount)]]-Table13[[#This Row],[Discount Amount]]</f>
        <v>57.798000000000002</v>
      </c>
      <c r="M122" s="6" t="str">
        <f>IF(Table13[[#This Row],[Total Price(After Discount)]]&gt;=5000, "High Order", "Low order")</f>
        <v>Low order</v>
      </c>
      <c r="N122" s="2">
        <v>42157</v>
      </c>
      <c r="O122" s="2" t="str">
        <f>TEXT(Table13[[#This Row],[Order Date]],"dddd")</f>
        <v>Tuesday</v>
      </c>
      <c r="P122" s="2" t="str">
        <f>TEXT(Table13[[#This Row],[Order Date]],"mmmm")</f>
        <v>June</v>
      </c>
      <c r="Q122" s="2" t="str">
        <f>TEXT(Table13[[#This Row],[Order Date]],"yyyy")</f>
        <v>2015</v>
      </c>
      <c r="R122" s="2" t="str">
        <f>TEXT(Table13[[#This Row],[Order Date]], "mmmm yyyy")</f>
        <v>June 2015</v>
      </c>
      <c r="S122" s="2">
        <v>42157</v>
      </c>
      <c r="T122" s="1" t="s">
        <v>50</v>
      </c>
      <c r="U122" s="1">
        <f>Table13[[#This Row],[Ship Date]]-Table13[[#This Row],[Order Date]]</f>
        <v>0</v>
      </c>
      <c r="V122" s="1" t="str">
        <f>IF(Table13[[#This Row],[Days to Ship]]&lt;=1, "Fast", IF(Table13[[#This Row],[Days to Ship]]&lt;=3, "Meduim", "High"))</f>
        <v>Fast</v>
      </c>
      <c r="W122" s="1">
        <v>12180</v>
      </c>
      <c r="X122" s="1" t="s">
        <v>32</v>
      </c>
      <c r="Y122" s="1" t="s">
        <v>221</v>
      </c>
      <c r="Z122" s="1" t="s">
        <v>62</v>
      </c>
      <c r="AA122" s="1" t="s">
        <v>2243</v>
      </c>
      <c r="AB122" s="1" t="s">
        <v>34</v>
      </c>
      <c r="AC122" s="1" t="s">
        <v>52</v>
      </c>
      <c r="AD122" s="1" t="s">
        <v>42</v>
      </c>
      <c r="AE122" s="1" t="s">
        <v>53</v>
      </c>
      <c r="AF122" s="1"/>
      <c r="AK122" s="1"/>
    </row>
    <row r="123" spans="1:37" x14ac:dyDescent="0.35">
      <c r="A123" s="1">
        <v>210</v>
      </c>
      <c r="B123" s="1" t="str">
        <f>VLOOKUP(Table13[[#This Row],[Customer ID]],'Customer Lookup'!A:B,2,)</f>
        <v>Floyd Dale</v>
      </c>
      <c r="C123" s="1">
        <v>85966</v>
      </c>
      <c r="D123" s="1" t="str">
        <f>_xlfn.XLOOKUP(Table13[[#This Row],[Product Sub-Category]],'Product Lookup'!A:A,'Product Lookup'!B:B)</f>
        <v>Pens</v>
      </c>
      <c r="E123" s="1">
        <v>5</v>
      </c>
      <c r="F123" s="4">
        <v>11.55</v>
      </c>
      <c r="G123" s="4">
        <f>Table13[[#This Row],[Unit Price]]*Table13[[#This Row],[Quantity ordered]]</f>
        <v>57.75</v>
      </c>
      <c r="H123" s="1">
        <v>0.05</v>
      </c>
      <c r="I123" s="5">
        <v>0.05</v>
      </c>
      <c r="J1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" s="6">
        <f>Table13[[#This Row],[Total Price(Before Discount)]]*Table13[[#This Row],[Discount]]</f>
        <v>2.8875000000000002</v>
      </c>
      <c r="L123" s="6">
        <f>Table13[[#This Row],[Total Price(Before Discount)]]-Table13[[#This Row],[Discount Amount]]</f>
        <v>54.862499999999997</v>
      </c>
      <c r="M123" s="6" t="str">
        <f>IF(Table13[[#This Row],[Total Price(After Discount)]]&gt;=5000, "High Order", "Low order")</f>
        <v>Low order</v>
      </c>
      <c r="N123" s="2">
        <v>42157</v>
      </c>
      <c r="O123" s="2" t="str">
        <f>TEXT(Table13[[#This Row],[Order Date]],"dddd")</f>
        <v>Tuesday</v>
      </c>
      <c r="P123" s="2" t="str">
        <f>TEXT(Table13[[#This Row],[Order Date]],"mmmm")</f>
        <v>June</v>
      </c>
      <c r="Q123" s="2" t="str">
        <f>TEXT(Table13[[#This Row],[Order Date]],"yyyy")</f>
        <v>2015</v>
      </c>
      <c r="R123" s="2" t="str">
        <f>TEXT(Table13[[#This Row],[Order Date]], "mmmm yyyy")</f>
        <v>June 2015</v>
      </c>
      <c r="S123" s="2">
        <v>42158</v>
      </c>
      <c r="T123" s="1" t="s">
        <v>50</v>
      </c>
      <c r="U123" s="1">
        <f>Table13[[#This Row],[Ship Date]]-Table13[[#This Row],[Order Date]]</f>
        <v>1</v>
      </c>
      <c r="V123" s="1" t="str">
        <f>IF(Table13[[#This Row],[Days to Ship]]&lt;=1, "Fast", IF(Table13[[#This Row],[Days to Ship]]&lt;=3, "Meduim", "High"))</f>
        <v>Fast</v>
      </c>
      <c r="W123" s="1">
        <v>12180</v>
      </c>
      <c r="X123" s="1" t="s">
        <v>32</v>
      </c>
      <c r="Y123" s="1" t="s">
        <v>221</v>
      </c>
      <c r="Z123" s="1" t="s">
        <v>62</v>
      </c>
      <c r="AA123" s="1" t="s">
        <v>2243</v>
      </c>
      <c r="AB123" s="1" t="s">
        <v>58</v>
      </c>
      <c r="AC123" s="1" t="s">
        <v>25</v>
      </c>
      <c r="AD123" s="1" t="s">
        <v>42</v>
      </c>
      <c r="AE123" s="1" t="s">
        <v>26</v>
      </c>
      <c r="AF123" s="1"/>
      <c r="AK123" s="1"/>
    </row>
    <row r="124" spans="1:37" x14ac:dyDescent="0.35">
      <c r="A124" s="1">
        <v>211</v>
      </c>
      <c r="B124" s="1" t="str">
        <f>VLOOKUP(Table13[[#This Row],[Customer ID]],'Customer Lookup'!A:B,2,)</f>
        <v>Anna Wood</v>
      </c>
      <c r="C124" s="1">
        <v>85964</v>
      </c>
      <c r="D124" s="1" t="str">
        <f>_xlfn.XLOOKUP(Table13[[#This Row],[Product Sub-Category]],'Product Lookup'!A:A,'Product Lookup'!B:B)</f>
        <v>Paper</v>
      </c>
      <c r="E124" s="1">
        <v>2</v>
      </c>
      <c r="F124" s="4">
        <v>10.06</v>
      </c>
      <c r="G124" s="4">
        <f>Table13[[#This Row],[Unit Price]]*Table13[[#This Row],[Quantity ordered]]</f>
        <v>20.12</v>
      </c>
      <c r="H124" s="1">
        <v>0.05</v>
      </c>
      <c r="I124" s="5">
        <v>0.05</v>
      </c>
      <c r="J1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" s="6">
        <f>Table13[[#This Row],[Total Price(Before Discount)]]*Table13[[#This Row],[Discount]]</f>
        <v>1.006</v>
      </c>
      <c r="L124" s="6">
        <f>Table13[[#This Row],[Total Price(Before Discount)]]-Table13[[#This Row],[Discount Amount]]</f>
        <v>19.114000000000001</v>
      </c>
      <c r="M124" s="6" t="str">
        <f>IF(Table13[[#This Row],[Total Price(After Discount)]]&gt;=5000, "High Order", "Low order")</f>
        <v>Low order</v>
      </c>
      <c r="N124" s="2">
        <v>42010</v>
      </c>
      <c r="O124" s="2" t="str">
        <f>TEXT(Table13[[#This Row],[Order Date]],"dddd")</f>
        <v>Tuesday</v>
      </c>
      <c r="P124" s="2" t="str">
        <f>TEXT(Table13[[#This Row],[Order Date]],"mmmm")</f>
        <v>January</v>
      </c>
      <c r="Q124" s="2" t="str">
        <f>TEXT(Table13[[#This Row],[Order Date]],"yyyy")</f>
        <v>2015</v>
      </c>
      <c r="R124" s="2" t="str">
        <f>TEXT(Table13[[#This Row],[Order Date]], "mmmm yyyy")</f>
        <v>January 2015</v>
      </c>
      <c r="S124" s="2">
        <v>42012</v>
      </c>
      <c r="T124" s="1" t="s">
        <v>50</v>
      </c>
      <c r="U124" s="1">
        <f>Table13[[#This Row],[Ship Date]]-Table13[[#This Row],[Order Date]]</f>
        <v>2</v>
      </c>
      <c r="V124" s="1" t="str">
        <f>IF(Table13[[#This Row],[Days to Ship]]&lt;=1, "Fast", IF(Table13[[#This Row],[Days to Ship]]&lt;=3, "Meduim", "High"))</f>
        <v>Meduim</v>
      </c>
      <c r="W124" s="1">
        <v>13501</v>
      </c>
      <c r="X124" s="1" t="s">
        <v>32</v>
      </c>
      <c r="Y124" s="1" t="s">
        <v>223</v>
      </c>
      <c r="Z124" s="1" t="s">
        <v>62</v>
      </c>
      <c r="AA124" s="1" t="s">
        <v>2243</v>
      </c>
      <c r="AB124" s="1" t="s">
        <v>58</v>
      </c>
      <c r="AC124" s="1" t="s">
        <v>83</v>
      </c>
      <c r="AD124" s="1" t="s">
        <v>104</v>
      </c>
      <c r="AE124" s="1" t="s">
        <v>26</v>
      </c>
      <c r="AF124" s="1"/>
      <c r="AK124" s="1"/>
    </row>
    <row r="125" spans="1:37" x14ac:dyDescent="0.35">
      <c r="A125" s="1">
        <v>211</v>
      </c>
      <c r="B125" s="1" t="str">
        <f>VLOOKUP(Table13[[#This Row],[Customer ID]],'Customer Lookup'!A:B,2,)</f>
        <v>Anna Wood</v>
      </c>
      <c r="C125" s="1">
        <v>85964</v>
      </c>
      <c r="D125" s="1" t="str">
        <f>_xlfn.XLOOKUP(Table13[[#This Row],[Product Sub-Category]],'Product Lookup'!A:A,'Product Lookup'!B:B)</f>
        <v>Telephones</v>
      </c>
      <c r="E125" s="1">
        <v>3</v>
      </c>
      <c r="F125" s="4">
        <v>65.989999999999995</v>
      </c>
      <c r="G125" s="4">
        <f>Table13[[#This Row],[Unit Price]]*Table13[[#This Row],[Quantity ordered]]</f>
        <v>197.96999999999997</v>
      </c>
      <c r="H125" s="1">
        <v>0.05</v>
      </c>
      <c r="I125" s="5">
        <v>0.05</v>
      </c>
      <c r="J1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" s="6">
        <f>Table13[[#This Row],[Total Price(Before Discount)]]*Table13[[#This Row],[Discount]]</f>
        <v>9.8984999999999985</v>
      </c>
      <c r="L125" s="6">
        <f>Table13[[#This Row],[Total Price(Before Discount)]]-Table13[[#This Row],[Discount Amount]]</f>
        <v>188.07149999999996</v>
      </c>
      <c r="M125" s="6" t="str">
        <f>IF(Table13[[#This Row],[Total Price(After Discount)]]&gt;=5000, "High Order", "Low order")</f>
        <v>Low order</v>
      </c>
      <c r="N125" s="2">
        <v>42010</v>
      </c>
      <c r="O125" s="2" t="str">
        <f>TEXT(Table13[[#This Row],[Order Date]],"dddd")</f>
        <v>Tuesday</v>
      </c>
      <c r="P125" s="2" t="str">
        <f>TEXT(Table13[[#This Row],[Order Date]],"mmmm")</f>
        <v>January</v>
      </c>
      <c r="Q125" s="2" t="str">
        <f>TEXT(Table13[[#This Row],[Order Date]],"yyyy")</f>
        <v>2015</v>
      </c>
      <c r="R125" s="2" t="str">
        <f>TEXT(Table13[[#This Row],[Order Date]], "mmmm yyyy")</f>
        <v>January 2015</v>
      </c>
      <c r="S125" s="2">
        <v>42012</v>
      </c>
      <c r="T125" s="1" t="s">
        <v>50</v>
      </c>
      <c r="U125" s="1">
        <f>Table13[[#This Row],[Ship Date]]-Table13[[#This Row],[Order Date]]</f>
        <v>2</v>
      </c>
      <c r="V125" s="1" t="str">
        <f>IF(Table13[[#This Row],[Days to Ship]]&lt;=1, "Fast", IF(Table13[[#This Row],[Days to Ship]]&lt;=3, "Meduim", "High"))</f>
        <v>Meduim</v>
      </c>
      <c r="W125" s="1">
        <v>13501</v>
      </c>
      <c r="X125" s="1" t="s">
        <v>32</v>
      </c>
      <c r="Y125" s="1" t="s">
        <v>223</v>
      </c>
      <c r="Z125" s="1" t="s">
        <v>62</v>
      </c>
      <c r="AA125" s="1" t="s">
        <v>2243</v>
      </c>
      <c r="AB125" s="1" t="s">
        <v>73</v>
      </c>
      <c r="AC125" s="1" t="s">
        <v>2234</v>
      </c>
      <c r="AD125" s="1" t="s">
        <v>104</v>
      </c>
      <c r="AE125" s="1" t="s">
        <v>53</v>
      </c>
      <c r="AF125" s="1"/>
      <c r="AK125" s="1"/>
    </row>
    <row r="126" spans="1:37" x14ac:dyDescent="0.35">
      <c r="A126" s="1">
        <v>211</v>
      </c>
      <c r="B126" s="1" t="str">
        <f>VLOOKUP(Table13[[#This Row],[Customer ID]],'Customer Lookup'!A:B,2,)</f>
        <v>Anna Wood</v>
      </c>
      <c r="C126" s="1">
        <v>85966</v>
      </c>
      <c r="D126" s="1" t="str">
        <f>_xlfn.XLOOKUP(Table13[[#This Row],[Product Sub-Category]],'Product Lookup'!A:A,'Product Lookup'!B:B)</f>
        <v>Scissors</v>
      </c>
      <c r="E126" s="1">
        <v>20</v>
      </c>
      <c r="F126" s="4">
        <v>2.08</v>
      </c>
      <c r="G126" s="4">
        <f>Table13[[#This Row],[Unit Price]]*Table13[[#This Row],[Quantity ordered]]</f>
        <v>41.6</v>
      </c>
      <c r="H126" s="1">
        <v>0.05</v>
      </c>
      <c r="I126" s="5">
        <v>0.05</v>
      </c>
      <c r="J1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" s="6">
        <f>Table13[[#This Row],[Total Price(Before Discount)]]*Table13[[#This Row],[Discount]]</f>
        <v>2.08</v>
      </c>
      <c r="L126" s="6">
        <f>Table13[[#This Row],[Total Price(Before Discount)]]-Table13[[#This Row],[Discount Amount]]</f>
        <v>39.520000000000003</v>
      </c>
      <c r="M126" s="6" t="str">
        <f>IF(Table13[[#This Row],[Total Price(After Discount)]]&gt;=5000, "High Order", "Low order")</f>
        <v>Low order</v>
      </c>
      <c r="N126" s="2">
        <v>42157</v>
      </c>
      <c r="O126" s="2" t="str">
        <f>TEXT(Table13[[#This Row],[Order Date]],"dddd")</f>
        <v>Tuesday</v>
      </c>
      <c r="P126" s="2" t="str">
        <f>TEXT(Table13[[#This Row],[Order Date]],"mmmm")</f>
        <v>June</v>
      </c>
      <c r="Q126" s="2" t="str">
        <f>TEXT(Table13[[#This Row],[Order Date]],"yyyy")</f>
        <v>2015</v>
      </c>
      <c r="R126" s="2" t="str">
        <f>TEXT(Table13[[#This Row],[Order Date]], "mmmm yyyy")</f>
        <v>June 2015</v>
      </c>
      <c r="S126" s="2">
        <v>42158</v>
      </c>
      <c r="T126" s="1" t="s">
        <v>50</v>
      </c>
      <c r="U126" s="1">
        <f>Table13[[#This Row],[Ship Date]]-Table13[[#This Row],[Order Date]]</f>
        <v>1</v>
      </c>
      <c r="V126" s="1" t="str">
        <f>IF(Table13[[#This Row],[Days to Ship]]&lt;=1, "Fast", IF(Table13[[#This Row],[Days to Ship]]&lt;=3, "Meduim", "High"))</f>
        <v>Fast</v>
      </c>
      <c r="W126" s="1">
        <v>13501</v>
      </c>
      <c r="X126" s="1" t="s">
        <v>32</v>
      </c>
      <c r="Y126" s="1" t="s">
        <v>223</v>
      </c>
      <c r="Z126" s="1" t="s">
        <v>62</v>
      </c>
      <c r="AA126" s="1" t="s">
        <v>1097</v>
      </c>
      <c r="AB126" s="1" t="s">
        <v>58</v>
      </c>
      <c r="AC126" s="1" t="s">
        <v>2239</v>
      </c>
      <c r="AD126" s="1" t="s">
        <v>42</v>
      </c>
      <c r="AE126" s="1" t="s">
        <v>44</v>
      </c>
      <c r="AF126" s="1"/>
      <c r="AK126" s="1"/>
    </row>
    <row r="127" spans="1:37" x14ac:dyDescent="0.35">
      <c r="A127" s="1">
        <v>218</v>
      </c>
      <c r="B127" s="1" t="str">
        <f>VLOOKUP(Table13[[#This Row],[Customer ID]],'Customer Lookup'!A:B,2,)</f>
        <v>Frances Saunders</v>
      </c>
      <c r="C127" s="1">
        <v>88048</v>
      </c>
      <c r="D127" s="1" t="str">
        <f>_xlfn.XLOOKUP(Table13[[#This Row],[Product Sub-Category]],'Product Lookup'!A:A,'Product Lookup'!B:B)</f>
        <v>Office Machines</v>
      </c>
      <c r="E127" s="1">
        <v>6</v>
      </c>
      <c r="F127" s="4">
        <v>119.99</v>
      </c>
      <c r="G127" s="4">
        <f>Table13[[#This Row],[Unit Price]]*Table13[[#This Row],[Quantity ordered]]</f>
        <v>719.93999999999994</v>
      </c>
      <c r="H127" s="1">
        <v>0.1</v>
      </c>
      <c r="I127" s="5">
        <v>0.1</v>
      </c>
      <c r="J1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7" s="6">
        <f>Table13[[#This Row],[Total Price(Before Discount)]]*Table13[[#This Row],[Discount]]</f>
        <v>71.994</v>
      </c>
      <c r="L127" s="6">
        <f>Table13[[#This Row],[Total Price(Before Discount)]]-Table13[[#This Row],[Discount Amount]]</f>
        <v>647.94599999999991</v>
      </c>
      <c r="M127" s="6" t="str">
        <f>IF(Table13[[#This Row],[Total Price(After Discount)]]&gt;=5000, "High Order", "Low order")</f>
        <v>Low order</v>
      </c>
      <c r="N127" s="2">
        <v>42164</v>
      </c>
      <c r="O127" s="2" t="str">
        <f>TEXT(Table13[[#This Row],[Order Date]],"dddd")</f>
        <v>Tuesday</v>
      </c>
      <c r="P127" s="2" t="str">
        <f>TEXT(Table13[[#This Row],[Order Date]],"mmmm")</f>
        <v>June</v>
      </c>
      <c r="Q127" s="2" t="str">
        <f>TEXT(Table13[[#This Row],[Order Date]],"yyyy")</f>
        <v>2015</v>
      </c>
      <c r="R127" s="2" t="str">
        <f>TEXT(Table13[[#This Row],[Order Date]], "mmmm yyyy")</f>
        <v>June 2015</v>
      </c>
      <c r="S127" s="2">
        <v>42166</v>
      </c>
      <c r="T127" s="1" t="s">
        <v>50</v>
      </c>
      <c r="U127" s="1">
        <f>Table13[[#This Row],[Ship Date]]-Table13[[#This Row],[Order Date]]</f>
        <v>2</v>
      </c>
      <c r="V127" s="1" t="str">
        <f>IF(Table13[[#This Row],[Days to Ship]]&lt;=1, "Fast", IF(Table13[[#This Row],[Days to Ship]]&lt;=3, "Meduim", "High"))</f>
        <v>Meduim</v>
      </c>
      <c r="W127" s="1">
        <v>84107</v>
      </c>
      <c r="X127" s="1" t="s">
        <v>32</v>
      </c>
      <c r="Y127" s="1" t="s">
        <v>224</v>
      </c>
      <c r="Z127" s="1" t="s">
        <v>161</v>
      </c>
      <c r="AA127" s="1" t="s">
        <v>2245</v>
      </c>
      <c r="AB127" s="1" t="s">
        <v>73</v>
      </c>
      <c r="AC127" s="1" t="s">
        <v>74</v>
      </c>
      <c r="AD127" s="1" t="s">
        <v>104</v>
      </c>
      <c r="AE127" s="1" t="s">
        <v>108</v>
      </c>
      <c r="AF127" s="1"/>
      <c r="AK127" s="1"/>
    </row>
    <row r="128" spans="1:37" x14ac:dyDescent="0.35">
      <c r="A128" s="1">
        <v>228</v>
      </c>
      <c r="B128" s="1" t="str">
        <f>VLOOKUP(Table13[[#This Row],[Customer ID]],'Customer Lookup'!A:B,2,)</f>
        <v>Colleen Andrews</v>
      </c>
      <c r="C128" s="1">
        <v>88527</v>
      </c>
      <c r="D128" s="1" t="str">
        <f>_xlfn.XLOOKUP(Table13[[#This Row],[Product Sub-Category]],'Product Lookup'!A:A,'Product Lookup'!B:B)</f>
        <v>Chairs</v>
      </c>
      <c r="E128" s="1">
        <v>7</v>
      </c>
      <c r="F128" s="4">
        <v>60.89</v>
      </c>
      <c r="G128" s="4">
        <f>Table13[[#This Row],[Unit Price]]*Table13[[#This Row],[Quantity ordered]]</f>
        <v>426.23</v>
      </c>
      <c r="H128" s="1">
        <v>0.05</v>
      </c>
      <c r="I128" s="5">
        <v>0.05</v>
      </c>
      <c r="J1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" s="6">
        <f>Table13[[#This Row],[Total Price(Before Discount)]]*Table13[[#This Row],[Discount]]</f>
        <v>21.311500000000002</v>
      </c>
      <c r="L128" s="6">
        <f>Table13[[#This Row],[Total Price(Before Discount)]]-Table13[[#This Row],[Discount Amount]]</f>
        <v>404.91849999999999</v>
      </c>
      <c r="M128" s="6" t="str">
        <f>IF(Table13[[#This Row],[Total Price(After Discount)]]&gt;=5000, "High Order", "Low order")</f>
        <v>Low order</v>
      </c>
      <c r="N128" s="2">
        <v>42096</v>
      </c>
      <c r="O128" s="2" t="str">
        <f>TEXT(Table13[[#This Row],[Order Date]],"dddd")</f>
        <v>Thursday</v>
      </c>
      <c r="P128" s="2" t="str">
        <f>TEXT(Table13[[#This Row],[Order Date]],"mmmm")</f>
        <v>April</v>
      </c>
      <c r="Q128" s="2" t="str">
        <f>TEXT(Table13[[#This Row],[Order Date]],"yyyy")</f>
        <v>2015</v>
      </c>
      <c r="R128" s="2" t="str">
        <f>TEXT(Table13[[#This Row],[Order Date]], "mmmm yyyy")</f>
        <v>April 2015</v>
      </c>
      <c r="S128" s="2">
        <v>42097</v>
      </c>
      <c r="T128" s="1" t="s">
        <v>50</v>
      </c>
      <c r="U128" s="1">
        <f>Table13[[#This Row],[Ship Date]]-Table13[[#This Row],[Order Date]]</f>
        <v>1</v>
      </c>
      <c r="V128" s="1" t="str">
        <f>IF(Table13[[#This Row],[Days to Ship]]&lt;=1, "Fast", IF(Table13[[#This Row],[Days to Ship]]&lt;=3, "Meduim", "High"))</f>
        <v>Fast</v>
      </c>
      <c r="W128" s="1">
        <v>28227</v>
      </c>
      <c r="X128" s="1" t="s">
        <v>32</v>
      </c>
      <c r="Y128" s="1" t="s">
        <v>226</v>
      </c>
      <c r="Z128" s="1" t="s">
        <v>225</v>
      </c>
      <c r="AA128" s="1" t="s">
        <v>2244</v>
      </c>
      <c r="AB128" s="1" t="s">
        <v>34</v>
      </c>
      <c r="AC128" s="1" t="s">
        <v>35</v>
      </c>
      <c r="AD128" s="1" t="s">
        <v>51</v>
      </c>
      <c r="AE128" s="1" t="s">
        <v>36</v>
      </c>
      <c r="AF128" s="1"/>
      <c r="AK128" s="1"/>
    </row>
    <row r="129" spans="1:37" x14ac:dyDescent="0.35">
      <c r="A129" s="1">
        <v>233</v>
      </c>
      <c r="B129" s="1" t="str">
        <f>VLOOKUP(Table13[[#This Row],[Customer ID]],'Customer Lookup'!A:B,2,)</f>
        <v>Michele Bullard</v>
      </c>
      <c r="C129" s="1">
        <v>90237</v>
      </c>
      <c r="D129" s="1" t="str">
        <f>_xlfn.XLOOKUP(Table13[[#This Row],[Product Sub-Category]],'Product Lookup'!A:A,'Product Lookup'!B:B)</f>
        <v>Binders</v>
      </c>
      <c r="E129" s="1">
        <v>10</v>
      </c>
      <c r="F129" s="4">
        <v>5.81</v>
      </c>
      <c r="G129" s="4">
        <f>Table13[[#This Row],[Unit Price]]*Table13[[#This Row],[Quantity ordered]]</f>
        <v>58.099999999999994</v>
      </c>
      <c r="H129" s="1">
        <v>0.05</v>
      </c>
      <c r="I129" s="5">
        <v>0.05</v>
      </c>
      <c r="J1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" s="6">
        <f>Table13[[#This Row],[Total Price(Before Discount)]]*Table13[[#This Row],[Discount]]</f>
        <v>2.9049999999999998</v>
      </c>
      <c r="L129" s="6">
        <f>Table13[[#This Row],[Total Price(Before Discount)]]-Table13[[#This Row],[Discount Amount]]</f>
        <v>55.194999999999993</v>
      </c>
      <c r="M129" s="6" t="str">
        <f>IF(Table13[[#This Row],[Total Price(After Discount)]]&gt;=5000, "High Order", "Low order")</f>
        <v>Low order</v>
      </c>
      <c r="N129" s="2">
        <v>42055</v>
      </c>
      <c r="O129" s="2" t="str">
        <f>TEXT(Table13[[#This Row],[Order Date]],"dddd")</f>
        <v>Friday</v>
      </c>
      <c r="P129" s="2" t="str">
        <f>TEXT(Table13[[#This Row],[Order Date]],"mmmm")</f>
        <v>February</v>
      </c>
      <c r="Q129" s="2" t="str">
        <f>TEXT(Table13[[#This Row],[Order Date]],"yyyy")</f>
        <v>2015</v>
      </c>
      <c r="R129" s="2" t="str">
        <f>TEXT(Table13[[#This Row],[Order Date]], "mmmm yyyy")</f>
        <v>February 2015</v>
      </c>
      <c r="S129" s="2">
        <v>42057</v>
      </c>
      <c r="T129" s="1" t="s">
        <v>50</v>
      </c>
      <c r="U129" s="1">
        <f>Table13[[#This Row],[Ship Date]]-Table13[[#This Row],[Order Date]]</f>
        <v>2</v>
      </c>
      <c r="V129" s="1" t="str">
        <f>IF(Table13[[#This Row],[Days to Ship]]&lt;=1, "Fast", IF(Table13[[#This Row],[Days to Ship]]&lt;=3, "Meduim", "High"))</f>
        <v>Meduim</v>
      </c>
      <c r="W129" s="1">
        <v>60462</v>
      </c>
      <c r="X129" s="1" t="s">
        <v>32</v>
      </c>
      <c r="Y129" s="1" t="s">
        <v>227</v>
      </c>
      <c r="Z129" s="1" t="s">
        <v>142</v>
      </c>
      <c r="AA129" s="1" t="s">
        <v>2244</v>
      </c>
      <c r="AB129" s="1" t="s">
        <v>58</v>
      </c>
      <c r="AC129" s="1" t="s">
        <v>2236</v>
      </c>
      <c r="AD129" s="1" t="s">
        <v>51</v>
      </c>
      <c r="AE129" s="1" t="s">
        <v>53</v>
      </c>
      <c r="AF129" s="1"/>
      <c r="AK129" s="1"/>
    </row>
    <row r="130" spans="1:37" x14ac:dyDescent="0.35">
      <c r="A130" s="1">
        <v>233</v>
      </c>
      <c r="B130" s="1" t="str">
        <f>VLOOKUP(Table13[[#This Row],[Customer ID]],'Customer Lookup'!A:B,2,)</f>
        <v>Michele Bullard</v>
      </c>
      <c r="C130" s="1">
        <v>90237</v>
      </c>
      <c r="D130" s="1" t="str">
        <f>_xlfn.XLOOKUP(Table13[[#This Row],[Product Sub-Category]],'Product Lookup'!A:A,'Product Lookup'!B:B)</f>
        <v>Furnishings</v>
      </c>
      <c r="E130" s="1">
        <v>12</v>
      </c>
      <c r="F130" s="4">
        <v>9.65</v>
      </c>
      <c r="G130" s="4">
        <f>Table13[[#This Row],[Unit Price]]*Table13[[#This Row],[Quantity ordered]]</f>
        <v>115.80000000000001</v>
      </c>
      <c r="H130" s="1">
        <v>0.05</v>
      </c>
      <c r="I130" s="5">
        <v>0.05</v>
      </c>
      <c r="J1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" s="6">
        <f>Table13[[#This Row],[Total Price(Before Discount)]]*Table13[[#This Row],[Discount]]</f>
        <v>5.7900000000000009</v>
      </c>
      <c r="L130" s="6">
        <f>Table13[[#This Row],[Total Price(Before Discount)]]-Table13[[#This Row],[Discount Amount]]</f>
        <v>110.01</v>
      </c>
      <c r="M130" s="6" t="str">
        <f>IF(Table13[[#This Row],[Total Price(After Discount)]]&gt;=5000, "High Order", "Low order")</f>
        <v>Low order</v>
      </c>
      <c r="N130" s="2">
        <v>42055</v>
      </c>
      <c r="O130" s="2" t="str">
        <f>TEXT(Table13[[#This Row],[Order Date]],"dddd")</f>
        <v>Friday</v>
      </c>
      <c r="P130" s="2" t="str">
        <f>TEXT(Table13[[#This Row],[Order Date]],"mmmm")</f>
        <v>February</v>
      </c>
      <c r="Q130" s="2" t="str">
        <f>TEXT(Table13[[#This Row],[Order Date]],"yyyy")</f>
        <v>2015</v>
      </c>
      <c r="R130" s="2" t="str">
        <f>TEXT(Table13[[#This Row],[Order Date]], "mmmm yyyy")</f>
        <v>February 2015</v>
      </c>
      <c r="S130" s="2">
        <v>42056</v>
      </c>
      <c r="T130" s="1" t="s">
        <v>50</v>
      </c>
      <c r="U130" s="1">
        <f>Table13[[#This Row],[Ship Date]]-Table13[[#This Row],[Order Date]]</f>
        <v>1</v>
      </c>
      <c r="V130" s="1" t="str">
        <f>IF(Table13[[#This Row],[Days to Ship]]&lt;=1, "Fast", IF(Table13[[#This Row],[Days to Ship]]&lt;=3, "Meduim", "High"))</f>
        <v>Fast</v>
      </c>
      <c r="W130" s="1">
        <v>60462</v>
      </c>
      <c r="X130" s="1" t="s">
        <v>32</v>
      </c>
      <c r="Y130" s="1" t="s">
        <v>227</v>
      </c>
      <c r="Z130" s="1" t="s">
        <v>142</v>
      </c>
      <c r="AA130" s="1" t="s">
        <v>2244</v>
      </c>
      <c r="AB130" s="1" t="s">
        <v>34</v>
      </c>
      <c r="AC130" s="1" t="s">
        <v>52</v>
      </c>
      <c r="AD130" s="1" t="s">
        <v>51</v>
      </c>
      <c r="AE130" s="1" t="s">
        <v>53</v>
      </c>
      <c r="AF130" s="1"/>
      <c r="AK130" s="1"/>
    </row>
    <row r="131" spans="1:37" x14ac:dyDescent="0.35">
      <c r="A131" s="1">
        <v>234</v>
      </c>
      <c r="B131" s="1" t="str">
        <f>VLOOKUP(Table13[[#This Row],[Customer ID]],'Customer Lookup'!A:B,2,)</f>
        <v>Don Cameron</v>
      </c>
      <c r="C131" s="1">
        <v>90236</v>
      </c>
      <c r="D131" s="1" t="str">
        <f>_xlfn.XLOOKUP(Table13[[#This Row],[Product Sub-Category]],'Product Lookup'!A:A,'Product Lookup'!B:B)</f>
        <v>Appliances</v>
      </c>
      <c r="E131" s="1">
        <v>6</v>
      </c>
      <c r="F131" s="4">
        <v>279.81</v>
      </c>
      <c r="G131" s="4">
        <f>Table13[[#This Row],[Unit Price]]*Table13[[#This Row],[Quantity ordered]]</f>
        <v>1678.8600000000001</v>
      </c>
      <c r="H131" s="1">
        <v>0.1</v>
      </c>
      <c r="I131" s="5">
        <v>0.1</v>
      </c>
      <c r="J1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1" s="6">
        <f>Table13[[#This Row],[Total Price(Before Discount)]]*Table13[[#This Row],[Discount]]</f>
        <v>167.88600000000002</v>
      </c>
      <c r="L131" s="6">
        <f>Table13[[#This Row],[Total Price(Before Discount)]]-Table13[[#This Row],[Discount Amount]]</f>
        <v>1510.9740000000002</v>
      </c>
      <c r="M131" s="6" t="str">
        <f>IF(Table13[[#This Row],[Total Price(After Discount)]]&gt;=5000, "High Order", "Low order")</f>
        <v>Low order</v>
      </c>
      <c r="N131" s="2">
        <v>42040</v>
      </c>
      <c r="O131" s="2" t="str">
        <f>TEXT(Table13[[#This Row],[Order Date]],"dddd")</f>
        <v>Thursday</v>
      </c>
      <c r="P131" s="2" t="str">
        <f>TEXT(Table13[[#This Row],[Order Date]],"mmmm")</f>
        <v>February</v>
      </c>
      <c r="Q131" s="2" t="str">
        <f>TEXT(Table13[[#This Row],[Order Date]],"yyyy")</f>
        <v>2015</v>
      </c>
      <c r="R131" s="2" t="str">
        <f>TEXT(Table13[[#This Row],[Order Date]], "mmmm yyyy")</f>
        <v>February 2015</v>
      </c>
      <c r="S131" s="2">
        <v>42041</v>
      </c>
      <c r="T131" s="1" t="s">
        <v>41</v>
      </c>
      <c r="U131" s="1">
        <f>Table13[[#This Row],[Ship Date]]-Table13[[#This Row],[Order Date]]</f>
        <v>1</v>
      </c>
      <c r="V131" s="1" t="str">
        <f>IF(Table13[[#This Row],[Days to Ship]]&lt;=1, "Fast", IF(Table13[[#This Row],[Days to Ship]]&lt;=3, "Meduim", "High"))</f>
        <v>Fast</v>
      </c>
      <c r="W131" s="1">
        <v>50208</v>
      </c>
      <c r="X131" s="1" t="s">
        <v>32</v>
      </c>
      <c r="Y131" s="1" t="s">
        <v>229</v>
      </c>
      <c r="Z131" s="1" t="s">
        <v>228</v>
      </c>
      <c r="AA131" s="1" t="s">
        <v>2244</v>
      </c>
      <c r="AB131" s="1" t="s">
        <v>58</v>
      </c>
      <c r="AC131" s="1" t="s">
        <v>196</v>
      </c>
      <c r="AD131" s="1" t="s">
        <v>51</v>
      </c>
      <c r="AE131" s="1" t="s">
        <v>36</v>
      </c>
      <c r="AF131" s="1"/>
      <c r="AK131" s="1"/>
    </row>
    <row r="132" spans="1:37" x14ac:dyDescent="0.35">
      <c r="A132" s="1">
        <v>234</v>
      </c>
      <c r="B132" s="1" t="str">
        <f>VLOOKUP(Table13[[#This Row],[Customer ID]],'Customer Lookup'!A:B,2,)</f>
        <v>Don Cameron</v>
      </c>
      <c r="C132" s="1">
        <v>90238</v>
      </c>
      <c r="D132" s="1" t="str">
        <f>_xlfn.XLOOKUP(Table13[[#This Row],[Product Sub-Category]],'Product Lookup'!A:A,'Product Lookup'!B:B)</f>
        <v>Binders</v>
      </c>
      <c r="E132" s="1">
        <v>7</v>
      </c>
      <c r="F132" s="4">
        <v>28.53</v>
      </c>
      <c r="G132" s="4">
        <f>Table13[[#This Row],[Unit Price]]*Table13[[#This Row],[Quantity ordered]]</f>
        <v>199.71</v>
      </c>
      <c r="H132" s="1">
        <v>0.05</v>
      </c>
      <c r="I132" s="5">
        <v>0.05</v>
      </c>
      <c r="J1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" s="6">
        <f>Table13[[#This Row],[Total Price(Before Discount)]]*Table13[[#This Row],[Discount]]</f>
        <v>9.9855000000000018</v>
      </c>
      <c r="L132" s="6">
        <f>Table13[[#This Row],[Total Price(Before Discount)]]-Table13[[#This Row],[Discount Amount]]</f>
        <v>189.72450000000001</v>
      </c>
      <c r="M132" s="6" t="str">
        <f>IF(Table13[[#This Row],[Total Price(After Discount)]]&gt;=5000, "High Order", "Low order")</f>
        <v>Low order</v>
      </c>
      <c r="N132" s="2">
        <v>42090</v>
      </c>
      <c r="O132" s="2" t="str">
        <f>TEXT(Table13[[#This Row],[Order Date]],"dddd")</f>
        <v>Friday</v>
      </c>
      <c r="P132" s="2" t="str">
        <f>TEXT(Table13[[#This Row],[Order Date]],"mmmm")</f>
        <v>March</v>
      </c>
      <c r="Q132" s="2" t="str">
        <f>TEXT(Table13[[#This Row],[Order Date]],"yyyy")</f>
        <v>2015</v>
      </c>
      <c r="R132" s="2" t="str">
        <f>TEXT(Table13[[#This Row],[Order Date]], "mmmm yyyy")</f>
        <v>March 2015</v>
      </c>
      <c r="S132" s="2">
        <v>42092</v>
      </c>
      <c r="T132" s="1" t="s">
        <v>21</v>
      </c>
      <c r="U132" s="1">
        <f>Table13[[#This Row],[Ship Date]]-Table13[[#This Row],[Order Date]]</f>
        <v>2</v>
      </c>
      <c r="V132" s="1" t="str">
        <f>IF(Table13[[#This Row],[Days to Ship]]&lt;=1, "Fast", IF(Table13[[#This Row],[Days to Ship]]&lt;=3, "Meduim", "High"))</f>
        <v>Meduim</v>
      </c>
      <c r="W132" s="1">
        <v>50208</v>
      </c>
      <c r="X132" s="1" t="s">
        <v>32</v>
      </c>
      <c r="Y132" s="1" t="s">
        <v>229</v>
      </c>
      <c r="Z132" s="1" t="s">
        <v>228</v>
      </c>
      <c r="AA132" s="1" t="s">
        <v>2244</v>
      </c>
      <c r="AB132" s="1" t="s">
        <v>58</v>
      </c>
      <c r="AC132" s="1" t="s">
        <v>2236</v>
      </c>
      <c r="AD132" s="1" t="s">
        <v>51</v>
      </c>
      <c r="AE132" s="1" t="s">
        <v>53</v>
      </c>
      <c r="AF132" s="1"/>
      <c r="AK132" s="1"/>
    </row>
    <row r="133" spans="1:37" x14ac:dyDescent="0.35">
      <c r="A133" s="1">
        <v>234</v>
      </c>
      <c r="B133" s="1" t="str">
        <f>VLOOKUP(Table13[[#This Row],[Customer ID]],'Customer Lookup'!A:B,2,)</f>
        <v>Don Cameron</v>
      </c>
      <c r="C133" s="1">
        <v>90238</v>
      </c>
      <c r="D133" s="1" t="str">
        <f>_xlfn.XLOOKUP(Table13[[#This Row],[Product Sub-Category]],'Product Lookup'!A:A,'Product Lookup'!B:B)</f>
        <v>Computer Peripherals</v>
      </c>
      <c r="E133" s="1">
        <v>2</v>
      </c>
      <c r="F133" s="4">
        <v>15.28</v>
      </c>
      <c r="G133" s="4">
        <f>Table13[[#This Row],[Unit Price]]*Table13[[#This Row],[Quantity ordered]]</f>
        <v>30.56</v>
      </c>
      <c r="H133" s="1">
        <v>0.05</v>
      </c>
      <c r="I133" s="5">
        <v>0.05</v>
      </c>
      <c r="J1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" s="6">
        <f>Table13[[#This Row],[Total Price(Before Discount)]]*Table13[[#This Row],[Discount]]</f>
        <v>1.528</v>
      </c>
      <c r="L133" s="6">
        <f>Table13[[#This Row],[Total Price(Before Discount)]]-Table13[[#This Row],[Discount Amount]]</f>
        <v>29.032</v>
      </c>
      <c r="M133" s="6" t="str">
        <f>IF(Table13[[#This Row],[Total Price(After Discount)]]&gt;=5000, "High Order", "Low order")</f>
        <v>Low order</v>
      </c>
      <c r="N133" s="2">
        <v>42090</v>
      </c>
      <c r="O133" s="2" t="str">
        <f>TEXT(Table13[[#This Row],[Order Date]],"dddd")</f>
        <v>Friday</v>
      </c>
      <c r="P133" s="2" t="str">
        <f>TEXT(Table13[[#This Row],[Order Date]],"mmmm")</f>
        <v>March</v>
      </c>
      <c r="Q133" s="2" t="str">
        <f>TEXT(Table13[[#This Row],[Order Date]],"yyyy")</f>
        <v>2015</v>
      </c>
      <c r="R133" s="2" t="str">
        <f>TEXT(Table13[[#This Row],[Order Date]], "mmmm yyyy")</f>
        <v>March 2015</v>
      </c>
      <c r="S133" s="2">
        <v>42092</v>
      </c>
      <c r="T133" s="1" t="s">
        <v>21</v>
      </c>
      <c r="U133" s="1">
        <f>Table13[[#This Row],[Ship Date]]-Table13[[#This Row],[Order Date]]</f>
        <v>2</v>
      </c>
      <c r="V133" s="1" t="str">
        <f>IF(Table13[[#This Row],[Days to Ship]]&lt;=1, "Fast", IF(Table13[[#This Row],[Days to Ship]]&lt;=3, "Meduim", "High"))</f>
        <v>Meduim</v>
      </c>
      <c r="W133" s="1">
        <v>50208</v>
      </c>
      <c r="X133" s="1" t="s">
        <v>32</v>
      </c>
      <c r="Y133" s="1" t="s">
        <v>229</v>
      </c>
      <c r="Z133" s="1" t="s">
        <v>228</v>
      </c>
      <c r="AA133" s="1" t="s">
        <v>2244</v>
      </c>
      <c r="AB133" s="1" t="s">
        <v>73</v>
      </c>
      <c r="AC133" s="1" t="s">
        <v>144</v>
      </c>
      <c r="AD133" s="1" t="s">
        <v>51</v>
      </c>
      <c r="AE133" s="1" t="s">
        <v>44</v>
      </c>
      <c r="AF133" s="1"/>
      <c r="AK133" s="1"/>
    </row>
    <row r="134" spans="1:37" x14ac:dyDescent="0.35">
      <c r="A134" s="1">
        <v>234</v>
      </c>
      <c r="B134" s="1" t="str">
        <f>VLOOKUP(Table13[[#This Row],[Customer ID]],'Customer Lookup'!A:B,2,)</f>
        <v>Don Cameron</v>
      </c>
      <c r="C134" s="1">
        <v>90239</v>
      </c>
      <c r="D134" s="1" t="str">
        <f>_xlfn.XLOOKUP(Table13[[#This Row],[Product Sub-Category]],'Product Lookup'!A:A,'Product Lookup'!B:B)</f>
        <v>Pens</v>
      </c>
      <c r="E134" s="1">
        <v>8</v>
      </c>
      <c r="F134" s="4">
        <v>3.34</v>
      </c>
      <c r="G134" s="4">
        <f>Table13[[#This Row],[Unit Price]]*Table13[[#This Row],[Quantity ordered]]</f>
        <v>26.72</v>
      </c>
      <c r="H134" s="1">
        <v>0.05</v>
      </c>
      <c r="I134" s="5">
        <v>0.05</v>
      </c>
      <c r="J1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" s="6">
        <f>Table13[[#This Row],[Total Price(Before Discount)]]*Table13[[#This Row],[Discount]]</f>
        <v>1.3360000000000001</v>
      </c>
      <c r="L134" s="6">
        <f>Table13[[#This Row],[Total Price(Before Discount)]]-Table13[[#This Row],[Discount Amount]]</f>
        <v>25.384</v>
      </c>
      <c r="M134" s="6" t="str">
        <f>IF(Table13[[#This Row],[Total Price(After Discount)]]&gt;=5000, "High Order", "Low order")</f>
        <v>Low order</v>
      </c>
      <c r="N134" s="2">
        <v>42122</v>
      </c>
      <c r="O134" s="2" t="str">
        <f>TEXT(Table13[[#This Row],[Order Date]],"dddd")</f>
        <v>Tuesday</v>
      </c>
      <c r="P134" s="2" t="str">
        <f>TEXT(Table13[[#This Row],[Order Date]],"mmmm")</f>
        <v>April</v>
      </c>
      <c r="Q134" s="2" t="str">
        <f>TEXT(Table13[[#This Row],[Order Date]],"yyyy")</f>
        <v>2015</v>
      </c>
      <c r="R134" s="2" t="str">
        <f>TEXT(Table13[[#This Row],[Order Date]], "mmmm yyyy")</f>
        <v>April 2015</v>
      </c>
      <c r="S134" s="2">
        <v>42124</v>
      </c>
      <c r="T134" s="1" t="s">
        <v>98</v>
      </c>
      <c r="U134" s="1">
        <f>Table13[[#This Row],[Ship Date]]-Table13[[#This Row],[Order Date]]</f>
        <v>2</v>
      </c>
      <c r="V134" s="1" t="str">
        <f>IF(Table13[[#This Row],[Days to Ship]]&lt;=1, "Fast", IF(Table13[[#This Row],[Days to Ship]]&lt;=3, "Meduim", "High"))</f>
        <v>Meduim</v>
      </c>
      <c r="W134" s="1">
        <v>50208</v>
      </c>
      <c r="X134" s="1" t="s">
        <v>22</v>
      </c>
      <c r="Y134" s="1" t="s">
        <v>229</v>
      </c>
      <c r="Z134" s="1" t="s">
        <v>228</v>
      </c>
      <c r="AA134" s="1" t="s">
        <v>1097</v>
      </c>
      <c r="AB134" s="1" t="s">
        <v>58</v>
      </c>
      <c r="AC134" s="1" t="s">
        <v>25</v>
      </c>
      <c r="AD134" s="1" t="s">
        <v>51</v>
      </c>
      <c r="AE134" s="1" t="s">
        <v>26</v>
      </c>
      <c r="AF134" s="1"/>
      <c r="AK134" s="1"/>
    </row>
    <row r="135" spans="1:37" x14ac:dyDescent="0.35">
      <c r="A135" s="1">
        <v>236</v>
      </c>
      <c r="B135" s="1" t="str">
        <f>VLOOKUP(Table13[[#This Row],[Customer ID]],'Customer Lookup'!A:B,2,)</f>
        <v>Shawn McIntyre</v>
      </c>
      <c r="C135" s="1">
        <v>86621</v>
      </c>
      <c r="D135" s="1" t="str">
        <f>_xlfn.XLOOKUP(Table13[[#This Row],[Product Sub-Category]],'Product Lookup'!A:A,'Product Lookup'!B:B)</f>
        <v>Office Machines</v>
      </c>
      <c r="E135" s="1">
        <v>10</v>
      </c>
      <c r="F135" s="4">
        <v>442.14</v>
      </c>
      <c r="G135" s="4">
        <f>Table13[[#This Row],[Unit Price]]*Table13[[#This Row],[Quantity ordered]]</f>
        <v>4421.3999999999996</v>
      </c>
      <c r="H135" s="1">
        <v>0.1</v>
      </c>
      <c r="I135" s="5">
        <v>0.1</v>
      </c>
      <c r="J1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5" s="6">
        <f>Table13[[#This Row],[Total Price(Before Discount)]]*Table13[[#This Row],[Discount]]</f>
        <v>442.14</v>
      </c>
      <c r="L135" s="6">
        <f>Table13[[#This Row],[Total Price(Before Discount)]]-Table13[[#This Row],[Discount Amount]]</f>
        <v>3979.2599999999998</v>
      </c>
      <c r="M135" s="6" t="str">
        <f>IF(Table13[[#This Row],[Total Price(After Discount)]]&gt;=5000, "High Order", "Low order")</f>
        <v>Low order</v>
      </c>
      <c r="N135" s="2">
        <v>42057</v>
      </c>
      <c r="O135" s="2" t="str">
        <f>TEXT(Table13[[#This Row],[Order Date]],"dddd")</f>
        <v>Sunday</v>
      </c>
      <c r="P135" s="2" t="str">
        <f>TEXT(Table13[[#This Row],[Order Date]],"mmmm")</f>
        <v>February</v>
      </c>
      <c r="Q135" s="2" t="str">
        <f>TEXT(Table13[[#This Row],[Order Date]],"yyyy")</f>
        <v>2015</v>
      </c>
      <c r="R135" s="2" t="str">
        <f>TEXT(Table13[[#This Row],[Order Date]], "mmmm yyyy")</f>
        <v>February 2015</v>
      </c>
      <c r="S135" s="2">
        <v>42057</v>
      </c>
      <c r="T135" s="1" t="s">
        <v>31</v>
      </c>
      <c r="U135" s="1">
        <f>Table13[[#This Row],[Ship Date]]-Table13[[#This Row],[Order Date]]</f>
        <v>0</v>
      </c>
      <c r="V135" s="1" t="str">
        <f>IF(Table13[[#This Row],[Days to Ship]]&lt;=1, "Fast", IF(Table13[[#This Row],[Days to Ship]]&lt;=3, "Meduim", "High"))</f>
        <v>Fast</v>
      </c>
      <c r="W135" s="1">
        <v>80027</v>
      </c>
      <c r="X135" s="1" t="s">
        <v>32</v>
      </c>
      <c r="Y135" s="1" t="s">
        <v>231</v>
      </c>
      <c r="Z135" s="1" t="s">
        <v>194</v>
      </c>
      <c r="AA135" s="1" t="s">
        <v>1097</v>
      </c>
      <c r="AB135" s="1" t="s">
        <v>73</v>
      </c>
      <c r="AC135" s="1" t="s">
        <v>74</v>
      </c>
      <c r="AD135" s="1" t="s">
        <v>81</v>
      </c>
      <c r="AE135" s="1" t="s">
        <v>36</v>
      </c>
      <c r="AF135" s="1"/>
      <c r="AK135" s="1"/>
    </row>
    <row r="136" spans="1:37" x14ac:dyDescent="0.35">
      <c r="A136" s="1">
        <v>240</v>
      </c>
      <c r="B136" s="1" t="str">
        <f>VLOOKUP(Table13[[#This Row],[Customer ID]],'Customer Lookup'!A:B,2,)</f>
        <v>Gilbert Scarborough</v>
      </c>
      <c r="C136" s="1">
        <v>90479</v>
      </c>
      <c r="D136" s="1" t="str">
        <f>_xlfn.XLOOKUP(Table13[[#This Row],[Product Sub-Category]],'Product Lookup'!A:A,'Product Lookup'!B:B)</f>
        <v>Paper</v>
      </c>
      <c r="E136" s="1">
        <v>3</v>
      </c>
      <c r="F136" s="4">
        <v>19.98</v>
      </c>
      <c r="G136" s="4">
        <f>Table13[[#This Row],[Unit Price]]*Table13[[#This Row],[Quantity ordered]]</f>
        <v>59.94</v>
      </c>
      <c r="H136" s="1">
        <v>0.05</v>
      </c>
      <c r="I136" s="5">
        <v>0.05</v>
      </c>
      <c r="J1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" s="6">
        <f>Table13[[#This Row],[Total Price(Before Discount)]]*Table13[[#This Row],[Discount]]</f>
        <v>2.9969999999999999</v>
      </c>
      <c r="L136" s="6">
        <f>Table13[[#This Row],[Total Price(Before Discount)]]-Table13[[#This Row],[Discount Amount]]</f>
        <v>56.942999999999998</v>
      </c>
      <c r="M136" s="6" t="str">
        <f>IF(Table13[[#This Row],[Total Price(After Discount)]]&gt;=5000, "High Order", "Low order")</f>
        <v>Low order</v>
      </c>
      <c r="N136" s="2">
        <v>42114</v>
      </c>
      <c r="O136" s="2" t="str">
        <f>TEXT(Table13[[#This Row],[Order Date]],"dddd")</f>
        <v>Monday</v>
      </c>
      <c r="P136" s="2" t="str">
        <f>TEXT(Table13[[#This Row],[Order Date]],"mmmm")</f>
        <v>April</v>
      </c>
      <c r="Q136" s="2" t="str">
        <f>TEXT(Table13[[#This Row],[Order Date]],"yyyy")</f>
        <v>2015</v>
      </c>
      <c r="R136" s="2" t="str">
        <f>TEXT(Table13[[#This Row],[Order Date]], "mmmm yyyy")</f>
        <v>April 2015</v>
      </c>
      <c r="S136" s="2">
        <v>42114</v>
      </c>
      <c r="T136" s="1" t="s">
        <v>50</v>
      </c>
      <c r="U136" s="1">
        <f>Table13[[#This Row],[Ship Date]]-Table13[[#This Row],[Order Date]]</f>
        <v>0</v>
      </c>
      <c r="V136" s="1" t="str">
        <f>IF(Table13[[#This Row],[Days to Ship]]&lt;=1, "Fast", IF(Table13[[#This Row],[Days to Ship]]&lt;=3, "Meduim", "High"))</f>
        <v>Fast</v>
      </c>
      <c r="W136" s="1">
        <v>80817</v>
      </c>
      <c r="X136" s="1" t="s">
        <v>22</v>
      </c>
      <c r="Y136" s="1" t="s">
        <v>232</v>
      </c>
      <c r="Z136" s="1" t="s">
        <v>194</v>
      </c>
      <c r="AA136" s="1" t="s">
        <v>1097</v>
      </c>
      <c r="AB136" s="1" t="s">
        <v>58</v>
      </c>
      <c r="AC136" s="1" t="s">
        <v>83</v>
      </c>
      <c r="AD136" s="1" t="s">
        <v>51</v>
      </c>
      <c r="AE136" s="1" t="s">
        <v>53</v>
      </c>
      <c r="AF136" s="1"/>
      <c r="AK136" s="1"/>
    </row>
    <row r="137" spans="1:37" x14ac:dyDescent="0.35">
      <c r="A137" s="1">
        <v>241</v>
      </c>
      <c r="B137" s="1" t="str">
        <f>VLOOKUP(Table13[[#This Row],[Customer ID]],'Customer Lookup'!A:B,2,)</f>
        <v>Amy Ellis Holder</v>
      </c>
      <c r="C137" s="1">
        <v>90479</v>
      </c>
      <c r="D137" s="1" t="str">
        <f>_xlfn.XLOOKUP(Table13[[#This Row],[Product Sub-Category]],'Product Lookup'!A:A,'Product Lookup'!B:B)</f>
        <v>Tables</v>
      </c>
      <c r="E137" s="1">
        <v>11</v>
      </c>
      <c r="F137" s="4">
        <v>259.70999999999998</v>
      </c>
      <c r="G137" s="4">
        <f>Table13[[#This Row],[Unit Price]]*Table13[[#This Row],[Quantity ordered]]</f>
        <v>2856.81</v>
      </c>
      <c r="H137" s="1">
        <v>0.1</v>
      </c>
      <c r="I137" s="5">
        <v>0.1</v>
      </c>
      <c r="J1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7" s="6">
        <f>Table13[[#This Row],[Total Price(Before Discount)]]*Table13[[#This Row],[Discount]]</f>
        <v>285.68099999999998</v>
      </c>
      <c r="L137" s="6">
        <f>Table13[[#This Row],[Total Price(Before Discount)]]-Table13[[#This Row],[Discount Amount]]</f>
        <v>2571.1289999999999</v>
      </c>
      <c r="M137" s="6" t="str">
        <f>IF(Table13[[#This Row],[Total Price(After Discount)]]&gt;=5000, "High Order", "Low order")</f>
        <v>Low order</v>
      </c>
      <c r="N137" s="2">
        <v>42114</v>
      </c>
      <c r="O137" s="2" t="str">
        <f>TEXT(Table13[[#This Row],[Order Date]],"dddd")</f>
        <v>Monday</v>
      </c>
      <c r="P137" s="2" t="str">
        <f>TEXT(Table13[[#This Row],[Order Date]],"mmmm")</f>
        <v>April</v>
      </c>
      <c r="Q137" s="2" t="str">
        <f>TEXT(Table13[[#This Row],[Order Date]],"yyyy")</f>
        <v>2015</v>
      </c>
      <c r="R137" s="2" t="str">
        <f>TEXT(Table13[[#This Row],[Order Date]], "mmmm yyyy")</f>
        <v>April 2015</v>
      </c>
      <c r="S137" s="2">
        <v>42115</v>
      </c>
      <c r="T137" s="1" t="s">
        <v>50</v>
      </c>
      <c r="U137" s="1">
        <f>Table13[[#This Row],[Ship Date]]-Table13[[#This Row],[Order Date]]</f>
        <v>1</v>
      </c>
      <c r="V137" s="1" t="str">
        <f>IF(Table13[[#This Row],[Days to Ship]]&lt;=1, "Fast", IF(Table13[[#This Row],[Days to Ship]]&lt;=3, "Meduim", "High"))</f>
        <v>Fast</v>
      </c>
      <c r="W137" s="1">
        <v>81503</v>
      </c>
      <c r="X137" s="1" t="s">
        <v>32</v>
      </c>
      <c r="Y137" s="1" t="s">
        <v>233</v>
      </c>
      <c r="Z137" s="1" t="s">
        <v>194</v>
      </c>
      <c r="AA137" s="1" t="s">
        <v>1097</v>
      </c>
      <c r="AB137" s="1" t="s">
        <v>34</v>
      </c>
      <c r="AC137" s="1" t="s">
        <v>123</v>
      </c>
      <c r="AD137" s="1" t="s">
        <v>51</v>
      </c>
      <c r="AE137" s="1" t="s">
        <v>108</v>
      </c>
      <c r="AF137" s="1"/>
      <c r="AK137" s="1"/>
    </row>
    <row r="138" spans="1:37" x14ac:dyDescent="0.35">
      <c r="A138" s="1">
        <v>241</v>
      </c>
      <c r="B138" s="1" t="str">
        <f>VLOOKUP(Table13[[#This Row],[Customer ID]],'Customer Lookup'!A:B,2,)</f>
        <v>Amy Ellis Holder</v>
      </c>
      <c r="C138" s="1">
        <v>90480</v>
      </c>
      <c r="D138" s="1" t="str">
        <f>_xlfn.XLOOKUP(Table13[[#This Row],[Product Sub-Category]],'Product Lookup'!A:A,'Product Lookup'!B:B)</f>
        <v>Binders</v>
      </c>
      <c r="E138" s="1">
        <v>13</v>
      </c>
      <c r="F138" s="4">
        <v>5.94</v>
      </c>
      <c r="G138" s="4">
        <f>Table13[[#This Row],[Unit Price]]*Table13[[#This Row],[Quantity ordered]]</f>
        <v>77.22</v>
      </c>
      <c r="H138" s="1">
        <v>0.05</v>
      </c>
      <c r="I138" s="5">
        <v>0.05</v>
      </c>
      <c r="J1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" s="6">
        <f>Table13[[#This Row],[Total Price(Before Discount)]]*Table13[[#This Row],[Discount]]</f>
        <v>3.8610000000000002</v>
      </c>
      <c r="L138" s="6">
        <f>Table13[[#This Row],[Total Price(Before Discount)]]-Table13[[#This Row],[Discount Amount]]</f>
        <v>73.358999999999995</v>
      </c>
      <c r="M138" s="6" t="str">
        <f>IF(Table13[[#This Row],[Total Price(After Discount)]]&gt;=5000, "High Order", "Low order")</f>
        <v>Low order</v>
      </c>
      <c r="N138" s="2">
        <v>42150</v>
      </c>
      <c r="O138" s="2" t="str">
        <f>TEXT(Table13[[#This Row],[Order Date]],"dddd")</f>
        <v>Tuesday</v>
      </c>
      <c r="P138" s="2" t="str">
        <f>TEXT(Table13[[#This Row],[Order Date]],"mmmm")</f>
        <v>May</v>
      </c>
      <c r="Q138" s="2" t="str">
        <f>TEXT(Table13[[#This Row],[Order Date]],"yyyy")</f>
        <v>2015</v>
      </c>
      <c r="R138" s="2" t="str">
        <f>TEXT(Table13[[#This Row],[Order Date]], "mmmm yyyy")</f>
        <v>May 2015</v>
      </c>
      <c r="S138" s="2">
        <v>42157</v>
      </c>
      <c r="T138" s="1" t="s">
        <v>98</v>
      </c>
      <c r="U138" s="1">
        <f>Table13[[#This Row],[Ship Date]]-Table13[[#This Row],[Order Date]]</f>
        <v>7</v>
      </c>
      <c r="V138" s="1" t="str">
        <f>IF(Table13[[#This Row],[Days to Ship]]&lt;=1, "Fast", IF(Table13[[#This Row],[Days to Ship]]&lt;=3, "Meduim", "High"))</f>
        <v>High</v>
      </c>
      <c r="W138" s="1">
        <v>81503</v>
      </c>
      <c r="X138" s="1" t="s">
        <v>32</v>
      </c>
      <c r="Y138" s="1" t="s">
        <v>233</v>
      </c>
      <c r="Z138" s="1" t="s">
        <v>194</v>
      </c>
      <c r="AA138" s="1" t="s">
        <v>1097</v>
      </c>
      <c r="AB138" s="1" t="s">
        <v>58</v>
      </c>
      <c r="AC138" s="1" t="s">
        <v>2236</v>
      </c>
      <c r="AD138" s="1" t="s">
        <v>51</v>
      </c>
      <c r="AE138" s="1" t="s">
        <v>53</v>
      </c>
      <c r="AF138" s="1"/>
      <c r="AK138" s="1"/>
    </row>
    <row r="139" spans="1:37" x14ac:dyDescent="0.35">
      <c r="A139" s="1">
        <v>241</v>
      </c>
      <c r="B139" s="1" t="str">
        <f>VLOOKUP(Table13[[#This Row],[Customer ID]],'Customer Lookup'!A:B,2,)</f>
        <v>Amy Ellis Holder</v>
      </c>
      <c r="C139" s="1">
        <v>90480</v>
      </c>
      <c r="D139" s="1" t="str">
        <f>_xlfn.XLOOKUP(Table13[[#This Row],[Product Sub-Category]],'Product Lookup'!A:A,'Product Lookup'!B:B)</f>
        <v>Telephones</v>
      </c>
      <c r="E139" s="1">
        <v>8</v>
      </c>
      <c r="F139" s="4">
        <v>125.99</v>
      </c>
      <c r="G139" s="4">
        <f>Table13[[#This Row],[Unit Price]]*Table13[[#This Row],[Quantity ordered]]</f>
        <v>1007.92</v>
      </c>
      <c r="H139" s="1">
        <v>0.1</v>
      </c>
      <c r="I139" s="5">
        <v>0.1</v>
      </c>
      <c r="J1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" s="6">
        <f>Table13[[#This Row],[Total Price(Before Discount)]]*Table13[[#This Row],[Discount]]</f>
        <v>100.792</v>
      </c>
      <c r="L139" s="6">
        <f>Table13[[#This Row],[Total Price(Before Discount)]]-Table13[[#This Row],[Discount Amount]]</f>
        <v>907.12799999999993</v>
      </c>
      <c r="M139" s="6" t="str">
        <f>IF(Table13[[#This Row],[Total Price(After Discount)]]&gt;=5000, "High Order", "Low order")</f>
        <v>Low order</v>
      </c>
      <c r="N139" s="2">
        <v>42150</v>
      </c>
      <c r="O139" s="2" t="str">
        <f>TEXT(Table13[[#This Row],[Order Date]],"dddd")</f>
        <v>Tuesday</v>
      </c>
      <c r="P139" s="2" t="str">
        <f>TEXT(Table13[[#This Row],[Order Date]],"mmmm")</f>
        <v>May</v>
      </c>
      <c r="Q139" s="2" t="str">
        <f>TEXT(Table13[[#This Row],[Order Date]],"yyyy")</f>
        <v>2015</v>
      </c>
      <c r="R139" s="2" t="str">
        <f>TEXT(Table13[[#This Row],[Order Date]], "mmmm yyyy")</f>
        <v>May 2015</v>
      </c>
      <c r="S139" s="2">
        <v>42150</v>
      </c>
      <c r="T139" s="1" t="s">
        <v>98</v>
      </c>
      <c r="U139" s="1">
        <f>Table13[[#This Row],[Ship Date]]-Table13[[#This Row],[Order Date]]</f>
        <v>0</v>
      </c>
      <c r="V139" s="1" t="str">
        <f>IF(Table13[[#This Row],[Days to Ship]]&lt;=1, "Fast", IF(Table13[[#This Row],[Days to Ship]]&lt;=3, "Meduim", "High"))</f>
        <v>Fast</v>
      </c>
      <c r="W139" s="1">
        <v>81503</v>
      </c>
      <c r="X139" s="1" t="s">
        <v>32</v>
      </c>
      <c r="Y139" s="1" t="s">
        <v>233</v>
      </c>
      <c r="Z139" s="1" t="s">
        <v>194</v>
      </c>
      <c r="AA139" s="1" t="s">
        <v>2245</v>
      </c>
      <c r="AB139" s="1" t="s">
        <v>73</v>
      </c>
      <c r="AC139" s="1" t="s">
        <v>2234</v>
      </c>
      <c r="AD139" s="1" t="s">
        <v>51</v>
      </c>
      <c r="AE139" s="1" t="s">
        <v>53</v>
      </c>
      <c r="AF139" s="1"/>
      <c r="AK139" s="1"/>
    </row>
    <row r="140" spans="1:37" x14ac:dyDescent="0.35">
      <c r="A140" s="1">
        <v>247</v>
      </c>
      <c r="B140" s="1" t="str">
        <f>VLOOKUP(Table13[[#This Row],[Customer ID]],'Customer Lookup'!A:B,2,)</f>
        <v>Marshall Brandt Briggs</v>
      </c>
      <c r="C140" s="1">
        <v>89139</v>
      </c>
      <c r="D140" s="1" t="str">
        <f>_xlfn.XLOOKUP(Table13[[#This Row],[Product Sub-Category]],'Product Lookup'!A:A,'Product Lookup'!B:B)</f>
        <v>Tables</v>
      </c>
      <c r="E140" s="1">
        <v>5</v>
      </c>
      <c r="F140" s="4">
        <v>146.05000000000001</v>
      </c>
      <c r="G140" s="4">
        <f>Table13[[#This Row],[Unit Price]]*Table13[[#This Row],[Quantity ordered]]</f>
        <v>730.25</v>
      </c>
      <c r="H140" s="1">
        <v>0.1</v>
      </c>
      <c r="I140" s="5">
        <v>0.1</v>
      </c>
      <c r="J1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" s="6">
        <f>Table13[[#This Row],[Total Price(Before Discount)]]*Table13[[#This Row],[Discount]]</f>
        <v>73.025000000000006</v>
      </c>
      <c r="L140" s="6">
        <f>Table13[[#This Row],[Total Price(Before Discount)]]-Table13[[#This Row],[Discount Amount]]</f>
        <v>657.22500000000002</v>
      </c>
      <c r="M140" s="6" t="str">
        <f>IF(Table13[[#This Row],[Total Price(After Discount)]]&gt;=5000, "High Order", "Low order")</f>
        <v>Low order</v>
      </c>
      <c r="N140" s="2">
        <v>42058</v>
      </c>
      <c r="O140" s="2" t="str">
        <f>TEXT(Table13[[#This Row],[Order Date]],"dddd")</f>
        <v>Monday</v>
      </c>
      <c r="P140" s="2" t="str">
        <f>TEXT(Table13[[#This Row],[Order Date]],"mmmm")</f>
        <v>February</v>
      </c>
      <c r="Q140" s="2" t="str">
        <f>TEXT(Table13[[#This Row],[Order Date]],"yyyy")</f>
        <v>2015</v>
      </c>
      <c r="R140" s="2" t="str">
        <f>TEXT(Table13[[#This Row],[Order Date]], "mmmm yyyy")</f>
        <v>February 2015</v>
      </c>
      <c r="S140" s="2">
        <v>42058</v>
      </c>
      <c r="T140" s="1" t="s">
        <v>50</v>
      </c>
      <c r="U140" s="1">
        <f>Table13[[#This Row],[Ship Date]]-Table13[[#This Row],[Order Date]]</f>
        <v>0</v>
      </c>
      <c r="V140" s="1" t="str">
        <f>IF(Table13[[#This Row],[Days to Ship]]&lt;=1, "Fast", IF(Table13[[#This Row],[Days to Ship]]&lt;=3, "Meduim", "High"))</f>
        <v>Fast</v>
      </c>
      <c r="W140" s="1">
        <v>37804</v>
      </c>
      <c r="X140" s="1" t="s">
        <v>32</v>
      </c>
      <c r="Y140" s="1" t="s">
        <v>234</v>
      </c>
      <c r="Z140" s="1" t="s">
        <v>184</v>
      </c>
      <c r="AA140" s="1" t="s">
        <v>2245</v>
      </c>
      <c r="AB140" s="1" t="s">
        <v>34</v>
      </c>
      <c r="AC140" s="1" t="s">
        <v>123</v>
      </c>
      <c r="AD140" s="1" t="s">
        <v>81</v>
      </c>
      <c r="AE140" s="1" t="s">
        <v>108</v>
      </c>
      <c r="AF140" s="1"/>
      <c r="AK140" s="1"/>
    </row>
    <row r="141" spans="1:37" x14ac:dyDescent="0.35">
      <c r="A141" s="1">
        <v>247</v>
      </c>
      <c r="B141" s="1" t="str">
        <f>VLOOKUP(Table13[[#This Row],[Customer ID]],'Customer Lookup'!A:B,2,)</f>
        <v>Marshall Brandt Briggs</v>
      </c>
      <c r="C141" s="1">
        <v>89139</v>
      </c>
      <c r="D141" s="1" t="str">
        <f>_xlfn.XLOOKUP(Table13[[#This Row],[Product Sub-Category]],'Product Lookup'!A:A,'Product Lookup'!B:B)</f>
        <v>Telephones</v>
      </c>
      <c r="E141" s="1">
        <v>14</v>
      </c>
      <c r="F141" s="4">
        <v>65.989999999999995</v>
      </c>
      <c r="G141" s="4">
        <f>Table13[[#This Row],[Unit Price]]*Table13[[#This Row],[Quantity ordered]]</f>
        <v>923.8599999999999</v>
      </c>
      <c r="H141" s="1">
        <v>0.05</v>
      </c>
      <c r="I141" s="5">
        <v>0.05</v>
      </c>
      <c r="J1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" s="6">
        <f>Table13[[#This Row],[Total Price(Before Discount)]]*Table13[[#This Row],[Discount]]</f>
        <v>46.192999999999998</v>
      </c>
      <c r="L141" s="6">
        <f>Table13[[#This Row],[Total Price(Before Discount)]]-Table13[[#This Row],[Discount Amount]]</f>
        <v>877.66699999999992</v>
      </c>
      <c r="M141" s="6" t="str">
        <f>IF(Table13[[#This Row],[Total Price(After Discount)]]&gt;=5000, "High Order", "Low order")</f>
        <v>Low order</v>
      </c>
      <c r="N141" s="2">
        <v>42058</v>
      </c>
      <c r="O141" s="2" t="str">
        <f>TEXT(Table13[[#This Row],[Order Date]],"dddd")</f>
        <v>Monday</v>
      </c>
      <c r="P141" s="2" t="str">
        <f>TEXT(Table13[[#This Row],[Order Date]],"mmmm")</f>
        <v>February</v>
      </c>
      <c r="Q141" s="2" t="str">
        <f>TEXT(Table13[[#This Row],[Order Date]],"yyyy")</f>
        <v>2015</v>
      </c>
      <c r="R141" s="2" t="str">
        <f>TEXT(Table13[[#This Row],[Order Date]], "mmmm yyyy")</f>
        <v>February 2015</v>
      </c>
      <c r="S141" s="2">
        <v>42059</v>
      </c>
      <c r="T141" s="1" t="s">
        <v>50</v>
      </c>
      <c r="U141" s="1">
        <f>Table13[[#This Row],[Ship Date]]-Table13[[#This Row],[Order Date]]</f>
        <v>1</v>
      </c>
      <c r="V141" s="1" t="str">
        <f>IF(Table13[[#This Row],[Days to Ship]]&lt;=1, "Fast", IF(Table13[[#This Row],[Days to Ship]]&lt;=3, "Meduim", "High"))</f>
        <v>Fast</v>
      </c>
      <c r="W141" s="1">
        <v>37804</v>
      </c>
      <c r="X141" s="1" t="s">
        <v>32</v>
      </c>
      <c r="Y141" s="1" t="s">
        <v>234</v>
      </c>
      <c r="Z141" s="1" t="s">
        <v>184</v>
      </c>
      <c r="AA141" s="1" t="s">
        <v>2245</v>
      </c>
      <c r="AB141" s="1" t="s">
        <v>73</v>
      </c>
      <c r="AC141" s="1" t="s">
        <v>2234</v>
      </c>
      <c r="AD141" s="1" t="s">
        <v>81</v>
      </c>
      <c r="AE141" s="1" t="s">
        <v>53</v>
      </c>
      <c r="AF141" s="1"/>
      <c r="AK141" s="1"/>
    </row>
    <row r="142" spans="1:37" x14ac:dyDescent="0.35">
      <c r="A142" s="1">
        <v>247</v>
      </c>
      <c r="B142" s="1" t="str">
        <f>VLOOKUP(Table13[[#This Row],[Customer ID]],'Customer Lookup'!A:B,2,)</f>
        <v>Marshall Brandt Briggs</v>
      </c>
      <c r="C142" s="1">
        <v>89140</v>
      </c>
      <c r="D142" s="1" t="str">
        <f>_xlfn.XLOOKUP(Table13[[#This Row],[Product Sub-Category]],'Product Lookup'!A:A,'Product Lookup'!B:B)</f>
        <v>Labels</v>
      </c>
      <c r="E142" s="1">
        <v>10</v>
      </c>
      <c r="F142" s="4">
        <v>2.88</v>
      </c>
      <c r="G142" s="4">
        <f>Table13[[#This Row],[Unit Price]]*Table13[[#This Row],[Quantity ordered]]</f>
        <v>28.799999999999997</v>
      </c>
      <c r="H142" s="1">
        <v>0.05</v>
      </c>
      <c r="I142" s="5">
        <v>0.05</v>
      </c>
      <c r="J1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" s="6">
        <f>Table13[[#This Row],[Total Price(Before Discount)]]*Table13[[#This Row],[Discount]]</f>
        <v>1.44</v>
      </c>
      <c r="L142" s="6">
        <f>Table13[[#This Row],[Total Price(Before Discount)]]-Table13[[#This Row],[Discount Amount]]</f>
        <v>27.359999999999996</v>
      </c>
      <c r="M142" s="6" t="str">
        <f>IF(Table13[[#This Row],[Total Price(After Discount)]]&gt;=5000, "High Order", "Low order")</f>
        <v>Low order</v>
      </c>
      <c r="N142" s="2">
        <v>42084</v>
      </c>
      <c r="O142" s="2" t="str">
        <f>TEXT(Table13[[#This Row],[Order Date]],"dddd")</f>
        <v>Saturday</v>
      </c>
      <c r="P142" s="2" t="str">
        <f>TEXT(Table13[[#This Row],[Order Date]],"mmmm")</f>
        <v>March</v>
      </c>
      <c r="Q142" s="2" t="str">
        <f>TEXT(Table13[[#This Row],[Order Date]],"yyyy")</f>
        <v>2015</v>
      </c>
      <c r="R142" s="2" t="str">
        <f>TEXT(Table13[[#This Row],[Order Date]], "mmmm yyyy")</f>
        <v>March 2015</v>
      </c>
      <c r="S142" s="2">
        <v>42086</v>
      </c>
      <c r="T142" s="1" t="s">
        <v>50</v>
      </c>
      <c r="U142" s="1">
        <f>Table13[[#This Row],[Ship Date]]-Table13[[#This Row],[Order Date]]</f>
        <v>2</v>
      </c>
      <c r="V142" s="1" t="str">
        <f>IF(Table13[[#This Row],[Days to Ship]]&lt;=1, "Fast", IF(Table13[[#This Row],[Days to Ship]]&lt;=3, "Meduim", "High"))</f>
        <v>Meduim</v>
      </c>
      <c r="W142" s="1">
        <v>37804</v>
      </c>
      <c r="X142" s="1" t="s">
        <v>32</v>
      </c>
      <c r="Y142" s="1" t="s">
        <v>234</v>
      </c>
      <c r="Z142" s="1" t="s">
        <v>184</v>
      </c>
      <c r="AA142" s="1" t="s">
        <v>2244</v>
      </c>
      <c r="AB142" s="1" t="s">
        <v>58</v>
      </c>
      <c r="AC142" s="1" t="s">
        <v>116</v>
      </c>
      <c r="AD142" s="1" t="s">
        <v>81</v>
      </c>
      <c r="AE142" s="1" t="s">
        <v>53</v>
      </c>
      <c r="AF142" s="1"/>
      <c r="AK142" s="1"/>
    </row>
    <row r="143" spans="1:37" x14ac:dyDescent="0.35">
      <c r="A143" s="1">
        <v>250</v>
      </c>
      <c r="B143" s="1" t="str">
        <f>VLOOKUP(Table13[[#This Row],[Customer ID]],'Customer Lookup'!A:B,2,)</f>
        <v>Brenda Nelson Blanchard</v>
      </c>
      <c r="C143" s="1">
        <v>87214</v>
      </c>
      <c r="D143" s="1" t="str">
        <f>_xlfn.XLOOKUP(Table13[[#This Row],[Product Sub-Category]],'Product Lookup'!A:A,'Product Lookup'!B:B)</f>
        <v>Pens</v>
      </c>
      <c r="E143" s="1">
        <v>39</v>
      </c>
      <c r="F143" s="4">
        <v>2.58</v>
      </c>
      <c r="G143" s="4">
        <f>Table13[[#This Row],[Unit Price]]*Table13[[#This Row],[Quantity ordered]]</f>
        <v>100.62</v>
      </c>
      <c r="H143" s="1">
        <v>0.05</v>
      </c>
      <c r="I143" s="5">
        <v>0.05</v>
      </c>
      <c r="J1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" s="6">
        <f>Table13[[#This Row],[Total Price(Before Discount)]]*Table13[[#This Row],[Discount]]</f>
        <v>5.0310000000000006</v>
      </c>
      <c r="L143" s="6">
        <f>Table13[[#This Row],[Total Price(Before Discount)]]-Table13[[#This Row],[Discount Amount]]</f>
        <v>95.588999999999999</v>
      </c>
      <c r="M143" s="6" t="str">
        <f>IF(Table13[[#This Row],[Total Price(After Discount)]]&gt;=5000, "High Order", "Low order")</f>
        <v>Low order</v>
      </c>
      <c r="N143" s="2">
        <v>42152</v>
      </c>
      <c r="O143" s="2" t="str">
        <f>TEXT(Table13[[#This Row],[Order Date]],"dddd")</f>
        <v>Thursday</v>
      </c>
      <c r="P143" s="2" t="str">
        <f>TEXT(Table13[[#This Row],[Order Date]],"mmmm")</f>
        <v>May</v>
      </c>
      <c r="Q143" s="2" t="str">
        <f>TEXT(Table13[[#This Row],[Order Date]],"yyyy")</f>
        <v>2015</v>
      </c>
      <c r="R143" s="2" t="str">
        <f>TEXT(Table13[[#This Row],[Order Date]], "mmmm yyyy")</f>
        <v>May 2015</v>
      </c>
      <c r="S143" s="2">
        <v>42153</v>
      </c>
      <c r="T143" s="1" t="s">
        <v>41</v>
      </c>
      <c r="U143" s="1">
        <f>Table13[[#This Row],[Ship Date]]-Table13[[#This Row],[Order Date]]</f>
        <v>1</v>
      </c>
      <c r="V143" s="1" t="str">
        <f>IF(Table13[[#This Row],[Days to Ship]]&lt;=1, "Fast", IF(Table13[[#This Row],[Days to Ship]]&lt;=3, "Meduim", "High"))</f>
        <v>Fast</v>
      </c>
      <c r="W143" s="1">
        <v>55423</v>
      </c>
      <c r="X143" s="1" t="s">
        <v>22</v>
      </c>
      <c r="Y143" s="1" t="s">
        <v>237</v>
      </c>
      <c r="Z143" s="1" t="s">
        <v>55</v>
      </c>
      <c r="AA143" s="1" t="s">
        <v>2244</v>
      </c>
      <c r="AB143" s="1" t="s">
        <v>58</v>
      </c>
      <c r="AC143" s="1" t="s">
        <v>25</v>
      </c>
      <c r="AD143" s="1" t="s">
        <v>81</v>
      </c>
      <c r="AE143" s="1" t="s">
        <v>26</v>
      </c>
      <c r="AF143" s="1"/>
      <c r="AK143" s="1"/>
    </row>
    <row r="144" spans="1:37" x14ac:dyDescent="0.35">
      <c r="A144" s="1">
        <v>250</v>
      </c>
      <c r="B144" s="1" t="str">
        <f>VLOOKUP(Table13[[#This Row],[Customer ID]],'Customer Lookup'!A:B,2,)</f>
        <v>Brenda Nelson Blanchard</v>
      </c>
      <c r="C144" s="1">
        <v>87214</v>
      </c>
      <c r="D144" s="1" t="str">
        <f>_xlfn.XLOOKUP(Table13[[#This Row],[Product Sub-Category]],'Product Lookup'!A:A,'Product Lookup'!B:B)</f>
        <v>Telephones</v>
      </c>
      <c r="E144" s="1">
        <v>27</v>
      </c>
      <c r="F144" s="4">
        <v>65.989999999999995</v>
      </c>
      <c r="G144" s="4">
        <f>Table13[[#This Row],[Unit Price]]*Table13[[#This Row],[Quantity ordered]]</f>
        <v>1781.7299999999998</v>
      </c>
      <c r="H144" s="1">
        <v>0.05</v>
      </c>
      <c r="I144" s="5">
        <v>0.05</v>
      </c>
      <c r="J1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" s="6">
        <f>Table13[[#This Row],[Total Price(Before Discount)]]*Table13[[#This Row],[Discount]]</f>
        <v>89.086500000000001</v>
      </c>
      <c r="L144" s="6">
        <f>Table13[[#This Row],[Total Price(Before Discount)]]-Table13[[#This Row],[Discount Amount]]</f>
        <v>1692.6434999999997</v>
      </c>
      <c r="M144" s="6" t="str">
        <f>IF(Table13[[#This Row],[Total Price(After Discount)]]&gt;=5000, "High Order", "Low order")</f>
        <v>Low order</v>
      </c>
      <c r="N144" s="2">
        <v>42152</v>
      </c>
      <c r="O144" s="2" t="str">
        <f>TEXT(Table13[[#This Row],[Order Date]],"dddd")</f>
        <v>Thursday</v>
      </c>
      <c r="P144" s="2" t="str">
        <f>TEXT(Table13[[#This Row],[Order Date]],"mmmm")</f>
        <v>May</v>
      </c>
      <c r="Q144" s="2" t="str">
        <f>TEXT(Table13[[#This Row],[Order Date]],"yyyy")</f>
        <v>2015</v>
      </c>
      <c r="R144" s="2" t="str">
        <f>TEXT(Table13[[#This Row],[Order Date]], "mmmm yyyy")</f>
        <v>May 2015</v>
      </c>
      <c r="S144" s="2">
        <v>42153</v>
      </c>
      <c r="T144" s="1" t="s">
        <v>41</v>
      </c>
      <c r="U144" s="1">
        <f>Table13[[#This Row],[Ship Date]]-Table13[[#This Row],[Order Date]]</f>
        <v>1</v>
      </c>
      <c r="V144" s="1" t="str">
        <f>IF(Table13[[#This Row],[Days to Ship]]&lt;=1, "Fast", IF(Table13[[#This Row],[Days to Ship]]&lt;=3, "Meduim", "High"))</f>
        <v>Fast</v>
      </c>
      <c r="W144" s="1">
        <v>55423</v>
      </c>
      <c r="X144" s="1" t="s">
        <v>32</v>
      </c>
      <c r="Y144" s="1" t="s">
        <v>237</v>
      </c>
      <c r="Z144" s="1" t="s">
        <v>55</v>
      </c>
      <c r="AA144" s="1" t="s">
        <v>1097</v>
      </c>
      <c r="AB144" s="1" t="s">
        <v>73</v>
      </c>
      <c r="AC144" s="1" t="s">
        <v>2234</v>
      </c>
      <c r="AD144" s="1" t="s">
        <v>81</v>
      </c>
      <c r="AE144" s="1" t="s">
        <v>53</v>
      </c>
      <c r="AF144" s="1"/>
      <c r="AK144" s="1"/>
    </row>
    <row r="145" spans="1:37" x14ac:dyDescent="0.35">
      <c r="A145" s="1">
        <v>254</v>
      </c>
      <c r="B145" s="1" t="str">
        <f>VLOOKUP(Table13[[#This Row],[Customer ID]],'Customer Lookup'!A:B,2,)</f>
        <v>Brett Hawkins</v>
      </c>
      <c r="C145" s="1">
        <v>86268</v>
      </c>
      <c r="D145" s="1" t="str">
        <f>_xlfn.XLOOKUP(Table13[[#This Row],[Product Sub-Category]],'Product Lookup'!A:A,'Product Lookup'!B:B)</f>
        <v>Tables</v>
      </c>
      <c r="E145" s="1">
        <v>5</v>
      </c>
      <c r="F145" s="4">
        <v>280.98</v>
      </c>
      <c r="G145" s="4">
        <f>Table13[[#This Row],[Unit Price]]*Table13[[#This Row],[Quantity ordered]]</f>
        <v>1404.9</v>
      </c>
      <c r="H145" s="1">
        <v>0.1</v>
      </c>
      <c r="I145" s="5">
        <v>0.1</v>
      </c>
      <c r="J1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5" s="6">
        <f>Table13[[#This Row],[Total Price(Before Discount)]]*Table13[[#This Row],[Discount]]</f>
        <v>140.49</v>
      </c>
      <c r="L145" s="6">
        <f>Table13[[#This Row],[Total Price(Before Discount)]]-Table13[[#This Row],[Discount Amount]]</f>
        <v>1264.4100000000001</v>
      </c>
      <c r="M145" s="6" t="str">
        <f>IF(Table13[[#This Row],[Total Price(After Discount)]]&gt;=5000, "High Order", "Low order")</f>
        <v>Low order</v>
      </c>
      <c r="N145" s="2">
        <v>42165</v>
      </c>
      <c r="O145" s="2" t="str">
        <f>TEXT(Table13[[#This Row],[Order Date]],"dddd")</f>
        <v>Wednesday</v>
      </c>
      <c r="P145" s="2" t="str">
        <f>TEXT(Table13[[#This Row],[Order Date]],"mmmm")</f>
        <v>June</v>
      </c>
      <c r="Q145" s="2" t="str">
        <f>TEXT(Table13[[#This Row],[Order Date]],"yyyy")</f>
        <v>2015</v>
      </c>
      <c r="R145" s="2" t="str">
        <f>TEXT(Table13[[#This Row],[Order Date]], "mmmm yyyy")</f>
        <v>June 2015</v>
      </c>
      <c r="S145" s="2">
        <v>42166</v>
      </c>
      <c r="T145" s="1" t="s">
        <v>50</v>
      </c>
      <c r="U145" s="1">
        <f>Table13[[#This Row],[Ship Date]]-Table13[[#This Row],[Order Date]]</f>
        <v>1</v>
      </c>
      <c r="V145" s="1" t="str">
        <f>IF(Table13[[#This Row],[Days to Ship]]&lt;=1, "Fast", IF(Table13[[#This Row],[Days to Ship]]&lt;=3, "Meduim", "High"))</f>
        <v>Fast</v>
      </c>
      <c r="W145" s="1">
        <v>80126</v>
      </c>
      <c r="X145" s="1" t="s">
        <v>32</v>
      </c>
      <c r="Y145" s="1" t="s">
        <v>239</v>
      </c>
      <c r="Z145" s="1" t="s">
        <v>194</v>
      </c>
      <c r="AA145" s="1" t="s">
        <v>2243</v>
      </c>
      <c r="AB145" s="1" t="s">
        <v>34</v>
      </c>
      <c r="AC145" s="1" t="s">
        <v>123</v>
      </c>
      <c r="AD145" s="1" t="s">
        <v>42</v>
      </c>
      <c r="AE145" s="1" t="s">
        <v>108</v>
      </c>
      <c r="AF145" s="1"/>
      <c r="AK145" s="1"/>
    </row>
    <row r="146" spans="1:37" x14ac:dyDescent="0.35">
      <c r="A146" s="1">
        <v>256</v>
      </c>
      <c r="B146" s="1" t="str">
        <f>VLOOKUP(Table13[[#This Row],[Customer ID]],'Customer Lookup'!A:B,2,)</f>
        <v>Irene Li</v>
      </c>
      <c r="C146" s="1">
        <v>86267</v>
      </c>
      <c r="D146" s="1" t="str">
        <f>_xlfn.XLOOKUP(Table13[[#This Row],[Product Sub-Category]],'Product Lookup'!A:A,'Product Lookup'!B:B)</f>
        <v>Scissors</v>
      </c>
      <c r="E146" s="1">
        <v>4</v>
      </c>
      <c r="F146" s="4">
        <v>8.34</v>
      </c>
      <c r="G146" s="4">
        <f>Table13[[#This Row],[Unit Price]]*Table13[[#This Row],[Quantity ordered]]</f>
        <v>33.36</v>
      </c>
      <c r="H146" s="1">
        <v>0.05</v>
      </c>
      <c r="I146" s="5">
        <v>0.05</v>
      </c>
      <c r="J1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" s="6">
        <f>Table13[[#This Row],[Total Price(Before Discount)]]*Table13[[#This Row],[Discount]]</f>
        <v>1.6680000000000001</v>
      </c>
      <c r="L146" s="6">
        <f>Table13[[#This Row],[Total Price(Before Discount)]]-Table13[[#This Row],[Discount Amount]]</f>
        <v>31.692</v>
      </c>
      <c r="M146" s="6" t="str">
        <f>IF(Table13[[#This Row],[Total Price(After Discount)]]&gt;=5000, "High Order", "Low order")</f>
        <v>Low order</v>
      </c>
      <c r="N146" s="2">
        <v>42035</v>
      </c>
      <c r="O146" s="2" t="str">
        <f>TEXT(Table13[[#This Row],[Order Date]],"dddd")</f>
        <v>Saturday</v>
      </c>
      <c r="P146" s="2" t="str">
        <f>TEXT(Table13[[#This Row],[Order Date]],"mmmm")</f>
        <v>January</v>
      </c>
      <c r="Q146" s="2" t="str">
        <f>TEXT(Table13[[#This Row],[Order Date]],"yyyy")</f>
        <v>2015</v>
      </c>
      <c r="R146" s="2" t="str">
        <f>TEXT(Table13[[#This Row],[Order Date]], "mmmm yyyy")</f>
        <v>January 2015</v>
      </c>
      <c r="S146" s="2">
        <v>42037</v>
      </c>
      <c r="T146" s="1" t="s">
        <v>41</v>
      </c>
      <c r="U146" s="1">
        <f>Table13[[#This Row],[Ship Date]]-Table13[[#This Row],[Order Date]]</f>
        <v>2</v>
      </c>
      <c r="V146" s="1" t="str">
        <f>IF(Table13[[#This Row],[Days to Ship]]&lt;=1, "Fast", IF(Table13[[#This Row],[Days to Ship]]&lt;=3, "Meduim", "High"))</f>
        <v>Meduim</v>
      </c>
      <c r="W146" s="1">
        <v>17331</v>
      </c>
      <c r="X146" s="1" t="s">
        <v>32</v>
      </c>
      <c r="Y146" s="1" t="s">
        <v>240</v>
      </c>
      <c r="Z146" s="1" t="s">
        <v>174</v>
      </c>
      <c r="AA146" s="1" t="s">
        <v>2245</v>
      </c>
      <c r="AB146" s="1" t="s">
        <v>58</v>
      </c>
      <c r="AC146" s="1" t="s">
        <v>2239</v>
      </c>
      <c r="AD146" s="1" t="s">
        <v>42</v>
      </c>
      <c r="AE146" s="1" t="s">
        <v>44</v>
      </c>
      <c r="AF146" s="1"/>
      <c r="AK146" s="1"/>
    </row>
    <row r="147" spans="1:37" x14ac:dyDescent="0.35">
      <c r="A147" s="1">
        <v>258</v>
      </c>
      <c r="B147" s="1" t="str">
        <f>VLOOKUP(Table13[[#This Row],[Customer ID]],'Customer Lookup'!A:B,2,)</f>
        <v>Allan Shields</v>
      </c>
      <c r="C147" s="1">
        <v>85858</v>
      </c>
      <c r="D147" s="1" t="str">
        <f>_xlfn.XLOOKUP(Table13[[#This Row],[Product Sub-Category]],'Product Lookup'!A:A,'Product Lookup'!B:B)</f>
        <v>Computer Peripherals</v>
      </c>
      <c r="E147" s="1">
        <v>3</v>
      </c>
      <c r="F147" s="4">
        <v>17.48</v>
      </c>
      <c r="G147" s="4">
        <f>Table13[[#This Row],[Unit Price]]*Table13[[#This Row],[Quantity ordered]]</f>
        <v>52.44</v>
      </c>
      <c r="H147" s="1">
        <v>0.05</v>
      </c>
      <c r="I147" s="5">
        <v>0.05</v>
      </c>
      <c r="J1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" s="6">
        <f>Table13[[#This Row],[Total Price(Before Discount)]]*Table13[[#This Row],[Discount]]</f>
        <v>2.6219999999999999</v>
      </c>
      <c r="L147" s="6">
        <f>Table13[[#This Row],[Total Price(Before Discount)]]-Table13[[#This Row],[Discount Amount]]</f>
        <v>49.817999999999998</v>
      </c>
      <c r="M147" s="6" t="str">
        <f>IF(Table13[[#This Row],[Total Price(After Discount)]]&gt;=5000, "High Order", "Low order")</f>
        <v>Low order</v>
      </c>
      <c r="N147" s="2">
        <v>42006</v>
      </c>
      <c r="O147" s="2" t="str">
        <f>TEXT(Table13[[#This Row],[Order Date]],"dddd")</f>
        <v>Friday</v>
      </c>
      <c r="P147" s="2" t="str">
        <f>TEXT(Table13[[#This Row],[Order Date]],"mmmm")</f>
        <v>January</v>
      </c>
      <c r="Q147" s="2" t="str">
        <f>TEXT(Table13[[#This Row],[Order Date]],"yyyy")</f>
        <v>2015</v>
      </c>
      <c r="R147" s="2" t="str">
        <f>TEXT(Table13[[#This Row],[Order Date]], "mmmm yyyy")</f>
        <v>January 2015</v>
      </c>
      <c r="S147" s="2">
        <v>42008</v>
      </c>
      <c r="T147" s="1" t="s">
        <v>50</v>
      </c>
      <c r="U147" s="1">
        <f>Table13[[#This Row],[Ship Date]]-Table13[[#This Row],[Order Date]]</f>
        <v>2</v>
      </c>
      <c r="V147" s="1" t="str">
        <f>IF(Table13[[#This Row],[Days to Ship]]&lt;=1, "Fast", IF(Table13[[#This Row],[Days to Ship]]&lt;=3, "Meduim", "High"))</f>
        <v>Meduim</v>
      </c>
      <c r="W147" s="1">
        <v>33772</v>
      </c>
      <c r="X147" s="1" t="s">
        <v>32</v>
      </c>
      <c r="Y147" s="1" t="s">
        <v>243</v>
      </c>
      <c r="Z147" s="1" t="s">
        <v>242</v>
      </c>
      <c r="AA147" s="1" t="s">
        <v>1097</v>
      </c>
      <c r="AB147" s="1" t="s">
        <v>73</v>
      </c>
      <c r="AC147" s="1" t="s">
        <v>144</v>
      </c>
      <c r="AD147" s="1" t="s">
        <v>104</v>
      </c>
      <c r="AE147" s="1" t="s">
        <v>44</v>
      </c>
      <c r="AF147" s="1"/>
      <c r="AK147" s="1"/>
    </row>
    <row r="148" spans="1:37" x14ac:dyDescent="0.35">
      <c r="A148" s="1">
        <v>259</v>
      </c>
      <c r="B148" s="1" t="str">
        <f>VLOOKUP(Table13[[#This Row],[Customer ID]],'Customer Lookup'!A:B,2,)</f>
        <v>Edward Pugh</v>
      </c>
      <c r="C148" s="1">
        <v>85857</v>
      </c>
      <c r="D148" s="1" t="str">
        <f>_xlfn.XLOOKUP(Table13[[#This Row],[Product Sub-Category]],'Product Lookup'!A:A,'Product Lookup'!B:B)</f>
        <v>Pens</v>
      </c>
      <c r="E148" s="1">
        <v>10</v>
      </c>
      <c r="F148" s="4">
        <v>2.88</v>
      </c>
      <c r="G148" s="4">
        <f>Table13[[#This Row],[Unit Price]]*Table13[[#This Row],[Quantity ordered]]</f>
        <v>28.799999999999997</v>
      </c>
      <c r="H148" s="1">
        <v>0.05</v>
      </c>
      <c r="I148" s="5">
        <v>0.05</v>
      </c>
      <c r="J1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" s="6">
        <f>Table13[[#This Row],[Total Price(Before Discount)]]*Table13[[#This Row],[Discount]]</f>
        <v>1.44</v>
      </c>
      <c r="L148" s="6">
        <f>Table13[[#This Row],[Total Price(Before Discount)]]-Table13[[#This Row],[Discount Amount]]</f>
        <v>27.359999999999996</v>
      </c>
      <c r="M148" s="6" t="str">
        <f>IF(Table13[[#This Row],[Total Price(After Discount)]]&gt;=5000, "High Order", "Low order")</f>
        <v>Low order</v>
      </c>
      <c r="N148" s="2">
        <v>42023</v>
      </c>
      <c r="O148" s="2" t="str">
        <f>TEXT(Table13[[#This Row],[Order Date]],"dddd")</f>
        <v>Monday</v>
      </c>
      <c r="P148" s="2" t="str">
        <f>TEXT(Table13[[#This Row],[Order Date]],"mmmm")</f>
        <v>January</v>
      </c>
      <c r="Q148" s="2" t="str">
        <f>TEXT(Table13[[#This Row],[Order Date]],"yyyy")</f>
        <v>2015</v>
      </c>
      <c r="R148" s="2" t="str">
        <f>TEXT(Table13[[#This Row],[Order Date]], "mmmm yyyy")</f>
        <v>January 2015</v>
      </c>
      <c r="S148" s="2">
        <v>42023</v>
      </c>
      <c r="T148" s="1" t="s">
        <v>98</v>
      </c>
      <c r="U148" s="1">
        <f>Table13[[#This Row],[Ship Date]]-Table13[[#This Row],[Order Date]]</f>
        <v>0</v>
      </c>
      <c r="V148" s="1" t="str">
        <f>IF(Table13[[#This Row],[Days to Ship]]&lt;=1, "Fast", IF(Table13[[#This Row],[Days to Ship]]&lt;=3, "Meduim", "High"))</f>
        <v>Fast</v>
      </c>
      <c r="W148" s="1">
        <v>87505</v>
      </c>
      <c r="X148" s="1" t="s">
        <v>32</v>
      </c>
      <c r="Y148" s="1" t="s">
        <v>245</v>
      </c>
      <c r="Z148" s="1" t="s">
        <v>244</v>
      </c>
      <c r="AA148" s="1" t="s">
        <v>2243</v>
      </c>
      <c r="AB148" s="1" t="s">
        <v>58</v>
      </c>
      <c r="AC148" s="1" t="s">
        <v>25</v>
      </c>
      <c r="AD148" s="1" t="s">
        <v>104</v>
      </c>
      <c r="AE148" s="1" t="s">
        <v>26</v>
      </c>
      <c r="AF148" s="1"/>
      <c r="AK148" s="1"/>
    </row>
    <row r="149" spans="1:37" x14ac:dyDescent="0.35">
      <c r="A149" s="1">
        <v>263</v>
      </c>
      <c r="B149" s="1" t="str">
        <f>VLOOKUP(Table13[[#This Row],[Customer ID]],'Customer Lookup'!A:B,2,)</f>
        <v>Carlos Hess</v>
      </c>
      <c r="C149" s="1">
        <v>86297</v>
      </c>
      <c r="D149" s="1" t="str">
        <f>_xlfn.XLOOKUP(Table13[[#This Row],[Product Sub-Category]],'Product Lookup'!A:A,'Product Lookup'!B:B)</f>
        <v>Tables</v>
      </c>
      <c r="E149" s="1">
        <v>9</v>
      </c>
      <c r="F149" s="4">
        <v>31.76</v>
      </c>
      <c r="G149" s="4">
        <f>Table13[[#This Row],[Unit Price]]*Table13[[#This Row],[Quantity ordered]]</f>
        <v>285.84000000000003</v>
      </c>
      <c r="H149" s="1">
        <v>0.05</v>
      </c>
      <c r="I149" s="5">
        <v>0.05</v>
      </c>
      <c r="J1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" s="6">
        <f>Table13[[#This Row],[Total Price(Before Discount)]]*Table13[[#This Row],[Discount]]</f>
        <v>14.292000000000002</v>
      </c>
      <c r="L149" s="6">
        <f>Table13[[#This Row],[Total Price(Before Discount)]]-Table13[[#This Row],[Discount Amount]]</f>
        <v>271.548</v>
      </c>
      <c r="M149" s="6" t="str">
        <f>IF(Table13[[#This Row],[Total Price(After Discount)]]&gt;=5000, "High Order", "Low order")</f>
        <v>Low order</v>
      </c>
      <c r="N149" s="2">
        <v>42025</v>
      </c>
      <c r="O149" s="2" t="str">
        <f>TEXT(Table13[[#This Row],[Order Date]],"dddd")</f>
        <v>Wednesday</v>
      </c>
      <c r="P149" s="2" t="str">
        <f>TEXT(Table13[[#This Row],[Order Date]],"mmmm")</f>
        <v>January</v>
      </c>
      <c r="Q149" s="2" t="str">
        <f>TEXT(Table13[[#This Row],[Order Date]],"yyyy")</f>
        <v>2015</v>
      </c>
      <c r="R149" s="2" t="str">
        <f>TEXT(Table13[[#This Row],[Order Date]], "mmmm yyyy")</f>
        <v>January 2015</v>
      </c>
      <c r="S149" s="2">
        <v>42027</v>
      </c>
      <c r="T149" s="1" t="s">
        <v>21</v>
      </c>
      <c r="U149" s="1">
        <f>Table13[[#This Row],[Ship Date]]-Table13[[#This Row],[Order Date]]</f>
        <v>2</v>
      </c>
      <c r="V149" s="1" t="str">
        <f>IF(Table13[[#This Row],[Days to Ship]]&lt;=1, "Fast", IF(Table13[[#This Row],[Days to Ship]]&lt;=3, "Meduim", "High"))</f>
        <v>Meduim</v>
      </c>
      <c r="W149" s="1">
        <v>44106</v>
      </c>
      <c r="X149" s="1" t="s">
        <v>32</v>
      </c>
      <c r="Y149" s="1" t="s">
        <v>247</v>
      </c>
      <c r="Z149" s="1" t="s">
        <v>124</v>
      </c>
      <c r="AA149" s="1" t="s">
        <v>2244</v>
      </c>
      <c r="AB149" s="1" t="s">
        <v>34</v>
      </c>
      <c r="AC149" s="1" t="s">
        <v>123</v>
      </c>
      <c r="AD149" s="1" t="s">
        <v>51</v>
      </c>
      <c r="AE149" s="1" t="s">
        <v>108</v>
      </c>
      <c r="AF149" s="1"/>
      <c r="AK149" s="1"/>
    </row>
    <row r="150" spans="1:37" x14ac:dyDescent="0.35">
      <c r="A150" s="1">
        <v>266</v>
      </c>
      <c r="B150" s="1" t="str">
        <f>VLOOKUP(Table13[[#This Row],[Customer ID]],'Customer Lookup'!A:B,2,)</f>
        <v>Ross Frederick</v>
      </c>
      <c r="C150" s="1">
        <v>90593</v>
      </c>
      <c r="D150" s="1" t="str">
        <f>_xlfn.XLOOKUP(Table13[[#This Row],[Product Sub-Category]],'Product Lookup'!A:A,'Product Lookup'!B:B)</f>
        <v>Computer Peripherals</v>
      </c>
      <c r="E150" s="1">
        <v>17</v>
      </c>
      <c r="F150" s="4">
        <v>73.98</v>
      </c>
      <c r="G150" s="4">
        <f>Table13[[#This Row],[Unit Price]]*Table13[[#This Row],[Quantity ordered]]</f>
        <v>1257.6600000000001</v>
      </c>
      <c r="H150" s="1">
        <v>0.05</v>
      </c>
      <c r="I150" s="5">
        <v>0.05</v>
      </c>
      <c r="J1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" s="6">
        <f>Table13[[#This Row],[Total Price(Before Discount)]]*Table13[[#This Row],[Discount]]</f>
        <v>62.88300000000001</v>
      </c>
      <c r="L150" s="6">
        <f>Table13[[#This Row],[Total Price(Before Discount)]]-Table13[[#This Row],[Discount Amount]]</f>
        <v>1194.777</v>
      </c>
      <c r="M150" s="6" t="str">
        <f>IF(Table13[[#This Row],[Total Price(After Discount)]]&gt;=5000, "High Order", "Low order")</f>
        <v>Low order</v>
      </c>
      <c r="N150" s="2">
        <v>42142</v>
      </c>
      <c r="O150" s="2" t="str">
        <f>TEXT(Table13[[#This Row],[Order Date]],"dddd")</f>
        <v>Monday</v>
      </c>
      <c r="P150" s="2" t="str">
        <f>TEXT(Table13[[#This Row],[Order Date]],"mmmm")</f>
        <v>May</v>
      </c>
      <c r="Q150" s="2" t="str">
        <f>TEXT(Table13[[#This Row],[Order Date]],"yyyy")</f>
        <v>2015</v>
      </c>
      <c r="R150" s="2" t="str">
        <f>TEXT(Table13[[#This Row],[Order Date]], "mmmm yyyy")</f>
        <v>May 2015</v>
      </c>
      <c r="S150" s="2">
        <v>42144</v>
      </c>
      <c r="T150" s="1" t="s">
        <v>31</v>
      </c>
      <c r="U150" s="1">
        <f>Table13[[#This Row],[Ship Date]]-Table13[[#This Row],[Order Date]]</f>
        <v>2</v>
      </c>
      <c r="V150" s="1" t="str">
        <f>IF(Table13[[#This Row],[Days to Ship]]&lt;=1, "Fast", IF(Table13[[#This Row],[Days to Ship]]&lt;=3, "Meduim", "High"))</f>
        <v>Meduim</v>
      </c>
      <c r="W150" s="1">
        <v>78207</v>
      </c>
      <c r="X150" s="1" t="s">
        <v>22</v>
      </c>
      <c r="Y150" s="1" t="s">
        <v>248</v>
      </c>
      <c r="Z150" s="1" t="s">
        <v>112</v>
      </c>
      <c r="AA150" s="1" t="s">
        <v>2244</v>
      </c>
      <c r="AB150" s="1" t="s">
        <v>73</v>
      </c>
      <c r="AC150" s="1" t="s">
        <v>144</v>
      </c>
      <c r="AD150" s="1" t="s">
        <v>81</v>
      </c>
      <c r="AE150" s="1" t="s">
        <v>53</v>
      </c>
      <c r="AF150" s="1"/>
      <c r="AK150" s="1"/>
    </row>
    <row r="151" spans="1:37" x14ac:dyDescent="0.35">
      <c r="A151" s="1">
        <v>266</v>
      </c>
      <c r="B151" s="1" t="str">
        <f>VLOOKUP(Table13[[#This Row],[Customer ID]],'Customer Lookup'!A:B,2,)</f>
        <v>Ross Frederick</v>
      </c>
      <c r="C151" s="1">
        <v>90594</v>
      </c>
      <c r="D151" s="1" t="str">
        <f>_xlfn.XLOOKUP(Table13[[#This Row],[Product Sub-Category]],'Product Lookup'!A:A,'Product Lookup'!B:B)</f>
        <v>Paper</v>
      </c>
      <c r="E151" s="1">
        <v>10</v>
      </c>
      <c r="F151" s="4">
        <v>6.48</v>
      </c>
      <c r="G151" s="4">
        <f>Table13[[#This Row],[Unit Price]]*Table13[[#This Row],[Quantity ordered]]</f>
        <v>64.800000000000011</v>
      </c>
      <c r="H151" s="1">
        <v>0.05</v>
      </c>
      <c r="I151" s="5">
        <v>0.05</v>
      </c>
      <c r="J1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" s="6">
        <f>Table13[[#This Row],[Total Price(Before Discount)]]*Table13[[#This Row],[Discount]]</f>
        <v>3.2400000000000007</v>
      </c>
      <c r="L151" s="6">
        <f>Table13[[#This Row],[Total Price(Before Discount)]]-Table13[[#This Row],[Discount Amount]]</f>
        <v>61.560000000000009</v>
      </c>
      <c r="M151" s="6" t="str">
        <f>IF(Table13[[#This Row],[Total Price(After Discount)]]&gt;=5000, "High Order", "Low order")</f>
        <v>Low order</v>
      </c>
      <c r="N151" s="2">
        <v>42139</v>
      </c>
      <c r="O151" s="2" t="str">
        <f>TEXT(Table13[[#This Row],[Order Date]],"dddd")</f>
        <v>Friday</v>
      </c>
      <c r="P151" s="2" t="str">
        <f>TEXT(Table13[[#This Row],[Order Date]],"mmmm")</f>
        <v>May</v>
      </c>
      <c r="Q151" s="2" t="str">
        <f>TEXT(Table13[[#This Row],[Order Date]],"yyyy")</f>
        <v>2015</v>
      </c>
      <c r="R151" s="2" t="str">
        <f>TEXT(Table13[[#This Row],[Order Date]], "mmmm yyyy")</f>
        <v>May 2015</v>
      </c>
      <c r="S151" s="2">
        <v>42140</v>
      </c>
      <c r="T151" s="1" t="s">
        <v>50</v>
      </c>
      <c r="U151" s="1">
        <f>Table13[[#This Row],[Ship Date]]-Table13[[#This Row],[Order Date]]</f>
        <v>1</v>
      </c>
      <c r="V151" s="1" t="str">
        <f>IF(Table13[[#This Row],[Days to Ship]]&lt;=1, "Fast", IF(Table13[[#This Row],[Days to Ship]]&lt;=3, "Meduim", "High"))</f>
        <v>Fast</v>
      </c>
      <c r="W151" s="1">
        <v>78207</v>
      </c>
      <c r="X151" s="1" t="s">
        <v>32</v>
      </c>
      <c r="Y151" s="1" t="s">
        <v>248</v>
      </c>
      <c r="Z151" s="1" t="s">
        <v>112</v>
      </c>
      <c r="AA151" s="1" t="s">
        <v>2244</v>
      </c>
      <c r="AB151" s="1" t="s">
        <v>58</v>
      </c>
      <c r="AC151" s="1" t="s">
        <v>83</v>
      </c>
      <c r="AD151" s="1" t="s">
        <v>81</v>
      </c>
      <c r="AE151" s="1" t="s">
        <v>53</v>
      </c>
      <c r="AF151" s="1"/>
      <c r="AK151" s="1"/>
    </row>
    <row r="152" spans="1:37" x14ac:dyDescent="0.35">
      <c r="A152" s="1">
        <v>266</v>
      </c>
      <c r="B152" s="1" t="str">
        <f>VLOOKUP(Table13[[#This Row],[Customer ID]],'Customer Lookup'!A:B,2,)</f>
        <v>Ross Frederick</v>
      </c>
      <c r="C152" s="1">
        <v>90594</v>
      </c>
      <c r="D152" s="1" t="str">
        <f>_xlfn.XLOOKUP(Table13[[#This Row],[Product Sub-Category]],'Product Lookup'!A:A,'Product Lookup'!B:B)</f>
        <v>Storage</v>
      </c>
      <c r="E152" s="1">
        <v>33</v>
      </c>
      <c r="F152" s="4">
        <v>20.34</v>
      </c>
      <c r="G152" s="4">
        <f>Table13[[#This Row],[Unit Price]]*Table13[[#This Row],[Quantity ordered]]</f>
        <v>671.22</v>
      </c>
      <c r="H152" s="1">
        <v>0.05</v>
      </c>
      <c r="I152" s="5">
        <v>0.05</v>
      </c>
      <c r="J1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" s="6">
        <f>Table13[[#This Row],[Total Price(Before Discount)]]*Table13[[#This Row],[Discount]]</f>
        <v>33.561</v>
      </c>
      <c r="L152" s="6">
        <f>Table13[[#This Row],[Total Price(Before Discount)]]-Table13[[#This Row],[Discount Amount]]</f>
        <v>637.65899999999999</v>
      </c>
      <c r="M152" s="6" t="str">
        <f>IF(Table13[[#This Row],[Total Price(After Discount)]]&gt;=5000, "High Order", "Low order")</f>
        <v>Low order</v>
      </c>
      <c r="N152" s="2">
        <v>42139</v>
      </c>
      <c r="O152" s="2" t="str">
        <f>TEXT(Table13[[#This Row],[Order Date]],"dddd")</f>
        <v>Friday</v>
      </c>
      <c r="P152" s="2" t="str">
        <f>TEXT(Table13[[#This Row],[Order Date]],"mmmm")</f>
        <v>May</v>
      </c>
      <c r="Q152" s="2" t="str">
        <f>TEXT(Table13[[#This Row],[Order Date]],"yyyy")</f>
        <v>2015</v>
      </c>
      <c r="R152" s="2" t="str">
        <f>TEXT(Table13[[#This Row],[Order Date]], "mmmm yyyy")</f>
        <v>May 2015</v>
      </c>
      <c r="S152" s="2">
        <v>42140</v>
      </c>
      <c r="T152" s="1" t="s">
        <v>50</v>
      </c>
      <c r="U152" s="1">
        <f>Table13[[#This Row],[Ship Date]]-Table13[[#This Row],[Order Date]]</f>
        <v>1</v>
      </c>
      <c r="V152" s="1" t="str">
        <f>IF(Table13[[#This Row],[Days to Ship]]&lt;=1, "Fast", IF(Table13[[#This Row],[Days to Ship]]&lt;=3, "Meduim", "High"))</f>
        <v>Fast</v>
      </c>
      <c r="W152" s="1">
        <v>78207</v>
      </c>
      <c r="X152" s="1" t="s">
        <v>32</v>
      </c>
      <c r="Y152" s="1" t="s">
        <v>248</v>
      </c>
      <c r="Z152" s="1" t="s">
        <v>112</v>
      </c>
      <c r="AA152" s="1" t="s">
        <v>1097</v>
      </c>
      <c r="AB152" s="1" t="s">
        <v>58</v>
      </c>
      <c r="AC152" s="1" t="s">
        <v>119</v>
      </c>
      <c r="AD152" s="1" t="s">
        <v>81</v>
      </c>
      <c r="AE152" s="1" t="s">
        <v>178</v>
      </c>
      <c r="AF152" s="1"/>
      <c r="AK152" s="1"/>
    </row>
    <row r="153" spans="1:37" x14ac:dyDescent="0.35">
      <c r="A153" s="1">
        <v>268</v>
      </c>
      <c r="B153" s="1" t="str">
        <f>VLOOKUP(Table13[[#This Row],[Customer ID]],'Customer Lookup'!A:B,2,)</f>
        <v>James Beck</v>
      </c>
      <c r="C153" s="1">
        <v>88941</v>
      </c>
      <c r="D153" s="1" t="str">
        <f>_xlfn.XLOOKUP(Table13[[#This Row],[Product Sub-Category]],'Product Lookup'!A:A,'Product Lookup'!B:B)</f>
        <v>Envelopes</v>
      </c>
      <c r="E153" s="1">
        <v>3</v>
      </c>
      <c r="F153" s="4">
        <v>5.58</v>
      </c>
      <c r="G153" s="4">
        <f>Table13[[#This Row],[Unit Price]]*Table13[[#This Row],[Quantity ordered]]</f>
        <v>16.740000000000002</v>
      </c>
      <c r="H153" s="1">
        <v>0.05</v>
      </c>
      <c r="I153" s="5">
        <v>0.05</v>
      </c>
      <c r="J1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" s="6">
        <f>Table13[[#This Row],[Total Price(Before Discount)]]*Table13[[#This Row],[Discount]]</f>
        <v>0.83700000000000019</v>
      </c>
      <c r="L153" s="6">
        <f>Table13[[#This Row],[Total Price(Before Discount)]]-Table13[[#This Row],[Discount Amount]]</f>
        <v>15.903000000000002</v>
      </c>
      <c r="M153" s="6" t="str">
        <f>IF(Table13[[#This Row],[Total Price(After Discount)]]&gt;=5000, "High Order", "Low order")</f>
        <v>Low order</v>
      </c>
      <c r="N153" s="2">
        <v>42101</v>
      </c>
      <c r="O153" s="2" t="str">
        <f>TEXT(Table13[[#This Row],[Order Date]],"dddd")</f>
        <v>Tuesday</v>
      </c>
      <c r="P153" s="2" t="str">
        <f>TEXT(Table13[[#This Row],[Order Date]],"mmmm")</f>
        <v>April</v>
      </c>
      <c r="Q153" s="2" t="str">
        <f>TEXT(Table13[[#This Row],[Order Date]],"yyyy")</f>
        <v>2015</v>
      </c>
      <c r="R153" s="2" t="str">
        <f>TEXT(Table13[[#This Row],[Order Date]], "mmmm yyyy")</f>
        <v>April 2015</v>
      </c>
      <c r="S153" s="2">
        <v>42106</v>
      </c>
      <c r="T153" s="1" t="s">
        <v>98</v>
      </c>
      <c r="U153" s="1">
        <f>Table13[[#This Row],[Ship Date]]-Table13[[#This Row],[Order Date]]</f>
        <v>5</v>
      </c>
      <c r="V153" s="1" t="str">
        <f>IF(Table13[[#This Row],[Days to Ship]]&lt;=1, "Fast", IF(Table13[[#This Row],[Days to Ship]]&lt;=3, "Meduim", "High"))</f>
        <v>High</v>
      </c>
      <c r="W153" s="1">
        <v>86001</v>
      </c>
      <c r="X153" s="1" t="s">
        <v>32</v>
      </c>
      <c r="Y153" s="1" t="s">
        <v>251</v>
      </c>
      <c r="Z153" s="1" t="s">
        <v>250</v>
      </c>
      <c r="AA153" s="1" t="s">
        <v>1097</v>
      </c>
      <c r="AB153" s="1" t="s">
        <v>58</v>
      </c>
      <c r="AC153" s="1" t="s">
        <v>61</v>
      </c>
      <c r="AD153" s="1" t="s">
        <v>42</v>
      </c>
      <c r="AE153" s="1" t="s">
        <v>53</v>
      </c>
      <c r="AF153" s="1"/>
      <c r="AK153" s="1"/>
    </row>
    <row r="154" spans="1:37" x14ac:dyDescent="0.35">
      <c r="A154" s="1">
        <v>268</v>
      </c>
      <c r="B154" s="1" t="str">
        <f>VLOOKUP(Table13[[#This Row],[Customer ID]],'Customer Lookup'!A:B,2,)</f>
        <v>James Beck</v>
      </c>
      <c r="C154" s="1">
        <v>88941</v>
      </c>
      <c r="D154" s="1" t="str">
        <f>_xlfn.XLOOKUP(Table13[[#This Row],[Product Sub-Category]],'Product Lookup'!A:A,'Product Lookup'!B:B)</f>
        <v>Furnishings</v>
      </c>
      <c r="E154" s="1">
        <v>5</v>
      </c>
      <c r="F154" s="4">
        <v>40.89</v>
      </c>
      <c r="G154" s="4">
        <f>Table13[[#This Row],[Unit Price]]*Table13[[#This Row],[Quantity ordered]]</f>
        <v>204.45</v>
      </c>
      <c r="H154" s="1">
        <v>0.05</v>
      </c>
      <c r="I154" s="5">
        <v>0.05</v>
      </c>
      <c r="J1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" s="6">
        <f>Table13[[#This Row],[Total Price(Before Discount)]]*Table13[[#This Row],[Discount]]</f>
        <v>10.2225</v>
      </c>
      <c r="L154" s="6">
        <f>Table13[[#This Row],[Total Price(Before Discount)]]-Table13[[#This Row],[Discount Amount]]</f>
        <v>194.22749999999999</v>
      </c>
      <c r="M154" s="6" t="str">
        <f>IF(Table13[[#This Row],[Total Price(After Discount)]]&gt;=5000, "High Order", "Low order")</f>
        <v>Low order</v>
      </c>
      <c r="N154" s="2">
        <v>42101</v>
      </c>
      <c r="O154" s="2" t="str">
        <f>TEXT(Table13[[#This Row],[Order Date]],"dddd")</f>
        <v>Tuesday</v>
      </c>
      <c r="P154" s="2" t="str">
        <f>TEXT(Table13[[#This Row],[Order Date]],"mmmm")</f>
        <v>April</v>
      </c>
      <c r="Q154" s="2" t="str">
        <f>TEXT(Table13[[#This Row],[Order Date]],"yyyy")</f>
        <v>2015</v>
      </c>
      <c r="R154" s="2" t="str">
        <f>TEXT(Table13[[#This Row],[Order Date]], "mmmm yyyy")</f>
        <v>April 2015</v>
      </c>
      <c r="S154" s="2">
        <v>42108</v>
      </c>
      <c r="T154" s="1" t="s">
        <v>98</v>
      </c>
      <c r="U154" s="1">
        <f>Table13[[#This Row],[Ship Date]]-Table13[[#This Row],[Order Date]]</f>
        <v>7</v>
      </c>
      <c r="V154" s="1" t="str">
        <f>IF(Table13[[#This Row],[Days to Ship]]&lt;=1, "Fast", IF(Table13[[#This Row],[Days to Ship]]&lt;=3, "Meduim", "High"))</f>
        <v>High</v>
      </c>
      <c r="W154" s="1">
        <v>86001</v>
      </c>
      <c r="X154" s="1" t="s">
        <v>32</v>
      </c>
      <c r="Y154" s="1" t="s">
        <v>251</v>
      </c>
      <c r="Z154" s="1" t="s">
        <v>250</v>
      </c>
      <c r="AA154" s="1" t="s">
        <v>1097</v>
      </c>
      <c r="AB154" s="1" t="s">
        <v>34</v>
      </c>
      <c r="AC154" s="1" t="s">
        <v>52</v>
      </c>
      <c r="AD154" s="1" t="s">
        <v>42</v>
      </c>
      <c r="AE154" s="1" t="s">
        <v>53</v>
      </c>
      <c r="AF154" s="1"/>
      <c r="AK154" s="1"/>
    </row>
    <row r="155" spans="1:37" x14ac:dyDescent="0.35">
      <c r="A155" s="1">
        <v>269</v>
      </c>
      <c r="B155" s="1" t="str">
        <f>VLOOKUP(Table13[[#This Row],[Customer ID]],'Customer Lookup'!A:B,2,)</f>
        <v>Calvin Boyette</v>
      </c>
      <c r="C155" s="1">
        <v>88942</v>
      </c>
      <c r="D155" s="1" t="str">
        <f>_xlfn.XLOOKUP(Table13[[#This Row],[Product Sub-Category]],'Product Lookup'!A:A,'Product Lookup'!B:B)</f>
        <v>Envelopes</v>
      </c>
      <c r="E155" s="1">
        <v>6</v>
      </c>
      <c r="F155" s="4">
        <v>35.94</v>
      </c>
      <c r="G155" s="4">
        <f>Table13[[#This Row],[Unit Price]]*Table13[[#This Row],[Quantity ordered]]</f>
        <v>215.64</v>
      </c>
      <c r="H155" s="1">
        <v>0.05</v>
      </c>
      <c r="I155" s="5">
        <v>0.05</v>
      </c>
      <c r="J1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" s="6">
        <f>Table13[[#This Row],[Total Price(Before Discount)]]*Table13[[#This Row],[Discount]]</f>
        <v>10.782</v>
      </c>
      <c r="L155" s="6">
        <f>Table13[[#This Row],[Total Price(Before Discount)]]-Table13[[#This Row],[Discount Amount]]</f>
        <v>204.85799999999998</v>
      </c>
      <c r="M155" s="6" t="str">
        <f>IF(Table13[[#This Row],[Total Price(After Discount)]]&gt;=5000, "High Order", "Low order")</f>
        <v>Low order</v>
      </c>
      <c r="N155" s="2">
        <v>42160</v>
      </c>
      <c r="O155" s="2" t="str">
        <f>TEXT(Table13[[#This Row],[Order Date]],"dddd")</f>
        <v>Friday</v>
      </c>
      <c r="P155" s="2" t="str">
        <f>TEXT(Table13[[#This Row],[Order Date]],"mmmm")</f>
        <v>June</v>
      </c>
      <c r="Q155" s="2" t="str">
        <f>TEXT(Table13[[#This Row],[Order Date]],"yyyy")</f>
        <v>2015</v>
      </c>
      <c r="R155" s="2" t="str">
        <f>TEXT(Table13[[#This Row],[Order Date]], "mmmm yyyy")</f>
        <v>June 2015</v>
      </c>
      <c r="S155" s="2">
        <v>42165</v>
      </c>
      <c r="T155" s="1" t="s">
        <v>98</v>
      </c>
      <c r="U155" s="1">
        <f>Table13[[#This Row],[Ship Date]]-Table13[[#This Row],[Order Date]]</f>
        <v>5</v>
      </c>
      <c r="V155" s="1" t="str">
        <f>IF(Table13[[#This Row],[Days to Ship]]&lt;=1, "Fast", IF(Table13[[#This Row],[Days to Ship]]&lt;=3, "Meduim", "High"))</f>
        <v>High</v>
      </c>
      <c r="W155" s="1">
        <v>85234</v>
      </c>
      <c r="X155" s="1" t="s">
        <v>32</v>
      </c>
      <c r="Y155" s="1" t="s">
        <v>253</v>
      </c>
      <c r="Z155" s="1" t="s">
        <v>250</v>
      </c>
      <c r="AA155" s="1" t="s">
        <v>1097</v>
      </c>
      <c r="AB155" s="1" t="s">
        <v>58</v>
      </c>
      <c r="AC155" s="1" t="s">
        <v>61</v>
      </c>
      <c r="AD155" s="1" t="s">
        <v>42</v>
      </c>
      <c r="AE155" s="1" t="s">
        <v>53</v>
      </c>
      <c r="AF155" s="1"/>
      <c r="AK155" s="1"/>
    </row>
    <row r="156" spans="1:37" x14ac:dyDescent="0.35">
      <c r="A156" s="1">
        <v>269</v>
      </c>
      <c r="B156" s="1" t="str">
        <f>VLOOKUP(Table13[[#This Row],[Customer ID]],'Customer Lookup'!A:B,2,)</f>
        <v>Calvin Boyette</v>
      </c>
      <c r="C156" s="1">
        <v>88942</v>
      </c>
      <c r="D156" s="1" t="str">
        <f>_xlfn.XLOOKUP(Table13[[#This Row],[Product Sub-Category]],'Product Lookup'!A:A,'Product Lookup'!B:B)</f>
        <v>Furnishings</v>
      </c>
      <c r="E156" s="1">
        <v>7</v>
      </c>
      <c r="F156" s="4">
        <v>170.98</v>
      </c>
      <c r="G156" s="4">
        <f>Table13[[#This Row],[Unit Price]]*Table13[[#This Row],[Quantity ordered]]</f>
        <v>1196.8599999999999</v>
      </c>
      <c r="H156" s="1">
        <v>0.1</v>
      </c>
      <c r="I156" s="5">
        <v>0.1</v>
      </c>
      <c r="J1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" s="6">
        <f>Table13[[#This Row],[Total Price(Before Discount)]]*Table13[[#This Row],[Discount]]</f>
        <v>119.68599999999999</v>
      </c>
      <c r="L156" s="6">
        <f>Table13[[#This Row],[Total Price(Before Discount)]]-Table13[[#This Row],[Discount Amount]]</f>
        <v>1077.174</v>
      </c>
      <c r="M156" s="6" t="str">
        <f>IF(Table13[[#This Row],[Total Price(After Discount)]]&gt;=5000, "High Order", "Low order")</f>
        <v>Low order</v>
      </c>
      <c r="N156" s="2">
        <v>42160</v>
      </c>
      <c r="O156" s="2" t="str">
        <f>TEXT(Table13[[#This Row],[Order Date]],"dddd")</f>
        <v>Friday</v>
      </c>
      <c r="P156" s="2" t="str">
        <f>TEXT(Table13[[#This Row],[Order Date]],"mmmm")</f>
        <v>June</v>
      </c>
      <c r="Q156" s="2" t="str">
        <f>TEXT(Table13[[#This Row],[Order Date]],"yyyy")</f>
        <v>2015</v>
      </c>
      <c r="R156" s="2" t="str">
        <f>TEXT(Table13[[#This Row],[Order Date]], "mmmm yyyy")</f>
        <v>June 2015</v>
      </c>
      <c r="S156" s="2">
        <v>42167</v>
      </c>
      <c r="T156" s="1" t="s">
        <v>98</v>
      </c>
      <c r="U156" s="1">
        <f>Table13[[#This Row],[Ship Date]]-Table13[[#This Row],[Order Date]]</f>
        <v>7</v>
      </c>
      <c r="V156" s="1" t="str">
        <f>IF(Table13[[#This Row],[Days to Ship]]&lt;=1, "Fast", IF(Table13[[#This Row],[Days to Ship]]&lt;=3, "Meduim", "High"))</f>
        <v>High</v>
      </c>
      <c r="W156" s="1">
        <v>85234</v>
      </c>
      <c r="X156" s="1" t="s">
        <v>32</v>
      </c>
      <c r="Y156" s="1" t="s">
        <v>253</v>
      </c>
      <c r="Z156" s="1" t="s">
        <v>250</v>
      </c>
      <c r="AA156" s="1" t="s">
        <v>1097</v>
      </c>
      <c r="AB156" s="1" t="s">
        <v>34</v>
      </c>
      <c r="AC156" s="1" t="s">
        <v>52</v>
      </c>
      <c r="AD156" s="1" t="s">
        <v>42</v>
      </c>
      <c r="AE156" s="1" t="s">
        <v>75</v>
      </c>
      <c r="AF156" s="1"/>
      <c r="AK156" s="1"/>
    </row>
    <row r="157" spans="1:37" x14ac:dyDescent="0.35">
      <c r="A157" s="1">
        <v>269</v>
      </c>
      <c r="B157" s="1" t="str">
        <f>VLOOKUP(Table13[[#This Row],[Customer ID]],'Customer Lookup'!A:B,2,)</f>
        <v>Calvin Boyette</v>
      </c>
      <c r="C157" s="1">
        <v>88942</v>
      </c>
      <c r="D157" s="1" t="str">
        <f>_xlfn.XLOOKUP(Table13[[#This Row],[Product Sub-Category]],'Product Lookup'!A:A,'Product Lookup'!B:B)</f>
        <v>Paper</v>
      </c>
      <c r="E157" s="1">
        <v>9</v>
      </c>
      <c r="F157" s="4">
        <v>4.9800000000000004</v>
      </c>
      <c r="G157" s="4">
        <f>Table13[[#This Row],[Unit Price]]*Table13[[#This Row],[Quantity ordered]]</f>
        <v>44.820000000000007</v>
      </c>
      <c r="H157" s="1">
        <v>0.05</v>
      </c>
      <c r="I157" s="5">
        <v>0.05</v>
      </c>
      <c r="J1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" s="6">
        <f>Table13[[#This Row],[Total Price(Before Discount)]]*Table13[[#This Row],[Discount]]</f>
        <v>2.2410000000000005</v>
      </c>
      <c r="L157" s="6">
        <f>Table13[[#This Row],[Total Price(Before Discount)]]-Table13[[#This Row],[Discount Amount]]</f>
        <v>42.579000000000008</v>
      </c>
      <c r="M157" s="6" t="str">
        <f>IF(Table13[[#This Row],[Total Price(After Discount)]]&gt;=5000, "High Order", "Low order")</f>
        <v>Low order</v>
      </c>
      <c r="N157" s="2">
        <v>42160</v>
      </c>
      <c r="O157" s="2" t="str">
        <f>TEXT(Table13[[#This Row],[Order Date]],"dddd")</f>
        <v>Friday</v>
      </c>
      <c r="P157" s="2" t="str">
        <f>TEXT(Table13[[#This Row],[Order Date]],"mmmm")</f>
        <v>June</v>
      </c>
      <c r="Q157" s="2" t="str">
        <f>TEXT(Table13[[#This Row],[Order Date]],"yyyy")</f>
        <v>2015</v>
      </c>
      <c r="R157" s="2" t="str">
        <f>TEXT(Table13[[#This Row],[Order Date]], "mmmm yyyy")</f>
        <v>June 2015</v>
      </c>
      <c r="S157" s="2">
        <v>42162</v>
      </c>
      <c r="T157" s="1" t="s">
        <v>98</v>
      </c>
      <c r="U157" s="1">
        <f>Table13[[#This Row],[Ship Date]]-Table13[[#This Row],[Order Date]]</f>
        <v>2</v>
      </c>
      <c r="V157" s="1" t="str">
        <f>IF(Table13[[#This Row],[Days to Ship]]&lt;=1, "Fast", IF(Table13[[#This Row],[Days to Ship]]&lt;=3, "Meduim", "High"))</f>
        <v>Meduim</v>
      </c>
      <c r="W157" s="1">
        <v>85234</v>
      </c>
      <c r="X157" s="1" t="s">
        <v>32</v>
      </c>
      <c r="Y157" s="1" t="s">
        <v>253</v>
      </c>
      <c r="Z157" s="1" t="s">
        <v>250</v>
      </c>
      <c r="AA157" s="1" t="s">
        <v>2245</v>
      </c>
      <c r="AB157" s="1" t="s">
        <v>58</v>
      </c>
      <c r="AC157" s="1" t="s">
        <v>83</v>
      </c>
      <c r="AD157" s="1" t="s">
        <v>42</v>
      </c>
      <c r="AE157" s="1" t="s">
        <v>53</v>
      </c>
      <c r="AF157" s="1"/>
      <c r="AK157" s="1"/>
    </row>
    <row r="158" spans="1:37" x14ac:dyDescent="0.35">
      <c r="A158" s="1">
        <v>271</v>
      </c>
      <c r="B158" s="1" t="str">
        <f>VLOOKUP(Table13[[#This Row],[Customer ID]],'Customer Lookup'!A:B,2,)</f>
        <v>Sam Rouse</v>
      </c>
      <c r="C158" s="1">
        <v>88940</v>
      </c>
      <c r="D158" s="1" t="str">
        <f>_xlfn.XLOOKUP(Table13[[#This Row],[Product Sub-Category]],'Product Lookup'!A:A,'Product Lookup'!B:B)</f>
        <v>Office Machines</v>
      </c>
      <c r="E158" s="1">
        <v>12</v>
      </c>
      <c r="F158" s="4">
        <v>80.97</v>
      </c>
      <c r="G158" s="4">
        <f>Table13[[#This Row],[Unit Price]]*Table13[[#This Row],[Quantity ordered]]</f>
        <v>971.64</v>
      </c>
      <c r="H158" s="1">
        <v>0.05</v>
      </c>
      <c r="I158" s="5">
        <v>0.05</v>
      </c>
      <c r="J1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" s="6">
        <f>Table13[[#This Row],[Total Price(Before Discount)]]*Table13[[#This Row],[Discount]]</f>
        <v>48.582000000000001</v>
      </c>
      <c r="L158" s="6">
        <f>Table13[[#This Row],[Total Price(Before Discount)]]-Table13[[#This Row],[Discount Amount]]</f>
        <v>923.05799999999999</v>
      </c>
      <c r="M158" s="6" t="str">
        <f>IF(Table13[[#This Row],[Total Price(After Discount)]]&gt;=5000, "High Order", "Low order")</f>
        <v>Low order</v>
      </c>
      <c r="N158" s="2">
        <v>42093</v>
      </c>
      <c r="O158" s="2" t="str">
        <f>TEXT(Table13[[#This Row],[Order Date]],"dddd")</f>
        <v>Monday</v>
      </c>
      <c r="P158" s="2" t="str">
        <f>TEXT(Table13[[#This Row],[Order Date]],"mmmm")</f>
        <v>March</v>
      </c>
      <c r="Q158" s="2" t="str">
        <f>TEXT(Table13[[#This Row],[Order Date]],"yyyy")</f>
        <v>2015</v>
      </c>
      <c r="R158" s="2" t="str">
        <f>TEXT(Table13[[#This Row],[Order Date]], "mmmm yyyy")</f>
        <v>March 2015</v>
      </c>
      <c r="S158" s="2">
        <v>42094</v>
      </c>
      <c r="T158" s="1" t="s">
        <v>50</v>
      </c>
      <c r="U158" s="1">
        <f>Table13[[#This Row],[Ship Date]]-Table13[[#This Row],[Order Date]]</f>
        <v>1</v>
      </c>
      <c r="V158" s="1" t="str">
        <f>IF(Table13[[#This Row],[Days to Ship]]&lt;=1, "Fast", IF(Table13[[#This Row],[Days to Ship]]&lt;=3, "Meduim", "High"))</f>
        <v>Fast</v>
      </c>
      <c r="W158" s="1">
        <v>30297</v>
      </c>
      <c r="X158" s="1" t="s">
        <v>32</v>
      </c>
      <c r="Y158" s="1" t="s">
        <v>255</v>
      </c>
      <c r="Z158" s="1" t="s">
        <v>254</v>
      </c>
      <c r="AA158" s="1" t="s">
        <v>2245</v>
      </c>
      <c r="AB158" s="1" t="s">
        <v>73</v>
      </c>
      <c r="AC158" s="1" t="s">
        <v>74</v>
      </c>
      <c r="AD158" s="1" t="s">
        <v>51</v>
      </c>
      <c r="AE158" s="1" t="s">
        <v>108</v>
      </c>
      <c r="AF158" s="1"/>
      <c r="AK158" s="1"/>
    </row>
    <row r="159" spans="1:37" x14ac:dyDescent="0.35">
      <c r="A159" s="1">
        <v>272</v>
      </c>
      <c r="B159" s="1" t="str">
        <f>VLOOKUP(Table13[[#This Row],[Customer ID]],'Customer Lookup'!A:B,2,)</f>
        <v>Eleanor Swain</v>
      </c>
      <c r="C159" s="1">
        <v>5509</v>
      </c>
      <c r="D159" s="1" t="str">
        <f>_xlfn.XLOOKUP(Table13[[#This Row],[Product Sub-Category]],'Product Lookup'!A:A,'Product Lookup'!B:B)</f>
        <v>Envelopes</v>
      </c>
      <c r="E159" s="1">
        <v>11</v>
      </c>
      <c r="F159" s="4">
        <v>5.58</v>
      </c>
      <c r="G159" s="4">
        <f>Table13[[#This Row],[Unit Price]]*Table13[[#This Row],[Quantity ordered]]</f>
        <v>61.38</v>
      </c>
      <c r="H159" s="1">
        <v>0.05</v>
      </c>
      <c r="I159" s="5">
        <v>0.05</v>
      </c>
      <c r="J1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" s="6">
        <f>Table13[[#This Row],[Total Price(Before Discount)]]*Table13[[#This Row],[Discount]]</f>
        <v>3.0690000000000004</v>
      </c>
      <c r="L159" s="6">
        <f>Table13[[#This Row],[Total Price(Before Discount)]]-Table13[[#This Row],[Discount Amount]]</f>
        <v>58.311</v>
      </c>
      <c r="M159" s="6" t="str">
        <f>IF(Table13[[#This Row],[Total Price(After Discount)]]&gt;=5000, "High Order", "Low order")</f>
        <v>Low order</v>
      </c>
      <c r="N159" s="2">
        <v>42101</v>
      </c>
      <c r="O159" s="2" t="str">
        <f>TEXT(Table13[[#This Row],[Order Date]],"dddd")</f>
        <v>Tuesday</v>
      </c>
      <c r="P159" s="2" t="str">
        <f>TEXT(Table13[[#This Row],[Order Date]],"mmmm")</f>
        <v>April</v>
      </c>
      <c r="Q159" s="2" t="str">
        <f>TEXT(Table13[[#This Row],[Order Date]],"yyyy")</f>
        <v>2015</v>
      </c>
      <c r="R159" s="2" t="str">
        <f>TEXT(Table13[[#This Row],[Order Date]], "mmmm yyyy")</f>
        <v>April 2015</v>
      </c>
      <c r="S159" s="2">
        <v>42106</v>
      </c>
      <c r="T159" s="1" t="s">
        <v>98</v>
      </c>
      <c r="U159" s="1">
        <f>Table13[[#This Row],[Ship Date]]-Table13[[#This Row],[Order Date]]</f>
        <v>5</v>
      </c>
      <c r="V159" s="1" t="str">
        <f>IF(Table13[[#This Row],[Days to Ship]]&lt;=1, "Fast", IF(Table13[[#This Row],[Days to Ship]]&lt;=3, "Meduim", "High"))</f>
        <v>High</v>
      </c>
      <c r="W159" s="1">
        <v>28204</v>
      </c>
      <c r="X159" s="1" t="s">
        <v>32</v>
      </c>
      <c r="Y159" s="1" t="s">
        <v>257</v>
      </c>
      <c r="Z159" s="1" t="s">
        <v>225</v>
      </c>
      <c r="AA159" s="1" t="s">
        <v>2245</v>
      </c>
      <c r="AB159" s="1" t="s">
        <v>58</v>
      </c>
      <c r="AC159" s="1" t="s">
        <v>61</v>
      </c>
      <c r="AD159" s="1" t="s">
        <v>42</v>
      </c>
      <c r="AE159" s="1" t="s">
        <v>53</v>
      </c>
      <c r="AF159" s="1"/>
      <c r="AK159" s="1"/>
    </row>
    <row r="160" spans="1:37" x14ac:dyDescent="0.35">
      <c r="A160" s="1">
        <v>272</v>
      </c>
      <c r="B160" s="1" t="str">
        <f>VLOOKUP(Table13[[#This Row],[Customer ID]],'Customer Lookup'!A:B,2,)</f>
        <v>Eleanor Swain</v>
      </c>
      <c r="C160" s="1">
        <v>5509</v>
      </c>
      <c r="D160" s="1" t="str">
        <f>_xlfn.XLOOKUP(Table13[[#This Row],[Product Sub-Category]],'Product Lookup'!A:A,'Product Lookup'!B:B)</f>
        <v>Furnishings</v>
      </c>
      <c r="E160" s="1">
        <v>21</v>
      </c>
      <c r="F160" s="4">
        <v>40.89</v>
      </c>
      <c r="G160" s="4">
        <f>Table13[[#This Row],[Unit Price]]*Table13[[#This Row],[Quantity ordered]]</f>
        <v>858.69</v>
      </c>
      <c r="H160" s="1">
        <v>0.05</v>
      </c>
      <c r="I160" s="5">
        <v>0.05</v>
      </c>
      <c r="J1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" s="6">
        <f>Table13[[#This Row],[Total Price(Before Discount)]]*Table13[[#This Row],[Discount]]</f>
        <v>42.934500000000007</v>
      </c>
      <c r="L160" s="6">
        <f>Table13[[#This Row],[Total Price(Before Discount)]]-Table13[[#This Row],[Discount Amount]]</f>
        <v>815.7555000000001</v>
      </c>
      <c r="M160" s="6" t="str">
        <f>IF(Table13[[#This Row],[Total Price(After Discount)]]&gt;=5000, "High Order", "Low order")</f>
        <v>Low order</v>
      </c>
      <c r="N160" s="2">
        <v>42101</v>
      </c>
      <c r="O160" s="2" t="str">
        <f>TEXT(Table13[[#This Row],[Order Date]],"dddd")</f>
        <v>Tuesday</v>
      </c>
      <c r="P160" s="2" t="str">
        <f>TEXT(Table13[[#This Row],[Order Date]],"mmmm")</f>
        <v>April</v>
      </c>
      <c r="Q160" s="2" t="str">
        <f>TEXT(Table13[[#This Row],[Order Date]],"yyyy")</f>
        <v>2015</v>
      </c>
      <c r="R160" s="2" t="str">
        <f>TEXT(Table13[[#This Row],[Order Date]], "mmmm yyyy")</f>
        <v>April 2015</v>
      </c>
      <c r="S160" s="2">
        <v>42108</v>
      </c>
      <c r="T160" s="1" t="s">
        <v>98</v>
      </c>
      <c r="U160" s="1">
        <f>Table13[[#This Row],[Ship Date]]-Table13[[#This Row],[Order Date]]</f>
        <v>7</v>
      </c>
      <c r="V160" s="1" t="str">
        <f>IF(Table13[[#This Row],[Days to Ship]]&lt;=1, "Fast", IF(Table13[[#This Row],[Days to Ship]]&lt;=3, "Meduim", "High"))</f>
        <v>High</v>
      </c>
      <c r="W160" s="1">
        <v>28204</v>
      </c>
      <c r="X160" s="1" t="s">
        <v>32</v>
      </c>
      <c r="Y160" s="1" t="s">
        <v>257</v>
      </c>
      <c r="Z160" s="1" t="s">
        <v>225</v>
      </c>
      <c r="AA160" s="1" t="s">
        <v>2245</v>
      </c>
      <c r="AB160" s="1" t="s">
        <v>34</v>
      </c>
      <c r="AC160" s="1" t="s">
        <v>52</v>
      </c>
      <c r="AD160" s="1" t="s">
        <v>42</v>
      </c>
      <c r="AE160" s="1" t="s">
        <v>53</v>
      </c>
      <c r="AF160" s="1"/>
      <c r="AK160" s="1"/>
    </row>
    <row r="161" spans="1:37" x14ac:dyDescent="0.35">
      <c r="A161" s="1">
        <v>272</v>
      </c>
      <c r="B161" s="1" t="str">
        <f>VLOOKUP(Table13[[#This Row],[Customer ID]],'Customer Lookup'!A:B,2,)</f>
        <v>Eleanor Swain</v>
      </c>
      <c r="C161" s="1">
        <v>36069</v>
      </c>
      <c r="D161" s="1" t="str">
        <f>_xlfn.XLOOKUP(Table13[[#This Row],[Product Sub-Category]],'Product Lookup'!A:A,'Product Lookup'!B:B)</f>
        <v>Envelopes</v>
      </c>
      <c r="E161" s="1">
        <v>24</v>
      </c>
      <c r="F161" s="4">
        <v>35.94</v>
      </c>
      <c r="G161" s="4">
        <f>Table13[[#This Row],[Unit Price]]*Table13[[#This Row],[Quantity ordered]]</f>
        <v>862.56</v>
      </c>
      <c r="H161" s="1">
        <v>0.05</v>
      </c>
      <c r="I161" s="5">
        <v>0.05</v>
      </c>
      <c r="J1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" s="6">
        <f>Table13[[#This Row],[Total Price(Before Discount)]]*Table13[[#This Row],[Discount]]</f>
        <v>43.128</v>
      </c>
      <c r="L161" s="6">
        <f>Table13[[#This Row],[Total Price(Before Discount)]]-Table13[[#This Row],[Discount Amount]]</f>
        <v>819.4319999999999</v>
      </c>
      <c r="M161" s="6" t="str">
        <f>IF(Table13[[#This Row],[Total Price(After Discount)]]&gt;=5000, "High Order", "Low order")</f>
        <v>Low order</v>
      </c>
      <c r="N161" s="2">
        <v>42160</v>
      </c>
      <c r="O161" s="2" t="str">
        <f>TEXT(Table13[[#This Row],[Order Date]],"dddd")</f>
        <v>Friday</v>
      </c>
      <c r="P161" s="2" t="str">
        <f>TEXT(Table13[[#This Row],[Order Date]],"mmmm")</f>
        <v>June</v>
      </c>
      <c r="Q161" s="2" t="str">
        <f>TEXT(Table13[[#This Row],[Order Date]],"yyyy")</f>
        <v>2015</v>
      </c>
      <c r="R161" s="2" t="str">
        <f>TEXT(Table13[[#This Row],[Order Date]], "mmmm yyyy")</f>
        <v>June 2015</v>
      </c>
      <c r="S161" s="2">
        <v>42165</v>
      </c>
      <c r="T161" s="1" t="s">
        <v>98</v>
      </c>
      <c r="U161" s="1">
        <f>Table13[[#This Row],[Ship Date]]-Table13[[#This Row],[Order Date]]</f>
        <v>5</v>
      </c>
      <c r="V161" s="1" t="str">
        <f>IF(Table13[[#This Row],[Days to Ship]]&lt;=1, "Fast", IF(Table13[[#This Row],[Days to Ship]]&lt;=3, "Meduim", "High"))</f>
        <v>High</v>
      </c>
      <c r="W161" s="1">
        <v>28204</v>
      </c>
      <c r="X161" s="1" t="s">
        <v>32</v>
      </c>
      <c r="Y161" s="1" t="s">
        <v>257</v>
      </c>
      <c r="Z161" s="1" t="s">
        <v>225</v>
      </c>
      <c r="AA161" s="1" t="s">
        <v>2245</v>
      </c>
      <c r="AB161" s="1" t="s">
        <v>58</v>
      </c>
      <c r="AC161" s="1" t="s">
        <v>61</v>
      </c>
      <c r="AD161" s="1" t="s">
        <v>42</v>
      </c>
      <c r="AE161" s="1" t="s">
        <v>53</v>
      </c>
      <c r="AF161" s="1"/>
      <c r="AK161" s="1"/>
    </row>
    <row r="162" spans="1:37" x14ac:dyDescent="0.35">
      <c r="A162" s="1">
        <v>272</v>
      </c>
      <c r="B162" s="1" t="str">
        <f>VLOOKUP(Table13[[#This Row],[Customer ID]],'Customer Lookup'!A:B,2,)</f>
        <v>Eleanor Swain</v>
      </c>
      <c r="C162" s="1">
        <v>36069</v>
      </c>
      <c r="D162" s="1" t="str">
        <f>_xlfn.XLOOKUP(Table13[[#This Row],[Product Sub-Category]],'Product Lookup'!A:A,'Product Lookup'!B:B)</f>
        <v>Paper</v>
      </c>
      <c r="E162" s="1">
        <v>37</v>
      </c>
      <c r="F162" s="4">
        <v>4.9800000000000004</v>
      </c>
      <c r="G162" s="4">
        <f>Table13[[#This Row],[Unit Price]]*Table13[[#This Row],[Quantity ordered]]</f>
        <v>184.26000000000002</v>
      </c>
      <c r="H162" s="1">
        <v>0.05</v>
      </c>
      <c r="I162" s="5">
        <v>0.05</v>
      </c>
      <c r="J1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" s="6">
        <f>Table13[[#This Row],[Total Price(Before Discount)]]*Table13[[#This Row],[Discount]]</f>
        <v>9.213000000000001</v>
      </c>
      <c r="L162" s="6">
        <f>Table13[[#This Row],[Total Price(Before Discount)]]-Table13[[#This Row],[Discount Amount]]</f>
        <v>175.04700000000003</v>
      </c>
      <c r="M162" s="6" t="str">
        <f>IF(Table13[[#This Row],[Total Price(After Discount)]]&gt;=5000, "High Order", "Low order")</f>
        <v>Low order</v>
      </c>
      <c r="N162" s="2">
        <v>42160</v>
      </c>
      <c r="O162" s="2" t="str">
        <f>TEXT(Table13[[#This Row],[Order Date]],"dddd")</f>
        <v>Friday</v>
      </c>
      <c r="P162" s="2" t="str">
        <f>TEXT(Table13[[#This Row],[Order Date]],"mmmm")</f>
        <v>June</v>
      </c>
      <c r="Q162" s="2" t="str">
        <f>TEXT(Table13[[#This Row],[Order Date]],"yyyy")</f>
        <v>2015</v>
      </c>
      <c r="R162" s="2" t="str">
        <f>TEXT(Table13[[#This Row],[Order Date]], "mmmm yyyy")</f>
        <v>June 2015</v>
      </c>
      <c r="S162" s="2">
        <v>42162</v>
      </c>
      <c r="T162" s="1" t="s">
        <v>98</v>
      </c>
      <c r="U162" s="1">
        <f>Table13[[#This Row],[Ship Date]]-Table13[[#This Row],[Order Date]]</f>
        <v>2</v>
      </c>
      <c r="V162" s="1" t="str">
        <f>IF(Table13[[#This Row],[Days to Ship]]&lt;=1, "Fast", IF(Table13[[#This Row],[Days to Ship]]&lt;=3, "Meduim", "High"))</f>
        <v>Meduim</v>
      </c>
      <c r="W162" s="1">
        <v>28204</v>
      </c>
      <c r="X162" s="1" t="s">
        <v>32</v>
      </c>
      <c r="Y162" s="1" t="s">
        <v>257</v>
      </c>
      <c r="Z162" s="1" t="s">
        <v>225</v>
      </c>
      <c r="AA162" s="1" t="s">
        <v>2243</v>
      </c>
      <c r="AB162" s="1" t="s">
        <v>58</v>
      </c>
      <c r="AC162" s="1" t="s">
        <v>83</v>
      </c>
      <c r="AD162" s="1" t="s">
        <v>42</v>
      </c>
      <c r="AE162" s="1" t="s">
        <v>53</v>
      </c>
      <c r="AF162" s="1"/>
      <c r="AK162" s="1"/>
    </row>
    <row r="163" spans="1:37" x14ac:dyDescent="0.35">
      <c r="A163" s="1">
        <v>275</v>
      </c>
      <c r="B163" s="1" t="str">
        <f>VLOOKUP(Table13[[#This Row],[Customer ID]],'Customer Lookup'!A:B,2,)</f>
        <v>Roger Blalock Cassidy</v>
      </c>
      <c r="C163" s="1">
        <v>89292</v>
      </c>
      <c r="D163" s="1" t="str">
        <f>_xlfn.XLOOKUP(Table13[[#This Row],[Product Sub-Category]],'Product Lookup'!A:A,'Product Lookup'!B:B)</f>
        <v>Binders</v>
      </c>
      <c r="E163" s="1">
        <v>4</v>
      </c>
      <c r="F163" s="4">
        <v>15.28</v>
      </c>
      <c r="G163" s="4">
        <f>Table13[[#This Row],[Unit Price]]*Table13[[#This Row],[Quantity ordered]]</f>
        <v>61.12</v>
      </c>
      <c r="H163" s="1">
        <v>0.05</v>
      </c>
      <c r="I163" s="5">
        <v>0.05</v>
      </c>
      <c r="J1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" s="6">
        <f>Table13[[#This Row],[Total Price(Before Discount)]]*Table13[[#This Row],[Discount]]</f>
        <v>3.056</v>
      </c>
      <c r="L163" s="6">
        <f>Table13[[#This Row],[Total Price(Before Discount)]]-Table13[[#This Row],[Discount Amount]]</f>
        <v>58.064</v>
      </c>
      <c r="M163" s="6" t="str">
        <f>IF(Table13[[#This Row],[Total Price(After Discount)]]&gt;=5000, "High Order", "Low order")</f>
        <v>Low order</v>
      </c>
      <c r="N163" s="2">
        <v>42028</v>
      </c>
      <c r="O163" s="2" t="str">
        <f>TEXT(Table13[[#This Row],[Order Date]],"dddd")</f>
        <v>Saturday</v>
      </c>
      <c r="P163" s="2" t="str">
        <f>TEXT(Table13[[#This Row],[Order Date]],"mmmm")</f>
        <v>January</v>
      </c>
      <c r="Q163" s="2" t="str">
        <f>TEXT(Table13[[#This Row],[Order Date]],"yyyy")</f>
        <v>2015</v>
      </c>
      <c r="R163" s="2" t="str">
        <f>TEXT(Table13[[#This Row],[Order Date]], "mmmm yyyy")</f>
        <v>January 2015</v>
      </c>
      <c r="S163" s="2">
        <v>42029</v>
      </c>
      <c r="T163" s="1" t="s">
        <v>31</v>
      </c>
      <c r="U163" s="1">
        <f>Table13[[#This Row],[Ship Date]]-Table13[[#This Row],[Order Date]]</f>
        <v>1</v>
      </c>
      <c r="V163" s="1" t="str">
        <f>IF(Table13[[#This Row],[Days to Ship]]&lt;=1, "Fast", IF(Table13[[#This Row],[Days to Ship]]&lt;=3, "Meduim", "High"))</f>
        <v>Fast</v>
      </c>
      <c r="W163" s="1">
        <v>6824</v>
      </c>
      <c r="X163" s="1" t="s">
        <v>32</v>
      </c>
      <c r="Y163" s="1" t="s">
        <v>258</v>
      </c>
      <c r="Z163" s="1" t="s">
        <v>171</v>
      </c>
      <c r="AA163" s="1" t="s">
        <v>2243</v>
      </c>
      <c r="AB163" s="1" t="s">
        <v>58</v>
      </c>
      <c r="AC163" s="1" t="s">
        <v>2236</v>
      </c>
      <c r="AD163" s="1" t="s">
        <v>81</v>
      </c>
      <c r="AE163" s="1" t="s">
        <v>53</v>
      </c>
      <c r="AF163" s="1"/>
      <c r="AK163" s="1"/>
    </row>
    <row r="164" spans="1:37" x14ac:dyDescent="0.35">
      <c r="A164" s="1">
        <v>276</v>
      </c>
      <c r="B164" s="1" t="str">
        <f>VLOOKUP(Table13[[#This Row],[Customer ID]],'Customer Lookup'!A:B,2,)</f>
        <v>Lucille Rankin</v>
      </c>
      <c r="C164" s="1">
        <v>89291</v>
      </c>
      <c r="D164" s="1" t="str">
        <f>_xlfn.XLOOKUP(Table13[[#This Row],[Product Sub-Category]],'Product Lookup'!A:A,'Product Lookup'!B:B)</f>
        <v>Rubber Bands</v>
      </c>
      <c r="E164" s="1">
        <v>3</v>
      </c>
      <c r="F164" s="4">
        <v>1.98</v>
      </c>
      <c r="G164" s="4">
        <f>Table13[[#This Row],[Unit Price]]*Table13[[#This Row],[Quantity ordered]]</f>
        <v>5.9399999999999995</v>
      </c>
      <c r="H164" s="1">
        <v>0.05</v>
      </c>
      <c r="I164" s="5">
        <v>0.05</v>
      </c>
      <c r="J1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" s="6">
        <f>Table13[[#This Row],[Total Price(Before Discount)]]*Table13[[#This Row],[Discount]]</f>
        <v>0.29699999999999999</v>
      </c>
      <c r="L164" s="6">
        <f>Table13[[#This Row],[Total Price(Before Discount)]]-Table13[[#This Row],[Discount Amount]]</f>
        <v>5.6429999999999998</v>
      </c>
      <c r="M164" s="6" t="str">
        <f>IF(Table13[[#This Row],[Total Price(After Discount)]]&gt;=5000, "High Order", "Low order")</f>
        <v>Low order</v>
      </c>
      <c r="N164" s="2">
        <v>42145</v>
      </c>
      <c r="O164" s="2" t="str">
        <f>TEXT(Table13[[#This Row],[Order Date]],"dddd")</f>
        <v>Thursday</v>
      </c>
      <c r="P164" s="2" t="str">
        <f>TEXT(Table13[[#This Row],[Order Date]],"mmmm")</f>
        <v>May</v>
      </c>
      <c r="Q164" s="2" t="str">
        <f>TEXT(Table13[[#This Row],[Order Date]],"yyyy")</f>
        <v>2015</v>
      </c>
      <c r="R164" s="2" t="str">
        <f>TEXT(Table13[[#This Row],[Order Date]], "mmmm yyyy")</f>
        <v>May 2015</v>
      </c>
      <c r="S164" s="2">
        <v>42146</v>
      </c>
      <c r="T164" s="1" t="s">
        <v>41</v>
      </c>
      <c r="U164" s="1">
        <f>Table13[[#This Row],[Ship Date]]-Table13[[#This Row],[Order Date]]</f>
        <v>1</v>
      </c>
      <c r="V164" s="1" t="str">
        <f>IF(Table13[[#This Row],[Days to Ship]]&lt;=1, "Fast", IF(Table13[[#This Row],[Days to Ship]]&lt;=3, "Meduim", "High"))</f>
        <v>Fast</v>
      </c>
      <c r="W164" s="1">
        <v>6111</v>
      </c>
      <c r="X164" s="1" t="s">
        <v>22</v>
      </c>
      <c r="Y164" s="1" t="s">
        <v>260</v>
      </c>
      <c r="Z164" s="1" t="s">
        <v>171</v>
      </c>
      <c r="AA164" s="1" t="s">
        <v>2243</v>
      </c>
      <c r="AB164" s="1" t="s">
        <v>58</v>
      </c>
      <c r="AC164" s="1" t="s">
        <v>60</v>
      </c>
      <c r="AD164" s="1" t="s">
        <v>81</v>
      </c>
      <c r="AE164" s="1" t="s">
        <v>26</v>
      </c>
      <c r="AF164" s="1"/>
      <c r="AK164" s="1"/>
    </row>
    <row r="165" spans="1:37" x14ac:dyDescent="0.35">
      <c r="A165" s="1">
        <v>282</v>
      </c>
      <c r="B165" s="1" t="str">
        <f>VLOOKUP(Table13[[#This Row],[Customer ID]],'Customer Lookup'!A:B,2,)</f>
        <v>Vickie Andrews</v>
      </c>
      <c r="C165" s="1">
        <v>89291</v>
      </c>
      <c r="D165" s="1" t="str">
        <f>_xlfn.XLOOKUP(Table13[[#This Row],[Product Sub-Category]],'Product Lookup'!A:A,'Product Lookup'!B:B)</f>
        <v>Telephones</v>
      </c>
      <c r="E165" s="1">
        <v>9</v>
      </c>
      <c r="F165" s="4">
        <v>55.99</v>
      </c>
      <c r="G165" s="4">
        <f>Table13[[#This Row],[Unit Price]]*Table13[[#This Row],[Quantity ordered]]</f>
        <v>503.91</v>
      </c>
      <c r="H165" s="1">
        <v>0.05</v>
      </c>
      <c r="I165" s="5">
        <v>0.05</v>
      </c>
      <c r="J1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" s="6">
        <f>Table13[[#This Row],[Total Price(Before Discount)]]*Table13[[#This Row],[Discount]]</f>
        <v>25.195500000000003</v>
      </c>
      <c r="L165" s="6">
        <f>Table13[[#This Row],[Total Price(Before Discount)]]-Table13[[#This Row],[Discount Amount]]</f>
        <v>478.71450000000004</v>
      </c>
      <c r="M165" s="6" t="str">
        <f>IF(Table13[[#This Row],[Total Price(After Discount)]]&gt;=5000, "High Order", "Low order")</f>
        <v>Low order</v>
      </c>
      <c r="N165" s="2">
        <v>42145</v>
      </c>
      <c r="O165" s="2" t="str">
        <f>TEXT(Table13[[#This Row],[Order Date]],"dddd")</f>
        <v>Thursday</v>
      </c>
      <c r="P165" s="2" t="str">
        <f>TEXT(Table13[[#This Row],[Order Date]],"mmmm")</f>
        <v>May</v>
      </c>
      <c r="Q165" s="2" t="str">
        <f>TEXT(Table13[[#This Row],[Order Date]],"yyyy")</f>
        <v>2015</v>
      </c>
      <c r="R165" s="2" t="str">
        <f>TEXT(Table13[[#This Row],[Order Date]], "mmmm yyyy")</f>
        <v>May 2015</v>
      </c>
      <c r="S165" s="2">
        <v>42146</v>
      </c>
      <c r="T165" s="1" t="s">
        <v>41</v>
      </c>
      <c r="U165" s="1">
        <f>Table13[[#This Row],[Ship Date]]-Table13[[#This Row],[Order Date]]</f>
        <v>1</v>
      </c>
      <c r="V165" s="1" t="str">
        <f>IF(Table13[[#This Row],[Days to Ship]]&lt;=1, "Fast", IF(Table13[[#This Row],[Days to Ship]]&lt;=3, "Meduim", "High"))</f>
        <v>Fast</v>
      </c>
      <c r="W165" s="1">
        <v>7109</v>
      </c>
      <c r="X165" s="1" t="s">
        <v>32</v>
      </c>
      <c r="Y165" s="1" t="s">
        <v>261</v>
      </c>
      <c r="Z165" s="1" t="s">
        <v>46</v>
      </c>
      <c r="AA165" s="1" t="s">
        <v>2243</v>
      </c>
      <c r="AB165" s="1" t="s">
        <v>73</v>
      </c>
      <c r="AC165" s="1" t="s">
        <v>2234</v>
      </c>
      <c r="AD165" s="1" t="s">
        <v>81</v>
      </c>
      <c r="AE165" s="1" t="s">
        <v>44</v>
      </c>
      <c r="AF165" s="1"/>
      <c r="AK165" s="1"/>
    </row>
    <row r="166" spans="1:37" x14ac:dyDescent="0.35">
      <c r="A166" s="1">
        <v>283</v>
      </c>
      <c r="B166" s="1" t="str">
        <f>VLOOKUP(Table13[[#This Row],[Customer ID]],'Customer Lookup'!A:B,2,)</f>
        <v>Pauline Boyette</v>
      </c>
      <c r="C166" s="1">
        <v>89293</v>
      </c>
      <c r="D166" s="1" t="str">
        <f>_xlfn.XLOOKUP(Table13[[#This Row],[Product Sub-Category]],'Product Lookup'!A:A,'Product Lookup'!B:B)</f>
        <v>Pens</v>
      </c>
      <c r="E166" s="1">
        <v>11</v>
      </c>
      <c r="F166" s="4">
        <v>1.68</v>
      </c>
      <c r="G166" s="4">
        <f>Table13[[#This Row],[Unit Price]]*Table13[[#This Row],[Quantity ordered]]</f>
        <v>18.48</v>
      </c>
      <c r="H166" s="1">
        <v>0.05</v>
      </c>
      <c r="I166" s="5">
        <v>0.05</v>
      </c>
      <c r="J1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" s="6">
        <f>Table13[[#This Row],[Total Price(Before Discount)]]*Table13[[#This Row],[Discount]]</f>
        <v>0.92400000000000004</v>
      </c>
      <c r="L166" s="6">
        <f>Table13[[#This Row],[Total Price(Before Discount)]]-Table13[[#This Row],[Discount Amount]]</f>
        <v>17.556000000000001</v>
      </c>
      <c r="M166" s="6" t="str">
        <f>IF(Table13[[#This Row],[Total Price(After Discount)]]&gt;=5000, "High Order", "Low order")</f>
        <v>Low order</v>
      </c>
      <c r="N166" s="2">
        <v>42172</v>
      </c>
      <c r="O166" s="2" t="str">
        <f>TEXT(Table13[[#This Row],[Order Date]],"dddd")</f>
        <v>Wednesday</v>
      </c>
      <c r="P166" s="2" t="str">
        <f>TEXT(Table13[[#This Row],[Order Date]],"mmmm")</f>
        <v>June</v>
      </c>
      <c r="Q166" s="2" t="str">
        <f>TEXT(Table13[[#This Row],[Order Date]],"yyyy")</f>
        <v>2015</v>
      </c>
      <c r="R166" s="2" t="str">
        <f>TEXT(Table13[[#This Row],[Order Date]], "mmmm yyyy")</f>
        <v>June 2015</v>
      </c>
      <c r="S166" s="2">
        <v>42173</v>
      </c>
      <c r="T166" s="1" t="s">
        <v>21</v>
      </c>
      <c r="U166" s="1">
        <f>Table13[[#This Row],[Ship Date]]-Table13[[#This Row],[Order Date]]</f>
        <v>1</v>
      </c>
      <c r="V166" s="1" t="str">
        <f>IF(Table13[[#This Row],[Days to Ship]]&lt;=1, "Fast", IF(Table13[[#This Row],[Days to Ship]]&lt;=3, "Meduim", "High"))</f>
        <v>Fast</v>
      </c>
      <c r="W166" s="1">
        <v>7101</v>
      </c>
      <c r="X166" s="1" t="s">
        <v>32</v>
      </c>
      <c r="Y166" s="1" t="s">
        <v>262</v>
      </c>
      <c r="Z166" s="1" t="s">
        <v>46</v>
      </c>
      <c r="AA166" s="1" t="s">
        <v>2244</v>
      </c>
      <c r="AB166" s="1" t="s">
        <v>58</v>
      </c>
      <c r="AC166" s="1" t="s">
        <v>25</v>
      </c>
      <c r="AD166" s="1" t="s">
        <v>81</v>
      </c>
      <c r="AE166" s="1" t="s">
        <v>26</v>
      </c>
      <c r="AF166" s="1"/>
      <c r="AK166" s="1"/>
    </row>
    <row r="167" spans="1:37" x14ac:dyDescent="0.35">
      <c r="A167" s="1">
        <v>286</v>
      </c>
      <c r="B167" s="1" t="str">
        <f>VLOOKUP(Table13[[#This Row],[Customer ID]],'Customer Lookup'!A:B,2,)</f>
        <v>Virginia Gay</v>
      </c>
      <c r="C167" s="1">
        <v>89761</v>
      </c>
      <c r="D167" s="1" t="str">
        <f>_xlfn.XLOOKUP(Table13[[#This Row],[Product Sub-Category]],'Product Lookup'!A:A,'Product Lookup'!B:B)</f>
        <v>Binders</v>
      </c>
      <c r="E167" s="1">
        <v>9</v>
      </c>
      <c r="F167" s="4">
        <v>4.13</v>
      </c>
      <c r="G167" s="4">
        <f>Table13[[#This Row],[Unit Price]]*Table13[[#This Row],[Quantity ordered]]</f>
        <v>37.17</v>
      </c>
      <c r="H167" s="1">
        <v>0.05</v>
      </c>
      <c r="I167" s="5">
        <v>0.05</v>
      </c>
      <c r="J1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" s="6">
        <f>Table13[[#This Row],[Total Price(Before Discount)]]*Table13[[#This Row],[Discount]]</f>
        <v>1.8585000000000003</v>
      </c>
      <c r="L167" s="6">
        <f>Table13[[#This Row],[Total Price(Before Discount)]]-Table13[[#This Row],[Discount Amount]]</f>
        <v>35.311500000000002</v>
      </c>
      <c r="M167" s="6" t="str">
        <f>IF(Table13[[#This Row],[Total Price(After Discount)]]&gt;=5000, "High Order", "Low order")</f>
        <v>Low order</v>
      </c>
      <c r="N167" s="2">
        <v>42172</v>
      </c>
      <c r="O167" s="2" t="str">
        <f>TEXT(Table13[[#This Row],[Order Date]],"dddd")</f>
        <v>Wednesday</v>
      </c>
      <c r="P167" s="2" t="str">
        <f>TEXT(Table13[[#This Row],[Order Date]],"mmmm")</f>
        <v>June</v>
      </c>
      <c r="Q167" s="2" t="str">
        <f>TEXT(Table13[[#This Row],[Order Date]],"yyyy")</f>
        <v>2015</v>
      </c>
      <c r="R167" s="2" t="str">
        <f>TEXT(Table13[[#This Row],[Order Date]], "mmmm yyyy")</f>
        <v>June 2015</v>
      </c>
      <c r="S167" s="2">
        <v>42176</v>
      </c>
      <c r="T167" s="1" t="s">
        <v>98</v>
      </c>
      <c r="U167" s="1">
        <f>Table13[[#This Row],[Ship Date]]-Table13[[#This Row],[Order Date]]</f>
        <v>4</v>
      </c>
      <c r="V167" s="1" t="str">
        <f>IF(Table13[[#This Row],[Days to Ship]]&lt;=1, "Fast", IF(Table13[[#This Row],[Days to Ship]]&lt;=3, "Meduim", "High"))</f>
        <v>High</v>
      </c>
      <c r="W167" s="1">
        <v>66203</v>
      </c>
      <c r="X167" s="1" t="s">
        <v>32</v>
      </c>
      <c r="Y167" s="1" t="s">
        <v>263</v>
      </c>
      <c r="Z167" s="1" t="s">
        <v>145</v>
      </c>
      <c r="AA167" s="1" t="s">
        <v>2244</v>
      </c>
      <c r="AB167" s="1" t="s">
        <v>58</v>
      </c>
      <c r="AC167" s="1" t="s">
        <v>2236</v>
      </c>
      <c r="AD167" s="1" t="s">
        <v>51</v>
      </c>
      <c r="AE167" s="1" t="s">
        <v>53</v>
      </c>
      <c r="AF167" s="1"/>
      <c r="AK167" s="1"/>
    </row>
    <row r="168" spans="1:37" x14ac:dyDescent="0.35">
      <c r="A168" s="1">
        <v>286</v>
      </c>
      <c r="B168" s="1" t="str">
        <f>VLOOKUP(Table13[[#This Row],[Customer ID]],'Customer Lookup'!A:B,2,)</f>
        <v>Virginia Gay</v>
      </c>
      <c r="C168" s="1">
        <v>89761</v>
      </c>
      <c r="D168" s="1" t="str">
        <f>_xlfn.XLOOKUP(Table13[[#This Row],[Product Sub-Category]],'Product Lookup'!A:A,'Product Lookup'!B:B)</f>
        <v>Bookcases</v>
      </c>
      <c r="E168" s="1">
        <v>9</v>
      </c>
      <c r="F168" s="4">
        <v>130.97999999999999</v>
      </c>
      <c r="G168" s="4">
        <f>Table13[[#This Row],[Unit Price]]*Table13[[#This Row],[Quantity ordered]]</f>
        <v>1178.82</v>
      </c>
      <c r="H168" s="1">
        <v>0.1</v>
      </c>
      <c r="I168" s="5">
        <v>0.1</v>
      </c>
      <c r="J1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" s="6">
        <f>Table13[[#This Row],[Total Price(Before Discount)]]*Table13[[#This Row],[Discount]]</f>
        <v>117.88200000000001</v>
      </c>
      <c r="L168" s="6">
        <f>Table13[[#This Row],[Total Price(Before Discount)]]-Table13[[#This Row],[Discount Amount]]</f>
        <v>1060.9379999999999</v>
      </c>
      <c r="M168" s="6" t="str">
        <f>IF(Table13[[#This Row],[Total Price(After Discount)]]&gt;=5000, "High Order", "Low order")</f>
        <v>Low order</v>
      </c>
      <c r="N168" s="2">
        <v>42172</v>
      </c>
      <c r="O168" s="2" t="str">
        <f>TEXT(Table13[[#This Row],[Order Date]],"dddd")</f>
        <v>Wednesday</v>
      </c>
      <c r="P168" s="2" t="str">
        <f>TEXT(Table13[[#This Row],[Order Date]],"mmmm")</f>
        <v>June</v>
      </c>
      <c r="Q168" s="2" t="str">
        <f>TEXT(Table13[[#This Row],[Order Date]],"yyyy")</f>
        <v>2015</v>
      </c>
      <c r="R168" s="2" t="str">
        <f>TEXT(Table13[[#This Row],[Order Date]], "mmmm yyyy")</f>
        <v>June 2015</v>
      </c>
      <c r="S168" s="2">
        <v>42176</v>
      </c>
      <c r="T168" s="1" t="s">
        <v>98</v>
      </c>
      <c r="U168" s="1">
        <f>Table13[[#This Row],[Ship Date]]-Table13[[#This Row],[Order Date]]</f>
        <v>4</v>
      </c>
      <c r="V168" s="1" t="str">
        <f>IF(Table13[[#This Row],[Days to Ship]]&lt;=1, "Fast", IF(Table13[[#This Row],[Days to Ship]]&lt;=3, "Meduim", "High"))</f>
        <v>High</v>
      </c>
      <c r="W168" s="1">
        <v>66203</v>
      </c>
      <c r="X168" s="1" t="s">
        <v>32</v>
      </c>
      <c r="Y168" s="1" t="s">
        <v>263</v>
      </c>
      <c r="Z168" s="1" t="s">
        <v>145</v>
      </c>
      <c r="AA168" s="1" t="s">
        <v>2244</v>
      </c>
      <c r="AB168" s="1" t="s">
        <v>34</v>
      </c>
      <c r="AC168" s="1" t="s">
        <v>151</v>
      </c>
      <c r="AD168" s="1" t="s">
        <v>51</v>
      </c>
      <c r="AE168" s="1" t="s">
        <v>108</v>
      </c>
      <c r="AF168" s="1"/>
      <c r="AK168" s="1"/>
    </row>
    <row r="169" spans="1:37" x14ac:dyDescent="0.35">
      <c r="A169" s="1">
        <v>288</v>
      </c>
      <c r="B169" s="1" t="str">
        <f>VLOOKUP(Table13[[#This Row],[Customer ID]],'Customer Lookup'!A:B,2,)</f>
        <v>Patricia Cole Blair</v>
      </c>
      <c r="C169" s="1">
        <v>89762</v>
      </c>
      <c r="D169" s="1" t="str">
        <f>_xlfn.XLOOKUP(Table13[[#This Row],[Product Sub-Category]],'Product Lookup'!A:A,'Product Lookup'!B:B)</f>
        <v>Computer Peripherals</v>
      </c>
      <c r="E169" s="1">
        <v>7</v>
      </c>
      <c r="F169" s="4">
        <v>28.48</v>
      </c>
      <c r="G169" s="4">
        <f>Table13[[#This Row],[Unit Price]]*Table13[[#This Row],[Quantity ordered]]</f>
        <v>199.36</v>
      </c>
      <c r="H169" s="1">
        <v>0.05</v>
      </c>
      <c r="I169" s="5">
        <v>0.05</v>
      </c>
      <c r="J1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" s="6">
        <f>Table13[[#This Row],[Total Price(Before Discount)]]*Table13[[#This Row],[Discount]]</f>
        <v>9.9680000000000017</v>
      </c>
      <c r="L169" s="6">
        <f>Table13[[#This Row],[Total Price(Before Discount)]]-Table13[[#This Row],[Discount Amount]]</f>
        <v>189.39200000000002</v>
      </c>
      <c r="M169" s="6" t="str">
        <f>IF(Table13[[#This Row],[Total Price(After Discount)]]&gt;=5000, "High Order", "Low order")</f>
        <v>Low order</v>
      </c>
      <c r="N169" s="2">
        <v>42020</v>
      </c>
      <c r="O169" s="2" t="str">
        <f>TEXT(Table13[[#This Row],[Order Date]],"dddd")</f>
        <v>Friday</v>
      </c>
      <c r="P169" s="2" t="str">
        <f>TEXT(Table13[[#This Row],[Order Date]],"mmmm")</f>
        <v>January</v>
      </c>
      <c r="Q169" s="2" t="str">
        <f>TEXT(Table13[[#This Row],[Order Date]],"yyyy")</f>
        <v>2015</v>
      </c>
      <c r="R169" s="2" t="str">
        <f>TEXT(Table13[[#This Row],[Order Date]], "mmmm yyyy")</f>
        <v>January 2015</v>
      </c>
      <c r="S169" s="2">
        <v>42023</v>
      </c>
      <c r="T169" s="1" t="s">
        <v>41</v>
      </c>
      <c r="U169" s="1">
        <f>Table13[[#This Row],[Ship Date]]-Table13[[#This Row],[Order Date]]</f>
        <v>3</v>
      </c>
      <c r="V169" s="1" t="str">
        <f>IF(Table13[[#This Row],[Days to Ship]]&lt;=1, "Fast", IF(Table13[[#This Row],[Days to Ship]]&lt;=3, "Meduim", "High"))</f>
        <v>Meduim</v>
      </c>
      <c r="W169" s="1">
        <v>67212</v>
      </c>
      <c r="X169" s="1" t="s">
        <v>32</v>
      </c>
      <c r="Y169" s="1" t="s">
        <v>265</v>
      </c>
      <c r="Z169" s="1" t="s">
        <v>145</v>
      </c>
      <c r="AA169" s="1" t="s">
        <v>2244</v>
      </c>
      <c r="AB169" s="1" t="s">
        <v>73</v>
      </c>
      <c r="AC169" s="1" t="s">
        <v>144</v>
      </c>
      <c r="AD169" s="1" t="s">
        <v>51</v>
      </c>
      <c r="AE169" s="1" t="s">
        <v>44</v>
      </c>
      <c r="AF169" s="1"/>
      <c r="AK169" s="1"/>
    </row>
    <row r="170" spans="1:37" x14ac:dyDescent="0.35">
      <c r="A170" s="1">
        <v>288</v>
      </c>
      <c r="B170" s="1" t="str">
        <f>VLOOKUP(Table13[[#This Row],[Customer ID]],'Customer Lookup'!A:B,2,)</f>
        <v>Patricia Cole Blair</v>
      </c>
      <c r="C170" s="1">
        <v>89762</v>
      </c>
      <c r="D170" s="1" t="str">
        <f>_xlfn.XLOOKUP(Table13[[#This Row],[Product Sub-Category]],'Product Lookup'!A:A,'Product Lookup'!B:B)</f>
        <v>Telephones</v>
      </c>
      <c r="E170" s="1">
        <v>14</v>
      </c>
      <c r="F170" s="4">
        <v>65.989999999999995</v>
      </c>
      <c r="G170" s="4">
        <f>Table13[[#This Row],[Unit Price]]*Table13[[#This Row],[Quantity ordered]]</f>
        <v>923.8599999999999</v>
      </c>
      <c r="H170" s="1">
        <v>0.05</v>
      </c>
      <c r="I170" s="5">
        <v>0.05</v>
      </c>
      <c r="J1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" s="6">
        <f>Table13[[#This Row],[Total Price(Before Discount)]]*Table13[[#This Row],[Discount]]</f>
        <v>46.192999999999998</v>
      </c>
      <c r="L170" s="6">
        <f>Table13[[#This Row],[Total Price(Before Discount)]]-Table13[[#This Row],[Discount Amount]]</f>
        <v>877.66699999999992</v>
      </c>
      <c r="M170" s="6" t="str">
        <f>IF(Table13[[#This Row],[Total Price(After Discount)]]&gt;=5000, "High Order", "Low order")</f>
        <v>Low order</v>
      </c>
      <c r="N170" s="2">
        <v>42020</v>
      </c>
      <c r="O170" s="2" t="str">
        <f>TEXT(Table13[[#This Row],[Order Date]],"dddd")</f>
        <v>Friday</v>
      </c>
      <c r="P170" s="2" t="str">
        <f>TEXT(Table13[[#This Row],[Order Date]],"mmmm")</f>
        <v>January</v>
      </c>
      <c r="Q170" s="2" t="str">
        <f>TEXT(Table13[[#This Row],[Order Date]],"yyyy")</f>
        <v>2015</v>
      </c>
      <c r="R170" s="2" t="str">
        <f>TEXT(Table13[[#This Row],[Order Date]], "mmmm yyyy")</f>
        <v>January 2015</v>
      </c>
      <c r="S170" s="2">
        <v>42022</v>
      </c>
      <c r="T170" s="1" t="s">
        <v>41</v>
      </c>
      <c r="U170" s="1">
        <f>Table13[[#This Row],[Ship Date]]-Table13[[#This Row],[Order Date]]</f>
        <v>2</v>
      </c>
      <c r="V170" s="1" t="str">
        <f>IF(Table13[[#This Row],[Days to Ship]]&lt;=1, "Fast", IF(Table13[[#This Row],[Days to Ship]]&lt;=3, "Meduim", "High"))</f>
        <v>Meduim</v>
      </c>
      <c r="W170" s="1">
        <v>67212</v>
      </c>
      <c r="X170" s="1" t="s">
        <v>22</v>
      </c>
      <c r="Y170" s="1" t="s">
        <v>265</v>
      </c>
      <c r="Z170" s="1" t="s">
        <v>145</v>
      </c>
      <c r="AA170" s="1" t="s">
        <v>1097</v>
      </c>
      <c r="AB170" s="1" t="s">
        <v>73</v>
      </c>
      <c r="AC170" s="1" t="s">
        <v>2234</v>
      </c>
      <c r="AD170" s="1" t="s">
        <v>51</v>
      </c>
      <c r="AE170" s="1" t="s">
        <v>53</v>
      </c>
      <c r="AF170" s="1"/>
      <c r="AK170" s="1"/>
    </row>
    <row r="171" spans="1:37" x14ac:dyDescent="0.35">
      <c r="A171" s="1">
        <v>290</v>
      </c>
      <c r="B171" s="1" t="str">
        <f>VLOOKUP(Table13[[#This Row],[Customer ID]],'Customer Lookup'!A:B,2,)</f>
        <v>Sara O'Connor</v>
      </c>
      <c r="C171" s="1">
        <v>90837</v>
      </c>
      <c r="D171" s="1" t="str">
        <f>_xlfn.XLOOKUP(Table13[[#This Row],[Product Sub-Category]],'Product Lookup'!A:A,'Product Lookup'!B:B)</f>
        <v>Computer Peripherals</v>
      </c>
      <c r="E171" s="1">
        <v>20</v>
      </c>
      <c r="F171" s="4">
        <v>4.9800000000000004</v>
      </c>
      <c r="G171" s="4">
        <f>Table13[[#This Row],[Unit Price]]*Table13[[#This Row],[Quantity ordered]]</f>
        <v>99.600000000000009</v>
      </c>
      <c r="H171" s="1">
        <v>0.05</v>
      </c>
      <c r="I171" s="5">
        <v>0.05</v>
      </c>
      <c r="J1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" s="6">
        <f>Table13[[#This Row],[Total Price(Before Discount)]]*Table13[[#This Row],[Discount]]</f>
        <v>4.9800000000000004</v>
      </c>
      <c r="L171" s="6">
        <f>Table13[[#This Row],[Total Price(Before Discount)]]-Table13[[#This Row],[Discount Amount]]</f>
        <v>94.62</v>
      </c>
      <c r="M171" s="6" t="str">
        <f>IF(Table13[[#This Row],[Total Price(After Discount)]]&gt;=5000, "High Order", "Low order")</f>
        <v>Low order</v>
      </c>
      <c r="N171" s="2">
        <v>42088</v>
      </c>
      <c r="O171" s="2" t="str">
        <f>TEXT(Table13[[#This Row],[Order Date]],"dddd")</f>
        <v>Wednesday</v>
      </c>
      <c r="P171" s="2" t="str">
        <f>TEXT(Table13[[#This Row],[Order Date]],"mmmm")</f>
        <v>March</v>
      </c>
      <c r="Q171" s="2" t="str">
        <f>TEXT(Table13[[#This Row],[Order Date]],"yyyy")</f>
        <v>2015</v>
      </c>
      <c r="R171" s="2" t="str">
        <f>TEXT(Table13[[#This Row],[Order Date]], "mmmm yyyy")</f>
        <v>March 2015</v>
      </c>
      <c r="S171" s="2">
        <v>42089</v>
      </c>
      <c r="T171" s="1" t="s">
        <v>31</v>
      </c>
      <c r="U171" s="1">
        <f>Table13[[#This Row],[Ship Date]]-Table13[[#This Row],[Order Date]]</f>
        <v>1</v>
      </c>
      <c r="V171" s="1" t="str">
        <f>IF(Table13[[#This Row],[Days to Ship]]&lt;=1, "Fast", IF(Table13[[#This Row],[Days to Ship]]&lt;=3, "Meduim", "High"))</f>
        <v>Fast</v>
      </c>
      <c r="W171" s="1">
        <v>80538</v>
      </c>
      <c r="X171" s="1" t="s">
        <v>32</v>
      </c>
      <c r="Y171" s="1" t="s">
        <v>266</v>
      </c>
      <c r="Z171" s="1" t="s">
        <v>194</v>
      </c>
      <c r="AA171" s="1" t="s">
        <v>2243</v>
      </c>
      <c r="AB171" s="1" t="s">
        <v>73</v>
      </c>
      <c r="AC171" s="1" t="s">
        <v>144</v>
      </c>
      <c r="AD171" s="1" t="s">
        <v>51</v>
      </c>
      <c r="AE171" s="1" t="s">
        <v>44</v>
      </c>
      <c r="AF171" s="1"/>
      <c r="AK171" s="1"/>
    </row>
    <row r="172" spans="1:37" x14ac:dyDescent="0.35">
      <c r="A172" s="1">
        <v>306</v>
      </c>
      <c r="B172" s="1" t="str">
        <f>VLOOKUP(Table13[[#This Row],[Customer ID]],'Customer Lookup'!A:B,2,)</f>
        <v>Thomas McAllister</v>
      </c>
      <c r="C172" s="1">
        <v>87057</v>
      </c>
      <c r="D172" s="1" t="str">
        <f>_xlfn.XLOOKUP(Table13[[#This Row],[Product Sub-Category]],'Product Lookup'!A:A,'Product Lookup'!B:B)</f>
        <v>Computer Peripherals</v>
      </c>
      <c r="E172" s="1">
        <v>8</v>
      </c>
      <c r="F172" s="4">
        <v>8.33</v>
      </c>
      <c r="G172" s="4">
        <f>Table13[[#This Row],[Unit Price]]*Table13[[#This Row],[Quantity ordered]]</f>
        <v>66.64</v>
      </c>
      <c r="H172" s="1">
        <v>0.05</v>
      </c>
      <c r="I172" s="5">
        <v>0.05</v>
      </c>
      <c r="J1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" s="6">
        <f>Table13[[#This Row],[Total Price(Before Discount)]]*Table13[[#This Row],[Discount]]</f>
        <v>3.3320000000000003</v>
      </c>
      <c r="L172" s="6">
        <f>Table13[[#This Row],[Total Price(Before Discount)]]-Table13[[#This Row],[Discount Amount]]</f>
        <v>63.308</v>
      </c>
      <c r="M172" s="6" t="str">
        <f>IF(Table13[[#This Row],[Total Price(After Discount)]]&gt;=5000, "High Order", "Low order")</f>
        <v>Low order</v>
      </c>
      <c r="N172" s="2">
        <v>42049</v>
      </c>
      <c r="O172" s="2" t="str">
        <f>TEXT(Table13[[#This Row],[Order Date]],"dddd")</f>
        <v>Saturday</v>
      </c>
      <c r="P172" s="2" t="str">
        <f>TEXT(Table13[[#This Row],[Order Date]],"mmmm")</f>
        <v>February</v>
      </c>
      <c r="Q172" s="2" t="str">
        <f>TEXT(Table13[[#This Row],[Order Date]],"yyyy")</f>
        <v>2015</v>
      </c>
      <c r="R172" s="2" t="str">
        <f>TEXT(Table13[[#This Row],[Order Date]], "mmmm yyyy")</f>
        <v>February 2015</v>
      </c>
      <c r="S172" s="2">
        <v>42050</v>
      </c>
      <c r="T172" s="1" t="s">
        <v>21</v>
      </c>
      <c r="U172" s="1">
        <f>Table13[[#This Row],[Ship Date]]-Table13[[#This Row],[Order Date]]</f>
        <v>1</v>
      </c>
      <c r="V172" s="1" t="str">
        <f>IF(Table13[[#This Row],[Days to Ship]]&lt;=1, "Fast", IF(Table13[[#This Row],[Days to Ship]]&lt;=3, "Meduim", "High"))</f>
        <v>Fast</v>
      </c>
      <c r="W172" s="1">
        <v>21208</v>
      </c>
      <c r="X172" s="1" t="s">
        <v>32</v>
      </c>
      <c r="Y172" s="1" t="s">
        <v>269</v>
      </c>
      <c r="Z172" s="1" t="s">
        <v>268</v>
      </c>
      <c r="AA172" s="1" t="s">
        <v>2243</v>
      </c>
      <c r="AB172" s="1" t="s">
        <v>73</v>
      </c>
      <c r="AC172" s="1" t="s">
        <v>144</v>
      </c>
      <c r="AD172" s="1" t="s">
        <v>51</v>
      </c>
      <c r="AE172" s="1" t="s">
        <v>44</v>
      </c>
      <c r="AF172" s="1"/>
      <c r="AK172" s="1"/>
    </row>
    <row r="173" spans="1:37" x14ac:dyDescent="0.35">
      <c r="A173" s="1">
        <v>306</v>
      </c>
      <c r="B173" s="1" t="str">
        <f>VLOOKUP(Table13[[#This Row],[Customer ID]],'Customer Lookup'!A:B,2,)</f>
        <v>Thomas McAllister</v>
      </c>
      <c r="C173" s="1">
        <v>87057</v>
      </c>
      <c r="D173" s="1" t="str">
        <f>_xlfn.XLOOKUP(Table13[[#This Row],[Product Sub-Category]],'Product Lookup'!A:A,'Product Lookup'!B:B)</f>
        <v>Telephones</v>
      </c>
      <c r="E173" s="1">
        <v>17</v>
      </c>
      <c r="F173" s="4">
        <v>85.99</v>
      </c>
      <c r="G173" s="4">
        <f>Table13[[#This Row],[Unit Price]]*Table13[[#This Row],[Quantity ordered]]</f>
        <v>1461.83</v>
      </c>
      <c r="H173" s="1">
        <v>0.05</v>
      </c>
      <c r="I173" s="5">
        <v>0.05</v>
      </c>
      <c r="J1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" s="6">
        <f>Table13[[#This Row],[Total Price(Before Discount)]]*Table13[[#This Row],[Discount]]</f>
        <v>73.091499999999996</v>
      </c>
      <c r="L173" s="6">
        <f>Table13[[#This Row],[Total Price(Before Discount)]]-Table13[[#This Row],[Discount Amount]]</f>
        <v>1388.7384999999999</v>
      </c>
      <c r="M173" s="6" t="str">
        <f>IF(Table13[[#This Row],[Total Price(After Discount)]]&gt;=5000, "High Order", "Low order")</f>
        <v>Low order</v>
      </c>
      <c r="N173" s="2">
        <v>42049</v>
      </c>
      <c r="O173" s="2" t="str">
        <f>TEXT(Table13[[#This Row],[Order Date]],"dddd")</f>
        <v>Saturday</v>
      </c>
      <c r="P173" s="2" t="str">
        <f>TEXT(Table13[[#This Row],[Order Date]],"mmmm")</f>
        <v>February</v>
      </c>
      <c r="Q173" s="2" t="str">
        <f>TEXT(Table13[[#This Row],[Order Date]],"yyyy")</f>
        <v>2015</v>
      </c>
      <c r="R173" s="2" t="str">
        <f>TEXT(Table13[[#This Row],[Order Date]], "mmmm yyyy")</f>
        <v>February 2015</v>
      </c>
      <c r="S173" s="2">
        <v>42051</v>
      </c>
      <c r="T173" s="1" t="s">
        <v>21</v>
      </c>
      <c r="U173" s="1">
        <f>Table13[[#This Row],[Ship Date]]-Table13[[#This Row],[Order Date]]</f>
        <v>2</v>
      </c>
      <c r="V173" s="1" t="str">
        <f>IF(Table13[[#This Row],[Days to Ship]]&lt;=1, "Fast", IF(Table13[[#This Row],[Days to Ship]]&lt;=3, "Meduim", "High"))</f>
        <v>Meduim</v>
      </c>
      <c r="W173" s="1">
        <v>21208</v>
      </c>
      <c r="X173" s="1" t="s">
        <v>32</v>
      </c>
      <c r="Y173" s="1" t="s">
        <v>269</v>
      </c>
      <c r="Z173" s="1" t="s">
        <v>268</v>
      </c>
      <c r="AA173" s="1" t="s">
        <v>1097</v>
      </c>
      <c r="AB173" s="1" t="s">
        <v>73</v>
      </c>
      <c r="AC173" s="1" t="s">
        <v>2234</v>
      </c>
      <c r="AD173" s="1" t="s">
        <v>51</v>
      </c>
      <c r="AE173" s="1" t="s">
        <v>26</v>
      </c>
      <c r="AF173" s="1"/>
      <c r="AK173" s="1"/>
    </row>
    <row r="174" spans="1:37" x14ac:dyDescent="0.35">
      <c r="A174" s="1">
        <v>308</v>
      </c>
      <c r="B174" s="1" t="str">
        <f>VLOOKUP(Table13[[#This Row],[Customer ID]],'Customer Lookup'!A:B,2,)</f>
        <v>Glen Caldwell</v>
      </c>
      <c r="C174" s="1">
        <v>37760</v>
      </c>
      <c r="D174" s="1" t="str">
        <f>_xlfn.XLOOKUP(Table13[[#This Row],[Product Sub-Category]],'Product Lookup'!A:A,'Product Lookup'!B:B)</f>
        <v>Computer Peripherals</v>
      </c>
      <c r="E174" s="1">
        <v>32</v>
      </c>
      <c r="F174" s="4">
        <v>8.33</v>
      </c>
      <c r="G174" s="4">
        <f>Table13[[#This Row],[Unit Price]]*Table13[[#This Row],[Quantity ordered]]</f>
        <v>266.56</v>
      </c>
      <c r="H174" s="1">
        <v>0.05</v>
      </c>
      <c r="I174" s="5">
        <v>0.05</v>
      </c>
      <c r="J1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" s="6">
        <f>Table13[[#This Row],[Total Price(Before Discount)]]*Table13[[#This Row],[Discount]]</f>
        <v>13.328000000000001</v>
      </c>
      <c r="L174" s="6">
        <f>Table13[[#This Row],[Total Price(Before Discount)]]-Table13[[#This Row],[Discount Amount]]</f>
        <v>253.232</v>
      </c>
      <c r="M174" s="6" t="str">
        <f>IF(Table13[[#This Row],[Total Price(After Discount)]]&gt;=5000, "High Order", "Low order")</f>
        <v>Low order</v>
      </c>
      <c r="N174" s="2">
        <v>42049</v>
      </c>
      <c r="O174" s="2" t="str">
        <f>TEXT(Table13[[#This Row],[Order Date]],"dddd")</f>
        <v>Saturday</v>
      </c>
      <c r="P174" s="2" t="str">
        <f>TEXT(Table13[[#This Row],[Order Date]],"mmmm")</f>
        <v>February</v>
      </c>
      <c r="Q174" s="2" t="str">
        <f>TEXT(Table13[[#This Row],[Order Date]],"yyyy")</f>
        <v>2015</v>
      </c>
      <c r="R174" s="2" t="str">
        <f>TEXT(Table13[[#This Row],[Order Date]], "mmmm yyyy")</f>
        <v>February 2015</v>
      </c>
      <c r="S174" s="2">
        <v>42050</v>
      </c>
      <c r="T174" s="1" t="s">
        <v>21</v>
      </c>
      <c r="U174" s="1">
        <f>Table13[[#This Row],[Ship Date]]-Table13[[#This Row],[Order Date]]</f>
        <v>1</v>
      </c>
      <c r="V174" s="1" t="str">
        <f>IF(Table13[[#This Row],[Days to Ship]]&lt;=1, "Fast", IF(Table13[[#This Row],[Days to Ship]]&lt;=3, "Meduim", "High"))</f>
        <v>Fast</v>
      </c>
      <c r="W174" s="1">
        <v>98115</v>
      </c>
      <c r="X174" s="1" t="s">
        <v>32</v>
      </c>
      <c r="Y174" s="1" t="s">
        <v>160</v>
      </c>
      <c r="Z174" s="1" t="s">
        <v>29</v>
      </c>
      <c r="AA174" s="1" t="s">
        <v>2244</v>
      </c>
      <c r="AB174" s="1" t="s">
        <v>73</v>
      </c>
      <c r="AC174" s="1" t="s">
        <v>144</v>
      </c>
      <c r="AD174" s="1" t="s">
        <v>51</v>
      </c>
      <c r="AE174" s="1" t="s">
        <v>44</v>
      </c>
      <c r="AF174" s="1"/>
      <c r="AK174" s="1"/>
    </row>
    <row r="175" spans="1:37" x14ac:dyDescent="0.35">
      <c r="A175" s="1">
        <v>314</v>
      </c>
      <c r="B175" s="1" t="str">
        <f>VLOOKUP(Table13[[#This Row],[Customer ID]],'Customer Lookup'!A:B,2,)</f>
        <v>Ruby Gibbons</v>
      </c>
      <c r="C175" s="1">
        <v>89166</v>
      </c>
      <c r="D175" s="1" t="str">
        <f>_xlfn.XLOOKUP(Table13[[#This Row],[Product Sub-Category]],'Product Lookup'!A:A,'Product Lookup'!B:B)</f>
        <v>Scissors</v>
      </c>
      <c r="E175" s="1">
        <v>2</v>
      </c>
      <c r="F175" s="4">
        <v>1637.53</v>
      </c>
      <c r="G175" s="4">
        <f>Table13[[#This Row],[Unit Price]]*Table13[[#This Row],[Quantity ordered]]</f>
        <v>3275.06</v>
      </c>
      <c r="H175" s="1">
        <v>0.15</v>
      </c>
      <c r="I175" s="5">
        <v>0.15</v>
      </c>
      <c r="J1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75" s="6">
        <f>Table13[[#This Row],[Total Price(Before Discount)]]*Table13[[#This Row],[Discount]]</f>
        <v>491.25899999999996</v>
      </c>
      <c r="L175" s="6">
        <f>Table13[[#This Row],[Total Price(Before Discount)]]-Table13[[#This Row],[Discount Amount]]</f>
        <v>2783.8009999999999</v>
      </c>
      <c r="M175" s="6" t="str">
        <f>IF(Table13[[#This Row],[Total Price(After Discount)]]&gt;=5000, "High Order", "Low order")</f>
        <v>Low order</v>
      </c>
      <c r="N175" s="2">
        <v>42083</v>
      </c>
      <c r="O175" s="2" t="str">
        <f>TEXT(Table13[[#This Row],[Order Date]],"dddd")</f>
        <v>Friday</v>
      </c>
      <c r="P175" s="2" t="str">
        <f>TEXT(Table13[[#This Row],[Order Date]],"mmmm")</f>
        <v>March</v>
      </c>
      <c r="Q175" s="2" t="str">
        <f>TEXT(Table13[[#This Row],[Order Date]],"yyyy")</f>
        <v>2015</v>
      </c>
      <c r="R175" s="2" t="str">
        <f>TEXT(Table13[[#This Row],[Order Date]], "mmmm yyyy")</f>
        <v>March 2015</v>
      </c>
      <c r="S175" s="2">
        <v>42085</v>
      </c>
      <c r="T175" s="1" t="s">
        <v>50</v>
      </c>
      <c r="U175" s="1">
        <f>Table13[[#This Row],[Ship Date]]-Table13[[#This Row],[Order Date]]</f>
        <v>2</v>
      </c>
      <c r="V175" s="1" t="str">
        <f>IF(Table13[[#This Row],[Days to Ship]]&lt;=1, "Fast", IF(Table13[[#This Row],[Days to Ship]]&lt;=3, "Meduim", "High"))</f>
        <v>Meduim</v>
      </c>
      <c r="W175" s="1">
        <v>60130</v>
      </c>
      <c r="X175" s="1" t="s">
        <v>32</v>
      </c>
      <c r="Y175" s="1" t="s">
        <v>255</v>
      </c>
      <c r="Z175" s="1" t="s">
        <v>142</v>
      </c>
      <c r="AA175" s="1" t="s">
        <v>2243</v>
      </c>
      <c r="AB175" s="1" t="s">
        <v>58</v>
      </c>
      <c r="AC175" s="1" t="s">
        <v>2239</v>
      </c>
      <c r="AD175" s="1" t="s">
        <v>81</v>
      </c>
      <c r="AE175" s="1" t="s">
        <v>75</v>
      </c>
      <c r="AF175" s="1"/>
      <c r="AK175" s="1"/>
    </row>
    <row r="176" spans="1:37" x14ac:dyDescent="0.35">
      <c r="A176" s="1">
        <v>315</v>
      </c>
      <c r="B176" s="1" t="str">
        <f>VLOOKUP(Table13[[#This Row],[Customer ID]],'Customer Lookup'!A:B,2,)</f>
        <v>Benjamin Kaufman</v>
      </c>
      <c r="C176" s="1">
        <v>89166</v>
      </c>
      <c r="D176" s="1" t="str">
        <f>_xlfn.XLOOKUP(Table13[[#This Row],[Product Sub-Category]],'Product Lookup'!A:A,'Product Lookup'!B:B)</f>
        <v>Computer Peripherals</v>
      </c>
      <c r="E176" s="1">
        <v>2</v>
      </c>
      <c r="F176" s="4">
        <v>19.98</v>
      </c>
      <c r="G176" s="4">
        <f>Table13[[#This Row],[Unit Price]]*Table13[[#This Row],[Quantity ordered]]</f>
        <v>39.96</v>
      </c>
      <c r="H176" s="1">
        <v>0.05</v>
      </c>
      <c r="I176" s="5">
        <v>0.05</v>
      </c>
      <c r="J1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" s="6">
        <f>Table13[[#This Row],[Total Price(Before Discount)]]*Table13[[#This Row],[Discount]]</f>
        <v>1.9980000000000002</v>
      </c>
      <c r="L176" s="6">
        <f>Table13[[#This Row],[Total Price(Before Discount)]]-Table13[[#This Row],[Discount Amount]]</f>
        <v>37.962000000000003</v>
      </c>
      <c r="M176" s="6" t="str">
        <f>IF(Table13[[#This Row],[Total Price(After Discount)]]&gt;=5000, "High Order", "Low order")</f>
        <v>Low order</v>
      </c>
      <c r="N176" s="2">
        <v>42083</v>
      </c>
      <c r="O176" s="2" t="str">
        <f>TEXT(Table13[[#This Row],[Order Date]],"dddd")</f>
        <v>Friday</v>
      </c>
      <c r="P176" s="2" t="str">
        <f>TEXT(Table13[[#This Row],[Order Date]],"mmmm")</f>
        <v>March</v>
      </c>
      <c r="Q176" s="2" t="str">
        <f>TEXT(Table13[[#This Row],[Order Date]],"yyyy")</f>
        <v>2015</v>
      </c>
      <c r="R176" s="2" t="str">
        <f>TEXT(Table13[[#This Row],[Order Date]], "mmmm yyyy")</f>
        <v>March 2015</v>
      </c>
      <c r="S176" s="2">
        <v>42083</v>
      </c>
      <c r="T176" s="1" t="s">
        <v>50</v>
      </c>
      <c r="U176" s="1">
        <f>Table13[[#This Row],[Ship Date]]-Table13[[#This Row],[Order Date]]</f>
        <v>0</v>
      </c>
      <c r="V176" s="1" t="str">
        <f>IF(Table13[[#This Row],[Days to Ship]]&lt;=1, "Fast", IF(Table13[[#This Row],[Days to Ship]]&lt;=3, "Meduim", "High"))</f>
        <v>Fast</v>
      </c>
      <c r="W176" s="1">
        <v>1007</v>
      </c>
      <c r="X176" s="1" t="s">
        <v>32</v>
      </c>
      <c r="Y176" s="1" t="s">
        <v>272</v>
      </c>
      <c r="Z176" s="1" t="s">
        <v>152</v>
      </c>
      <c r="AA176" s="1" t="s">
        <v>1097</v>
      </c>
      <c r="AB176" s="1" t="s">
        <v>73</v>
      </c>
      <c r="AC176" s="1" t="s">
        <v>144</v>
      </c>
      <c r="AD176" s="1" t="s">
        <v>81</v>
      </c>
      <c r="AE176" s="1" t="s">
        <v>53</v>
      </c>
      <c r="AF176" s="1"/>
      <c r="AK176" s="1"/>
    </row>
    <row r="177" spans="1:37" x14ac:dyDescent="0.35">
      <c r="A177" s="1">
        <v>317</v>
      </c>
      <c r="B177" s="1" t="str">
        <f>VLOOKUP(Table13[[#This Row],[Customer ID]],'Customer Lookup'!A:B,2,)</f>
        <v>Katherine Kearney</v>
      </c>
      <c r="C177" s="1">
        <v>86041</v>
      </c>
      <c r="D177" s="1" t="str">
        <f>_xlfn.XLOOKUP(Table13[[#This Row],[Product Sub-Category]],'Product Lookup'!A:A,'Product Lookup'!B:B)</f>
        <v>Furnishings</v>
      </c>
      <c r="E177" s="1">
        <v>9</v>
      </c>
      <c r="F177" s="4">
        <v>7.38</v>
      </c>
      <c r="G177" s="4">
        <f>Table13[[#This Row],[Unit Price]]*Table13[[#This Row],[Quantity ordered]]</f>
        <v>66.42</v>
      </c>
      <c r="H177" s="1">
        <v>0.05</v>
      </c>
      <c r="I177" s="5">
        <v>0.05</v>
      </c>
      <c r="J1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" s="6">
        <f>Table13[[#This Row],[Total Price(Before Discount)]]*Table13[[#This Row],[Discount]]</f>
        <v>3.3210000000000002</v>
      </c>
      <c r="L177" s="6">
        <f>Table13[[#This Row],[Total Price(Before Discount)]]-Table13[[#This Row],[Discount Amount]]</f>
        <v>63.099000000000004</v>
      </c>
      <c r="M177" s="6" t="str">
        <f>IF(Table13[[#This Row],[Total Price(After Discount)]]&gt;=5000, "High Order", "Low order")</f>
        <v>Low order</v>
      </c>
      <c r="N177" s="2">
        <v>42172</v>
      </c>
      <c r="O177" s="2" t="str">
        <f>TEXT(Table13[[#This Row],[Order Date]],"dddd")</f>
        <v>Wednesday</v>
      </c>
      <c r="P177" s="2" t="str">
        <f>TEXT(Table13[[#This Row],[Order Date]],"mmmm")</f>
        <v>June</v>
      </c>
      <c r="Q177" s="2" t="str">
        <f>TEXT(Table13[[#This Row],[Order Date]],"yyyy")</f>
        <v>2015</v>
      </c>
      <c r="R177" s="2" t="str">
        <f>TEXT(Table13[[#This Row],[Order Date]], "mmmm yyyy")</f>
        <v>June 2015</v>
      </c>
      <c r="S177" s="2">
        <v>42173</v>
      </c>
      <c r="T177" s="1" t="s">
        <v>31</v>
      </c>
      <c r="U177" s="1">
        <f>Table13[[#This Row],[Ship Date]]-Table13[[#This Row],[Order Date]]</f>
        <v>1</v>
      </c>
      <c r="V177" s="1" t="str">
        <f>IF(Table13[[#This Row],[Days to Ship]]&lt;=1, "Fast", IF(Table13[[#This Row],[Days to Ship]]&lt;=3, "Meduim", "High"))</f>
        <v>Fast</v>
      </c>
      <c r="W177" s="1">
        <v>91945</v>
      </c>
      <c r="X177" s="1" t="s">
        <v>32</v>
      </c>
      <c r="Y177" s="1" t="s">
        <v>273</v>
      </c>
      <c r="Z177" s="1" t="s">
        <v>37</v>
      </c>
      <c r="AA177" s="1" t="s">
        <v>1097</v>
      </c>
      <c r="AB177" s="1" t="s">
        <v>34</v>
      </c>
      <c r="AC177" s="1" t="s">
        <v>52</v>
      </c>
      <c r="AD177" s="1" t="s">
        <v>81</v>
      </c>
      <c r="AE177" s="1" t="s">
        <v>53</v>
      </c>
      <c r="AF177" s="1"/>
      <c r="AK177" s="1"/>
    </row>
    <row r="178" spans="1:37" x14ac:dyDescent="0.35">
      <c r="A178" s="1">
        <v>317</v>
      </c>
      <c r="B178" s="1" t="str">
        <f>VLOOKUP(Table13[[#This Row],[Customer ID]],'Customer Lookup'!A:B,2,)</f>
        <v>Katherine Kearney</v>
      </c>
      <c r="C178" s="1">
        <v>86041</v>
      </c>
      <c r="D178" s="1" t="str">
        <f>_xlfn.XLOOKUP(Table13[[#This Row],[Product Sub-Category]],'Product Lookup'!A:A,'Product Lookup'!B:B)</f>
        <v>Paper</v>
      </c>
      <c r="E178" s="1">
        <v>17</v>
      </c>
      <c r="F178" s="4">
        <v>5.98</v>
      </c>
      <c r="G178" s="4">
        <f>Table13[[#This Row],[Unit Price]]*Table13[[#This Row],[Quantity ordered]]</f>
        <v>101.66000000000001</v>
      </c>
      <c r="H178" s="1">
        <v>0.05</v>
      </c>
      <c r="I178" s="5">
        <v>0.05</v>
      </c>
      <c r="J1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" s="6">
        <f>Table13[[#This Row],[Total Price(Before Discount)]]*Table13[[#This Row],[Discount]]</f>
        <v>5.0830000000000011</v>
      </c>
      <c r="L178" s="6">
        <f>Table13[[#This Row],[Total Price(Before Discount)]]-Table13[[#This Row],[Discount Amount]]</f>
        <v>96.577000000000012</v>
      </c>
      <c r="M178" s="6" t="str">
        <f>IF(Table13[[#This Row],[Total Price(After Discount)]]&gt;=5000, "High Order", "Low order")</f>
        <v>Low order</v>
      </c>
      <c r="N178" s="2">
        <v>42172</v>
      </c>
      <c r="O178" s="2" t="str">
        <f>TEXT(Table13[[#This Row],[Order Date]],"dddd")</f>
        <v>Wednesday</v>
      </c>
      <c r="P178" s="2" t="str">
        <f>TEXT(Table13[[#This Row],[Order Date]],"mmmm")</f>
        <v>June</v>
      </c>
      <c r="Q178" s="2" t="str">
        <f>TEXT(Table13[[#This Row],[Order Date]],"yyyy")</f>
        <v>2015</v>
      </c>
      <c r="R178" s="2" t="str">
        <f>TEXT(Table13[[#This Row],[Order Date]], "mmmm yyyy")</f>
        <v>June 2015</v>
      </c>
      <c r="S178" s="2">
        <v>42173</v>
      </c>
      <c r="T178" s="1" t="s">
        <v>31</v>
      </c>
      <c r="U178" s="1">
        <f>Table13[[#This Row],[Ship Date]]-Table13[[#This Row],[Order Date]]</f>
        <v>1</v>
      </c>
      <c r="V178" s="1" t="str">
        <f>IF(Table13[[#This Row],[Days to Ship]]&lt;=1, "Fast", IF(Table13[[#This Row],[Days to Ship]]&lt;=3, "Meduim", "High"))</f>
        <v>Fast</v>
      </c>
      <c r="W178" s="1">
        <v>91945</v>
      </c>
      <c r="X178" s="1" t="s">
        <v>32</v>
      </c>
      <c r="Y178" s="1" t="s">
        <v>273</v>
      </c>
      <c r="Z178" s="1" t="s">
        <v>37</v>
      </c>
      <c r="AA178" s="1" t="s">
        <v>1097</v>
      </c>
      <c r="AB178" s="1" t="s">
        <v>58</v>
      </c>
      <c r="AC178" s="1" t="s">
        <v>83</v>
      </c>
      <c r="AD178" s="1" t="s">
        <v>81</v>
      </c>
      <c r="AE178" s="1" t="s">
        <v>53</v>
      </c>
      <c r="AF178" s="1"/>
      <c r="AK178" s="1"/>
    </row>
    <row r="179" spans="1:37" x14ac:dyDescent="0.35">
      <c r="A179" s="1">
        <v>317</v>
      </c>
      <c r="B179" s="1" t="str">
        <f>VLOOKUP(Table13[[#This Row],[Customer ID]],'Customer Lookup'!A:B,2,)</f>
        <v>Katherine Kearney</v>
      </c>
      <c r="C179" s="1">
        <v>86041</v>
      </c>
      <c r="D179" s="1" t="str">
        <f>_xlfn.XLOOKUP(Table13[[#This Row],[Product Sub-Category]],'Product Lookup'!A:A,'Product Lookup'!B:B)</f>
        <v>Storage</v>
      </c>
      <c r="E179" s="1">
        <v>12</v>
      </c>
      <c r="F179" s="4">
        <v>15.42</v>
      </c>
      <c r="G179" s="4">
        <f>Table13[[#This Row],[Unit Price]]*Table13[[#This Row],[Quantity ordered]]</f>
        <v>185.04</v>
      </c>
      <c r="H179" s="1">
        <v>0.05</v>
      </c>
      <c r="I179" s="5">
        <v>0.05</v>
      </c>
      <c r="J1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" s="6">
        <f>Table13[[#This Row],[Total Price(Before Discount)]]*Table13[[#This Row],[Discount]]</f>
        <v>9.2520000000000007</v>
      </c>
      <c r="L179" s="6">
        <f>Table13[[#This Row],[Total Price(Before Discount)]]-Table13[[#This Row],[Discount Amount]]</f>
        <v>175.78799999999998</v>
      </c>
      <c r="M179" s="6" t="str">
        <f>IF(Table13[[#This Row],[Total Price(After Discount)]]&gt;=5000, "High Order", "Low order")</f>
        <v>Low order</v>
      </c>
      <c r="N179" s="2">
        <v>42172</v>
      </c>
      <c r="O179" s="2" t="str">
        <f>TEXT(Table13[[#This Row],[Order Date]],"dddd")</f>
        <v>Wednesday</v>
      </c>
      <c r="P179" s="2" t="str">
        <f>TEXT(Table13[[#This Row],[Order Date]],"mmmm")</f>
        <v>June</v>
      </c>
      <c r="Q179" s="2" t="str">
        <f>TEXT(Table13[[#This Row],[Order Date]],"yyyy")</f>
        <v>2015</v>
      </c>
      <c r="R179" s="2" t="str">
        <f>TEXT(Table13[[#This Row],[Order Date]], "mmmm yyyy")</f>
        <v>June 2015</v>
      </c>
      <c r="S179" s="2">
        <v>42173</v>
      </c>
      <c r="T179" s="1" t="s">
        <v>31</v>
      </c>
      <c r="U179" s="1">
        <f>Table13[[#This Row],[Ship Date]]-Table13[[#This Row],[Order Date]]</f>
        <v>1</v>
      </c>
      <c r="V179" s="1" t="str">
        <f>IF(Table13[[#This Row],[Days to Ship]]&lt;=1, "Fast", IF(Table13[[#This Row],[Days to Ship]]&lt;=3, "Meduim", "High"))</f>
        <v>Fast</v>
      </c>
      <c r="W179" s="1">
        <v>91945</v>
      </c>
      <c r="X179" s="1" t="s">
        <v>32</v>
      </c>
      <c r="Y179" s="1" t="s">
        <v>273</v>
      </c>
      <c r="Z179" s="1" t="s">
        <v>37</v>
      </c>
      <c r="AA179" s="1" t="s">
        <v>2243</v>
      </c>
      <c r="AB179" s="1" t="s">
        <v>58</v>
      </c>
      <c r="AC179" s="1" t="s">
        <v>119</v>
      </c>
      <c r="AD179" s="1" t="s">
        <v>81</v>
      </c>
      <c r="AE179" s="1" t="s">
        <v>53</v>
      </c>
      <c r="AF179" s="1"/>
      <c r="AK179" s="1"/>
    </row>
    <row r="180" spans="1:37" x14ac:dyDescent="0.35">
      <c r="A180" s="1">
        <v>321</v>
      </c>
      <c r="B180" s="1" t="str">
        <f>VLOOKUP(Table13[[#This Row],[Customer ID]],'Customer Lookup'!A:B,2,)</f>
        <v>Arthur Lowe Nash</v>
      </c>
      <c r="C180" s="1">
        <v>91057</v>
      </c>
      <c r="D180" s="1" t="str">
        <f>_xlfn.XLOOKUP(Table13[[#This Row],[Product Sub-Category]],'Product Lookup'!A:A,'Product Lookup'!B:B)</f>
        <v>Computer Peripherals</v>
      </c>
      <c r="E180" s="1">
        <v>11</v>
      </c>
      <c r="F180" s="4">
        <v>8.33</v>
      </c>
      <c r="G180" s="4">
        <f>Table13[[#This Row],[Unit Price]]*Table13[[#This Row],[Quantity ordered]]</f>
        <v>91.63</v>
      </c>
      <c r="H180" s="1">
        <v>0.05</v>
      </c>
      <c r="I180" s="5">
        <v>0.05</v>
      </c>
      <c r="J1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" s="6">
        <f>Table13[[#This Row],[Total Price(Before Discount)]]*Table13[[#This Row],[Discount]]</f>
        <v>4.5815000000000001</v>
      </c>
      <c r="L180" s="6">
        <f>Table13[[#This Row],[Total Price(Before Discount)]]-Table13[[#This Row],[Discount Amount]]</f>
        <v>87.04849999999999</v>
      </c>
      <c r="M180" s="6" t="str">
        <f>IF(Table13[[#This Row],[Total Price(After Discount)]]&gt;=5000, "High Order", "Low order")</f>
        <v>Low order</v>
      </c>
      <c r="N180" s="2">
        <v>42098</v>
      </c>
      <c r="O180" s="2" t="str">
        <f>TEXT(Table13[[#This Row],[Order Date]],"dddd")</f>
        <v>Saturday</v>
      </c>
      <c r="P180" s="2" t="str">
        <f>TEXT(Table13[[#This Row],[Order Date]],"mmmm")</f>
        <v>April</v>
      </c>
      <c r="Q180" s="2" t="str">
        <f>TEXT(Table13[[#This Row],[Order Date]],"yyyy")</f>
        <v>2015</v>
      </c>
      <c r="R180" s="2" t="str">
        <f>TEXT(Table13[[#This Row],[Order Date]], "mmmm yyyy")</f>
        <v>April 2015</v>
      </c>
      <c r="S180" s="2">
        <v>42103</v>
      </c>
      <c r="T180" s="1" t="s">
        <v>98</v>
      </c>
      <c r="U180" s="1">
        <f>Table13[[#This Row],[Ship Date]]-Table13[[#This Row],[Order Date]]</f>
        <v>5</v>
      </c>
      <c r="V180" s="1" t="str">
        <f>IF(Table13[[#This Row],[Days to Ship]]&lt;=1, "Fast", IF(Table13[[#This Row],[Days to Ship]]&lt;=3, "Meduim", "High"))</f>
        <v>High</v>
      </c>
      <c r="W180" s="1">
        <v>20854</v>
      </c>
      <c r="X180" s="1" t="s">
        <v>32</v>
      </c>
      <c r="Y180" s="1" t="s">
        <v>274</v>
      </c>
      <c r="Z180" s="1" t="s">
        <v>268</v>
      </c>
      <c r="AA180" s="1" t="s">
        <v>2244</v>
      </c>
      <c r="AB180" s="1" t="s">
        <v>73</v>
      </c>
      <c r="AC180" s="1" t="s">
        <v>144</v>
      </c>
      <c r="AD180" s="1" t="s">
        <v>104</v>
      </c>
      <c r="AE180" s="1" t="s">
        <v>44</v>
      </c>
      <c r="AF180" s="1"/>
      <c r="AK180" s="1"/>
    </row>
    <row r="181" spans="1:37" x14ac:dyDescent="0.35">
      <c r="A181" s="1">
        <v>326</v>
      </c>
      <c r="B181" s="1" t="str">
        <f>VLOOKUP(Table13[[#This Row],[Customer ID]],'Customer Lookup'!A:B,2,)</f>
        <v>Brenda May</v>
      </c>
      <c r="C181" s="1">
        <v>90973</v>
      </c>
      <c r="D181" s="1" t="str">
        <f>_xlfn.XLOOKUP(Table13[[#This Row],[Product Sub-Category]],'Product Lookup'!A:A,'Product Lookup'!B:B)</f>
        <v>Telephones</v>
      </c>
      <c r="E181" s="1">
        <v>4</v>
      </c>
      <c r="F181" s="4">
        <v>7.99</v>
      </c>
      <c r="G181" s="4">
        <f>Table13[[#This Row],[Unit Price]]*Table13[[#This Row],[Quantity ordered]]</f>
        <v>31.96</v>
      </c>
      <c r="H181" s="1">
        <v>0.05</v>
      </c>
      <c r="I181" s="5">
        <v>0.05</v>
      </c>
      <c r="J1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" s="6">
        <f>Table13[[#This Row],[Total Price(Before Discount)]]*Table13[[#This Row],[Discount]]</f>
        <v>1.5980000000000001</v>
      </c>
      <c r="L181" s="6">
        <f>Table13[[#This Row],[Total Price(Before Discount)]]-Table13[[#This Row],[Discount Amount]]</f>
        <v>30.362000000000002</v>
      </c>
      <c r="M181" s="6" t="str">
        <f>IF(Table13[[#This Row],[Total Price(After Discount)]]&gt;=5000, "High Order", "Low order")</f>
        <v>Low order</v>
      </c>
      <c r="N181" s="2">
        <v>42164</v>
      </c>
      <c r="O181" s="2" t="str">
        <f>TEXT(Table13[[#This Row],[Order Date]],"dddd")</f>
        <v>Tuesday</v>
      </c>
      <c r="P181" s="2" t="str">
        <f>TEXT(Table13[[#This Row],[Order Date]],"mmmm")</f>
        <v>June</v>
      </c>
      <c r="Q181" s="2" t="str">
        <f>TEXT(Table13[[#This Row],[Order Date]],"yyyy")</f>
        <v>2015</v>
      </c>
      <c r="R181" s="2" t="str">
        <f>TEXT(Table13[[#This Row],[Order Date]], "mmmm yyyy")</f>
        <v>June 2015</v>
      </c>
      <c r="S181" s="2">
        <v>42165</v>
      </c>
      <c r="T181" s="1" t="s">
        <v>31</v>
      </c>
      <c r="U181" s="1">
        <f>Table13[[#This Row],[Ship Date]]-Table13[[#This Row],[Order Date]]</f>
        <v>1</v>
      </c>
      <c r="V181" s="1" t="str">
        <f>IF(Table13[[#This Row],[Days to Ship]]&lt;=1, "Fast", IF(Table13[[#This Row],[Days to Ship]]&lt;=3, "Meduim", "High"))</f>
        <v>Fast</v>
      </c>
      <c r="W181" s="1">
        <v>60510</v>
      </c>
      <c r="X181" s="1" t="s">
        <v>32</v>
      </c>
      <c r="Y181" s="1" t="s">
        <v>275</v>
      </c>
      <c r="Z181" s="1" t="s">
        <v>142</v>
      </c>
      <c r="AA181" s="1" t="s">
        <v>2243</v>
      </c>
      <c r="AB181" s="1" t="s">
        <v>73</v>
      </c>
      <c r="AC181" s="1" t="s">
        <v>2234</v>
      </c>
      <c r="AD181" s="1" t="s">
        <v>104</v>
      </c>
      <c r="AE181" s="1" t="s">
        <v>75</v>
      </c>
      <c r="AF181" s="1"/>
      <c r="AK181" s="1"/>
    </row>
    <row r="182" spans="1:37" x14ac:dyDescent="0.35">
      <c r="A182" s="1">
        <v>329</v>
      </c>
      <c r="B182" s="1" t="str">
        <f>VLOOKUP(Table13[[#This Row],[Customer ID]],'Customer Lookup'!A:B,2,)</f>
        <v>Faye Dyer</v>
      </c>
      <c r="C182" s="1">
        <v>89726</v>
      </c>
      <c r="D182" s="1" t="str">
        <f>_xlfn.XLOOKUP(Table13[[#This Row],[Product Sub-Category]],'Product Lookup'!A:A,'Product Lookup'!B:B)</f>
        <v>Tables</v>
      </c>
      <c r="E182" s="1">
        <v>5</v>
      </c>
      <c r="F182" s="4">
        <v>296.18</v>
      </c>
      <c r="G182" s="4">
        <f>Table13[[#This Row],[Unit Price]]*Table13[[#This Row],[Quantity ordered]]</f>
        <v>1480.9</v>
      </c>
      <c r="H182" s="1">
        <v>0.1</v>
      </c>
      <c r="I182" s="5">
        <v>0.1</v>
      </c>
      <c r="J1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2" s="6">
        <f>Table13[[#This Row],[Total Price(Before Discount)]]*Table13[[#This Row],[Discount]]</f>
        <v>148.09</v>
      </c>
      <c r="L182" s="6">
        <f>Table13[[#This Row],[Total Price(Before Discount)]]-Table13[[#This Row],[Discount Amount]]</f>
        <v>1332.8100000000002</v>
      </c>
      <c r="M182" s="6" t="str">
        <f>IF(Table13[[#This Row],[Total Price(After Discount)]]&gt;=5000, "High Order", "Low order")</f>
        <v>Low order</v>
      </c>
      <c r="N182" s="2">
        <v>42108</v>
      </c>
      <c r="O182" s="2" t="str">
        <f>TEXT(Table13[[#This Row],[Order Date]],"dddd")</f>
        <v>Tuesday</v>
      </c>
      <c r="P182" s="2" t="str">
        <f>TEXT(Table13[[#This Row],[Order Date]],"mmmm")</f>
        <v>April</v>
      </c>
      <c r="Q182" s="2" t="str">
        <f>TEXT(Table13[[#This Row],[Order Date]],"yyyy")</f>
        <v>2015</v>
      </c>
      <c r="R182" s="2" t="str">
        <f>TEXT(Table13[[#This Row],[Order Date]], "mmmm yyyy")</f>
        <v>April 2015</v>
      </c>
      <c r="S182" s="2">
        <v>42109</v>
      </c>
      <c r="T182" s="1" t="s">
        <v>50</v>
      </c>
      <c r="U182" s="1">
        <f>Table13[[#This Row],[Ship Date]]-Table13[[#This Row],[Order Date]]</f>
        <v>1</v>
      </c>
      <c r="V182" s="1" t="str">
        <f>IF(Table13[[#This Row],[Days to Ship]]&lt;=1, "Fast", IF(Table13[[#This Row],[Days to Ship]]&lt;=3, "Meduim", "High"))</f>
        <v>Fast</v>
      </c>
      <c r="W182" s="1">
        <v>4073</v>
      </c>
      <c r="X182" s="1" t="s">
        <v>32</v>
      </c>
      <c r="Y182" s="1" t="s">
        <v>276</v>
      </c>
      <c r="Z182" s="1" t="s">
        <v>147</v>
      </c>
      <c r="AA182" s="1" t="s">
        <v>2243</v>
      </c>
      <c r="AB182" s="1" t="s">
        <v>34</v>
      </c>
      <c r="AC182" s="1" t="s">
        <v>123</v>
      </c>
      <c r="AD182" s="1" t="s">
        <v>42</v>
      </c>
      <c r="AE182" s="1" t="s">
        <v>108</v>
      </c>
      <c r="AF182" s="1"/>
      <c r="AK182" s="1"/>
    </row>
    <row r="183" spans="1:37" x14ac:dyDescent="0.35">
      <c r="A183" s="1">
        <v>331</v>
      </c>
      <c r="B183" s="1" t="str">
        <f>VLOOKUP(Table13[[#This Row],[Customer ID]],'Customer Lookup'!A:B,2,)</f>
        <v>Bradley Pollock</v>
      </c>
      <c r="C183" s="1">
        <v>89726</v>
      </c>
      <c r="D183" s="1" t="str">
        <f>_xlfn.XLOOKUP(Table13[[#This Row],[Product Sub-Category]],'Product Lookup'!A:A,'Product Lookup'!B:B)</f>
        <v>Computer Peripherals</v>
      </c>
      <c r="E183" s="1">
        <v>8</v>
      </c>
      <c r="F183" s="4">
        <v>29.1</v>
      </c>
      <c r="G183" s="4">
        <f>Table13[[#This Row],[Unit Price]]*Table13[[#This Row],[Quantity ordered]]</f>
        <v>232.8</v>
      </c>
      <c r="H183" s="1">
        <v>0.05</v>
      </c>
      <c r="I183" s="5">
        <v>0.05</v>
      </c>
      <c r="J1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" s="6">
        <f>Table13[[#This Row],[Total Price(Before Discount)]]*Table13[[#This Row],[Discount]]</f>
        <v>11.64</v>
      </c>
      <c r="L183" s="6">
        <f>Table13[[#This Row],[Total Price(Before Discount)]]-Table13[[#This Row],[Discount Amount]]</f>
        <v>221.16000000000003</v>
      </c>
      <c r="M183" s="6" t="str">
        <f>IF(Table13[[#This Row],[Total Price(After Discount)]]&gt;=5000, "High Order", "Low order")</f>
        <v>Low order</v>
      </c>
      <c r="N183" s="2">
        <v>42108</v>
      </c>
      <c r="O183" s="2" t="str">
        <f>TEXT(Table13[[#This Row],[Order Date]],"dddd")</f>
        <v>Tuesday</v>
      </c>
      <c r="P183" s="2" t="str">
        <f>TEXT(Table13[[#This Row],[Order Date]],"mmmm")</f>
        <v>April</v>
      </c>
      <c r="Q183" s="2" t="str">
        <f>TEXT(Table13[[#This Row],[Order Date]],"yyyy")</f>
        <v>2015</v>
      </c>
      <c r="R183" s="2" t="str">
        <f>TEXT(Table13[[#This Row],[Order Date]], "mmmm yyyy")</f>
        <v>April 2015</v>
      </c>
      <c r="S183" s="2">
        <v>42110</v>
      </c>
      <c r="T183" s="1" t="s">
        <v>50</v>
      </c>
      <c r="U183" s="1">
        <f>Table13[[#This Row],[Ship Date]]-Table13[[#This Row],[Order Date]]</f>
        <v>2</v>
      </c>
      <c r="V183" s="1" t="str">
        <f>IF(Table13[[#This Row],[Days to Ship]]&lt;=1, "Fast", IF(Table13[[#This Row],[Days to Ship]]&lt;=3, "Meduim", "High"))</f>
        <v>Meduim</v>
      </c>
      <c r="W183" s="1">
        <v>3045</v>
      </c>
      <c r="X183" s="1" t="s">
        <v>22</v>
      </c>
      <c r="Y183" s="1" t="s">
        <v>277</v>
      </c>
      <c r="Z183" s="1" t="s">
        <v>155</v>
      </c>
      <c r="AA183" s="1" t="s">
        <v>1097</v>
      </c>
      <c r="AB183" s="1" t="s">
        <v>73</v>
      </c>
      <c r="AC183" s="1" t="s">
        <v>144</v>
      </c>
      <c r="AD183" s="1" t="s">
        <v>42</v>
      </c>
      <c r="AE183" s="1" t="s">
        <v>53</v>
      </c>
      <c r="AF183" s="1"/>
      <c r="AK183" s="1"/>
    </row>
    <row r="184" spans="1:37" x14ac:dyDescent="0.35">
      <c r="A184" s="1">
        <v>335</v>
      </c>
      <c r="B184" s="1" t="str">
        <f>VLOOKUP(Table13[[#This Row],[Customer ID]],'Customer Lookup'!A:B,2,)</f>
        <v>Curtis O'Connell</v>
      </c>
      <c r="C184" s="1">
        <v>87277</v>
      </c>
      <c r="D184" s="1" t="str">
        <f>_xlfn.XLOOKUP(Table13[[#This Row],[Product Sub-Category]],'Product Lookup'!A:A,'Product Lookup'!B:B)</f>
        <v>Chairs</v>
      </c>
      <c r="E184" s="1">
        <v>14</v>
      </c>
      <c r="F184" s="4">
        <v>276.2</v>
      </c>
      <c r="G184" s="4">
        <f>Table13[[#This Row],[Unit Price]]*Table13[[#This Row],[Quantity ordered]]</f>
        <v>3866.7999999999997</v>
      </c>
      <c r="H184" s="1">
        <v>0.1</v>
      </c>
      <c r="I184" s="5">
        <v>0.1</v>
      </c>
      <c r="J1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4" s="6">
        <f>Table13[[#This Row],[Total Price(Before Discount)]]*Table13[[#This Row],[Discount]]</f>
        <v>386.68</v>
      </c>
      <c r="L184" s="6">
        <f>Table13[[#This Row],[Total Price(Before Discount)]]-Table13[[#This Row],[Discount Amount]]</f>
        <v>3480.12</v>
      </c>
      <c r="M184" s="6" t="str">
        <f>IF(Table13[[#This Row],[Total Price(After Discount)]]&gt;=5000, "High Order", "Low order")</f>
        <v>Low order</v>
      </c>
      <c r="N184" s="2">
        <v>42128</v>
      </c>
      <c r="O184" s="2" t="str">
        <f>TEXT(Table13[[#This Row],[Order Date]],"dddd")</f>
        <v>Monday</v>
      </c>
      <c r="P184" s="2" t="str">
        <f>TEXT(Table13[[#This Row],[Order Date]],"mmmm")</f>
        <v>May</v>
      </c>
      <c r="Q184" s="2" t="str">
        <f>TEXT(Table13[[#This Row],[Order Date]],"yyyy")</f>
        <v>2015</v>
      </c>
      <c r="R184" s="2" t="str">
        <f>TEXT(Table13[[#This Row],[Order Date]], "mmmm yyyy")</f>
        <v>May 2015</v>
      </c>
      <c r="S184" s="2">
        <v>42129</v>
      </c>
      <c r="T184" s="1" t="s">
        <v>41</v>
      </c>
      <c r="U184" s="1">
        <f>Table13[[#This Row],[Ship Date]]-Table13[[#This Row],[Order Date]]</f>
        <v>1</v>
      </c>
      <c r="V184" s="1" t="str">
        <f>IF(Table13[[#This Row],[Days to Ship]]&lt;=1, "Fast", IF(Table13[[#This Row],[Days to Ship]]&lt;=3, "Meduim", "High"))</f>
        <v>Fast</v>
      </c>
      <c r="W184" s="1">
        <v>97504</v>
      </c>
      <c r="X184" s="1" t="s">
        <v>32</v>
      </c>
      <c r="Y184" s="1" t="s">
        <v>279</v>
      </c>
      <c r="Z184" s="1" t="s">
        <v>90</v>
      </c>
      <c r="AA184" s="1" t="s">
        <v>1097</v>
      </c>
      <c r="AB184" s="1" t="s">
        <v>34</v>
      </c>
      <c r="AC184" s="1" t="s">
        <v>35</v>
      </c>
      <c r="AD184" s="1" t="s">
        <v>81</v>
      </c>
      <c r="AE184" s="1" t="s">
        <v>178</v>
      </c>
      <c r="AF184" s="1"/>
      <c r="AK184" s="1"/>
    </row>
    <row r="185" spans="1:37" x14ac:dyDescent="0.35">
      <c r="A185" s="1">
        <v>335</v>
      </c>
      <c r="B185" s="1" t="str">
        <f>VLOOKUP(Table13[[#This Row],[Customer ID]],'Customer Lookup'!A:B,2,)</f>
        <v>Curtis O'Connell</v>
      </c>
      <c r="C185" s="1">
        <v>87277</v>
      </c>
      <c r="D185" s="1" t="str">
        <f>_xlfn.XLOOKUP(Table13[[#This Row],[Product Sub-Category]],'Product Lookup'!A:A,'Product Lookup'!B:B)</f>
        <v>Furnishings</v>
      </c>
      <c r="E185" s="1">
        <v>1</v>
      </c>
      <c r="F185" s="4">
        <v>6.28</v>
      </c>
      <c r="G185" s="4">
        <f>Table13[[#This Row],[Unit Price]]*Table13[[#This Row],[Quantity ordered]]</f>
        <v>6.28</v>
      </c>
      <c r="H185" s="1">
        <v>0.05</v>
      </c>
      <c r="I185" s="5">
        <v>0.05</v>
      </c>
      <c r="J1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" s="6">
        <f>Table13[[#This Row],[Total Price(Before Discount)]]*Table13[[#This Row],[Discount]]</f>
        <v>0.31400000000000006</v>
      </c>
      <c r="L185" s="6">
        <f>Table13[[#This Row],[Total Price(Before Discount)]]-Table13[[#This Row],[Discount Amount]]</f>
        <v>5.9660000000000002</v>
      </c>
      <c r="M185" s="6" t="str">
        <f>IF(Table13[[#This Row],[Total Price(After Discount)]]&gt;=5000, "High Order", "Low order")</f>
        <v>Low order</v>
      </c>
      <c r="N185" s="2">
        <v>42128</v>
      </c>
      <c r="O185" s="2" t="str">
        <f>TEXT(Table13[[#This Row],[Order Date]],"dddd")</f>
        <v>Monday</v>
      </c>
      <c r="P185" s="2" t="str">
        <f>TEXT(Table13[[#This Row],[Order Date]],"mmmm")</f>
        <v>May</v>
      </c>
      <c r="Q185" s="2" t="str">
        <f>TEXT(Table13[[#This Row],[Order Date]],"yyyy")</f>
        <v>2015</v>
      </c>
      <c r="R185" s="2" t="str">
        <f>TEXT(Table13[[#This Row],[Order Date]], "mmmm yyyy")</f>
        <v>May 2015</v>
      </c>
      <c r="S185" s="2">
        <v>42128</v>
      </c>
      <c r="T185" s="1" t="s">
        <v>41</v>
      </c>
      <c r="U185" s="1">
        <f>Table13[[#This Row],[Ship Date]]-Table13[[#This Row],[Order Date]]</f>
        <v>0</v>
      </c>
      <c r="V185" s="1" t="str">
        <f>IF(Table13[[#This Row],[Days to Ship]]&lt;=1, "Fast", IF(Table13[[#This Row],[Days to Ship]]&lt;=3, "Meduim", "High"))</f>
        <v>Fast</v>
      </c>
      <c r="W185" s="1">
        <v>97504</v>
      </c>
      <c r="X185" s="1" t="s">
        <v>32</v>
      </c>
      <c r="Y185" s="1" t="s">
        <v>279</v>
      </c>
      <c r="Z185" s="1" t="s">
        <v>90</v>
      </c>
      <c r="AA185" s="1" t="s">
        <v>2243</v>
      </c>
      <c r="AB185" s="1" t="s">
        <v>34</v>
      </c>
      <c r="AC185" s="1" t="s">
        <v>52</v>
      </c>
      <c r="AD185" s="1" t="s">
        <v>81</v>
      </c>
      <c r="AE185" s="1" t="s">
        <v>53</v>
      </c>
      <c r="AF185" s="1"/>
      <c r="AK185" s="1"/>
    </row>
    <row r="186" spans="1:37" x14ac:dyDescent="0.35">
      <c r="A186" s="1">
        <v>339</v>
      </c>
      <c r="B186" s="1" t="str">
        <f>VLOOKUP(Table13[[#This Row],[Customer ID]],'Customer Lookup'!A:B,2,)</f>
        <v>Bobby Clements</v>
      </c>
      <c r="C186" s="1">
        <v>90583</v>
      </c>
      <c r="D186" s="1" t="str">
        <f>_xlfn.XLOOKUP(Table13[[#This Row],[Product Sub-Category]],'Product Lookup'!A:A,'Product Lookup'!B:B)</f>
        <v>Appliances</v>
      </c>
      <c r="E186" s="1">
        <v>5</v>
      </c>
      <c r="F186" s="4">
        <v>7.77</v>
      </c>
      <c r="G186" s="4">
        <f>Table13[[#This Row],[Unit Price]]*Table13[[#This Row],[Quantity ordered]]</f>
        <v>38.849999999999994</v>
      </c>
      <c r="H186" s="1">
        <v>0.05</v>
      </c>
      <c r="I186" s="5">
        <v>0.05</v>
      </c>
      <c r="J1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" s="6">
        <f>Table13[[#This Row],[Total Price(Before Discount)]]*Table13[[#This Row],[Discount]]</f>
        <v>1.9424999999999999</v>
      </c>
      <c r="L186" s="6">
        <f>Table13[[#This Row],[Total Price(Before Discount)]]-Table13[[#This Row],[Discount Amount]]</f>
        <v>36.907499999999992</v>
      </c>
      <c r="M186" s="6" t="str">
        <f>IF(Table13[[#This Row],[Total Price(After Discount)]]&gt;=5000, "High Order", "Low order")</f>
        <v>Low order</v>
      </c>
      <c r="N186" s="2">
        <v>42080</v>
      </c>
      <c r="O186" s="2" t="str">
        <f>TEXT(Table13[[#This Row],[Order Date]],"dddd")</f>
        <v>Tuesday</v>
      </c>
      <c r="P186" s="2" t="str">
        <f>TEXT(Table13[[#This Row],[Order Date]],"mmmm")</f>
        <v>March</v>
      </c>
      <c r="Q186" s="2" t="str">
        <f>TEXT(Table13[[#This Row],[Order Date]],"yyyy")</f>
        <v>2015</v>
      </c>
      <c r="R186" s="2" t="str">
        <f>TEXT(Table13[[#This Row],[Order Date]], "mmmm yyyy")</f>
        <v>March 2015</v>
      </c>
      <c r="S186" s="2">
        <v>42081</v>
      </c>
      <c r="T186" s="1" t="s">
        <v>50</v>
      </c>
      <c r="U186" s="1">
        <f>Table13[[#This Row],[Ship Date]]-Table13[[#This Row],[Order Date]]</f>
        <v>1</v>
      </c>
      <c r="V186" s="1" t="str">
        <f>IF(Table13[[#This Row],[Days to Ship]]&lt;=1, "Fast", IF(Table13[[#This Row],[Days to Ship]]&lt;=3, "Meduim", "High"))</f>
        <v>Fast</v>
      </c>
      <c r="W186" s="1">
        <v>43229</v>
      </c>
      <c r="X186" s="1" t="s">
        <v>32</v>
      </c>
      <c r="Y186" s="1" t="s">
        <v>280</v>
      </c>
      <c r="Z186" s="1" t="s">
        <v>124</v>
      </c>
      <c r="AA186" s="1" t="s">
        <v>2243</v>
      </c>
      <c r="AB186" s="1" t="s">
        <v>58</v>
      </c>
      <c r="AC186" s="1" t="s">
        <v>196</v>
      </c>
      <c r="AD186" s="1" t="s">
        <v>81</v>
      </c>
      <c r="AE186" s="1" t="s">
        <v>53</v>
      </c>
      <c r="AF186" s="1"/>
      <c r="AK186" s="1"/>
    </row>
    <row r="187" spans="1:37" x14ac:dyDescent="0.35">
      <c r="A187" s="1">
        <v>339</v>
      </c>
      <c r="B187" s="1" t="str">
        <f>VLOOKUP(Table13[[#This Row],[Customer ID]],'Customer Lookup'!A:B,2,)</f>
        <v>Bobby Clements</v>
      </c>
      <c r="C187" s="1">
        <v>90583</v>
      </c>
      <c r="D187" s="1" t="str">
        <f>_xlfn.XLOOKUP(Table13[[#This Row],[Product Sub-Category]],'Product Lookup'!A:A,'Product Lookup'!B:B)</f>
        <v>Furnishings</v>
      </c>
      <c r="E187" s="1">
        <v>15</v>
      </c>
      <c r="F187" s="4">
        <v>7.59</v>
      </c>
      <c r="G187" s="4">
        <f>Table13[[#This Row],[Unit Price]]*Table13[[#This Row],[Quantity ordered]]</f>
        <v>113.85</v>
      </c>
      <c r="H187" s="1">
        <v>0.05</v>
      </c>
      <c r="I187" s="5">
        <v>0.05</v>
      </c>
      <c r="J1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" s="6">
        <f>Table13[[#This Row],[Total Price(Before Discount)]]*Table13[[#This Row],[Discount]]</f>
        <v>5.6924999999999999</v>
      </c>
      <c r="L187" s="6">
        <f>Table13[[#This Row],[Total Price(Before Discount)]]-Table13[[#This Row],[Discount Amount]]</f>
        <v>108.1575</v>
      </c>
      <c r="M187" s="6" t="str">
        <f>IF(Table13[[#This Row],[Total Price(After Discount)]]&gt;=5000, "High Order", "Low order")</f>
        <v>Low order</v>
      </c>
      <c r="N187" s="2">
        <v>42080</v>
      </c>
      <c r="O187" s="2" t="str">
        <f>TEXT(Table13[[#This Row],[Order Date]],"dddd")</f>
        <v>Tuesday</v>
      </c>
      <c r="P187" s="2" t="str">
        <f>TEXT(Table13[[#This Row],[Order Date]],"mmmm")</f>
        <v>March</v>
      </c>
      <c r="Q187" s="2" t="str">
        <f>TEXT(Table13[[#This Row],[Order Date]],"yyyy")</f>
        <v>2015</v>
      </c>
      <c r="R187" s="2" t="str">
        <f>TEXT(Table13[[#This Row],[Order Date]], "mmmm yyyy")</f>
        <v>March 2015</v>
      </c>
      <c r="S187" s="2">
        <v>42082</v>
      </c>
      <c r="T187" s="1" t="s">
        <v>50</v>
      </c>
      <c r="U187" s="1">
        <f>Table13[[#This Row],[Ship Date]]-Table13[[#This Row],[Order Date]]</f>
        <v>2</v>
      </c>
      <c r="V187" s="1" t="str">
        <f>IF(Table13[[#This Row],[Days to Ship]]&lt;=1, "Fast", IF(Table13[[#This Row],[Days to Ship]]&lt;=3, "Meduim", "High"))</f>
        <v>Meduim</v>
      </c>
      <c r="W187" s="1">
        <v>43229</v>
      </c>
      <c r="X187" s="1" t="s">
        <v>32</v>
      </c>
      <c r="Y187" s="1" t="s">
        <v>280</v>
      </c>
      <c r="Z187" s="1" t="s">
        <v>124</v>
      </c>
      <c r="AA187" s="1" t="s">
        <v>2245</v>
      </c>
      <c r="AB187" s="1" t="s">
        <v>34</v>
      </c>
      <c r="AC187" s="1" t="s">
        <v>52</v>
      </c>
      <c r="AD187" s="1" t="s">
        <v>81</v>
      </c>
      <c r="AE187" s="1" t="s">
        <v>26</v>
      </c>
      <c r="AF187" s="1"/>
      <c r="AK187" s="1"/>
    </row>
    <row r="188" spans="1:37" x14ac:dyDescent="0.35">
      <c r="A188" s="1">
        <v>342</v>
      </c>
      <c r="B188" s="1" t="str">
        <f>VLOOKUP(Table13[[#This Row],[Customer ID]],'Customer Lookup'!A:B,2,)</f>
        <v>Jacqueline Noble</v>
      </c>
      <c r="C188" s="1">
        <v>3332</v>
      </c>
      <c r="D188" s="1" t="str">
        <f>_xlfn.XLOOKUP(Table13[[#This Row],[Product Sub-Category]],'Product Lookup'!A:A,'Product Lookup'!B:B)</f>
        <v>Pens</v>
      </c>
      <c r="E188" s="1">
        <v>20</v>
      </c>
      <c r="F188" s="4">
        <v>3.26</v>
      </c>
      <c r="G188" s="4">
        <f>Table13[[#This Row],[Unit Price]]*Table13[[#This Row],[Quantity ordered]]</f>
        <v>65.199999999999989</v>
      </c>
      <c r="H188" s="1">
        <v>0.05</v>
      </c>
      <c r="I188" s="5">
        <v>0.05</v>
      </c>
      <c r="J1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" s="6">
        <f>Table13[[#This Row],[Total Price(Before Discount)]]*Table13[[#This Row],[Discount]]</f>
        <v>3.26</v>
      </c>
      <c r="L188" s="6">
        <f>Table13[[#This Row],[Total Price(Before Discount)]]-Table13[[#This Row],[Discount Amount]]</f>
        <v>61.939999999999991</v>
      </c>
      <c r="M188" s="6" t="str">
        <f>IF(Table13[[#This Row],[Total Price(After Discount)]]&gt;=5000, "High Order", "Low order")</f>
        <v>Low order</v>
      </c>
      <c r="N188" s="2">
        <v>42128</v>
      </c>
      <c r="O188" s="2" t="str">
        <f>TEXT(Table13[[#This Row],[Order Date]],"dddd")</f>
        <v>Monday</v>
      </c>
      <c r="P188" s="2" t="str">
        <f>TEXT(Table13[[#This Row],[Order Date]],"mmmm")</f>
        <v>May</v>
      </c>
      <c r="Q188" s="2" t="str">
        <f>TEXT(Table13[[#This Row],[Order Date]],"yyyy")</f>
        <v>2015</v>
      </c>
      <c r="R188" s="2" t="str">
        <f>TEXT(Table13[[#This Row],[Order Date]], "mmmm yyyy")</f>
        <v>May 2015</v>
      </c>
      <c r="S188" s="2">
        <v>42130</v>
      </c>
      <c r="T188" s="1" t="s">
        <v>41</v>
      </c>
      <c r="U188" s="1">
        <f>Table13[[#This Row],[Ship Date]]-Table13[[#This Row],[Order Date]]</f>
        <v>2</v>
      </c>
      <c r="V188" s="1" t="str">
        <f>IF(Table13[[#This Row],[Days to Ship]]&lt;=1, "Fast", IF(Table13[[#This Row],[Days to Ship]]&lt;=3, "Meduim", "High"))</f>
        <v>Meduim</v>
      </c>
      <c r="W188" s="1">
        <v>33181</v>
      </c>
      <c r="X188" s="1" t="s">
        <v>32</v>
      </c>
      <c r="Y188" s="1" t="s">
        <v>283</v>
      </c>
      <c r="Z188" s="1" t="s">
        <v>242</v>
      </c>
      <c r="AA188" s="1" t="s">
        <v>2243</v>
      </c>
      <c r="AB188" s="1" t="s">
        <v>58</v>
      </c>
      <c r="AC188" s="1" t="s">
        <v>25</v>
      </c>
      <c r="AD188" s="1" t="s">
        <v>81</v>
      </c>
      <c r="AE188" s="1" t="s">
        <v>26</v>
      </c>
      <c r="AF188" s="1"/>
      <c r="AK188" s="1"/>
    </row>
    <row r="189" spans="1:37" x14ac:dyDescent="0.35">
      <c r="A189" s="1">
        <v>343</v>
      </c>
      <c r="B189" s="1" t="str">
        <f>VLOOKUP(Table13[[#This Row],[Customer ID]],'Customer Lookup'!A:B,2,)</f>
        <v>Lynn Epstein</v>
      </c>
      <c r="C189" s="1">
        <v>88151</v>
      </c>
      <c r="D189" s="1" t="str">
        <f>_xlfn.XLOOKUP(Table13[[#This Row],[Product Sub-Category]],'Product Lookup'!A:A,'Product Lookup'!B:B)</f>
        <v>Tables</v>
      </c>
      <c r="E189" s="1">
        <v>7</v>
      </c>
      <c r="F189" s="4">
        <v>15.23</v>
      </c>
      <c r="G189" s="4">
        <f>Table13[[#This Row],[Unit Price]]*Table13[[#This Row],[Quantity ordered]]</f>
        <v>106.61</v>
      </c>
      <c r="H189" s="1">
        <v>0.05</v>
      </c>
      <c r="I189" s="5">
        <v>0.05</v>
      </c>
      <c r="J1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" s="6">
        <f>Table13[[#This Row],[Total Price(Before Discount)]]*Table13[[#This Row],[Discount]]</f>
        <v>5.3305000000000007</v>
      </c>
      <c r="L189" s="6">
        <f>Table13[[#This Row],[Total Price(Before Discount)]]-Table13[[#This Row],[Discount Amount]]</f>
        <v>101.2795</v>
      </c>
      <c r="M189" s="6" t="str">
        <f>IF(Table13[[#This Row],[Total Price(After Discount)]]&gt;=5000, "High Order", "Low order")</f>
        <v>Low order</v>
      </c>
      <c r="N189" s="2">
        <v>42035</v>
      </c>
      <c r="O189" s="2" t="str">
        <f>TEXT(Table13[[#This Row],[Order Date]],"dddd")</f>
        <v>Saturday</v>
      </c>
      <c r="P189" s="2" t="str">
        <f>TEXT(Table13[[#This Row],[Order Date]],"mmmm")</f>
        <v>January</v>
      </c>
      <c r="Q189" s="2" t="str">
        <f>TEXT(Table13[[#This Row],[Order Date]],"yyyy")</f>
        <v>2015</v>
      </c>
      <c r="R189" s="2" t="str">
        <f>TEXT(Table13[[#This Row],[Order Date]], "mmmm yyyy")</f>
        <v>January 2015</v>
      </c>
      <c r="S189" s="2">
        <v>42036</v>
      </c>
      <c r="T189" s="1" t="s">
        <v>41</v>
      </c>
      <c r="U189" s="1">
        <f>Table13[[#This Row],[Ship Date]]-Table13[[#This Row],[Order Date]]</f>
        <v>1</v>
      </c>
      <c r="V189" s="1" t="str">
        <f>IF(Table13[[#This Row],[Days to Ship]]&lt;=1, "Fast", IF(Table13[[#This Row],[Days to Ship]]&lt;=3, "Meduim", "High"))</f>
        <v>Fast</v>
      </c>
      <c r="W189" s="1">
        <v>4401</v>
      </c>
      <c r="X189" s="1" t="s">
        <v>32</v>
      </c>
      <c r="Y189" s="1" t="s">
        <v>284</v>
      </c>
      <c r="Z189" s="1" t="s">
        <v>147</v>
      </c>
      <c r="AA189" s="1" t="s">
        <v>2243</v>
      </c>
      <c r="AB189" s="1" t="s">
        <v>34</v>
      </c>
      <c r="AC189" s="1" t="s">
        <v>123</v>
      </c>
      <c r="AD189" s="1" t="s">
        <v>81</v>
      </c>
      <c r="AE189" s="1" t="s">
        <v>108</v>
      </c>
      <c r="AF189" s="1"/>
      <c r="AK189" s="1"/>
    </row>
    <row r="190" spans="1:37" x14ac:dyDescent="0.35">
      <c r="A190" s="1">
        <v>344</v>
      </c>
      <c r="B190" s="1" t="str">
        <f>VLOOKUP(Table13[[#This Row],[Customer ID]],'Customer Lookup'!A:B,2,)</f>
        <v>Rosemary English</v>
      </c>
      <c r="C190" s="1">
        <v>88152</v>
      </c>
      <c r="D190" s="1" t="str">
        <f>_xlfn.XLOOKUP(Table13[[#This Row],[Product Sub-Category]],'Product Lookup'!A:A,'Product Lookup'!B:B)</f>
        <v>Pens</v>
      </c>
      <c r="E190" s="1">
        <v>5</v>
      </c>
      <c r="F190" s="4">
        <v>3.26</v>
      </c>
      <c r="G190" s="4">
        <f>Table13[[#This Row],[Unit Price]]*Table13[[#This Row],[Quantity ordered]]</f>
        <v>16.299999999999997</v>
      </c>
      <c r="H190" s="1">
        <v>0.05</v>
      </c>
      <c r="I190" s="5">
        <v>0.05</v>
      </c>
      <c r="J1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" s="6">
        <f>Table13[[#This Row],[Total Price(Before Discount)]]*Table13[[#This Row],[Discount]]</f>
        <v>0.81499999999999995</v>
      </c>
      <c r="L190" s="6">
        <f>Table13[[#This Row],[Total Price(Before Discount)]]-Table13[[#This Row],[Discount Amount]]</f>
        <v>15.484999999999998</v>
      </c>
      <c r="M190" s="6" t="str">
        <f>IF(Table13[[#This Row],[Total Price(After Discount)]]&gt;=5000, "High Order", "Low order")</f>
        <v>Low order</v>
      </c>
      <c r="N190" s="2">
        <v>42128</v>
      </c>
      <c r="O190" s="2" t="str">
        <f>TEXT(Table13[[#This Row],[Order Date]],"dddd")</f>
        <v>Monday</v>
      </c>
      <c r="P190" s="2" t="str">
        <f>TEXT(Table13[[#This Row],[Order Date]],"mmmm")</f>
        <v>May</v>
      </c>
      <c r="Q190" s="2" t="str">
        <f>TEXT(Table13[[#This Row],[Order Date]],"yyyy")</f>
        <v>2015</v>
      </c>
      <c r="R190" s="2" t="str">
        <f>TEXT(Table13[[#This Row],[Order Date]], "mmmm yyyy")</f>
        <v>May 2015</v>
      </c>
      <c r="S190" s="2">
        <v>42130</v>
      </c>
      <c r="T190" s="1" t="s">
        <v>41</v>
      </c>
      <c r="U190" s="1">
        <f>Table13[[#This Row],[Ship Date]]-Table13[[#This Row],[Order Date]]</f>
        <v>2</v>
      </c>
      <c r="V190" s="1" t="str">
        <f>IF(Table13[[#This Row],[Days to Ship]]&lt;=1, "Fast", IF(Table13[[#This Row],[Days to Ship]]&lt;=3, "Meduim", "High"))</f>
        <v>Meduim</v>
      </c>
      <c r="W190" s="1">
        <v>4101</v>
      </c>
      <c r="X190" s="1" t="s">
        <v>32</v>
      </c>
      <c r="Y190" s="1" t="s">
        <v>285</v>
      </c>
      <c r="Z190" s="1" t="s">
        <v>147</v>
      </c>
      <c r="AA190" s="1" t="s">
        <v>2245</v>
      </c>
      <c r="AB190" s="1" t="s">
        <v>58</v>
      </c>
      <c r="AC190" s="1" t="s">
        <v>25</v>
      </c>
      <c r="AD190" s="1" t="s">
        <v>81</v>
      </c>
      <c r="AE190" s="1" t="s">
        <v>26</v>
      </c>
      <c r="AF190" s="1"/>
      <c r="AK190" s="1"/>
    </row>
    <row r="191" spans="1:37" x14ac:dyDescent="0.35">
      <c r="A191" s="1">
        <v>349</v>
      </c>
      <c r="B191" s="1" t="str">
        <f>VLOOKUP(Table13[[#This Row],[Customer ID]],'Customer Lookup'!A:B,2,)</f>
        <v>Kim Weiss</v>
      </c>
      <c r="C191" s="1">
        <v>17446</v>
      </c>
      <c r="D191" s="1" t="str">
        <f>_xlfn.XLOOKUP(Table13[[#This Row],[Product Sub-Category]],'Product Lookup'!A:A,'Product Lookup'!B:B)</f>
        <v>Scissors</v>
      </c>
      <c r="E191" s="1">
        <v>23</v>
      </c>
      <c r="F191" s="4">
        <v>8.34</v>
      </c>
      <c r="G191" s="4">
        <f>Table13[[#This Row],[Unit Price]]*Table13[[#This Row],[Quantity ordered]]</f>
        <v>191.82</v>
      </c>
      <c r="H191" s="1">
        <v>0.05</v>
      </c>
      <c r="I191" s="5">
        <v>0.05</v>
      </c>
      <c r="J1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" s="6">
        <f>Table13[[#This Row],[Total Price(Before Discount)]]*Table13[[#This Row],[Discount]]</f>
        <v>9.5909999999999993</v>
      </c>
      <c r="L191" s="6">
        <f>Table13[[#This Row],[Total Price(Before Discount)]]-Table13[[#This Row],[Discount Amount]]</f>
        <v>182.22899999999998</v>
      </c>
      <c r="M191" s="6" t="str">
        <f>IF(Table13[[#This Row],[Total Price(After Discount)]]&gt;=5000, "High Order", "Low order")</f>
        <v>Low order</v>
      </c>
      <c r="N191" s="2">
        <v>42164</v>
      </c>
      <c r="O191" s="2" t="str">
        <f>TEXT(Table13[[#This Row],[Order Date]],"dddd")</f>
        <v>Tuesday</v>
      </c>
      <c r="P191" s="2" t="str">
        <f>TEXT(Table13[[#This Row],[Order Date]],"mmmm")</f>
        <v>June</v>
      </c>
      <c r="Q191" s="2" t="str">
        <f>TEXT(Table13[[#This Row],[Order Date]],"yyyy")</f>
        <v>2015</v>
      </c>
      <c r="R191" s="2" t="str">
        <f>TEXT(Table13[[#This Row],[Order Date]], "mmmm yyyy")</f>
        <v>June 2015</v>
      </c>
      <c r="S191" s="2">
        <v>42166</v>
      </c>
      <c r="T191" s="1" t="s">
        <v>41</v>
      </c>
      <c r="U191" s="1">
        <f>Table13[[#This Row],[Ship Date]]-Table13[[#This Row],[Order Date]]</f>
        <v>2</v>
      </c>
      <c r="V191" s="1" t="str">
        <f>IF(Table13[[#This Row],[Days to Ship]]&lt;=1, "Fast", IF(Table13[[#This Row],[Days to Ship]]&lt;=3, "Meduim", "High"))</f>
        <v>Meduim</v>
      </c>
      <c r="W191" s="1">
        <v>33132</v>
      </c>
      <c r="X191" s="1" t="s">
        <v>22</v>
      </c>
      <c r="Y191" s="1" t="s">
        <v>283</v>
      </c>
      <c r="Z191" s="1" t="s">
        <v>242</v>
      </c>
      <c r="AA191" s="1" t="s">
        <v>2245</v>
      </c>
      <c r="AB191" s="1" t="s">
        <v>58</v>
      </c>
      <c r="AC191" s="1" t="s">
        <v>2239</v>
      </c>
      <c r="AD191" s="1" t="s">
        <v>42</v>
      </c>
      <c r="AE191" s="1" t="s">
        <v>44</v>
      </c>
      <c r="AF191" s="1"/>
      <c r="AK191" s="1"/>
    </row>
    <row r="192" spans="1:37" x14ac:dyDescent="0.35">
      <c r="A192" s="1">
        <v>349</v>
      </c>
      <c r="B192" s="1" t="str">
        <f>VLOOKUP(Table13[[#This Row],[Customer ID]],'Customer Lookup'!A:B,2,)</f>
        <v>Kim Weiss</v>
      </c>
      <c r="C192" s="1">
        <v>11527</v>
      </c>
      <c r="D192" s="1" t="str">
        <f>_xlfn.XLOOKUP(Table13[[#This Row],[Product Sub-Category]],'Product Lookup'!A:A,'Product Lookup'!B:B)</f>
        <v>Furnishings</v>
      </c>
      <c r="E192" s="1">
        <v>54</v>
      </c>
      <c r="F192" s="4">
        <v>99.23</v>
      </c>
      <c r="G192" s="4">
        <f>Table13[[#This Row],[Unit Price]]*Table13[[#This Row],[Quantity ordered]]</f>
        <v>5358.42</v>
      </c>
      <c r="H192" s="1">
        <v>0.05</v>
      </c>
      <c r="I192" s="5">
        <v>0.05</v>
      </c>
      <c r="J1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" s="6">
        <f>Table13[[#This Row],[Total Price(Before Discount)]]*Table13[[#This Row],[Discount]]</f>
        <v>267.92099999999999</v>
      </c>
      <c r="L192" s="6">
        <f>Table13[[#This Row],[Total Price(Before Discount)]]-Table13[[#This Row],[Discount Amount]]</f>
        <v>5090.4989999999998</v>
      </c>
      <c r="M192" s="6" t="str">
        <f>IF(Table13[[#This Row],[Total Price(After Discount)]]&gt;=5000, "High Order", "Low order")</f>
        <v>High Order</v>
      </c>
      <c r="N192" s="2">
        <v>42006</v>
      </c>
      <c r="O192" s="2" t="str">
        <f>TEXT(Table13[[#This Row],[Order Date]],"dddd")</f>
        <v>Friday</v>
      </c>
      <c r="P192" s="2" t="str">
        <f>TEXT(Table13[[#This Row],[Order Date]],"mmmm")</f>
        <v>January</v>
      </c>
      <c r="Q192" s="2" t="str">
        <f>TEXT(Table13[[#This Row],[Order Date]],"yyyy")</f>
        <v>2015</v>
      </c>
      <c r="R192" s="2" t="str">
        <f>TEXT(Table13[[#This Row],[Order Date]], "mmmm yyyy")</f>
        <v>January 2015</v>
      </c>
      <c r="S192" s="2">
        <v>42008</v>
      </c>
      <c r="T192" s="1" t="s">
        <v>50</v>
      </c>
      <c r="U192" s="1">
        <f>Table13[[#This Row],[Ship Date]]-Table13[[#This Row],[Order Date]]</f>
        <v>2</v>
      </c>
      <c r="V192" s="1" t="str">
        <f>IF(Table13[[#This Row],[Days to Ship]]&lt;=1, "Fast", IF(Table13[[#This Row],[Days to Ship]]&lt;=3, "Meduim", "High"))</f>
        <v>Meduim</v>
      </c>
      <c r="W192" s="1">
        <v>33132</v>
      </c>
      <c r="X192" s="1" t="s">
        <v>32</v>
      </c>
      <c r="Y192" s="1" t="s">
        <v>283</v>
      </c>
      <c r="Z192" s="1" t="s">
        <v>242</v>
      </c>
      <c r="AA192" s="1" t="s">
        <v>2243</v>
      </c>
      <c r="AB192" s="1" t="s">
        <v>34</v>
      </c>
      <c r="AC192" s="1" t="s">
        <v>52</v>
      </c>
      <c r="AD192" s="1" t="s">
        <v>42</v>
      </c>
      <c r="AE192" s="1" t="s">
        <v>44</v>
      </c>
      <c r="AF192" s="1"/>
      <c r="AK192" s="1"/>
    </row>
    <row r="193" spans="1:37" x14ac:dyDescent="0.35">
      <c r="A193" s="1">
        <v>351</v>
      </c>
      <c r="B193" s="1" t="str">
        <f>VLOOKUP(Table13[[#This Row],[Customer ID]],'Customer Lookup'!A:B,2,)</f>
        <v>Juanita Coley Knox</v>
      </c>
      <c r="C193" s="1">
        <v>88685</v>
      </c>
      <c r="D193" s="1" t="str">
        <f>_xlfn.XLOOKUP(Table13[[#This Row],[Product Sub-Category]],'Product Lookup'!A:A,'Product Lookup'!B:B)</f>
        <v>Scissors</v>
      </c>
      <c r="E193" s="1">
        <v>6</v>
      </c>
      <c r="F193" s="4">
        <v>8.34</v>
      </c>
      <c r="G193" s="4">
        <f>Table13[[#This Row],[Unit Price]]*Table13[[#This Row],[Quantity ordered]]</f>
        <v>50.04</v>
      </c>
      <c r="H193" s="1">
        <v>0.05</v>
      </c>
      <c r="I193" s="5">
        <v>0.05</v>
      </c>
      <c r="J1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" s="6">
        <f>Table13[[#This Row],[Total Price(Before Discount)]]*Table13[[#This Row],[Discount]]</f>
        <v>2.5020000000000002</v>
      </c>
      <c r="L193" s="6">
        <f>Table13[[#This Row],[Total Price(Before Discount)]]-Table13[[#This Row],[Discount Amount]]</f>
        <v>47.537999999999997</v>
      </c>
      <c r="M193" s="6" t="str">
        <f>IF(Table13[[#This Row],[Total Price(After Discount)]]&gt;=5000, "High Order", "Low order")</f>
        <v>Low order</v>
      </c>
      <c r="N193" s="2">
        <v>42164</v>
      </c>
      <c r="O193" s="2" t="str">
        <f>TEXT(Table13[[#This Row],[Order Date]],"dddd")</f>
        <v>Tuesday</v>
      </c>
      <c r="P193" s="2" t="str">
        <f>TEXT(Table13[[#This Row],[Order Date]],"mmmm")</f>
        <v>June</v>
      </c>
      <c r="Q193" s="2" t="str">
        <f>TEXT(Table13[[#This Row],[Order Date]],"yyyy")</f>
        <v>2015</v>
      </c>
      <c r="R193" s="2" t="str">
        <f>TEXT(Table13[[#This Row],[Order Date]], "mmmm yyyy")</f>
        <v>June 2015</v>
      </c>
      <c r="S193" s="2">
        <v>42166</v>
      </c>
      <c r="T193" s="1" t="s">
        <v>41</v>
      </c>
      <c r="U193" s="1">
        <f>Table13[[#This Row],[Ship Date]]-Table13[[#This Row],[Order Date]]</f>
        <v>2</v>
      </c>
      <c r="V193" s="1" t="str">
        <f>IF(Table13[[#This Row],[Days to Ship]]&lt;=1, "Fast", IF(Table13[[#This Row],[Days to Ship]]&lt;=3, "Meduim", "High"))</f>
        <v>Meduim</v>
      </c>
      <c r="W193" s="1">
        <v>13601</v>
      </c>
      <c r="X193" s="1" t="s">
        <v>22</v>
      </c>
      <c r="Y193" s="1" t="s">
        <v>286</v>
      </c>
      <c r="Z193" s="1" t="s">
        <v>62</v>
      </c>
      <c r="AA193" s="1" t="s">
        <v>2243</v>
      </c>
      <c r="AB193" s="1" t="s">
        <v>58</v>
      </c>
      <c r="AC193" s="1" t="s">
        <v>2239</v>
      </c>
      <c r="AD193" s="1" t="s">
        <v>42</v>
      </c>
      <c r="AE193" s="1" t="s">
        <v>44</v>
      </c>
      <c r="AF193" s="1"/>
      <c r="AK193" s="1"/>
    </row>
    <row r="194" spans="1:37" x14ac:dyDescent="0.35">
      <c r="A194" s="1">
        <v>351</v>
      </c>
      <c r="B194" s="1" t="str">
        <f>VLOOKUP(Table13[[#This Row],[Customer ID]],'Customer Lookup'!A:B,2,)</f>
        <v>Juanita Coley Knox</v>
      </c>
      <c r="C194" s="1">
        <v>88686</v>
      </c>
      <c r="D194" s="1" t="str">
        <f>_xlfn.XLOOKUP(Table13[[#This Row],[Product Sub-Category]],'Product Lookup'!A:A,'Product Lookup'!B:B)</f>
        <v>Furnishings</v>
      </c>
      <c r="E194" s="1">
        <v>14</v>
      </c>
      <c r="F194" s="4">
        <v>99.23</v>
      </c>
      <c r="G194" s="4">
        <f>Table13[[#This Row],[Unit Price]]*Table13[[#This Row],[Quantity ordered]]</f>
        <v>1389.22</v>
      </c>
      <c r="H194" s="1">
        <v>0.05</v>
      </c>
      <c r="I194" s="5">
        <v>0.05</v>
      </c>
      <c r="J1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" s="6">
        <f>Table13[[#This Row],[Total Price(Before Discount)]]*Table13[[#This Row],[Discount]]</f>
        <v>69.460999999999999</v>
      </c>
      <c r="L194" s="6">
        <f>Table13[[#This Row],[Total Price(Before Discount)]]-Table13[[#This Row],[Discount Amount]]</f>
        <v>1319.759</v>
      </c>
      <c r="M194" s="6" t="str">
        <f>IF(Table13[[#This Row],[Total Price(After Discount)]]&gt;=5000, "High Order", "Low order")</f>
        <v>Low order</v>
      </c>
      <c r="N194" s="2">
        <v>42006</v>
      </c>
      <c r="O194" s="2" t="str">
        <f>TEXT(Table13[[#This Row],[Order Date]],"dddd")</f>
        <v>Friday</v>
      </c>
      <c r="P194" s="2" t="str">
        <f>TEXT(Table13[[#This Row],[Order Date]],"mmmm")</f>
        <v>January</v>
      </c>
      <c r="Q194" s="2" t="str">
        <f>TEXT(Table13[[#This Row],[Order Date]],"yyyy")</f>
        <v>2015</v>
      </c>
      <c r="R194" s="2" t="str">
        <f>TEXT(Table13[[#This Row],[Order Date]], "mmmm yyyy")</f>
        <v>January 2015</v>
      </c>
      <c r="S194" s="2">
        <v>42008</v>
      </c>
      <c r="T194" s="1" t="s">
        <v>50</v>
      </c>
      <c r="U194" s="1">
        <f>Table13[[#This Row],[Ship Date]]-Table13[[#This Row],[Order Date]]</f>
        <v>2</v>
      </c>
      <c r="V194" s="1" t="str">
        <f>IF(Table13[[#This Row],[Days to Ship]]&lt;=1, "Fast", IF(Table13[[#This Row],[Days to Ship]]&lt;=3, "Meduim", "High"))</f>
        <v>Meduim</v>
      </c>
      <c r="W194" s="1">
        <v>13601</v>
      </c>
      <c r="X194" s="1" t="s">
        <v>32</v>
      </c>
      <c r="Y194" s="1" t="s">
        <v>286</v>
      </c>
      <c r="Z194" s="1" t="s">
        <v>62</v>
      </c>
      <c r="AA194" s="1" t="s">
        <v>1097</v>
      </c>
      <c r="AB194" s="1" t="s">
        <v>34</v>
      </c>
      <c r="AC194" s="1" t="s">
        <v>52</v>
      </c>
      <c r="AD194" s="1" t="s">
        <v>42</v>
      </c>
      <c r="AE194" s="1" t="s">
        <v>44</v>
      </c>
      <c r="AF194" s="1"/>
      <c r="AK194" s="1"/>
    </row>
    <row r="195" spans="1:37" x14ac:dyDescent="0.35">
      <c r="A195" s="1">
        <v>353</v>
      </c>
      <c r="B195" s="1" t="str">
        <f>VLOOKUP(Table13[[#This Row],[Customer ID]],'Customer Lookup'!A:B,2,)</f>
        <v>Bonnie Chambers</v>
      </c>
      <c r="C195" s="1">
        <v>89647</v>
      </c>
      <c r="D195" s="1" t="str">
        <f>_xlfn.XLOOKUP(Table13[[#This Row],[Product Sub-Category]],'Product Lookup'!A:A,'Product Lookup'!B:B)</f>
        <v>Computer Peripherals</v>
      </c>
      <c r="E195" s="1">
        <v>17</v>
      </c>
      <c r="F195" s="4">
        <v>4.8899999999999997</v>
      </c>
      <c r="G195" s="4">
        <f>Table13[[#This Row],[Unit Price]]*Table13[[#This Row],[Quantity ordered]]</f>
        <v>83.13</v>
      </c>
      <c r="H195" s="1">
        <v>0.05</v>
      </c>
      <c r="I195" s="5">
        <v>0.05</v>
      </c>
      <c r="J1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" s="6">
        <f>Table13[[#This Row],[Total Price(Before Discount)]]*Table13[[#This Row],[Discount]]</f>
        <v>4.1565000000000003</v>
      </c>
      <c r="L195" s="6">
        <f>Table13[[#This Row],[Total Price(Before Discount)]]-Table13[[#This Row],[Discount Amount]]</f>
        <v>78.973500000000001</v>
      </c>
      <c r="M195" s="6" t="str">
        <f>IF(Table13[[#This Row],[Total Price(After Discount)]]&gt;=5000, "High Order", "Low order")</f>
        <v>Low order</v>
      </c>
      <c r="N195" s="2">
        <v>42138</v>
      </c>
      <c r="O195" s="2" t="str">
        <f>TEXT(Table13[[#This Row],[Order Date]],"dddd")</f>
        <v>Thursday</v>
      </c>
      <c r="P195" s="2" t="str">
        <f>TEXT(Table13[[#This Row],[Order Date]],"mmmm")</f>
        <v>May</v>
      </c>
      <c r="Q195" s="2" t="str">
        <f>TEXT(Table13[[#This Row],[Order Date]],"yyyy")</f>
        <v>2015</v>
      </c>
      <c r="R195" s="2" t="str">
        <f>TEXT(Table13[[#This Row],[Order Date]], "mmmm yyyy")</f>
        <v>May 2015</v>
      </c>
      <c r="S195" s="2">
        <v>42138</v>
      </c>
      <c r="T195" s="1" t="s">
        <v>98</v>
      </c>
      <c r="U195" s="1">
        <f>Table13[[#This Row],[Ship Date]]-Table13[[#This Row],[Order Date]]</f>
        <v>0</v>
      </c>
      <c r="V195" s="1" t="str">
        <f>IF(Table13[[#This Row],[Days to Ship]]&lt;=1, "Fast", IF(Table13[[#This Row],[Days to Ship]]&lt;=3, "Meduim", "High"))</f>
        <v>Fast</v>
      </c>
      <c r="W195" s="1">
        <v>85301</v>
      </c>
      <c r="X195" s="1" t="s">
        <v>22</v>
      </c>
      <c r="Y195" s="1" t="s">
        <v>287</v>
      </c>
      <c r="Z195" s="1" t="s">
        <v>250</v>
      </c>
      <c r="AA195" s="1" t="s">
        <v>1097</v>
      </c>
      <c r="AB195" s="1" t="s">
        <v>73</v>
      </c>
      <c r="AC195" s="1" t="s">
        <v>144</v>
      </c>
      <c r="AD195" s="1" t="s">
        <v>42</v>
      </c>
      <c r="AE195" s="1" t="s">
        <v>44</v>
      </c>
      <c r="AF195" s="1"/>
      <c r="AK195" s="1"/>
    </row>
    <row r="196" spans="1:37" x14ac:dyDescent="0.35">
      <c r="A196" s="1">
        <v>353</v>
      </c>
      <c r="B196" s="1" t="str">
        <f>VLOOKUP(Table13[[#This Row],[Customer ID]],'Customer Lookup'!A:B,2,)</f>
        <v>Bonnie Chambers</v>
      </c>
      <c r="C196" s="1">
        <v>89647</v>
      </c>
      <c r="D196" s="1" t="str">
        <f>_xlfn.XLOOKUP(Table13[[#This Row],[Product Sub-Category]],'Product Lookup'!A:A,'Product Lookup'!B:B)</f>
        <v>Paper</v>
      </c>
      <c r="E196" s="1">
        <v>16</v>
      </c>
      <c r="F196" s="4">
        <v>6.68</v>
      </c>
      <c r="G196" s="4">
        <f>Table13[[#This Row],[Unit Price]]*Table13[[#This Row],[Quantity ordered]]</f>
        <v>106.88</v>
      </c>
      <c r="H196" s="1">
        <v>0.05</v>
      </c>
      <c r="I196" s="5">
        <v>0.05</v>
      </c>
      <c r="J1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6" s="6">
        <f>Table13[[#This Row],[Total Price(Before Discount)]]*Table13[[#This Row],[Discount]]</f>
        <v>5.3440000000000003</v>
      </c>
      <c r="L196" s="6">
        <f>Table13[[#This Row],[Total Price(Before Discount)]]-Table13[[#This Row],[Discount Amount]]</f>
        <v>101.536</v>
      </c>
      <c r="M196" s="6" t="str">
        <f>IF(Table13[[#This Row],[Total Price(After Discount)]]&gt;=5000, "High Order", "Low order")</f>
        <v>Low order</v>
      </c>
      <c r="N196" s="2">
        <v>42138</v>
      </c>
      <c r="O196" s="2" t="str">
        <f>TEXT(Table13[[#This Row],[Order Date]],"dddd")</f>
        <v>Thursday</v>
      </c>
      <c r="P196" s="2" t="str">
        <f>TEXT(Table13[[#This Row],[Order Date]],"mmmm")</f>
        <v>May</v>
      </c>
      <c r="Q196" s="2" t="str">
        <f>TEXT(Table13[[#This Row],[Order Date]],"yyyy")</f>
        <v>2015</v>
      </c>
      <c r="R196" s="2" t="str">
        <f>TEXT(Table13[[#This Row],[Order Date]], "mmmm yyyy")</f>
        <v>May 2015</v>
      </c>
      <c r="S196" s="2">
        <v>42145</v>
      </c>
      <c r="T196" s="1" t="s">
        <v>98</v>
      </c>
      <c r="U196" s="1">
        <f>Table13[[#This Row],[Ship Date]]-Table13[[#This Row],[Order Date]]</f>
        <v>7</v>
      </c>
      <c r="V196" s="1" t="str">
        <f>IF(Table13[[#This Row],[Days to Ship]]&lt;=1, "Fast", IF(Table13[[#This Row],[Days to Ship]]&lt;=3, "Meduim", "High"))</f>
        <v>High</v>
      </c>
      <c r="W196" s="1">
        <v>85301</v>
      </c>
      <c r="X196" s="1" t="s">
        <v>32</v>
      </c>
      <c r="Y196" s="1" t="s">
        <v>287</v>
      </c>
      <c r="Z196" s="1" t="s">
        <v>250</v>
      </c>
      <c r="AA196" s="1" t="s">
        <v>1097</v>
      </c>
      <c r="AB196" s="1" t="s">
        <v>58</v>
      </c>
      <c r="AC196" s="1" t="s">
        <v>83</v>
      </c>
      <c r="AD196" s="1" t="s">
        <v>42</v>
      </c>
      <c r="AE196" s="1" t="s">
        <v>53</v>
      </c>
      <c r="AF196" s="1"/>
      <c r="AK196" s="1"/>
    </row>
    <row r="197" spans="1:37" x14ac:dyDescent="0.35">
      <c r="A197" s="1">
        <v>357</v>
      </c>
      <c r="B197" s="1" t="str">
        <f>VLOOKUP(Table13[[#This Row],[Customer ID]],'Customer Lookup'!A:B,2,)</f>
        <v>Barbara McNamara</v>
      </c>
      <c r="C197" s="1">
        <v>91131</v>
      </c>
      <c r="D197" s="1" t="str">
        <f>_xlfn.XLOOKUP(Table13[[#This Row],[Product Sub-Category]],'Product Lookup'!A:A,'Product Lookup'!B:B)</f>
        <v>Tables</v>
      </c>
      <c r="E197" s="1">
        <v>14</v>
      </c>
      <c r="F197" s="4">
        <v>124.49</v>
      </c>
      <c r="G197" s="4">
        <f>Table13[[#This Row],[Unit Price]]*Table13[[#This Row],[Quantity ordered]]</f>
        <v>1742.86</v>
      </c>
      <c r="H197" s="1">
        <v>0.1</v>
      </c>
      <c r="I197" s="5">
        <v>0.1</v>
      </c>
      <c r="J1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7" s="6">
        <f>Table13[[#This Row],[Total Price(Before Discount)]]*Table13[[#This Row],[Discount]]</f>
        <v>174.286</v>
      </c>
      <c r="L197" s="6">
        <f>Table13[[#This Row],[Total Price(Before Discount)]]-Table13[[#This Row],[Discount Amount]]</f>
        <v>1568.5739999999998</v>
      </c>
      <c r="M197" s="6" t="str">
        <f>IF(Table13[[#This Row],[Total Price(After Discount)]]&gt;=5000, "High Order", "Low order")</f>
        <v>Low order</v>
      </c>
      <c r="N197" s="2">
        <v>42148</v>
      </c>
      <c r="O197" s="2" t="str">
        <f>TEXT(Table13[[#This Row],[Order Date]],"dddd")</f>
        <v>Sunday</v>
      </c>
      <c r="P197" s="2" t="str">
        <f>TEXT(Table13[[#This Row],[Order Date]],"mmmm")</f>
        <v>May</v>
      </c>
      <c r="Q197" s="2" t="str">
        <f>TEXT(Table13[[#This Row],[Order Date]],"yyyy")</f>
        <v>2015</v>
      </c>
      <c r="R197" s="2" t="str">
        <f>TEXT(Table13[[#This Row],[Order Date]], "mmmm yyyy")</f>
        <v>May 2015</v>
      </c>
      <c r="S197" s="2">
        <v>42149</v>
      </c>
      <c r="T197" s="1" t="s">
        <v>41</v>
      </c>
      <c r="U197" s="1">
        <f>Table13[[#This Row],[Ship Date]]-Table13[[#This Row],[Order Date]]</f>
        <v>1</v>
      </c>
      <c r="V197" s="1" t="str">
        <f>IF(Table13[[#This Row],[Days to Ship]]&lt;=1, "Fast", IF(Table13[[#This Row],[Days to Ship]]&lt;=3, "Meduim", "High"))</f>
        <v>Fast</v>
      </c>
      <c r="W197" s="1">
        <v>86401</v>
      </c>
      <c r="X197" s="1" t="s">
        <v>32</v>
      </c>
      <c r="Y197" s="1" t="s">
        <v>288</v>
      </c>
      <c r="Z197" s="1" t="s">
        <v>250</v>
      </c>
      <c r="AA197" s="1" t="s">
        <v>2243</v>
      </c>
      <c r="AB197" s="1" t="s">
        <v>34</v>
      </c>
      <c r="AC197" s="1" t="s">
        <v>123</v>
      </c>
      <c r="AD197" s="1" t="s">
        <v>81</v>
      </c>
      <c r="AE197" s="1" t="s">
        <v>108</v>
      </c>
      <c r="AF197" s="1"/>
      <c r="AK197" s="1"/>
    </row>
    <row r="198" spans="1:37" x14ac:dyDescent="0.35">
      <c r="A198" s="1">
        <v>358</v>
      </c>
      <c r="B198" s="1" t="str">
        <f>VLOOKUP(Table13[[#This Row],[Customer ID]],'Customer Lookup'!A:B,2,)</f>
        <v>Chris F Brandt</v>
      </c>
      <c r="C198" s="1">
        <v>91130</v>
      </c>
      <c r="D198" s="1" t="str">
        <f>_xlfn.XLOOKUP(Table13[[#This Row],[Product Sub-Category]],'Product Lookup'!A:A,'Product Lookup'!B:B)</f>
        <v>Telephones</v>
      </c>
      <c r="E198" s="1">
        <v>1</v>
      </c>
      <c r="F198" s="4">
        <v>125.99</v>
      </c>
      <c r="G198" s="4">
        <f>Table13[[#This Row],[Unit Price]]*Table13[[#This Row],[Quantity ordered]]</f>
        <v>125.99</v>
      </c>
      <c r="H198" s="1">
        <v>0.1</v>
      </c>
      <c r="I198" s="5">
        <v>0.1</v>
      </c>
      <c r="J1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8" s="6">
        <f>Table13[[#This Row],[Total Price(Before Discount)]]*Table13[[#This Row],[Discount]]</f>
        <v>12.599</v>
      </c>
      <c r="L198" s="6">
        <f>Table13[[#This Row],[Total Price(Before Discount)]]-Table13[[#This Row],[Discount Amount]]</f>
        <v>113.39099999999999</v>
      </c>
      <c r="M198" s="6" t="str">
        <f>IF(Table13[[#This Row],[Total Price(After Discount)]]&gt;=5000, "High Order", "Low order")</f>
        <v>Low order</v>
      </c>
      <c r="N198" s="2">
        <v>42013</v>
      </c>
      <c r="O198" s="2" t="str">
        <f>TEXT(Table13[[#This Row],[Order Date]],"dddd")</f>
        <v>Friday</v>
      </c>
      <c r="P198" s="2" t="str">
        <f>TEXT(Table13[[#This Row],[Order Date]],"mmmm")</f>
        <v>January</v>
      </c>
      <c r="Q198" s="2" t="str">
        <f>TEXT(Table13[[#This Row],[Order Date]],"yyyy")</f>
        <v>2015</v>
      </c>
      <c r="R198" s="2" t="str">
        <f>TEXT(Table13[[#This Row],[Order Date]], "mmmm yyyy")</f>
        <v>January 2015</v>
      </c>
      <c r="S198" s="2">
        <v>42020</v>
      </c>
      <c r="T198" s="1" t="s">
        <v>98</v>
      </c>
      <c r="U198" s="1">
        <f>Table13[[#This Row],[Ship Date]]-Table13[[#This Row],[Order Date]]</f>
        <v>7</v>
      </c>
      <c r="V198" s="1" t="str">
        <f>IF(Table13[[#This Row],[Days to Ship]]&lt;=1, "Fast", IF(Table13[[#This Row],[Days to Ship]]&lt;=3, "Meduim", "High"))</f>
        <v>High</v>
      </c>
      <c r="W198" s="1">
        <v>19406</v>
      </c>
      <c r="X198" s="1" t="s">
        <v>32</v>
      </c>
      <c r="Y198" s="1" t="s">
        <v>290</v>
      </c>
      <c r="Z198" s="1" t="s">
        <v>174</v>
      </c>
      <c r="AA198" s="1" t="s">
        <v>2243</v>
      </c>
      <c r="AB198" s="1" t="s">
        <v>73</v>
      </c>
      <c r="AC198" s="1" t="s">
        <v>2234</v>
      </c>
      <c r="AD198" s="1" t="s">
        <v>81</v>
      </c>
      <c r="AE198" s="1" t="s">
        <v>53</v>
      </c>
      <c r="AF198" s="1"/>
      <c r="AK198" s="1"/>
    </row>
    <row r="199" spans="1:37" x14ac:dyDescent="0.35">
      <c r="A199" s="1">
        <v>366</v>
      </c>
      <c r="B199" s="1" t="str">
        <f>VLOOKUP(Table13[[#This Row],[Customer ID]],'Customer Lookup'!A:B,2,)</f>
        <v>Patrick Rosenthal</v>
      </c>
      <c r="C199" s="1">
        <v>87347</v>
      </c>
      <c r="D199" s="1" t="str">
        <f>_xlfn.XLOOKUP(Table13[[#This Row],[Product Sub-Category]],'Product Lookup'!A:A,'Product Lookup'!B:B)</f>
        <v>Appliances</v>
      </c>
      <c r="E199" s="1">
        <v>6</v>
      </c>
      <c r="F199" s="4">
        <v>328.14</v>
      </c>
      <c r="G199" s="4">
        <f>Table13[[#This Row],[Unit Price]]*Table13[[#This Row],[Quantity ordered]]</f>
        <v>1968.84</v>
      </c>
      <c r="H199" s="1">
        <v>0.1</v>
      </c>
      <c r="I199" s="5">
        <v>0.1</v>
      </c>
      <c r="J1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9" s="6">
        <f>Table13[[#This Row],[Total Price(Before Discount)]]*Table13[[#This Row],[Discount]]</f>
        <v>196.88400000000001</v>
      </c>
      <c r="L199" s="6">
        <f>Table13[[#This Row],[Total Price(Before Discount)]]-Table13[[#This Row],[Discount Amount]]</f>
        <v>1771.9559999999999</v>
      </c>
      <c r="M199" s="6" t="str">
        <f>IF(Table13[[#This Row],[Total Price(After Discount)]]&gt;=5000, "High Order", "Low order")</f>
        <v>Low order</v>
      </c>
      <c r="N199" s="2">
        <v>42021</v>
      </c>
      <c r="O199" s="2" t="str">
        <f>TEXT(Table13[[#This Row],[Order Date]],"dddd")</f>
        <v>Saturday</v>
      </c>
      <c r="P199" s="2" t="str">
        <f>TEXT(Table13[[#This Row],[Order Date]],"mmmm")</f>
        <v>January</v>
      </c>
      <c r="Q199" s="2" t="str">
        <f>TEXT(Table13[[#This Row],[Order Date]],"yyyy")</f>
        <v>2015</v>
      </c>
      <c r="R199" s="2" t="str">
        <f>TEXT(Table13[[#This Row],[Order Date]], "mmmm yyyy")</f>
        <v>January 2015</v>
      </c>
      <c r="S199" s="2">
        <v>42023</v>
      </c>
      <c r="T199" s="1" t="s">
        <v>50</v>
      </c>
      <c r="U199" s="1">
        <f>Table13[[#This Row],[Ship Date]]-Table13[[#This Row],[Order Date]]</f>
        <v>2</v>
      </c>
      <c r="V199" s="1" t="str">
        <f>IF(Table13[[#This Row],[Days to Ship]]&lt;=1, "Fast", IF(Table13[[#This Row],[Days to Ship]]&lt;=3, "Meduim", "High"))</f>
        <v>Meduim</v>
      </c>
      <c r="W199" s="1">
        <v>2910</v>
      </c>
      <c r="X199" s="1" t="s">
        <v>32</v>
      </c>
      <c r="Y199" s="1" t="s">
        <v>292</v>
      </c>
      <c r="Z199" s="1" t="s">
        <v>291</v>
      </c>
      <c r="AA199" s="1" t="s">
        <v>1097</v>
      </c>
      <c r="AB199" s="1" t="s">
        <v>58</v>
      </c>
      <c r="AC199" s="1" t="s">
        <v>196</v>
      </c>
      <c r="AD199" s="1" t="s">
        <v>51</v>
      </c>
      <c r="AE199" s="1" t="s">
        <v>36</v>
      </c>
      <c r="AF199" s="1"/>
      <c r="AK199" s="1"/>
    </row>
    <row r="200" spans="1:37" x14ac:dyDescent="0.35">
      <c r="A200" s="1">
        <v>369</v>
      </c>
      <c r="B200" s="1" t="str">
        <f>VLOOKUP(Table13[[#This Row],[Customer ID]],'Customer Lookup'!A:B,2,)</f>
        <v>Troy Moon</v>
      </c>
      <c r="C200" s="1">
        <v>90292</v>
      </c>
      <c r="D200" s="1" t="str">
        <f>_xlfn.XLOOKUP(Table13[[#This Row],[Product Sub-Category]],'Product Lookup'!A:A,'Product Lookup'!B:B)</f>
        <v>Furnishings</v>
      </c>
      <c r="E200" s="1">
        <v>21</v>
      </c>
      <c r="F200" s="4">
        <v>19.23</v>
      </c>
      <c r="G200" s="4">
        <f>Table13[[#This Row],[Unit Price]]*Table13[[#This Row],[Quantity ordered]]</f>
        <v>403.83</v>
      </c>
      <c r="H200" s="1">
        <v>0.05</v>
      </c>
      <c r="I200" s="5">
        <v>0.05</v>
      </c>
      <c r="J2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0" s="6">
        <f>Table13[[#This Row],[Total Price(Before Discount)]]*Table13[[#This Row],[Discount]]</f>
        <v>20.191500000000001</v>
      </c>
      <c r="L200" s="6">
        <f>Table13[[#This Row],[Total Price(Before Discount)]]-Table13[[#This Row],[Discount Amount]]</f>
        <v>383.63849999999996</v>
      </c>
      <c r="M200" s="6" t="str">
        <f>IF(Table13[[#This Row],[Total Price(After Discount)]]&gt;=5000, "High Order", "Low order")</f>
        <v>Low order</v>
      </c>
      <c r="N200" s="2">
        <v>42105</v>
      </c>
      <c r="O200" s="2" t="str">
        <f>TEXT(Table13[[#This Row],[Order Date]],"dddd")</f>
        <v>Saturday</v>
      </c>
      <c r="P200" s="2" t="str">
        <f>TEXT(Table13[[#This Row],[Order Date]],"mmmm")</f>
        <v>April</v>
      </c>
      <c r="Q200" s="2" t="str">
        <f>TEXT(Table13[[#This Row],[Order Date]],"yyyy")</f>
        <v>2015</v>
      </c>
      <c r="R200" s="2" t="str">
        <f>TEXT(Table13[[#This Row],[Order Date]], "mmmm yyyy")</f>
        <v>April 2015</v>
      </c>
      <c r="S200" s="2">
        <v>42107</v>
      </c>
      <c r="T200" s="1" t="s">
        <v>98</v>
      </c>
      <c r="U200" s="1">
        <f>Table13[[#This Row],[Ship Date]]-Table13[[#This Row],[Order Date]]</f>
        <v>2</v>
      </c>
      <c r="V200" s="1" t="str">
        <f>IF(Table13[[#This Row],[Days to Ship]]&lt;=1, "Fast", IF(Table13[[#This Row],[Days to Ship]]&lt;=3, "Meduim", "High"))</f>
        <v>Meduim</v>
      </c>
      <c r="W200" s="1">
        <v>94601</v>
      </c>
      <c r="X200" s="1" t="s">
        <v>22</v>
      </c>
      <c r="Y200" s="1" t="s">
        <v>293</v>
      </c>
      <c r="Z200" s="1" t="s">
        <v>37</v>
      </c>
      <c r="AA200" s="1" t="s">
        <v>2243</v>
      </c>
      <c r="AB200" s="1" t="s">
        <v>34</v>
      </c>
      <c r="AC200" s="1" t="s">
        <v>52</v>
      </c>
      <c r="AD200" s="1" t="s">
        <v>81</v>
      </c>
      <c r="AE200" s="1" t="s">
        <v>44</v>
      </c>
      <c r="AF200" s="1"/>
      <c r="AK200" s="1"/>
    </row>
    <row r="201" spans="1:37" x14ac:dyDescent="0.35">
      <c r="A201" s="1">
        <v>370</v>
      </c>
      <c r="B201" s="1" t="str">
        <f>VLOOKUP(Table13[[#This Row],[Customer ID]],'Customer Lookup'!A:B,2,)</f>
        <v>Sam Oh</v>
      </c>
      <c r="C201" s="1">
        <v>90291</v>
      </c>
      <c r="D201" s="1" t="str">
        <f>_xlfn.XLOOKUP(Table13[[#This Row],[Product Sub-Category]],'Product Lookup'!A:A,'Product Lookup'!B:B)</f>
        <v>Telephones</v>
      </c>
      <c r="E201" s="1">
        <v>15</v>
      </c>
      <c r="F201" s="4">
        <v>20.99</v>
      </c>
      <c r="G201" s="4">
        <f>Table13[[#This Row],[Unit Price]]*Table13[[#This Row],[Quantity ordered]]</f>
        <v>314.84999999999997</v>
      </c>
      <c r="H201" s="1">
        <v>0.05</v>
      </c>
      <c r="I201" s="5">
        <v>0.05</v>
      </c>
      <c r="J2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1" s="6">
        <f>Table13[[#This Row],[Total Price(Before Discount)]]*Table13[[#This Row],[Discount]]</f>
        <v>15.7425</v>
      </c>
      <c r="L201" s="6">
        <f>Table13[[#This Row],[Total Price(Before Discount)]]-Table13[[#This Row],[Discount Amount]]</f>
        <v>299.10749999999996</v>
      </c>
      <c r="M201" s="6" t="str">
        <f>IF(Table13[[#This Row],[Total Price(After Discount)]]&gt;=5000, "High Order", "Low order")</f>
        <v>Low order</v>
      </c>
      <c r="N201" s="2">
        <v>42151</v>
      </c>
      <c r="O201" s="2" t="str">
        <f>TEXT(Table13[[#This Row],[Order Date]],"dddd")</f>
        <v>Wednesday</v>
      </c>
      <c r="P201" s="2" t="str">
        <f>TEXT(Table13[[#This Row],[Order Date]],"mmmm")</f>
        <v>May</v>
      </c>
      <c r="Q201" s="2" t="str">
        <f>TEXT(Table13[[#This Row],[Order Date]],"yyyy")</f>
        <v>2015</v>
      </c>
      <c r="R201" s="2" t="str">
        <f>TEXT(Table13[[#This Row],[Order Date]], "mmmm yyyy")</f>
        <v>May 2015</v>
      </c>
      <c r="S201" s="2">
        <v>42153</v>
      </c>
      <c r="T201" s="1" t="s">
        <v>31</v>
      </c>
      <c r="U201" s="1">
        <f>Table13[[#This Row],[Ship Date]]-Table13[[#This Row],[Order Date]]</f>
        <v>2</v>
      </c>
      <c r="V201" s="1" t="str">
        <f>IF(Table13[[#This Row],[Days to Ship]]&lt;=1, "Fast", IF(Table13[[#This Row],[Days to Ship]]&lt;=3, "Meduim", "High"))</f>
        <v>Meduim</v>
      </c>
      <c r="W201" s="1">
        <v>4240</v>
      </c>
      <c r="X201" s="1" t="s">
        <v>32</v>
      </c>
      <c r="Y201" s="1" t="s">
        <v>294</v>
      </c>
      <c r="Z201" s="1" t="s">
        <v>147</v>
      </c>
      <c r="AA201" s="1" t="s">
        <v>2243</v>
      </c>
      <c r="AB201" s="1" t="s">
        <v>73</v>
      </c>
      <c r="AC201" s="1" t="s">
        <v>2234</v>
      </c>
      <c r="AD201" s="1" t="s">
        <v>81</v>
      </c>
      <c r="AE201" s="1" t="s">
        <v>75</v>
      </c>
      <c r="AF201" s="1"/>
      <c r="AK201" s="1"/>
    </row>
    <row r="202" spans="1:37" x14ac:dyDescent="0.35">
      <c r="A202" s="1">
        <v>371</v>
      </c>
      <c r="B202" s="1" t="str">
        <f>VLOOKUP(Table13[[#This Row],[Customer ID]],'Customer Lookup'!A:B,2,)</f>
        <v>Roberta Mullins Peters</v>
      </c>
      <c r="C202" s="1">
        <v>90291</v>
      </c>
      <c r="D202" s="1" t="str">
        <f>_xlfn.XLOOKUP(Table13[[#This Row],[Product Sub-Category]],'Product Lookup'!A:A,'Product Lookup'!B:B)</f>
        <v>Binders</v>
      </c>
      <c r="E202" s="1">
        <v>9</v>
      </c>
      <c r="F202" s="4">
        <v>5.4</v>
      </c>
      <c r="G202" s="4">
        <f>Table13[[#This Row],[Unit Price]]*Table13[[#This Row],[Quantity ordered]]</f>
        <v>48.6</v>
      </c>
      <c r="H202" s="1">
        <v>0.05</v>
      </c>
      <c r="I202" s="5">
        <v>0.05</v>
      </c>
      <c r="J2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2" s="6">
        <f>Table13[[#This Row],[Total Price(Before Discount)]]*Table13[[#This Row],[Discount]]</f>
        <v>2.4300000000000002</v>
      </c>
      <c r="L202" s="6">
        <f>Table13[[#This Row],[Total Price(Before Discount)]]-Table13[[#This Row],[Discount Amount]]</f>
        <v>46.17</v>
      </c>
      <c r="M202" s="6" t="str">
        <f>IF(Table13[[#This Row],[Total Price(After Discount)]]&gt;=5000, "High Order", "Low order")</f>
        <v>Low order</v>
      </c>
      <c r="N202" s="2">
        <v>42151</v>
      </c>
      <c r="O202" s="2" t="str">
        <f>TEXT(Table13[[#This Row],[Order Date]],"dddd")</f>
        <v>Wednesday</v>
      </c>
      <c r="P202" s="2" t="str">
        <f>TEXT(Table13[[#This Row],[Order Date]],"mmmm")</f>
        <v>May</v>
      </c>
      <c r="Q202" s="2" t="str">
        <f>TEXT(Table13[[#This Row],[Order Date]],"yyyy")</f>
        <v>2015</v>
      </c>
      <c r="R202" s="2" t="str">
        <f>TEXT(Table13[[#This Row],[Order Date]], "mmmm yyyy")</f>
        <v>May 2015</v>
      </c>
      <c r="S202" s="2">
        <v>42153</v>
      </c>
      <c r="T202" s="1" t="s">
        <v>31</v>
      </c>
      <c r="U202" s="1">
        <f>Table13[[#This Row],[Ship Date]]-Table13[[#This Row],[Order Date]]</f>
        <v>2</v>
      </c>
      <c r="V202" s="1" t="str">
        <f>IF(Table13[[#This Row],[Days to Ship]]&lt;=1, "Fast", IF(Table13[[#This Row],[Days to Ship]]&lt;=3, "Meduim", "High"))</f>
        <v>Meduim</v>
      </c>
      <c r="W202" s="1">
        <v>2149</v>
      </c>
      <c r="X202" s="1" t="s">
        <v>22</v>
      </c>
      <c r="Y202" s="1" t="s">
        <v>296</v>
      </c>
      <c r="Z202" s="1" t="s">
        <v>152</v>
      </c>
      <c r="AA202" s="1" t="s">
        <v>2244</v>
      </c>
      <c r="AB202" s="1" t="s">
        <v>58</v>
      </c>
      <c r="AC202" s="1" t="s">
        <v>2236</v>
      </c>
      <c r="AD202" s="1" t="s">
        <v>81</v>
      </c>
      <c r="AE202" s="1" t="s">
        <v>53</v>
      </c>
      <c r="AF202" s="1"/>
      <c r="AK202" s="1"/>
    </row>
    <row r="203" spans="1:37" x14ac:dyDescent="0.35">
      <c r="A203" s="1">
        <v>373</v>
      </c>
      <c r="B203" s="1" t="str">
        <f>VLOOKUP(Table13[[#This Row],[Customer ID]],'Customer Lookup'!A:B,2,)</f>
        <v>Jeanne Werner</v>
      </c>
      <c r="C203" s="1">
        <v>24193</v>
      </c>
      <c r="D203" s="1" t="str">
        <f>_xlfn.XLOOKUP(Table13[[#This Row],[Product Sub-Category]],'Product Lookup'!A:A,'Product Lookup'!B:B)</f>
        <v>Bookcases</v>
      </c>
      <c r="E203" s="1">
        <v>45</v>
      </c>
      <c r="F203" s="4">
        <v>200.98</v>
      </c>
      <c r="G203" s="4">
        <f>Table13[[#This Row],[Unit Price]]*Table13[[#This Row],[Quantity ordered]]</f>
        <v>9044.1</v>
      </c>
      <c r="H203" s="1">
        <v>0.1</v>
      </c>
      <c r="I203" s="5">
        <v>0.1</v>
      </c>
      <c r="J2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03" s="6">
        <f>Table13[[#This Row],[Total Price(Before Discount)]]*Table13[[#This Row],[Discount]]</f>
        <v>904.41000000000008</v>
      </c>
      <c r="L203" s="6">
        <f>Table13[[#This Row],[Total Price(Before Discount)]]-Table13[[#This Row],[Discount Amount]]</f>
        <v>8139.6900000000005</v>
      </c>
      <c r="M203" s="6" t="str">
        <f>IF(Table13[[#This Row],[Total Price(After Discount)]]&gt;=5000, "High Order", "Low order")</f>
        <v>High Order</v>
      </c>
      <c r="N203" s="2">
        <v>42077</v>
      </c>
      <c r="O203" s="2" t="str">
        <f>TEXT(Table13[[#This Row],[Order Date]],"dddd")</f>
        <v>Saturday</v>
      </c>
      <c r="P203" s="2" t="str">
        <f>TEXT(Table13[[#This Row],[Order Date]],"mmmm")</f>
        <v>March</v>
      </c>
      <c r="Q203" s="2" t="str">
        <f>TEXT(Table13[[#This Row],[Order Date]],"yyyy")</f>
        <v>2015</v>
      </c>
      <c r="R203" s="2" t="str">
        <f>TEXT(Table13[[#This Row],[Order Date]], "mmmm yyyy")</f>
        <v>March 2015</v>
      </c>
      <c r="S203" s="2">
        <v>42079</v>
      </c>
      <c r="T203" s="1" t="s">
        <v>31</v>
      </c>
      <c r="U203" s="1">
        <f>Table13[[#This Row],[Ship Date]]-Table13[[#This Row],[Order Date]]</f>
        <v>2</v>
      </c>
      <c r="V203" s="1" t="str">
        <f>IF(Table13[[#This Row],[Days to Ship]]&lt;=1, "Fast", IF(Table13[[#This Row],[Days to Ship]]&lt;=3, "Meduim", "High"))</f>
        <v>Meduim</v>
      </c>
      <c r="W203" s="1">
        <v>48234</v>
      </c>
      <c r="X203" s="1" t="s">
        <v>32</v>
      </c>
      <c r="Y203" s="1" t="s">
        <v>216</v>
      </c>
      <c r="Z203" s="1" t="s">
        <v>215</v>
      </c>
      <c r="AA203" s="1" t="s">
        <v>2244</v>
      </c>
      <c r="AB203" s="1" t="s">
        <v>34</v>
      </c>
      <c r="AC203" s="1" t="s">
        <v>151</v>
      </c>
      <c r="AD203" s="1" t="s">
        <v>51</v>
      </c>
      <c r="AE203" s="1" t="s">
        <v>108</v>
      </c>
      <c r="AF203" s="1"/>
      <c r="AK203" s="1"/>
    </row>
    <row r="204" spans="1:37" x14ac:dyDescent="0.35">
      <c r="A204" s="1">
        <v>373</v>
      </c>
      <c r="B204" s="1" t="str">
        <f>VLOOKUP(Table13[[#This Row],[Customer ID]],'Customer Lookup'!A:B,2,)</f>
        <v>Jeanne Werner</v>
      </c>
      <c r="C204" s="1">
        <v>24193</v>
      </c>
      <c r="D204" s="1" t="str">
        <f>_xlfn.XLOOKUP(Table13[[#This Row],[Product Sub-Category]],'Product Lookup'!A:A,'Product Lookup'!B:B)</f>
        <v>Paper</v>
      </c>
      <c r="E204" s="1">
        <v>24</v>
      </c>
      <c r="F204" s="4">
        <v>4.28</v>
      </c>
      <c r="G204" s="4">
        <f>Table13[[#This Row],[Unit Price]]*Table13[[#This Row],[Quantity ordered]]</f>
        <v>102.72</v>
      </c>
      <c r="H204" s="1">
        <v>0.05</v>
      </c>
      <c r="I204" s="5">
        <v>0.05</v>
      </c>
      <c r="J2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4" s="6">
        <f>Table13[[#This Row],[Total Price(Before Discount)]]*Table13[[#This Row],[Discount]]</f>
        <v>5.1360000000000001</v>
      </c>
      <c r="L204" s="6">
        <f>Table13[[#This Row],[Total Price(Before Discount)]]-Table13[[#This Row],[Discount Amount]]</f>
        <v>97.584000000000003</v>
      </c>
      <c r="M204" s="6" t="str">
        <f>IF(Table13[[#This Row],[Total Price(After Discount)]]&gt;=5000, "High Order", "Low order")</f>
        <v>Low order</v>
      </c>
      <c r="N204" s="2">
        <v>42077</v>
      </c>
      <c r="O204" s="2" t="str">
        <f>TEXT(Table13[[#This Row],[Order Date]],"dddd")</f>
        <v>Saturday</v>
      </c>
      <c r="P204" s="2" t="str">
        <f>TEXT(Table13[[#This Row],[Order Date]],"mmmm")</f>
        <v>March</v>
      </c>
      <c r="Q204" s="2" t="str">
        <f>TEXT(Table13[[#This Row],[Order Date]],"yyyy")</f>
        <v>2015</v>
      </c>
      <c r="R204" s="2" t="str">
        <f>TEXT(Table13[[#This Row],[Order Date]], "mmmm yyyy")</f>
        <v>March 2015</v>
      </c>
      <c r="S204" s="2">
        <v>42078</v>
      </c>
      <c r="T204" s="1" t="s">
        <v>31</v>
      </c>
      <c r="U204" s="1">
        <f>Table13[[#This Row],[Ship Date]]-Table13[[#This Row],[Order Date]]</f>
        <v>1</v>
      </c>
      <c r="V204" s="1" t="str">
        <f>IF(Table13[[#This Row],[Days to Ship]]&lt;=1, "Fast", IF(Table13[[#This Row],[Days to Ship]]&lt;=3, "Meduim", "High"))</f>
        <v>Fast</v>
      </c>
      <c r="W204" s="1">
        <v>48234</v>
      </c>
      <c r="X204" s="1" t="s">
        <v>32</v>
      </c>
      <c r="Y204" s="1" t="s">
        <v>216</v>
      </c>
      <c r="Z204" s="1" t="s">
        <v>215</v>
      </c>
      <c r="AA204" s="1" t="s">
        <v>2244</v>
      </c>
      <c r="AB204" s="1" t="s">
        <v>58</v>
      </c>
      <c r="AC204" s="1" t="s">
        <v>83</v>
      </c>
      <c r="AD204" s="1" t="s">
        <v>51</v>
      </c>
      <c r="AE204" s="1" t="s">
        <v>53</v>
      </c>
      <c r="AF204" s="1"/>
      <c r="AK204" s="1"/>
    </row>
    <row r="205" spans="1:37" x14ac:dyDescent="0.35">
      <c r="A205" s="1">
        <v>373</v>
      </c>
      <c r="B205" s="1" t="str">
        <f>VLOOKUP(Table13[[#This Row],[Customer ID]],'Customer Lookup'!A:B,2,)</f>
        <v>Jeanne Werner</v>
      </c>
      <c r="C205" s="1">
        <v>24193</v>
      </c>
      <c r="D205" s="1" t="str">
        <f>_xlfn.XLOOKUP(Table13[[#This Row],[Product Sub-Category]],'Product Lookup'!A:A,'Product Lookup'!B:B)</f>
        <v>Telephones</v>
      </c>
      <c r="E205" s="1">
        <v>19</v>
      </c>
      <c r="F205" s="4">
        <v>85.99</v>
      </c>
      <c r="G205" s="4">
        <f>Table13[[#This Row],[Unit Price]]*Table13[[#This Row],[Quantity ordered]]</f>
        <v>1633.81</v>
      </c>
      <c r="H205" s="1">
        <v>0.05</v>
      </c>
      <c r="I205" s="5">
        <v>0.05</v>
      </c>
      <c r="J2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5" s="6">
        <f>Table13[[#This Row],[Total Price(Before Discount)]]*Table13[[#This Row],[Discount]]</f>
        <v>81.6905</v>
      </c>
      <c r="L205" s="6">
        <f>Table13[[#This Row],[Total Price(Before Discount)]]-Table13[[#This Row],[Discount Amount]]</f>
        <v>1552.1195</v>
      </c>
      <c r="M205" s="6" t="str">
        <f>IF(Table13[[#This Row],[Total Price(After Discount)]]&gt;=5000, "High Order", "Low order")</f>
        <v>Low order</v>
      </c>
      <c r="N205" s="2">
        <v>42077</v>
      </c>
      <c r="O205" s="2" t="str">
        <f>TEXT(Table13[[#This Row],[Order Date]],"dddd")</f>
        <v>Saturday</v>
      </c>
      <c r="P205" s="2" t="str">
        <f>TEXT(Table13[[#This Row],[Order Date]],"mmmm")</f>
        <v>March</v>
      </c>
      <c r="Q205" s="2" t="str">
        <f>TEXT(Table13[[#This Row],[Order Date]],"yyyy")</f>
        <v>2015</v>
      </c>
      <c r="R205" s="2" t="str">
        <f>TEXT(Table13[[#This Row],[Order Date]], "mmmm yyyy")</f>
        <v>March 2015</v>
      </c>
      <c r="S205" s="2">
        <v>42079</v>
      </c>
      <c r="T205" s="1" t="s">
        <v>31</v>
      </c>
      <c r="U205" s="1">
        <f>Table13[[#This Row],[Ship Date]]-Table13[[#This Row],[Order Date]]</f>
        <v>2</v>
      </c>
      <c r="V205" s="1" t="str">
        <f>IF(Table13[[#This Row],[Days to Ship]]&lt;=1, "Fast", IF(Table13[[#This Row],[Days to Ship]]&lt;=3, "Meduim", "High"))</f>
        <v>Meduim</v>
      </c>
      <c r="W205" s="1">
        <v>48234</v>
      </c>
      <c r="X205" s="1" t="s">
        <v>32</v>
      </c>
      <c r="Y205" s="1" t="s">
        <v>216</v>
      </c>
      <c r="Z205" s="1" t="s">
        <v>215</v>
      </c>
      <c r="AA205" s="1" t="s">
        <v>2245</v>
      </c>
      <c r="AB205" s="1" t="s">
        <v>73</v>
      </c>
      <c r="AC205" s="1" t="s">
        <v>2234</v>
      </c>
      <c r="AD205" s="1" t="s">
        <v>51</v>
      </c>
      <c r="AE205" s="1" t="s">
        <v>26</v>
      </c>
      <c r="AF205" s="1"/>
      <c r="AK205" s="1"/>
    </row>
    <row r="206" spans="1:37" x14ac:dyDescent="0.35">
      <c r="A206" s="1">
        <v>375</v>
      </c>
      <c r="B206" s="1" t="str">
        <f>VLOOKUP(Table13[[#This Row],[Customer ID]],'Customer Lookup'!A:B,2,)</f>
        <v>Sandra Sharma</v>
      </c>
      <c r="C206" s="1">
        <v>90917</v>
      </c>
      <c r="D206" s="1" t="str">
        <f>_xlfn.XLOOKUP(Table13[[#This Row],[Product Sub-Category]],'Product Lookup'!A:A,'Product Lookup'!B:B)</f>
        <v>Bookcases</v>
      </c>
      <c r="E206" s="1">
        <v>11</v>
      </c>
      <c r="F206" s="4">
        <v>200.98</v>
      </c>
      <c r="G206" s="4">
        <f>Table13[[#This Row],[Unit Price]]*Table13[[#This Row],[Quantity ordered]]</f>
        <v>2210.7799999999997</v>
      </c>
      <c r="H206" s="1">
        <v>0.1</v>
      </c>
      <c r="I206" s="5">
        <v>0.1</v>
      </c>
      <c r="J2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06" s="6">
        <f>Table13[[#This Row],[Total Price(Before Discount)]]*Table13[[#This Row],[Discount]]</f>
        <v>221.07799999999997</v>
      </c>
      <c r="L206" s="6">
        <f>Table13[[#This Row],[Total Price(Before Discount)]]-Table13[[#This Row],[Discount Amount]]</f>
        <v>1989.7019999999998</v>
      </c>
      <c r="M206" s="6" t="str">
        <f>IF(Table13[[#This Row],[Total Price(After Discount)]]&gt;=5000, "High Order", "Low order")</f>
        <v>Low order</v>
      </c>
      <c r="N206" s="2">
        <v>42077</v>
      </c>
      <c r="O206" s="2" t="str">
        <f>TEXT(Table13[[#This Row],[Order Date]],"dddd")</f>
        <v>Saturday</v>
      </c>
      <c r="P206" s="2" t="str">
        <f>TEXT(Table13[[#This Row],[Order Date]],"mmmm")</f>
        <v>March</v>
      </c>
      <c r="Q206" s="2" t="str">
        <f>TEXT(Table13[[#This Row],[Order Date]],"yyyy")</f>
        <v>2015</v>
      </c>
      <c r="R206" s="2" t="str">
        <f>TEXT(Table13[[#This Row],[Order Date]], "mmmm yyyy")</f>
        <v>March 2015</v>
      </c>
      <c r="S206" s="2">
        <v>42079</v>
      </c>
      <c r="T206" s="1" t="s">
        <v>31</v>
      </c>
      <c r="U206" s="1">
        <f>Table13[[#This Row],[Ship Date]]-Table13[[#This Row],[Order Date]]</f>
        <v>2</v>
      </c>
      <c r="V206" s="1" t="str">
        <f>IF(Table13[[#This Row],[Days to Ship]]&lt;=1, "Fast", IF(Table13[[#This Row],[Days to Ship]]&lt;=3, "Meduim", "High"))</f>
        <v>Meduim</v>
      </c>
      <c r="W206" s="1">
        <v>37814</v>
      </c>
      <c r="X206" s="1" t="s">
        <v>32</v>
      </c>
      <c r="Y206" s="1" t="s">
        <v>298</v>
      </c>
      <c r="Z206" s="1" t="s">
        <v>184</v>
      </c>
      <c r="AA206" s="1" t="s">
        <v>2245</v>
      </c>
      <c r="AB206" s="1" t="s">
        <v>34</v>
      </c>
      <c r="AC206" s="1" t="s">
        <v>151</v>
      </c>
      <c r="AD206" s="1" t="s">
        <v>51</v>
      </c>
      <c r="AE206" s="1" t="s">
        <v>108</v>
      </c>
      <c r="AF206" s="1"/>
      <c r="AK206" s="1"/>
    </row>
    <row r="207" spans="1:37" x14ac:dyDescent="0.35">
      <c r="A207" s="1">
        <v>375</v>
      </c>
      <c r="B207" s="1" t="str">
        <f>VLOOKUP(Table13[[#This Row],[Customer ID]],'Customer Lookup'!A:B,2,)</f>
        <v>Sandra Sharma</v>
      </c>
      <c r="C207" s="1">
        <v>90917</v>
      </c>
      <c r="D207" s="1" t="str">
        <f>_xlfn.XLOOKUP(Table13[[#This Row],[Product Sub-Category]],'Product Lookup'!A:A,'Product Lookup'!B:B)</f>
        <v>Paper</v>
      </c>
      <c r="E207" s="1">
        <v>6</v>
      </c>
      <c r="F207" s="4">
        <v>4.28</v>
      </c>
      <c r="G207" s="4">
        <f>Table13[[#This Row],[Unit Price]]*Table13[[#This Row],[Quantity ordered]]</f>
        <v>25.68</v>
      </c>
      <c r="H207" s="1">
        <v>0.05</v>
      </c>
      <c r="I207" s="5">
        <v>0.05</v>
      </c>
      <c r="J2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7" s="6">
        <f>Table13[[#This Row],[Total Price(Before Discount)]]*Table13[[#This Row],[Discount]]</f>
        <v>1.284</v>
      </c>
      <c r="L207" s="6">
        <f>Table13[[#This Row],[Total Price(Before Discount)]]-Table13[[#This Row],[Discount Amount]]</f>
        <v>24.396000000000001</v>
      </c>
      <c r="M207" s="6" t="str">
        <f>IF(Table13[[#This Row],[Total Price(After Discount)]]&gt;=5000, "High Order", "Low order")</f>
        <v>Low order</v>
      </c>
      <c r="N207" s="2">
        <v>42077</v>
      </c>
      <c r="O207" s="2" t="str">
        <f>TEXT(Table13[[#This Row],[Order Date]],"dddd")</f>
        <v>Saturday</v>
      </c>
      <c r="P207" s="2" t="str">
        <f>TEXT(Table13[[#This Row],[Order Date]],"mmmm")</f>
        <v>March</v>
      </c>
      <c r="Q207" s="2" t="str">
        <f>TEXT(Table13[[#This Row],[Order Date]],"yyyy")</f>
        <v>2015</v>
      </c>
      <c r="R207" s="2" t="str">
        <f>TEXT(Table13[[#This Row],[Order Date]], "mmmm yyyy")</f>
        <v>March 2015</v>
      </c>
      <c r="S207" s="2">
        <v>42078</v>
      </c>
      <c r="T207" s="1" t="s">
        <v>31</v>
      </c>
      <c r="U207" s="1">
        <f>Table13[[#This Row],[Ship Date]]-Table13[[#This Row],[Order Date]]</f>
        <v>1</v>
      </c>
      <c r="V207" s="1" t="str">
        <f>IF(Table13[[#This Row],[Days to Ship]]&lt;=1, "Fast", IF(Table13[[#This Row],[Days to Ship]]&lt;=3, "Meduim", "High"))</f>
        <v>Fast</v>
      </c>
      <c r="W207" s="1">
        <v>37814</v>
      </c>
      <c r="X207" s="1" t="s">
        <v>32</v>
      </c>
      <c r="Y207" s="1" t="s">
        <v>298</v>
      </c>
      <c r="Z207" s="1" t="s">
        <v>184</v>
      </c>
      <c r="AA207" s="1" t="s">
        <v>2244</v>
      </c>
      <c r="AB207" s="1" t="s">
        <v>58</v>
      </c>
      <c r="AC207" s="1" t="s">
        <v>83</v>
      </c>
      <c r="AD207" s="1" t="s">
        <v>51</v>
      </c>
      <c r="AE207" s="1" t="s">
        <v>53</v>
      </c>
      <c r="AF207" s="1"/>
      <c r="AK207" s="1"/>
    </row>
    <row r="208" spans="1:37" x14ac:dyDescent="0.35">
      <c r="A208" s="1">
        <v>377</v>
      </c>
      <c r="B208" s="1" t="str">
        <f>VLOOKUP(Table13[[#This Row],[Customer ID]],'Customer Lookup'!A:B,2,)</f>
        <v>Sylvia Bush</v>
      </c>
      <c r="C208" s="1">
        <v>89579</v>
      </c>
      <c r="D208" s="1" t="str">
        <f>_xlfn.XLOOKUP(Table13[[#This Row],[Product Sub-Category]],'Product Lookup'!A:A,'Product Lookup'!B:B)</f>
        <v>Appliances</v>
      </c>
      <c r="E208" s="1">
        <v>17</v>
      </c>
      <c r="F208" s="4">
        <v>25.98</v>
      </c>
      <c r="G208" s="4">
        <f>Table13[[#This Row],[Unit Price]]*Table13[[#This Row],[Quantity ordered]]</f>
        <v>441.66</v>
      </c>
      <c r="H208" s="1">
        <v>0.05</v>
      </c>
      <c r="I208" s="5">
        <v>0.05</v>
      </c>
      <c r="J2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8" s="6">
        <f>Table13[[#This Row],[Total Price(Before Discount)]]*Table13[[#This Row],[Discount]]</f>
        <v>22.083000000000002</v>
      </c>
      <c r="L208" s="6">
        <f>Table13[[#This Row],[Total Price(Before Discount)]]-Table13[[#This Row],[Discount Amount]]</f>
        <v>419.577</v>
      </c>
      <c r="M208" s="6" t="str">
        <f>IF(Table13[[#This Row],[Total Price(After Discount)]]&gt;=5000, "High Order", "Low order")</f>
        <v>Low order</v>
      </c>
      <c r="N208" s="2">
        <v>42111</v>
      </c>
      <c r="O208" s="2" t="str">
        <f>TEXT(Table13[[#This Row],[Order Date]],"dddd")</f>
        <v>Friday</v>
      </c>
      <c r="P208" s="2" t="str">
        <f>TEXT(Table13[[#This Row],[Order Date]],"mmmm")</f>
        <v>April</v>
      </c>
      <c r="Q208" s="2" t="str">
        <f>TEXT(Table13[[#This Row],[Order Date]],"yyyy")</f>
        <v>2015</v>
      </c>
      <c r="R208" s="2" t="str">
        <f>TEXT(Table13[[#This Row],[Order Date]], "mmmm yyyy")</f>
        <v>April 2015</v>
      </c>
      <c r="S208" s="2">
        <v>42111</v>
      </c>
      <c r="T208" s="1" t="s">
        <v>50</v>
      </c>
      <c r="U208" s="1">
        <f>Table13[[#This Row],[Ship Date]]-Table13[[#This Row],[Order Date]]</f>
        <v>0</v>
      </c>
      <c r="V208" s="1" t="str">
        <f>IF(Table13[[#This Row],[Days to Ship]]&lt;=1, "Fast", IF(Table13[[#This Row],[Days to Ship]]&lt;=3, "Meduim", "High"))</f>
        <v>Fast</v>
      </c>
      <c r="W208" s="1">
        <v>60510</v>
      </c>
      <c r="X208" s="1" t="s">
        <v>32</v>
      </c>
      <c r="Y208" s="1" t="s">
        <v>275</v>
      </c>
      <c r="Z208" s="1" t="s">
        <v>142</v>
      </c>
      <c r="AA208" s="1" t="s">
        <v>2244</v>
      </c>
      <c r="AB208" s="1" t="s">
        <v>58</v>
      </c>
      <c r="AC208" s="1" t="s">
        <v>196</v>
      </c>
      <c r="AD208" s="1" t="s">
        <v>104</v>
      </c>
      <c r="AE208" s="1" t="s">
        <v>75</v>
      </c>
      <c r="AF208" s="1"/>
      <c r="AK208" s="1"/>
    </row>
    <row r="209" spans="1:37" x14ac:dyDescent="0.35">
      <c r="A209" s="1">
        <v>381</v>
      </c>
      <c r="B209" s="1" t="str">
        <f>VLOOKUP(Table13[[#This Row],[Customer ID]],'Customer Lookup'!A:B,2,)</f>
        <v>Danielle Watts</v>
      </c>
      <c r="C209" s="1">
        <v>88929</v>
      </c>
      <c r="D209" s="1" t="str">
        <f>_xlfn.XLOOKUP(Table13[[#This Row],[Product Sub-Category]],'Product Lookup'!A:A,'Product Lookup'!B:B)</f>
        <v>Storage</v>
      </c>
      <c r="E209" s="1">
        <v>1</v>
      </c>
      <c r="F209" s="4">
        <v>415.88</v>
      </c>
      <c r="G209" s="4">
        <f>Table13[[#This Row],[Unit Price]]*Table13[[#This Row],[Quantity ordered]]</f>
        <v>415.88</v>
      </c>
      <c r="H209" s="1">
        <v>0.1</v>
      </c>
      <c r="I209" s="5">
        <v>0.1</v>
      </c>
      <c r="J2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09" s="6">
        <f>Table13[[#This Row],[Total Price(Before Discount)]]*Table13[[#This Row],[Discount]]</f>
        <v>41.588000000000001</v>
      </c>
      <c r="L209" s="6">
        <f>Table13[[#This Row],[Total Price(Before Discount)]]-Table13[[#This Row],[Discount Amount]]</f>
        <v>374.29199999999997</v>
      </c>
      <c r="M209" s="6" t="str">
        <f>IF(Table13[[#This Row],[Total Price(After Discount)]]&gt;=5000, "High Order", "Low order")</f>
        <v>Low order</v>
      </c>
      <c r="N209" s="2">
        <v>42125</v>
      </c>
      <c r="O209" s="2" t="str">
        <f>TEXT(Table13[[#This Row],[Order Date]],"dddd")</f>
        <v>Friday</v>
      </c>
      <c r="P209" s="2" t="str">
        <f>TEXT(Table13[[#This Row],[Order Date]],"mmmm")</f>
        <v>May</v>
      </c>
      <c r="Q209" s="2" t="str">
        <f>TEXT(Table13[[#This Row],[Order Date]],"yyyy")</f>
        <v>2015</v>
      </c>
      <c r="R209" s="2" t="str">
        <f>TEXT(Table13[[#This Row],[Order Date]], "mmmm yyyy")</f>
        <v>May 2015</v>
      </c>
      <c r="S209" s="2">
        <v>42125</v>
      </c>
      <c r="T209" s="1" t="s">
        <v>31</v>
      </c>
      <c r="U209" s="1">
        <f>Table13[[#This Row],[Ship Date]]-Table13[[#This Row],[Order Date]]</f>
        <v>0</v>
      </c>
      <c r="V209" s="1" t="str">
        <f>IF(Table13[[#This Row],[Days to Ship]]&lt;=1, "Fast", IF(Table13[[#This Row],[Days to Ship]]&lt;=3, "Meduim", "High"))</f>
        <v>Fast</v>
      </c>
      <c r="W209" s="1">
        <v>61701</v>
      </c>
      <c r="X209" s="1" t="s">
        <v>32</v>
      </c>
      <c r="Y209" s="1" t="s">
        <v>300</v>
      </c>
      <c r="Z209" s="1" t="s">
        <v>142</v>
      </c>
      <c r="AA209" s="1" t="s">
        <v>2243</v>
      </c>
      <c r="AB209" s="1" t="s">
        <v>58</v>
      </c>
      <c r="AC209" s="1" t="s">
        <v>119</v>
      </c>
      <c r="AD209" s="1" t="s">
        <v>81</v>
      </c>
      <c r="AE209" s="1" t="s">
        <v>53</v>
      </c>
      <c r="AF209" s="1"/>
      <c r="AK209" s="1"/>
    </row>
    <row r="210" spans="1:37" x14ac:dyDescent="0.35">
      <c r="A210" s="1">
        <v>383</v>
      </c>
      <c r="B210" s="1" t="str">
        <f>VLOOKUP(Table13[[#This Row],[Customer ID]],'Customer Lookup'!A:B,2,)</f>
        <v>Renee Alston</v>
      </c>
      <c r="C210" s="1">
        <v>88928</v>
      </c>
      <c r="D210" s="1" t="str">
        <f>_xlfn.XLOOKUP(Table13[[#This Row],[Product Sub-Category]],'Product Lookup'!A:A,'Product Lookup'!B:B)</f>
        <v>Binders</v>
      </c>
      <c r="E210" s="1">
        <v>7</v>
      </c>
      <c r="F210" s="4">
        <v>5.34</v>
      </c>
      <c r="G210" s="4">
        <f>Table13[[#This Row],[Unit Price]]*Table13[[#This Row],[Quantity ordered]]</f>
        <v>37.379999999999995</v>
      </c>
      <c r="H210" s="1">
        <v>0.05</v>
      </c>
      <c r="I210" s="5">
        <v>0.05</v>
      </c>
      <c r="J2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0" s="6">
        <f>Table13[[#This Row],[Total Price(Before Discount)]]*Table13[[#This Row],[Discount]]</f>
        <v>1.8689999999999998</v>
      </c>
      <c r="L210" s="6">
        <f>Table13[[#This Row],[Total Price(Before Discount)]]-Table13[[#This Row],[Discount Amount]]</f>
        <v>35.510999999999996</v>
      </c>
      <c r="M210" s="6" t="str">
        <f>IF(Table13[[#This Row],[Total Price(After Discount)]]&gt;=5000, "High Order", "Low order")</f>
        <v>Low order</v>
      </c>
      <c r="N210" s="2">
        <v>42082</v>
      </c>
      <c r="O210" s="2" t="str">
        <f>TEXT(Table13[[#This Row],[Order Date]],"dddd")</f>
        <v>Thursday</v>
      </c>
      <c r="P210" s="2" t="str">
        <f>TEXT(Table13[[#This Row],[Order Date]],"mmmm")</f>
        <v>March</v>
      </c>
      <c r="Q210" s="2" t="str">
        <f>TEXT(Table13[[#This Row],[Order Date]],"yyyy")</f>
        <v>2015</v>
      </c>
      <c r="R210" s="2" t="str">
        <f>TEXT(Table13[[#This Row],[Order Date]], "mmmm yyyy")</f>
        <v>March 2015</v>
      </c>
      <c r="S210" s="2">
        <v>42082</v>
      </c>
      <c r="T210" s="1" t="s">
        <v>41</v>
      </c>
      <c r="U210" s="1">
        <f>Table13[[#This Row],[Ship Date]]-Table13[[#This Row],[Order Date]]</f>
        <v>0</v>
      </c>
      <c r="V210" s="1" t="str">
        <f>IF(Table13[[#This Row],[Days to Ship]]&lt;=1, "Fast", IF(Table13[[#This Row],[Days to Ship]]&lt;=3, "Meduim", "High"))</f>
        <v>Fast</v>
      </c>
      <c r="W210" s="1">
        <v>19026</v>
      </c>
      <c r="X210" s="1" t="s">
        <v>32</v>
      </c>
      <c r="Y210" s="1" t="s">
        <v>301</v>
      </c>
      <c r="Z210" s="1" t="s">
        <v>174</v>
      </c>
      <c r="AA210" s="1" t="s">
        <v>2243</v>
      </c>
      <c r="AB210" s="1" t="s">
        <v>58</v>
      </c>
      <c r="AC210" s="1" t="s">
        <v>2236</v>
      </c>
      <c r="AD210" s="1" t="s">
        <v>81</v>
      </c>
      <c r="AE210" s="1" t="s">
        <v>53</v>
      </c>
      <c r="AF210" s="1"/>
      <c r="AK210" s="1"/>
    </row>
    <row r="211" spans="1:37" x14ac:dyDescent="0.35">
      <c r="A211" s="1">
        <v>383</v>
      </c>
      <c r="B211" s="1" t="str">
        <f>VLOOKUP(Table13[[#This Row],[Customer ID]],'Customer Lookup'!A:B,2,)</f>
        <v>Renee Alston</v>
      </c>
      <c r="C211" s="1">
        <v>88928</v>
      </c>
      <c r="D211" s="1" t="str">
        <f>_xlfn.XLOOKUP(Table13[[#This Row],[Product Sub-Category]],'Product Lookup'!A:A,'Product Lookup'!B:B)</f>
        <v>Telephones</v>
      </c>
      <c r="E211" s="1">
        <v>5</v>
      </c>
      <c r="F211" s="4">
        <v>65.989999999999995</v>
      </c>
      <c r="G211" s="4">
        <f>Table13[[#This Row],[Unit Price]]*Table13[[#This Row],[Quantity ordered]]</f>
        <v>329.95</v>
      </c>
      <c r="H211" s="1">
        <v>0.05</v>
      </c>
      <c r="I211" s="5">
        <v>0.05</v>
      </c>
      <c r="J2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1" s="6">
        <f>Table13[[#This Row],[Total Price(Before Discount)]]*Table13[[#This Row],[Discount]]</f>
        <v>16.497499999999999</v>
      </c>
      <c r="L211" s="6">
        <f>Table13[[#This Row],[Total Price(Before Discount)]]-Table13[[#This Row],[Discount Amount]]</f>
        <v>313.45249999999999</v>
      </c>
      <c r="M211" s="6" t="str">
        <f>IF(Table13[[#This Row],[Total Price(After Discount)]]&gt;=5000, "High Order", "Low order")</f>
        <v>Low order</v>
      </c>
      <c r="N211" s="2">
        <v>42082</v>
      </c>
      <c r="O211" s="2" t="str">
        <f>TEXT(Table13[[#This Row],[Order Date]],"dddd")</f>
        <v>Thursday</v>
      </c>
      <c r="P211" s="2" t="str">
        <f>TEXT(Table13[[#This Row],[Order Date]],"mmmm")</f>
        <v>March</v>
      </c>
      <c r="Q211" s="2" t="str">
        <f>TEXT(Table13[[#This Row],[Order Date]],"yyyy")</f>
        <v>2015</v>
      </c>
      <c r="R211" s="2" t="str">
        <f>TEXT(Table13[[#This Row],[Order Date]], "mmmm yyyy")</f>
        <v>March 2015</v>
      </c>
      <c r="S211" s="2">
        <v>42084</v>
      </c>
      <c r="T211" s="1" t="s">
        <v>41</v>
      </c>
      <c r="U211" s="1">
        <f>Table13[[#This Row],[Ship Date]]-Table13[[#This Row],[Order Date]]</f>
        <v>2</v>
      </c>
      <c r="V211" s="1" t="str">
        <f>IF(Table13[[#This Row],[Days to Ship]]&lt;=1, "Fast", IF(Table13[[#This Row],[Days to Ship]]&lt;=3, "Meduim", "High"))</f>
        <v>Meduim</v>
      </c>
      <c r="W211" s="1">
        <v>19026</v>
      </c>
      <c r="X211" s="1" t="s">
        <v>22</v>
      </c>
      <c r="Y211" s="1" t="s">
        <v>301</v>
      </c>
      <c r="Z211" s="1" t="s">
        <v>174</v>
      </c>
      <c r="AA211" s="1" t="s">
        <v>2244</v>
      </c>
      <c r="AB211" s="1" t="s">
        <v>73</v>
      </c>
      <c r="AC211" s="1" t="s">
        <v>2234</v>
      </c>
      <c r="AD211" s="1" t="s">
        <v>81</v>
      </c>
      <c r="AE211" s="1" t="s">
        <v>53</v>
      </c>
      <c r="AF211" s="1"/>
      <c r="AK211" s="1"/>
    </row>
    <row r="212" spans="1:37" x14ac:dyDescent="0.35">
      <c r="A212" s="1">
        <v>387</v>
      </c>
      <c r="B212" s="1" t="str">
        <f>VLOOKUP(Table13[[#This Row],[Customer ID]],'Customer Lookup'!A:B,2,)</f>
        <v>Angela Howe</v>
      </c>
      <c r="C212" s="1">
        <v>90339</v>
      </c>
      <c r="D212" s="1" t="str">
        <f>_xlfn.XLOOKUP(Table13[[#This Row],[Product Sub-Category]],'Product Lookup'!A:A,'Product Lookup'!B:B)</f>
        <v>Binders</v>
      </c>
      <c r="E212" s="1">
        <v>15</v>
      </c>
      <c r="F212" s="4">
        <v>8.8800000000000008</v>
      </c>
      <c r="G212" s="4">
        <f>Table13[[#This Row],[Unit Price]]*Table13[[#This Row],[Quantity ordered]]</f>
        <v>133.20000000000002</v>
      </c>
      <c r="H212" s="1">
        <v>0.05</v>
      </c>
      <c r="I212" s="5">
        <v>0.05</v>
      </c>
      <c r="J2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2" s="6">
        <f>Table13[[#This Row],[Total Price(Before Discount)]]*Table13[[#This Row],[Discount]]</f>
        <v>6.660000000000001</v>
      </c>
      <c r="L212" s="6">
        <f>Table13[[#This Row],[Total Price(Before Discount)]]-Table13[[#This Row],[Discount Amount]]</f>
        <v>126.54000000000002</v>
      </c>
      <c r="M212" s="6" t="str">
        <f>IF(Table13[[#This Row],[Total Price(After Discount)]]&gt;=5000, "High Order", "Low order")</f>
        <v>Low order</v>
      </c>
      <c r="N212" s="2">
        <v>42167</v>
      </c>
      <c r="O212" s="2" t="str">
        <f>TEXT(Table13[[#This Row],[Order Date]],"dddd")</f>
        <v>Friday</v>
      </c>
      <c r="P212" s="2" t="str">
        <f>TEXT(Table13[[#This Row],[Order Date]],"mmmm")</f>
        <v>June</v>
      </c>
      <c r="Q212" s="2" t="str">
        <f>TEXT(Table13[[#This Row],[Order Date]],"yyyy")</f>
        <v>2015</v>
      </c>
      <c r="R212" s="2" t="str">
        <f>TEXT(Table13[[#This Row],[Order Date]], "mmmm yyyy")</f>
        <v>June 2015</v>
      </c>
      <c r="S212" s="2">
        <v>42169</v>
      </c>
      <c r="T212" s="1" t="s">
        <v>21</v>
      </c>
      <c r="U212" s="1">
        <f>Table13[[#This Row],[Ship Date]]-Table13[[#This Row],[Order Date]]</f>
        <v>2</v>
      </c>
      <c r="V212" s="1" t="str">
        <f>IF(Table13[[#This Row],[Days to Ship]]&lt;=1, "Fast", IF(Table13[[#This Row],[Days to Ship]]&lt;=3, "Meduim", "High"))</f>
        <v>Meduim</v>
      </c>
      <c r="W212" s="1">
        <v>68801</v>
      </c>
      <c r="X212" s="1" t="s">
        <v>22</v>
      </c>
      <c r="Y212" s="1" t="s">
        <v>303</v>
      </c>
      <c r="Z212" s="1" t="s">
        <v>302</v>
      </c>
      <c r="AA212" s="1" t="s">
        <v>2244</v>
      </c>
      <c r="AB212" s="1" t="s">
        <v>58</v>
      </c>
      <c r="AC212" s="1" t="s">
        <v>2236</v>
      </c>
      <c r="AD212" s="1" t="s">
        <v>81</v>
      </c>
      <c r="AE212" s="1" t="s">
        <v>53</v>
      </c>
      <c r="AF212" s="1"/>
      <c r="AK212" s="1"/>
    </row>
    <row r="213" spans="1:37" x14ac:dyDescent="0.35">
      <c r="A213" s="1">
        <v>388</v>
      </c>
      <c r="B213" s="1" t="str">
        <f>VLOOKUP(Table13[[#This Row],[Customer ID]],'Customer Lookup'!A:B,2,)</f>
        <v>Roger Schwartz</v>
      </c>
      <c r="C213" s="1">
        <v>90337</v>
      </c>
      <c r="D213" s="1" t="str">
        <f>_xlfn.XLOOKUP(Table13[[#This Row],[Product Sub-Category]],'Product Lookup'!A:A,'Product Lookup'!B:B)</f>
        <v>Paper</v>
      </c>
      <c r="E213" s="1">
        <v>4</v>
      </c>
      <c r="F213" s="4">
        <v>5.28</v>
      </c>
      <c r="G213" s="4">
        <f>Table13[[#This Row],[Unit Price]]*Table13[[#This Row],[Quantity ordered]]</f>
        <v>21.12</v>
      </c>
      <c r="H213" s="1">
        <v>0.05</v>
      </c>
      <c r="I213" s="5">
        <v>0.05</v>
      </c>
      <c r="J2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3" s="6">
        <f>Table13[[#This Row],[Total Price(Before Discount)]]*Table13[[#This Row],[Discount]]</f>
        <v>1.056</v>
      </c>
      <c r="L213" s="6">
        <f>Table13[[#This Row],[Total Price(Before Discount)]]-Table13[[#This Row],[Discount Amount]]</f>
        <v>20.064</v>
      </c>
      <c r="M213" s="6" t="str">
        <f>IF(Table13[[#This Row],[Total Price(After Discount)]]&gt;=5000, "High Order", "Low order")</f>
        <v>Low order</v>
      </c>
      <c r="N213" s="2">
        <v>42007</v>
      </c>
      <c r="O213" s="2" t="str">
        <f>TEXT(Table13[[#This Row],[Order Date]],"dddd")</f>
        <v>Saturday</v>
      </c>
      <c r="P213" s="2" t="str">
        <f>TEXT(Table13[[#This Row],[Order Date]],"mmmm")</f>
        <v>January</v>
      </c>
      <c r="Q213" s="2" t="str">
        <f>TEXT(Table13[[#This Row],[Order Date]],"yyyy")</f>
        <v>2015</v>
      </c>
      <c r="R213" s="2" t="str">
        <f>TEXT(Table13[[#This Row],[Order Date]], "mmmm yyyy")</f>
        <v>January 2015</v>
      </c>
      <c r="S213" s="2">
        <v>42009</v>
      </c>
      <c r="T213" s="1" t="s">
        <v>41</v>
      </c>
      <c r="U213" s="1">
        <f>Table13[[#This Row],[Ship Date]]-Table13[[#This Row],[Order Date]]</f>
        <v>2</v>
      </c>
      <c r="V213" s="1" t="str">
        <f>IF(Table13[[#This Row],[Days to Ship]]&lt;=1, "Fast", IF(Table13[[#This Row],[Days to Ship]]&lt;=3, "Meduim", "High"))</f>
        <v>Meduim</v>
      </c>
      <c r="W213" s="1">
        <v>68847</v>
      </c>
      <c r="X213" s="1" t="s">
        <v>32</v>
      </c>
      <c r="Y213" s="1" t="s">
        <v>304</v>
      </c>
      <c r="Z213" s="1" t="s">
        <v>302</v>
      </c>
      <c r="AA213" s="1" t="s">
        <v>2244</v>
      </c>
      <c r="AB213" s="1" t="s">
        <v>58</v>
      </c>
      <c r="AC213" s="1" t="s">
        <v>83</v>
      </c>
      <c r="AD213" s="1" t="s">
        <v>81</v>
      </c>
      <c r="AE213" s="1" t="s">
        <v>53</v>
      </c>
      <c r="AF213" s="1"/>
      <c r="AK213" s="1"/>
    </row>
    <row r="214" spans="1:37" x14ac:dyDescent="0.35">
      <c r="A214" s="1">
        <v>388</v>
      </c>
      <c r="B214" s="1" t="str">
        <f>VLOOKUP(Table13[[#This Row],[Customer ID]],'Customer Lookup'!A:B,2,)</f>
        <v>Roger Schwartz</v>
      </c>
      <c r="C214" s="1">
        <v>90337</v>
      </c>
      <c r="D214" s="1" t="str">
        <f>_xlfn.XLOOKUP(Table13[[#This Row],[Product Sub-Category]],'Product Lookup'!A:A,'Product Lookup'!B:B)</f>
        <v>Telephones</v>
      </c>
      <c r="E214" s="1">
        <v>2</v>
      </c>
      <c r="F214" s="4">
        <v>110.99</v>
      </c>
      <c r="G214" s="4">
        <f>Table13[[#This Row],[Unit Price]]*Table13[[#This Row],[Quantity ordered]]</f>
        <v>221.98</v>
      </c>
      <c r="H214" s="1">
        <v>0.1</v>
      </c>
      <c r="I214" s="5">
        <v>0.1</v>
      </c>
      <c r="J2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14" s="6">
        <f>Table13[[#This Row],[Total Price(Before Discount)]]*Table13[[#This Row],[Discount]]</f>
        <v>22.198</v>
      </c>
      <c r="L214" s="6">
        <f>Table13[[#This Row],[Total Price(Before Discount)]]-Table13[[#This Row],[Discount Amount]]</f>
        <v>199.78199999999998</v>
      </c>
      <c r="M214" s="6" t="str">
        <f>IF(Table13[[#This Row],[Total Price(After Discount)]]&gt;=5000, "High Order", "Low order")</f>
        <v>Low order</v>
      </c>
      <c r="N214" s="2">
        <v>42007</v>
      </c>
      <c r="O214" s="2" t="str">
        <f>TEXT(Table13[[#This Row],[Order Date]],"dddd")</f>
        <v>Saturday</v>
      </c>
      <c r="P214" s="2" t="str">
        <f>TEXT(Table13[[#This Row],[Order Date]],"mmmm")</f>
        <v>January</v>
      </c>
      <c r="Q214" s="2" t="str">
        <f>TEXT(Table13[[#This Row],[Order Date]],"yyyy")</f>
        <v>2015</v>
      </c>
      <c r="R214" s="2" t="str">
        <f>TEXT(Table13[[#This Row],[Order Date]], "mmmm yyyy")</f>
        <v>January 2015</v>
      </c>
      <c r="S214" s="2">
        <v>42010</v>
      </c>
      <c r="T214" s="1" t="s">
        <v>41</v>
      </c>
      <c r="U214" s="1">
        <f>Table13[[#This Row],[Ship Date]]-Table13[[#This Row],[Order Date]]</f>
        <v>3</v>
      </c>
      <c r="V214" s="1" t="str">
        <f>IF(Table13[[#This Row],[Days to Ship]]&lt;=1, "Fast", IF(Table13[[#This Row],[Days to Ship]]&lt;=3, "Meduim", "High"))</f>
        <v>Meduim</v>
      </c>
      <c r="W214" s="1">
        <v>68847</v>
      </c>
      <c r="X214" s="1" t="s">
        <v>32</v>
      </c>
      <c r="Y214" s="1" t="s">
        <v>304</v>
      </c>
      <c r="Z214" s="1" t="s">
        <v>302</v>
      </c>
      <c r="AA214" s="1" t="s">
        <v>2244</v>
      </c>
      <c r="AB214" s="1" t="s">
        <v>73</v>
      </c>
      <c r="AC214" s="1" t="s">
        <v>2234</v>
      </c>
      <c r="AD214" s="1" t="s">
        <v>81</v>
      </c>
      <c r="AE214" s="1" t="s">
        <v>53</v>
      </c>
      <c r="AF214" s="1"/>
      <c r="AK214" s="1"/>
    </row>
    <row r="215" spans="1:37" x14ac:dyDescent="0.35">
      <c r="A215" s="1">
        <v>389</v>
      </c>
      <c r="B215" s="1" t="str">
        <f>VLOOKUP(Table13[[#This Row],[Customer ID]],'Customer Lookup'!A:B,2,)</f>
        <v>Joel Buckley</v>
      </c>
      <c r="C215" s="1">
        <v>90338</v>
      </c>
      <c r="D215" s="1" t="str">
        <f>_xlfn.XLOOKUP(Table13[[#This Row],[Product Sub-Category]],'Product Lookup'!A:A,'Product Lookup'!B:B)</f>
        <v>Chairs</v>
      </c>
      <c r="E215" s="1">
        <v>11</v>
      </c>
      <c r="F215" s="4">
        <v>160.97999999999999</v>
      </c>
      <c r="G215" s="4">
        <f>Table13[[#This Row],[Unit Price]]*Table13[[#This Row],[Quantity ordered]]</f>
        <v>1770.78</v>
      </c>
      <c r="H215" s="1">
        <v>0.1</v>
      </c>
      <c r="I215" s="5">
        <v>0.1</v>
      </c>
      <c r="J2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15" s="6">
        <f>Table13[[#This Row],[Total Price(Before Discount)]]*Table13[[#This Row],[Discount]]</f>
        <v>177.078</v>
      </c>
      <c r="L215" s="6">
        <f>Table13[[#This Row],[Total Price(Before Discount)]]-Table13[[#This Row],[Discount Amount]]</f>
        <v>1593.702</v>
      </c>
      <c r="M215" s="6" t="str">
        <f>IF(Table13[[#This Row],[Total Price(After Discount)]]&gt;=5000, "High Order", "Low order")</f>
        <v>Low order</v>
      </c>
      <c r="N215" s="2">
        <v>42041</v>
      </c>
      <c r="O215" s="2" t="str">
        <f>TEXT(Table13[[#This Row],[Order Date]],"dddd")</f>
        <v>Friday</v>
      </c>
      <c r="P215" s="2" t="str">
        <f>TEXT(Table13[[#This Row],[Order Date]],"mmmm")</f>
        <v>February</v>
      </c>
      <c r="Q215" s="2" t="str">
        <f>TEXT(Table13[[#This Row],[Order Date]],"yyyy")</f>
        <v>2015</v>
      </c>
      <c r="R215" s="2" t="str">
        <f>TEXT(Table13[[#This Row],[Order Date]], "mmmm yyyy")</f>
        <v>February 2015</v>
      </c>
      <c r="S215" s="2">
        <v>42045</v>
      </c>
      <c r="T215" s="1" t="s">
        <v>98</v>
      </c>
      <c r="U215" s="1">
        <f>Table13[[#This Row],[Ship Date]]-Table13[[#This Row],[Order Date]]</f>
        <v>4</v>
      </c>
      <c r="V215" s="1" t="str">
        <f>IF(Table13[[#This Row],[Days to Ship]]&lt;=1, "Fast", IF(Table13[[#This Row],[Days to Ship]]&lt;=3, "Meduim", "High"))</f>
        <v>High</v>
      </c>
      <c r="W215" s="1">
        <v>68502</v>
      </c>
      <c r="X215" s="1" t="s">
        <v>32</v>
      </c>
      <c r="Y215" s="1" t="s">
        <v>305</v>
      </c>
      <c r="Z215" s="1" t="s">
        <v>302</v>
      </c>
      <c r="AA215" s="1" t="s">
        <v>2244</v>
      </c>
      <c r="AB215" s="1" t="s">
        <v>34</v>
      </c>
      <c r="AC215" s="1" t="s">
        <v>35</v>
      </c>
      <c r="AD215" s="1" t="s">
        <v>81</v>
      </c>
      <c r="AE215" s="1" t="s">
        <v>36</v>
      </c>
      <c r="AF215" s="1"/>
      <c r="AK215" s="1"/>
    </row>
    <row r="216" spans="1:37" x14ac:dyDescent="0.35">
      <c r="A216" s="1">
        <v>392</v>
      </c>
      <c r="B216" s="1" t="str">
        <f>VLOOKUP(Table13[[#This Row],[Customer ID]],'Customer Lookup'!A:B,2,)</f>
        <v>Erica R Fuller</v>
      </c>
      <c r="C216" s="1">
        <v>86383</v>
      </c>
      <c r="D216" s="1" t="str">
        <f>_xlfn.XLOOKUP(Table13[[#This Row],[Product Sub-Category]],'Product Lookup'!A:A,'Product Lookup'!B:B)</f>
        <v>Computer Peripherals</v>
      </c>
      <c r="E216" s="1">
        <v>1</v>
      </c>
      <c r="F216" s="4">
        <v>34.979999999999997</v>
      </c>
      <c r="G216" s="4">
        <f>Table13[[#This Row],[Unit Price]]*Table13[[#This Row],[Quantity ordered]]</f>
        <v>34.979999999999997</v>
      </c>
      <c r="H216" s="1">
        <v>0.05</v>
      </c>
      <c r="I216" s="5">
        <v>0.05</v>
      </c>
      <c r="J2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6" s="6">
        <f>Table13[[#This Row],[Total Price(Before Discount)]]*Table13[[#This Row],[Discount]]</f>
        <v>1.7489999999999999</v>
      </c>
      <c r="L216" s="6">
        <f>Table13[[#This Row],[Total Price(Before Discount)]]-Table13[[#This Row],[Discount Amount]]</f>
        <v>33.230999999999995</v>
      </c>
      <c r="M216" s="6" t="str">
        <f>IF(Table13[[#This Row],[Total Price(After Discount)]]&gt;=5000, "High Order", "Low order")</f>
        <v>Low order</v>
      </c>
      <c r="N216" s="2">
        <v>42068</v>
      </c>
      <c r="O216" s="2" t="str">
        <f>TEXT(Table13[[#This Row],[Order Date]],"dddd")</f>
        <v>Thursday</v>
      </c>
      <c r="P216" s="2" t="str">
        <f>TEXT(Table13[[#This Row],[Order Date]],"mmmm")</f>
        <v>March</v>
      </c>
      <c r="Q216" s="2" t="str">
        <f>TEXT(Table13[[#This Row],[Order Date]],"yyyy")</f>
        <v>2015</v>
      </c>
      <c r="R216" s="2" t="str">
        <f>TEXT(Table13[[#This Row],[Order Date]], "mmmm yyyy")</f>
        <v>March 2015</v>
      </c>
      <c r="S216" s="2">
        <v>42070</v>
      </c>
      <c r="T216" s="1" t="s">
        <v>50</v>
      </c>
      <c r="U216" s="1">
        <f>Table13[[#This Row],[Ship Date]]-Table13[[#This Row],[Order Date]]</f>
        <v>2</v>
      </c>
      <c r="V216" s="1" t="str">
        <f>IF(Table13[[#This Row],[Days to Ship]]&lt;=1, "Fast", IF(Table13[[#This Row],[Days to Ship]]&lt;=3, "Meduim", "High"))</f>
        <v>Meduim</v>
      </c>
      <c r="W216" s="1">
        <v>63105</v>
      </c>
      <c r="X216" s="1" t="s">
        <v>32</v>
      </c>
      <c r="Y216" s="1" t="s">
        <v>307</v>
      </c>
      <c r="Z216" s="1" t="s">
        <v>306</v>
      </c>
      <c r="AA216" s="1" t="s">
        <v>2244</v>
      </c>
      <c r="AB216" s="1" t="s">
        <v>73</v>
      </c>
      <c r="AC216" s="1" t="s">
        <v>144</v>
      </c>
      <c r="AD216" s="1" t="s">
        <v>81</v>
      </c>
      <c r="AE216" s="1" t="s">
        <v>53</v>
      </c>
      <c r="AF216" s="1"/>
      <c r="AK216" s="1"/>
    </row>
    <row r="217" spans="1:37" x14ac:dyDescent="0.35">
      <c r="A217" s="1">
        <v>392</v>
      </c>
      <c r="B217" s="1" t="str">
        <f>VLOOKUP(Table13[[#This Row],[Customer ID]],'Customer Lookup'!A:B,2,)</f>
        <v>Erica R Fuller</v>
      </c>
      <c r="C217" s="1">
        <v>86383</v>
      </c>
      <c r="D217" s="1" t="str">
        <f>_xlfn.XLOOKUP(Table13[[#This Row],[Product Sub-Category]],'Product Lookup'!A:A,'Product Lookup'!B:B)</f>
        <v>Furnishings</v>
      </c>
      <c r="E217" s="1">
        <v>2</v>
      </c>
      <c r="F217" s="4">
        <v>19.989999999999998</v>
      </c>
      <c r="G217" s="4">
        <f>Table13[[#This Row],[Unit Price]]*Table13[[#This Row],[Quantity ordered]]</f>
        <v>39.979999999999997</v>
      </c>
      <c r="H217" s="1">
        <v>0.05</v>
      </c>
      <c r="I217" s="5">
        <v>0.05</v>
      </c>
      <c r="J2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7" s="6">
        <f>Table13[[#This Row],[Total Price(Before Discount)]]*Table13[[#This Row],[Discount]]</f>
        <v>1.9989999999999999</v>
      </c>
      <c r="L217" s="6">
        <f>Table13[[#This Row],[Total Price(Before Discount)]]-Table13[[#This Row],[Discount Amount]]</f>
        <v>37.980999999999995</v>
      </c>
      <c r="M217" s="6" t="str">
        <f>IF(Table13[[#This Row],[Total Price(After Discount)]]&gt;=5000, "High Order", "Low order")</f>
        <v>Low order</v>
      </c>
      <c r="N217" s="2">
        <v>42068</v>
      </c>
      <c r="O217" s="2" t="str">
        <f>TEXT(Table13[[#This Row],[Order Date]],"dddd")</f>
        <v>Thursday</v>
      </c>
      <c r="P217" s="2" t="str">
        <f>TEXT(Table13[[#This Row],[Order Date]],"mmmm")</f>
        <v>March</v>
      </c>
      <c r="Q217" s="2" t="str">
        <f>TEXT(Table13[[#This Row],[Order Date]],"yyyy")</f>
        <v>2015</v>
      </c>
      <c r="R217" s="2" t="str">
        <f>TEXT(Table13[[#This Row],[Order Date]], "mmmm yyyy")</f>
        <v>March 2015</v>
      </c>
      <c r="S217" s="2">
        <v>42071</v>
      </c>
      <c r="T217" s="1" t="s">
        <v>50</v>
      </c>
      <c r="U217" s="1">
        <f>Table13[[#This Row],[Ship Date]]-Table13[[#This Row],[Order Date]]</f>
        <v>3</v>
      </c>
      <c r="V217" s="1" t="str">
        <f>IF(Table13[[#This Row],[Days to Ship]]&lt;=1, "Fast", IF(Table13[[#This Row],[Days to Ship]]&lt;=3, "Meduim", "High"))</f>
        <v>Meduim</v>
      </c>
      <c r="W217" s="1">
        <v>63105</v>
      </c>
      <c r="X217" s="1" t="s">
        <v>32</v>
      </c>
      <c r="Y217" s="1" t="s">
        <v>307</v>
      </c>
      <c r="Z217" s="1" t="s">
        <v>306</v>
      </c>
      <c r="AA217" s="1" t="s">
        <v>2243</v>
      </c>
      <c r="AB217" s="1" t="s">
        <v>34</v>
      </c>
      <c r="AC217" s="1" t="s">
        <v>52</v>
      </c>
      <c r="AD217" s="1" t="s">
        <v>81</v>
      </c>
      <c r="AE217" s="1" t="s">
        <v>178</v>
      </c>
      <c r="AF217" s="1"/>
      <c r="AK217" s="1"/>
    </row>
    <row r="218" spans="1:37" x14ac:dyDescent="0.35">
      <c r="A218" s="1">
        <v>393</v>
      </c>
      <c r="B218" s="1" t="str">
        <f>VLOOKUP(Table13[[#This Row],[Customer ID]],'Customer Lookup'!A:B,2,)</f>
        <v>Shawn Combs</v>
      </c>
      <c r="C218" s="1">
        <v>86382</v>
      </c>
      <c r="D218" s="1" t="str">
        <f>_xlfn.XLOOKUP(Table13[[#This Row],[Product Sub-Category]],'Product Lookup'!A:A,'Product Lookup'!B:B)</f>
        <v>Storage</v>
      </c>
      <c r="E218" s="1">
        <v>3</v>
      </c>
      <c r="F218" s="4">
        <v>9.7100000000000009</v>
      </c>
      <c r="G218" s="4">
        <f>Table13[[#This Row],[Unit Price]]*Table13[[#This Row],[Quantity ordered]]</f>
        <v>29.130000000000003</v>
      </c>
      <c r="H218" s="1">
        <v>0.05</v>
      </c>
      <c r="I218" s="5">
        <v>0.05</v>
      </c>
      <c r="J2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8" s="6">
        <f>Table13[[#This Row],[Total Price(Before Discount)]]*Table13[[#This Row],[Discount]]</f>
        <v>1.4565000000000001</v>
      </c>
      <c r="L218" s="6">
        <f>Table13[[#This Row],[Total Price(Before Discount)]]-Table13[[#This Row],[Discount Amount]]</f>
        <v>27.673500000000004</v>
      </c>
      <c r="M218" s="6" t="str">
        <f>IF(Table13[[#This Row],[Total Price(After Discount)]]&gt;=5000, "High Order", "Low order")</f>
        <v>Low order</v>
      </c>
      <c r="N218" s="2">
        <v>42050</v>
      </c>
      <c r="O218" s="2" t="str">
        <f>TEXT(Table13[[#This Row],[Order Date]],"dddd")</f>
        <v>Sunday</v>
      </c>
      <c r="P218" s="2" t="str">
        <f>TEXT(Table13[[#This Row],[Order Date]],"mmmm")</f>
        <v>February</v>
      </c>
      <c r="Q218" s="2" t="str">
        <f>TEXT(Table13[[#This Row],[Order Date]],"yyyy")</f>
        <v>2015</v>
      </c>
      <c r="R218" s="2" t="str">
        <f>TEXT(Table13[[#This Row],[Order Date]], "mmmm yyyy")</f>
        <v>February 2015</v>
      </c>
      <c r="S218" s="2">
        <v>42057</v>
      </c>
      <c r="T218" s="1" t="s">
        <v>98</v>
      </c>
      <c r="U218" s="1">
        <f>Table13[[#This Row],[Ship Date]]-Table13[[#This Row],[Order Date]]</f>
        <v>7</v>
      </c>
      <c r="V218" s="1" t="str">
        <f>IF(Table13[[#This Row],[Days to Ship]]&lt;=1, "Fast", IF(Table13[[#This Row],[Days to Ship]]&lt;=3, "Meduim", "High"))</f>
        <v>High</v>
      </c>
      <c r="W218" s="1">
        <v>13021</v>
      </c>
      <c r="X218" s="1" t="s">
        <v>32</v>
      </c>
      <c r="Y218" s="1" t="s">
        <v>308</v>
      </c>
      <c r="Z218" s="1" t="s">
        <v>62</v>
      </c>
      <c r="AA218" s="1" t="s">
        <v>2245</v>
      </c>
      <c r="AB218" s="1" t="s">
        <v>58</v>
      </c>
      <c r="AC218" s="1" t="s">
        <v>119</v>
      </c>
      <c r="AD218" s="1" t="s">
        <v>81</v>
      </c>
      <c r="AE218" s="1" t="s">
        <v>53</v>
      </c>
      <c r="AF218" s="1"/>
      <c r="AK218" s="1"/>
    </row>
    <row r="219" spans="1:37" x14ac:dyDescent="0.35">
      <c r="A219" s="1">
        <v>395</v>
      </c>
      <c r="B219" s="1" t="str">
        <f>VLOOKUP(Table13[[#This Row],[Customer ID]],'Customer Lookup'!A:B,2,)</f>
        <v>Monica McCormick</v>
      </c>
      <c r="C219" s="1">
        <v>86384</v>
      </c>
      <c r="D219" s="1" t="str">
        <f>_xlfn.XLOOKUP(Table13[[#This Row],[Product Sub-Category]],'Product Lookup'!A:A,'Product Lookup'!B:B)</f>
        <v>Computer Peripherals</v>
      </c>
      <c r="E219" s="1">
        <v>4</v>
      </c>
      <c r="F219" s="4">
        <v>15.98</v>
      </c>
      <c r="G219" s="4">
        <f>Table13[[#This Row],[Unit Price]]*Table13[[#This Row],[Quantity ordered]]</f>
        <v>63.92</v>
      </c>
      <c r="H219" s="1">
        <v>0.05</v>
      </c>
      <c r="I219" s="5">
        <v>0.05</v>
      </c>
      <c r="J2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9" s="6">
        <f>Table13[[#This Row],[Total Price(Before Discount)]]*Table13[[#This Row],[Discount]]</f>
        <v>3.1960000000000002</v>
      </c>
      <c r="L219" s="6">
        <f>Table13[[#This Row],[Total Price(Before Discount)]]-Table13[[#This Row],[Discount Amount]]</f>
        <v>60.724000000000004</v>
      </c>
      <c r="M219" s="6" t="str">
        <f>IF(Table13[[#This Row],[Total Price(After Discount)]]&gt;=5000, "High Order", "Low order")</f>
        <v>Low order</v>
      </c>
      <c r="N219" s="2">
        <v>42173</v>
      </c>
      <c r="O219" s="2" t="str">
        <f>TEXT(Table13[[#This Row],[Order Date]],"dddd")</f>
        <v>Thursday</v>
      </c>
      <c r="P219" s="2" t="str">
        <f>TEXT(Table13[[#This Row],[Order Date]],"mmmm")</f>
        <v>June</v>
      </c>
      <c r="Q219" s="2" t="str">
        <f>TEXT(Table13[[#This Row],[Order Date]],"yyyy")</f>
        <v>2015</v>
      </c>
      <c r="R219" s="2" t="str">
        <f>TEXT(Table13[[#This Row],[Order Date]], "mmmm yyyy")</f>
        <v>June 2015</v>
      </c>
      <c r="S219" s="2">
        <v>42174</v>
      </c>
      <c r="T219" s="1" t="s">
        <v>41</v>
      </c>
      <c r="U219" s="1">
        <f>Table13[[#This Row],[Ship Date]]-Table13[[#This Row],[Order Date]]</f>
        <v>1</v>
      </c>
      <c r="V219" s="1" t="str">
        <f>IF(Table13[[#This Row],[Days to Ship]]&lt;=1, "Fast", IF(Table13[[#This Row],[Days to Ship]]&lt;=3, "Meduim", "High"))</f>
        <v>Fast</v>
      </c>
      <c r="W219" s="1">
        <v>28001</v>
      </c>
      <c r="X219" s="1" t="s">
        <v>32</v>
      </c>
      <c r="Y219" s="1" t="s">
        <v>309</v>
      </c>
      <c r="Z219" s="1" t="s">
        <v>225</v>
      </c>
      <c r="AA219" s="1" t="s">
        <v>2245</v>
      </c>
      <c r="AB219" s="1" t="s">
        <v>73</v>
      </c>
      <c r="AC219" s="1" t="s">
        <v>144</v>
      </c>
      <c r="AD219" s="1" t="s">
        <v>81</v>
      </c>
      <c r="AE219" s="1" t="s">
        <v>53</v>
      </c>
      <c r="AF219" s="1"/>
      <c r="AK219" s="1"/>
    </row>
    <row r="220" spans="1:37" x14ac:dyDescent="0.35">
      <c r="A220" s="1">
        <v>395</v>
      </c>
      <c r="B220" s="1" t="str">
        <f>VLOOKUP(Table13[[#This Row],[Customer ID]],'Customer Lookup'!A:B,2,)</f>
        <v>Monica McCormick</v>
      </c>
      <c r="C220" s="1">
        <v>86384</v>
      </c>
      <c r="D220" s="1" t="str">
        <f>_xlfn.XLOOKUP(Table13[[#This Row],[Product Sub-Category]],'Product Lookup'!A:A,'Product Lookup'!B:B)</f>
        <v>Paper</v>
      </c>
      <c r="E220" s="1">
        <v>20</v>
      </c>
      <c r="F220" s="4">
        <v>22.84</v>
      </c>
      <c r="G220" s="4">
        <f>Table13[[#This Row],[Unit Price]]*Table13[[#This Row],[Quantity ordered]]</f>
        <v>456.8</v>
      </c>
      <c r="H220" s="1">
        <v>0.05</v>
      </c>
      <c r="I220" s="5">
        <v>0.05</v>
      </c>
      <c r="J2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0" s="6">
        <f>Table13[[#This Row],[Total Price(Before Discount)]]*Table13[[#This Row],[Discount]]</f>
        <v>22.840000000000003</v>
      </c>
      <c r="L220" s="6">
        <f>Table13[[#This Row],[Total Price(Before Discount)]]-Table13[[#This Row],[Discount Amount]]</f>
        <v>433.96000000000004</v>
      </c>
      <c r="M220" s="6" t="str">
        <f>IF(Table13[[#This Row],[Total Price(After Discount)]]&gt;=5000, "High Order", "Low order")</f>
        <v>Low order</v>
      </c>
      <c r="N220" s="2">
        <v>42173</v>
      </c>
      <c r="O220" s="2" t="str">
        <f>TEXT(Table13[[#This Row],[Order Date]],"dddd")</f>
        <v>Thursday</v>
      </c>
      <c r="P220" s="2" t="str">
        <f>TEXT(Table13[[#This Row],[Order Date]],"mmmm")</f>
        <v>June</v>
      </c>
      <c r="Q220" s="2" t="str">
        <f>TEXT(Table13[[#This Row],[Order Date]],"yyyy")</f>
        <v>2015</v>
      </c>
      <c r="R220" s="2" t="str">
        <f>TEXT(Table13[[#This Row],[Order Date]], "mmmm yyyy")</f>
        <v>June 2015</v>
      </c>
      <c r="S220" s="2">
        <v>42175</v>
      </c>
      <c r="T220" s="1" t="s">
        <v>41</v>
      </c>
      <c r="U220" s="1">
        <f>Table13[[#This Row],[Ship Date]]-Table13[[#This Row],[Order Date]]</f>
        <v>2</v>
      </c>
      <c r="V220" s="1" t="str">
        <f>IF(Table13[[#This Row],[Days to Ship]]&lt;=1, "Fast", IF(Table13[[#This Row],[Days to Ship]]&lt;=3, "Meduim", "High"))</f>
        <v>Meduim</v>
      </c>
      <c r="W220" s="1">
        <v>28001</v>
      </c>
      <c r="X220" s="1" t="s">
        <v>32</v>
      </c>
      <c r="Y220" s="1" t="s">
        <v>309</v>
      </c>
      <c r="Z220" s="1" t="s">
        <v>225</v>
      </c>
      <c r="AA220" s="1" t="s">
        <v>2243</v>
      </c>
      <c r="AB220" s="1" t="s">
        <v>58</v>
      </c>
      <c r="AC220" s="1" t="s">
        <v>83</v>
      </c>
      <c r="AD220" s="1" t="s">
        <v>81</v>
      </c>
      <c r="AE220" s="1" t="s">
        <v>53</v>
      </c>
      <c r="AF220" s="1"/>
      <c r="AK220" s="1"/>
    </row>
    <row r="221" spans="1:37" x14ac:dyDescent="0.35">
      <c r="A221" s="1">
        <v>397</v>
      </c>
      <c r="B221" s="1" t="str">
        <f>VLOOKUP(Table13[[#This Row],[Customer ID]],'Customer Lookup'!A:B,2,)</f>
        <v>Denise Carver</v>
      </c>
      <c r="C221" s="1">
        <v>89319</v>
      </c>
      <c r="D221" s="1" t="str">
        <f>_xlfn.XLOOKUP(Table13[[#This Row],[Product Sub-Category]],'Product Lookup'!A:A,'Product Lookup'!B:B)</f>
        <v>Tables</v>
      </c>
      <c r="E221" s="1">
        <v>8</v>
      </c>
      <c r="F221" s="4">
        <v>154.13</v>
      </c>
      <c r="G221" s="4">
        <f>Table13[[#This Row],[Unit Price]]*Table13[[#This Row],[Quantity ordered]]</f>
        <v>1233.04</v>
      </c>
      <c r="H221" s="1">
        <v>0.1</v>
      </c>
      <c r="I221" s="5">
        <v>0.1</v>
      </c>
      <c r="J2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21" s="6">
        <f>Table13[[#This Row],[Total Price(Before Discount)]]*Table13[[#This Row],[Discount]]</f>
        <v>123.304</v>
      </c>
      <c r="L221" s="6">
        <f>Table13[[#This Row],[Total Price(Before Discount)]]-Table13[[#This Row],[Discount Amount]]</f>
        <v>1109.7359999999999</v>
      </c>
      <c r="M221" s="6" t="str">
        <f>IF(Table13[[#This Row],[Total Price(After Discount)]]&gt;=5000, "High Order", "Low order")</f>
        <v>Low order</v>
      </c>
      <c r="N221" s="2">
        <v>42037</v>
      </c>
      <c r="O221" s="2" t="str">
        <f>TEXT(Table13[[#This Row],[Order Date]],"dddd")</f>
        <v>Monday</v>
      </c>
      <c r="P221" s="2" t="str">
        <f>TEXT(Table13[[#This Row],[Order Date]],"mmmm")</f>
        <v>February</v>
      </c>
      <c r="Q221" s="2" t="str">
        <f>TEXT(Table13[[#This Row],[Order Date]],"yyyy")</f>
        <v>2015</v>
      </c>
      <c r="R221" s="2" t="str">
        <f>TEXT(Table13[[#This Row],[Order Date]], "mmmm yyyy")</f>
        <v>February 2015</v>
      </c>
      <c r="S221" s="2">
        <v>42038</v>
      </c>
      <c r="T221" s="1" t="s">
        <v>41</v>
      </c>
      <c r="U221" s="1">
        <f>Table13[[#This Row],[Ship Date]]-Table13[[#This Row],[Order Date]]</f>
        <v>1</v>
      </c>
      <c r="V221" s="1" t="str">
        <f>IF(Table13[[#This Row],[Days to Ship]]&lt;=1, "Fast", IF(Table13[[#This Row],[Days to Ship]]&lt;=3, "Meduim", "High"))</f>
        <v>Fast</v>
      </c>
      <c r="W221" s="1">
        <v>44221</v>
      </c>
      <c r="X221" s="1" t="s">
        <v>32</v>
      </c>
      <c r="Y221" s="1" t="s">
        <v>312</v>
      </c>
      <c r="Z221" s="1" t="s">
        <v>124</v>
      </c>
      <c r="AA221" s="1" t="s">
        <v>2243</v>
      </c>
      <c r="AB221" s="1" t="s">
        <v>34</v>
      </c>
      <c r="AC221" s="1" t="s">
        <v>123</v>
      </c>
      <c r="AD221" s="1" t="s">
        <v>81</v>
      </c>
      <c r="AE221" s="1" t="s">
        <v>178</v>
      </c>
      <c r="AF221" s="1"/>
      <c r="AK221" s="1"/>
    </row>
    <row r="222" spans="1:37" x14ac:dyDescent="0.35">
      <c r="A222" s="1">
        <v>398</v>
      </c>
      <c r="B222" s="1" t="str">
        <f>VLOOKUP(Table13[[#This Row],[Customer ID]],'Customer Lookup'!A:B,2,)</f>
        <v>Bruce Stark</v>
      </c>
      <c r="C222" s="1">
        <v>89320</v>
      </c>
      <c r="D222" s="1" t="str">
        <f>_xlfn.XLOOKUP(Table13[[#This Row],[Product Sub-Category]],'Product Lookup'!A:A,'Product Lookup'!B:B)</f>
        <v>Furnishings</v>
      </c>
      <c r="E222" s="1">
        <v>31</v>
      </c>
      <c r="F222" s="4">
        <v>63.94</v>
      </c>
      <c r="G222" s="4">
        <f>Table13[[#This Row],[Unit Price]]*Table13[[#This Row],[Quantity ordered]]</f>
        <v>1982.1399999999999</v>
      </c>
      <c r="H222" s="1">
        <v>0.05</v>
      </c>
      <c r="I222" s="5">
        <v>0.05</v>
      </c>
      <c r="J2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2" s="6">
        <f>Table13[[#This Row],[Total Price(Before Discount)]]*Table13[[#This Row],[Discount]]</f>
        <v>99.106999999999999</v>
      </c>
      <c r="L222" s="6">
        <f>Table13[[#This Row],[Total Price(Before Discount)]]-Table13[[#This Row],[Discount Amount]]</f>
        <v>1883.0329999999999</v>
      </c>
      <c r="M222" s="6" t="str">
        <f>IF(Table13[[#This Row],[Total Price(After Discount)]]&gt;=5000, "High Order", "Low order")</f>
        <v>Low order</v>
      </c>
      <c r="N222" s="2">
        <v>42147</v>
      </c>
      <c r="O222" s="2" t="str">
        <f>TEXT(Table13[[#This Row],[Order Date]],"dddd")</f>
        <v>Saturday</v>
      </c>
      <c r="P222" s="2" t="str">
        <f>TEXT(Table13[[#This Row],[Order Date]],"mmmm")</f>
        <v>May</v>
      </c>
      <c r="Q222" s="2" t="str">
        <f>TEXT(Table13[[#This Row],[Order Date]],"yyyy")</f>
        <v>2015</v>
      </c>
      <c r="R222" s="2" t="str">
        <f>TEXT(Table13[[#This Row],[Order Date]], "mmmm yyyy")</f>
        <v>May 2015</v>
      </c>
      <c r="S222" s="2">
        <v>42149</v>
      </c>
      <c r="T222" s="1" t="s">
        <v>50</v>
      </c>
      <c r="U222" s="1">
        <f>Table13[[#This Row],[Ship Date]]-Table13[[#This Row],[Order Date]]</f>
        <v>2</v>
      </c>
      <c r="V222" s="1" t="str">
        <f>IF(Table13[[#This Row],[Days to Ship]]&lt;=1, "Fast", IF(Table13[[#This Row],[Days to Ship]]&lt;=3, "Meduim", "High"))</f>
        <v>Meduim</v>
      </c>
      <c r="W222" s="1">
        <v>45406</v>
      </c>
      <c r="X222" s="1" t="s">
        <v>32</v>
      </c>
      <c r="Y222" s="1" t="s">
        <v>313</v>
      </c>
      <c r="Z222" s="1" t="s">
        <v>124</v>
      </c>
      <c r="AA222" s="1" t="s">
        <v>2243</v>
      </c>
      <c r="AB222" s="1" t="s">
        <v>34</v>
      </c>
      <c r="AC222" s="1" t="s">
        <v>52</v>
      </c>
      <c r="AD222" s="1" t="s">
        <v>81</v>
      </c>
      <c r="AE222" s="1" t="s">
        <v>53</v>
      </c>
      <c r="AF222" s="1"/>
      <c r="AK222" s="1"/>
    </row>
    <row r="223" spans="1:37" x14ac:dyDescent="0.35">
      <c r="A223" s="1">
        <v>406</v>
      </c>
      <c r="B223" s="1" t="str">
        <f>VLOOKUP(Table13[[#This Row],[Customer ID]],'Customer Lookup'!A:B,2,)</f>
        <v>June Frank Hammond</v>
      </c>
      <c r="C223" s="1">
        <v>87804</v>
      </c>
      <c r="D223" s="1" t="str">
        <f>_xlfn.XLOOKUP(Table13[[#This Row],[Product Sub-Category]],'Product Lookup'!A:A,'Product Lookup'!B:B)</f>
        <v>Paper</v>
      </c>
      <c r="E223" s="1">
        <v>15</v>
      </c>
      <c r="F223" s="4">
        <v>4.9800000000000004</v>
      </c>
      <c r="G223" s="4">
        <f>Table13[[#This Row],[Unit Price]]*Table13[[#This Row],[Quantity ordered]]</f>
        <v>74.7</v>
      </c>
      <c r="H223" s="1">
        <v>0.05</v>
      </c>
      <c r="I223" s="5">
        <v>0.05</v>
      </c>
      <c r="J2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3" s="6">
        <f>Table13[[#This Row],[Total Price(Before Discount)]]*Table13[[#This Row],[Discount]]</f>
        <v>3.7350000000000003</v>
      </c>
      <c r="L223" s="6">
        <f>Table13[[#This Row],[Total Price(Before Discount)]]-Table13[[#This Row],[Discount Amount]]</f>
        <v>70.965000000000003</v>
      </c>
      <c r="M223" s="6" t="str">
        <f>IF(Table13[[#This Row],[Total Price(After Discount)]]&gt;=5000, "High Order", "Low order")</f>
        <v>Low order</v>
      </c>
      <c r="N223" s="2">
        <v>42145</v>
      </c>
      <c r="O223" s="2" t="str">
        <f>TEXT(Table13[[#This Row],[Order Date]],"dddd")</f>
        <v>Thursday</v>
      </c>
      <c r="P223" s="2" t="str">
        <f>TEXT(Table13[[#This Row],[Order Date]],"mmmm")</f>
        <v>May</v>
      </c>
      <c r="Q223" s="2" t="str">
        <f>TEXT(Table13[[#This Row],[Order Date]],"yyyy")</f>
        <v>2015</v>
      </c>
      <c r="R223" s="2" t="str">
        <f>TEXT(Table13[[#This Row],[Order Date]], "mmmm yyyy")</f>
        <v>May 2015</v>
      </c>
      <c r="S223" s="2">
        <v>42146</v>
      </c>
      <c r="T223" s="1" t="s">
        <v>21</v>
      </c>
      <c r="U223" s="1">
        <f>Table13[[#This Row],[Ship Date]]-Table13[[#This Row],[Order Date]]</f>
        <v>1</v>
      </c>
      <c r="V223" s="1" t="str">
        <f>IF(Table13[[#This Row],[Days to Ship]]&lt;=1, "Fast", IF(Table13[[#This Row],[Days to Ship]]&lt;=3, "Meduim", "High"))</f>
        <v>Fast</v>
      </c>
      <c r="W223" s="1">
        <v>8360</v>
      </c>
      <c r="X223" s="1" t="s">
        <v>32</v>
      </c>
      <c r="Y223" s="1" t="s">
        <v>314</v>
      </c>
      <c r="Z223" s="1" t="s">
        <v>46</v>
      </c>
      <c r="AA223" s="1" t="s">
        <v>2244</v>
      </c>
      <c r="AB223" s="1" t="s">
        <v>58</v>
      </c>
      <c r="AC223" s="1" t="s">
        <v>83</v>
      </c>
      <c r="AD223" s="1" t="s">
        <v>51</v>
      </c>
      <c r="AE223" s="1" t="s">
        <v>26</v>
      </c>
      <c r="AF223" s="1"/>
      <c r="AK223" s="1"/>
    </row>
    <row r="224" spans="1:37" x14ac:dyDescent="0.35">
      <c r="A224" s="1">
        <v>408</v>
      </c>
      <c r="B224" s="1" t="str">
        <f>VLOOKUP(Table13[[#This Row],[Customer ID]],'Customer Lookup'!A:B,2,)</f>
        <v>Calvin Parsons Walter</v>
      </c>
      <c r="C224" s="1">
        <v>89639</v>
      </c>
      <c r="D224" s="1" t="str">
        <f>_xlfn.XLOOKUP(Table13[[#This Row],[Product Sub-Category]],'Product Lookup'!A:A,'Product Lookup'!B:B)</f>
        <v>Binders</v>
      </c>
      <c r="E224" s="1">
        <v>14</v>
      </c>
      <c r="F224" s="4">
        <v>29.17</v>
      </c>
      <c r="G224" s="4">
        <f>Table13[[#This Row],[Unit Price]]*Table13[[#This Row],[Quantity ordered]]</f>
        <v>408.38</v>
      </c>
      <c r="H224" s="1">
        <v>0.05</v>
      </c>
      <c r="I224" s="5">
        <v>0.05</v>
      </c>
      <c r="J2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4" s="6">
        <f>Table13[[#This Row],[Total Price(Before Discount)]]*Table13[[#This Row],[Discount]]</f>
        <v>20.419</v>
      </c>
      <c r="L224" s="6">
        <f>Table13[[#This Row],[Total Price(Before Discount)]]-Table13[[#This Row],[Discount Amount]]</f>
        <v>387.96100000000001</v>
      </c>
      <c r="M224" s="6" t="str">
        <f>IF(Table13[[#This Row],[Total Price(After Discount)]]&gt;=5000, "High Order", "Low order")</f>
        <v>Low order</v>
      </c>
      <c r="N224" s="2">
        <v>42126</v>
      </c>
      <c r="O224" s="2" t="str">
        <f>TEXT(Table13[[#This Row],[Order Date]],"dddd")</f>
        <v>Saturday</v>
      </c>
      <c r="P224" s="2" t="str">
        <f>TEXT(Table13[[#This Row],[Order Date]],"mmmm")</f>
        <v>May</v>
      </c>
      <c r="Q224" s="2" t="str">
        <f>TEXT(Table13[[#This Row],[Order Date]],"yyyy")</f>
        <v>2015</v>
      </c>
      <c r="R224" s="2" t="str">
        <f>TEXT(Table13[[#This Row],[Order Date]], "mmmm yyyy")</f>
        <v>May 2015</v>
      </c>
      <c r="S224" s="2">
        <v>42130</v>
      </c>
      <c r="T224" s="1" t="s">
        <v>98</v>
      </c>
      <c r="U224" s="1">
        <f>Table13[[#This Row],[Ship Date]]-Table13[[#This Row],[Order Date]]</f>
        <v>4</v>
      </c>
      <c r="V224" s="1" t="str">
        <f>IF(Table13[[#This Row],[Days to Ship]]&lt;=1, "Fast", IF(Table13[[#This Row],[Days to Ship]]&lt;=3, "Meduim", "High"))</f>
        <v>High</v>
      </c>
      <c r="W224" s="1">
        <v>78589</v>
      </c>
      <c r="X224" s="1" t="s">
        <v>32</v>
      </c>
      <c r="Y224" s="1" t="s">
        <v>315</v>
      </c>
      <c r="Z224" s="1" t="s">
        <v>112</v>
      </c>
      <c r="AA224" s="1" t="s">
        <v>1097</v>
      </c>
      <c r="AB224" s="1" t="s">
        <v>58</v>
      </c>
      <c r="AC224" s="1" t="s">
        <v>2236</v>
      </c>
      <c r="AD224" s="1" t="s">
        <v>81</v>
      </c>
      <c r="AE224" s="1" t="s">
        <v>53</v>
      </c>
      <c r="AF224" s="1"/>
      <c r="AK224" s="1"/>
    </row>
    <row r="225" spans="1:37" x14ac:dyDescent="0.35">
      <c r="A225" s="1">
        <v>411</v>
      </c>
      <c r="B225" s="1" t="str">
        <f>VLOOKUP(Table13[[#This Row],[Customer ID]],'Customer Lookup'!A:B,2,)</f>
        <v>Carolyn Proctor</v>
      </c>
      <c r="C225" s="1">
        <v>87905</v>
      </c>
      <c r="D225" s="1" t="str">
        <f>_xlfn.XLOOKUP(Table13[[#This Row],[Product Sub-Category]],'Product Lookup'!A:A,'Product Lookup'!B:B)</f>
        <v>Storage</v>
      </c>
      <c r="E225" s="1">
        <v>9</v>
      </c>
      <c r="F225" s="4">
        <v>178.47</v>
      </c>
      <c r="G225" s="4">
        <f>Table13[[#This Row],[Unit Price]]*Table13[[#This Row],[Quantity ordered]]</f>
        <v>1606.23</v>
      </c>
      <c r="H225" s="1">
        <v>0.1</v>
      </c>
      <c r="I225" s="5">
        <v>0.1</v>
      </c>
      <c r="J2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25" s="6">
        <f>Table13[[#This Row],[Total Price(Before Discount)]]*Table13[[#This Row],[Discount]]</f>
        <v>160.62300000000002</v>
      </c>
      <c r="L225" s="6">
        <f>Table13[[#This Row],[Total Price(Before Discount)]]-Table13[[#This Row],[Discount Amount]]</f>
        <v>1445.607</v>
      </c>
      <c r="M225" s="6" t="str">
        <f>IF(Table13[[#This Row],[Total Price(After Discount)]]&gt;=5000, "High Order", "Low order")</f>
        <v>Low order</v>
      </c>
      <c r="N225" s="2">
        <v>42128</v>
      </c>
      <c r="O225" s="2" t="str">
        <f>TEXT(Table13[[#This Row],[Order Date]],"dddd")</f>
        <v>Monday</v>
      </c>
      <c r="P225" s="2" t="str">
        <f>TEXT(Table13[[#This Row],[Order Date]],"mmmm")</f>
        <v>May</v>
      </c>
      <c r="Q225" s="2" t="str">
        <f>TEXT(Table13[[#This Row],[Order Date]],"yyyy")</f>
        <v>2015</v>
      </c>
      <c r="R225" s="2" t="str">
        <f>TEXT(Table13[[#This Row],[Order Date]], "mmmm yyyy")</f>
        <v>May 2015</v>
      </c>
      <c r="S225" s="2">
        <v>42131</v>
      </c>
      <c r="T225" s="1" t="s">
        <v>21</v>
      </c>
      <c r="U225" s="1">
        <f>Table13[[#This Row],[Ship Date]]-Table13[[#This Row],[Order Date]]</f>
        <v>3</v>
      </c>
      <c r="V225" s="1" t="str">
        <f>IF(Table13[[#This Row],[Days to Ship]]&lt;=1, "Fast", IF(Table13[[#This Row],[Days to Ship]]&lt;=3, "Meduim", "High"))</f>
        <v>Meduim</v>
      </c>
      <c r="W225" s="1">
        <v>94601</v>
      </c>
      <c r="X225" s="1" t="s">
        <v>22</v>
      </c>
      <c r="Y225" s="1" t="s">
        <v>293</v>
      </c>
      <c r="Z225" s="1" t="s">
        <v>37</v>
      </c>
      <c r="AA225" s="1" t="s">
        <v>2243</v>
      </c>
      <c r="AB225" s="1" t="s">
        <v>58</v>
      </c>
      <c r="AC225" s="1" t="s">
        <v>119</v>
      </c>
      <c r="AD225" s="1" t="s">
        <v>104</v>
      </c>
      <c r="AE225" s="1" t="s">
        <v>53</v>
      </c>
      <c r="AF225" s="1"/>
      <c r="AK225" s="1"/>
    </row>
    <row r="226" spans="1:37" x14ac:dyDescent="0.35">
      <c r="A226" s="1">
        <v>421</v>
      </c>
      <c r="B226" s="1" t="str">
        <f>VLOOKUP(Table13[[#This Row],[Customer ID]],'Customer Lookup'!A:B,2,)</f>
        <v>Scott Feldman</v>
      </c>
      <c r="C226" s="1">
        <v>87700</v>
      </c>
      <c r="D226" s="1" t="str">
        <f>_xlfn.XLOOKUP(Table13[[#This Row],[Product Sub-Category]],'Product Lookup'!A:A,'Product Lookup'!B:B)</f>
        <v>Office Machines</v>
      </c>
      <c r="E226" s="1">
        <v>1</v>
      </c>
      <c r="F226" s="4">
        <v>999.99</v>
      </c>
      <c r="G226" s="4">
        <f>Table13[[#This Row],[Unit Price]]*Table13[[#This Row],[Quantity ordered]]</f>
        <v>999.99</v>
      </c>
      <c r="H226" s="1">
        <v>0.1</v>
      </c>
      <c r="I226" s="5">
        <v>0.1</v>
      </c>
      <c r="J2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26" s="6">
        <f>Table13[[#This Row],[Total Price(Before Discount)]]*Table13[[#This Row],[Discount]]</f>
        <v>99.999000000000009</v>
      </c>
      <c r="L226" s="6">
        <f>Table13[[#This Row],[Total Price(Before Discount)]]-Table13[[#This Row],[Discount Amount]]</f>
        <v>899.99099999999999</v>
      </c>
      <c r="M226" s="6" t="str">
        <f>IF(Table13[[#This Row],[Total Price(After Discount)]]&gt;=5000, "High Order", "Low order")</f>
        <v>Low order</v>
      </c>
      <c r="N226" s="2">
        <v>42041</v>
      </c>
      <c r="O226" s="2" t="str">
        <f>TEXT(Table13[[#This Row],[Order Date]],"dddd")</f>
        <v>Friday</v>
      </c>
      <c r="P226" s="2" t="str">
        <f>TEXT(Table13[[#This Row],[Order Date]],"mmmm")</f>
        <v>February</v>
      </c>
      <c r="Q226" s="2" t="str">
        <f>TEXT(Table13[[#This Row],[Order Date]],"yyyy")</f>
        <v>2015</v>
      </c>
      <c r="R226" s="2" t="str">
        <f>TEXT(Table13[[#This Row],[Order Date]], "mmmm yyyy")</f>
        <v>February 2015</v>
      </c>
      <c r="S226" s="2">
        <v>42043</v>
      </c>
      <c r="T226" s="1" t="s">
        <v>41</v>
      </c>
      <c r="U226" s="1">
        <f>Table13[[#This Row],[Ship Date]]-Table13[[#This Row],[Order Date]]</f>
        <v>2</v>
      </c>
      <c r="V226" s="1" t="str">
        <f>IF(Table13[[#This Row],[Days to Ship]]&lt;=1, "Fast", IF(Table13[[#This Row],[Days to Ship]]&lt;=3, "Meduim", "High"))</f>
        <v>Meduim</v>
      </c>
      <c r="W226" s="1">
        <v>7201</v>
      </c>
      <c r="X226" s="1" t="s">
        <v>32</v>
      </c>
      <c r="Y226" s="1" t="s">
        <v>316</v>
      </c>
      <c r="Z226" s="1" t="s">
        <v>46</v>
      </c>
      <c r="AA226" s="1" t="s">
        <v>1097</v>
      </c>
      <c r="AB226" s="1" t="s">
        <v>73</v>
      </c>
      <c r="AC226" s="1" t="s">
        <v>74</v>
      </c>
      <c r="AD226" s="1" t="s">
        <v>51</v>
      </c>
      <c r="AE226" s="1" t="s">
        <v>75</v>
      </c>
      <c r="AF226" s="1"/>
      <c r="AK226" s="1"/>
    </row>
    <row r="227" spans="1:37" x14ac:dyDescent="0.35">
      <c r="A227" s="1">
        <v>428</v>
      </c>
      <c r="B227" s="1" t="str">
        <f>VLOOKUP(Table13[[#This Row],[Customer ID]],'Customer Lookup'!A:B,2,)</f>
        <v>Ernest Barber</v>
      </c>
      <c r="C227" s="1">
        <v>88479</v>
      </c>
      <c r="D227" s="1" t="str">
        <f>_xlfn.XLOOKUP(Table13[[#This Row],[Product Sub-Category]],'Product Lookup'!A:A,'Product Lookup'!B:B)</f>
        <v>Computer Peripherals</v>
      </c>
      <c r="E227" s="1">
        <v>15</v>
      </c>
      <c r="F227" s="4">
        <v>15.28</v>
      </c>
      <c r="G227" s="4">
        <f>Table13[[#This Row],[Unit Price]]*Table13[[#This Row],[Quantity ordered]]</f>
        <v>229.2</v>
      </c>
      <c r="H227" s="1">
        <v>0.05</v>
      </c>
      <c r="I227" s="5">
        <v>0.05</v>
      </c>
      <c r="J2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7" s="6">
        <f>Table13[[#This Row],[Total Price(Before Discount)]]*Table13[[#This Row],[Discount]]</f>
        <v>11.46</v>
      </c>
      <c r="L227" s="6">
        <f>Table13[[#This Row],[Total Price(Before Discount)]]-Table13[[#This Row],[Discount Amount]]</f>
        <v>217.73999999999998</v>
      </c>
      <c r="M227" s="6" t="str">
        <f>IF(Table13[[#This Row],[Total Price(After Discount)]]&gt;=5000, "High Order", "Low order")</f>
        <v>Low order</v>
      </c>
      <c r="N227" s="2">
        <v>42019</v>
      </c>
      <c r="O227" s="2" t="str">
        <f>TEXT(Table13[[#This Row],[Order Date]],"dddd")</f>
        <v>Thursday</v>
      </c>
      <c r="P227" s="2" t="str">
        <f>TEXT(Table13[[#This Row],[Order Date]],"mmmm")</f>
        <v>January</v>
      </c>
      <c r="Q227" s="2" t="str">
        <f>TEXT(Table13[[#This Row],[Order Date]],"yyyy")</f>
        <v>2015</v>
      </c>
      <c r="R227" s="2" t="str">
        <f>TEXT(Table13[[#This Row],[Order Date]], "mmmm yyyy")</f>
        <v>January 2015</v>
      </c>
      <c r="S227" s="2">
        <v>42020</v>
      </c>
      <c r="T227" s="1" t="s">
        <v>21</v>
      </c>
      <c r="U227" s="1">
        <f>Table13[[#This Row],[Ship Date]]-Table13[[#This Row],[Order Date]]</f>
        <v>1</v>
      </c>
      <c r="V227" s="1" t="str">
        <f>IF(Table13[[#This Row],[Days to Ship]]&lt;=1, "Fast", IF(Table13[[#This Row],[Days to Ship]]&lt;=3, "Meduim", "High"))</f>
        <v>Fast</v>
      </c>
      <c r="W227" s="1">
        <v>89701</v>
      </c>
      <c r="X227" s="1" t="s">
        <v>32</v>
      </c>
      <c r="Y227" s="1" t="s">
        <v>318</v>
      </c>
      <c r="Z227" s="1" t="s">
        <v>317</v>
      </c>
      <c r="AA227" s="1" t="s">
        <v>1097</v>
      </c>
      <c r="AB227" s="1" t="s">
        <v>73</v>
      </c>
      <c r="AC227" s="1" t="s">
        <v>144</v>
      </c>
      <c r="AD227" s="1" t="s">
        <v>81</v>
      </c>
      <c r="AE227" s="1" t="s">
        <v>44</v>
      </c>
      <c r="AF227" s="1"/>
      <c r="AK227" s="1"/>
    </row>
    <row r="228" spans="1:37" x14ac:dyDescent="0.35">
      <c r="A228" s="1">
        <v>428</v>
      </c>
      <c r="B228" s="1" t="str">
        <f>VLOOKUP(Table13[[#This Row],[Customer ID]],'Customer Lookup'!A:B,2,)</f>
        <v>Ernest Barber</v>
      </c>
      <c r="C228" s="1">
        <v>88479</v>
      </c>
      <c r="D228" s="1" t="str">
        <f>_xlfn.XLOOKUP(Table13[[#This Row],[Product Sub-Category]],'Product Lookup'!A:A,'Product Lookup'!B:B)</f>
        <v>Telephones</v>
      </c>
      <c r="E228" s="1">
        <v>1</v>
      </c>
      <c r="F228" s="4">
        <v>85.99</v>
      </c>
      <c r="G228" s="4">
        <f>Table13[[#This Row],[Unit Price]]*Table13[[#This Row],[Quantity ordered]]</f>
        <v>85.99</v>
      </c>
      <c r="H228" s="1">
        <v>0.05</v>
      </c>
      <c r="I228" s="5">
        <v>0.05</v>
      </c>
      <c r="J2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8" s="6">
        <f>Table13[[#This Row],[Total Price(Before Discount)]]*Table13[[#This Row],[Discount]]</f>
        <v>4.2995000000000001</v>
      </c>
      <c r="L228" s="6">
        <f>Table13[[#This Row],[Total Price(Before Discount)]]-Table13[[#This Row],[Discount Amount]]</f>
        <v>81.6905</v>
      </c>
      <c r="M228" s="6" t="str">
        <f>IF(Table13[[#This Row],[Total Price(After Discount)]]&gt;=5000, "High Order", "Low order")</f>
        <v>Low order</v>
      </c>
      <c r="N228" s="2">
        <v>42019</v>
      </c>
      <c r="O228" s="2" t="str">
        <f>TEXT(Table13[[#This Row],[Order Date]],"dddd")</f>
        <v>Thursday</v>
      </c>
      <c r="P228" s="2" t="str">
        <f>TEXT(Table13[[#This Row],[Order Date]],"mmmm")</f>
        <v>January</v>
      </c>
      <c r="Q228" s="2" t="str">
        <f>TEXT(Table13[[#This Row],[Order Date]],"yyyy")</f>
        <v>2015</v>
      </c>
      <c r="R228" s="2" t="str">
        <f>TEXT(Table13[[#This Row],[Order Date]], "mmmm yyyy")</f>
        <v>January 2015</v>
      </c>
      <c r="S228" s="2">
        <v>42020</v>
      </c>
      <c r="T228" s="1" t="s">
        <v>21</v>
      </c>
      <c r="U228" s="1">
        <f>Table13[[#This Row],[Ship Date]]-Table13[[#This Row],[Order Date]]</f>
        <v>1</v>
      </c>
      <c r="V228" s="1" t="str">
        <f>IF(Table13[[#This Row],[Days to Ship]]&lt;=1, "Fast", IF(Table13[[#This Row],[Days to Ship]]&lt;=3, "Meduim", "High"))</f>
        <v>Fast</v>
      </c>
      <c r="W228" s="1">
        <v>89701</v>
      </c>
      <c r="X228" s="1" t="s">
        <v>32</v>
      </c>
      <c r="Y228" s="1" t="s">
        <v>318</v>
      </c>
      <c r="Z228" s="1" t="s">
        <v>317</v>
      </c>
      <c r="AA228" s="1" t="s">
        <v>1097</v>
      </c>
      <c r="AB228" s="1" t="s">
        <v>73</v>
      </c>
      <c r="AC228" s="1" t="s">
        <v>2234</v>
      </c>
      <c r="AD228" s="1" t="s">
        <v>81</v>
      </c>
      <c r="AE228" s="1" t="s">
        <v>44</v>
      </c>
      <c r="AF228" s="1"/>
      <c r="AK228" s="1"/>
    </row>
    <row r="229" spans="1:37" x14ac:dyDescent="0.35">
      <c r="A229" s="1">
        <v>428</v>
      </c>
      <c r="B229" s="1" t="str">
        <f>VLOOKUP(Table13[[#This Row],[Customer ID]],'Customer Lookup'!A:B,2,)</f>
        <v>Ernest Barber</v>
      </c>
      <c r="C229" s="1">
        <v>88480</v>
      </c>
      <c r="D229" s="1" t="str">
        <f>_xlfn.XLOOKUP(Table13[[#This Row],[Product Sub-Category]],'Product Lookup'!A:A,'Product Lookup'!B:B)</f>
        <v>Envelopes</v>
      </c>
      <c r="E229" s="1">
        <v>22</v>
      </c>
      <c r="F229" s="4">
        <v>10.98</v>
      </c>
      <c r="G229" s="4">
        <f>Table13[[#This Row],[Unit Price]]*Table13[[#This Row],[Quantity ordered]]</f>
        <v>241.56</v>
      </c>
      <c r="H229" s="1">
        <v>0.05</v>
      </c>
      <c r="I229" s="5">
        <v>0.05</v>
      </c>
      <c r="J2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9" s="6">
        <f>Table13[[#This Row],[Total Price(Before Discount)]]*Table13[[#This Row],[Discount]]</f>
        <v>12.078000000000001</v>
      </c>
      <c r="L229" s="6">
        <f>Table13[[#This Row],[Total Price(Before Discount)]]-Table13[[#This Row],[Discount Amount]]</f>
        <v>229.482</v>
      </c>
      <c r="M229" s="6" t="str">
        <f>IF(Table13[[#This Row],[Total Price(After Discount)]]&gt;=5000, "High Order", "Low order")</f>
        <v>Low order</v>
      </c>
      <c r="N229" s="2">
        <v>42066</v>
      </c>
      <c r="O229" s="2" t="str">
        <f>TEXT(Table13[[#This Row],[Order Date]],"dddd")</f>
        <v>Tuesday</v>
      </c>
      <c r="P229" s="2" t="str">
        <f>TEXT(Table13[[#This Row],[Order Date]],"mmmm")</f>
        <v>March</v>
      </c>
      <c r="Q229" s="2" t="str">
        <f>TEXT(Table13[[#This Row],[Order Date]],"yyyy")</f>
        <v>2015</v>
      </c>
      <c r="R229" s="2" t="str">
        <f>TEXT(Table13[[#This Row],[Order Date]], "mmmm yyyy")</f>
        <v>March 2015</v>
      </c>
      <c r="S229" s="2">
        <v>42068</v>
      </c>
      <c r="T229" s="1" t="s">
        <v>31</v>
      </c>
      <c r="U229" s="1">
        <f>Table13[[#This Row],[Ship Date]]-Table13[[#This Row],[Order Date]]</f>
        <v>2</v>
      </c>
      <c r="V229" s="1" t="str">
        <f>IF(Table13[[#This Row],[Days to Ship]]&lt;=1, "Fast", IF(Table13[[#This Row],[Days to Ship]]&lt;=3, "Meduim", "High"))</f>
        <v>Meduim</v>
      </c>
      <c r="W229" s="1">
        <v>89701</v>
      </c>
      <c r="X229" s="1" t="s">
        <v>32</v>
      </c>
      <c r="Y229" s="1" t="s">
        <v>318</v>
      </c>
      <c r="Z229" s="1" t="s">
        <v>317</v>
      </c>
      <c r="AA229" s="1" t="s">
        <v>2243</v>
      </c>
      <c r="AB229" s="1" t="s">
        <v>58</v>
      </c>
      <c r="AC229" s="1" t="s">
        <v>61</v>
      </c>
      <c r="AD229" s="1" t="s">
        <v>81</v>
      </c>
      <c r="AE229" s="1" t="s">
        <v>53</v>
      </c>
      <c r="AF229" s="1"/>
      <c r="AK229" s="1"/>
    </row>
    <row r="230" spans="1:37" x14ac:dyDescent="0.35">
      <c r="A230" s="1">
        <v>437</v>
      </c>
      <c r="B230" s="1" t="str">
        <f>VLOOKUP(Table13[[#This Row],[Customer ID]],'Customer Lookup'!A:B,2,)</f>
        <v>Alice Berger McIntyre</v>
      </c>
      <c r="C230" s="1">
        <v>90695</v>
      </c>
      <c r="D230" s="1" t="str">
        <f>_xlfn.XLOOKUP(Table13[[#This Row],[Product Sub-Category]],'Product Lookup'!A:A,'Product Lookup'!B:B)</f>
        <v>Telephones</v>
      </c>
      <c r="E230" s="1">
        <v>9</v>
      </c>
      <c r="F230" s="4">
        <v>125.99</v>
      </c>
      <c r="G230" s="4">
        <f>Table13[[#This Row],[Unit Price]]*Table13[[#This Row],[Quantity ordered]]</f>
        <v>1133.9099999999999</v>
      </c>
      <c r="H230" s="1">
        <v>0.1</v>
      </c>
      <c r="I230" s="5">
        <v>0.1</v>
      </c>
      <c r="J2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30" s="6">
        <f>Table13[[#This Row],[Total Price(Before Discount)]]*Table13[[#This Row],[Discount]]</f>
        <v>113.39099999999999</v>
      </c>
      <c r="L230" s="6">
        <f>Table13[[#This Row],[Total Price(Before Discount)]]-Table13[[#This Row],[Discount Amount]]</f>
        <v>1020.5189999999999</v>
      </c>
      <c r="M230" s="6" t="str">
        <f>IF(Table13[[#This Row],[Total Price(After Discount)]]&gt;=5000, "High Order", "Low order")</f>
        <v>Low order</v>
      </c>
      <c r="N230" s="2">
        <v>42177</v>
      </c>
      <c r="O230" s="2" t="str">
        <f>TEXT(Table13[[#This Row],[Order Date]],"dddd")</f>
        <v>Monday</v>
      </c>
      <c r="P230" s="2" t="str">
        <f>TEXT(Table13[[#This Row],[Order Date]],"mmmm")</f>
        <v>June</v>
      </c>
      <c r="Q230" s="2" t="str">
        <f>TEXT(Table13[[#This Row],[Order Date]],"yyyy")</f>
        <v>2015</v>
      </c>
      <c r="R230" s="2" t="str">
        <f>TEXT(Table13[[#This Row],[Order Date]], "mmmm yyyy")</f>
        <v>June 2015</v>
      </c>
      <c r="S230" s="2">
        <v>42182</v>
      </c>
      <c r="T230" s="1" t="s">
        <v>98</v>
      </c>
      <c r="U230" s="1">
        <f>Table13[[#This Row],[Ship Date]]-Table13[[#This Row],[Order Date]]</f>
        <v>5</v>
      </c>
      <c r="V230" s="1" t="str">
        <f>IF(Table13[[#This Row],[Days to Ship]]&lt;=1, "Fast", IF(Table13[[#This Row],[Days to Ship]]&lt;=3, "Meduim", "High"))</f>
        <v>High</v>
      </c>
      <c r="W230" s="1">
        <v>1462</v>
      </c>
      <c r="X230" s="1" t="s">
        <v>32</v>
      </c>
      <c r="Y230" s="1" t="s">
        <v>319</v>
      </c>
      <c r="Z230" s="1" t="s">
        <v>152</v>
      </c>
      <c r="AA230" s="1" t="s">
        <v>2244</v>
      </c>
      <c r="AB230" s="1" t="s">
        <v>73</v>
      </c>
      <c r="AC230" s="1" t="s">
        <v>2234</v>
      </c>
      <c r="AD230" s="1" t="s">
        <v>51</v>
      </c>
      <c r="AE230" s="1" t="s">
        <v>53</v>
      </c>
      <c r="AF230" s="1"/>
      <c r="AK230" s="1"/>
    </row>
    <row r="231" spans="1:37" x14ac:dyDescent="0.35">
      <c r="A231" s="1">
        <v>444</v>
      </c>
      <c r="B231" s="1" t="str">
        <f>VLOOKUP(Table13[[#This Row],[Customer ID]],'Customer Lookup'!A:B,2,)</f>
        <v>Thelma Abrams</v>
      </c>
      <c r="C231" s="1">
        <v>88085</v>
      </c>
      <c r="D231" s="1" t="str">
        <f>_xlfn.XLOOKUP(Table13[[#This Row],[Product Sub-Category]],'Product Lookup'!A:A,'Product Lookup'!B:B)</f>
        <v>Furnishings</v>
      </c>
      <c r="E231" s="1">
        <v>43</v>
      </c>
      <c r="F231" s="4">
        <v>7.59</v>
      </c>
      <c r="G231" s="4">
        <f>Table13[[#This Row],[Unit Price]]*Table13[[#This Row],[Quantity ordered]]</f>
        <v>326.37</v>
      </c>
      <c r="H231" s="1">
        <v>0.05</v>
      </c>
      <c r="I231" s="5">
        <v>0.05</v>
      </c>
      <c r="J2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1" s="6">
        <f>Table13[[#This Row],[Total Price(Before Discount)]]*Table13[[#This Row],[Discount]]</f>
        <v>16.3185</v>
      </c>
      <c r="L231" s="6">
        <f>Table13[[#This Row],[Total Price(Before Discount)]]-Table13[[#This Row],[Discount Amount]]</f>
        <v>310.05150000000003</v>
      </c>
      <c r="M231" s="6" t="str">
        <f>IF(Table13[[#This Row],[Total Price(After Discount)]]&gt;=5000, "High Order", "Low order")</f>
        <v>Low order</v>
      </c>
      <c r="N231" s="2">
        <v>42149</v>
      </c>
      <c r="O231" s="2" t="str">
        <f>TEXT(Table13[[#This Row],[Order Date]],"dddd")</f>
        <v>Monday</v>
      </c>
      <c r="P231" s="2" t="str">
        <f>TEXT(Table13[[#This Row],[Order Date]],"mmmm")</f>
        <v>May</v>
      </c>
      <c r="Q231" s="2" t="str">
        <f>TEXT(Table13[[#This Row],[Order Date]],"yyyy")</f>
        <v>2015</v>
      </c>
      <c r="R231" s="2" t="str">
        <f>TEXT(Table13[[#This Row],[Order Date]], "mmmm yyyy")</f>
        <v>May 2015</v>
      </c>
      <c r="S231" s="2">
        <v>42152</v>
      </c>
      <c r="T231" s="1" t="s">
        <v>41</v>
      </c>
      <c r="U231" s="1">
        <f>Table13[[#This Row],[Ship Date]]-Table13[[#This Row],[Order Date]]</f>
        <v>3</v>
      </c>
      <c r="V231" s="1" t="str">
        <f>IF(Table13[[#This Row],[Days to Ship]]&lt;=1, "Fast", IF(Table13[[#This Row],[Days to Ship]]&lt;=3, "Meduim", "High"))</f>
        <v>Meduim</v>
      </c>
      <c r="W231" s="1">
        <v>61801</v>
      </c>
      <c r="X231" s="1" t="s">
        <v>32</v>
      </c>
      <c r="Y231" s="1" t="s">
        <v>321</v>
      </c>
      <c r="Z231" s="1" t="s">
        <v>142</v>
      </c>
      <c r="AA231" s="1" t="s">
        <v>2244</v>
      </c>
      <c r="AB231" s="1" t="s">
        <v>34</v>
      </c>
      <c r="AC231" s="1" t="s">
        <v>52</v>
      </c>
      <c r="AD231" s="1" t="s">
        <v>51</v>
      </c>
      <c r="AE231" s="1" t="s">
        <v>26</v>
      </c>
      <c r="AF231" s="1"/>
      <c r="AK231" s="1"/>
    </row>
    <row r="232" spans="1:37" x14ac:dyDescent="0.35">
      <c r="A232" s="1">
        <v>445</v>
      </c>
      <c r="B232" s="1" t="str">
        <f>VLOOKUP(Table13[[#This Row],[Customer ID]],'Customer Lookup'!A:B,2,)</f>
        <v>Judy Barrett</v>
      </c>
      <c r="C232" s="1">
        <v>88083</v>
      </c>
      <c r="D232" s="1" t="str">
        <f>_xlfn.XLOOKUP(Table13[[#This Row],[Product Sub-Category]],'Product Lookup'!A:A,'Product Lookup'!B:B)</f>
        <v>Paper</v>
      </c>
      <c r="E232" s="1">
        <v>2</v>
      </c>
      <c r="F232" s="4">
        <v>48.04</v>
      </c>
      <c r="G232" s="4">
        <f>Table13[[#This Row],[Unit Price]]*Table13[[#This Row],[Quantity ordered]]</f>
        <v>96.08</v>
      </c>
      <c r="H232" s="1">
        <v>0.05</v>
      </c>
      <c r="I232" s="5">
        <v>0.05</v>
      </c>
      <c r="J2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2" s="6">
        <f>Table13[[#This Row],[Total Price(Before Discount)]]*Table13[[#This Row],[Discount]]</f>
        <v>4.8040000000000003</v>
      </c>
      <c r="L232" s="6">
        <f>Table13[[#This Row],[Total Price(Before Discount)]]-Table13[[#This Row],[Discount Amount]]</f>
        <v>91.275999999999996</v>
      </c>
      <c r="M232" s="6" t="str">
        <f>IF(Table13[[#This Row],[Total Price(After Discount)]]&gt;=5000, "High Order", "Low order")</f>
        <v>Low order</v>
      </c>
      <c r="N232" s="2">
        <v>42105</v>
      </c>
      <c r="O232" s="2" t="str">
        <f>TEXT(Table13[[#This Row],[Order Date]],"dddd")</f>
        <v>Saturday</v>
      </c>
      <c r="P232" s="2" t="str">
        <f>TEXT(Table13[[#This Row],[Order Date]],"mmmm")</f>
        <v>April</v>
      </c>
      <c r="Q232" s="2" t="str">
        <f>TEXT(Table13[[#This Row],[Order Date]],"yyyy")</f>
        <v>2015</v>
      </c>
      <c r="R232" s="2" t="str">
        <f>TEXT(Table13[[#This Row],[Order Date]], "mmmm yyyy")</f>
        <v>April 2015</v>
      </c>
      <c r="S232" s="2">
        <v>42107</v>
      </c>
      <c r="T232" s="1" t="s">
        <v>31</v>
      </c>
      <c r="U232" s="1">
        <f>Table13[[#This Row],[Ship Date]]-Table13[[#This Row],[Order Date]]</f>
        <v>2</v>
      </c>
      <c r="V232" s="1" t="str">
        <f>IF(Table13[[#This Row],[Days to Ship]]&lt;=1, "Fast", IF(Table13[[#This Row],[Days to Ship]]&lt;=3, "Meduim", "High"))</f>
        <v>Meduim</v>
      </c>
      <c r="W232" s="1">
        <v>68701</v>
      </c>
      <c r="X232" s="1" t="s">
        <v>32</v>
      </c>
      <c r="Y232" s="1" t="s">
        <v>322</v>
      </c>
      <c r="Z232" s="1" t="s">
        <v>302</v>
      </c>
      <c r="AA232" s="1" t="s">
        <v>2244</v>
      </c>
      <c r="AB232" s="1" t="s">
        <v>58</v>
      </c>
      <c r="AC232" s="1" t="s">
        <v>83</v>
      </c>
      <c r="AD232" s="1" t="s">
        <v>51</v>
      </c>
      <c r="AE232" s="1" t="s">
        <v>53</v>
      </c>
      <c r="AF232" s="1"/>
      <c r="AK232" s="1"/>
    </row>
    <row r="233" spans="1:37" x14ac:dyDescent="0.35">
      <c r="A233" s="1">
        <v>445</v>
      </c>
      <c r="B233" s="1" t="str">
        <f>VLOOKUP(Table13[[#This Row],[Customer ID]],'Customer Lookup'!A:B,2,)</f>
        <v>Judy Barrett</v>
      </c>
      <c r="C233" s="1">
        <v>88084</v>
      </c>
      <c r="D233" s="1" t="str">
        <f>_xlfn.XLOOKUP(Table13[[#This Row],[Product Sub-Category]],'Product Lookup'!A:A,'Product Lookup'!B:B)</f>
        <v>Bookcases</v>
      </c>
      <c r="E233" s="1">
        <v>9</v>
      </c>
      <c r="F233" s="4">
        <v>200.98</v>
      </c>
      <c r="G233" s="4">
        <f>Table13[[#This Row],[Unit Price]]*Table13[[#This Row],[Quantity ordered]]</f>
        <v>1808.82</v>
      </c>
      <c r="H233" s="1">
        <v>0.1</v>
      </c>
      <c r="I233" s="5">
        <v>0.1</v>
      </c>
      <c r="J2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33" s="6">
        <f>Table13[[#This Row],[Total Price(Before Discount)]]*Table13[[#This Row],[Discount]]</f>
        <v>180.88200000000001</v>
      </c>
      <c r="L233" s="6">
        <f>Table13[[#This Row],[Total Price(Before Discount)]]-Table13[[#This Row],[Discount Amount]]</f>
        <v>1627.9379999999999</v>
      </c>
      <c r="M233" s="6" t="str">
        <f>IF(Table13[[#This Row],[Total Price(After Discount)]]&gt;=5000, "High Order", "Low order")</f>
        <v>Low order</v>
      </c>
      <c r="N233" s="2">
        <v>42178</v>
      </c>
      <c r="O233" s="2" t="str">
        <f>TEXT(Table13[[#This Row],[Order Date]],"dddd")</f>
        <v>Tuesday</v>
      </c>
      <c r="P233" s="2" t="str">
        <f>TEXT(Table13[[#This Row],[Order Date]],"mmmm")</f>
        <v>June</v>
      </c>
      <c r="Q233" s="2" t="str">
        <f>TEXT(Table13[[#This Row],[Order Date]],"yyyy")</f>
        <v>2015</v>
      </c>
      <c r="R233" s="2" t="str">
        <f>TEXT(Table13[[#This Row],[Order Date]], "mmmm yyyy")</f>
        <v>June 2015</v>
      </c>
      <c r="S233" s="2">
        <v>42179</v>
      </c>
      <c r="T233" s="1" t="s">
        <v>21</v>
      </c>
      <c r="U233" s="1">
        <f>Table13[[#This Row],[Ship Date]]-Table13[[#This Row],[Order Date]]</f>
        <v>1</v>
      </c>
      <c r="V233" s="1" t="str">
        <f>IF(Table13[[#This Row],[Days to Ship]]&lt;=1, "Fast", IF(Table13[[#This Row],[Days to Ship]]&lt;=3, "Meduim", "High"))</f>
        <v>Fast</v>
      </c>
      <c r="W233" s="1">
        <v>68701</v>
      </c>
      <c r="X233" s="1" t="s">
        <v>32</v>
      </c>
      <c r="Y233" s="1" t="s">
        <v>322</v>
      </c>
      <c r="Z233" s="1" t="s">
        <v>302</v>
      </c>
      <c r="AA233" s="1" t="s">
        <v>2244</v>
      </c>
      <c r="AB233" s="1" t="s">
        <v>34</v>
      </c>
      <c r="AC233" s="1" t="s">
        <v>151</v>
      </c>
      <c r="AD233" s="1" t="s">
        <v>51</v>
      </c>
      <c r="AE233" s="1" t="s">
        <v>108</v>
      </c>
      <c r="AF233" s="1"/>
      <c r="AK233" s="1"/>
    </row>
    <row r="234" spans="1:37" x14ac:dyDescent="0.35">
      <c r="A234" s="1">
        <v>445</v>
      </c>
      <c r="B234" s="1" t="str">
        <f>VLOOKUP(Table13[[#This Row],[Customer ID]],'Customer Lookup'!A:B,2,)</f>
        <v>Judy Barrett</v>
      </c>
      <c r="C234" s="1">
        <v>88084</v>
      </c>
      <c r="D234" s="1" t="str">
        <f>_xlfn.XLOOKUP(Table13[[#This Row],[Product Sub-Category]],'Product Lookup'!A:A,'Product Lookup'!B:B)</f>
        <v>Pens</v>
      </c>
      <c r="E234" s="1">
        <v>11</v>
      </c>
      <c r="F234" s="4">
        <v>2.78</v>
      </c>
      <c r="G234" s="4">
        <f>Table13[[#This Row],[Unit Price]]*Table13[[#This Row],[Quantity ordered]]</f>
        <v>30.58</v>
      </c>
      <c r="H234" s="1">
        <v>0.05</v>
      </c>
      <c r="I234" s="5">
        <v>0.05</v>
      </c>
      <c r="J2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4" s="6">
        <f>Table13[[#This Row],[Total Price(Before Discount)]]*Table13[[#This Row],[Discount]]</f>
        <v>1.5289999999999999</v>
      </c>
      <c r="L234" s="6">
        <f>Table13[[#This Row],[Total Price(Before Discount)]]-Table13[[#This Row],[Discount Amount]]</f>
        <v>29.050999999999998</v>
      </c>
      <c r="M234" s="6" t="str">
        <f>IF(Table13[[#This Row],[Total Price(After Discount)]]&gt;=5000, "High Order", "Low order")</f>
        <v>Low order</v>
      </c>
      <c r="N234" s="2">
        <v>42178</v>
      </c>
      <c r="O234" s="2" t="str">
        <f>TEXT(Table13[[#This Row],[Order Date]],"dddd")</f>
        <v>Tuesday</v>
      </c>
      <c r="P234" s="2" t="str">
        <f>TEXT(Table13[[#This Row],[Order Date]],"mmmm")</f>
        <v>June</v>
      </c>
      <c r="Q234" s="2" t="str">
        <f>TEXT(Table13[[#This Row],[Order Date]],"yyyy")</f>
        <v>2015</v>
      </c>
      <c r="R234" s="2" t="str">
        <f>TEXT(Table13[[#This Row],[Order Date]], "mmmm yyyy")</f>
        <v>June 2015</v>
      </c>
      <c r="S234" s="2">
        <v>42179</v>
      </c>
      <c r="T234" s="1" t="s">
        <v>21</v>
      </c>
      <c r="U234" s="1">
        <f>Table13[[#This Row],[Ship Date]]-Table13[[#This Row],[Order Date]]</f>
        <v>1</v>
      </c>
      <c r="V234" s="1" t="str">
        <f>IF(Table13[[#This Row],[Days to Ship]]&lt;=1, "Fast", IF(Table13[[#This Row],[Days to Ship]]&lt;=3, "Meduim", "High"))</f>
        <v>Fast</v>
      </c>
      <c r="W234" s="1">
        <v>68701</v>
      </c>
      <c r="X234" s="1" t="s">
        <v>32</v>
      </c>
      <c r="Y234" s="1" t="s">
        <v>322</v>
      </c>
      <c r="Z234" s="1" t="s">
        <v>302</v>
      </c>
      <c r="AA234" s="1" t="s">
        <v>2244</v>
      </c>
      <c r="AB234" s="1" t="s">
        <v>58</v>
      </c>
      <c r="AC234" s="1" t="s">
        <v>25</v>
      </c>
      <c r="AD234" s="1" t="s">
        <v>51</v>
      </c>
      <c r="AE234" s="1" t="s">
        <v>26</v>
      </c>
      <c r="AF234" s="1"/>
      <c r="AK234" s="1"/>
    </row>
    <row r="235" spans="1:37" x14ac:dyDescent="0.35">
      <c r="A235" s="1">
        <v>447</v>
      </c>
      <c r="B235" s="1" t="str">
        <f>VLOOKUP(Table13[[#This Row],[Customer ID]],'Customer Lookup'!A:B,2,)</f>
        <v>Valerie Moon</v>
      </c>
      <c r="C235" s="1">
        <v>90449</v>
      </c>
      <c r="D235" s="1" t="str">
        <f>_xlfn.XLOOKUP(Table13[[#This Row],[Product Sub-Category]],'Product Lookup'!A:A,'Product Lookup'!B:B)</f>
        <v>Chairs</v>
      </c>
      <c r="E235" s="1">
        <v>1</v>
      </c>
      <c r="F235" s="4">
        <v>130.97999999999999</v>
      </c>
      <c r="G235" s="4">
        <f>Table13[[#This Row],[Unit Price]]*Table13[[#This Row],[Quantity ordered]]</f>
        <v>130.97999999999999</v>
      </c>
      <c r="H235" s="1">
        <v>0.1</v>
      </c>
      <c r="I235" s="5">
        <v>0.1</v>
      </c>
      <c r="J2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35" s="6">
        <f>Table13[[#This Row],[Total Price(Before Discount)]]*Table13[[#This Row],[Discount]]</f>
        <v>13.097999999999999</v>
      </c>
      <c r="L235" s="6">
        <f>Table13[[#This Row],[Total Price(Before Discount)]]-Table13[[#This Row],[Discount Amount]]</f>
        <v>117.88199999999999</v>
      </c>
      <c r="M235" s="6" t="str">
        <f>IF(Table13[[#This Row],[Total Price(After Discount)]]&gt;=5000, "High Order", "Low order")</f>
        <v>Low order</v>
      </c>
      <c r="N235" s="2">
        <v>42180</v>
      </c>
      <c r="O235" s="2" t="str">
        <f>TEXT(Table13[[#This Row],[Order Date]],"dddd")</f>
        <v>Thursday</v>
      </c>
      <c r="P235" s="2" t="str">
        <f>TEXT(Table13[[#This Row],[Order Date]],"mmmm")</f>
        <v>June</v>
      </c>
      <c r="Q235" s="2" t="str">
        <f>TEXT(Table13[[#This Row],[Order Date]],"yyyy")</f>
        <v>2015</v>
      </c>
      <c r="R235" s="2" t="str">
        <f>TEXT(Table13[[#This Row],[Order Date]], "mmmm yyyy")</f>
        <v>June 2015</v>
      </c>
      <c r="S235" s="2">
        <v>42183</v>
      </c>
      <c r="T235" s="1" t="s">
        <v>31</v>
      </c>
      <c r="U235" s="1">
        <f>Table13[[#This Row],[Ship Date]]-Table13[[#This Row],[Order Date]]</f>
        <v>3</v>
      </c>
      <c r="V235" s="1" t="str">
        <f>IF(Table13[[#This Row],[Days to Ship]]&lt;=1, "Fast", IF(Table13[[#This Row],[Days to Ship]]&lt;=3, "Meduim", "High"))</f>
        <v>Meduim</v>
      </c>
      <c r="W235" s="1">
        <v>55113</v>
      </c>
      <c r="X235" s="1" t="s">
        <v>32</v>
      </c>
      <c r="Y235" s="1" t="s">
        <v>323</v>
      </c>
      <c r="Z235" s="1" t="s">
        <v>55</v>
      </c>
      <c r="AA235" s="1" t="s">
        <v>2244</v>
      </c>
      <c r="AB235" s="1" t="s">
        <v>34</v>
      </c>
      <c r="AC235" s="1" t="s">
        <v>35</v>
      </c>
      <c r="AD235" s="1" t="s">
        <v>81</v>
      </c>
      <c r="AE235" s="1" t="s">
        <v>36</v>
      </c>
      <c r="AF235" s="1"/>
      <c r="AK235" s="1"/>
    </row>
    <row r="236" spans="1:37" x14ac:dyDescent="0.35">
      <c r="A236" s="1">
        <v>447</v>
      </c>
      <c r="B236" s="1" t="str">
        <f>VLOOKUP(Table13[[#This Row],[Customer ID]],'Customer Lookup'!A:B,2,)</f>
        <v>Valerie Moon</v>
      </c>
      <c r="C236" s="1">
        <v>90449</v>
      </c>
      <c r="D236" s="1" t="str">
        <f>_xlfn.XLOOKUP(Table13[[#This Row],[Product Sub-Category]],'Product Lookup'!A:A,'Product Lookup'!B:B)</f>
        <v>Telephones</v>
      </c>
      <c r="E236" s="1">
        <v>11</v>
      </c>
      <c r="F236" s="4">
        <v>200.99</v>
      </c>
      <c r="G236" s="4">
        <f>Table13[[#This Row],[Unit Price]]*Table13[[#This Row],[Quantity ordered]]</f>
        <v>2210.8900000000003</v>
      </c>
      <c r="H236" s="1">
        <v>0.1</v>
      </c>
      <c r="I236" s="5">
        <v>0.1</v>
      </c>
      <c r="J2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36" s="6">
        <f>Table13[[#This Row],[Total Price(Before Discount)]]*Table13[[#This Row],[Discount]]</f>
        <v>221.08900000000006</v>
      </c>
      <c r="L236" s="6">
        <f>Table13[[#This Row],[Total Price(Before Discount)]]-Table13[[#This Row],[Discount Amount]]</f>
        <v>1989.8010000000004</v>
      </c>
      <c r="M236" s="6" t="str">
        <f>IF(Table13[[#This Row],[Total Price(After Discount)]]&gt;=5000, "High Order", "Low order")</f>
        <v>Low order</v>
      </c>
      <c r="N236" s="2">
        <v>42180</v>
      </c>
      <c r="O236" s="2" t="str">
        <f>TEXT(Table13[[#This Row],[Order Date]],"dddd")</f>
        <v>Thursday</v>
      </c>
      <c r="P236" s="2" t="str">
        <f>TEXT(Table13[[#This Row],[Order Date]],"mmmm")</f>
        <v>June</v>
      </c>
      <c r="Q236" s="2" t="str">
        <f>TEXT(Table13[[#This Row],[Order Date]],"yyyy")</f>
        <v>2015</v>
      </c>
      <c r="R236" s="2" t="str">
        <f>TEXT(Table13[[#This Row],[Order Date]], "mmmm yyyy")</f>
        <v>June 2015</v>
      </c>
      <c r="S236" s="2">
        <v>42180</v>
      </c>
      <c r="T236" s="1" t="s">
        <v>31</v>
      </c>
      <c r="U236" s="1">
        <f>Table13[[#This Row],[Ship Date]]-Table13[[#This Row],[Order Date]]</f>
        <v>0</v>
      </c>
      <c r="V236" s="1" t="str">
        <f>IF(Table13[[#This Row],[Days to Ship]]&lt;=1, "Fast", IF(Table13[[#This Row],[Days to Ship]]&lt;=3, "Meduim", "High"))</f>
        <v>Fast</v>
      </c>
      <c r="W236" s="1">
        <v>55113</v>
      </c>
      <c r="X236" s="1" t="s">
        <v>32</v>
      </c>
      <c r="Y236" s="1" t="s">
        <v>323</v>
      </c>
      <c r="Z236" s="1" t="s">
        <v>55</v>
      </c>
      <c r="AA236" s="1" t="s">
        <v>1097</v>
      </c>
      <c r="AB236" s="1" t="s">
        <v>73</v>
      </c>
      <c r="AC236" s="1" t="s">
        <v>2234</v>
      </c>
      <c r="AD236" s="1" t="s">
        <v>81</v>
      </c>
      <c r="AE236" s="1" t="s">
        <v>53</v>
      </c>
      <c r="AF236" s="1"/>
      <c r="AK236" s="1"/>
    </row>
    <row r="237" spans="1:37" x14ac:dyDescent="0.35">
      <c r="A237" s="1">
        <v>451</v>
      </c>
      <c r="B237" s="1" t="str">
        <f>VLOOKUP(Table13[[#This Row],[Customer ID]],'Customer Lookup'!A:B,2,)</f>
        <v>Joyce Murray</v>
      </c>
      <c r="C237" s="1">
        <v>86010</v>
      </c>
      <c r="D237" s="1" t="str">
        <f>_xlfn.XLOOKUP(Table13[[#This Row],[Product Sub-Category]],'Product Lookup'!A:A,'Product Lookup'!B:B)</f>
        <v>Office Machines</v>
      </c>
      <c r="E237" s="1">
        <v>2</v>
      </c>
      <c r="F237" s="4">
        <v>15.99</v>
      </c>
      <c r="G237" s="4">
        <f>Table13[[#This Row],[Unit Price]]*Table13[[#This Row],[Quantity ordered]]</f>
        <v>31.98</v>
      </c>
      <c r="H237" s="1">
        <v>0.05</v>
      </c>
      <c r="I237" s="5">
        <v>0.05</v>
      </c>
      <c r="J2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7" s="6">
        <f>Table13[[#This Row],[Total Price(Before Discount)]]*Table13[[#This Row],[Discount]]</f>
        <v>1.5990000000000002</v>
      </c>
      <c r="L237" s="6">
        <f>Table13[[#This Row],[Total Price(Before Discount)]]-Table13[[#This Row],[Discount Amount]]</f>
        <v>30.381</v>
      </c>
      <c r="M237" s="6" t="str">
        <f>IF(Table13[[#This Row],[Total Price(After Discount)]]&gt;=5000, "High Order", "Low order")</f>
        <v>Low order</v>
      </c>
      <c r="N237" s="2">
        <v>42104</v>
      </c>
      <c r="O237" s="2" t="str">
        <f>TEXT(Table13[[#This Row],[Order Date]],"dddd")</f>
        <v>Friday</v>
      </c>
      <c r="P237" s="2" t="str">
        <f>TEXT(Table13[[#This Row],[Order Date]],"mmmm")</f>
        <v>April</v>
      </c>
      <c r="Q237" s="2" t="str">
        <f>TEXT(Table13[[#This Row],[Order Date]],"yyyy")</f>
        <v>2015</v>
      </c>
      <c r="R237" s="2" t="str">
        <f>TEXT(Table13[[#This Row],[Order Date]], "mmmm yyyy")</f>
        <v>April 2015</v>
      </c>
      <c r="S237" s="2">
        <v>42105</v>
      </c>
      <c r="T237" s="1" t="s">
        <v>21</v>
      </c>
      <c r="U237" s="1">
        <f>Table13[[#This Row],[Ship Date]]-Table13[[#This Row],[Order Date]]</f>
        <v>1</v>
      </c>
      <c r="V237" s="1" t="str">
        <f>IF(Table13[[#This Row],[Days to Ship]]&lt;=1, "Fast", IF(Table13[[#This Row],[Days to Ship]]&lt;=3, "Meduim", "High"))</f>
        <v>Fast</v>
      </c>
      <c r="W237" s="1">
        <v>94024</v>
      </c>
      <c r="X237" s="1" t="s">
        <v>32</v>
      </c>
      <c r="Y237" s="1" t="s">
        <v>326</v>
      </c>
      <c r="Z237" s="1" t="s">
        <v>37</v>
      </c>
      <c r="AA237" s="1" t="s">
        <v>1097</v>
      </c>
      <c r="AB237" s="1" t="s">
        <v>73</v>
      </c>
      <c r="AC237" s="1" t="s">
        <v>74</v>
      </c>
      <c r="AD237" s="1" t="s">
        <v>42</v>
      </c>
      <c r="AE237" s="1" t="s">
        <v>75</v>
      </c>
      <c r="AF237" s="1"/>
      <c r="AK237" s="1"/>
    </row>
    <row r="238" spans="1:37" x14ac:dyDescent="0.35">
      <c r="A238" s="1">
        <v>451</v>
      </c>
      <c r="B238" s="1" t="str">
        <f>VLOOKUP(Table13[[#This Row],[Customer ID]],'Customer Lookup'!A:B,2,)</f>
        <v>Joyce Murray</v>
      </c>
      <c r="C238" s="1">
        <v>86012</v>
      </c>
      <c r="D238" s="1" t="str">
        <f>_xlfn.XLOOKUP(Table13[[#This Row],[Product Sub-Category]],'Product Lookup'!A:A,'Product Lookup'!B:B)</f>
        <v>Binders</v>
      </c>
      <c r="E238" s="1">
        <v>12</v>
      </c>
      <c r="F238" s="4">
        <v>37.700000000000003</v>
      </c>
      <c r="G238" s="4">
        <f>Table13[[#This Row],[Unit Price]]*Table13[[#This Row],[Quantity ordered]]</f>
        <v>452.40000000000003</v>
      </c>
      <c r="H238" s="1">
        <v>0.05</v>
      </c>
      <c r="I238" s="5">
        <v>0.05</v>
      </c>
      <c r="J2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8" s="6">
        <f>Table13[[#This Row],[Total Price(Before Discount)]]*Table13[[#This Row],[Discount]]</f>
        <v>22.620000000000005</v>
      </c>
      <c r="L238" s="6">
        <f>Table13[[#This Row],[Total Price(Before Discount)]]-Table13[[#This Row],[Discount Amount]]</f>
        <v>429.78000000000003</v>
      </c>
      <c r="M238" s="6" t="str">
        <f>IF(Table13[[#This Row],[Total Price(After Discount)]]&gt;=5000, "High Order", "Low order")</f>
        <v>Low order</v>
      </c>
      <c r="N238" s="2">
        <v>42151</v>
      </c>
      <c r="O238" s="2" t="str">
        <f>TEXT(Table13[[#This Row],[Order Date]],"dddd")</f>
        <v>Wednesday</v>
      </c>
      <c r="P238" s="2" t="str">
        <f>TEXT(Table13[[#This Row],[Order Date]],"mmmm")</f>
        <v>May</v>
      </c>
      <c r="Q238" s="2" t="str">
        <f>TEXT(Table13[[#This Row],[Order Date]],"yyyy")</f>
        <v>2015</v>
      </c>
      <c r="R238" s="2" t="str">
        <f>TEXT(Table13[[#This Row],[Order Date]], "mmmm yyyy")</f>
        <v>May 2015</v>
      </c>
      <c r="S238" s="2">
        <v>42152</v>
      </c>
      <c r="T238" s="1" t="s">
        <v>41</v>
      </c>
      <c r="U238" s="1">
        <f>Table13[[#This Row],[Ship Date]]-Table13[[#This Row],[Order Date]]</f>
        <v>1</v>
      </c>
      <c r="V238" s="1" t="str">
        <f>IF(Table13[[#This Row],[Days to Ship]]&lt;=1, "Fast", IF(Table13[[#This Row],[Days to Ship]]&lt;=3, "Meduim", "High"))</f>
        <v>Fast</v>
      </c>
      <c r="W238" s="1">
        <v>94024</v>
      </c>
      <c r="X238" s="1" t="s">
        <v>32</v>
      </c>
      <c r="Y238" s="1" t="s">
        <v>326</v>
      </c>
      <c r="Z238" s="1" t="s">
        <v>37</v>
      </c>
      <c r="AA238" s="1" t="s">
        <v>1097</v>
      </c>
      <c r="AB238" s="1" t="s">
        <v>58</v>
      </c>
      <c r="AC238" s="1" t="s">
        <v>2236</v>
      </c>
      <c r="AD238" s="1" t="s">
        <v>42</v>
      </c>
      <c r="AE238" s="1" t="s">
        <v>53</v>
      </c>
      <c r="AF238" s="1"/>
      <c r="AK238" s="1"/>
    </row>
    <row r="239" spans="1:37" x14ac:dyDescent="0.35">
      <c r="A239" s="1">
        <v>451</v>
      </c>
      <c r="B239" s="1" t="str">
        <f>VLOOKUP(Table13[[#This Row],[Customer ID]],'Customer Lookup'!A:B,2,)</f>
        <v>Joyce Murray</v>
      </c>
      <c r="C239" s="1">
        <v>86013</v>
      </c>
      <c r="D239" s="1" t="str">
        <f>_xlfn.XLOOKUP(Table13[[#This Row],[Product Sub-Category]],'Product Lookup'!A:A,'Product Lookup'!B:B)</f>
        <v>Binders</v>
      </c>
      <c r="E239" s="1">
        <v>2</v>
      </c>
      <c r="F239" s="4">
        <v>8.8800000000000008</v>
      </c>
      <c r="G239" s="4">
        <f>Table13[[#This Row],[Unit Price]]*Table13[[#This Row],[Quantity ordered]]</f>
        <v>17.760000000000002</v>
      </c>
      <c r="H239" s="1">
        <v>0.05</v>
      </c>
      <c r="I239" s="5">
        <v>0.05</v>
      </c>
      <c r="J2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9" s="6">
        <f>Table13[[#This Row],[Total Price(Before Discount)]]*Table13[[#This Row],[Discount]]</f>
        <v>0.88800000000000012</v>
      </c>
      <c r="L239" s="6">
        <f>Table13[[#This Row],[Total Price(Before Discount)]]-Table13[[#This Row],[Discount Amount]]</f>
        <v>16.872</v>
      </c>
      <c r="M239" s="6" t="str">
        <f>IF(Table13[[#This Row],[Total Price(After Discount)]]&gt;=5000, "High Order", "Low order")</f>
        <v>Low order</v>
      </c>
      <c r="N239" s="2">
        <v>42009</v>
      </c>
      <c r="O239" s="2" t="str">
        <f>TEXT(Table13[[#This Row],[Order Date]],"dddd")</f>
        <v>Monday</v>
      </c>
      <c r="P239" s="2" t="str">
        <f>TEXT(Table13[[#This Row],[Order Date]],"mmmm")</f>
        <v>January</v>
      </c>
      <c r="Q239" s="2" t="str">
        <f>TEXT(Table13[[#This Row],[Order Date]],"yyyy")</f>
        <v>2015</v>
      </c>
      <c r="R239" s="2" t="str">
        <f>TEXT(Table13[[#This Row],[Order Date]], "mmmm yyyy")</f>
        <v>January 2015</v>
      </c>
      <c r="S239" s="2">
        <v>42014</v>
      </c>
      <c r="T239" s="1" t="s">
        <v>98</v>
      </c>
      <c r="U239" s="1">
        <f>Table13[[#This Row],[Ship Date]]-Table13[[#This Row],[Order Date]]</f>
        <v>5</v>
      </c>
      <c r="V239" s="1" t="str">
        <f>IF(Table13[[#This Row],[Days to Ship]]&lt;=1, "Fast", IF(Table13[[#This Row],[Days to Ship]]&lt;=3, "Meduim", "High"))</f>
        <v>High</v>
      </c>
      <c r="W239" s="1">
        <v>94024</v>
      </c>
      <c r="X239" s="1" t="s">
        <v>32</v>
      </c>
      <c r="Y239" s="1" t="s">
        <v>326</v>
      </c>
      <c r="Z239" s="1" t="s">
        <v>37</v>
      </c>
      <c r="AA239" s="1" t="s">
        <v>1097</v>
      </c>
      <c r="AB239" s="1" t="s">
        <v>58</v>
      </c>
      <c r="AC239" s="1" t="s">
        <v>2236</v>
      </c>
      <c r="AD239" s="1" t="s">
        <v>42</v>
      </c>
      <c r="AE239" s="1" t="s">
        <v>53</v>
      </c>
      <c r="AF239" s="1"/>
      <c r="AK239" s="1"/>
    </row>
    <row r="240" spans="1:37" x14ac:dyDescent="0.35">
      <c r="A240" s="1">
        <v>451</v>
      </c>
      <c r="B240" s="1" t="str">
        <f>VLOOKUP(Table13[[#This Row],[Customer ID]],'Customer Lookup'!A:B,2,)</f>
        <v>Joyce Murray</v>
      </c>
      <c r="C240" s="1">
        <v>86013</v>
      </c>
      <c r="D240" s="1" t="str">
        <f>_xlfn.XLOOKUP(Table13[[#This Row],[Product Sub-Category]],'Product Lookup'!A:A,'Product Lookup'!B:B)</f>
        <v>Labels</v>
      </c>
      <c r="E240" s="1">
        <v>8</v>
      </c>
      <c r="F240" s="4">
        <v>2.88</v>
      </c>
      <c r="G240" s="4">
        <f>Table13[[#This Row],[Unit Price]]*Table13[[#This Row],[Quantity ordered]]</f>
        <v>23.04</v>
      </c>
      <c r="H240" s="1">
        <v>0.05</v>
      </c>
      <c r="I240" s="5">
        <v>0.05</v>
      </c>
      <c r="J2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0" s="6">
        <f>Table13[[#This Row],[Total Price(Before Discount)]]*Table13[[#This Row],[Discount]]</f>
        <v>1.1519999999999999</v>
      </c>
      <c r="L240" s="6">
        <f>Table13[[#This Row],[Total Price(Before Discount)]]-Table13[[#This Row],[Discount Amount]]</f>
        <v>21.887999999999998</v>
      </c>
      <c r="M240" s="6" t="str">
        <f>IF(Table13[[#This Row],[Total Price(After Discount)]]&gt;=5000, "High Order", "Low order")</f>
        <v>Low order</v>
      </c>
      <c r="N240" s="2">
        <v>42009</v>
      </c>
      <c r="O240" s="2" t="str">
        <f>TEXT(Table13[[#This Row],[Order Date]],"dddd")</f>
        <v>Monday</v>
      </c>
      <c r="P240" s="2" t="str">
        <f>TEXT(Table13[[#This Row],[Order Date]],"mmmm")</f>
        <v>January</v>
      </c>
      <c r="Q240" s="2" t="str">
        <f>TEXT(Table13[[#This Row],[Order Date]],"yyyy")</f>
        <v>2015</v>
      </c>
      <c r="R240" s="2" t="str">
        <f>TEXT(Table13[[#This Row],[Order Date]], "mmmm yyyy")</f>
        <v>January 2015</v>
      </c>
      <c r="S240" s="2">
        <v>42018</v>
      </c>
      <c r="T240" s="1" t="s">
        <v>98</v>
      </c>
      <c r="U240" s="1">
        <f>Table13[[#This Row],[Ship Date]]-Table13[[#This Row],[Order Date]]</f>
        <v>9</v>
      </c>
      <c r="V240" s="1" t="str">
        <f>IF(Table13[[#This Row],[Days to Ship]]&lt;=1, "Fast", IF(Table13[[#This Row],[Days to Ship]]&lt;=3, "Meduim", "High"))</f>
        <v>High</v>
      </c>
      <c r="W240" s="1">
        <v>94024</v>
      </c>
      <c r="X240" s="1" t="s">
        <v>32</v>
      </c>
      <c r="Y240" s="1" t="s">
        <v>326</v>
      </c>
      <c r="Z240" s="1" t="s">
        <v>37</v>
      </c>
      <c r="AA240" s="1" t="s">
        <v>1097</v>
      </c>
      <c r="AB240" s="1" t="s">
        <v>58</v>
      </c>
      <c r="AC240" s="1" t="s">
        <v>116</v>
      </c>
      <c r="AD240" s="1" t="s">
        <v>42</v>
      </c>
      <c r="AE240" s="1" t="s">
        <v>53</v>
      </c>
      <c r="AF240" s="1"/>
      <c r="AK240" s="1"/>
    </row>
    <row r="241" spans="1:37" x14ac:dyDescent="0.35">
      <c r="A241" s="1">
        <v>452</v>
      </c>
      <c r="B241" s="1" t="str">
        <f>VLOOKUP(Table13[[#This Row],[Customer ID]],'Customer Lookup'!A:B,2,)</f>
        <v>Leslie Rowland</v>
      </c>
      <c r="C241" s="1">
        <v>86012</v>
      </c>
      <c r="D241" s="1" t="str">
        <f>_xlfn.XLOOKUP(Table13[[#This Row],[Product Sub-Category]],'Product Lookup'!A:A,'Product Lookup'!B:B)</f>
        <v>Telephones</v>
      </c>
      <c r="E241" s="1">
        <v>1</v>
      </c>
      <c r="F241" s="4">
        <v>55.99</v>
      </c>
      <c r="G241" s="4">
        <f>Table13[[#This Row],[Unit Price]]*Table13[[#This Row],[Quantity ordered]]</f>
        <v>55.99</v>
      </c>
      <c r="H241" s="1">
        <v>0.05</v>
      </c>
      <c r="I241" s="5">
        <v>0.05</v>
      </c>
      <c r="J2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1" s="6">
        <f>Table13[[#This Row],[Total Price(Before Discount)]]*Table13[[#This Row],[Discount]]</f>
        <v>2.7995000000000001</v>
      </c>
      <c r="L241" s="6">
        <f>Table13[[#This Row],[Total Price(Before Discount)]]-Table13[[#This Row],[Discount Amount]]</f>
        <v>53.1905</v>
      </c>
      <c r="M241" s="6" t="str">
        <f>IF(Table13[[#This Row],[Total Price(After Discount)]]&gt;=5000, "High Order", "Low order")</f>
        <v>Low order</v>
      </c>
      <c r="N241" s="2">
        <v>42151</v>
      </c>
      <c r="O241" s="2" t="str">
        <f>TEXT(Table13[[#This Row],[Order Date]],"dddd")</f>
        <v>Wednesday</v>
      </c>
      <c r="P241" s="2" t="str">
        <f>TEXT(Table13[[#This Row],[Order Date]],"mmmm")</f>
        <v>May</v>
      </c>
      <c r="Q241" s="2" t="str">
        <f>TEXT(Table13[[#This Row],[Order Date]],"yyyy")</f>
        <v>2015</v>
      </c>
      <c r="R241" s="2" t="str">
        <f>TEXT(Table13[[#This Row],[Order Date]], "mmmm yyyy")</f>
        <v>May 2015</v>
      </c>
      <c r="S241" s="2">
        <v>42152</v>
      </c>
      <c r="T241" s="1" t="s">
        <v>41</v>
      </c>
      <c r="U241" s="1">
        <f>Table13[[#This Row],[Ship Date]]-Table13[[#This Row],[Order Date]]</f>
        <v>1</v>
      </c>
      <c r="V241" s="1" t="str">
        <f>IF(Table13[[#This Row],[Days to Ship]]&lt;=1, "Fast", IF(Table13[[#This Row],[Days to Ship]]&lt;=3, "Meduim", "High"))</f>
        <v>Fast</v>
      </c>
      <c r="W241" s="1">
        <v>93635</v>
      </c>
      <c r="X241" s="1" t="s">
        <v>32</v>
      </c>
      <c r="Y241" s="1" t="s">
        <v>327</v>
      </c>
      <c r="Z241" s="1" t="s">
        <v>37</v>
      </c>
      <c r="AA241" s="1" t="s">
        <v>1097</v>
      </c>
      <c r="AB241" s="1" t="s">
        <v>73</v>
      </c>
      <c r="AC241" s="1" t="s">
        <v>2234</v>
      </c>
      <c r="AD241" s="1" t="s">
        <v>42</v>
      </c>
      <c r="AE241" s="1" t="s">
        <v>44</v>
      </c>
      <c r="AF241" s="1"/>
      <c r="AK241" s="1"/>
    </row>
    <row r="242" spans="1:37" x14ac:dyDescent="0.35">
      <c r="A242" s="1">
        <v>453</v>
      </c>
      <c r="B242" s="1" t="str">
        <f>VLOOKUP(Table13[[#This Row],[Customer ID]],'Customer Lookup'!A:B,2,)</f>
        <v>George Terry</v>
      </c>
      <c r="C242" s="1">
        <v>86011</v>
      </c>
      <c r="D242" s="1" t="str">
        <f>_xlfn.XLOOKUP(Table13[[#This Row],[Product Sub-Category]],'Product Lookup'!A:A,'Product Lookup'!B:B)</f>
        <v>Furnishings</v>
      </c>
      <c r="E242" s="1">
        <v>1</v>
      </c>
      <c r="F242" s="4">
        <v>29.34</v>
      </c>
      <c r="G242" s="4">
        <f>Table13[[#This Row],[Unit Price]]*Table13[[#This Row],[Quantity ordered]]</f>
        <v>29.34</v>
      </c>
      <c r="H242" s="1">
        <v>0.05</v>
      </c>
      <c r="I242" s="5">
        <v>0.05</v>
      </c>
      <c r="J2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2" s="6">
        <f>Table13[[#This Row],[Total Price(Before Discount)]]*Table13[[#This Row],[Discount]]</f>
        <v>1.4670000000000001</v>
      </c>
      <c r="L242" s="6">
        <f>Table13[[#This Row],[Total Price(Before Discount)]]-Table13[[#This Row],[Discount Amount]]</f>
        <v>27.873000000000001</v>
      </c>
      <c r="M242" s="6" t="str">
        <f>IF(Table13[[#This Row],[Total Price(After Discount)]]&gt;=5000, "High Order", "Low order")</f>
        <v>Low order</v>
      </c>
      <c r="N242" s="2">
        <v>42132</v>
      </c>
      <c r="O242" s="2" t="str">
        <f>TEXT(Table13[[#This Row],[Order Date]],"dddd")</f>
        <v>Friday</v>
      </c>
      <c r="P242" s="2" t="str">
        <f>TEXT(Table13[[#This Row],[Order Date]],"mmmm")</f>
        <v>May</v>
      </c>
      <c r="Q242" s="2" t="str">
        <f>TEXT(Table13[[#This Row],[Order Date]],"yyyy")</f>
        <v>2015</v>
      </c>
      <c r="R242" s="2" t="str">
        <f>TEXT(Table13[[#This Row],[Order Date]], "mmmm yyyy")</f>
        <v>May 2015</v>
      </c>
      <c r="S242" s="2">
        <v>42134</v>
      </c>
      <c r="T242" s="1" t="s">
        <v>31</v>
      </c>
      <c r="U242" s="1">
        <f>Table13[[#This Row],[Ship Date]]-Table13[[#This Row],[Order Date]]</f>
        <v>2</v>
      </c>
      <c r="V242" s="1" t="str">
        <f>IF(Table13[[#This Row],[Days to Ship]]&lt;=1, "Fast", IF(Table13[[#This Row],[Days to Ship]]&lt;=3, "Meduim", "High"))</f>
        <v>Meduim</v>
      </c>
      <c r="W242" s="1">
        <v>95032</v>
      </c>
      <c r="X242" s="1" t="s">
        <v>32</v>
      </c>
      <c r="Y242" s="1" t="s">
        <v>328</v>
      </c>
      <c r="Z242" s="1" t="s">
        <v>37</v>
      </c>
      <c r="AA242" s="1" t="s">
        <v>2243</v>
      </c>
      <c r="AB242" s="1" t="s">
        <v>34</v>
      </c>
      <c r="AC242" s="1" t="s">
        <v>52</v>
      </c>
      <c r="AD242" s="1" t="s">
        <v>81</v>
      </c>
      <c r="AE242" s="1" t="s">
        <v>53</v>
      </c>
      <c r="AF242" s="1"/>
      <c r="AK242" s="1"/>
    </row>
    <row r="243" spans="1:37" x14ac:dyDescent="0.35">
      <c r="A243" s="1">
        <v>460</v>
      </c>
      <c r="B243" s="1" t="str">
        <f>VLOOKUP(Table13[[#This Row],[Customer ID]],'Customer Lookup'!A:B,2,)</f>
        <v>Anne Armstrong</v>
      </c>
      <c r="C243" s="1">
        <v>86014</v>
      </c>
      <c r="D243" s="1" t="str">
        <f>_xlfn.XLOOKUP(Table13[[#This Row],[Product Sub-Category]],'Product Lookup'!A:A,'Product Lookup'!B:B)</f>
        <v>Storage</v>
      </c>
      <c r="E243" s="1">
        <v>31</v>
      </c>
      <c r="F243" s="4">
        <v>16.91</v>
      </c>
      <c r="G243" s="4">
        <f>Table13[[#This Row],[Unit Price]]*Table13[[#This Row],[Quantity ordered]]</f>
        <v>524.21</v>
      </c>
      <c r="H243" s="1">
        <v>0.05</v>
      </c>
      <c r="I243" s="5">
        <v>0.05</v>
      </c>
      <c r="J2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3" s="6">
        <f>Table13[[#This Row],[Total Price(Before Discount)]]*Table13[[#This Row],[Discount]]</f>
        <v>26.210500000000003</v>
      </c>
      <c r="L243" s="6">
        <f>Table13[[#This Row],[Total Price(Before Discount)]]-Table13[[#This Row],[Discount Amount]]</f>
        <v>497.99950000000001</v>
      </c>
      <c r="M243" s="6" t="str">
        <f>IF(Table13[[#This Row],[Total Price(After Discount)]]&gt;=5000, "High Order", "Low order")</f>
        <v>Low order</v>
      </c>
      <c r="N243" s="2">
        <v>42147</v>
      </c>
      <c r="O243" s="2" t="str">
        <f>TEXT(Table13[[#This Row],[Order Date]],"dddd")</f>
        <v>Saturday</v>
      </c>
      <c r="P243" s="2" t="str">
        <f>TEXT(Table13[[#This Row],[Order Date]],"mmmm")</f>
        <v>May</v>
      </c>
      <c r="Q243" s="2" t="str">
        <f>TEXT(Table13[[#This Row],[Order Date]],"yyyy")</f>
        <v>2015</v>
      </c>
      <c r="R243" s="2" t="str">
        <f>TEXT(Table13[[#This Row],[Order Date]], "mmmm yyyy")</f>
        <v>May 2015</v>
      </c>
      <c r="S243" s="2">
        <v>42154</v>
      </c>
      <c r="T243" s="1" t="s">
        <v>98</v>
      </c>
      <c r="U243" s="1">
        <f>Table13[[#This Row],[Ship Date]]-Table13[[#This Row],[Order Date]]</f>
        <v>7</v>
      </c>
      <c r="V243" s="1" t="str">
        <f>IF(Table13[[#This Row],[Days to Ship]]&lt;=1, "Fast", IF(Table13[[#This Row],[Days to Ship]]&lt;=3, "Meduim", "High"))</f>
        <v>High</v>
      </c>
      <c r="W243" s="1">
        <v>8332</v>
      </c>
      <c r="X243" s="1" t="s">
        <v>32</v>
      </c>
      <c r="Y243" s="1" t="s">
        <v>329</v>
      </c>
      <c r="Z243" s="1" t="s">
        <v>46</v>
      </c>
      <c r="AA243" s="1" t="s">
        <v>1097</v>
      </c>
      <c r="AB243" s="1" t="s">
        <v>58</v>
      </c>
      <c r="AC243" s="1" t="s">
        <v>119</v>
      </c>
      <c r="AD243" s="1" t="s">
        <v>42</v>
      </c>
      <c r="AE243" s="1" t="s">
        <v>53</v>
      </c>
      <c r="AF243" s="1"/>
      <c r="AK243" s="1"/>
    </row>
    <row r="244" spans="1:37" x14ac:dyDescent="0.35">
      <c r="A244" s="1">
        <v>463</v>
      </c>
      <c r="B244" s="1" t="str">
        <f>VLOOKUP(Table13[[#This Row],[Customer ID]],'Customer Lookup'!A:B,2,)</f>
        <v>Debbie Stevenson</v>
      </c>
      <c r="C244" s="1">
        <v>88061</v>
      </c>
      <c r="D244" s="1" t="str">
        <f>_xlfn.XLOOKUP(Table13[[#This Row],[Product Sub-Category]],'Product Lookup'!A:A,'Product Lookup'!B:B)</f>
        <v>Storage</v>
      </c>
      <c r="E244" s="1">
        <v>7</v>
      </c>
      <c r="F244" s="4">
        <v>165.2</v>
      </c>
      <c r="G244" s="4">
        <f>Table13[[#This Row],[Unit Price]]*Table13[[#This Row],[Quantity ordered]]</f>
        <v>1156.3999999999999</v>
      </c>
      <c r="H244" s="1">
        <v>0.1</v>
      </c>
      <c r="I244" s="5">
        <v>0.1</v>
      </c>
      <c r="J2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44" s="6">
        <f>Table13[[#This Row],[Total Price(Before Discount)]]*Table13[[#This Row],[Discount]]</f>
        <v>115.63999999999999</v>
      </c>
      <c r="L244" s="6">
        <f>Table13[[#This Row],[Total Price(Before Discount)]]-Table13[[#This Row],[Discount Amount]]</f>
        <v>1040.7599999999998</v>
      </c>
      <c r="M244" s="6" t="str">
        <f>IF(Table13[[#This Row],[Total Price(After Discount)]]&gt;=5000, "High Order", "Low order")</f>
        <v>Low order</v>
      </c>
      <c r="N244" s="2">
        <v>42018</v>
      </c>
      <c r="O244" s="2" t="str">
        <f>TEXT(Table13[[#This Row],[Order Date]],"dddd")</f>
        <v>Wednesday</v>
      </c>
      <c r="P244" s="2" t="str">
        <f>TEXT(Table13[[#This Row],[Order Date]],"mmmm")</f>
        <v>January</v>
      </c>
      <c r="Q244" s="2" t="str">
        <f>TEXT(Table13[[#This Row],[Order Date]],"yyyy")</f>
        <v>2015</v>
      </c>
      <c r="R244" s="2" t="str">
        <f>TEXT(Table13[[#This Row],[Order Date]], "mmmm yyyy")</f>
        <v>January 2015</v>
      </c>
      <c r="S244" s="2">
        <v>42020</v>
      </c>
      <c r="T244" s="1" t="s">
        <v>98</v>
      </c>
      <c r="U244" s="1">
        <f>Table13[[#This Row],[Ship Date]]-Table13[[#This Row],[Order Date]]</f>
        <v>2</v>
      </c>
      <c r="V244" s="1" t="str">
        <f>IF(Table13[[#This Row],[Days to Ship]]&lt;=1, "Fast", IF(Table13[[#This Row],[Days to Ship]]&lt;=3, "Meduim", "High"))</f>
        <v>Meduim</v>
      </c>
      <c r="W244" s="1">
        <v>90069</v>
      </c>
      <c r="X244" s="1" t="s">
        <v>32</v>
      </c>
      <c r="Y244" s="1" t="s">
        <v>331</v>
      </c>
      <c r="Z244" s="1" t="s">
        <v>37</v>
      </c>
      <c r="AA244" s="1" t="s">
        <v>2243</v>
      </c>
      <c r="AB244" s="1" t="s">
        <v>58</v>
      </c>
      <c r="AC244" s="1" t="s">
        <v>119</v>
      </c>
      <c r="AD244" s="1" t="s">
        <v>51</v>
      </c>
      <c r="AE244" s="1" t="s">
        <v>53</v>
      </c>
      <c r="AF244" s="1"/>
      <c r="AK244" s="1"/>
    </row>
    <row r="245" spans="1:37" x14ac:dyDescent="0.35">
      <c r="A245" s="1">
        <v>466</v>
      </c>
      <c r="B245" s="1" t="str">
        <f>VLOOKUP(Table13[[#This Row],[Customer ID]],'Customer Lookup'!A:B,2,)</f>
        <v>Marc Nash</v>
      </c>
      <c r="C245" s="1">
        <v>88060</v>
      </c>
      <c r="D245" s="1" t="str">
        <f>_xlfn.XLOOKUP(Table13[[#This Row],[Product Sub-Category]],'Product Lookup'!A:A,'Product Lookup'!B:B)</f>
        <v>Office Machines</v>
      </c>
      <c r="E245" s="1">
        <v>5</v>
      </c>
      <c r="F245" s="4">
        <v>297.64</v>
      </c>
      <c r="G245" s="4">
        <f>Table13[[#This Row],[Unit Price]]*Table13[[#This Row],[Quantity ordered]]</f>
        <v>1488.1999999999998</v>
      </c>
      <c r="H245" s="1">
        <v>0.1</v>
      </c>
      <c r="I245" s="5">
        <v>0.1</v>
      </c>
      <c r="J2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45" s="6">
        <f>Table13[[#This Row],[Total Price(Before Discount)]]*Table13[[#This Row],[Discount]]</f>
        <v>148.82</v>
      </c>
      <c r="L245" s="6">
        <f>Table13[[#This Row],[Total Price(Before Discount)]]-Table13[[#This Row],[Discount Amount]]</f>
        <v>1339.3799999999999</v>
      </c>
      <c r="M245" s="6" t="str">
        <f>IF(Table13[[#This Row],[Total Price(After Discount)]]&gt;=5000, "High Order", "Low order")</f>
        <v>Low order</v>
      </c>
      <c r="N245" s="2">
        <v>42015</v>
      </c>
      <c r="O245" s="2" t="str">
        <f>TEXT(Table13[[#This Row],[Order Date]],"dddd")</f>
        <v>Sunday</v>
      </c>
      <c r="P245" s="2" t="str">
        <f>TEXT(Table13[[#This Row],[Order Date]],"mmmm")</f>
        <v>January</v>
      </c>
      <c r="Q245" s="2" t="str">
        <f>TEXT(Table13[[#This Row],[Order Date]],"yyyy")</f>
        <v>2015</v>
      </c>
      <c r="R245" s="2" t="str">
        <f>TEXT(Table13[[#This Row],[Order Date]], "mmmm yyyy")</f>
        <v>January 2015</v>
      </c>
      <c r="S245" s="2">
        <v>42015</v>
      </c>
      <c r="T245" s="1" t="s">
        <v>31</v>
      </c>
      <c r="U245" s="1">
        <f>Table13[[#This Row],[Ship Date]]-Table13[[#This Row],[Order Date]]</f>
        <v>0</v>
      </c>
      <c r="V245" s="1" t="str">
        <f>IF(Table13[[#This Row],[Days to Ship]]&lt;=1, "Fast", IF(Table13[[#This Row],[Days to Ship]]&lt;=3, "Meduim", "High"))</f>
        <v>Fast</v>
      </c>
      <c r="W245" s="1">
        <v>2019</v>
      </c>
      <c r="X245" s="1" t="s">
        <v>32</v>
      </c>
      <c r="Y245" s="1" t="s">
        <v>332</v>
      </c>
      <c r="Z245" s="1" t="s">
        <v>152</v>
      </c>
      <c r="AA245" s="1" t="s">
        <v>2243</v>
      </c>
      <c r="AB245" s="1" t="s">
        <v>73</v>
      </c>
      <c r="AC245" s="1" t="s">
        <v>74</v>
      </c>
      <c r="AD245" s="1" t="s">
        <v>51</v>
      </c>
      <c r="AE245" s="1" t="s">
        <v>36</v>
      </c>
      <c r="AF245" s="1"/>
      <c r="AK245" s="1"/>
    </row>
    <row r="246" spans="1:37" x14ac:dyDescent="0.35">
      <c r="A246" s="1">
        <v>467</v>
      </c>
      <c r="B246" s="1" t="str">
        <f>VLOOKUP(Table13[[#This Row],[Customer ID]],'Customer Lookup'!A:B,2,)</f>
        <v>Maria Thomas</v>
      </c>
      <c r="C246" s="1">
        <v>88060</v>
      </c>
      <c r="D246" s="1" t="str">
        <f>_xlfn.XLOOKUP(Table13[[#This Row],[Product Sub-Category]],'Product Lookup'!A:A,'Product Lookup'!B:B)</f>
        <v>Furnishings</v>
      </c>
      <c r="E246" s="1">
        <v>11</v>
      </c>
      <c r="F246" s="4">
        <v>12.99</v>
      </c>
      <c r="G246" s="4">
        <f>Table13[[#This Row],[Unit Price]]*Table13[[#This Row],[Quantity ordered]]</f>
        <v>142.89000000000001</v>
      </c>
      <c r="H246" s="1">
        <v>0.05</v>
      </c>
      <c r="I246" s="5">
        <v>0.05</v>
      </c>
      <c r="J2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6" s="6">
        <f>Table13[[#This Row],[Total Price(Before Discount)]]*Table13[[#This Row],[Discount]]</f>
        <v>7.1445000000000007</v>
      </c>
      <c r="L246" s="6">
        <f>Table13[[#This Row],[Total Price(Before Discount)]]-Table13[[#This Row],[Discount Amount]]</f>
        <v>135.74550000000002</v>
      </c>
      <c r="M246" s="6" t="str">
        <f>IF(Table13[[#This Row],[Total Price(After Discount)]]&gt;=5000, "High Order", "Low order")</f>
        <v>Low order</v>
      </c>
      <c r="N246" s="2">
        <v>42015</v>
      </c>
      <c r="O246" s="2" t="str">
        <f>TEXT(Table13[[#This Row],[Order Date]],"dddd")</f>
        <v>Sunday</v>
      </c>
      <c r="P246" s="2" t="str">
        <f>TEXT(Table13[[#This Row],[Order Date]],"mmmm")</f>
        <v>January</v>
      </c>
      <c r="Q246" s="2" t="str">
        <f>TEXT(Table13[[#This Row],[Order Date]],"yyyy")</f>
        <v>2015</v>
      </c>
      <c r="R246" s="2" t="str">
        <f>TEXT(Table13[[#This Row],[Order Date]], "mmmm yyyy")</f>
        <v>January 2015</v>
      </c>
      <c r="S246" s="2">
        <v>42016</v>
      </c>
      <c r="T246" s="1" t="s">
        <v>31</v>
      </c>
      <c r="U246" s="1">
        <f>Table13[[#This Row],[Ship Date]]-Table13[[#This Row],[Order Date]]</f>
        <v>1</v>
      </c>
      <c r="V246" s="1" t="str">
        <f>IF(Table13[[#This Row],[Days to Ship]]&lt;=1, "Fast", IF(Table13[[#This Row],[Days to Ship]]&lt;=3, "Meduim", "High"))</f>
        <v>Fast</v>
      </c>
      <c r="W246" s="1">
        <v>1915</v>
      </c>
      <c r="X246" s="1" t="s">
        <v>32</v>
      </c>
      <c r="Y246" s="1" t="s">
        <v>333</v>
      </c>
      <c r="Z246" s="1" t="s">
        <v>152</v>
      </c>
      <c r="AA246" s="1" t="s">
        <v>2243</v>
      </c>
      <c r="AB246" s="1" t="s">
        <v>34</v>
      </c>
      <c r="AC246" s="1" t="s">
        <v>52</v>
      </c>
      <c r="AD246" s="1" t="s">
        <v>51</v>
      </c>
      <c r="AE246" s="1" t="s">
        <v>178</v>
      </c>
      <c r="AF246" s="1"/>
      <c r="AK246" s="1"/>
    </row>
    <row r="247" spans="1:37" x14ac:dyDescent="0.35">
      <c r="A247" s="1">
        <v>468</v>
      </c>
      <c r="B247" s="1" t="str">
        <f>VLOOKUP(Table13[[#This Row],[Customer ID]],'Customer Lookup'!A:B,2,)</f>
        <v>Craig Bennett</v>
      </c>
      <c r="C247" s="1">
        <v>88060</v>
      </c>
      <c r="D247" s="1" t="str">
        <f>_xlfn.XLOOKUP(Table13[[#This Row],[Product Sub-Category]],'Product Lookup'!A:A,'Product Lookup'!B:B)</f>
        <v>Appliances</v>
      </c>
      <c r="E247" s="1">
        <v>5</v>
      </c>
      <c r="F247" s="4">
        <v>14.42</v>
      </c>
      <c r="G247" s="4">
        <f>Table13[[#This Row],[Unit Price]]*Table13[[#This Row],[Quantity ordered]]</f>
        <v>72.099999999999994</v>
      </c>
      <c r="H247" s="1">
        <v>0.05</v>
      </c>
      <c r="I247" s="5">
        <v>0.05</v>
      </c>
      <c r="J2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7" s="6">
        <f>Table13[[#This Row],[Total Price(Before Discount)]]*Table13[[#This Row],[Discount]]</f>
        <v>3.605</v>
      </c>
      <c r="L247" s="6">
        <f>Table13[[#This Row],[Total Price(Before Discount)]]-Table13[[#This Row],[Discount Amount]]</f>
        <v>68.49499999999999</v>
      </c>
      <c r="M247" s="6" t="str">
        <f>IF(Table13[[#This Row],[Total Price(After Discount)]]&gt;=5000, "High Order", "Low order")</f>
        <v>Low order</v>
      </c>
      <c r="N247" s="2">
        <v>42015</v>
      </c>
      <c r="O247" s="2" t="str">
        <f>TEXT(Table13[[#This Row],[Order Date]],"dddd")</f>
        <v>Sunday</v>
      </c>
      <c r="P247" s="2" t="str">
        <f>TEXT(Table13[[#This Row],[Order Date]],"mmmm")</f>
        <v>January</v>
      </c>
      <c r="Q247" s="2" t="str">
        <f>TEXT(Table13[[#This Row],[Order Date]],"yyyy")</f>
        <v>2015</v>
      </c>
      <c r="R247" s="2" t="str">
        <f>TEXT(Table13[[#This Row],[Order Date]], "mmmm yyyy")</f>
        <v>January 2015</v>
      </c>
      <c r="S247" s="2">
        <v>42016</v>
      </c>
      <c r="T247" s="1" t="s">
        <v>31</v>
      </c>
      <c r="U247" s="1">
        <f>Table13[[#This Row],[Ship Date]]-Table13[[#This Row],[Order Date]]</f>
        <v>1</v>
      </c>
      <c r="V247" s="1" t="str">
        <f>IF(Table13[[#This Row],[Days to Ship]]&lt;=1, "Fast", IF(Table13[[#This Row],[Days to Ship]]&lt;=3, "Meduim", "High"))</f>
        <v>Fast</v>
      </c>
      <c r="W247" s="1">
        <v>2341</v>
      </c>
      <c r="X247" s="1" t="s">
        <v>32</v>
      </c>
      <c r="Y247" s="1" t="s">
        <v>334</v>
      </c>
      <c r="Z247" s="1" t="s">
        <v>152</v>
      </c>
      <c r="AA247" s="1" t="s">
        <v>2243</v>
      </c>
      <c r="AB247" s="1" t="s">
        <v>58</v>
      </c>
      <c r="AC247" s="1" t="s">
        <v>196</v>
      </c>
      <c r="AD247" s="1" t="s">
        <v>51</v>
      </c>
      <c r="AE247" s="1" t="s">
        <v>75</v>
      </c>
      <c r="AF247" s="1"/>
      <c r="AK247" s="1"/>
    </row>
    <row r="248" spans="1:37" x14ac:dyDescent="0.35">
      <c r="A248" s="1">
        <v>469</v>
      </c>
      <c r="B248" s="1" t="str">
        <f>VLOOKUP(Table13[[#This Row],[Customer ID]],'Customer Lookup'!A:B,2,)</f>
        <v>Marion Bowling</v>
      </c>
      <c r="C248" s="1">
        <v>88060</v>
      </c>
      <c r="D248" s="1" t="str">
        <f>_xlfn.XLOOKUP(Table13[[#This Row],[Product Sub-Category]],'Product Lookup'!A:A,'Product Lookup'!B:B)</f>
        <v>Furnishings</v>
      </c>
      <c r="E248" s="1">
        <v>7</v>
      </c>
      <c r="F248" s="4">
        <v>4.1399999999999997</v>
      </c>
      <c r="G248" s="4">
        <f>Table13[[#This Row],[Unit Price]]*Table13[[#This Row],[Quantity ordered]]</f>
        <v>28.979999999999997</v>
      </c>
      <c r="H248" s="1">
        <v>0.05</v>
      </c>
      <c r="I248" s="5">
        <v>0.05</v>
      </c>
      <c r="J2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8" s="6">
        <f>Table13[[#This Row],[Total Price(Before Discount)]]*Table13[[#This Row],[Discount]]</f>
        <v>1.4489999999999998</v>
      </c>
      <c r="L248" s="6">
        <f>Table13[[#This Row],[Total Price(Before Discount)]]-Table13[[#This Row],[Discount Amount]]</f>
        <v>27.530999999999999</v>
      </c>
      <c r="M248" s="6" t="str">
        <f>IF(Table13[[#This Row],[Total Price(After Discount)]]&gt;=5000, "High Order", "Low order")</f>
        <v>Low order</v>
      </c>
      <c r="N248" s="2">
        <v>42015</v>
      </c>
      <c r="O248" s="2" t="str">
        <f>TEXT(Table13[[#This Row],[Order Date]],"dddd")</f>
        <v>Sunday</v>
      </c>
      <c r="P248" s="2" t="str">
        <f>TEXT(Table13[[#This Row],[Order Date]],"mmmm")</f>
        <v>January</v>
      </c>
      <c r="Q248" s="2" t="str">
        <f>TEXT(Table13[[#This Row],[Order Date]],"yyyy")</f>
        <v>2015</v>
      </c>
      <c r="R248" s="2" t="str">
        <f>TEXT(Table13[[#This Row],[Order Date]], "mmmm yyyy")</f>
        <v>January 2015</v>
      </c>
      <c r="S248" s="2">
        <v>42017</v>
      </c>
      <c r="T248" s="1" t="s">
        <v>31</v>
      </c>
      <c r="U248" s="1">
        <f>Table13[[#This Row],[Ship Date]]-Table13[[#This Row],[Order Date]]</f>
        <v>2</v>
      </c>
      <c r="V248" s="1" t="str">
        <f>IF(Table13[[#This Row],[Days to Ship]]&lt;=1, "Fast", IF(Table13[[#This Row],[Days to Ship]]&lt;=3, "Meduim", "High"))</f>
        <v>Meduim</v>
      </c>
      <c r="W248" s="1">
        <v>7506</v>
      </c>
      <c r="X248" s="1" t="s">
        <v>22</v>
      </c>
      <c r="Y248" s="1" t="s">
        <v>335</v>
      </c>
      <c r="Z248" s="1" t="s">
        <v>46</v>
      </c>
      <c r="AA248" s="1" t="s">
        <v>2243</v>
      </c>
      <c r="AB248" s="1" t="s">
        <v>34</v>
      </c>
      <c r="AC248" s="1" t="s">
        <v>52</v>
      </c>
      <c r="AD248" s="1" t="s">
        <v>51</v>
      </c>
      <c r="AE248" s="1" t="s">
        <v>53</v>
      </c>
      <c r="AF248" s="1"/>
      <c r="AK248" s="1"/>
    </row>
    <row r="249" spans="1:37" x14ac:dyDescent="0.35">
      <c r="A249" s="1">
        <v>470</v>
      </c>
      <c r="B249" s="1" t="str">
        <f>VLOOKUP(Table13[[#This Row],[Customer ID]],'Customer Lookup'!A:B,2,)</f>
        <v>Tony Doyle</v>
      </c>
      <c r="C249" s="1">
        <v>88060</v>
      </c>
      <c r="D249" s="1" t="str">
        <f>_xlfn.XLOOKUP(Table13[[#This Row],[Product Sub-Category]],'Product Lookup'!A:A,'Product Lookup'!B:B)</f>
        <v>Paper</v>
      </c>
      <c r="E249" s="1">
        <v>5</v>
      </c>
      <c r="F249" s="4">
        <v>11.34</v>
      </c>
      <c r="G249" s="4">
        <f>Table13[[#This Row],[Unit Price]]*Table13[[#This Row],[Quantity ordered]]</f>
        <v>56.7</v>
      </c>
      <c r="H249" s="1">
        <v>0.05</v>
      </c>
      <c r="I249" s="5">
        <v>0.05</v>
      </c>
      <c r="J2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9" s="6">
        <f>Table13[[#This Row],[Total Price(Before Discount)]]*Table13[[#This Row],[Discount]]</f>
        <v>2.8350000000000004</v>
      </c>
      <c r="L249" s="6">
        <f>Table13[[#This Row],[Total Price(Before Discount)]]-Table13[[#This Row],[Discount Amount]]</f>
        <v>53.865000000000002</v>
      </c>
      <c r="M249" s="6" t="str">
        <f>IF(Table13[[#This Row],[Total Price(After Discount)]]&gt;=5000, "High Order", "Low order")</f>
        <v>Low order</v>
      </c>
      <c r="N249" s="2">
        <v>42015</v>
      </c>
      <c r="O249" s="2" t="str">
        <f>TEXT(Table13[[#This Row],[Order Date]],"dddd")</f>
        <v>Sunday</v>
      </c>
      <c r="P249" s="2" t="str">
        <f>TEXT(Table13[[#This Row],[Order Date]],"mmmm")</f>
        <v>January</v>
      </c>
      <c r="Q249" s="2" t="str">
        <f>TEXT(Table13[[#This Row],[Order Date]],"yyyy")</f>
        <v>2015</v>
      </c>
      <c r="R249" s="2" t="str">
        <f>TEXT(Table13[[#This Row],[Order Date]], "mmmm yyyy")</f>
        <v>January 2015</v>
      </c>
      <c r="S249" s="2">
        <v>42015</v>
      </c>
      <c r="T249" s="1" t="s">
        <v>31</v>
      </c>
      <c r="U249" s="1">
        <f>Table13[[#This Row],[Ship Date]]-Table13[[#This Row],[Order Date]]</f>
        <v>0</v>
      </c>
      <c r="V249" s="1" t="str">
        <f>IF(Table13[[#This Row],[Days to Ship]]&lt;=1, "Fast", IF(Table13[[#This Row],[Days to Ship]]&lt;=3, "Meduim", "High"))</f>
        <v>Fast</v>
      </c>
      <c r="W249" s="1">
        <v>8601</v>
      </c>
      <c r="X249" s="1" t="s">
        <v>32</v>
      </c>
      <c r="Y249" s="1" t="s">
        <v>336</v>
      </c>
      <c r="Z249" s="1" t="s">
        <v>46</v>
      </c>
      <c r="AA249" s="1" t="s">
        <v>2245</v>
      </c>
      <c r="AB249" s="1" t="s">
        <v>58</v>
      </c>
      <c r="AC249" s="1" t="s">
        <v>83</v>
      </c>
      <c r="AD249" s="1" t="s">
        <v>51</v>
      </c>
      <c r="AE249" s="1" t="s">
        <v>53</v>
      </c>
      <c r="AF249" s="1"/>
      <c r="AK249" s="1"/>
    </row>
    <row r="250" spans="1:37" x14ac:dyDescent="0.35">
      <c r="A250" s="1">
        <v>471</v>
      </c>
      <c r="B250" s="1" t="str">
        <f>VLOOKUP(Table13[[#This Row],[Customer ID]],'Customer Lookup'!A:B,2,)</f>
        <v>Ross Simpson</v>
      </c>
      <c r="C250" s="1">
        <v>3138</v>
      </c>
      <c r="D250" s="1" t="str">
        <f>_xlfn.XLOOKUP(Table13[[#This Row],[Product Sub-Category]],'Product Lookup'!A:A,'Product Lookup'!B:B)</f>
        <v>Computer Peripherals</v>
      </c>
      <c r="E250" s="1">
        <v>4</v>
      </c>
      <c r="F250" s="4">
        <v>179.99</v>
      </c>
      <c r="G250" s="4">
        <f>Table13[[#This Row],[Unit Price]]*Table13[[#This Row],[Quantity ordered]]</f>
        <v>719.96</v>
      </c>
      <c r="H250" s="1">
        <v>0.1</v>
      </c>
      <c r="I250" s="5">
        <v>0.1</v>
      </c>
      <c r="J2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50" s="6">
        <f>Table13[[#This Row],[Total Price(Before Discount)]]*Table13[[#This Row],[Discount]]</f>
        <v>71.996000000000009</v>
      </c>
      <c r="L250" s="6">
        <f>Table13[[#This Row],[Total Price(Before Discount)]]-Table13[[#This Row],[Discount Amount]]</f>
        <v>647.96400000000006</v>
      </c>
      <c r="M250" s="6" t="str">
        <f>IF(Table13[[#This Row],[Total Price(After Discount)]]&gt;=5000, "High Order", "Low order")</f>
        <v>Low order</v>
      </c>
      <c r="N250" s="2">
        <v>42043</v>
      </c>
      <c r="O250" s="2" t="str">
        <f>TEXT(Table13[[#This Row],[Order Date]],"dddd")</f>
        <v>Sunday</v>
      </c>
      <c r="P250" s="2" t="str">
        <f>TEXT(Table13[[#This Row],[Order Date]],"mmmm")</f>
        <v>February</v>
      </c>
      <c r="Q250" s="2" t="str">
        <f>TEXT(Table13[[#This Row],[Order Date]],"yyyy")</f>
        <v>2015</v>
      </c>
      <c r="R250" s="2" t="str">
        <f>TEXT(Table13[[#This Row],[Order Date]], "mmmm yyyy")</f>
        <v>February 2015</v>
      </c>
      <c r="S250" s="2">
        <v>42043</v>
      </c>
      <c r="T250" s="1" t="s">
        <v>31</v>
      </c>
      <c r="U250" s="1">
        <f>Table13[[#This Row],[Ship Date]]-Table13[[#This Row],[Order Date]]</f>
        <v>0</v>
      </c>
      <c r="V250" s="1" t="str">
        <f>IF(Table13[[#This Row],[Days to Ship]]&lt;=1, "Fast", IF(Table13[[#This Row],[Days to Ship]]&lt;=3, "Meduim", "High"))</f>
        <v>Fast</v>
      </c>
      <c r="W250" s="1">
        <v>30318</v>
      </c>
      <c r="X250" s="1" t="s">
        <v>22</v>
      </c>
      <c r="Y250" s="1" t="s">
        <v>337</v>
      </c>
      <c r="Z250" s="1" t="s">
        <v>254</v>
      </c>
      <c r="AA250" s="1" t="s">
        <v>2243</v>
      </c>
      <c r="AB250" s="1" t="s">
        <v>73</v>
      </c>
      <c r="AC250" s="1" t="s">
        <v>144</v>
      </c>
      <c r="AD250" s="1" t="s">
        <v>104</v>
      </c>
      <c r="AE250" s="1" t="s">
        <v>53</v>
      </c>
      <c r="AF250" s="1"/>
      <c r="AK250" s="1"/>
    </row>
    <row r="251" spans="1:37" x14ac:dyDescent="0.35">
      <c r="A251" s="1">
        <v>472</v>
      </c>
      <c r="B251" s="1" t="str">
        <f>VLOOKUP(Table13[[#This Row],[Customer ID]],'Customer Lookup'!A:B,2,)</f>
        <v>Donna Craven</v>
      </c>
      <c r="C251" s="1">
        <v>88023</v>
      </c>
      <c r="D251" s="1" t="str">
        <f>_xlfn.XLOOKUP(Table13[[#This Row],[Product Sub-Category]],'Product Lookup'!A:A,'Product Lookup'!B:B)</f>
        <v>Computer Peripherals</v>
      </c>
      <c r="E251" s="1">
        <v>1</v>
      </c>
      <c r="F251" s="4">
        <v>179.99</v>
      </c>
      <c r="G251" s="4">
        <f>Table13[[#This Row],[Unit Price]]*Table13[[#This Row],[Quantity ordered]]</f>
        <v>179.99</v>
      </c>
      <c r="H251" s="1">
        <v>0.1</v>
      </c>
      <c r="I251" s="5">
        <v>0.1</v>
      </c>
      <c r="J2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51" s="6">
        <f>Table13[[#This Row],[Total Price(Before Discount)]]*Table13[[#This Row],[Discount]]</f>
        <v>17.999000000000002</v>
      </c>
      <c r="L251" s="6">
        <f>Table13[[#This Row],[Total Price(Before Discount)]]-Table13[[#This Row],[Discount Amount]]</f>
        <v>161.99100000000001</v>
      </c>
      <c r="M251" s="6" t="str">
        <f>IF(Table13[[#This Row],[Total Price(After Discount)]]&gt;=5000, "High Order", "Low order")</f>
        <v>Low order</v>
      </c>
      <c r="N251" s="2">
        <v>42043</v>
      </c>
      <c r="O251" s="2" t="str">
        <f>TEXT(Table13[[#This Row],[Order Date]],"dddd")</f>
        <v>Sunday</v>
      </c>
      <c r="P251" s="2" t="str">
        <f>TEXT(Table13[[#This Row],[Order Date]],"mmmm")</f>
        <v>February</v>
      </c>
      <c r="Q251" s="2" t="str">
        <f>TEXT(Table13[[#This Row],[Order Date]],"yyyy")</f>
        <v>2015</v>
      </c>
      <c r="R251" s="2" t="str">
        <f>TEXT(Table13[[#This Row],[Order Date]], "mmmm yyyy")</f>
        <v>February 2015</v>
      </c>
      <c r="S251" s="2">
        <v>42043</v>
      </c>
      <c r="T251" s="1" t="s">
        <v>31</v>
      </c>
      <c r="U251" s="1">
        <f>Table13[[#This Row],[Ship Date]]-Table13[[#This Row],[Order Date]]</f>
        <v>0</v>
      </c>
      <c r="V251" s="1" t="str">
        <f>IF(Table13[[#This Row],[Days to Ship]]&lt;=1, "Fast", IF(Table13[[#This Row],[Days to Ship]]&lt;=3, "Meduim", "High"))</f>
        <v>Fast</v>
      </c>
      <c r="W251" s="1">
        <v>21133</v>
      </c>
      <c r="X251" s="1" t="s">
        <v>22</v>
      </c>
      <c r="Y251" s="1" t="s">
        <v>338</v>
      </c>
      <c r="Z251" s="1" t="s">
        <v>268</v>
      </c>
      <c r="AA251" s="1" t="s">
        <v>2244</v>
      </c>
      <c r="AB251" s="1" t="s">
        <v>73</v>
      </c>
      <c r="AC251" s="1" t="s">
        <v>144</v>
      </c>
      <c r="AD251" s="1" t="s">
        <v>104</v>
      </c>
      <c r="AE251" s="1" t="s">
        <v>53</v>
      </c>
      <c r="AF251" s="1"/>
      <c r="AK251" s="1"/>
    </row>
    <row r="252" spans="1:37" x14ac:dyDescent="0.35">
      <c r="A252" s="1">
        <v>483</v>
      </c>
      <c r="B252" s="1" t="str">
        <f>VLOOKUP(Table13[[#This Row],[Customer ID]],'Customer Lookup'!A:B,2,)</f>
        <v>Edgar McKenzie</v>
      </c>
      <c r="C252" s="1">
        <v>90353</v>
      </c>
      <c r="D252" s="1" t="str">
        <f>_xlfn.XLOOKUP(Table13[[#This Row],[Product Sub-Category]],'Product Lookup'!A:A,'Product Lookup'!B:B)</f>
        <v>Appliances</v>
      </c>
      <c r="E252" s="1">
        <v>6</v>
      </c>
      <c r="F252" s="4">
        <v>11.97</v>
      </c>
      <c r="G252" s="4">
        <f>Table13[[#This Row],[Unit Price]]*Table13[[#This Row],[Quantity ordered]]</f>
        <v>71.820000000000007</v>
      </c>
      <c r="H252" s="1">
        <v>0.05</v>
      </c>
      <c r="I252" s="5">
        <v>0.05</v>
      </c>
      <c r="J2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2" s="6">
        <f>Table13[[#This Row],[Total Price(Before Discount)]]*Table13[[#This Row],[Discount]]</f>
        <v>3.5910000000000006</v>
      </c>
      <c r="L252" s="6">
        <f>Table13[[#This Row],[Total Price(Before Discount)]]-Table13[[#This Row],[Discount Amount]]</f>
        <v>68.229000000000013</v>
      </c>
      <c r="M252" s="6" t="str">
        <f>IF(Table13[[#This Row],[Total Price(After Discount)]]&gt;=5000, "High Order", "Low order")</f>
        <v>Low order</v>
      </c>
      <c r="N252" s="2">
        <v>42031</v>
      </c>
      <c r="O252" s="2" t="str">
        <f>TEXT(Table13[[#This Row],[Order Date]],"dddd")</f>
        <v>Tuesday</v>
      </c>
      <c r="P252" s="2" t="str">
        <f>TEXT(Table13[[#This Row],[Order Date]],"mmmm")</f>
        <v>January</v>
      </c>
      <c r="Q252" s="2" t="str">
        <f>TEXT(Table13[[#This Row],[Order Date]],"yyyy")</f>
        <v>2015</v>
      </c>
      <c r="R252" s="2" t="str">
        <f>TEXT(Table13[[#This Row],[Order Date]], "mmmm yyyy")</f>
        <v>January 2015</v>
      </c>
      <c r="S252" s="2">
        <v>42032</v>
      </c>
      <c r="T252" s="1" t="s">
        <v>41</v>
      </c>
      <c r="U252" s="1">
        <f>Table13[[#This Row],[Ship Date]]-Table13[[#This Row],[Order Date]]</f>
        <v>1</v>
      </c>
      <c r="V252" s="1" t="str">
        <f>IF(Table13[[#This Row],[Days to Ship]]&lt;=1, "Fast", IF(Table13[[#This Row],[Days to Ship]]&lt;=3, "Meduim", "High"))</f>
        <v>Fast</v>
      </c>
      <c r="W252" s="1">
        <v>60543</v>
      </c>
      <c r="X252" s="1" t="s">
        <v>32</v>
      </c>
      <c r="Y252" s="1" t="s">
        <v>339</v>
      </c>
      <c r="Z252" s="1" t="s">
        <v>142</v>
      </c>
      <c r="AA252" s="1" t="s">
        <v>2244</v>
      </c>
      <c r="AB252" s="1" t="s">
        <v>58</v>
      </c>
      <c r="AC252" s="1" t="s">
        <v>196</v>
      </c>
      <c r="AD252" s="1" t="s">
        <v>81</v>
      </c>
      <c r="AE252" s="1" t="s">
        <v>53</v>
      </c>
      <c r="AF252" s="1"/>
      <c r="AK252" s="1"/>
    </row>
    <row r="253" spans="1:37" x14ac:dyDescent="0.35">
      <c r="A253" s="1">
        <v>483</v>
      </c>
      <c r="B253" s="1" t="str">
        <f>VLOOKUP(Table13[[#This Row],[Customer ID]],'Customer Lookup'!A:B,2,)</f>
        <v>Edgar McKenzie</v>
      </c>
      <c r="C253" s="1">
        <v>90354</v>
      </c>
      <c r="D253" s="1" t="str">
        <f>_xlfn.XLOOKUP(Table13[[#This Row],[Product Sub-Category]],'Product Lookup'!A:A,'Product Lookup'!B:B)</f>
        <v>Binders</v>
      </c>
      <c r="E253" s="1">
        <v>2</v>
      </c>
      <c r="F253" s="4">
        <v>3.36</v>
      </c>
      <c r="G253" s="4">
        <f>Table13[[#This Row],[Unit Price]]*Table13[[#This Row],[Quantity ordered]]</f>
        <v>6.72</v>
      </c>
      <c r="H253" s="1">
        <v>0.05</v>
      </c>
      <c r="I253" s="5">
        <v>0.05</v>
      </c>
      <c r="J2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3" s="6">
        <f>Table13[[#This Row],[Total Price(Before Discount)]]*Table13[[#This Row],[Discount]]</f>
        <v>0.33600000000000002</v>
      </c>
      <c r="L253" s="6">
        <f>Table13[[#This Row],[Total Price(Before Discount)]]-Table13[[#This Row],[Discount Amount]]</f>
        <v>6.3839999999999995</v>
      </c>
      <c r="M253" s="6" t="str">
        <f>IF(Table13[[#This Row],[Total Price(After Discount)]]&gt;=5000, "High Order", "Low order")</f>
        <v>Low order</v>
      </c>
      <c r="N253" s="2">
        <v>42117</v>
      </c>
      <c r="O253" s="2" t="str">
        <f>TEXT(Table13[[#This Row],[Order Date]],"dddd")</f>
        <v>Thursday</v>
      </c>
      <c r="P253" s="2" t="str">
        <f>TEXT(Table13[[#This Row],[Order Date]],"mmmm")</f>
        <v>April</v>
      </c>
      <c r="Q253" s="2" t="str">
        <f>TEXT(Table13[[#This Row],[Order Date]],"yyyy")</f>
        <v>2015</v>
      </c>
      <c r="R253" s="2" t="str">
        <f>TEXT(Table13[[#This Row],[Order Date]], "mmmm yyyy")</f>
        <v>April 2015</v>
      </c>
      <c r="S253" s="2">
        <v>42118</v>
      </c>
      <c r="T253" s="1" t="s">
        <v>31</v>
      </c>
      <c r="U253" s="1">
        <f>Table13[[#This Row],[Ship Date]]-Table13[[#This Row],[Order Date]]</f>
        <v>1</v>
      </c>
      <c r="V253" s="1" t="str">
        <f>IF(Table13[[#This Row],[Days to Ship]]&lt;=1, "Fast", IF(Table13[[#This Row],[Days to Ship]]&lt;=3, "Meduim", "High"))</f>
        <v>Fast</v>
      </c>
      <c r="W253" s="1">
        <v>60543</v>
      </c>
      <c r="X253" s="1" t="s">
        <v>32</v>
      </c>
      <c r="Y253" s="1" t="s">
        <v>339</v>
      </c>
      <c r="Z253" s="1" t="s">
        <v>142</v>
      </c>
      <c r="AA253" s="1" t="s">
        <v>2244</v>
      </c>
      <c r="AB253" s="1" t="s">
        <v>58</v>
      </c>
      <c r="AC253" s="1" t="s">
        <v>2236</v>
      </c>
      <c r="AD253" s="1" t="s">
        <v>81</v>
      </c>
      <c r="AE253" s="1" t="s">
        <v>53</v>
      </c>
      <c r="AF253" s="1"/>
      <c r="AK253" s="1"/>
    </row>
    <row r="254" spans="1:37" x14ac:dyDescent="0.35">
      <c r="A254" s="1">
        <v>483</v>
      </c>
      <c r="B254" s="1" t="str">
        <f>VLOOKUP(Table13[[#This Row],[Customer ID]],'Customer Lookup'!A:B,2,)</f>
        <v>Edgar McKenzie</v>
      </c>
      <c r="C254" s="1">
        <v>90354</v>
      </c>
      <c r="D254" s="1" t="str">
        <f>_xlfn.XLOOKUP(Table13[[#This Row],[Product Sub-Category]],'Product Lookup'!A:A,'Product Lookup'!B:B)</f>
        <v>Copiers</v>
      </c>
      <c r="E254" s="1">
        <v>9</v>
      </c>
      <c r="F254" s="4">
        <v>699.99</v>
      </c>
      <c r="G254" s="4">
        <f>Table13[[#This Row],[Unit Price]]*Table13[[#This Row],[Quantity ordered]]</f>
        <v>6299.91</v>
      </c>
      <c r="H254" s="1">
        <v>0.1</v>
      </c>
      <c r="I254" s="5">
        <v>0.1</v>
      </c>
      <c r="J2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54" s="6">
        <f>Table13[[#This Row],[Total Price(Before Discount)]]*Table13[[#This Row],[Discount]]</f>
        <v>629.99099999999999</v>
      </c>
      <c r="L254" s="6">
        <f>Table13[[#This Row],[Total Price(Before Discount)]]-Table13[[#This Row],[Discount Amount]]</f>
        <v>5669.9189999999999</v>
      </c>
      <c r="M254" s="6" t="str">
        <f>IF(Table13[[#This Row],[Total Price(After Discount)]]&gt;=5000, "High Order", "Low order")</f>
        <v>High Order</v>
      </c>
      <c r="N254" s="2">
        <v>42117</v>
      </c>
      <c r="O254" s="2" t="str">
        <f>TEXT(Table13[[#This Row],[Order Date]],"dddd")</f>
        <v>Thursday</v>
      </c>
      <c r="P254" s="2" t="str">
        <f>TEXT(Table13[[#This Row],[Order Date]],"mmmm")</f>
        <v>April</v>
      </c>
      <c r="Q254" s="2" t="str">
        <f>TEXT(Table13[[#This Row],[Order Date]],"yyyy")</f>
        <v>2015</v>
      </c>
      <c r="R254" s="2" t="str">
        <f>TEXT(Table13[[#This Row],[Order Date]], "mmmm yyyy")</f>
        <v>April 2015</v>
      </c>
      <c r="S254" s="2">
        <v>42119</v>
      </c>
      <c r="T254" s="1" t="s">
        <v>31</v>
      </c>
      <c r="U254" s="1">
        <f>Table13[[#This Row],[Ship Date]]-Table13[[#This Row],[Order Date]]</f>
        <v>2</v>
      </c>
      <c r="V254" s="1" t="str">
        <f>IF(Table13[[#This Row],[Days to Ship]]&lt;=1, "Fast", IF(Table13[[#This Row],[Days to Ship]]&lt;=3, "Meduim", "High"))</f>
        <v>Meduim</v>
      </c>
      <c r="W254" s="1">
        <v>60543</v>
      </c>
      <c r="X254" s="1" t="s">
        <v>32</v>
      </c>
      <c r="Y254" s="1" t="s">
        <v>339</v>
      </c>
      <c r="Z254" s="1" t="s">
        <v>142</v>
      </c>
      <c r="AA254" s="1" t="s">
        <v>1097</v>
      </c>
      <c r="AB254" s="1" t="s">
        <v>73</v>
      </c>
      <c r="AC254" s="1" t="s">
        <v>2241</v>
      </c>
      <c r="AD254" s="1" t="s">
        <v>81</v>
      </c>
      <c r="AE254" s="1" t="s">
        <v>178</v>
      </c>
      <c r="AF254" s="1"/>
      <c r="AK254" s="1"/>
    </row>
    <row r="255" spans="1:37" x14ac:dyDescent="0.35">
      <c r="A255" s="1">
        <v>485</v>
      </c>
      <c r="B255" s="1" t="str">
        <f>VLOOKUP(Table13[[#This Row],[Customer ID]],'Customer Lookup'!A:B,2,)</f>
        <v>Edward Leonard</v>
      </c>
      <c r="C255" s="1">
        <v>91062</v>
      </c>
      <c r="D255" s="1" t="str">
        <f>_xlfn.XLOOKUP(Table13[[#This Row],[Product Sub-Category]],'Product Lookup'!A:A,'Product Lookup'!B:B)</f>
        <v>Labels</v>
      </c>
      <c r="E255" s="1">
        <v>3</v>
      </c>
      <c r="F255" s="4">
        <v>2.88</v>
      </c>
      <c r="G255" s="4">
        <f>Table13[[#This Row],[Unit Price]]*Table13[[#This Row],[Quantity ordered]]</f>
        <v>8.64</v>
      </c>
      <c r="H255" s="1">
        <v>0.05</v>
      </c>
      <c r="I255" s="5">
        <v>0.05</v>
      </c>
      <c r="J2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5" s="6">
        <f>Table13[[#This Row],[Total Price(Before Discount)]]*Table13[[#This Row],[Discount]]</f>
        <v>0.43200000000000005</v>
      </c>
      <c r="L255" s="6">
        <f>Table13[[#This Row],[Total Price(Before Discount)]]-Table13[[#This Row],[Discount Amount]]</f>
        <v>8.2080000000000002</v>
      </c>
      <c r="M255" s="6" t="str">
        <f>IF(Table13[[#This Row],[Total Price(After Discount)]]&gt;=5000, "High Order", "Low order")</f>
        <v>Low order</v>
      </c>
      <c r="N255" s="2">
        <v>42081</v>
      </c>
      <c r="O255" s="2" t="str">
        <f>TEXT(Table13[[#This Row],[Order Date]],"dddd")</f>
        <v>Wednesday</v>
      </c>
      <c r="P255" s="2" t="str">
        <f>TEXT(Table13[[#This Row],[Order Date]],"mmmm")</f>
        <v>March</v>
      </c>
      <c r="Q255" s="2" t="str">
        <f>TEXT(Table13[[#This Row],[Order Date]],"yyyy")</f>
        <v>2015</v>
      </c>
      <c r="R255" s="2" t="str">
        <f>TEXT(Table13[[#This Row],[Order Date]], "mmmm yyyy")</f>
        <v>March 2015</v>
      </c>
      <c r="S255" s="2">
        <v>42083</v>
      </c>
      <c r="T255" s="1" t="s">
        <v>31</v>
      </c>
      <c r="U255" s="1">
        <f>Table13[[#This Row],[Ship Date]]-Table13[[#This Row],[Order Date]]</f>
        <v>2</v>
      </c>
      <c r="V255" s="1" t="str">
        <f>IF(Table13[[#This Row],[Days to Ship]]&lt;=1, "Fast", IF(Table13[[#This Row],[Days to Ship]]&lt;=3, "Meduim", "High"))</f>
        <v>Meduim</v>
      </c>
      <c r="W255" s="1">
        <v>93727</v>
      </c>
      <c r="X255" s="1" t="s">
        <v>32</v>
      </c>
      <c r="Y255" s="1" t="s">
        <v>342</v>
      </c>
      <c r="Z255" s="1" t="s">
        <v>37</v>
      </c>
      <c r="AA255" s="1" t="s">
        <v>2243</v>
      </c>
      <c r="AB255" s="1" t="s">
        <v>58</v>
      </c>
      <c r="AC255" s="1" t="s">
        <v>116</v>
      </c>
      <c r="AD255" s="1" t="s">
        <v>81</v>
      </c>
      <c r="AE255" s="1" t="s">
        <v>53</v>
      </c>
      <c r="AF255" s="1"/>
      <c r="AK255" s="1"/>
    </row>
    <row r="256" spans="1:37" x14ac:dyDescent="0.35">
      <c r="A256" s="1">
        <v>487</v>
      </c>
      <c r="B256" s="1" t="str">
        <f>VLOOKUP(Table13[[#This Row],[Customer ID]],'Customer Lookup'!A:B,2,)</f>
        <v>Molly Vincent</v>
      </c>
      <c r="C256" s="1">
        <v>91063</v>
      </c>
      <c r="D256" s="1" t="str">
        <f>_xlfn.XLOOKUP(Table13[[#This Row],[Product Sub-Category]],'Product Lookup'!A:A,'Product Lookup'!B:B)</f>
        <v>Binders</v>
      </c>
      <c r="E256" s="1">
        <v>5</v>
      </c>
      <c r="F256" s="4">
        <v>3.36</v>
      </c>
      <c r="G256" s="4">
        <f>Table13[[#This Row],[Unit Price]]*Table13[[#This Row],[Quantity ordered]]</f>
        <v>16.8</v>
      </c>
      <c r="H256" s="1">
        <v>0.05</v>
      </c>
      <c r="I256" s="5">
        <v>0.05</v>
      </c>
      <c r="J2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6" s="6">
        <f>Table13[[#This Row],[Total Price(Before Discount)]]*Table13[[#This Row],[Discount]]</f>
        <v>0.84000000000000008</v>
      </c>
      <c r="L256" s="6">
        <f>Table13[[#This Row],[Total Price(Before Discount)]]-Table13[[#This Row],[Discount Amount]]</f>
        <v>15.96</v>
      </c>
      <c r="M256" s="6" t="str">
        <f>IF(Table13[[#This Row],[Total Price(After Discount)]]&gt;=5000, "High Order", "Low order")</f>
        <v>Low order</v>
      </c>
      <c r="N256" s="2">
        <v>42142</v>
      </c>
      <c r="O256" s="2" t="str">
        <f>TEXT(Table13[[#This Row],[Order Date]],"dddd")</f>
        <v>Monday</v>
      </c>
      <c r="P256" s="2" t="str">
        <f>TEXT(Table13[[#This Row],[Order Date]],"mmmm")</f>
        <v>May</v>
      </c>
      <c r="Q256" s="2" t="str">
        <f>TEXT(Table13[[#This Row],[Order Date]],"yyyy")</f>
        <v>2015</v>
      </c>
      <c r="R256" s="2" t="str">
        <f>TEXT(Table13[[#This Row],[Order Date]], "mmmm yyyy")</f>
        <v>May 2015</v>
      </c>
      <c r="S256" s="2">
        <v>42143</v>
      </c>
      <c r="T256" s="1" t="s">
        <v>50</v>
      </c>
      <c r="U256" s="1">
        <f>Table13[[#This Row],[Ship Date]]-Table13[[#This Row],[Order Date]]</f>
        <v>1</v>
      </c>
      <c r="V256" s="1" t="str">
        <f>IF(Table13[[#This Row],[Days to Ship]]&lt;=1, "Fast", IF(Table13[[#This Row],[Days to Ship]]&lt;=3, "Meduim", "High"))</f>
        <v>Fast</v>
      </c>
      <c r="W256" s="1">
        <v>4073</v>
      </c>
      <c r="X256" s="1" t="s">
        <v>22</v>
      </c>
      <c r="Y256" s="1" t="s">
        <v>276</v>
      </c>
      <c r="Z256" s="1" t="s">
        <v>147</v>
      </c>
      <c r="AA256" s="1" t="s">
        <v>2243</v>
      </c>
      <c r="AB256" s="1" t="s">
        <v>58</v>
      </c>
      <c r="AC256" s="1" t="s">
        <v>2236</v>
      </c>
      <c r="AD256" s="1" t="s">
        <v>81</v>
      </c>
      <c r="AE256" s="1" t="s">
        <v>53</v>
      </c>
      <c r="AF256" s="1"/>
      <c r="AK256" s="1"/>
    </row>
    <row r="257" spans="1:37" x14ac:dyDescent="0.35">
      <c r="A257" s="1">
        <v>488</v>
      </c>
      <c r="B257" s="1" t="str">
        <f>VLOOKUP(Table13[[#This Row],[Customer ID]],'Customer Lookup'!A:B,2,)</f>
        <v>Ronnie Creech</v>
      </c>
      <c r="C257" s="1">
        <v>91063</v>
      </c>
      <c r="D257" s="1" t="str">
        <f>_xlfn.XLOOKUP(Table13[[#This Row],[Product Sub-Category]],'Product Lookup'!A:A,'Product Lookup'!B:B)</f>
        <v>Paper</v>
      </c>
      <c r="E257" s="1">
        <v>2</v>
      </c>
      <c r="F257" s="4">
        <v>12.28</v>
      </c>
      <c r="G257" s="4">
        <f>Table13[[#This Row],[Unit Price]]*Table13[[#This Row],[Quantity ordered]]</f>
        <v>24.56</v>
      </c>
      <c r="H257" s="1">
        <v>0.05</v>
      </c>
      <c r="I257" s="5">
        <v>0.05</v>
      </c>
      <c r="J2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7" s="6">
        <f>Table13[[#This Row],[Total Price(Before Discount)]]*Table13[[#This Row],[Discount]]</f>
        <v>1.228</v>
      </c>
      <c r="L257" s="6">
        <f>Table13[[#This Row],[Total Price(Before Discount)]]-Table13[[#This Row],[Discount Amount]]</f>
        <v>23.331999999999997</v>
      </c>
      <c r="M257" s="6" t="str">
        <f>IF(Table13[[#This Row],[Total Price(After Discount)]]&gt;=5000, "High Order", "Low order")</f>
        <v>Low order</v>
      </c>
      <c r="N257" s="2">
        <v>42142</v>
      </c>
      <c r="O257" s="2" t="str">
        <f>TEXT(Table13[[#This Row],[Order Date]],"dddd")</f>
        <v>Monday</v>
      </c>
      <c r="P257" s="2" t="str">
        <f>TEXT(Table13[[#This Row],[Order Date]],"mmmm")</f>
        <v>May</v>
      </c>
      <c r="Q257" s="2" t="str">
        <f>TEXT(Table13[[#This Row],[Order Date]],"yyyy")</f>
        <v>2015</v>
      </c>
      <c r="R257" s="2" t="str">
        <f>TEXT(Table13[[#This Row],[Order Date]], "mmmm yyyy")</f>
        <v>May 2015</v>
      </c>
      <c r="S257" s="2">
        <v>42144</v>
      </c>
      <c r="T257" s="1" t="s">
        <v>50</v>
      </c>
      <c r="U257" s="1">
        <f>Table13[[#This Row],[Ship Date]]-Table13[[#This Row],[Order Date]]</f>
        <v>2</v>
      </c>
      <c r="V257" s="1" t="str">
        <f>IF(Table13[[#This Row],[Days to Ship]]&lt;=1, "Fast", IF(Table13[[#This Row],[Days to Ship]]&lt;=3, "Meduim", "High"))</f>
        <v>Meduim</v>
      </c>
      <c r="W257" s="1">
        <v>4106</v>
      </c>
      <c r="X257" s="1" t="s">
        <v>32</v>
      </c>
      <c r="Y257" s="1" t="s">
        <v>343</v>
      </c>
      <c r="Z257" s="1" t="s">
        <v>147</v>
      </c>
      <c r="AA257" s="1" t="s">
        <v>2243</v>
      </c>
      <c r="AB257" s="1" t="s">
        <v>58</v>
      </c>
      <c r="AC257" s="1" t="s">
        <v>83</v>
      </c>
      <c r="AD257" s="1" t="s">
        <v>81</v>
      </c>
      <c r="AE257" s="1" t="s">
        <v>53</v>
      </c>
      <c r="AF257" s="1"/>
      <c r="AK257" s="1"/>
    </row>
    <row r="258" spans="1:37" x14ac:dyDescent="0.35">
      <c r="A258" s="1">
        <v>489</v>
      </c>
      <c r="B258" s="1" t="str">
        <f>VLOOKUP(Table13[[#This Row],[Customer ID]],'Customer Lookup'!A:B,2,)</f>
        <v>Eileen Cheek</v>
      </c>
      <c r="C258" s="1">
        <v>91063</v>
      </c>
      <c r="D258" s="1" t="str">
        <f>_xlfn.XLOOKUP(Table13[[#This Row],[Product Sub-Category]],'Product Lookup'!A:A,'Product Lookup'!B:B)</f>
        <v>Telephones</v>
      </c>
      <c r="E258" s="1">
        <v>14</v>
      </c>
      <c r="F258" s="4">
        <v>20.99</v>
      </c>
      <c r="G258" s="4">
        <f>Table13[[#This Row],[Unit Price]]*Table13[[#This Row],[Quantity ordered]]</f>
        <v>293.85999999999996</v>
      </c>
      <c r="H258" s="1">
        <v>0.05</v>
      </c>
      <c r="I258" s="5">
        <v>0.05</v>
      </c>
      <c r="J2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8" s="6">
        <f>Table13[[#This Row],[Total Price(Before Discount)]]*Table13[[#This Row],[Discount]]</f>
        <v>14.692999999999998</v>
      </c>
      <c r="L258" s="6">
        <f>Table13[[#This Row],[Total Price(Before Discount)]]-Table13[[#This Row],[Discount Amount]]</f>
        <v>279.16699999999997</v>
      </c>
      <c r="M258" s="6" t="str">
        <f>IF(Table13[[#This Row],[Total Price(After Discount)]]&gt;=5000, "High Order", "Low order")</f>
        <v>Low order</v>
      </c>
      <c r="N258" s="2">
        <v>42142</v>
      </c>
      <c r="O258" s="2" t="str">
        <f>TEXT(Table13[[#This Row],[Order Date]],"dddd")</f>
        <v>Monday</v>
      </c>
      <c r="P258" s="2" t="str">
        <f>TEXT(Table13[[#This Row],[Order Date]],"mmmm")</f>
        <v>May</v>
      </c>
      <c r="Q258" s="2" t="str">
        <f>TEXT(Table13[[#This Row],[Order Date]],"yyyy")</f>
        <v>2015</v>
      </c>
      <c r="R258" s="2" t="str">
        <f>TEXT(Table13[[#This Row],[Order Date]], "mmmm yyyy")</f>
        <v>May 2015</v>
      </c>
      <c r="S258" s="2">
        <v>42142</v>
      </c>
      <c r="T258" s="1" t="s">
        <v>50</v>
      </c>
      <c r="U258" s="1">
        <f>Table13[[#This Row],[Ship Date]]-Table13[[#This Row],[Order Date]]</f>
        <v>0</v>
      </c>
      <c r="V258" s="1" t="str">
        <f>IF(Table13[[#This Row],[Days to Ship]]&lt;=1, "Fast", IF(Table13[[#This Row],[Days to Ship]]&lt;=3, "Meduim", "High"))</f>
        <v>Fast</v>
      </c>
      <c r="W258" s="1">
        <v>2062</v>
      </c>
      <c r="X258" s="1" t="s">
        <v>32</v>
      </c>
      <c r="Y258" s="1" t="s">
        <v>344</v>
      </c>
      <c r="Z258" s="1" t="s">
        <v>152</v>
      </c>
      <c r="AA258" s="1" t="s">
        <v>2243</v>
      </c>
      <c r="AB258" s="1" t="s">
        <v>73</v>
      </c>
      <c r="AC258" s="1" t="s">
        <v>2234</v>
      </c>
      <c r="AD258" s="1" t="s">
        <v>81</v>
      </c>
      <c r="AE258" s="1" t="s">
        <v>26</v>
      </c>
      <c r="AF258" s="1"/>
      <c r="AK258" s="1"/>
    </row>
    <row r="259" spans="1:37" x14ac:dyDescent="0.35">
      <c r="A259" s="1">
        <v>491</v>
      </c>
      <c r="B259" s="1" t="str">
        <f>VLOOKUP(Table13[[#This Row],[Customer ID]],'Customer Lookup'!A:B,2,)</f>
        <v>Toni Swanson</v>
      </c>
      <c r="C259" s="1">
        <v>8353</v>
      </c>
      <c r="D259" s="1" t="str">
        <f>_xlfn.XLOOKUP(Table13[[#This Row],[Product Sub-Category]],'Product Lookup'!A:A,'Product Lookup'!B:B)</f>
        <v>Pens</v>
      </c>
      <c r="E259" s="1">
        <v>23</v>
      </c>
      <c r="F259" s="4">
        <v>2.94</v>
      </c>
      <c r="G259" s="4">
        <f>Table13[[#This Row],[Unit Price]]*Table13[[#This Row],[Quantity ordered]]</f>
        <v>67.62</v>
      </c>
      <c r="H259" s="1">
        <v>0.05</v>
      </c>
      <c r="I259" s="5">
        <v>0.05</v>
      </c>
      <c r="J2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9" s="6">
        <f>Table13[[#This Row],[Total Price(Before Discount)]]*Table13[[#This Row],[Discount]]</f>
        <v>3.3810000000000002</v>
      </c>
      <c r="L259" s="6">
        <f>Table13[[#This Row],[Total Price(Before Discount)]]-Table13[[#This Row],[Discount Amount]]</f>
        <v>64.239000000000004</v>
      </c>
      <c r="M259" s="6" t="str">
        <f>IF(Table13[[#This Row],[Total Price(After Discount)]]&gt;=5000, "High Order", "Low order")</f>
        <v>Low order</v>
      </c>
      <c r="N259" s="2">
        <v>42139</v>
      </c>
      <c r="O259" s="2" t="str">
        <f>TEXT(Table13[[#This Row],[Order Date]],"dddd")</f>
        <v>Friday</v>
      </c>
      <c r="P259" s="2" t="str">
        <f>TEXT(Table13[[#This Row],[Order Date]],"mmmm")</f>
        <v>May</v>
      </c>
      <c r="Q259" s="2" t="str">
        <f>TEXT(Table13[[#This Row],[Order Date]],"yyyy")</f>
        <v>2015</v>
      </c>
      <c r="R259" s="2" t="str">
        <f>TEXT(Table13[[#This Row],[Order Date]], "mmmm yyyy")</f>
        <v>May 2015</v>
      </c>
      <c r="S259" s="2">
        <v>42141</v>
      </c>
      <c r="T259" s="1" t="s">
        <v>50</v>
      </c>
      <c r="U259" s="1">
        <f>Table13[[#This Row],[Ship Date]]-Table13[[#This Row],[Order Date]]</f>
        <v>2</v>
      </c>
      <c r="V259" s="1" t="str">
        <f>IF(Table13[[#This Row],[Days to Ship]]&lt;=1, "Fast", IF(Table13[[#This Row],[Days to Ship]]&lt;=3, "Meduim", "High"))</f>
        <v>Meduim</v>
      </c>
      <c r="W259" s="1">
        <v>10154</v>
      </c>
      <c r="X259" s="1" t="s">
        <v>32</v>
      </c>
      <c r="Y259" s="1" t="s">
        <v>79</v>
      </c>
      <c r="Z259" s="1" t="s">
        <v>62</v>
      </c>
      <c r="AA259" s="1" t="s">
        <v>2243</v>
      </c>
      <c r="AB259" s="1" t="s">
        <v>58</v>
      </c>
      <c r="AC259" s="1" t="s">
        <v>25</v>
      </c>
      <c r="AD259" s="1" t="s">
        <v>104</v>
      </c>
      <c r="AE259" s="1" t="s">
        <v>26</v>
      </c>
      <c r="AF259" s="1"/>
      <c r="AK259" s="1"/>
    </row>
    <row r="260" spans="1:37" x14ac:dyDescent="0.35">
      <c r="A260" s="1">
        <v>491</v>
      </c>
      <c r="B260" s="1" t="str">
        <f>VLOOKUP(Table13[[#This Row],[Customer ID]],'Customer Lookup'!A:B,2,)</f>
        <v>Toni Swanson</v>
      </c>
      <c r="C260" s="1">
        <v>10464</v>
      </c>
      <c r="D260" s="1" t="str">
        <f>_xlfn.XLOOKUP(Table13[[#This Row],[Product Sub-Category]],'Product Lookup'!A:A,'Product Lookup'!B:B)</f>
        <v>Paper</v>
      </c>
      <c r="E260" s="1">
        <v>41</v>
      </c>
      <c r="F260" s="4">
        <v>4.9800000000000004</v>
      </c>
      <c r="G260" s="4">
        <f>Table13[[#This Row],[Unit Price]]*Table13[[#This Row],[Quantity ordered]]</f>
        <v>204.18</v>
      </c>
      <c r="H260" s="1">
        <v>0.05</v>
      </c>
      <c r="I260" s="5">
        <v>0.05</v>
      </c>
      <c r="J2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0" s="6">
        <f>Table13[[#This Row],[Total Price(Before Discount)]]*Table13[[#This Row],[Discount]]</f>
        <v>10.209000000000001</v>
      </c>
      <c r="L260" s="6">
        <f>Table13[[#This Row],[Total Price(Before Discount)]]-Table13[[#This Row],[Discount Amount]]</f>
        <v>193.971</v>
      </c>
      <c r="M260" s="6" t="str">
        <f>IF(Table13[[#This Row],[Total Price(After Discount)]]&gt;=5000, "High Order", "Low order")</f>
        <v>Low order</v>
      </c>
      <c r="N260" s="2">
        <v>42045</v>
      </c>
      <c r="O260" s="2" t="str">
        <f>TEXT(Table13[[#This Row],[Order Date]],"dddd")</f>
        <v>Tuesday</v>
      </c>
      <c r="P260" s="2" t="str">
        <f>TEXT(Table13[[#This Row],[Order Date]],"mmmm")</f>
        <v>February</v>
      </c>
      <c r="Q260" s="2" t="str">
        <f>TEXT(Table13[[#This Row],[Order Date]],"yyyy")</f>
        <v>2015</v>
      </c>
      <c r="R260" s="2" t="str">
        <f>TEXT(Table13[[#This Row],[Order Date]], "mmmm yyyy")</f>
        <v>February 2015</v>
      </c>
      <c r="S260" s="2">
        <v>42046</v>
      </c>
      <c r="T260" s="1" t="s">
        <v>41</v>
      </c>
      <c r="U260" s="1">
        <f>Table13[[#This Row],[Ship Date]]-Table13[[#This Row],[Order Date]]</f>
        <v>1</v>
      </c>
      <c r="V260" s="1" t="str">
        <f>IF(Table13[[#This Row],[Days to Ship]]&lt;=1, "Fast", IF(Table13[[#This Row],[Days to Ship]]&lt;=3, "Meduim", "High"))</f>
        <v>Fast</v>
      </c>
      <c r="W260" s="1">
        <v>10154</v>
      </c>
      <c r="X260" s="1" t="s">
        <v>32</v>
      </c>
      <c r="Y260" s="1" t="s">
        <v>79</v>
      </c>
      <c r="Z260" s="1" t="s">
        <v>62</v>
      </c>
      <c r="AA260" s="1" t="s">
        <v>2243</v>
      </c>
      <c r="AB260" s="1" t="s">
        <v>58</v>
      </c>
      <c r="AC260" s="1" t="s">
        <v>83</v>
      </c>
      <c r="AD260" s="1" t="s">
        <v>104</v>
      </c>
      <c r="AE260" s="1" t="s">
        <v>53</v>
      </c>
      <c r="AF260" s="1"/>
      <c r="AK260" s="1"/>
    </row>
    <row r="261" spans="1:37" x14ac:dyDescent="0.35">
      <c r="A261" s="1">
        <v>491</v>
      </c>
      <c r="B261" s="1" t="str">
        <f>VLOOKUP(Table13[[#This Row],[Customer ID]],'Customer Lookup'!A:B,2,)</f>
        <v>Toni Swanson</v>
      </c>
      <c r="C261" s="1">
        <v>6562</v>
      </c>
      <c r="D261" s="1" t="str">
        <f>_xlfn.XLOOKUP(Table13[[#This Row],[Product Sub-Category]],'Product Lookup'!A:A,'Product Lookup'!B:B)</f>
        <v>Office Machines</v>
      </c>
      <c r="E261" s="1">
        <v>22</v>
      </c>
      <c r="F261" s="4">
        <v>1360.14</v>
      </c>
      <c r="G261" s="4">
        <f>Table13[[#This Row],[Unit Price]]*Table13[[#This Row],[Quantity ordered]]</f>
        <v>29923.08</v>
      </c>
      <c r="H261" s="1">
        <v>0.15</v>
      </c>
      <c r="I261" s="5">
        <v>0.15</v>
      </c>
      <c r="J2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61" s="6">
        <f>Table13[[#This Row],[Total Price(Before Discount)]]*Table13[[#This Row],[Discount]]</f>
        <v>4488.4620000000004</v>
      </c>
      <c r="L261" s="6">
        <f>Table13[[#This Row],[Total Price(Before Discount)]]-Table13[[#This Row],[Discount Amount]]</f>
        <v>25434.618000000002</v>
      </c>
      <c r="M261" s="6" t="str">
        <f>IF(Table13[[#This Row],[Total Price(After Discount)]]&gt;=5000, "High Order", "Low order")</f>
        <v>High Order</v>
      </c>
      <c r="N261" s="2">
        <v>42175</v>
      </c>
      <c r="O261" s="2" t="str">
        <f>TEXT(Table13[[#This Row],[Order Date]],"dddd")</f>
        <v>Saturday</v>
      </c>
      <c r="P261" s="2" t="str">
        <f>TEXT(Table13[[#This Row],[Order Date]],"mmmm")</f>
        <v>June</v>
      </c>
      <c r="Q261" s="2" t="str">
        <f>TEXT(Table13[[#This Row],[Order Date]],"yyyy")</f>
        <v>2015</v>
      </c>
      <c r="R261" s="2" t="str">
        <f>TEXT(Table13[[#This Row],[Order Date]], "mmmm yyyy")</f>
        <v>June 2015</v>
      </c>
      <c r="S261" s="2">
        <v>42177</v>
      </c>
      <c r="T261" s="1" t="s">
        <v>41</v>
      </c>
      <c r="U261" s="1">
        <f>Table13[[#This Row],[Ship Date]]-Table13[[#This Row],[Order Date]]</f>
        <v>2</v>
      </c>
      <c r="V261" s="1" t="str">
        <f>IF(Table13[[#This Row],[Days to Ship]]&lt;=1, "Fast", IF(Table13[[#This Row],[Days to Ship]]&lt;=3, "Meduim", "High"))</f>
        <v>Meduim</v>
      </c>
      <c r="W261" s="1">
        <v>10154</v>
      </c>
      <c r="X261" s="1" t="s">
        <v>32</v>
      </c>
      <c r="Y261" s="1" t="s">
        <v>79</v>
      </c>
      <c r="Z261" s="1" t="s">
        <v>62</v>
      </c>
      <c r="AA261" s="1" t="s">
        <v>2243</v>
      </c>
      <c r="AB261" s="1" t="s">
        <v>73</v>
      </c>
      <c r="AC261" s="1" t="s">
        <v>74</v>
      </c>
      <c r="AD261" s="1" t="s">
        <v>104</v>
      </c>
      <c r="AE261" s="1" t="s">
        <v>36</v>
      </c>
      <c r="AF261" s="1"/>
      <c r="AK261" s="1"/>
    </row>
    <row r="262" spans="1:37" x14ac:dyDescent="0.35">
      <c r="A262" s="1">
        <v>491</v>
      </c>
      <c r="B262" s="1" t="str">
        <f>VLOOKUP(Table13[[#This Row],[Customer ID]],'Customer Lookup'!A:B,2,)</f>
        <v>Toni Swanson</v>
      </c>
      <c r="C262" s="1">
        <v>42852</v>
      </c>
      <c r="D262" s="1" t="str">
        <f>_xlfn.XLOOKUP(Table13[[#This Row],[Product Sub-Category]],'Product Lookup'!A:A,'Product Lookup'!B:B)</f>
        <v>Paper</v>
      </c>
      <c r="E262" s="1">
        <v>24</v>
      </c>
      <c r="F262" s="4">
        <v>9.06</v>
      </c>
      <c r="G262" s="4">
        <f>Table13[[#This Row],[Unit Price]]*Table13[[#This Row],[Quantity ordered]]</f>
        <v>217.44</v>
      </c>
      <c r="H262" s="1">
        <v>0.05</v>
      </c>
      <c r="I262" s="5">
        <v>0.05</v>
      </c>
      <c r="J2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2" s="6">
        <f>Table13[[#This Row],[Total Price(Before Discount)]]*Table13[[#This Row],[Discount]]</f>
        <v>10.872</v>
      </c>
      <c r="L262" s="6">
        <f>Table13[[#This Row],[Total Price(Before Discount)]]-Table13[[#This Row],[Discount Amount]]</f>
        <v>206.56799999999998</v>
      </c>
      <c r="M262" s="6" t="str">
        <f>IF(Table13[[#This Row],[Total Price(After Discount)]]&gt;=5000, "High Order", "Low order")</f>
        <v>Low order</v>
      </c>
      <c r="N262" s="2">
        <v>42175</v>
      </c>
      <c r="O262" s="2" t="str">
        <f>TEXT(Table13[[#This Row],[Order Date]],"dddd")</f>
        <v>Saturday</v>
      </c>
      <c r="P262" s="2" t="str">
        <f>TEXT(Table13[[#This Row],[Order Date]],"mmmm")</f>
        <v>June</v>
      </c>
      <c r="Q262" s="2" t="str">
        <f>TEXT(Table13[[#This Row],[Order Date]],"yyyy")</f>
        <v>2015</v>
      </c>
      <c r="R262" s="2" t="str">
        <f>TEXT(Table13[[#This Row],[Order Date]], "mmmm yyyy")</f>
        <v>June 2015</v>
      </c>
      <c r="S262" s="2">
        <v>42177</v>
      </c>
      <c r="T262" s="1" t="s">
        <v>31</v>
      </c>
      <c r="U262" s="1">
        <f>Table13[[#This Row],[Ship Date]]-Table13[[#This Row],[Order Date]]</f>
        <v>2</v>
      </c>
      <c r="V262" s="1" t="str">
        <f>IF(Table13[[#This Row],[Days to Ship]]&lt;=1, "Fast", IF(Table13[[#This Row],[Days to Ship]]&lt;=3, "Meduim", "High"))</f>
        <v>Meduim</v>
      </c>
      <c r="W262" s="1">
        <v>10154</v>
      </c>
      <c r="X262" s="1" t="s">
        <v>32</v>
      </c>
      <c r="Y262" s="1" t="s">
        <v>79</v>
      </c>
      <c r="Z262" s="1" t="s">
        <v>62</v>
      </c>
      <c r="AA262" s="1" t="s">
        <v>1097</v>
      </c>
      <c r="AB262" s="1" t="s">
        <v>58</v>
      </c>
      <c r="AC262" s="1" t="s">
        <v>83</v>
      </c>
      <c r="AD262" s="1" t="s">
        <v>104</v>
      </c>
      <c r="AE262" s="1" t="s">
        <v>53</v>
      </c>
      <c r="AF262" s="1"/>
      <c r="AK262" s="1"/>
    </row>
    <row r="263" spans="1:37" x14ac:dyDescent="0.35">
      <c r="A263" s="1">
        <v>493</v>
      </c>
      <c r="B263" s="1" t="str">
        <f>VLOOKUP(Table13[[#This Row],[Customer ID]],'Customer Lookup'!A:B,2,)</f>
        <v>Douglas Buck</v>
      </c>
      <c r="C263" s="1">
        <v>88906</v>
      </c>
      <c r="D263" s="1" t="str">
        <f>_xlfn.XLOOKUP(Table13[[#This Row],[Product Sub-Category]],'Product Lookup'!A:A,'Product Lookup'!B:B)</f>
        <v>Paper</v>
      </c>
      <c r="E263" s="1">
        <v>10</v>
      </c>
      <c r="F263" s="4">
        <v>6.48</v>
      </c>
      <c r="G263" s="4">
        <f>Table13[[#This Row],[Unit Price]]*Table13[[#This Row],[Quantity ordered]]</f>
        <v>64.800000000000011</v>
      </c>
      <c r="H263" s="1">
        <v>0.05</v>
      </c>
      <c r="I263" s="5">
        <v>0.05</v>
      </c>
      <c r="J2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3" s="6">
        <f>Table13[[#This Row],[Total Price(Before Discount)]]*Table13[[#This Row],[Discount]]</f>
        <v>3.2400000000000007</v>
      </c>
      <c r="L263" s="6">
        <f>Table13[[#This Row],[Total Price(Before Discount)]]-Table13[[#This Row],[Discount Amount]]</f>
        <v>61.560000000000009</v>
      </c>
      <c r="M263" s="6" t="str">
        <f>IF(Table13[[#This Row],[Total Price(After Discount)]]&gt;=5000, "High Order", "Low order")</f>
        <v>Low order</v>
      </c>
      <c r="N263" s="2">
        <v>42024</v>
      </c>
      <c r="O263" s="2" t="str">
        <f>TEXT(Table13[[#This Row],[Order Date]],"dddd")</f>
        <v>Tuesday</v>
      </c>
      <c r="P263" s="2" t="str">
        <f>TEXT(Table13[[#This Row],[Order Date]],"mmmm")</f>
        <v>January</v>
      </c>
      <c r="Q263" s="2" t="str">
        <f>TEXT(Table13[[#This Row],[Order Date]],"yyyy")</f>
        <v>2015</v>
      </c>
      <c r="R263" s="2" t="str">
        <f>TEXT(Table13[[#This Row],[Order Date]], "mmmm yyyy")</f>
        <v>January 2015</v>
      </c>
      <c r="S263" s="2">
        <v>42026</v>
      </c>
      <c r="T263" s="1" t="s">
        <v>31</v>
      </c>
      <c r="U263" s="1">
        <f>Table13[[#This Row],[Ship Date]]-Table13[[#This Row],[Order Date]]</f>
        <v>2</v>
      </c>
      <c r="V263" s="1" t="str">
        <f>IF(Table13[[#This Row],[Days to Ship]]&lt;=1, "Fast", IF(Table13[[#This Row],[Days to Ship]]&lt;=3, "Meduim", "High"))</f>
        <v>Meduim</v>
      </c>
      <c r="W263" s="1">
        <v>98158</v>
      </c>
      <c r="X263" s="1" t="s">
        <v>32</v>
      </c>
      <c r="Y263" s="1" t="s">
        <v>345</v>
      </c>
      <c r="Z263" s="1" t="s">
        <v>29</v>
      </c>
      <c r="AA263" s="1" t="s">
        <v>1097</v>
      </c>
      <c r="AB263" s="1" t="s">
        <v>58</v>
      </c>
      <c r="AC263" s="1" t="s">
        <v>83</v>
      </c>
      <c r="AD263" s="1" t="s">
        <v>104</v>
      </c>
      <c r="AE263" s="1" t="s">
        <v>53</v>
      </c>
      <c r="AF263" s="1"/>
      <c r="AK263" s="1"/>
    </row>
    <row r="264" spans="1:37" x14ac:dyDescent="0.35">
      <c r="A264" s="1">
        <v>493</v>
      </c>
      <c r="B264" s="1" t="str">
        <f>VLOOKUP(Table13[[#This Row],[Customer ID]],'Customer Lookup'!A:B,2,)</f>
        <v>Douglas Buck</v>
      </c>
      <c r="C264" s="1">
        <v>88906</v>
      </c>
      <c r="D264" s="1" t="str">
        <f>_xlfn.XLOOKUP(Table13[[#This Row],[Product Sub-Category]],'Product Lookup'!A:A,'Product Lookup'!B:B)</f>
        <v>Storage</v>
      </c>
      <c r="E264" s="1">
        <v>5</v>
      </c>
      <c r="F264" s="4">
        <v>17.149999999999999</v>
      </c>
      <c r="G264" s="4">
        <f>Table13[[#This Row],[Unit Price]]*Table13[[#This Row],[Quantity ordered]]</f>
        <v>85.75</v>
      </c>
      <c r="H264" s="1">
        <v>0.05</v>
      </c>
      <c r="I264" s="5">
        <v>0.05</v>
      </c>
      <c r="J2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4" s="6">
        <f>Table13[[#This Row],[Total Price(Before Discount)]]*Table13[[#This Row],[Discount]]</f>
        <v>4.2875000000000005</v>
      </c>
      <c r="L264" s="6">
        <f>Table13[[#This Row],[Total Price(Before Discount)]]-Table13[[#This Row],[Discount Amount]]</f>
        <v>81.462500000000006</v>
      </c>
      <c r="M264" s="6" t="str">
        <f>IF(Table13[[#This Row],[Total Price(After Discount)]]&gt;=5000, "High Order", "Low order")</f>
        <v>Low order</v>
      </c>
      <c r="N264" s="2">
        <v>42024</v>
      </c>
      <c r="O264" s="2" t="str">
        <f>TEXT(Table13[[#This Row],[Order Date]],"dddd")</f>
        <v>Tuesday</v>
      </c>
      <c r="P264" s="2" t="str">
        <f>TEXT(Table13[[#This Row],[Order Date]],"mmmm")</f>
        <v>January</v>
      </c>
      <c r="Q264" s="2" t="str">
        <f>TEXT(Table13[[#This Row],[Order Date]],"yyyy")</f>
        <v>2015</v>
      </c>
      <c r="R264" s="2" t="str">
        <f>TEXT(Table13[[#This Row],[Order Date]], "mmmm yyyy")</f>
        <v>January 2015</v>
      </c>
      <c r="S264" s="2">
        <v>42025</v>
      </c>
      <c r="T264" s="1" t="s">
        <v>31</v>
      </c>
      <c r="U264" s="1">
        <f>Table13[[#This Row],[Ship Date]]-Table13[[#This Row],[Order Date]]</f>
        <v>1</v>
      </c>
      <c r="V264" s="1" t="str">
        <f>IF(Table13[[#This Row],[Days to Ship]]&lt;=1, "Fast", IF(Table13[[#This Row],[Days to Ship]]&lt;=3, "Meduim", "High"))</f>
        <v>Fast</v>
      </c>
      <c r="W264" s="1">
        <v>98158</v>
      </c>
      <c r="X264" s="1" t="s">
        <v>32</v>
      </c>
      <c r="Y264" s="1" t="s">
        <v>345</v>
      </c>
      <c r="Z264" s="1" t="s">
        <v>29</v>
      </c>
      <c r="AA264" s="1" t="s">
        <v>1097</v>
      </c>
      <c r="AB264" s="1" t="s">
        <v>58</v>
      </c>
      <c r="AC264" s="1" t="s">
        <v>119</v>
      </c>
      <c r="AD264" s="1" t="s">
        <v>104</v>
      </c>
      <c r="AE264" s="1" t="s">
        <v>53</v>
      </c>
      <c r="AF264" s="1"/>
      <c r="AK264" s="1"/>
    </row>
    <row r="265" spans="1:37" x14ac:dyDescent="0.35">
      <c r="A265" s="1">
        <v>494</v>
      </c>
      <c r="B265" s="1" t="str">
        <f>VLOOKUP(Table13[[#This Row],[Customer ID]],'Customer Lookup'!A:B,2,)</f>
        <v>Jimmy Alston Holder</v>
      </c>
      <c r="C265" s="1">
        <v>88905</v>
      </c>
      <c r="D265" s="1" t="str">
        <f>_xlfn.XLOOKUP(Table13[[#This Row],[Product Sub-Category]],'Product Lookup'!A:A,'Product Lookup'!B:B)</f>
        <v>Computer Peripherals</v>
      </c>
      <c r="E265" s="1">
        <v>12</v>
      </c>
      <c r="F265" s="4">
        <v>8.32</v>
      </c>
      <c r="G265" s="4">
        <f>Table13[[#This Row],[Unit Price]]*Table13[[#This Row],[Quantity ordered]]</f>
        <v>99.84</v>
      </c>
      <c r="H265" s="1">
        <v>0.05</v>
      </c>
      <c r="I265" s="5">
        <v>0.05</v>
      </c>
      <c r="J2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5" s="6">
        <f>Table13[[#This Row],[Total Price(Before Discount)]]*Table13[[#This Row],[Discount]]</f>
        <v>4.9920000000000009</v>
      </c>
      <c r="L265" s="6">
        <f>Table13[[#This Row],[Total Price(Before Discount)]]-Table13[[#This Row],[Discount Amount]]</f>
        <v>94.847999999999999</v>
      </c>
      <c r="M265" s="6" t="str">
        <f>IF(Table13[[#This Row],[Total Price(After Discount)]]&gt;=5000, "High Order", "Low order")</f>
        <v>Low order</v>
      </c>
      <c r="N265" s="2">
        <v>42139</v>
      </c>
      <c r="O265" s="2" t="str">
        <f>TEXT(Table13[[#This Row],[Order Date]],"dddd")</f>
        <v>Friday</v>
      </c>
      <c r="P265" s="2" t="str">
        <f>TEXT(Table13[[#This Row],[Order Date]],"mmmm")</f>
        <v>May</v>
      </c>
      <c r="Q265" s="2" t="str">
        <f>TEXT(Table13[[#This Row],[Order Date]],"yyyy")</f>
        <v>2015</v>
      </c>
      <c r="R265" s="2" t="str">
        <f>TEXT(Table13[[#This Row],[Order Date]], "mmmm yyyy")</f>
        <v>May 2015</v>
      </c>
      <c r="S265" s="2">
        <v>42141</v>
      </c>
      <c r="T265" s="1" t="s">
        <v>50</v>
      </c>
      <c r="U265" s="1">
        <f>Table13[[#This Row],[Ship Date]]-Table13[[#This Row],[Order Date]]</f>
        <v>2</v>
      </c>
      <c r="V265" s="1" t="str">
        <f>IF(Table13[[#This Row],[Days to Ship]]&lt;=1, "Fast", IF(Table13[[#This Row],[Days to Ship]]&lt;=3, "Meduim", "High"))</f>
        <v>Meduim</v>
      </c>
      <c r="W265" s="1">
        <v>98115</v>
      </c>
      <c r="X265" s="1" t="s">
        <v>32</v>
      </c>
      <c r="Y265" s="1" t="s">
        <v>160</v>
      </c>
      <c r="Z265" s="1" t="s">
        <v>29</v>
      </c>
      <c r="AA265" s="1" t="s">
        <v>1097</v>
      </c>
      <c r="AB265" s="1" t="s">
        <v>73</v>
      </c>
      <c r="AC265" s="1" t="s">
        <v>144</v>
      </c>
      <c r="AD265" s="1" t="s">
        <v>104</v>
      </c>
      <c r="AE265" s="1" t="s">
        <v>44</v>
      </c>
      <c r="AF265" s="1"/>
      <c r="AK265" s="1"/>
    </row>
    <row r="266" spans="1:37" x14ac:dyDescent="0.35">
      <c r="A266" s="1">
        <v>494</v>
      </c>
      <c r="B266" s="1" t="str">
        <f>VLOOKUP(Table13[[#This Row],[Customer ID]],'Customer Lookup'!A:B,2,)</f>
        <v>Jimmy Alston Holder</v>
      </c>
      <c r="C266" s="1">
        <v>88905</v>
      </c>
      <c r="D266" s="1" t="str">
        <f>_xlfn.XLOOKUP(Table13[[#This Row],[Product Sub-Category]],'Product Lookup'!A:A,'Product Lookup'!B:B)</f>
        <v>Pens</v>
      </c>
      <c r="E266" s="1">
        <v>6</v>
      </c>
      <c r="F266" s="4">
        <v>2.94</v>
      </c>
      <c r="G266" s="4">
        <f>Table13[[#This Row],[Unit Price]]*Table13[[#This Row],[Quantity ordered]]</f>
        <v>17.64</v>
      </c>
      <c r="H266" s="1">
        <v>0.05</v>
      </c>
      <c r="I266" s="5">
        <v>0.05</v>
      </c>
      <c r="J2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6" s="6">
        <f>Table13[[#This Row],[Total Price(Before Discount)]]*Table13[[#This Row],[Discount]]</f>
        <v>0.88200000000000012</v>
      </c>
      <c r="L266" s="6">
        <f>Table13[[#This Row],[Total Price(Before Discount)]]-Table13[[#This Row],[Discount Amount]]</f>
        <v>16.757999999999999</v>
      </c>
      <c r="M266" s="6" t="str">
        <f>IF(Table13[[#This Row],[Total Price(After Discount)]]&gt;=5000, "High Order", "Low order")</f>
        <v>Low order</v>
      </c>
      <c r="N266" s="2">
        <v>42139</v>
      </c>
      <c r="O266" s="2" t="str">
        <f>TEXT(Table13[[#This Row],[Order Date]],"dddd")</f>
        <v>Friday</v>
      </c>
      <c r="P266" s="2" t="str">
        <f>TEXT(Table13[[#This Row],[Order Date]],"mmmm")</f>
        <v>May</v>
      </c>
      <c r="Q266" s="2" t="str">
        <f>TEXT(Table13[[#This Row],[Order Date]],"yyyy")</f>
        <v>2015</v>
      </c>
      <c r="R266" s="2" t="str">
        <f>TEXT(Table13[[#This Row],[Order Date]], "mmmm yyyy")</f>
        <v>May 2015</v>
      </c>
      <c r="S266" s="2">
        <v>42141</v>
      </c>
      <c r="T266" s="1" t="s">
        <v>50</v>
      </c>
      <c r="U266" s="1">
        <f>Table13[[#This Row],[Ship Date]]-Table13[[#This Row],[Order Date]]</f>
        <v>2</v>
      </c>
      <c r="V266" s="1" t="str">
        <f>IF(Table13[[#This Row],[Days to Ship]]&lt;=1, "Fast", IF(Table13[[#This Row],[Days to Ship]]&lt;=3, "Meduim", "High"))</f>
        <v>Meduim</v>
      </c>
      <c r="W266" s="1">
        <v>98115</v>
      </c>
      <c r="X266" s="1" t="s">
        <v>32</v>
      </c>
      <c r="Y266" s="1" t="s">
        <v>160</v>
      </c>
      <c r="Z266" s="1" t="s">
        <v>29</v>
      </c>
      <c r="AA266" s="1" t="s">
        <v>1097</v>
      </c>
      <c r="AB266" s="1" t="s">
        <v>58</v>
      </c>
      <c r="AC266" s="1" t="s">
        <v>25</v>
      </c>
      <c r="AD266" s="1" t="s">
        <v>104</v>
      </c>
      <c r="AE266" s="1" t="s">
        <v>26</v>
      </c>
      <c r="AF266" s="1"/>
      <c r="AK266" s="1"/>
    </row>
    <row r="267" spans="1:37" x14ac:dyDescent="0.35">
      <c r="A267" s="1">
        <v>494</v>
      </c>
      <c r="B267" s="1" t="str">
        <f>VLOOKUP(Table13[[#This Row],[Customer ID]],'Customer Lookup'!A:B,2,)</f>
        <v>Jimmy Alston Holder</v>
      </c>
      <c r="C267" s="1">
        <v>88907</v>
      </c>
      <c r="D267" s="1" t="str">
        <f>_xlfn.XLOOKUP(Table13[[#This Row],[Product Sub-Category]],'Product Lookup'!A:A,'Product Lookup'!B:B)</f>
        <v>Paper</v>
      </c>
      <c r="E267" s="1">
        <v>10</v>
      </c>
      <c r="F267" s="4">
        <v>4.9800000000000004</v>
      </c>
      <c r="G267" s="4">
        <f>Table13[[#This Row],[Unit Price]]*Table13[[#This Row],[Quantity ordered]]</f>
        <v>49.800000000000004</v>
      </c>
      <c r="H267" s="1">
        <v>0.05</v>
      </c>
      <c r="I267" s="5">
        <v>0.05</v>
      </c>
      <c r="J2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7" s="6">
        <f>Table13[[#This Row],[Total Price(Before Discount)]]*Table13[[#This Row],[Discount]]</f>
        <v>2.4900000000000002</v>
      </c>
      <c r="L267" s="6">
        <f>Table13[[#This Row],[Total Price(Before Discount)]]-Table13[[#This Row],[Discount Amount]]</f>
        <v>47.31</v>
      </c>
      <c r="M267" s="6" t="str">
        <f>IF(Table13[[#This Row],[Total Price(After Discount)]]&gt;=5000, "High Order", "Low order")</f>
        <v>Low order</v>
      </c>
      <c r="N267" s="2">
        <v>42045</v>
      </c>
      <c r="O267" s="2" t="str">
        <f>TEXT(Table13[[#This Row],[Order Date]],"dddd")</f>
        <v>Tuesday</v>
      </c>
      <c r="P267" s="2" t="str">
        <f>TEXT(Table13[[#This Row],[Order Date]],"mmmm")</f>
        <v>February</v>
      </c>
      <c r="Q267" s="2" t="str">
        <f>TEXT(Table13[[#This Row],[Order Date]],"yyyy")</f>
        <v>2015</v>
      </c>
      <c r="R267" s="2" t="str">
        <f>TEXT(Table13[[#This Row],[Order Date]], "mmmm yyyy")</f>
        <v>February 2015</v>
      </c>
      <c r="S267" s="2">
        <v>42046</v>
      </c>
      <c r="T267" s="1" t="s">
        <v>41</v>
      </c>
      <c r="U267" s="1">
        <f>Table13[[#This Row],[Ship Date]]-Table13[[#This Row],[Order Date]]</f>
        <v>1</v>
      </c>
      <c r="V267" s="1" t="str">
        <f>IF(Table13[[#This Row],[Days to Ship]]&lt;=1, "Fast", IF(Table13[[#This Row],[Days to Ship]]&lt;=3, "Meduim", "High"))</f>
        <v>Fast</v>
      </c>
      <c r="W267" s="1">
        <v>98115</v>
      </c>
      <c r="X267" s="1" t="s">
        <v>32</v>
      </c>
      <c r="Y267" s="1" t="s">
        <v>160</v>
      </c>
      <c r="Z267" s="1" t="s">
        <v>29</v>
      </c>
      <c r="AA267" s="1" t="s">
        <v>1097</v>
      </c>
      <c r="AB267" s="1" t="s">
        <v>58</v>
      </c>
      <c r="AC267" s="1" t="s">
        <v>83</v>
      </c>
      <c r="AD267" s="1" t="s">
        <v>104</v>
      </c>
      <c r="AE267" s="1" t="s">
        <v>53</v>
      </c>
      <c r="AF267" s="1"/>
      <c r="AK267" s="1"/>
    </row>
    <row r="268" spans="1:37" x14ac:dyDescent="0.35">
      <c r="A268" s="1">
        <v>494</v>
      </c>
      <c r="B268" s="1" t="str">
        <f>VLOOKUP(Table13[[#This Row],[Customer ID]],'Customer Lookup'!A:B,2,)</f>
        <v>Jimmy Alston Holder</v>
      </c>
      <c r="C268" s="1">
        <v>88908</v>
      </c>
      <c r="D268" s="1" t="str">
        <f>_xlfn.XLOOKUP(Table13[[#This Row],[Product Sub-Category]],'Product Lookup'!A:A,'Product Lookup'!B:B)</f>
        <v>Office Machines</v>
      </c>
      <c r="E268" s="1">
        <v>6</v>
      </c>
      <c r="F268" s="4">
        <v>1360.14</v>
      </c>
      <c r="G268" s="4">
        <f>Table13[[#This Row],[Unit Price]]*Table13[[#This Row],[Quantity ordered]]</f>
        <v>8160.84</v>
      </c>
      <c r="H268" s="1">
        <v>0.15</v>
      </c>
      <c r="I268" s="5">
        <v>0.15</v>
      </c>
      <c r="J2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68" s="6">
        <f>Table13[[#This Row],[Total Price(Before Discount)]]*Table13[[#This Row],[Discount]]</f>
        <v>1224.126</v>
      </c>
      <c r="L268" s="6">
        <f>Table13[[#This Row],[Total Price(Before Discount)]]-Table13[[#This Row],[Discount Amount]]</f>
        <v>6936.7139999999999</v>
      </c>
      <c r="M268" s="6" t="str">
        <f>IF(Table13[[#This Row],[Total Price(After Discount)]]&gt;=5000, "High Order", "Low order")</f>
        <v>High Order</v>
      </c>
      <c r="N268" s="2">
        <v>42175</v>
      </c>
      <c r="O268" s="2" t="str">
        <f>TEXT(Table13[[#This Row],[Order Date]],"dddd")</f>
        <v>Saturday</v>
      </c>
      <c r="P268" s="2" t="str">
        <f>TEXT(Table13[[#This Row],[Order Date]],"mmmm")</f>
        <v>June</v>
      </c>
      <c r="Q268" s="2" t="str">
        <f>TEXT(Table13[[#This Row],[Order Date]],"yyyy")</f>
        <v>2015</v>
      </c>
      <c r="R268" s="2" t="str">
        <f>TEXT(Table13[[#This Row],[Order Date]], "mmmm yyyy")</f>
        <v>June 2015</v>
      </c>
      <c r="S268" s="2">
        <v>42177</v>
      </c>
      <c r="T268" s="1" t="s">
        <v>41</v>
      </c>
      <c r="U268" s="1">
        <f>Table13[[#This Row],[Ship Date]]-Table13[[#This Row],[Order Date]]</f>
        <v>2</v>
      </c>
      <c r="V268" s="1" t="str">
        <f>IF(Table13[[#This Row],[Days to Ship]]&lt;=1, "Fast", IF(Table13[[#This Row],[Days to Ship]]&lt;=3, "Meduim", "High"))</f>
        <v>Meduim</v>
      </c>
      <c r="W268" s="1">
        <v>98115</v>
      </c>
      <c r="X268" s="1" t="s">
        <v>32</v>
      </c>
      <c r="Y268" s="1" t="s">
        <v>160</v>
      </c>
      <c r="Z268" s="1" t="s">
        <v>29</v>
      </c>
      <c r="AA268" s="1" t="s">
        <v>1097</v>
      </c>
      <c r="AB268" s="1" t="s">
        <v>73</v>
      </c>
      <c r="AC268" s="1" t="s">
        <v>74</v>
      </c>
      <c r="AD268" s="1" t="s">
        <v>104</v>
      </c>
      <c r="AE268" s="1" t="s">
        <v>36</v>
      </c>
      <c r="AF268" s="1"/>
      <c r="AK268" s="1"/>
    </row>
    <row r="269" spans="1:37" x14ac:dyDescent="0.35">
      <c r="A269" s="1">
        <v>494</v>
      </c>
      <c r="B269" s="1" t="str">
        <f>VLOOKUP(Table13[[#This Row],[Customer ID]],'Customer Lookup'!A:B,2,)</f>
        <v>Jimmy Alston Holder</v>
      </c>
      <c r="C269" s="1">
        <v>88908</v>
      </c>
      <c r="D269" s="1" t="str">
        <f>_xlfn.XLOOKUP(Table13[[#This Row],[Product Sub-Category]],'Product Lookup'!A:A,'Product Lookup'!B:B)</f>
        <v>Paper</v>
      </c>
      <c r="E269" s="1">
        <v>6</v>
      </c>
      <c r="F269" s="4">
        <v>9.06</v>
      </c>
      <c r="G269" s="4">
        <f>Table13[[#This Row],[Unit Price]]*Table13[[#This Row],[Quantity ordered]]</f>
        <v>54.36</v>
      </c>
      <c r="H269" s="1">
        <v>0.05</v>
      </c>
      <c r="I269" s="5">
        <v>0.05</v>
      </c>
      <c r="J2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9" s="6">
        <f>Table13[[#This Row],[Total Price(Before Discount)]]*Table13[[#This Row],[Discount]]</f>
        <v>2.718</v>
      </c>
      <c r="L269" s="6">
        <f>Table13[[#This Row],[Total Price(Before Discount)]]-Table13[[#This Row],[Discount Amount]]</f>
        <v>51.641999999999996</v>
      </c>
      <c r="M269" s="6" t="str">
        <f>IF(Table13[[#This Row],[Total Price(After Discount)]]&gt;=5000, "High Order", "Low order")</f>
        <v>Low order</v>
      </c>
      <c r="N269" s="2">
        <v>42175</v>
      </c>
      <c r="O269" s="2" t="str">
        <f>TEXT(Table13[[#This Row],[Order Date]],"dddd")</f>
        <v>Saturday</v>
      </c>
      <c r="P269" s="2" t="str">
        <f>TEXT(Table13[[#This Row],[Order Date]],"mmmm")</f>
        <v>June</v>
      </c>
      <c r="Q269" s="2" t="str">
        <f>TEXT(Table13[[#This Row],[Order Date]],"yyyy")</f>
        <v>2015</v>
      </c>
      <c r="R269" s="2" t="str">
        <f>TEXT(Table13[[#This Row],[Order Date]], "mmmm yyyy")</f>
        <v>June 2015</v>
      </c>
      <c r="S269" s="2">
        <v>42177</v>
      </c>
      <c r="T269" s="1" t="s">
        <v>31</v>
      </c>
      <c r="U269" s="1">
        <f>Table13[[#This Row],[Ship Date]]-Table13[[#This Row],[Order Date]]</f>
        <v>2</v>
      </c>
      <c r="V269" s="1" t="str">
        <f>IF(Table13[[#This Row],[Days to Ship]]&lt;=1, "Fast", IF(Table13[[#This Row],[Days to Ship]]&lt;=3, "Meduim", "High"))</f>
        <v>Meduim</v>
      </c>
      <c r="W269" s="1">
        <v>98115</v>
      </c>
      <c r="X269" s="1" t="s">
        <v>32</v>
      </c>
      <c r="Y269" s="1" t="s">
        <v>160</v>
      </c>
      <c r="Z269" s="1" t="s">
        <v>29</v>
      </c>
      <c r="AA269" s="1" t="s">
        <v>2245</v>
      </c>
      <c r="AB269" s="1" t="s">
        <v>58</v>
      </c>
      <c r="AC269" s="1" t="s">
        <v>83</v>
      </c>
      <c r="AD269" s="1" t="s">
        <v>104</v>
      </c>
      <c r="AE269" s="1" t="s">
        <v>53</v>
      </c>
      <c r="AF269" s="1"/>
      <c r="AK269" s="1"/>
    </row>
    <row r="270" spans="1:37" x14ac:dyDescent="0.35">
      <c r="A270" s="1">
        <v>497</v>
      </c>
      <c r="B270" s="1" t="str">
        <f>VLOOKUP(Table13[[#This Row],[Customer ID]],'Customer Lookup'!A:B,2,)</f>
        <v>Steve McKee</v>
      </c>
      <c r="C270" s="1">
        <v>90706</v>
      </c>
      <c r="D270" s="1" t="str">
        <f>_xlfn.XLOOKUP(Table13[[#This Row],[Product Sub-Category]],'Product Lookup'!A:A,'Product Lookup'!B:B)</f>
        <v>Computer Peripherals</v>
      </c>
      <c r="E270" s="1">
        <v>35</v>
      </c>
      <c r="F270" s="4">
        <v>152.47999999999999</v>
      </c>
      <c r="G270" s="4">
        <f>Table13[[#This Row],[Unit Price]]*Table13[[#This Row],[Quantity ordered]]</f>
        <v>5336.7999999999993</v>
      </c>
      <c r="H270" s="1">
        <v>0.1</v>
      </c>
      <c r="I270" s="5">
        <v>0.1</v>
      </c>
      <c r="J2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70" s="6">
        <f>Table13[[#This Row],[Total Price(Before Discount)]]*Table13[[#This Row],[Discount]]</f>
        <v>533.67999999999995</v>
      </c>
      <c r="L270" s="6">
        <f>Table13[[#This Row],[Total Price(Before Discount)]]-Table13[[#This Row],[Discount Amount]]</f>
        <v>4803.119999999999</v>
      </c>
      <c r="M270" s="6" t="str">
        <f>IF(Table13[[#This Row],[Total Price(After Discount)]]&gt;=5000, "High Order", "Low order")</f>
        <v>Low order</v>
      </c>
      <c r="N270" s="2">
        <v>42138</v>
      </c>
      <c r="O270" s="2" t="str">
        <f>TEXT(Table13[[#This Row],[Order Date]],"dddd")</f>
        <v>Thursday</v>
      </c>
      <c r="P270" s="2" t="str">
        <f>TEXT(Table13[[#This Row],[Order Date]],"mmmm")</f>
        <v>May</v>
      </c>
      <c r="Q270" s="2" t="str">
        <f>TEXT(Table13[[#This Row],[Order Date]],"yyyy")</f>
        <v>2015</v>
      </c>
      <c r="R270" s="2" t="str">
        <f>TEXT(Table13[[#This Row],[Order Date]], "mmmm yyyy")</f>
        <v>May 2015</v>
      </c>
      <c r="S270" s="2">
        <v>42140</v>
      </c>
      <c r="T270" s="1" t="s">
        <v>41</v>
      </c>
      <c r="U270" s="1">
        <f>Table13[[#This Row],[Ship Date]]-Table13[[#This Row],[Order Date]]</f>
        <v>2</v>
      </c>
      <c r="V270" s="1" t="str">
        <f>IF(Table13[[#This Row],[Days to Ship]]&lt;=1, "Fast", IF(Table13[[#This Row],[Days to Ship]]&lt;=3, "Meduim", "High"))</f>
        <v>Meduim</v>
      </c>
      <c r="W270" s="1">
        <v>37130</v>
      </c>
      <c r="X270" s="1" t="s">
        <v>32</v>
      </c>
      <c r="Y270" s="1" t="s">
        <v>346</v>
      </c>
      <c r="Z270" s="1" t="s">
        <v>184</v>
      </c>
      <c r="AA270" s="1" t="s">
        <v>2245</v>
      </c>
      <c r="AB270" s="1" t="s">
        <v>73</v>
      </c>
      <c r="AC270" s="1" t="s">
        <v>144</v>
      </c>
      <c r="AD270" s="1" t="s">
        <v>51</v>
      </c>
      <c r="AE270" s="1" t="s">
        <v>53</v>
      </c>
      <c r="AF270" s="1"/>
      <c r="AK270" s="1"/>
    </row>
    <row r="271" spans="1:37" x14ac:dyDescent="0.35">
      <c r="A271" s="1">
        <v>507</v>
      </c>
      <c r="B271" s="1" t="str">
        <f>VLOOKUP(Table13[[#This Row],[Customer ID]],'Customer Lookup'!A:B,2,)</f>
        <v>Carol Saunders</v>
      </c>
      <c r="C271" s="1">
        <v>87357</v>
      </c>
      <c r="D271" s="1" t="str">
        <f>_xlfn.XLOOKUP(Table13[[#This Row],[Product Sub-Category]],'Product Lookup'!A:A,'Product Lookup'!B:B)</f>
        <v>Paper</v>
      </c>
      <c r="E271" s="1">
        <v>11</v>
      </c>
      <c r="F271" s="4">
        <v>55.98</v>
      </c>
      <c r="G271" s="4">
        <f>Table13[[#This Row],[Unit Price]]*Table13[[#This Row],[Quantity ordered]]</f>
        <v>615.78</v>
      </c>
      <c r="H271" s="1">
        <v>0.05</v>
      </c>
      <c r="I271" s="5">
        <v>0.05</v>
      </c>
      <c r="J2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1" s="6">
        <f>Table13[[#This Row],[Total Price(Before Discount)]]*Table13[[#This Row],[Discount]]</f>
        <v>30.789000000000001</v>
      </c>
      <c r="L271" s="6">
        <f>Table13[[#This Row],[Total Price(Before Discount)]]-Table13[[#This Row],[Discount Amount]]</f>
        <v>584.99099999999999</v>
      </c>
      <c r="M271" s="6" t="str">
        <f>IF(Table13[[#This Row],[Total Price(After Discount)]]&gt;=5000, "High Order", "Low order")</f>
        <v>Low order</v>
      </c>
      <c r="N271" s="2">
        <v>42112</v>
      </c>
      <c r="O271" s="2" t="str">
        <f>TEXT(Table13[[#This Row],[Order Date]],"dddd")</f>
        <v>Saturday</v>
      </c>
      <c r="P271" s="2" t="str">
        <f>TEXT(Table13[[#This Row],[Order Date]],"mmmm")</f>
        <v>April</v>
      </c>
      <c r="Q271" s="2" t="str">
        <f>TEXT(Table13[[#This Row],[Order Date]],"yyyy")</f>
        <v>2015</v>
      </c>
      <c r="R271" s="2" t="str">
        <f>TEXT(Table13[[#This Row],[Order Date]], "mmmm yyyy")</f>
        <v>April 2015</v>
      </c>
      <c r="S271" s="2">
        <v>42114</v>
      </c>
      <c r="T271" s="1" t="s">
        <v>41</v>
      </c>
      <c r="U271" s="1">
        <f>Table13[[#This Row],[Ship Date]]-Table13[[#This Row],[Order Date]]</f>
        <v>2</v>
      </c>
      <c r="V271" s="1" t="str">
        <f>IF(Table13[[#This Row],[Days to Ship]]&lt;=1, "Fast", IF(Table13[[#This Row],[Days to Ship]]&lt;=3, "Meduim", "High"))</f>
        <v>Meduim</v>
      </c>
      <c r="W271" s="1">
        <v>42104</v>
      </c>
      <c r="X271" s="1" t="s">
        <v>22</v>
      </c>
      <c r="Y271" s="1" t="s">
        <v>348</v>
      </c>
      <c r="Z271" s="1" t="s">
        <v>347</v>
      </c>
      <c r="AA271" s="1" t="s">
        <v>2245</v>
      </c>
      <c r="AB271" s="1" t="s">
        <v>58</v>
      </c>
      <c r="AC271" s="1" t="s">
        <v>83</v>
      </c>
      <c r="AD271" s="1" t="s">
        <v>81</v>
      </c>
      <c r="AE271" s="1" t="s">
        <v>53</v>
      </c>
      <c r="AF271" s="1"/>
      <c r="AK271" s="1"/>
    </row>
    <row r="272" spans="1:37" x14ac:dyDescent="0.35">
      <c r="A272" s="1">
        <v>507</v>
      </c>
      <c r="B272" s="1" t="str">
        <f>VLOOKUP(Table13[[#This Row],[Customer ID]],'Customer Lookup'!A:B,2,)</f>
        <v>Carol Saunders</v>
      </c>
      <c r="C272" s="1">
        <v>87357</v>
      </c>
      <c r="D272" s="1" t="str">
        <f>_xlfn.XLOOKUP(Table13[[#This Row],[Product Sub-Category]],'Product Lookup'!A:A,'Product Lookup'!B:B)</f>
        <v>Telephones</v>
      </c>
      <c r="E272" s="1">
        <v>17</v>
      </c>
      <c r="F272" s="4">
        <v>65.989999999999995</v>
      </c>
      <c r="G272" s="4">
        <f>Table13[[#This Row],[Unit Price]]*Table13[[#This Row],[Quantity ordered]]</f>
        <v>1121.83</v>
      </c>
      <c r="H272" s="1">
        <v>0.05</v>
      </c>
      <c r="I272" s="5">
        <v>0.05</v>
      </c>
      <c r="J2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2" s="6">
        <f>Table13[[#This Row],[Total Price(Before Discount)]]*Table13[[#This Row],[Discount]]</f>
        <v>56.091499999999996</v>
      </c>
      <c r="L272" s="6">
        <f>Table13[[#This Row],[Total Price(Before Discount)]]-Table13[[#This Row],[Discount Amount]]</f>
        <v>1065.7384999999999</v>
      </c>
      <c r="M272" s="6" t="str">
        <f>IF(Table13[[#This Row],[Total Price(After Discount)]]&gt;=5000, "High Order", "Low order")</f>
        <v>Low order</v>
      </c>
      <c r="N272" s="2">
        <v>42112</v>
      </c>
      <c r="O272" s="2" t="str">
        <f>TEXT(Table13[[#This Row],[Order Date]],"dddd")</f>
        <v>Saturday</v>
      </c>
      <c r="P272" s="2" t="str">
        <f>TEXT(Table13[[#This Row],[Order Date]],"mmmm")</f>
        <v>April</v>
      </c>
      <c r="Q272" s="2" t="str">
        <f>TEXT(Table13[[#This Row],[Order Date]],"yyyy")</f>
        <v>2015</v>
      </c>
      <c r="R272" s="2" t="str">
        <f>TEXT(Table13[[#This Row],[Order Date]], "mmmm yyyy")</f>
        <v>April 2015</v>
      </c>
      <c r="S272" s="2">
        <v>42113</v>
      </c>
      <c r="T272" s="1" t="s">
        <v>41</v>
      </c>
      <c r="U272" s="1">
        <f>Table13[[#This Row],[Ship Date]]-Table13[[#This Row],[Order Date]]</f>
        <v>1</v>
      </c>
      <c r="V272" s="1" t="str">
        <f>IF(Table13[[#This Row],[Days to Ship]]&lt;=1, "Fast", IF(Table13[[#This Row],[Days to Ship]]&lt;=3, "Meduim", "High"))</f>
        <v>Fast</v>
      </c>
      <c r="W272" s="1">
        <v>42104</v>
      </c>
      <c r="X272" s="1" t="s">
        <v>32</v>
      </c>
      <c r="Y272" s="1" t="s">
        <v>348</v>
      </c>
      <c r="Z272" s="1" t="s">
        <v>347</v>
      </c>
      <c r="AA272" s="1" t="s">
        <v>2245</v>
      </c>
      <c r="AB272" s="1" t="s">
        <v>73</v>
      </c>
      <c r="AC272" s="1" t="s">
        <v>2234</v>
      </c>
      <c r="AD272" s="1" t="s">
        <v>81</v>
      </c>
      <c r="AE272" s="1" t="s">
        <v>53</v>
      </c>
      <c r="AF272" s="1"/>
      <c r="AK272" s="1"/>
    </row>
    <row r="273" spans="1:37" x14ac:dyDescent="0.35">
      <c r="A273" s="1">
        <v>508</v>
      </c>
      <c r="B273" s="1" t="str">
        <f>VLOOKUP(Table13[[#This Row],[Customer ID]],'Customer Lookup'!A:B,2,)</f>
        <v>Cameron Owens</v>
      </c>
      <c r="C273" s="1">
        <v>87356</v>
      </c>
      <c r="D273" s="1" t="str">
        <f>_xlfn.XLOOKUP(Table13[[#This Row],[Product Sub-Category]],'Product Lookup'!A:A,'Product Lookup'!B:B)</f>
        <v>Storage</v>
      </c>
      <c r="E273" s="1">
        <v>5</v>
      </c>
      <c r="F273" s="4">
        <v>20.98</v>
      </c>
      <c r="G273" s="4">
        <f>Table13[[#This Row],[Unit Price]]*Table13[[#This Row],[Quantity ordered]]</f>
        <v>104.9</v>
      </c>
      <c r="H273" s="1">
        <v>0.05</v>
      </c>
      <c r="I273" s="5">
        <v>0.05</v>
      </c>
      <c r="J2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3" s="6">
        <f>Table13[[#This Row],[Total Price(Before Discount)]]*Table13[[#This Row],[Discount]]</f>
        <v>5.245000000000001</v>
      </c>
      <c r="L273" s="6">
        <f>Table13[[#This Row],[Total Price(Before Discount)]]-Table13[[#This Row],[Discount Amount]]</f>
        <v>99.655000000000001</v>
      </c>
      <c r="M273" s="6" t="str">
        <f>IF(Table13[[#This Row],[Total Price(After Discount)]]&gt;=5000, "High Order", "Low order")</f>
        <v>Low order</v>
      </c>
      <c r="N273" s="2">
        <v>42058</v>
      </c>
      <c r="O273" s="2" t="str">
        <f>TEXT(Table13[[#This Row],[Order Date]],"dddd")</f>
        <v>Monday</v>
      </c>
      <c r="P273" s="2" t="str">
        <f>TEXT(Table13[[#This Row],[Order Date]],"mmmm")</f>
        <v>February</v>
      </c>
      <c r="Q273" s="2" t="str">
        <f>TEXT(Table13[[#This Row],[Order Date]],"yyyy")</f>
        <v>2015</v>
      </c>
      <c r="R273" s="2" t="str">
        <f>TEXT(Table13[[#This Row],[Order Date]], "mmmm yyyy")</f>
        <v>February 2015</v>
      </c>
      <c r="S273" s="2">
        <v>42058</v>
      </c>
      <c r="T273" s="1" t="s">
        <v>21</v>
      </c>
      <c r="U273" s="1">
        <f>Table13[[#This Row],[Ship Date]]-Table13[[#This Row],[Order Date]]</f>
        <v>0</v>
      </c>
      <c r="V273" s="1" t="str">
        <f>IF(Table13[[#This Row],[Days to Ship]]&lt;=1, "Fast", IF(Table13[[#This Row],[Days to Ship]]&lt;=3, "Meduim", "High"))</f>
        <v>Fast</v>
      </c>
      <c r="W273" s="1">
        <v>41011</v>
      </c>
      <c r="X273" s="1" t="s">
        <v>32</v>
      </c>
      <c r="Y273" s="1" t="s">
        <v>350</v>
      </c>
      <c r="Z273" s="1" t="s">
        <v>347</v>
      </c>
      <c r="AA273" s="1" t="s">
        <v>2245</v>
      </c>
      <c r="AB273" s="1" t="s">
        <v>58</v>
      </c>
      <c r="AC273" s="1" t="s">
        <v>119</v>
      </c>
      <c r="AD273" s="1" t="s">
        <v>81</v>
      </c>
      <c r="AE273" s="1" t="s">
        <v>36</v>
      </c>
      <c r="AF273" s="1"/>
      <c r="AK273" s="1"/>
    </row>
    <row r="274" spans="1:37" x14ac:dyDescent="0.35">
      <c r="A274" s="1">
        <v>508</v>
      </c>
      <c r="B274" s="1" t="str">
        <f>VLOOKUP(Table13[[#This Row],[Customer ID]],'Customer Lookup'!A:B,2,)</f>
        <v>Cameron Owens</v>
      </c>
      <c r="C274" s="1">
        <v>87357</v>
      </c>
      <c r="D274" s="1" t="str">
        <f>_xlfn.XLOOKUP(Table13[[#This Row],[Product Sub-Category]],'Product Lookup'!A:A,'Product Lookup'!B:B)</f>
        <v>Chairs</v>
      </c>
      <c r="E274" s="1">
        <v>4</v>
      </c>
      <c r="F274" s="4">
        <v>128.24</v>
      </c>
      <c r="G274" s="4">
        <f>Table13[[#This Row],[Unit Price]]*Table13[[#This Row],[Quantity ordered]]</f>
        <v>512.96</v>
      </c>
      <c r="H274" s="1">
        <v>0.1</v>
      </c>
      <c r="I274" s="5">
        <v>0.1</v>
      </c>
      <c r="J2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74" s="6">
        <f>Table13[[#This Row],[Total Price(Before Discount)]]*Table13[[#This Row],[Discount]]</f>
        <v>51.296000000000006</v>
      </c>
      <c r="L274" s="6">
        <f>Table13[[#This Row],[Total Price(Before Discount)]]-Table13[[#This Row],[Discount Amount]]</f>
        <v>461.66400000000004</v>
      </c>
      <c r="M274" s="6" t="str">
        <f>IF(Table13[[#This Row],[Total Price(After Discount)]]&gt;=5000, "High Order", "Low order")</f>
        <v>Low order</v>
      </c>
      <c r="N274" s="2">
        <v>42112</v>
      </c>
      <c r="O274" s="2" t="str">
        <f>TEXT(Table13[[#This Row],[Order Date]],"dddd")</f>
        <v>Saturday</v>
      </c>
      <c r="P274" s="2" t="str">
        <f>TEXT(Table13[[#This Row],[Order Date]],"mmmm")</f>
        <v>April</v>
      </c>
      <c r="Q274" s="2" t="str">
        <f>TEXT(Table13[[#This Row],[Order Date]],"yyyy")</f>
        <v>2015</v>
      </c>
      <c r="R274" s="2" t="str">
        <f>TEXT(Table13[[#This Row],[Order Date]], "mmmm yyyy")</f>
        <v>April 2015</v>
      </c>
      <c r="S274" s="2">
        <v>42115</v>
      </c>
      <c r="T274" s="1" t="s">
        <v>41</v>
      </c>
      <c r="U274" s="1">
        <f>Table13[[#This Row],[Ship Date]]-Table13[[#This Row],[Order Date]]</f>
        <v>3</v>
      </c>
      <c r="V274" s="1" t="str">
        <f>IF(Table13[[#This Row],[Days to Ship]]&lt;=1, "Fast", IF(Table13[[#This Row],[Days to Ship]]&lt;=3, "Meduim", "High"))</f>
        <v>Meduim</v>
      </c>
      <c r="W274" s="1">
        <v>41011</v>
      </c>
      <c r="X274" s="1" t="s">
        <v>32</v>
      </c>
      <c r="Y274" s="1" t="s">
        <v>350</v>
      </c>
      <c r="Z274" s="1" t="s">
        <v>347</v>
      </c>
      <c r="AA274" s="1" t="s">
        <v>1097</v>
      </c>
      <c r="AB274" s="1" t="s">
        <v>34</v>
      </c>
      <c r="AC274" s="1" t="s">
        <v>35</v>
      </c>
      <c r="AD274" s="1" t="s">
        <v>81</v>
      </c>
      <c r="AE274" s="1" t="s">
        <v>75</v>
      </c>
      <c r="AF274" s="1"/>
      <c r="AK274" s="1"/>
    </row>
    <row r="275" spans="1:37" x14ac:dyDescent="0.35">
      <c r="A275" s="1">
        <v>510</v>
      </c>
      <c r="B275" s="1" t="str">
        <f>VLOOKUP(Table13[[#This Row],[Customer ID]],'Customer Lookup'!A:B,2,)</f>
        <v>Gregory Rao</v>
      </c>
      <c r="C275" s="1">
        <v>90058</v>
      </c>
      <c r="D275" s="1" t="str">
        <f>_xlfn.XLOOKUP(Table13[[#This Row],[Product Sub-Category]],'Product Lookup'!A:A,'Product Lookup'!B:B)</f>
        <v>Paper</v>
      </c>
      <c r="E275" s="1">
        <v>3</v>
      </c>
      <c r="F275" s="4">
        <v>48.04</v>
      </c>
      <c r="G275" s="4">
        <f>Table13[[#This Row],[Unit Price]]*Table13[[#This Row],[Quantity ordered]]</f>
        <v>144.12</v>
      </c>
      <c r="H275" s="1">
        <v>0.05</v>
      </c>
      <c r="I275" s="5">
        <v>0.05</v>
      </c>
      <c r="J2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5" s="6">
        <f>Table13[[#This Row],[Total Price(Before Discount)]]*Table13[[#This Row],[Discount]]</f>
        <v>7.2060000000000004</v>
      </c>
      <c r="L275" s="6">
        <f>Table13[[#This Row],[Total Price(Before Discount)]]-Table13[[#This Row],[Discount Amount]]</f>
        <v>136.91400000000002</v>
      </c>
      <c r="M275" s="6" t="str">
        <f>IF(Table13[[#This Row],[Total Price(After Discount)]]&gt;=5000, "High Order", "Low order")</f>
        <v>Low order</v>
      </c>
      <c r="N275" s="2">
        <v>42017</v>
      </c>
      <c r="O275" s="2" t="str">
        <f>TEXT(Table13[[#This Row],[Order Date]],"dddd")</f>
        <v>Tuesday</v>
      </c>
      <c r="P275" s="2" t="str">
        <f>TEXT(Table13[[#This Row],[Order Date]],"mmmm")</f>
        <v>January</v>
      </c>
      <c r="Q275" s="2" t="str">
        <f>TEXT(Table13[[#This Row],[Order Date]],"yyyy")</f>
        <v>2015</v>
      </c>
      <c r="R275" s="2" t="str">
        <f>TEXT(Table13[[#This Row],[Order Date]], "mmmm yyyy")</f>
        <v>January 2015</v>
      </c>
      <c r="S275" s="2">
        <v>42017</v>
      </c>
      <c r="T275" s="1" t="s">
        <v>98</v>
      </c>
      <c r="U275" s="1">
        <f>Table13[[#This Row],[Ship Date]]-Table13[[#This Row],[Order Date]]</f>
        <v>0</v>
      </c>
      <c r="V275" s="1" t="str">
        <f>IF(Table13[[#This Row],[Days to Ship]]&lt;=1, "Fast", IF(Table13[[#This Row],[Days to Ship]]&lt;=3, "Meduim", "High"))</f>
        <v>Fast</v>
      </c>
      <c r="W275" s="1">
        <v>95336</v>
      </c>
      <c r="X275" s="1" t="s">
        <v>32</v>
      </c>
      <c r="Y275" s="1" t="s">
        <v>351</v>
      </c>
      <c r="Z275" s="1" t="s">
        <v>37</v>
      </c>
      <c r="AA275" s="1" t="s">
        <v>1097</v>
      </c>
      <c r="AB275" s="1" t="s">
        <v>58</v>
      </c>
      <c r="AC275" s="1" t="s">
        <v>83</v>
      </c>
      <c r="AD275" s="1" t="s">
        <v>81</v>
      </c>
      <c r="AE275" s="1" t="s">
        <v>53</v>
      </c>
      <c r="AF275" s="1"/>
      <c r="AK275" s="1"/>
    </row>
    <row r="276" spans="1:37" x14ac:dyDescent="0.35">
      <c r="A276" s="1">
        <v>510</v>
      </c>
      <c r="B276" s="1" t="str">
        <f>VLOOKUP(Table13[[#This Row],[Customer ID]],'Customer Lookup'!A:B,2,)</f>
        <v>Gregory Rao</v>
      </c>
      <c r="C276" s="1">
        <v>90059</v>
      </c>
      <c r="D276" s="1" t="str">
        <f>_xlfn.XLOOKUP(Table13[[#This Row],[Product Sub-Category]],'Product Lookup'!A:A,'Product Lookup'!B:B)</f>
        <v>Binders</v>
      </c>
      <c r="E276" s="1">
        <v>14</v>
      </c>
      <c r="F276" s="4">
        <v>6.37</v>
      </c>
      <c r="G276" s="4">
        <f>Table13[[#This Row],[Unit Price]]*Table13[[#This Row],[Quantity ordered]]</f>
        <v>89.18</v>
      </c>
      <c r="H276" s="1">
        <v>0.05</v>
      </c>
      <c r="I276" s="5">
        <v>0.05</v>
      </c>
      <c r="J2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6" s="6">
        <f>Table13[[#This Row],[Total Price(Before Discount)]]*Table13[[#This Row],[Discount]]</f>
        <v>4.4590000000000005</v>
      </c>
      <c r="L276" s="6">
        <f>Table13[[#This Row],[Total Price(Before Discount)]]-Table13[[#This Row],[Discount Amount]]</f>
        <v>84.721000000000004</v>
      </c>
      <c r="M276" s="6" t="str">
        <f>IF(Table13[[#This Row],[Total Price(After Discount)]]&gt;=5000, "High Order", "Low order")</f>
        <v>Low order</v>
      </c>
      <c r="N276" s="2">
        <v>42036</v>
      </c>
      <c r="O276" s="2" t="str">
        <f>TEXT(Table13[[#This Row],[Order Date]],"dddd")</f>
        <v>Sunday</v>
      </c>
      <c r="P276" s="2" t="str">
        <f>TEXT(Table13[[#This Row],[Order Date]],"mmmm")</f>
        <v>February</v>
      </c>
      <c r="Q276" s="2" t="str">
        <f>TEXT(Table13[[#This Row],[Order Date]],"yyyy")</f>
        <v>2015</v>
      </c>
      <c r="R276" s="2" t="str">
        <f>TEXT(Table13[[#This Row],[Order Date]], "mmmm yyyy")</f>
        <v>February 2015</v>
      </c>
      <c r="S276" s="2">
        <v>42037</v>
      </c>
      <c r="T276" s="1" t="s">
        <v>41</v>
      </c>
      <c r="U276" s="1">
        <f>Table13[[#This Row],[Ship Date]]-Table13[[#This Row],[Order Date]]</f>
        <v>1</v>
      </c>
      <c r="V276" s="1" t="str">
        <f>IF(Table13[[#This Row],[Days to Ship]]&lt;=1, "Fast", IF(Table13[[#This Row],[Days to Ship]]&lt;=3, "Meduim", "High"))</f>
        <v>Fast</v>
      </c>
      <c r="W276" s="1">
        <v>95336</v>
      </c>
      <c r="X276" s="1" t="s">
        <v>32</v>
      </c>
      <c r="Y276" s="1" t="s">
        <v>351</v>
      </c>
      <c r="Z276" s="1" t="s">
        <v>37</v>
      </c>
      <c r="AA276" s="1" t="s">
        <v>2244</v>
      </c>
      <c r="AB276" s="1" t="s">
        <v>58</v>
      </c>
      <c r="AC276" s="1" t="s">
        <v>2236</v>
      </c>
      <c r="AD276" s="1" t="s">
        <v>81</v>
      </c>
      <c r="AE276" s="1" t="s">
        <v>53</v>
      </c>
      <c r="AF276" s="1"/>
      <c r="AK276" s="1"/>
    </row>
    <row r="277" spans="1:37" x14ac:dyDescent="0.35">
      <c r="A277" s="1">
        <v>518</v>
      </c>
      <c r="B277" s="1" t="str">
        <f>VLOOKUP(Table13[[#This Row],[Customer ID]],'Customer Lookup'!A:B,2,)</f>
        <v>Mark Ritchie</v>
      </c>
      <c r="C277" s="1">
        <v>90867</v>
      </c>
      <c r="D277" s="1" t="str">
        <f>_xlfn.XLOOKUP(Table13[[#This Row],[Product Sub-Category]],'Product Lookup'!A:A,'Product Lookup'!B:B)</f>
        <v>Furnishings</v>
      </c>
      <c r="E277" s="1">
        <v>16</v>
      </c>
      <c r="F277" s="4">
        <v>12.64</v>
      </c>
      <c r="G277" s="4">
        <f>Table13[[#This Row],[Unit Price]]*Table13[[#This Row],[Quantity ordered]]</f>
        <v>202.24</v>
      </c>
      <c r="H277" s="1">
        <v>0.05</v>
      </c>
      <c r="I277" s="5">
        <v>0.05</v>
      </c>
      <c r="J2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7" s="6">
        <f>Table13[[#This Row],[Total Price(Before Discount)]]*Table13[[#This Row],[Discount]]</f>
        <v>10.112000000000002</v>
      </c>
      <c r="L277" s="6">
        <f>Table13[[#This Row],[Total Price(Before Discount)]]-Table13[[#This Row],[Discount Amount]]</f>
        <v>192.12800000000001</v>
      </c>
      <c r="M277" s="6" t="str">
        <f>IF(Table13[[#This Row],[Total Price(After Discount)]]&gt;=5000, "High Order", "Low order")</f>
        <v>Low order</v>
      </c>
      <c r="N277" s="2">
        <v>42160</v>
      </c>
      <c r="O277" s="2" t="str">
        <f>TEXT(Table13[[#This Row],[Order Date]],"dddd")</f>
        <v>Friday</v>
      </c>
      <c r="P277" s="2" t="str">
        <f>TEXT(Table13[[#This Row],[Order Date]],"mmmm")</f>
        <v>June</v>
      </c>
      <c r="Q277" s="2" t="str">
        <f>TEXT(Table13[[#This Row],[Order Date]],"yyyy")</f>
        <v>2015</v>
      </c>
      <c r="R277" s="2" t="str">
        <f>TEXT(Table13[[#This Row],[Order Date]], "mmmm yyyy")</f>
        <v>June 2015</v>
      </c>
      <c r="S277" s="2">
        <v>42167</v>
      </c>
      <c r="T277" s="1" t="s">
        <v>98</v>
      </c>
      <c r="U277" s="1">
        <f>Table13[[#This Row],[Ship Date]]-Table13[[#This Row],[Order Date]]</f>
        <v>7</v>
      </c>
      <c r="V277" s="1" t="str">
        <f>IF(Table13[[#This Row],[Days to Ship]]&lt;=1, "Fast", IF(Table13[[#This Row],[Days to Ship]]&lt;=3, "Meduim", "High"))</f>
        <v>High</v>
      </c>
      <c r="W277" s="1">
        <v>63105</v>
      </c>
      <c r="X277" s="1" t="s">
        <v>32</v>
      </c>
      <c r="Y277" s="1" t="s">
        <v>307</v>
      </c>
      <c r="Z277" s="1" t="s">
        <v>306</v>
      </c>
      <c r="AA277" s="1" t="s">
        <v>1097</v>
      </c>
      <c r="AB277" s="1" t="s">
        <v>34</v>
      </c>
      <c r="AC277" s="1" t="s">
        <v>52</v>
      </c>
      <c r="AD277" s="1" t="s">
        <v>42</v>
      </c>
      <c r="AE277" s="1" t="s">
        <v>44</v>
      </c>
      <c r="AF277" s="1"/>
      <c r="AK277" s="1"/>
    </row>
    <row r="278" spans="1:37" x14ac:dyDescent="0.35">
      <c r="A278" s="1">
        <v>522</v>
      </c>
      <c r="B278" s="1" t="str">
        <f>VLOOKUP(Table13[[#This Row],[Customer ID]],'Customer Lookup'!A:B,2,)</f>
        <v>Aaron Riggs</v>
      </c>
      <c r="C278" s="1">
        <v>89327</v>
      </c>
      <c r="D278" s="1" t="str">
        <f>_xlfn.XLOOKUP(Table13[[#This Row],[Product Sub-Category]],'Product Lookup'!A:A,'Product Lookup'!B:B)</f>
        <v>Office Machines</v>
      </c>
      <c r="E278" s="1">
        <v>3</v>
      </c>
      <c r="F278" s="4">
        <v>150.97999999999999</v>
      </c>
      <c r="G278" s="4">
        <f>Table13[[#This Row],[Unit Price]]*Table13[[#This Row],[Quantity ordered]]</f>
        <v>452.93999999999994</v>
      </c>
      <c r="H278" s="1">
        <v>0.1</v>
      </c>
      <c r="I278" s="5">
        <v>0.1</v>
      </c>
      <c r="J2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78" s="6">
        <f>Table13[[#This Row],[Total Price(Before Discount)]]*Table13[[#This Row],[Discount]]</f>
        <v>45.293999999999997</v>
      </c>
      <c r="L278" s="6">
        <f>Table13[[#This Row],[Total Price(Before Discount)]]-Table13[[#This Row],[Discount Amount]]</f>
        <v>407.64599999999996</v>
      </c>
      <c r="M278" s="6" t="str">
        <f>IF(Table13[[#This Row],[Total Price(After Discount)]]&gt;=5000, "High Order", "Low order")</f>
        <v>Low order</v>
      </c>
      <c r="N278" s="2">
        <v>42177</v>
      </c>
      <c r="O278" s="2" t="str">
        <f>TEXT(Table13[[#This Row],[Order Date]],"dddd")</f>
        <v>Monday</v>
      </c>
      <c r="P278" s="2" t="str">
        <f>TEXT(Table13[[#This Row],[Order Date]],"mmmm")</f>
        <v>June</v>
      </c>
      <c r="Q278" s="2" t="str">
        <f>TEXT(Table13[[#This Row],[Order Date]],"yyyy")</f>
        <v>2015</v>
      </c>
      <c r="R278" s="2" t="str">
        <f>TEXT(Table13[[#This Row],[Order Date]], "mmmm yyyy")</f>
        <v>June 2015</v>
      </c>
      <c r="S278" s="2">
        <v>42179</v>
      </c>
      <c r="T278" s="1" t="s">
        <v>50</v>
      </c>
      <c r="U278" s="1">
        <f>Table13[[#This Row],[Ship Date]]-Table13[[#This Row],[Order Date]]</f>
        <v>2</v>
      </c>
      <c r="V278" s="1" t="str">
        <f>IF(Table13[[#This Row],[Days to Ship]]&lt;=1, "Fast", IF(Table13[[#This Row],[Days to Ship]]&lt;=3, "Meduim", "High"))</f>
        <v>Meduim</v>
      </c>
      <c r="W278" s="1">
        <v>97756</v>
      </c>
      <c r="X278" s="1" t="s">
        <v>22</v>
      </c>
      <c r="Y278" s="1" t="s">
        <v>105</v>
      </c>
      <c r="Z278" s="1" t="s">
        <v>90</v>
      </c>
      <c r="AA278" s="1" t="s">
        <v>1097</v>
      </c>
      <c r="AB278" s="1" t="s">
        <v>73</v>
      </c>
      <c r="AC278" s="1" t="s">
        <v>74</v>
      </c>
      <c r="AD278" s="1" t="s">
        <v>51</v>
      </c>
      <c r="AE278" s="1" t="s">
        <v>75</v>
      </c>
      <c r="AF278" s="1"/>
      <c r="AK278" s="1"/>
    </row>
    <row r="279" spans="1:37" x14ac:dyDescent="0.35">
      <c r="A279" s="1">
        <v>522</v>
      </c>
      <c r="B279" s="1" t="str">
        <f>VLOOKUP(Table13[[#This Row],[Customer ID]],'Customer Lookup'!A:B,2,)</f>
        <v>Aaron Riggs</v>
      </c>
      <c r="C279" s="1">
        <v>89327</v>
      </c>
      <c r="D279" s="1" t="str">
        <f>_xlfn.XLOOKUP(Table13[[#This Row],[Product Sub-Category]],'Product Lookup'!A:A,'Product Lookup'!B:B)</f>
        <v>Paper</v>
      </c>
      <c r="E279" s="1">
        <v>1</v>
      </c>
      <c r="F279" s="4">
        <v>5.43</v>
      </c>
      <c r="G279" s="4">
        <f>Table13[[#This Row],[Unit Price]]*Table13[[#This Row],[Quantity ordered]]</f>
        <v>5.43</v>
      </c>
      <c r="H279" s="1">
        <v>0.05</v>
      </c>
      <c r="I279" s="5">
        <v>0.05</v>
      </c>
      <c r="J2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9" s="6">
        <f>Table13[[#This Row],[Total Price(Before Discount)]]*Table13[[#This Row],[Discount]]</f>
        <v>0.27150000000000002</v>
      </c>
      <c r="L279" s="6">
        <f>Table13[[#This Row],[Total Price(Before Discount)]]-Table13[[#This Row],[Discount Amount]]</f>
        <v>5.1585000000000001</v>
      </c>
      <c r="M279" s="6" t="str">
        <f>IF(Table13[[#This Row],[Total Price(After Discount)]]&gt;=5000, "High Order", "Low order")</f>
        <v>Low order</v>
      </c>
      <c r="N279" s="2">
        <v>42177</v>
      </c>
      <c r="O279" s="2" t="str">
        <f>TEXT(Table13[[#This Row],[Order Date]],"dddd")</f>
        <v>Monday</v>
      </c>
      <c r="P279" s="2" t="str">
        <f>TEXT(Table13[[#This Row],[Order Date]],"mmmm")</f>
        <v>June</v>
      </c>
      <c r="Q279" s="2" t="str">
        <f>TEXT(Table13[[#This Row],[Order Date]],"yyyy")</f>
        <v>2015</v>
      </c>
      <c r="R279" s="2" t="str">
        <f>TEXT(Table13[[#This Row],[Order Date]], "mmmm yyyy")</f>
        <v>June 2015</v>
      </c>
      <c r="S279" s="2">
        <v>42179</v>
      </c>
      <c r="T279" s="1" t="s">
        <v>50</v>
      </c>
      <c r="U279" s="1">
        <f>Table13[[#This Row],[Ship Date]]-Table13[[#This Row],[Order Date]]</f>
        <v>2</v>
      </c>
      <c r="V279" s="1" t="str">
        <f>IF(Table13[[#This Row],[Days to Ship]]&lt;=1, "Fast", IF(Table13[[#This Row],[Days to Ship]]&lt;=3, "Meduim", "High"))</f>
        <v>Meduim</v>
      </c>
      <c r="W279" s="1">
        <v>97756</v>
      </c>
      <c r="X279" s="1" t="s">
        <v>32</v>
      </c>
      <c r="Y279" s="1" t="s">
        <v>105</v>
      </c>
      <c r="Z279" s="1" t="s">
        <v>90</v>
      </c>
      <c r="AA279" s="1" t="s">
        <v>1097</v>
      </c>
      <c r="AB279" s="1" t="s">
        <v>58</v>
      </c>
      <c r="AC279" s="1" t="s">
        <v>83</v>
      </c>
      <c r="AD279" s="1" t="s">
        <v>51</v>
      </c>
      <c r="AE279" s="1" t="s">
        <v>26</v>
      </c>
      <c r="AF279" s="1"/>
      <c r="AK279" s="1"/>
    </row>
    <row r="280" spans="1:37" x14ac:dyDescent="0.35">
      <c r="A280" s="1">
        <v>522</v>
      </c>
      <c r="B280" s="1" t="str">
        <f>VLOOKUP(Table13[[#This Row],[Customer ID]],'Customer Lookup'!A:B,2,)</f>
        <v>Aaron Riggs</v>
      </c>
      <c r="C280" s="1">
        <v>89327</v>
      </c>
      <c r="D280" s="1" t="str">
        <f>_xlfn.XLOOKUP(Table13[[#This Row],[Product Sub-Category]],'Product Lookup'!A:A,'Product Lookup'!B:B)</f>
        <v>Tables</v>
      </c>
      <c r="E280" s="1">
        <v>21</v>
      </c>
      <c r="F280" s="4">
        <v>179.29</v>
      </c>
      <c r="G280" s="4">
        <f>Table13[[#This Row],[Unit Price]]*Table13[[#This Row],[Quantity ordered]]</f>
        <v>3765.0899999999997</v>
      </c>
      <c r="H280" s="1">
        <v>0.1</v>
      </c>
      <c r="I280" s="5">
        <v>0.1</v>
      </c>
      <c r="J2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80" s="6">
        <f>Table13[[#This Row],[Total Price(Before Discount)]]*Table13[[#This Row],[Discount]]</f>
        <v>376.50900000000001</v>
      </c>
      <c r="L280" s="6">
        <f>Table13[[#This Row],[Total Price(Before Discount)]]-Table13[[#This Row],[Discount Amount]]</f>
        <v>3388.5809999999997</v>
      </c>
      <c r="M280" s="6" t="str">
        <f>IF(Table13[[#This Row],[Total Price(After Discount)]]&gt;=5000, "High Order", "Low order")</f>
        <v>Low order</v>
      </c>
      <c r="N280" s="2">
        <v>42177</v>
      </c>
      <c r="O280" s="2" t="str">
        <f>TEXT(Table13[[#This Row],[Order Date]],"dddd")</f>
        <v>Monday</v>
      </c>
      <c r="P280" s="2" t="str">
        <f>TEXT(Table13[[#This Row],[Order Date]],"mmmm")</f>
        <v>June</v>
      </c>
      <c r="Q280" s="2" t="str">
        <f>TEXT(Table13[[#This Row],[Order Date]],"yyyy")</f>
        <v>2015</v>
      </c>
      <c r="R280" s="2" t="str">
        <f>TEXT(Table13[[#This Row],[Order Date]], "mmmm yyyy")</f>
        <v>June 2015</v>
      </c>
      <c r="S280" s="2">
        <v>42178</v>
      </c>
      <c r="T280" s="1" t="s">
        <v>50</v>
      </c>
      <c r="U280" s="1">
        <f>Table13[[#This Row],[Ship Date]]-Table13[[#This Row],[Order Date]]</f>
        <v>1</v>
      </c>
      <c r="V280" s="1" t="str">
        <f>IF(Table13[[#This Row],[Days to Ship]]&lt;=1, "Fast", IF(Table13[[#This Row],[Days to Ship]]&lt;=3, "Meduim", "High"))</f>
        <v>Fast</v>
      </c>
      <c r="W280" s="1">
        <v>97756</v>
      </c>
      <c r="X280" s="1" t="s">
        <v>32</v>
      </c>
      <c r="Y280" s="1" t="s">
        <v>105</v>
      </c>
      <c r="Z280" s="1" t="s">
        <v>90</v>
      </c>
      <c r="AA280" s="1" t="s">
        <v>2245</v>
      </c>
      <c r="AB280" s="1" t="s">
        <v>34</v>
      </c>
      <c r="AC280" s="1" t="s">
        <v>123</v>
      </c>
      <c r="AD280" s="1" t="s">
        <v>51</v>
      </c>
      <c r="AE280" s="1" t="s">
        <v>108</v>
      </c>
      <c r="AF280" s="1"/>
      <c r="AK280" s="1"/>
    </row>
    <row r="281" spans="1:37" x14ac:dyDescent="0.35">
      <c r="A281" s="1">
        <v>524</v>
      </c>
      <c r="B281" s="1" t="str">
        <f>VLOOKUP(Table13[[#This Row],[Customer ID]],'Customer Lookup'!A:B,2,)</f>
        <v>Gina McKnight</v>
      </c>
      <c r="C281" s="1">
        <v>91127</v>
      </c>
      <c r="D281" s="1" t="str">
        <f>_xlfn.XLOOKUP(Table13[[#This Row],[Product Sub-Category]],'Product Lookup'!A:A,'Product Lookup'!B:B)</f>
        <v>Binders</v>
      </c>
      <c r="E281" s="1">
        <v>2</v>
      </c>
      <c r="F281" s="4">
        <v>1270.99</v>
      </c>
      <c r="G281" s="4">
        <f>Table13[[#This Row],[Unit Price]]*Table13[[#This Row],[Quantity ordered]]</f>
        <v>2541.98</v>
      </c>
      <c r="H281" s="1">
        <v>0.15</v>
      </c>
      <c r="I281" s="5">
        <v>0.15</v>
      </c>
      <c r="J2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81" s="6">
        <f>Table13[[#This Row],[Total Price(Before Discount)]]*Table13[[#This Row],[Discount]]</f>
        <v>381.29699999999997</v>
      </c>
      <c r="L281" s="6">
        <f>Table13[[#This Row],[Total Price(Before Discount)]]-Table13[[#This Row],[Discount Amount]]</f>
        <v>2160.683</v>
      </c>
      <c r="M281" s="6" t="str">
        <f>IF(Table13[[#This Row],[Total Price(After Discount)]]&gt;=5000, "High Order", "Low order")</f>
        <v>Low order</v>
      </c>
      <c r="N281" s="2">
        <v>42024</v>
      </c>
      <c r="O281" s="2" t="str">
        <f>TEXT(Table13[[#This Row],[Order Date]],"dddd")</f>
        <v>Tuesday</v>
      </c>
      <c r="P281" s="2" t="str">
        <f>TEXT(Table13[[#This Row],[Order Date]],"mmmm")</f>
        <v>January</v>
      </c>
      <c r="Q281" s="2" t="str">
        <f>TEXT(Table13[[#This Row],[Order Date]],"yyyy")</f>
        <v>2015</v>
      </c>
      <c r="R281" s="2" t="str">
        <f>TEXT(Table13[[#This Row],[Order Date]], "mmmm yyyy")</f>
        <v>January 2015</v>
      </c>
      <c r="S281" s="2">
        <v>42026</v>
      </c>
      <c r="T281" s="1" t="s">
        <v>31</v>
      </c>
      <c r="U281" s="1">
        <f>Table13[[#This Row],[Ship Date]]-Table13[[#This Row],[Order Date]]</f>
        <v>2</v>
      </c>
      <c r="V281" s="1" t="str">
        <f>IF(Table13[[#This Row],[Days to Ship]]&lt;=1, "Fast", IF(Table13[[#This Row],[Days to Ship]]&lt;=3, "Meduim", "High"))</f>
        <v>Meduim</v>
      </c>
      <c r="W281" s="1">
        <v>37922</v>
      </c>
      <c r="X281" s="1" t="s">
        <v>32</v>
      </c>
      <c r="Y281" s="1" t="s">
        <v>352</v>
      </c>
      <c r="Z281" s="1" t="s">
        <v>184</v>
      </c>
      <c r="AA281" s="1" t="s">
        <v>2245</v>
      </c>
      <c r="AB281" s="1" t="s">
        <v>58</v>
      </c>
      <c r="AC281" s="1" t="s">
        <v>2236</v>
      </c>
      <c r="AD281" s="1" t="s">
        <v>104</v>
      </c>
      <c r="AE281" s="1" t="s">
        <v>53</v>
      </c>
      <c r="AF281" s="1"/>
      <c r="AK281" s="1"/>
    </row>
    <row r="282" spans="1:37" x14ac:dyDescent="0.35">
      <c r="A282" s="1">
        <v>524</v>
      </c>
      <c r="B282" s="1" t="str">
        <f>VLOOKUP(Table13[[#This Row],[Customer ID]],'Customer Lookup'!A:B,2,)</f>
        <v>Gina McKnight</v>
      </c>
      <c r="C282" s="1">
        <v>91127</v>
      </c>
      <c r="D282" s="1" t="str">
        <f>_xlfn.XLOOKUP(Table13[[#This Row],[Product Sub-Category]],'Product Lookup'!A:A,'Product Lookup'!B:B)</f>
        <v>Office Machines</v>
      </c>
      <c r="E282" s="1">
        <v>1</v>
      </c>
      <c r="F282" s="4">
        <v>2036.48</v>
      </c>
      <c r="G282" s="4">
        <f>Table13[[#This Row],[Unit Price]]*Table13[[#This Row],[Quantity ordered]]</f>
        <v>2036.48</v>
      </c>
      <c r="H282" s="1">
        <v>0.15</v>
      </c>
      <c r="I282" s="5">
        <v>0.15</v>
      </c>
      <c r="J2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82" s="6">
        <f>Table13[[#This Row],[Total Price(Before Discount)]]*Table13[[#This Row],[Discount]]</f>
        <v>305.47199999999998</v>
      </c>
      <c r="L282" s="6">
        <f>Table13[[#This Row],[Total Price(Before Discount)]]-Table13[[#This Row],[Discount Amount]]</f>
        <v>1731.008</v>
      </c>
      <c r="M282" s="6" t="str">
        <f>IF(Table13[[#This Row],[Total Price(After Discount)]]&gt;=5000, "High Order", "Low order")</f>
        <v>Low order</v>
      </c>
      <c r="N282" s="2">
        <v>42024</v>
      </c>
      <c r="O282" s="2" t="str">
        <f>TEXT(Table13[[#This Row],[Order Date]],"dddd")</f>
        <v>Tuesday</v>
      </c>
      <c r="P282" s="2" t="str">
        <f>TEXT(Table13[[#This Row],[Order Date]],"mmmm")</f>
        <v>January</v>
      </c>
      <c r="Q282" s="2" t="str">
        <f>TEXT(Table13[[#This Row],[Order Date]],"yyyy")</f>
        <v>2015</v>
      </c>
      <c r="R282" s="2" t="str">
        <f>TEXT(Table13[[#This Row],[Order Date]], "mmmm yyyy")</f>
        <v>January 2015</v>
      </c>
      <c r="S282" s="2">
        <v>42026</v>
      </c>
      <c r="T282" s="1" t="s">
        <v>31</v>
      </c>
      <c r="U282" s="1">
        <f>Table13[[#This Row],[Ship Date]]-Table13[[#This Row],[Order Date]]</f>
        <v>2</v>
      </c>
      <c r="V282" s="1" t="str">
        <f>IF(Table13[[#This Row],[Days to Ship]]&lt;=1, "Fast", IF(Table13[[#This Row],[Days to Ship]]&lt;=3, "Meduim", "High"))</f>
        <v>Meduim</v>
      </c>
      <c r="W282" s="1">
        <v>37922</v>
      </c>
      <c r="X282" s="1" t="s">
        <v>32</v>
      </c>
      <c r="Y282" s="1" t="s">
        <v>352</v>
      </c>
      <c r="Z282" s="1" t="s">
        <v>184</v>
      </c>
      <c r="AA282" s="1" t="s">
        <v>1097</v>
      </c>
      <c r="AB282" s="1" t="s">
        <v>73</v>
      </c>
      <c r="AC282" s="1" t="s">
        <v>74</v>
      </c>
      <c r="AD282" s="1" t="s">
        <v>104</v>
      </c>
      <c r="AE282" s="1" t="s">
        <v>36</v>
      </c>
      <c r="AF282" s="1"/>
      <c r="AK282" s="1"/>
    </row>
    <row r="283" spans="1:37" x14ac:dyDescent="0.35">
      <c r="A283" s="1">
        <v>526</v>
      </c>
      <c r="B283" s="1" t="str">
        <f>VLOOKUP(Table13[[#This Row],[Customer ID]],'Customer Lookup'!A:B,2,)</f>
        <v>April Hu</v>
      </c>
      <c r="C283" s="1">
        <v>90026</v>
      </c>
      <c r="D283" s="1" t="str">
        <f>_xlfn.XLOOKUP(Table13[[#This Row],[Product Sub-Category]],'Product Lookup'!A:A,'Product Lookup'!B:B)</f>
        <v>Office Machines</v>
      </c>
      <c r="E283" s="1">
        <v>12</v>
      </c>
      <c r="F283" s="4">
        <v>17.98</v>
      </c>
      <c r="G283" s="4">
        <f>Table13[[#This Row],[Unit Price]]*Table13[[#This Row],[Quantity ordered]]</f>
        <v>215.76</v>
      </c>
      <c r="H283" s="1">
        <v>0.05</v>
      </c>
      <c r="I283" s="5">
        <v>0.05</v>
      </c>
      <c r="J2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3" s="6">
        <f>Table13[[#This Row],[Total Price(Before Discount)]]*Table13[[#This Row],[Discount]]</f>
        <v>10.788</v>
      </c>
      <c r="L283" s="6">
        <f>Table13[[#This Row],[Total Price(Before Discount)]]-Table13[[#This Row],[Discount Amount]]</f>
        <v>204.97199999999998</v>
      </c>
      <c r="M283" s="6" t="str">
        <f>IF(Table13[[#This Row],[Total Price(After Discount)]]&gt;=5000, "High Order", "Low order")</f>
        <v>Low order</v>
      </c>
      <c r="N283" s="2">
        <v>42149</v>
      </c>
      <c r="O283" s="2" t="str">
        <f>TEXT(Table13[[#This Row],[Order Date]],"dddd")</f>
        <v>Monday</v>
      </c>
      <c r="P283" s="2" t="str">
        <f>TEXT(Table13[[#This Row],[Order Date]],"mmmm")</f>
        <v>May</v>
      </c>
      <c r="Q283" s="2" t="str">
        <f>TEXT(Table13[[#This Row],[Order Date]],"yyyy")</f>
        <v>2015</v>
      </c>
      <c r="R283" s="2" t="str">
        <f>TEXT(Table13[[#This Row],[Order Date]], "mmmm yyyy")</f>
        <v>May 2015</v>
      </c>
      <c r="S283" s="2">
        <v>42151</v>
      </c>
      <c r="T283" s="1" t="s">
        <v>21</v>
      </c>
      <c r="U283" s="1">
        <f>Table13[[#This Row],[Ship Date]]-Table13[[#This Row],[Order Date]]</f>
        <v>2</v>
      </c>
      <c r="V283" s="1" t="str">
        <f>IF(Table13[[#This Row],[Days to Ship]]&lt;=1, "Fast", IF(Table13[[#This Row],[Days to Ship]]&lt;=3, "Meduim", "High"))</f>
        <v>Meduim</v>
      </c>
      <c r="W283" s="1">
        <v>85204</v>
      </c>
      <c r="X283" s="1" t="s">
        <v>32</v>
      </c>
      <c r="Y283" s="1" t="s">
        <v>353</v>
      </c>
      <c r="Z283" s="1" t="s">
        <v>250</v>
      </c>
      <c r="AA283" s="1" t="s">
        <v>1097</v>
      </c>
      <c r="AB283" s="1" t="s">
        <v>73</v>
      </c>
      <c r="AC283" s="1" t="s">
        <v>74</v>
      </c>
      <c r="AD283" s="1" t="s">
        <v>42</v>
      </c>
      <c r="AE283" s="1" t="s">
        <v>75</v>
      </c>
      <c r="AF283" s="1"/>
      <c r="AK283" s="1"/>
    </row>
    <row r="284" spans="1:37" x14ac:dyDescent="0.35">
      <c r="A284" s="1">
        <v>526</v>
      </c>
      <c r="B284" s="1" t="str">
        <f>VLOOKUP(Table13[[#This Row],[Customer ID]],'Customer Lookup'!A:B,2,)</f>
        <v>April Hu</v>
      </c>
      <c r="C284" s="1">
        <v>90027</v>
      </c>
      <c r="D284" s="1" t="str">
        <f>_xlfn.XLOOKUP(Table13[[#This Row],[Product Sub-Category]],'Product Lookup'!A:A,'Product Lookup'!B:B)</f>
        <v>Binders</v>
      </c>
      <c r="E284" s="1">
        <v>13</v>
      </c>
      <c r="F284" s="4">
        <v>1.88</v>
      </c>
      <c r="G284" s="4">
        <f>Table13[[#This Row],[Unit Price]]*Table13[[#This Row],[Quantity ordered]]</f>
        <v>24.439999999999998</v>
      </c>
      <c r="H284" s="1">
        <v>0.05</v>
      </c>
      <c r="I284" s="5">
        <v>0.05</v>
      </c>
      <c r="J2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4" s="6">
        <f>Table13[[#This Row],[Total Price(Before Discount)]]*Table13[[#This Row],[Discount]]</f>
        <v>1.222</v>
      </c>
      <c r="L284" s="6">
        <f>Table13[[#This Row],[Total Price(Before Discount)]]-Table13[[#This Row],[Discount Amount]]</f>
        <v>23.217999999999996</v>
      </c>
      <c r="M284" s="6" t="str">
        <f>IF(Table13[[#This Row],[Total Price(After Discount)]]&gt;=5000, "High Order", "Low order")</f>
        <v>Low order</v>
      </c>
      <c r="N284" s="2">
        <v>42021</v>
      </c>
      <c r="O284" s="2" t="str">
        <f>TEXT(Table13[[#This Row],[Order Date]],"dddd")</f>
        <v>Saturday</v>
      </c>
      <c r="P284" s="2" t="str">
        <f>TEXT(Table13[[#This Row],[Order Date]],"mmmm")</f>
        <v>January</v>
      </c>
      <c r="Q284" s="2" t="str">
        <f>TEXT(Table13[[#This Row],[Order Date]],"yyyy")</f>
        <v>2015</v>
      </c>
      <c r="R284" s="2" t="str">
        <f>TEXT(Table13[[#This Row],[Order Date]], "mmmm yyyy")</f>
        <v>January 2015</v>
      </c>
      <c r="S284" s="2">
        <v>42022</v>
      </c>
      <c r="T284" s="1" t="s">
        <v>31</v>
      </c>
      <c r="U284" s="1">
        <f>Table13[[#This Row],[Ship Date]]-Table13[[#This Row],[Order Date]]</f>
        <v>1</v>
      </c>
      <c r="V284" s="1" t="str">
        <f>IF(Table13[[#This Row],[Days to Ship]]&lt;=1, "Fast", IF(Table13[[#This Row],[Days to Ship]]&lt;=3, "Meduim", "High"))</f>
        <v>Fast</v>
      </c>
      <c r="W284" s="1">
        <v>85204</v>
      </c>
      <c r="X284" s="1" t="s">
        <v>32</v>
      </c>
      <c r="Y284" s="1" t="s">
        <v>353</v>
      </c>
      <c r="Z284" s="1" t="s">
        <v>250</v>
      </c>
      <c r="AA284" s="1" t="s">
        <v>1097</v>
      </c>
      <c r="AB284" s="1" t="s">
        <v>58</v>
      </c>
      <c r="AC284" s="1" t="s">
        <v>2236</v>
      </c>
      <c r="AD284" s="1" t="s">
        <v>42</v>
      </c>
      <c r="AE284" s="1" t="s">
        <v>53</v>
      </c>
      <c r="AF284" s="1"/>
      <c r="AK284" s="1"/>
    </row>
    <row r="285" spans="1:37" x14ac:dyDescent="0.35">
      <c r="A285" s="1">
        <v>526</v>
      </c>
      <c r="B285" s="1" t="str">
        <f>VLOOKUP(Table13[[#This Row],[Customer ID]],'Customer Lookup'!A:B,2,)</f>
        <v>April Hu</v>
      </c>
      <c r="C285" s="1">
        <v>90027</v>
      </c>
      <c r="D285" s="1" t="str">
        <f>_xlfn.XLOOKUP(Table13[[#This Row],[Product Sub-Category]],'Product Lookup'!A:A,'Product Lookup'!B:B)</f>
        <v>Paper</v>
      </c>
      <c r="E285" s="1">
        <v>15</v>
      </c>
      <c r="F285" s="4">
        <v>5.78</v>
      </c>
      <c r="G285" s="4">
        <f>Table13[[#This Row],[Unit Price]]*Table13[[#This Row],[Quantity ordered]]</f>
        <v>86.7</v>
      </c>
      <c r="H285" s="1">
        <v>0.05</v>
      </c>
      <c r="I285" s="5">
        <v>0.05</v>
      </c>
      <c r="J2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5" s="6">
        <f>Table13[[#This Row],[Total Price(Before Discount)]]*Table13[[#This Row],[Discount]]</f>
        <v>4.335</v>
      </c>
      <c r="L285" s="6">
        <f>Table13[[#This Row],[Total Price(Before Discount)]]-Table13[[#This Row],[Discount Amount]]</f>
        <v>82.365000000000009</v>
      </c>
      <c r="M285" s="6" t="str">
        <f>IF(Table13[[#This Row],[Total Price(After Discount)]]&gt;=5000, "High Order", "Low order")</f>
        <v>Low order</v>
      </c>
      <c r="N285" s="2">
        <v>42021</v>
      </c>
      <c r="O285" s="2" t="str">
        <f>TEXT(Table13[[#This Row],[Order Date]],"dddd")</f>
        <v>Saturday</v>
      </c>
      <c r="P285" s="2" t="str">
        <f>TEXT(Table13[[#This Row],[Order Date]],"mmmm")</f>
        <v>January</v>
      </c>
      <c r="Q285" s="2" t="str">
        <f>TEXT(Table13[[#This Row],[Order Date]],"yyyy")</f>
        <v>2015</v>
      </c>
      <c r="R285" s="2" t="str">
        <f>TEXT(Table13[[#This Row],[Order Date]], "mmmm yyyy")</f>
        <v>January 2015</v>
      </c>
      <c r="S285" s="2">
        <v>42022</v>
      </c>
      <c r="T285" s="1" t="s">
        <v>31</v>
      </c>
      <c r="U285" s="1">
        <f>Table13[[#This Row],[Ship Date]]-Table13[[#This Row],[Order Date]]</f>
        <v>1</v>
      </c>
      <c r="V285" s="1" t="str">
        <f>IF(Table13[[#This Row],[Days to Ship]]&lt;=1, "Fast", IF(Table13[[#This Row],[Days to Ship]]&lt;=3, "Meduim", "High"))</f>
        <v>Fast</v>
      </c>
      <c r="W285" s="1">
        <v>85204</v>
      </c>
      <c r="X285" s="1" t="s">
        <v>32</v>
      </c>
      <c r="Y285" s="1" t="s">
        <v>353</v>
      </c>
      <c r="Z285" s="1" t="s">
        <v>250</v>
      </c>
      <c r="AA285" s="1" t="s">
        <v>2245</v>
      </c>
      <c r="AB285" s="1" t="s">
        <v>58</v>
      </c>
      <c r="AC285" s="1" t="s">
        <v>83</v>
      </c>
      <c r="AD285" s="1" t="s">
        <v>42</v>
      </c>
      <c r="AE285" s="1" t="s">
        <v>53</v>
      </c>
      <c r="AF285" s="1"/>
      <c r="AK285" s="1"/>
    </row>
    <row r="286" spans="1:37" x14ac:dyDescent="0.35">
      <c r="A286" s="1">
        <v>535</v>
      </c>
      <c r="B286" s="1" t="str">
        <f>VLOOKUP(Table13[[#This Row],[Customer ID]],'Customer Lookup'!A:B,2,)</f>
        <v>Jill Clements</v>
      </c>
      <c r="C286" s="1">
        <v>88511</v>
      </c>
      <c r="D286" s="1" t="str">
        <f>_xlfn.XLOOKUP(Table13[[#This Row],[Product Sub-Category]],'Product Lookup'!A:A,'Product Lookup'!B:B)</f>
        <v>Binders</v>
      </c>
      <c r="E286" s="1">
        <v>23</v>
      </c>
      <c r="F286" s="4">
        <v>15.99</v>
      </c>
      <c r="G286" s="4">
        <f>Table13[[#This Row],[Unit Price]]*Table13[[#This Row],[Quantity ordered]]</f>
        <v>367.77</v>
      </c>
      <c r="H286" s="1">
        <v>0.05</v>
      </c>
      <c r="I286" s="5">
        <v>0.05</v>
      </c>
      <c r="J2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6" s="6">
        <f>Table13[[#This Row],[Total Price(Before Discount)]]*Table13[[#This Row],[Discount]]</f>
        <v>18.388500000000001</v>
      </c>
      <c r="L286" s="6">
        <f>Table13[[#This Row],[Total Price(Before Discount)]]-Table13[[#This Row],[Discount Amount]]</f>
        <v>349.38149999999996</v>
      </c>
      <c r="M286" s="6" t="str">
        <f>IF(Table13[[#This Row],[Total Price(After Discount)]]&gt;=5000, "High Order", "Low order")</f>
        <v>Low order</v>
      </c>
      <c r="N286" s="2">
        <v>42115</v>
      </c>
      <c r="O286" s="2" t="str">
        <f>TEXT(Table13[[#This Row],[Order Date]],"dddd")</f>
        <v>Tuesday</v>
      </c>
      <c r="P286" s="2" t="str">
        <f>TEXT(Table13[[#This Row],[Order Date]],"mmmm")</f>
        <v>April</v>
      </c>
      <c r="Q286" s="2" t="str">
        <f>TEXT(Table13[[#This Row],[Order Date]],"yyyy")</f>
        <v>2015</v>
      </c>
      <c r="R286" s="2" t="str">
        <f>TEXT(Table13[[#This Row],[Order Date]], "mmmm yyyy")</f>
        <v>April 2015</v>
      </c>
      <c r="S286" s="2">
        <v>42119</v>
      </c>
      <c r="T286" s="1" t="s">
        <v>98</v>
      </c>
      <c r="U286" s="1">
        <f>Table13[[#This Row],[Ship Date]]-Table13[[#This Row],[Order Date]]</f>
        <v>4</v>
      </c>
      <c r="V286" s="1" t="str">
        <f>IF(Table13[[#This Row],[Days to Ship]]&lt;=1, "Fast", IF(Table13[[#This Row],[Days to Ship]]&lt;=3, "Meduim", "High"))</f>
        <v>High</v>
      </c>
      <c r="W286" s="1">
        <v>22025</v>
      </c>
      <c r="X286" s="1" t="s">
        <v>32</v>
      </c>
      <c r="Y286" s="1" t="s">
        <v>354</v>
      </c>
      <c r="Z286" s="1" t="s">
        <v>117</v>
      </c>
      <c r="AA286" s="1" t="s">
        <v>2244</v>
      </c>
      <c r="AB286" s="1" t="s">
        <v>58</v>
      </c>
      <c r="AC286" s="1" t="s">
        <v>2236</v>
      </c>
      <c r="AD286" s="1" t="s">
        <v>81</v>
      </c>
      <c r="AE286" s="1" t="s">
        <v>53</v>
      </c>
      <c r="AF286" s="1"/>
      <c r="AK286" s="1"/>
    </row>
    <row r="287" spans="1:37" x14ac:dyDescent="0.35">
      <c r="A287" s="1">
        <v>539</v>
      </c>
      <c r="B287" s="1" t="str">
        <f>VLOOKUP(Table13[[#This Row],[Customer ID]],'Customer Lookup'!A:B,2,)</f>
        <v>Alice Coley</v>
      </c>
      <c r="C287" s="1">
        <v>91174</v>
      </c>
      <c r="D287" s="1" t="str">
        <f>_xlfn.XLOOKUP(Table13[[#This Row],[Product Sub-Category]],'Product Lookup'!A:A,'Product Lookup'!B:B)</f>
        <v>Binders</v>
      </c>
      <c r="E287" s="1">
        <v>7</v>
      </c>
      <c r="F287" s="4">
        <v>59.78</v>
      </c>
      <c r="G287" s="4">
        <f>Table13[[#This Row],[Unit Price]]*Table13[[#This Row],[Quantity ordered]]</f>
        <v>418.46000000000004</v>
      </c>
      <c r="H287" s="1">
        <v>0.05</v>
      </c>
      <c r="I287" s="5">
        <v>0.05</v>
      </c>
      <c r="J2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7" s="6">
        <f>Table13[[#This Row],[Total Price(Before Discount)]]*Table13[[#This Row],[Discount]]</f>
        <v>20.923000000000002</v>
      </c>
      <c r="L287" s="6">
        <f>Table13[[#This Row],[Total Price(Before Discount)]]-Table13[[#This Row],[Discount Amount]]</f>
        <v>397.53700000000003</v>
      </c>
      <c r="M287" s="6" t="str">
        <f>IF(Table13[[#This Row],[Total Price(After Discount)]]&gt;=5000, "High Order", "Low order")</f>
        <v>Low order</v>
      </c>
      <c r="N287" s="2">
        <v>42138</v>
      </c>
      <c r="O287" s="2" t="str">
        <f>TEXT(Table13[[#This Row],[Order Date]],"dddd")</f>
        <v>Thursday</v>
      </c>
      <c r="P287" s="2" t="str">
        <f>TEXT(Table13[[#This Row],[Order Date]],"mmmm")</f>
        <v>May</v>
      </c>
      <c r="Q287" s="2" t="str">
        <f>TEXT(Table13[[#This Row],[Order Date]],"yyyy")</f>
        <v>2015</v>
      </c>
      <c r="R287" s="2" t="str">
        <f>TEXT(Table13[[#This Row],[Order Date]], "mmmm yyyy")</f>
        <v>May 2015</v>
      </c>
      <c r="S287" s="2">
        <v>42139</v>
      </c>
      <c r="T287" s="1" t="s">
        <v>50</v>
      </c>
      <c r="U287" s="1">
        <f>Table13[[#This Row],[Ship Date]]-Table13[[#This Row],[Order Date]]</f>
        <v>1</v>
      </c>
      <c r="V287" s="1" t="str">
        <f>IF(Table13[[#This Row],[Days to Ship]]&lt;=1, "Fast", IF(Table13[[#This Row],[Days to Ship]]&lt;=3, "Meduim", "High"))</f>
        <v>Fast</v>
      </c>
      <c r="W287" s="1">
        <v>61801</v>
      </c>
      <c r="X287" s="1" t="s">
        <v>32</v>
      </c>
      <c r="Y287" s="1" t="s">
        <v>321</v>
      </c>
      <c r="Z287" s="1" t="s">
        <v>142</v>
      </c>
      <c r="AA287" s="1" t="s">
        <v>2244</v>
      </c>
      <c r="AB287" s="1" t="s">
        <v>58</v>
      </c>
      <c r="AC287" s="1" t="s">
        <v>2236</v>
      </c>
      <c r="AD287" s="1" t="s">
        <v>51</v>
      </c>
      <c r="AE287" s="1" t="s">
        <v>53</v>
      </c>
      <c r="AF287" s="1"/>
      <c r="AK287" s="1"/>
    </row>
    <row r="288" spans="1:37" x14ac:dyDescent="0.35">
      <c r="A288" s="1">
        <v>540</v>
      </c>
      <c r="B288" s="1" t="str">
        <f>VLOOKUP(Table13[[#This Row],[Customer ID]],'Customer Lookup'!A:B,2,)</f>
        <v>Ruth Lamm</v>
      </c>
      <c r="C288" s="1">
        <v>91174</v>
      </c>
      <c r="D288" s="1" t="str">
        <f>_xlfn.XLOOKUP(Table13[[#This Row],[Product Sub-Category]],'Product Lookup'!A:A,'Product Lookup'!B:B)</f>
        <v>Telephones</v>
      </c>
      <c r="E288" s="1">
        <v>28</v>
      </c>
      <c r="F288" s="4">
        <v>20.99</v>
      </c>
      <c r="G288" s="4">
        <f>Table13[[#This Row],[Unit Price]]*Table13[[#This Row],[Quantity ordered]]</f>
        <v>587.71999999999991</v>
      </c>
      <c r="H288" s="1">
        <v>0.05</v>
      </c>
      <c r="I288" s="5">
        <v>0.05</v>
      </c>
      <c r="J2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8" s="6">
        <f>Table13[[#This Row],[Total Price(Before Discount)]]*Table13[[#This Row],[Discount]]</f>
        <v>29.385999999999996</v>
      </c>
      <c r="L288" s="6">
        <f>Table13[[#This Row],[Total Price(Before Discount)]]-Table13[[#This Row],[Discount Amount]]</f>
        <v>558.33399999999995</v>
      </c>
      <c r="M288" s="6" t="str">
        <f>IF(Table13[[#This Row],[Total Price(After Discount)]]&gt;=5000, "High Order", "Low order")</f>
        <v>Low order</v>
      </c>
      <c r="N288" s="2">
        <v>42138</v>
      </c>
      <c r="O288" s="2" t="str">
        <f>TEXT(Table13[[#This Row],[Order Date]],"dddd")</f>
        <v>Thursday</v>
      </c>
      <c r="P288" s="2" t="str">
        <f>TEXT(Table13[[#This Row],[Order Date]],"mmmm")</f>
        <v>May</v>
      </c>
      <c r="Q288" s="2" t="str">
        <f>TEXT(Table13[[#This Row],[Order Date]],"yyyy")</f>
        <v>2015</v>
      </c>
      <c r="R288" s="2" t="str">
        <f>TEXT(Table13[[#This Row],[Order Date]], "mmmm yyyy")</f>
        <v>May 2015</v>
      </c>
      <c r="S288" s="2">
        <v>42140</v>
      </c>
      <c r="T288" s="1" t="s">
        <v>50</v>
      </c>
      <c r="U288" s="1">
        <f>Table13[[#This Row],[Ship Date]]-Table13[[#This Row],[Order Date]]</f>
        <v>2</v>
      </c>
      <c r="V288" s="1" t="str">
        <f>IF(Table13[[#This Row],[Days to Ship]]&lt;=1, "Fast", IF(Table13[[#This Row],[Days to Ship]]&lt;=3, "Meduim", "High"))</f>
        <v>Meduim</v>
      </c>
      <c r="W288" s="1">
        <v>60061</v>
      </c>
      <c r="X288" s="1" t="s">
        <v>32</v>
      </c>
      <c r="Y288" s="1" t="s">
        <v>355</v>
      </c>
      <c r="Z288" s="1" t="s">
        <v>142</v>
      </c>
      <c r="AA288" s="1" t="s">
        <v>2244</v>
      </c>
      <c r="AB288" s="1" t="s">
        <v>73</v>
      </c>
      <c r="AC288" s="1" t="s">
        <v>2234</v>
      </c>
      <c r="AD288" s="1" t="s">
        <v>51</v>
      </c>
      <c r="AE288" s="1" t="s">
        <v>44</v>
      </c>
      <c r="AF288" s="1"/>
      <c r="AK288" s="1"/>
    </row>
    <row r="289" spans="1:37" x14ac:dyDescent="0.35">
      <c r="A289" s="1">
        <v>540</v>
      </c>
      <c r="B289" s="1" t="str">
        <f>VLOOKUP(Table13[[#This Row],[Customer ID]],'Customer Lookup'!A:B,2,)</f>
        <v>Ruth Lamm</v>
      </c>
      <c r="C289" s="1">
        <v>91175</v>
      </c>
      <c r="D289" s="1" t="str">
        <f>_xlfn.XLOOKUP(Table13[[#This Row],[Product Sub-Category]],'Product Lookup'!A:A,'Product Lookup'!B:B)</f>
        <v>Office Machines</v>
      </c>
      <c r="E289" s="1">
        <v>41</v>
      </c>
      <c r="F289" s="4">
        <v>204.1</v>
      </c>
      <c r="G289" s="4">
        <f>Table13[[#This Row],[Unit Price]]*Table13[[#This Row],[Quantity ordered]]</f>
        <v>8368.1</v>
      </c>
      <c r="H289" s="1">
        <v>0.1</v>
      </c>
      <c r="I289" s="5">
        <v>0.1</v>
      </c>
      <c r="J2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89" s="6">
        <f>Table13[[#This Row],[Total Price(Before Discount)]]*Table13[[#This Row],[Discount]]</f>
        <v>836.81000000000006</v>
      </c>
      <c r="L289" s="6">
        <f>Table13[[#This Row],[Total Price(Before Discount)]]-Table13[[#This Row],[Discount Amount]]</f>
        <v>7531.29</v>
      </c>
      <c r="M289" s="6" t="str">
        <f>IF(Table13[[#This Row],[Total Price(After Discount)]]&gt;=5000, "High Order", "Low order")</f>
        <v>High Order</v>
      </c>
      <c r="N289" s="2">
        <v>42147</v>
      </c>
      <c r="O289" s="2" t="str">
        <f>TEXT(Table13[[#This Row],[Order Date]],"dddd")</f>
        <v>Saturday</v>
      </c>
      <c r="P289" s="2" t="str">
        <f>TEXT(Table13[[#This Row],[Order Date]],"mmmm")</f>
        <v>May</v>
      </c>
      <c r="Q289" s="2" t="str">
        <f>TEXT(Table13[[#This Row],[Order Date]],"yyyy")</f>
        <v>2015</v>
      </c>
      <c r="R289" s="2" t="str">
        <f>TEXT(Table13[[#This Row],[Order Date]], "mmmm yyyy")</f>
        <v>May 2015</v>
      </c>
      <c r="S289" s="2">
        <v>42149</v>
      </c>
      <c r="T289" s="1" t="s">
        <v>50</v>
      </c>
      <c r="U289" s="1">
        <f>Table13[[#This Row],[Ship Date]]-Table13[[#This Row],[Order Date]]</f>
        <v>2</v>
      </c>
      <c r="V289" s="1" t="str">
        <f>IF(Table13[[#This Row],[Days to Ship]]&lt;=1, "Fast", IF(Table13[[#This Row],[Days to Ship]]&lt;=3, "Meduim", "High"))</f>
        <v>Meduim</v>
      </c>
      <c r="W289" s="1">
        <v>60061</v>
      </c>
      <c r="X289" s="1" t="s">
        <v>32</v>
      </c>
      <c r="Y289" s="1" t="s">
        <v>355</v>
      </c>
      <c r="Z289" s="1" t="s">
        <v>142</v>
      </c>
      <c r="AA289" s="1" t="s">
        <v>2243</v>
      </c>
      <c r="AB289" s="1" t="s">
        <v>73</v>
      </c>
      <c r="AC289" s="1" t="s">
        <v>74</v>
      </c>
      <c r="AD289" s="1" t="s">
        <v>51</v>
      </c>
      <c r="AE289" s="1" t="s">
        <v>75</v>
      </c>
      <c r="AF289" s="1"/>
      <c r="AK289" s="1"/>
    </row>
    <row r="290" spans="1:37" x14ac:dyDescent="0.35">
      <c r="A290" s="1">
        <v>547</v>
      </c>
      <c r="B290" s="1" t="str">
        <f>VLOOKUP(Table13[[#This Row],[Customer ID]],'Customer Lookup'!A:B,2,)</f>
        <v>Henry Ball</v>
      </c>
      <c r="C290" s="1">
        <v>86250</v>
      </c>
      <c r="D290" s="1" t="str">
        <f>_xlfn.XLOOKUP(Table13[[#This Row],[Product Sub-Category]],'Product Lookup'!A:A,'Product Lookup'!B:B)</f>
        <v>Furnishings</v>
      </c>
      <c r="E290" s="1">
        <v>4</v>
      </c>
      <c r="F290" s="4">
        <v>13.73</v>
      </c>
      <c r="G290" s="4">
        <f>Table13[[#This Row],[Unit Price]]*Table13[[#This Row],[Quantity ordered]]</f>
        <v>54.92</v>
      </c>
      <c r="H290" s="1">
        <v>0.05</v>
      </c>
      <c r="I290" s="5">
        <v>0.05</v>
      </c>
      <c r="J2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0" s="6">
        <f>Table13[[#This Row],[Total Price(Before Discount)]]*Table13[[#This Row],[Discount]]</f>
        <v>2.7460000000000004</v>
      </c>
      <c r="L290" s="6">
        <f>Table13[[#This Row],[Total Price(Before Discount)]]-Table13[[#This Row],[Discount Amount]]</f>
        <v>52.173999999999999</v>
      </c>
      <c r="M290" s="6" t="str">
        <f>IF(Table13[[#This Row],[Total Price(After Discount)]]&gt;=5000, "High Order", "Low order")</f>
        <v>Low order</v>
      </c>
      <c r="N290" s="2">
        <v>42169</v>
      </c>
      <c r="O290" s="2" t="str">
        <f>TEXT(Table13[[#This Row],[Order Date]],"dddd")</f>
        <v>Sunday</v>
      </c>
      <c r="P290" s="2" t="str">
        <f>TEXT(Table13[[#This Row],[Order Date]],"mmmm")</f>
        <v>June</v>
      </c>
      <c r="Q290" s="2" t="str">
        <f>TEXT(Table13[[#This Row],[Order Date]],"yyyy")</f>
        <v>2015</v>
      </c>
      <c r="R290" s="2" t="str">
        <f>TEXT(Table13[[#This Row],[Order Date]], "mmmm yyyy")</f>
        <v>June 2015</v>
      </c>
      <c r="S290" s="2">
        <v>42170</v>
      </c>
      <c r="T290" s="1" t="s">
        <v>31</v>
      </c>
      <c r="U290" s="1">
        <f>Table13[[#This Row],[Ship Date]]-Table13[[#This Row],[Order Date]]</f>
        <v>1</v>
      </c>
      <c r="V290" s="1" t="str">
        <f>IF(Table13[[#This Row],[Days to Ship]]&lt;=1, "Fast", IF(Table13[[#This Row],[Days to Ship]]&lt;=3, "Meduim", "High"))</f>
        <v>Fast</v>
      </c>
      <c r="W290" s="1">
        <v>26501</v>
      </c>
      <c r="X290" s="1" t="s">
        <v>22</v>
      </c>
      <c r="Y290" s="1" t="s">
        <v>357</v>
      </c>
      <c r="Z290" s="1" t="s">
        <v>356</v>
      </c>
      <c r="AA290" s="1" t="s">
        <v>1097</v>
      </c>
      <c r="AB290" s="1" t="s">
        <v>34</v>
      </c>
      <c r="AC290" s="1" t="s">
        <v>52</v>
      </c>
      <c r="AD290" s="1" t="s">
        <v>81</v>
      </c>
      <c r="AE290" s="1" t="s">
        <v>26</v>
      </c>
      <c r="AF290" s="1"/>
      <c r="AK290" s="1"/>
    </row>
    <row r="291" spans="1:37" x14ac:dyDescent="0.35">
      <c r="A291" s="1">
        <v>549</v>
      </c>
      <c r="B291" s="1" t="str">
        <f>VLOOKUP(Table13[[#This Row],[Customer ID]],'Customer Lookup'!A:B,2,)</f>
        <v>Dennis Boykin Townsend</v>
      </c>
      <c r="C291" s="1">
        <v>90908</v>
      </c>
      <c r="D291" s="1" t="str">
        <f>_xlfn.XLOOKUP(Table13[[#This Row],[Product Sub-Category]],'Product Lookup'!A:A,'Product Lookup'!B:B)</f>
        <v>Binders</v>
      </c>
      <c r="E291" s="1">
        <v>9</v>
      </c>
      <c r="F291" s="4">
        <v>7.1</v>
      </c>
      <c r="G291" s="4">
        <f>Table13[[#This Row],[Unit Price]]*Table13[[#This Row],[Quantity ordered]]</f>
        <v>63.9</v>
      </c>
      <c r="H291" s="1">
        <v>0.05</v>
      </c>
      <c r="I291" s="5">
        <v>0.05</v>
      </c>
      <c r="J2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1" s="6">
        <f>Table13[[#This Row],[Total Price(Before Discount)]]*Table13[[#This Row],[Discount]]</f>
        <v>3.1950000000000003</v>
      </c>
      <c r="L291" s="6">
        <f>Table13[[#This Row],[Total Price(Before Discount)]]-Table13[[#This Row],[Discount Amount]]</f>
        <v>60.704999999999998</v>
      </c>
      <c r="M291" s="6" t="str">
        <f>IF(Table13[[#This Row],[Total Price(After Discount)]]&gt;=5000, "High Order", "Low order")</f>
        <v>Low order</v>
      </c>
      <c r="N291" s="2">
        <v>42024</v>
      </c>
      <c r="O291" s="2" t="str">
        <f>TEXT(Table13[[#This Row],[Order Date]],"dddd")</f>
        <v>Tuesday</v>
      </c>
      <c r="P291" s="2" t="str">
        <f>TEXT(Table13[[#This Row],[Order Date]],"mmmm")</f>
        <v>January</v>
      </c>
      <c r="Q291" s="2" t="str">
        <f>TEXT(Table13[[#This Row],[Order Date]],"yyyy")</f>
        <v>2015</v>
      </c>
      <c r="R291" s="2" t="str">
        <f>TEXT(Table13[[#This Row],[Order Date]], "mmmm yyyy")</f>
        <v>January 2015</v>
      </c>
      <c r="S291" s="2">
        <v>42024</v>
      </c>
      <c r="T291" s="1" t="s">
        <v>31</v>
      </c>
      <c r="U291" s="1">
        <f>Table13[[#This Row],[Ship Date]]-Table13[[#This Row],[Order Date]]</f>
        <v>0</v>
      </c>
      <c r="V291" s="1" t="str">
        <f>IF(Table13[[#This Row],[Days to Ship]]&lt;=1, "Fast", IF(Table13[[#This Row],[Days to Ship]]&lt;=3, "Meduim", "High"))</f>
        <v>Fast</v>
      </c>
      <c r="W291" s="1">
        <v>88201</v>
      </c>
      <c r="X291" s="1" t="s">
        <v>32</v>
      </c>
      <c r="Y291" s="1" t="s">
        <v>358</v>
      </c>
      <c r="Z291" s="1" t="s">
        <v>244</v>
      </c>
      <c r="AA291" s="1" t="s">
        <v>2244</v>
      </c>
      <c r="AB291" s="1" t="s">
        <v>58</v>
      </c>
      <c r="AC291" s="1" t="s">
        <v>2236</v>
      </c>
      <c r="AD291" s="1" t="s">
        <v>81</v>
      </c>
      <c r="AE291" s="1" t="s">
        <v>53</v>
      </c>
      <c r="AF291" s="1"/>
      <c r="AK291" s="1"/>
    </row>
    <row r="292" spans="1:37" x14ac:dyDescent="0.35">
      <c r="A292" s="1">
        <v>550</v>
      </c>
      <c r="B292" s="1" t="str">
        <f>VLOOKUP(Table13[[#This Row],[Customer ID]],'Customer Lookup'!A:B,2,)</f>
        <v>Edna Monroe Talley</v>
      </c>
      <c r="C292" s="1">
        <v>90909</v>
      </c>
      <c r="D292" s="1" t="str">
        <f>_xlfn.XLOOKUP(Table13[[#This Row],[Product Sub-Category]],'Product Lookup'!A:A,'Product Lookup'!B:B)</f>
        <v>Pens</v>
      </c>
      <c r="E292" s="1">
        <v>11</v>
      </c>
      <c r="F292" s="4">
        <v>1.68</v>
      </c>
      <c r="G292" s="4">
        <f>Table13[[#This Row],[Unit Price]]*Table13[[#This Row],[Quantity ordered]]</f>
        <v>18.48</v>
      </c>
      <c r="H292" s="1">
        <v>0.05</v>
      </c>
      <c r="I292" s="5">
        <v>0.05</v>
      </c>
      <c r="J2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2" s="6">
        <f>Table13[[#This Row],[Total Price(Before Discount)]]*Table13[[#This Row],[Discount]]</f>
        <v>0.92400000000000004</v>
      </c>
      <c r="L292" s="6">
        <f>Table13[[#This Row],[Total Price(Before Discount)]]-Table13[[#This Row],[Discount Amount]]</f>
        <v>17.556000000000001</v>
      </c>
      <c r="M292" s="6" t="str">
        <f>IF(Table13[[#This Row],[Total Price(After Discount)]]&gt;=5000, "High Order", "Low order")</f>
        <v>Low order</v>
      </c>
      <c r="N292" s="2">
        <v>42034</v>
      </c>
      <c r="O292" s="2" t="str">
        <f>TEXT(Table13[[#This Row],[Order Date]],"dddd")</f>
        <v>Friday</v>
      </c>
      <c r="P292" s="2" t="str">
        <f>TEXT(Table13[[#This Row],[Order Date]],"mmmm")</f>
        <v>January</v>
      </c>
      <c r="Q292" s="2" t="str">
        <f>TEXT(Table13[[#This Row],[Order Date]],"yyyy")</f>
        <v>2015</v>
      </c>
      <c r="R292" s="2" t="str">
        <f>TEXT(Table13[[#This Row],[Order Date]], "mmmm yyyy")</f>
        <v>January 2015</v>
      </c>
      <c r="S292" s="2">
        <v>42035</v>
      </c>
      <c r="T292" s="1" t="s">
        <v>21</v>
      </c>
      <c r="U292" s="1">
        <f>Table13[[#This Row],[Ship Date]]-Table13[[#This Row],[Order Date]]</f>
        <v>1</v>
      </c>
      <c r="V292" s="1" t="str">
        <f>IF(Table13[[#This Row],[Days to Ship]]&lt;=1, "Fast", IF(Table13[[#This Row],[Days to Ship]]&lt;=3, "Meduim", "High"))</f>
        <v>Fast</v>
      </c>
      <c r="W292" s="1">
        <v>78155</v>
      </c>
      <c r="X292" s="1" t="s">
        <v>32</v>
      </c>
      <c r="Y292" s="1" t="s">
        <v>359</v>
      </c>
      <c r="Z292" s="1" t="s">
        <v>112</v>
      </c>
      <c r="AA292" s="1" t="s">
        <v>2244</v>
      </c>
      <c r="AB292" s="1" t="s">
        <v>58</v>
      </c>
      <c r="AC292" s="1" t="s">
        <v>25</v>
      </c>
      <c r="AD292" s="1" t="s">
        <v>81</v>
      </c>
      <c r="AE292" s="1" t="s">
        <v>26</v>
      </c>
      <c r="AF292" s="1"/>
      <c r="AK292" s="1"/>
    </row>
    <row r="293" spans="1:37" x14ac:dyDescent="0.35">
      <c r="A293" s="1">
        <v>550</v>
      </c>
      <c r="B293" s="1" t="str">
        <f>VLOOKUP(Table13[[#This Row],[Customer ID]],'Customer Lookup'!A:B,2,)</f>
        <v>Edna Monroe Talley</v>
      </c>
      <c r="C293" s="1">
        <v>90909</v>
      </c>
      <c r="D293" s="1" t="str">
        <f>_xlfn.XLOOKUP(Table13[[#This Row],[Product Sub-Category]],'Product Lookup'!A:A,'Product Lookup'!B:B)</f>
        <v>Tables</v>
      </c>
      <c r="E293" s="1">
        <v>1</v>
      </c>
      <c r="F293" s="4">
        <v>218.75</v>
      </c>
      <c r="G293" s="4">
        <f>Table13[[#This Row],[Unit Price]]*Table13[[#This Row],[Quantity ordered]]</f>
        <v>218.75</v>
      </c>
      <c r="H293" s="1">
        <v>0.1</v>
      </c>
      <c r="I293" s="5">
        <v>0.1</v>
      </c>
      <c r="J2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93" s="6">
        <f>Table13[[#This Row],[Total Price(Before Discount)]]*Table13[[#This Row],[Discount]]</f>
        <v>21.875</v>
      </c>
      <c r="L293" s="6">
        <f>Table13[[#This Row],[Total Price(Before Discount)]]-Table13[[#This Row],[Discount Amount]]</f>
        <v>196.875</v>
      </c>
      <c r="M293" s="6" t="str">
        <f>IF(Table13[[#This Row],[Total Price(After Discount)]]&gt;=5000, "High Order", "Low order")</f>
        <v>Low order</v>
      </c>
      <c r="N293" s="2">
        <v>42034</v>
      </c>
      <c r="O293" s="2" t="str">
        <f>TEXT(Table13[[#This Row],[Order Date]],"dddd")</f>
        <v>Friday</v>
      </c>
      <c r="P293" s="2" t="str">
        <f>TEXT(Table13[[#This Row],[Order Date]],"mmmm")</f>
        <v>January</v>
      </c>
      <c r="Q293" s="2" t="str">
        <f>TEXT(Table13[[#This Row],[Order Date]],"yyyy")</f>
        <v>2015</v>
      </c>
      <c r="R293" s="2" t="str">
        <f>TEXT(Table13[[#This Row],[Order Date]], "mmmm yyyy")</f>
        <v>January 2015</v>
      </c>
      <c r="S293" s="2">
        <v>42036</v>
      </c>
      <c r="T293" s="1" t="s">
        <v>21</v>
      </c>
      <c r="U293" s="1">
        <f>Table13[[#This Row],[Ship Date]]-Table13[[#This Row],[Order Date]]</f>
        <v>2</v>
      </c>
      <c r="V293" s="1" t="str">
        <f>IF(Table13[[#This Row],[Days to Ship]]&lt;=1, "Fast", IF(Table13[[#This Row],[Days to Ship]]&lt;=3, "Meduim", "High"))</f>
        <v>Meduim</v>
      </c>
      <c r="W293" s="1">
        <v>78155</v>
      </c>
      <c r="X293" s="1" t="s">
        <v>32</v>
      </c>
      <c r="Y293" s="1" t="s">
        <v>359</v>
      </c>
      <c r="Z293" s="1" t="s">
        <v>112</v>
      </c>
      <c r="AA293" s="1" t="s">
        <v>2244</v>
      </c>
      <c r="AB293" s="1" t="s">
        <v>34</v>
      </c>
      <c r="AC293" s="1" t="s">
        <v>123</v>
      </c>
      <c r="AD293" s="1" t="s">
        <v>81</v>
      </c>
      <c r="AE293" s="1" t="s">
        <v>108</v>
      </c>
      <c r="AF293" s="1"/>
      <c r="AK293" s="1"/>
    </row>
    <row r="294" spans="1:37" x14ac:dyDescent="0.35">
      <c r="A294" s="1">
        <v>550</v>
      </c>
      <c r="B294" s="1" t="str">
        <f>VLOOKUP(Table13[[#This Row],[Customer ID]],'Customer Lookup'!A:B,2,)</f>
        <v>Edna Monroe Talley</v>
      </c>
      <c r="C294" s="1">
        <v>90910</v>
      </c>
      <c r="D294" s="1" t="str">
        <f>_xlfn.XLOOKUP(Table13[[#This Row],[Product Sub-Category]],'Product Lookup'!A:A,'Product Lookup'!B:B)</f>
        <v>Copiers</v>
      </c>
      <c r="E294" s="1">
        <v>13</v>
      </c>
      <c r="F294" s="4">
        <v>549.99</v>
      </c>
      <c r="G294" s="4">
        <f>Table13[[#This Row],[Unit Price]]*Table13[[#This Row],[Quantity ordered]]</f>
        <v>7149.87</v>
      </c>
      <c r="H294" s="1">
        <v>0.1</v>
      </c>
      <c r="I294" s="5">
        <v>0.1</v>
      </c>
      <c r="J2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94" s="6">
        <f>Table13[[#This Row],[Total Price(Before Discount)]]*Table13[[#This Row],[Discount]]</f>
        <v>714.98700000000008</v>
      </c>
      <c r="L294" s="6">
        <f>Table13[[#This Row],[Total Price(Before Discount)]]-Table13[[#This Row],[Discount Amount]]</f>
        <v>6434.8829999999998</v>
      </c>
      <c r="M294" s="6" t="str">
        <f>IF(Table13[[#This Row],[Total Price(After Discount)]]&gt;=5000, "High Order", "Low order")</f>
        <v>High Order</v>
      </c>
      <c r="N294" s="2">
        <v>42167</v>
      </c>
      <c r="O294" s="2" t="str">
        <f>TEXT(Table13[[#This Row],[Order Date]],"dddd")</f>
        <v>Friday</v>
      </c>
      <c r="P294" s="2" t="str">
        <f>TEXT(Table13[[#This Row],[Order Date]],"mmmm")</f>
        <v>June</v>
      </c>
      <c r="Q294" s="2" t="str">
        <f>TEXT(Table13[[#This Row],[Order Date]],"yyyy")</f>
        <v>2015</v>
      </c>
      <c r="R294" s="2" t="str">
        <f>TEXT(Table13[[#This Row],[Order Date]], "mmmm yyyy")</f>
        <v>June 2015</v>
      </c>
      <c r="S294" s="2">
        <v>42168</v>
      </c>
      <c r="T294" s="1" t="s">
        <v>50</v>
      </c>
      <c r="U294" s="1">
        <f>Table13[[#This Row],[Ship Date]]-Table13[[#This Row],[Order Date]]</f>
        <v>1</v>
      </c>
      <c r="V294" s="1" t="str">
        <f>IF(Table13[[#This Row],[Days to Ship]]&lt;=1, "Fast", IF(Table13[[#This Row],[Days to Ship]]&lt;=3, "Meduim", "High"))</f>
        <v>Fast</v>
      </c>
      <c r="W294" s="1">
        <v>78155</v>
      </c>
      <c r="X294" s="1" t="s">
        <v>32</v>
      </c>
      <c r="Y294" s="1" t="s">
        <v>359</v>
      </c>
      <c r="Z294" s="1" t="s">
        <v>112</v>
      </c>
      <c r="AA294" s="1" t="s">
        <v>2244</v>
      </c>
      <c r="AB294" s="1" t="s">
        <v>73</v>
      </c>
      <c r="AC294" s="1" t="s">
        <v>2241</v>
      </c>
      <c r="AD294" s="1" t="s">
        <v>81</v>
      </c>
      <c r="AE294" s="1" t="s">
        <v>36</v>
      </c>
      <c r="AF294" s="1"/>
      <c r="AK294" s="1"/>
    </row>
    <row r="295" spans="1:37" x14ac:dyDescent="0.35">
      <c r="A295" s="1">
        <v>550</v>
      </c>
      <c r="B295" s="1" t="str">
        <f>VLOOKUP(Table13[[#This Row],[Customer ID]],'Customer Lookup'!A:B,2,)</f>
        <v>Edna Monroe Talley</v>
      </c>
      <c r="C295" s="1">
        <v>90910</v>
      </c>
      <c r="D295" s="1" t="str">
        <f>_xlfn.XLOOKUP(Table13[[#This Row],[Product Sub-Category]],'Product Lookup'!A:A,'Product Lookup'!B:B)</f>
        <v>Telephones</v>
      </c>
      <c r="E295" s="1">
        <v>1</v>
      </c>
      <c r="F295" s="4">
        <v>115.99</v>
      </c>
      <c r="G295" s="4">
        <f>Table13[[#This Row],[Unit Price]]*Table13[[#This Row],[Quantity ordered]]</f>
        <v>115.99</v>
      </c>
      <c r="H295" s="1">
        <v>0.1</v>
      </c>
      <c r="I295" s="5">
        <v>0.1</v>
      </c>
      <c r="J2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95" s="6">
        <f>Table13[[#This Row],[Total Price(Before Discount)]]*Table13[[#This Row],[Discount]]</f>
        <v>11.599</v>
      </c>
      <c r="L295" s="6">
        <f>Table13[[#This Row],[Total Price(Before Discount)]]-Table13[[#This Row],[Discount Amount]]</f>
        <v>104.39099999999999</v>
      </c>
      <c r="M295" s="6" t="str">
        <f>IF(Table13[[#This Row],[Total Price(After Discount)]]&gt;=5000, "High Order", "Low order")</f>
        <v>Low order</v>
      </c>
      <c r="N295" s="2">
        <v>42167</v>
      </c>
      <c r="O295" s="2" t="str">
        <f>TEXT(Table13[[#This Row],[Order Date]],"dddd")</f>
        <v>Friday</v>
      </c>
      <c r="P295" s="2" t="str">
        <f>TEXT(Table13[[#This Row],[Order Date]],"mmmm")</f>
        <v>June</v>
      </c>
      <c r="Q295" s="2" t="str">
        <f>TEXT(Table13[[#This Row],[Order Date]],"yyyy")</f>
        <v>2015</v>
      </c>
      <c r="R295" s="2" t="str">
        <f>TEXT(Table13[[#This Row],[Order Date]], "mmmm yyyy")</f>
        <v>June 2015</v>
      </c>
      <c r="S295" s="2">
        <v>42168</v>
      </c>
      <c r="T295" s="1" t="s">
        <v>50</v>
      </c>
      <c r="U295" s="1">
        <f>Table13[[#This Row],[Ship Date]]-Table13[[#This Row],[Order Date]]</f>
        <v>1</v>
      </c>
      <c r="V295" s="1" t="str">
        <f>IF(Table13[[#This Row],[Days to Ship]]&lt;=1, "Fast", IF(Table13[[#This Row],[Days to Ship]]&lt;=3, "Meduim", "High"))</f>
        <v>Fast</v>
      </c>
      <c r="W295" s="1">
        <v>78155</v>
      </c>
      <c r="X295" s="1" t="s">
        <v>22</v>
      </c>
      <c r="Y295" s="1" t="s">
        <v>359</v>
      </c>
      <c r="Z295" s="1" t="s">
        <v>112</v>
      </c>
      <c r="AA295" s="1" t="s">
        <v>2244</v>
      </c>
      <c r="AB295" s="1" t="s">
        <v>73</v>
      </c>
      <c r="AC295" s="1" t="s">
        <v>2234</v>
      </c>
      <c r="AD295" s="1" t="s">
        <v>81</v>
      </c>
      <c r="AE295" s="1" t="s">
        <v>53</v>
      </c>
      <c r="AF295" s="1"/>
      <c r="AK295" s="1"/>
    </row>
    <row r="296" spans="1:37" x14ac:dyDescent="0.35">
      <c r="A296" s="1">
        <v>551</v>
      </c>
      <c r="B296" s="1" t="str">
        <f>VLOOKUP(Table13[[#This Row],[Customer ID]],'Customer Lookup'!A:B,2,)</f>
        <v>Peggy Chan</v>
      </c>
      <c r="C296" s="1">
        <v>90909</v>
      </c>
      <c r="D296" s="1" t="str">
        <f>_xlfn.XLOOKUP(Table13[[#This Row],[Product Sub-Category]],'Product Lookup'!A:A,'Product Lookup'!B:B)</f>
        <v>Paper</v>
      </c>
      <c r="E296" s="1">
        <v>2</v>
      </c>
      <c r="F296" s="4">
        <v>15.04</v>
      </c>
      <c r="G296" s="4">
        <f>Table13[[#This Row],[Unit Price]]*Table13[[#This Row],[Quantity ordered]]</f>
        <v>30.08</v>
      </c>
      <c r="H296" s="1">
        <v>0.05</v>
      </c>
      <c r="I296" s="5">
        <v>0.05</v>
      </c>
      <c r="J2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6" s="6">
        <f>Table13[[#This Row],[Total Price(Before Discount)]]*Table13[[#This Row],[Discount]]</f>
        <v>1.504</v>
      </c>
      <c r="L296" s="6">
        <f>Table13[[#This Row],[Total Price(Before Discount)]]-Table13[[#This Row],[Discount Amount]]</f>
        <v>28.575999999999997</v>
      </c>
      <c r="M296" s="6" t="str">
        <f>IF(Table13[[#This Row],[Total Price(After Discount)]]&gt;=5000, "High Order", "Low order")</f>
        <v>Low order</v>
      </c>
      <c r="N296" s="2">
        <v>42034</v>
      </c>
      <c r="O296" s="2" t="str">
        <f>TEXT(Table13[[#This Row],[Order Date]],"dddd")</f>
        <v>Friday</v>
      </c>
      <c r="P296" s="2" t="str">
        <f>TEXT(Table13[[#This Row],[Order Date]],"mmmm")</f>
        <v>January</v>
      </c>
      <c r="Q296" s="2" t="str">
        <f>TEXT(Table13[[#This Row],[Order Date]],"yyyy")</f>
        <v>2015</v>
      </c>
      <c r="R296" s="2" t="str">
        <f>TEXT(Table13[[#This Row],[Order Date]], "mmmm yyyy")</f>
        <v>January 2015</v>
      </c>
      <c r="S296" s="2">
        <v>42036</v>
      </c>
      <c r="T296" s="1" t="s">
        <v>21</v>
      </c>
      <c r="U296" s="1">
        <f>Table13[[#This Row],[Ship Date]]-Table13[[#This Row],[Order Date]]</f>
        <v>2</v>
      </c>
      <c r="V296" s="1" t="str">
        <f>IF(Table13[[#This Row],[Days to Ship]]&lt;=1, "Fast", IF(Table13[[#This Row],[Days to Ship]]&lt;=3, "Meduim", "High"))</f>
        <v>Meduim</v>
      </c>
      <c r="W296" s="1">
        <v>75090</v>
      </c>
      <c r="X296" s="1" t="s">
        <v>32</v>
      </c>
      <c r="Y296" s="1" t="s">
        <v>360</v>
      </c>
      <c r="Z296" s="1" t="s">
        <v>112</v>
      </c>
      <c r="AA296" s="1" t="s">
        <v>1097</v>
      </c>
      <c r="AB296" s="1" t="s">
        <v>58</v>
      </c>
      <c r="AC296" s="1" t="s">
        <v>83</v>
      </c>
      <c r="AD296" s="1" t="s">
        <v>81</v>
      </c>
      <c r="AE296" s="1" t="s">
        <v>26</v>
      </c>
      <c r="AF296" s="1"/>
      <c r="AK296" s="1"/>
    </row>
    <row r="297" spans="1:37" x14ac:dyDescent="0.35">
      <c r="A297" s="1">
        <v>553</v>
      </c>
      <c r="B297" s="1" t="str">
        <f>VLOOKUP(Table13[[#This Row],[Customer ID]],'Customer Lookup'!A:B,2,)</f>
        <v>Kristine Connolly</v>
      </c>
      <c r="C297" s="1">
        <v>17155</v>
      </c>
      <c r="D297" s="1" t="str">
        <f>_xlfn.XLOOKUP(Table13[[#This Row],[Product Sub-Category]],'Product Lookup'!A:A,'Product Lookup'!B:B)</f>
        <v>Paper</v>
      </c>
      <c r="E297" s="1">
        <v>36</v>
      </c>
      <c r="F297" s="4">
        <v>6.88</v>
      </c>
      <c r="G297" s="4">
        <f>Table13[[#This Row],[Unit Price]]*Table13[[#This Row],[Quantity ordered]]</f>
        <v>247.68</v>
      </c>
      <c r="H297" s="1">
        <v>0.05</v>
      </c>
      <c r="I297" s="5">
        <v>0.05</v>
      </c>
      <c r="J2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7" s="6">
        <f>Table13[[#This Row],[Total Price(Before Discount)]]*Table13[[#This Row],[Discount]]</f>
        <v>12.384</v>
      </c>
      <c r="L297" s="6">
        <f>Table13[[#This Row],[Total Price(Before Discount)]]-Table13[[#This Row],[Discount Amount]]</f>
        <v>235.29599999999999</v>
      </c>
      <c r="M297" s="6" t="str">
        <f>IF(Table13[[#This Row],[Total Price(After Discount)]]&gt;=5000, "High Order", "Low order")</f>
        <v>Low order</v>
      </c>
      <c r="N297" s="2">
        <v>42032</v>
      </c>
      <c r="O297" s="2" t="str">
        <f>TEXT(Table13[[#This Row],[Order Date]],"dddd")</f>
        <v>Wednesday</v>
      </c>
      <c r="P297" s="2" t="str">
        <f>TEXT(Table13[[#This Row],[Order Date]],"mmmm")</f>
        <v>January</v>
      </c>
      <c r="Q297" s="2" t="str">
        <f>TEXT(Table13[[#This Row],[Order Date]],"yyyy")</f>
        <v>2015</v>
      </c>
      <c r="R297" s="2" t="str">
        <f>TEXT(Table13[[#This Row],[Order Date]], "mmmm yyyy")</f>
        <v>January 2015</v>
      </c>
      <c r="S297" s="2">
        <v>42033</v>
      </c>
      <c r="T297" s="1" t="s">
        <v>50</v>
      </c>
      <c r="U297" s="1">
        <f>Table13[[#This Row],[Ship Date]]-Table13[[#This Row],[Order Date]]</f>
        <v>1</v>
      </c>
      <c r="V297" s="1" t="str">
        <f>IF(Table13[[#This Row],[Days to Ship]]&lt;=1, "Fast", IF(Table13[[#This Row],[Days to Ship]]&lt;=3, "Meduim", "High"))</f>
        <v>Fast</v>
      </c>
      <c r="W297" s="1">
        <v>90008</v>
      </c>
      <c r="X297" s="1" t="s">
        <v>22</v>
      </c>
      <c r="Y297" s="1" t="s">
        <v>361</v>
      </c>
      <c r="Z297" s="1" t="s">
        <v>37</v>
      </c>
      <c r="AA297" s="1" t="s">
        <v>1097</v>
      </c>
      <c r="AB297" s="1" t="s">
        <v>58</v>
      </c>
      <c r="AC297" s="1" t="s">
        <v>83</v>
      </c>
      <c r="AD297" s="1" t="s">
        <v>42</v>
      </c>
      <c r="AE297" s="1" t="s">
        <v>26</v>
      </c>
      <c r="AF297" s="1"/>
      <c r="AK297" s="1"/>
    </row>
    <row r="298" spans="1:37" x14ac:dyDescent="0.35">
      <c r="A298" s="1">
        <v>553</v>
      </c>
      <c r="B298" s="1" t="str">
        <f>VLOOKUP(Table13[[#This Row],[Customer ID]],'Customer Lookup'!A:B,2,)</f>
        <v>Kristine Connolly</v>
      </c>
      <c r="C298" s="1">
        <v>2433</v>
      </c>
      <c r="D298" s="1" t="str">
        <f>_xlfn.XLOOKUP(Table13[[#This Row],[Product Sub-Category]],'Product Lookup'!A:A,'Product Lookup'!B:B)</f>
        <v>Office Machines</v>
      </c>
      <c r="E298" s="1">
        <v>25</v>
      </c>
      <c r="F298" s="4">
        <v>2036.48</v>
      </c>
      <c r="G298" s="4">
        <f>Table13[[#This Row],[Unit Price]]*Table13[[#This Row],[Quantity ordered]]</f>
        <v>50912</v>
      </c>
      <c r="H298" s="1">
        <v>0.15</v>
      </c>
      <c r="I298" s="5">
        <v>0.15</v>
      </c>
      <c r="J2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98" s="6">
        <f>Table13[[#This Row],[Total Price(Before Discount)]]*Table13[[#This Row],[Discount]]</f>
        <v>7636.7999999999993</v>
      </c>
      <c r="L298" s="6">
        <f>Table13[[#This Row],[Total Price(Before Discount)]]-Table13[[#This Row],[Discount Amount]]</f>
        <v>43275.199999999997</v>
      </c>
      <c r="M298" s="6" t="str">
        <f>IF(Table13[[#This Row],[Total Price(After Discount)]]&gt;=5000, "High Order", "Low order")</f>
        <v>High Order</v>
      </c>
      <c r="N298" s="2">
        <v>42056</v>
      </c>
      <c r="O298" s="2" t="str">
        <f>TEXT(Table13[[#This Row],[Order Date]],"dddd")</f>
        <v>Saturday</v>
      </c>
      <c r="P298" s="2" t="str">
        <f>TEXT(Table13[[#This Row],[Order Date]],"mmmm")</f>
        <v>February</v>
      </c>
      <c r="Q298" s="2" t="str">
        <f>TEXT(Table13[[#This Row],[Order Date]],"yyyy")</f>
        <v>2015</v>
      </c>
      <c r="R298" s="2" t="str">
        <f>TEXT(Table13[[#This Row],[Order Date]], "mmmm yyyy")</f>
        <v>February 2015</v>
      </c>
      <c r="S298" s="2">
        <v>42056</v>
      </c>
      <c r="T298" s="1" t="s">
        <v>31</v>
      </c>
      <c r="U298" s="1">
        <f>Table13[[#This Row],[Ship Date]]-Table13[[#This Row],[Order Date]]</f>
        <v>0</v>
      </c>
      <c r="V298" s="1" t="str">
        <f>IF(Table13[[#This Row],[Days to Ship]]&lt;=1, "Fast", IF(Table13[[#This Row],[Days to Ship]]&lt;=3, "Meduim", "High"))</f>
        <v>Fast</v>
      </c>
      <c r="W298" s="1">
        <v>90008</v>
      </c>
      <c r="X298" s="1" t="s">
        <v>32</v>
      </c>
      <c r="Y298" s="1" t="s">
        <v>361</v>
      </c>
      <c r="Z298" s="1" t="s">
        <v>37</v>
      </c>
      <c r="AA298" s="1" t="s">
        <v>1097</v>
      </c>
      <c r="AB298" s="1" t="s">
        <v>73</v>
      </c>
      <c r="AC298" s="1" t="s">
        <v>74</v>
      </c>
      <c r="AD298" s="1" t="s">
        <v>81</v>
      </c>
      <c r="AE298" s="1" t="s">
        <v>36</v>
      </c>
      <c r="AF298" s="1"/>
      <c r="AK298" s="1"/>
    </row>
    <row r="299" spans="1:37" x14ac:dyDescent="0.35">
      <c r="A299" s="1">
        <v>553</v>
      </c>
      <c r="B299" s="1" t="str">
        <f>VLOOKUP(Table13[[#This Row],[Customer ID]],'Customer Lookup'!A:B,2,)</f>
        <v>Kristine Connolly</v>
      </c>
      <c r="C299" s="1">
        <v>8165</v>
      </c>
      <c r="D299" s="1" t="str">
        <f>_xlfn.XLOOKUP(Table13[[#This Row],[Product Sub-Category]],'Product Lookup'!A:A,'Product Lookup'!B:B)</f>
        <v>Paper</v>
      </c>
      <c r="E299" s="1">
        <v>63</v>
      </c>
      <c r="F299" s="4">
        <v>4.9800000000000004</v>
      </c>
      <c r="G299" s="4">
        <f>Table13[[#This Row],[Unit Price]]*Table13[[#This Row],[Quantity ordered]]</f>
        <v>313.74</v>
      </c>
      <c r="H299" s="1">
        <v>0.05</v>
      </c>
      <c r="I299" s="5">
        <v>0.05</v>
      </c>
      <c r="J2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9" s="6">
        <f>Table13[[#This Row],[Total Price(Before Discount)]]*Table13[[#This Row],[Discount]]</f>
        <v>15.687000000000001</v>
      </c>
      <c r="L299" s="6">
        <f>Table13[[#This Row],[Total Price(Before Discount)]]-Table13[[#This Row],[Discount Amount]]</f>
        <v>298.053</v>
      </c>
      <c r="M299" s="6" t="str">
        <f>IF(Table13[[#This Row],[Total Price(After Discount)]]&gt;=5000, "High Order", "Low order")</f>
        <v>Low order</v>
      </c>
      <c r="N299" s="2">
        <v>42109</v>
      </c>
      <c r="O299" s="2" t="str">
        <f>TEXT(Table13[[#This Row],[Order Date]],"dddd")</f>
        <v>Wednesday</v>
      </c>
      <c r="P299" s="2" t="str">
        <f>TEXT(Table13[[#This Row],[Order Date]],"mmmm")</f>
        <v>April</v>
      </c>
      <c r="Q299" s="2" t="str">
        <f>TEXT(Table13[[#This Row],[Order Date]],"yyyy")</f>
        <v>2015</v>
      </c>
      <c r="R299" s="2" t="str">
        <f>TEXT(Table13[[#This Row],[Order Date]], "mmmm yyyy")</f>
        <v>April 2015</v>
      </c>
      <c r="S299" s="2">
        <v>42118</v>
      </c>
      <c r="T299" s="1" t="s">
        <v>98</v>
      </c>
      <c r="U299" s="1">
        <f>Table13[[#This Row],[Ship Date]]-Table13[[#This Row],[Order Date]]</f>
        <v>9</v>
      </c>
      <c r="V299" s="1" t="str">
        <f>IF(Table13[[#This Row],[Days to Ship]]&lt;=1, "Fast", IF(Table13[[#This Row],[Days to Ship]]&lt;=3, "Meduim", "High"))</f>
        <v>High</v>
      </c>
      <c r="W299" s="1">
        <v>90008</v>
      </c>
      <c r="X299" s="1" t="s">
        <v>32</v>
      </c>
      <c r="Y299" s="1" t="s">
        <v>361</v>
      </c>
      <c r="Z299" s="1" t="s">
        <v>37</v>
      </c>
      <c r="AA299" s="1" t="s">
        <v>1097</v>
      </c>
      <c r="AB299" s="1" t="s">
        <v>58</v>
      </c>
      <c r="AC299" s="1" t="s">
        <v>83</v>
      </c>
      <c r="AD299" s="1" t="s">
        <v>81</v>
      </c>
      <c r="AE299" s="1" t="s">
        <v>53</v>
      </c>
      <c r="AF299" s="1"/>
      <c r="AK299" s="1"/>
    </row>
    <row r="300" spans="1:37" x14ac:dyDescent="0.35">
      <c r="A300" s="1">
        <v>553</v>
      </c>
      <c r="B300" s="1" t="str">
        <f>VLOOKUP(Table13[[#This Row],[Customer ID]],'Customer Lookup'!A:B,2,)</f>
        <v>Kristine Connolly</v>
      </c>
      <c r="C300" s="1">
        <v>359</v>
      </c>
      <c r="D300" s="1" t="str">
        <f>_xlfn.XLOOKUP(Table13[[#This Row],[Product Sub-Category]],'Product Lookup'!A:A,'Product Lookup'!B:B)</f>
        <v>Tables</v>
      </c>
      <c r="E300" s="1">
        <v>56</v>
      </c>
      <c r="F300" s="4">
        <v>124.49</v>
      </c>
      <c r="G300" s="4">
        <f>Table13[[#This Row],[Unit Price]]*Table13[[#This Row],[Quantity ordered]]</f>
        <v>6971.44</v>
      </c>
      <c r="H300" s="1">
        <v>0.1</v>
      </c>
      <c r="I300" s="5">
        <v>0.1</v>
      </c>
      <c r="J3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00" s="6">
        <f>Table13[[#This Row],[Total Price(Before Discount)]]*Table13[[#This Row],[Discount]]</f>
        <v>697.14400000000001</v>
      </c>
      <c r="L300" s="6">
        <f>Table13[[#This Row],[Total Price(Before Discount)]]-Table13[[#This Row],[Discount Amount]]</f>
        <v>6274.2959999999994</v>
      </c>
      <c r="M300" s="6" t="str">
        <f>IF(Table13[[#This Row],[Total Price(After Discount)]]&gt;=5000, "High Order", "Low order")</f>
        <v>High Order</v>
      </c>
      <c r="N300" s="2">
        <v>42173</v>
      </c>
      <c r="O300" s="2" t="str">
        <f>TEXT(Table13[[#This Row],[Order Date]],"dddd")</f>
        <v>Thursday</v>
      </c>
      <c r="P300" s="2" t="str">
        <f>TEXT(Table13[[#This Row],[Order Date]],"mmmm")</f>
        <v>June</v>
      </c>
      <c r="Q300" s="2" t="str">
        <f>TEXT(Table13[[#This Row],[Order Date]],"yyyy")</f>
        <v>2015</v>
      </c>
      <c r="R300" s="2" t="str">
        <f>TEXT(Table13[[#This Row],[Order Date]], "mmmm yyyy")</f>
        <v>June 2015</v>
      </c>
      <c r="S300" s="2">
        <v>42174</v>
      </c>
      <c r="T300" s="1" t="s">
        <v>50</v>
      </c>
      <c r="U300" s="1">
        <f>Table13[[#This Row],[Ship Date]]-Table13[[#This Row],[Order Date]]</f>
        <v>1</v>
      </c>
      <c r="V300" s="1" t="str">
        <f>IF(Table13[[#This Row],[Days to Ship]]&lt;=1, "Fast", IF(Table13[[#This Row],[Days to Ship]]&lt;=3, "Meduim", "High"))</f>
        <v>Fast</v>
      </c>
      <c r="W300" s="1">
        <v>90008</v>
      </c>
      <c r="X300" s="1" t="s">
        <v>32</v>
      </c>
      <c r="Y300" s="1" t="s">
        <v>361</v>
      </c>
      <c r="Z300" s="1" t="s">
        <v>37</v>
      </c>
      <c r="AA300" s="1" t="s">
        <v>1097</v>
      </c>
      <c r="AB300" s="1" t="s">
        <v>34</v>
      </c>
      <c r="AC300" s="1" t="s">
        <v>123</v>
      </c>
      <c r="AD300" s="1" t="s">
        <v>81</v>
      </c>
      <c r="AE300" s="1" t="s">
        <v>108</v>
      </c>
      <c r="AF300" s="1"/>
      <c r="AK300" s="1"/>
    </row>
    <row r="301" spans="1:37" x14ac:dyDescent="0.35">
      <c r="A301" s="1">
        <v>555</v>
      </c>
      <c r="B301" s="1" t="str">
        <f>VLOOKUP(Table13[[#This Row],[Customer ID]],'Customer Lookup'!A:B,2,)</f>
        <v>Walter Young</v>
      </c>
      <c r="C301" s="1">
        <v>86190</v>
      </c>
      <c r="D301" s="1" t="str">
        <f>_xlfn.XLOOKUP(Table13[[#This Row],[Product Sub-Category]],'Product Lookup'!A:A,'Product Lookup'!B:B)</f>
        <v>Office Machines</v>
      </c>
      <c r="E301" s="1">
        <v>6</v>
      </c>
      <c r="F301" s="4">
        <v>2036.48</v>
      </c>
      <c r="G301" s="4">
        <f>Table13[[#This Row],[Unit Price]]*Table13[[#This Row],[Quantity ordered]]</f>
        <v>12218.880000000001</v>
      </c>
      <c r="H301" s="1">
        <v>0.15</v>
      </c>
      <c r="I301" s="5">
        <v>0.15</v>
      </c>
      <c r="J3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301" s="6">
        <f>Table13[[#This Row],[Total Price(Before Discount)]]*Table13[[#This Row],[Discount]]</f>
        <v>1832.8320000000001</v>
      </c>
      <c r="L301" s="6">
        <f>Table13[[#This Row],[Total Price(Before Discount)]]-Table13[[#This Row],[Discount Amount]]</f>
        <v>10386.048000000001</v>
      </c>
      <c r="M301" s="6" t="str">
        <f>IF(Table13[[#This Row],[Total Price(After Discount)]]&gt;=5000, "High Order", "Low order")</f>
        <v>High Order</v>
      </c>
      <c r="N301" s="2">
        <v>42056</v>
      </c>
      <c r="O301" s="2" t="str">
        <f>TEXT(Table13[[#This Row],[Order Date]],"dddd")</f>
        <v>Saturday</v>
      </c>
      <c r="P301" s="2" t="str">
        <f>TEXT(Table13[[#This Row],[Order Date]],"mmmm")</f>
        <v>February</v>
      </c>
      <c r="Q301" s="2" t="str">
        <f>TEXT(Table13[[#This Row],[Order Date]],"yyyy")</f>
        <v>2015</v>
      </c>
      <c r="R301" s="2" t="str">
        <f>TEXT(Table13[[#This Row],[Order Date]], "mmmm yyyy")</f>
        <v>February 2015</v>
      </c>
      <c r="S301" s="2">
        <v>42056</v>
      </c>
      <c r="T301" s="1" t="s">
        <v>31</v>
      </c>
      <c r="U301" s="1">
        <f>Table13[[#This Row],[Ship Date]]-Table13[[#This Row],[Order Date]]</f>
        <v>0</v>
      </c>
      <c r="V301" s="1" t="str">
        <f>IF(Table13[[#This Row],[Days to Ship]]&lt;=1, "Fast", IF(Table13[[#This Row],[Days to Ship]]&lt;=3, "Meduim", "High"))</f>
        <v>Fast</v>
      </c>
      <c r="W301" s="1">
        <v>84062</v>
      </c>
      <c r="X301" s="1" t="s">
        <v>32</v>
      </c>
      <c r="Y301" s="1" t="s">
        <v>362</v>
      </c>
      <c r="Z301" s="1" t="s">
        <v>161</v>
      </c>
      <c r="AA301" s="1" t="s">
        <v>1097</v>
      </c>
      <c r="AB301" s="1" t="s">
        <v>73</v>
      </c>
      <c r="AC301" s="1" t="s">
        <v>74</v>
      </c>
      <c r="AD301" s="1" t="s">
        <v>81</v>
      </c>
      <c r="AE301" s="1" t="s">
        <v>36</v>
      </c>
      <c r="AF301" s="1"/>
      <c r="AK301" s="1"/>
    </row>
    <row r="302" spans="1:37" x14ac:dyDescent="0.35">
      <c r="A302" s="1">
        <v>555</v>
      </c>
      <c r="B302" s="1" t="str">
        <f>VLOOKUP(Table13[[#This Row],[Customer ID]],'Customer Lookup'!A:B,2,)</f>
        <v>Walter Young</v>
      </c>
      <c r="C302" s="1">
        <v>86191</v>
      </c>
      <c r="D302" s="1" t="str">
        <f>_xlfn.XLOOKUP(Table13[[#This Row],[Product Sub-Category]],'Product Lookup'!A:A,'Product Lookup'!B:B)</f>
        <v>Paper</v>
      </c>
      <c r="E302" s="1">
        <v>16</v>
      </c>
      <c r="F302" s="4">
        <v>4.9800000000000004</v>
      </c>
      <c r="G302" s="4">
        <f>Table13[[#This Row],[Unit Price]]*Table13[[#This Row],[Quantity ordered]]</f>
        <v>79.680000000000007</v>
      </c>
      <c r="H302" s="1">
        <v>0.05</v>
      </c>
      <c r="I302" s="5">
        <v>0.05</v>
      </c>
      <c r="J3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2" s="6">
        <f>Table13[[#This Row],[Total Price(Before Discount)]]*Table13[[#This Row],[Discount]]</f>
        <v>3.9840000000000004</v>
      </c>
      <c r="L302" s="6">
        <f>Table13[[#This Row],[Total Price(Before Discount)]]-Table13[[#This Row],[Discount Amount]]</f>
        <v>75.696000000000012</v>
      </c>
      <c r="M302" s="6" t="str">
        <f>IF(Table13[[#This Row],[Total Price(After Discount)]]&gt;=5000, "High Order", "Low order")</f>
        <v>Low order</v>
      </c>
      <c r="N302" s="2">
        <v>42109</v>
      </c>
      <c r="O302" s="2" t="str">
        <f>TEXT(Table13[[#This Row],[Order Date]],"dddd")</f>
        <v>Wednesday</v>
      </c>
      <c r="P302" s="2" t="str">
        <f>TEXT(Table13[[#This Row],[Order Date]],"mmmm")</f>
        <v>April</v>
      </c>
      <c r="Q302" s="2" t="str">
        <f>TEXT(Table13[[#This Row],[Order Date]],"yyyy")</f>
        <v>2015</v>
      </c>
      <c r="R302" s="2" t="str">
        <f>TEXT(Table13[[#This Row],[Order Date]], "mmmm yyyy")</f>
        <v>April 2015</v>
      </c>
      <c r="S302" s="2">
        <v>42118</v>
      </c>
      <c r="T302" s="1" t="s">
        <v>98</v>
      </c>
      <c r="U302" s="1">
        <f>Table13[[#This Row],[Ship Date]]-Table13[[#This Row],[Order Date]]</f>
        <v>9</v>
      </c>
      <c r="V302" s="1" t="str">
        <f>IF(Table13[[#This Row],[Days to Ship]]&lt;=1, "Fast", IF(Table13[[#This Row],[Days to Ship]]&lt;=3, "Meduim", "High"))</f>
        <v>High</v>
      </c>
      <c r="W302" s="1">
        <v>84062</v>
      </c>
      <c r="X302" s="1" t="s">
        <v>32</v>
      </c>
      <c r="Y302" s="1" t="s">
        <v>362</v>
      </c>
      <c r="Z302" s="1" t="s">
        <v>161</v>
      </c>
      <c r="AA302" s="1" t="s">
        <v>1097</v>
      </c>
      <c r="AB302" s="1" t="s">
        <v>58</v>
      </c>
      <c r="AC302" s="1" t="s">
        <v>83</v>
      </c>
      <c r="AD302" s="1" t="s">
        <v>81</v>
      </c>
      <c r="AE302" s="1" t="s">
        <v>53</v>
      </c>
      <c r="AF302" s="1"/>
      <c r="AK302" s="1"/>
    </row>
    <row r="303" spans="1:37" x14ac:dyDescent="0.35">
      <c r="A303" s="1">
        <v>555</v>
      </c>
      <c r="B303" s="1" t="str">
        <f>VLOOKUP(Table13[[#This Row],[Customer ID]],'Customer Lookup'!A:B,2,)</f>
        <v>Walter Young</v>
      </c>
      <c r="C303" s="1">
        <v>86192</v>
      </c>
      <c r="D303" s="1" t="str">
        <f>_xlfn.XLOOKUP(Table13[[#This Row],[Product Sub-Category]],'Product Lookup'!A:A,'Product Lookup'!B:B)</f>
        <v>Tables</v>
      </c>
      <c r="E303" s="1">
        <v>14</v>
      </c>
      <c r="F303" s="4">
        <v>124.49</v>
      </c>
      <c r="G303" s="4">
        <f>Table13[[#This Row],[Unit Price]]*Table13[[#This Row],[Quantity ordered]]</f>
        <v>1742.86</v>
      </c>
      <c r="H303" s="1">
        <v>0.1</v>
      </c>
      <c r="I303" s="5">
        <v>0.1</v>
      </c>
      <c r="J3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03" s="6">
        <f>Table13[[#This Row],[Total Price(Before Discount)]]*Table13[[#This Row],[Discount]]</f>
        <v>174.286</v>
      </c>
      <c r="L303" s="6">
        <f>Table13[[#This Row],[Total Price(Before Discount)]]-Table13[[#This Row],[Discount Amount]]</f>
        <v>1568.5739999999998</v>
      </c>
      <c r="M303" s="6" t="str">
        <f>IF(Table13[[#This Row],[Total Price(After Discount)]]&gt;=5000, "High Order", "Low order")</f>
        <v>Low order</v>
      </c>
      <c r="N303" s="2">
        <v>42173</v>
      </c>
      <c r="O303" s="2" t="str">
        <f>TEXT(Table13[[#This Row],[Order Date]],"dddd")</f>
        <v>Thursday</v>
      </c>
      <c r="P303" s="2" t="str">
        <f>TEXT(Table13[[#This Row],[Order Date]],"mmmm")</f>
        <v>June</v>
      </c>
      <c r="Q303" s="2" t="str">
        <f>TEXT(Table13[[#This Row],[Order Date]],"yyyy")</f>
        <v>2015</v>
      </c>
      <c r="R303" s="2" t="str">
        <f>TEXT(Table13[[#This Row],[Order Date]], "mmmm yyyy")</f>
        <v>June 2015</v>
      </c>
      <c r="S303" s="2">
        <v>42174</v>
      </c>
      <c r="T303" s="1" t="s">
        <v>50</v>
      </c>
      <c r="U303" s="1">
        <f>Table13[[#This Row],[Ship Date]]-Table13[[#This Row],[Order Date]]</f>
        <v>1</v>
      </c>
      <c r="V303" s="1" t="str">
        <f>IF(Table13[[#This Row],[Days to Ship]]&lt;=1, "Fast", IF(Table13[[#This Row],[Days to Ship]]&lt;=3, "Meduim", "High"))</f>
        <v>Fast</v>
      </c>
      <c r="W303" s="1">
        <v>84062</v>
      </c>
      <c r="X303" s="1" t="s">
        <v>32</v>
      </c>
      <c r="Y303" s="1" t="s">
        <v>362</v>
      </c>
      <c r="Z303" s="1" t="s">
        <v>161</v>
      </c>
      <c r="AA303" s="1" t="s">
        <v>1097</v>
      </c>
      <c r="AB303" s="1" t="s">
        <v>34</v>
      </c>
      <c r="AC303" s="1" t="s">
        <v>123</v>
      </c>
      <c r="AD303" s="1" t="s">
        <v>81</v>
      </c>
      <c r="AE303" s="1" t="s">
        <v>108</v>
      </c>
      <c r="AF303" s="1"/>
      <c r="AK303" s="1"/>
    </row>
    <row r="304" spans="1:37" x14ac:dyDescent="0.35">
      <c r="A304" s="1">
        <v>556</v>
      </c>
      <c r="B304" s="1" t="str">
        <f>VLOOKUP(Table13[[#This Row],[Customer ID]],'Customer Lookup'!A:B,2,)</f>
        <v>Kristina Sanders</v>
      </c>
      <c r="C304" s="1">
        <v>86189</v>
      </c>
      <c r="D304" s="1" t="str">
        <f>_xlfn.XLOOKUP(Table13[[#This Row],[Product Sub-Category]],'Product Lookup'!A:A,'Product Lookup'!B:B)</f>
        <v>Paper</v>
      </c>
      <c r="E304" s="1">
        <v>9</v>
      </c>
      <c r="F304" s="4">
        <v>6.88</v>
      </c>
      <c r="G304" s="4">
        <f>Table13[[#This Row],[Unit Price]]*Table13[[#This Row],[Quantity ordered]]</f>
        <v>61.92</v>
      </c>
      <c r="H304" s="1">
        <v>0.05</v>
      </c>
      <c r="I304" s="5">
        <v>0.05</v>
      </c>
      <c r="J3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4" s="6">
        <f>Table13[[#This Row],[Total Price(Before Discount)]]*Table13[[#This Row],[Discount]]</f>
        <v>3.0960000000000001</v>
      </c>
      <c r="L304" s="6">
        <f>Table13[[#This Row],[Total Price(Before Discount)]]-Table13[[#This Row],[Discount Amount]]</f>
        <v>58.823999999999998</v>
      </c>
      <c r="M304" s="6" t="str">
        <f>IF(Table13[[#This Row],[Total Price(After Discount)]]&gt;=5000, "High Order", "Low order")</f>
        <v>Low order</v>
      </c>
      <c r="N304" s="2">
        <v>42032</v>
      </c>
      <c r="O304" s="2" t="str">
        <f>TEXT(Table13[[#This Row],[Order Date]],"dddd")</f>
        <v>Wednesday</v>
      </c>
      <c r="P304" s="2" t="str">
        <f>TEXT(Table13[[#This Row],[Order Date]],"mmmm")</f>
        <v>January</v>
      </c>
      <c r="Q304" s="2" t="str">
        <f>TEXT(Table13[[#This Row],[Order Date]],"yyyy")</f>
        <v>2015</v>
      </c>
      <c r="R304" s="2" t="str">
        <f>TEXT(Table13[[#This Row],[Order Date]], "mmmm yyyy")</f>
        <v>January 2015</v>
      </c>
      <c r="S304" s="2">
        <v>42033</v>
      </c>
      <c r="T304" s="1" t="s">
        <v>50</v>
      </c>
      <c r="U304" s="1">
        <f>Table13[[#This Row],[Ship Date]]-Table13[[#This Row],[Order Date]]</f>
        <v>1</v>
      </c>
      <c r="V304" s="1" t="str">
        <f>IF(Table13[[#This Row],[Days to Ship]]&lt;=1, "Fast", IF(Table13[[#This Row],[Days to Ship]]&lt;=3, "Meduim", "High"))</f>
        <v>Fast</v>
      </c>
      <c r="W304" s="1">
        <v>84604</v>
      </c>
      <c r="X304" s="1" t="s">
        <v>22</v>
      </c>
      <c r="Y304" s="1" t="s">
        <v>363</v>
      </c>
      <c r="Z304" s="1" t="s">
        <v>161</v>
      </c>
      <c r="AA304" s="1" t="s">
        <v>1097</v>
      </c>
      <c r="AB304" s="1" t="s">
        <v>58</v>
      </c>
      <c r="AC304" s="1" t="s">
        <v>83</v>
      </c>
      <c r="AD304" s="1" t="s">
        <v>42</v>
      </c>
      <c r="AE304" s="1" t="s">
        <v>26</v>
      </c>
      <c r="AF304" s="1"/>
      <c r="AK304" s="1"/>
    </row>
    <row r="305" spans="1:37" x14ac:dyDescent="0.35">
      <c r="A305" s="1">
        <v>556</v>
      </c>
      <c r="B305" s="1" t="str">
        <f>VLOOKUP(Table13[[#This Row],[Customer ID]],'Customer Lookup'!A:B,2,)</f>
        <v>Kristina Sanders</v>
      </c>
      <c r="C305" s="1">
        <v>86189</v>
      </c>
      <c r="D305" s="1" t="str">
        <f>_xlfn.XLOOKUP(Table13[[#This Row],[Product Sub-Category]],'Product Lookup'!A:A,'Product Lookup'!B:B)</f>
        <v>Storage</v>
      </c>
      <c r="E305" s="1">
        <v>8</v>
      </c>
      <c r="F305" s="4">
        <v>32.479999999999997</v>
      </c>
      <c r="G305" s="4">
        <f>Table13[[#This Row],[Unit Price]]*Table13[[#This Row],[Quantity ordered]]</f>
        <v>259.83999999999997</v>
      </c>
      <c r="H305" s="1">
        <v>0.05</v>
      </c>
      <c r="I305" s="5">
        <v>0.05</v>
      </c>
      <c r="J3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5" s="6">
        <f>Table13[[#This Row],[Total Price(Before Discount)]]*Table13[[#This Row],[Discount]]</f>
        <v>12.991999999999999</v>
      </c>
      <c r="L305" s="6">
        <f>Table13[[#This Row],[Total Price(Before Discount)]]-Table13[[#This Row],[Discount Amount]]</f>
        <v>246.84799999999998</v>
      </c>
      <c r="M305" s="6" t="str">
        <f>IF(Table13[[#This Row],[Total Price(After Discount)]]&gt;=5000, "High Order", "Low order")</f>
        <v>Low order</v>
      </c>
      <c r="N305" s="2">
        <v>42032</v>
      </c>
      <c r="O305" s="2" t="str">
        <f>TEXT(Table13[[#This Row],[Order Date]],"dddd")</f>
        <v>Wednesday</v>
      </c>
      <c r="P305" s="2" t="str">
        <f>TEXT(Table13[[#This Row],[Order Date]],"mmmm")</f>
        <v>January</v>
      </c>
      <c r="Q305" s="2" t="str">
        <f>TEXT(Table13[[#This Row],[Order Date]],"yyyy")</f>
        <v>2015</v>
      </c>
      <c r="R305" s="2" t="str">
        <f>TEXT(Table13[[#This Row],[Order Date]], "mmmm yyyy")</f>
        <v>January 2015</v>
      </c>
      <c r="S305" s="2">
        <v>42032</v>
      </c>
      <c r="T305" s="1" t="s">
        <v>50</v>
      </c>
      <c r="U305" s="1">
        <f>Table13[[#This Row],[Ship Date]]-Table13[[#This Row],[Order Date]]</f>
        <v>0</v>
      </c>
      <c r="V305" s="1" t="str">
        <f>IF(Table13[[#This Row],[Days to Ship]]&lt;=1, "Fast", IF(Table13[[#This Row],[Days to Ship]]&lt;=3, "Meduim", "High"))</f>
        <v>Fast</v>
      </c>
      <c r="W305" s="1">
        <v>84604</v>
      </c>
      <c r="X305" s="1" t="s">
        <v>22</v>
      </c>
      <c r="Y305" s="1" t="s">
        <v>363</v>
      </c>
      <c r="Z305" s="1" t="s">
        <v>161</v>
      </c>
      <c r="AA305" s="1" t="s">
        <v>2245</v>
      </c>
      <c r="AB305" s="1" t="s">
        <v>58</v>
      </c>
      <c r="AC305" s="1" t="s">
        <v>119</v>
      </c>
      <c r="AD305" s="1" t="s">
        <v>42</v>
      </c>
      <c r="AE305" s="1" t="s">
        <v>178</v>
      </c>
      <c r="AF305" s="1"/>
      <c r="AK305" s="1"/>
    </row>
    <row r="306" spans="1:37" x14ac:dyDescent="0.35">
      <c r="A306" s="1">
        <v>568</v>
      </c>
      <c r="B306" s="1" t="str">
        <f>VLOOKUP(Table13[[#This Row],[Customer ID]],'Customer Lookup'!A:B,2,)</f>
        <v>Peter McConnell</v>
      </c>
      <c r="C306" s="1">
        <v>88879</v>
      </c>
      <c r="D306" s="1" t="str">
        <f>_xlfn.XLOOKUP(Table13[[#This Row],[Product Sub-Category]],'Product Lookup'!A:A,'Product Lookup'!B:B)</f>
        <v>Chairs</v>
      </c>
      <c r="E306" s="1">
        <v>4</v>
      </c>
      <c r="F306" s="4">
        <v>280.98</v>
      </c>
      <c r="G306" s="4">
        <f>Table13[[#This Row],[Unit Price]]*Table13[[#This Row],[Quantity ordered]]</f>
        <v>1123.92</v>
      </c>
      <c r="H306" s="1">
        <v>0.1</v>
      </c>
      <c r="I306" s="5">
        <v>0.1</v>
      </c>
      <c r="J3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06" s="6">
        <f>Table13[[#This Row],[Total Price(Before Discount)]]*Table13[[#This Row],[Discount]]</f>
        <v>112.39200000000001</v>
      </c>
      <c r="L306" s="6">
        <f>Table13[[#This Row],[Total Price(Before Discount)]]-Table13[[#This Row],[Discount Amount]]</f>
        <v>1011.528</v>
      </c>
      <c r="M306" s="6" t="str">
        <f>IF(Table13[[#This Row],[Total Price(After Discount)]]&gt;=5000, "High Order", "Low order")</f>
        <v>Low order</v>
      </c>
      <c r="N306" s="2">
        <v>42067</v>
      </c>
      <c r="O306" s="2" t="str">
        <f>TEXT(Table13[[#This Row],[Order Date]],"dddd")</f>
        <v>Wednesday</v>
      </c>
      <c r="P306" s="2" t="str">
        <f>TEXT(Table13[[#This Row],[Order Date]],"mmmm")</f>
        <v>March</v>
      </c>
      <c r="Q306" s="2" t="str">
        <f>TEXT(Table13[[#This Row],[Order Date]],"yyyy")</f>
        <v>2015</v>
      </c>
      <c r="R306" s="2" t="str">
        <f>TEXT(Table13[[#This Row],[Order Date]], "mmmm yyyy")</f>
        <v>March 2015</v>
      </c>
      <c r="S306" s="2">
        <v>42068</v>
      </c>
      <c r="T306" s="1" t="s">
        <v>41</v>
      </c>
      <c r="U306" s="1">
        <f>Table13[[#This Row],[Ship Date]]-Table13[[#This Row],[Order Date]]</f>
        <v>1</v>
      </c>
      <c r="V306" s="1" t="str">
        <f>IF(Table13[[#This Row],[Days to Ship]]&lt;=1, "Fast", IF(Table13[[#This Row],[Days to Ship]]&lt;=3, "Meduim", "High"))</f>
        <v>Fast</v>
      </c>
      <c r="W306" s="1">
        <v>39701</v>
      </c>
      <c r="X306" s="1" t="s">
        <v>32</v>
      </c>
      <c r="Y306" s="1" t="s">
        <v>280</v>
      </c>
      <c r="Z306" s="1" t="s">
        <v>364</v>
      </c>
      <c r="AA306" s="1" t="s">
        <v>2245</v>
      </c>
      <c r="AB306" s="1" t="s">
        <v>34</v>
      </c>
      <c r="AC306" s="1" t="s">
        <v>35</v>
      </c>
      <c r="AD306" s="1" t="s">
        <v>104</v>
      </c>
      <c r="AE306" s="1" t="s">
        <v>36</v>
      </c>
      <c r="AF306" s="1"/>
      <c r="AK306" s="1"/>
    </row>
    <row r="307" spans="1:37" x14ac:dyDescent="0.35">
      <c r="A307" s="1">
        <v>568</v>
      </c>
      <c r="B307" s="1" t="str">
        <f>VLOOKUP(Table13[[#This Row],[Customer ID]],'Customer Lookup'!A:B,2,)</f>
        <v>Peter McConnell</v>
      </c>
      <c r="C307" s="1">
        <v>88880</v>
      </c>
      <c r="D307" s="1" t="str">
        <f>_xlfn.XLOOKUP(Table13[[#This Row],[Product Sub-Category]],'Product Lookup'!A:A,'Product Lookup'!B:B)</f>
        <v>Appliances</v>
      </c>
      <c r="E307" s="1">
        <v>12</v>
      </c>
      <c r="F307" s="4">
        <v>70.97</v>
      </c>
      <c r="G307" s="4">
        <f>Table13[[#This Row],[Unit Price]]*Table13[[#This Row],[Quantity ordered]]</f>
        <v>851.64</v>
      </c>
      <c r="H307" s="1">
        <v>0.05</v>
      </c>
      <c r="I307" s="5">
        <v>0.05</v>
      </c>
      <c r="J3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7" s="6">
        <f>Table13[[#This Row],[Total Price(Before Discount)]]*Table13[[#This Row],[Discount]]</f>
        <v>42.582000000000001</v>
      </c>
      <c r="L307" s="6">
        <f>Table13[[#This Row],[Total Price(Before Discount)]]-Table13[[#This Row],[Discount Amount]]</f>
        <v>809.05799999999999</v>
      </c>
      <c r="M307" s="6" t="str">
        <f>IF(Table13[[#This Row],[Total Price(After Discount)]]&gt;=5000, "High Order", "Low order")</f>
        <v>Low order</v>
      </c>
      <c r="N307" s="2">
        <v>42109</v>
      </c>
      <c r="O307" s="2" t="str">
        <f>TEXT(Table13[[#This Row],[Order Date]],"dddd")</f>
        <v>Wednesday</v>
      </c>
      <c r="P307" s="2" t="str">
        <f>TEXT(Table13[[#This Row],[Order Date]],"mmmm")</f>
        <v>April</v>
      </c>
      <c r="Q307" s="2" t="str">
        <f>TEXT(Table13[[#This Row],[Order Date]],"yyyy")</f>
        <v>2015</v>
      </c>
      <c r="R307" s="2" t="str">
        <f>TEXT(Table13[[#This Row],[Order Date]], "mmmm yyyy")</f>
        <v>April 2015</v>
      </c>
      <c r="S307" s="2">
        <v>42109</v>
      </c>
      <c r="T307" s="1" t="s">
        <v>31</v>
      </c>
      <c r="U307" s="1">
        <f>Table13[[#This Row],[Ship Date]]-Table13[[#This Row],[Order Date]]</f>
        <v>0</v>
      </c>
      <c r="V307" s="1" t="str">
        <f>IF(Table13[[#This Row],[Days to Ship]]&lt;=1, "Fast", IF(Table13[[#This Row],[Days to Ship]]&lt;=3, "Meduim", "High"))</f>
        <v>Fast</v>
      </c>
      <c r="W307" s="1">
        <v>39701</v>
      </c>
      <c r="X307" s="1" t="s">
        <v>32</v>
      </c>
      <c r="Y307" s="1" t="s">
        <v>280</v>
      </c>
      <c r="Z307" s="1" t="s">
        <v>364</v>
      </c>
      <c r="AA307" s="1" t="s">
        <v>2245</v>
      </c>
      <c r="AB307" s="1" t="s">
        <v>58</v>
      </c>
      <c r="AC307" s="1" t="s">
        <v>196</v>
      </c>
      <c r="AD307" s="1" t="s">
        <v>104</v>
      </c>
      <c r="AE307" s="1" t="s">
        <v>53</v>
      </c>
      <c r="AF307" s="1"/>
      <c r="AK307" s="1"/>
    </row>
    <row r="308" spans="1:37" x14ac:dyDescent="0.35">
      <c r="A308" s="1">
        <v>568</v>
      </c>
      <c r="B308" s="1" t="str">
        <f>VLOOKUP(Table13[[#This Row],[Customer ID]],'Customer Lookup'!A:B,2,)</f>
        <v>Peter McConnell</v>
      </c>
      <c r="C308" s="1">
        <v>88882</v>
      </c>
      <c r="D308" s="1" t="str">
        <f>_xlfn.XLOOKUP(Table13[[#This Row],[Product Sub-Category]],'Product Lookup'!A:A,'Product Lookup'!B:B)</f>
        <v>Binders</v>
      </c>
      <c r="E308" s="1">
        <v>16</v>
      </c>
      <c r="F308" s="4">
        <v>67.28</v>
      </c>
      <c r="G308" s="4">
        <f>Table13[[#This Row],[Unit Price]]*Table13[[#This Row],[Quantity ordered]]</f>
        <v>1076.48</v>
      </c>
      <c r="H308" s="1">
        <v>0.05</v>
      </c>
      <c r="I308" s="5">
        <v>0.05</v>
      </c>
      <c r="J3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8" s="6">
        <f>Table13[[#This Row],[Total Price(Before Discount)]]*Table13[[#This Row],[Discount]]</f>
        <v>53.824000000000005</v>
      </c>
      <c r="L308" s="6">
        <f>Table13[[#This Row],[Total Price(Before Discount)]]-Table13[[#This Row],[Discount Amount]]</f>
        <v>1022.6560000000001</v>
      </c>
      <c r="M308" s="6" t="str">
        <f>IF(Table13[[#This Row],[Total Price(After Discount)]]&gt;=5000, "High Order", "Low order")</f>
        <v>Low order</v>
      </c>
      <c r="N308" s="2">
        <v>42095</v>
      </c>
      <c r="O308" s="2" t="str">
        <f>TEXT(Table13[[#This Row],[Order Date]],"dddd")</f>
        <v>Wednesday</v>
      </c>
      <c r="P308" s="2" t="str">
        <f>TEXT(Table13[[#This Row],[Order Date]],"mmmm")</f>
        <v>April</v>
      </c>
      <c r="Q308" s="2" t="str">
        <f>TEXT(Table13[[#This Row],[Order Date]],"yyyy")</f>
        <v>2015</v>
      </c>
      <c r="R308" s="2" t="str">
        <f>TEXT(Table13[[#This Row],[Order Date]], "mmmm yyyy")</f>
        <v>April 2015</v>
      </c>
      <c r="S308" s="2">
        <v>42097</v>
      </c>
      <c r="T308" s="1" t="s">
        <v>50</v>
      </c>
      <c r="U308" s="1">
        <f>Table13[[#This Row],[Ship Date]]-Table13[[#This Row],[Order Date]]</f>
        <v>2</v>
      </c>
      <c r="V308" s="1" t="str">
        <f>IF(Table13[[#This Row],[Days to Ship]]&lt;=1, "Fast", IF(Table13[[#This Row],[Days to Ship]]&lt;=3, "Meduim", "High"))</f>
        <v>Meduim</v>
      </c>
      <c r="W308" s="1">
        <v>39701</v>
      </c>
      <c r="X308" s="1" t="s">
        <v>22</v>
      </c>
      <c r="Y308" s="1" t="s">
        <v>280</v>
      </c>
      <c r="Z308" s="1" t="s">
        <v>364</v>
      </c>
      <c r="AA308" s="1" t="s">
        <v>1097</v>
      </c>
      <c r="AB308" s="1" t="s">
        <v>58</v>
      </c>
      <c r="AC308" s="1" t="s">
        <v>2236</v>
      </c>
      <c r="AD308" s="1" t="s">
        <v>104</v>
      </c>
      <c r="AE308" s="1" t="s">
        <v>53</v>
      </c>
      <c r="AF308" s="1"/>
      <c r="AK308" s="1"/>
    </row>
    <row r="309" spans="1:37" x14ac:dyDescent="0.35">
      <c r="A309" s="1">
        <v>570</v>
      </c>
      <c r="B309" s="1" t="str">
        <f>VLOOKUP(Table13[[#This Row],[Customer ID]],'Customer Lookup'!A:B,2,)</f>
        <v>Katharine Bass</v>
      </c>
      <c r="C309" s="1">
        <v>88881</v>
      </c>
      <c r="D309" s="1" t="str">
        <f>_xlfn.XLOOKUP(Table13[[#This Row],[Product Sub-Category]],'Product Lookup'!A:A,'Product Lookup'!B:B)</f>
        <v>Telephones</v>
      </c>
      <c r="E309" s="1">
        <v>10</v>
      </c>
      <c r="F309" s="4">
        <v>7.99</v>
      </c>
      <c r="G309" s="4">
        <f>Table13[[#This Row],[Unit Price]]*Table13[[#This Row],[Quantity ordered]]</f>
        <v>79.900000000000006</v>
      </c>
      <c r="H309" s="1">
        <v>0.05</v>
      </c>
      <c r="I309" s="5">
        <v>0.05</v>
      </c>
      <c r="J3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9" s="6">
        <f>Table13[[#This Row],[Total Price(Before Discount)]]*Table13[[#This Row],[Discount]]</f>
        <v>3.9950000000000006</v>
      </c>
      <c r="L309" s="6">
        <f>Table13[[#This Row],[Total Price(Before Discount)]]-Table13[[#This Row],[Discount Amount]]</f>
        <v>75.905000000000001</v>
      </c>
      <c r="M309" s="6" t="str">
        <f>IF(Table13[[#This Row],[Total Price(After Discount)]]&gt;=5000, "High Order", "Low order")</f>
        <v>Low order</v>
      </c>
      <c r="N309" s="2">
        <v>42017</v>
      </c>
      <c r="O309" s="2" t="str">
        <f>TEXT(Table13[[#This Row],[Order Date]],"dddd")</f>
        <v>Tuesday</v>
      </c>
      <c r="P309" s="2" t="str">
        <f>TEXT(Table13[[#This Row],[Order Date]],"mmmm")</f>
        <v>January</v>
      </c>
      <c r="Q309" s="2" t="str">
        <f>TEXT(Table13[[#This Row],[Order Date]],"yyyy")</f>
        <v>2015</v>
      </c>
      <c r="R309" s="2" t="str">
        <f>TEXT(Table13[[#This Row],[Order Date]], "mmmm yyyy")</f>
        <v>January 2015</v>
      </c>
      <c r="S309" s="2">
        <v>42017</v>
      </c>
      <c r="T309" s="1" t="s">
        <v>98</v>
      </c>
      <c r="U309" s="1">
        <f>Table13[[#This Row],[Ship Date]]-Table13[[#This Row],[Order Date]]</f>
        <v>0</v>
      </c>
      <c r="V309" s="1" t="str">
        <f>IF(Table13[[#This Row],[Days to Ship]]&lt;=1, "Fast", IF(Table13[[#This Row],[Days to Ship]]&lt;=3, "Meduim", "High"))</f>
        <v>Fast</v>
      </c>
      <c r="W309" s="1">
        <v>89015</v>
      </c>
      <c r="X309" s="1" t="s">
        <v>32</v>
      </c>
      <c r="Y309" s="1" t="s">
        <v>365</v>
      </c>
      <c r="Z309" s="1" t="s">
        <v>317</v>
      </c>
      <c r="AA309" s="1" t="s">
        <v>2244</v>
      </c>
      <c r="AB309" s="1" t="s">
        <v>73</v>
      </c>
      <c r="AC309" s="1" t="s">
        <v>2234</v>
      </c>
      <c r="AD309" s="1" t="s">
        <v>104</v>
      </c>
      <c r="AE309" s="1" t="s">
        <v>75</v>
      </c>
      <c r="AF309" s="1"/>
      <c r="AK309" s="1"/>
    </row>
    <row r="310" spans="1:37" x14ac:dyDescent="0.35">
      <c r="A310" s="1">
        <v>573</v>
      </c>
      <c r="B310" s="1" t="str">
        <f>VLOOKUP(Table13[[#This Row],[Customer ID]],'Customer Lookup'!A:B,2,)</f>
        <v>Vanessa Winstead</v>
      </c>
      <c r="C310" s="1">
        <v>86555</v>
      </c>
      <c r="D310" s="1" t="str">
        <f>_xlfn.XLOOKUP(Table13[[#This Row],[Product Sub-Category]],'Product Lookup'!A:A,'Product Lookup'!B:B)</f>
        <v>Binders</v>
      </c>
      <c r="E310" s="1">
        <v>1</v>
      </c>
      <c r="F310" s="4">
        <v>4.13</v>
      </c>
      <c r="G310" s="4">
        <f>Table13[[#This Row],[Unit Price]]*Table13[[#This Row],[Quantity ordered]]</f>
        <v>4.13</v>
      </c>
      <c r="H310" s="1">
        <v>0.05</v>
      </c>
      <c r="I310" s="5">
        <v>0.05</v>
      </c>
      <c r="J3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0" s="6">
        <f>Table13[[#This Row],[Total Price(Before Discount)]]*Table13[[#This Row],[Discount]]</f>
        <v>0.20650000000000002</v>
      </c>
      <c r="L310" s="6">
        <f>Table13[[#This Row],[Total Price(Before Discount)]]-Table13[[#This Row],[Discount Amount]]</f>
        <v>3.9234999999999998</v>
      </c>
      <c r="M310" s="6" t="str">
        <f>IF(Table13[[#This Row],[Total Price(After Discount)]]&gt;=5000, "High Order", "Low order")</f>
        <v>Low order</v>
      </c>
      <c r="N310" s="2">
        <v>42076</v>
      </c>
      <c r="O310" s="2" t="str">
        <f>TEXT(Table13[[#This Row],[Order Date]],"dddd")</f>
        <v>Friday</v>
      </c>
      <c r="P310" s="2" t="str">
        <f>TEXT(Table13[[#This Row],[Order Date]],"mmmm")</f>
        <v>March</v>
      </c>
      <c r="Q310" s="2" t="str">
        <f>TEXT(Table13[[#This Row],[Order Date]],"yyyy")</f>
        <v>2015</v>
      </c>
      <c r="R310" s="2" t="str">
        <f>TEXT(Table13[[#This Row],[Order Date]], "mmmm yyyy")</f>
        <v>March 2015</v>
      </c>
      <c r="S310" s="2">
        <v>42077</v>
      </c>
      <c r="T310" s="1" t="s">
        <v>41</v>
      </c>
      <c r="U310" s="1">
        <f>Table13[[#This Row],[Ship Date]]-Table13[[#This Row],[Order Date]]</f>
        <v>1</v>
      </c>
      <c r="V310" s="1" t="str">
        <f>IF(Table13[[#This Row],[Days to Ship]]&lt;=1, "Fast", IF(Table13[[#This Row],[Days to Ship]]&lt;=3, "Meduim", "High"))</f>
        <v>Fast</v>
      </c>
      <c r="W310" s="1">
        <v>61554</v>
      </c>
      <c r="X310" s="1" t="s">
        <v>32</v>
      </c>
      <c r="Y310" s="1" t="s">
        <v>366</v>
      </c>
      <c r="Z310" s="1" t="s">
        <v>142</v>
      </c>
      <c r="AA310" s="1" t="s">
        <v>2244</v>
      </c>
      <c r="AB310" s="1" t="s">
        <v>58</v>
      </c>
      <c r="AC310" s="1" t="s">
        <v>2236</v>
      </c>
      <c r="AD310" s="1" t="s">
        <v>42</v>
      </c>
      <c r="AE310" s="1" t="s">
        <v>53</v>
      </c>
      <c r="AF310" s="1"/>
      <c r="AK310" s="1"/>
    </row>
    <row r="311" spans="1:37" x14ac:dyDescent="0.35">
      <c r="A311" s="1">
        <v>573</v>
      </c>
      <c r="B311" s="1" t="str">
        <f>VLOOKUP(Table13[[#This Row],[Customer ID]],'Customer Lookup'!A:B,2,)</f>
        <v>Vanessa Winstead</v>
      </c>
      <c r="C311" s="1">
        <v>86556</v>
      </c>
      <c r="D311" s="1" t="str">
        <f>_xlfn.XLOOKUP(Table13[[#This Row],[Product Sub-Category]],'Product Lookup'!A:A,'Product Lookup'!B:B)</f>
        <v>Storage</v>
      </c>
      <c r="E311" s="1">
        <v>1</v>
      </c>
      <c r="F311" s="4">
        <v>415.88</v>
      </c>
      <c r="G311" s="4">
        <f>Table13[[#This Row],[Unit Price]]*Table13[[#This Row],[Quantity ordered]]</f>
        <v>415.88</v>
      </c>
      <c r="H311" s="1">
        <v>0.1</v>
      </c>
      <c r="I311" s="5">
        <v>0.1</v>
      </c>
      <c r="J3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11" s="6">
        <f>Table13[[#This Row],[Total Price(Before Discount)]]*Table13[[#This Row],[Discount]]</f>
        <v>41.588000000000001</v>
      </c>
      <c r="L311" s="6">
        <f>Table13[[#This Row],[Total Price(Before Discount)]]-Table13[[#This Row],[Discount Amount]]</f>
        <v>374.29199999999997</v>
      </c>
      <c r="M311" s="6" t="str">
        <f>IF(Table13[[#This Row],[Total Price(After Discount)]]&gt;=5000, "High Order", "Low order")</f>
        <v>Low order</v>
      </c>
      <c r="N311" s="2">
        <v>42061</v>
      </c>
      <c r="O311" s="2" t="str">
        <f>TEXT(Table13[[#This Row],[Order Date]],"dddd")</f>
        <v>Thursday</v>
      </c>
      <c r="P311" s="2" t="str">
        <f>TEXT(Table13[[#This Row],[Order Date]],"mmmm")</f>
        <v>February</v>
      </c>
      <c r="Q311" s="2" t="str">
        <f>TEXT(Table13[[#This Row],[Order Date]],"yyyy")</f>
        <v>2015</v>
      </c>
      <c r="R311" s="2" t="str">
        <f>TEXT(Table13[[#This Row],[Order Date]], "mmmm yyyy")</f>
        <v>February 2015</v>
      </c>
      <c r="S311" s="2">
        <v>42062</v>
      </c>
      <c r="T311" s="1" t="s">
        <v>21</v>
      </c>
      <c r="U311" s="1">
        <f>Table13[[#This Row],[Ship Date]]-Table13[[#This Row],[Order Date]]</f>
        <v>1</v>
      </c>
      <c r="V311" s="1" t="str">
        <f>IF(Table13[[#This Row],[Days to Ship]]&lt;=1, "Fast", IF(Table13[[#This Row],[Days to Ship]]&lt;=3, "Meduim", "High"))</f>
        <v>Fast</v>
      </c>
      <c r="W311" s="1">
        <v>61554</v>
      </c>
      <c r="X311" s="1" t="s">
        <v>32</v>
      </c>
      <c r="Y311" s="1" t="s">
        <v>366</v>
      </c>
      <c r="Z311" s="1" t="s">
        <v>142</v>
      </c>
      <c r="AA311" s="1" t="s">
        <v>1097</v>
      </c>
      <c r="AB311" s="1" t="s">
        <v>58</v>
      </c>
      <c r="AC311" s="1" t="s">
        <v>119</v>
      </c>
      <c r="AD311" s="1" t="s">
        <v>81</v>
      </c>
      <c r="AE311" s="1" t="s">
        <v>53</v>
      </c>
      <c r="AF311" s="1"/>
      <c r="AK311" s="1"/>
    </row>
    <row r="312" spans="1:37" x14ac:dyDescent="0.35">
      <c r="A312" s="1">
        <v>576</v>
      </c>
      <c r="B312" s="1" t="str">
        <f>VLOOKUP(Table13[[#This Row],[Customer ID]],'Customer Lookup'!A:B,2,)</f>
        <v>Gordon Lyon</v>
      </c>
      <c r="C312" s="1">
        <v>88645</v>
      </c>
      <c r="D312" s="1" t="str">
        <f>_xlfn.XLOOKUP(Table13[[#This Row],[Product Sub-Category]],'Product Lookup'!A:A,'Product Lookup'!B:B)</f>
        <v>Appliances</v>
      </c>
      <c r="E312" s="1">
        <v>4</v>
      </c>
      <c r="F312" s="4">
        <v>4.4800000000000004</v>
      </c>
      <c r="G312" s="4">
        <f>Table13[[#This Row],[Unit Price]]*Table13[[#This Row],[Quantity ordered]]</f>
        <v>17.920000000000002</v>
      </c>
      <c r="H312" s="1">
        <v>0.05</v>
      </c>
      <c r="I312" s="5">
        <v>0.05</v>
      </c>
      <c r="J3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2" s="6">
        <f>Table13[[#This Row],[Total Price(Before Discount)]]*Table13[[#This Row],[Discount]]</f>
        <v>0.89600000000000013</v>
      </c>
      <c r="L312" s="6">
        <f>Table13[[#This Row],[Total Price(Before Discount)]]-Table13[[#This Row],[Discount Amount]]</f>
        <v>17.024000000000001</v>
      </c>
      <c r="M312" s="6" t="str">
        <f>IF(Table13[[#This Row],[Total Price(After Discount)]]&gt;=5000, "High Order", "Low order")</f>
        <v>Low order</v>
      </c>
      <c r="N312" s="2">
        <v>42017</v>
      </c>
      <c r="O312" s="2" t="str">
        <f>TEXT(Table13[[#This Row],[Order Date]],"dddd")</f>
        <v>Tuesday</v>
      </c>
      <c r="P312" s="2" t="str">
        <f>TEXT(Table13[[#This Row],[Order Date]],"mmmm")</f>
        <v>January</v>
      </c>
      <c r="Q312" s="2" t="str">
        <f>TEXT(Table13[[#This Row],[Order Date]],"yyyy")</f>
        <v>2015</v>
      </c>
      <c r="R312" s="2" t="str">
        <f>TEXT(Table13[[#This Row],[Order Date]], "mmmm yyyy")</f>
        <v>January 2015</v>
      </c>
      <c r="S312" s="2">
        <v>42021</v>
      </c>
      <c r="T312" s="1" t="s">
        <v>98</v>
      </c>
      <c r="U312" s="1">
        <f>Table13[[#This Row],[Ship Date]]-Table13[[#This Row],[Order Date]]</f>
        <v>4</v>
      </c>
      <c r="V312" s="1" t="str">
        <f>IF(Table13[[#This Row],[Days to Ship]]&lt;=1, "Fast", IF(Table13[[#This Row],[Days to Ship]]&lt;=3, "Meduim", "High"))</f>
        <v>High</v>
      </c>
      <c r="W312" s="1">
        <v>91767</v>
      </c>
      <c r="X312" s="1" t="s">
        <v>32</v>
      </c>
      <c r="Y312" s="1" t="s">
        <v>369</v>
      </c>
      <c r="Z312" s="1" t="s">
        <v>37</v>
      </c>
      <c r="AA312" s="1" t="s">
        <v>2243</v>
      </c>
      <c r="AB312" s="1" t="s">
        <v>58</v>
      </c>
      <c r="AC312" s="1" t="s">
        <v>196</v>
      </c>
      <c r="AD312" s="1" t="s">
        <v>81</v>
      </c>
      <c r="AE312" s="1" t="s">
        <v>178</v>
      </c>
      <c r="AF312" s="1"/>
      <c r="AK312" s="1"/>
    </row>
    <row r="313" spans="1:37" x14ac:dyDescent="0.35">
      <c r="A313" s="1">
        <v>578</v>
      </c>
      <c r="B313" s="1" t="str">
        <f>VLOOKUP(Table13[[#This Row],[Customer ID]],'Customer Lookup'!A:B,2,)</f>
        <v>Evan K Bullard</v>
      </c>
      <c r="C313" s="1">
        <v>88644</v>
      </c>
      <c r="D313" s="1" t="str">
        <f>_xlfn.XLOOKUP(Table13[[#This Row],[Product Sub-Category]],'Product Lookup'!A:A,'Product Lookup'!B:B)</f>
        <v>Envelopes</v>
      </c>
      <c r="E313" s="1">
        <v>3</v>
      </c>
      <c r="F313" s="4">
        <v>162.93</v>
      </c>
      <c r="G313" s="4">
        <f>Table13[[#This Row],[Unit Price]]*Table13[[#This Row],[Quantity ordered]]</f>
        <v>488.79</v>
      </c>
      <c r="H313" s="1">
        <v>0.1</v>
      </c>
      <c r="I313" s="5">
        <v>0.1</v>
      </c>
      <c r="J3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13" s="6">
        <f>Table13[[#This Row],[Total Price(Before Discount)]]*Table13[[#This Row],[Discount]]</f>
        <v>48.879000000000005</v>
      </c>
      <c r="L313" s="6">
        <f>Table13[[#This Row],[Total Price(Before Discount)]]-Table13[[#This Row],[Discount Amount]]</f>
        <v>439.911</v>
      </c>
      <c r="M313" s="6" t="str">
        <f>IF(Table13[[#This Row],[Total Price(After Discount)]]&gt;=5000, "High Order", "Low order")</f>
        <v>Low order</v>
      </c>
      <c r="N313" s="2">
        <v>42137</v>
      </c>
      <c r="O313" s="2" t="str">
        <f>TEXT(Table13[[#This Row],[Order Date]],"dddd")</f>
        <v>Wednesday</v>
      </c>
      <c r="P313" s="2" t="str">
        <f>TEXT(Table13[[#This Row],[Order Date]],"mmmm")</f>
        <v>May</v>
      </c>
      <c r="Q313" s="2" t="str">
        <f>TEXT(Table13[[#This Row],[Order Date]],"yyyy")</f>
        <v>2015</v>
      </c>
      <c r="R313" s="2" t="str">
        <f>TEXT(Table13[[#This Row],[Order Date]], "mmmm yyyy")</f>
        <v>May 2015</v>
      </c>
      <c r="S313" s="2">
        <v>42138</v>
      </c>
      <c r="T313" s="1" t="s">
        <v>50</v>
      </c>
      <c r="U313" s="1">
        <f>Table13[[#This Row],[Ship Date]]-Table13[[#This Row],[Order Date]]</f>
        <v>1</v>
      </c>
      <c r="V313" s="1" t="str">
        <f>IF(Table13[[#This Row],[Days to Ship]]&lt;=1, "Fast", IF(Table13[[#This Row],[Days to Ship]]&lt;=3, "Meduim", "High"))</f>
        <v>Fast</v>
      </c>
      <c r="W313" s="1">
        <v>6770</v>
      </c>
      <c r="X313" s="1" t="s">
        <v>32</v>
      </c>
      <c r="Y313" s="1" t="s">
        <v>370</v>
      </c>
      <c r="Z313" s="1" t="s">
        <v>171</v>
      </c>
      <c r="AA313" s="1" t="s">
        <v>2243</v>
      </c>
      <c r="AB313" s="1" t="s">
        <v>58</v>
      </c>
      <c r="AC313" s="1" t="s">
        <v>61</v>
      </c>
      <c r="AD313" s="1" t="s">
        <v>81</v>
      </c>
      <c r="AE313" s="1" t="s">
        <v>53</v>
      </c>
      <c r="AF313" s="1"/>
      <c r="AK313" s="1"/>
    </row>
    <row r="314" spans="1:37" x14ac:dyDescent="0.35">
      <c r="A314" s="1">
        <v>579</v>
      </c>
      <c r="B314" s="1" t="str">
        <f>VLOOKUP(Table13[[#This Row],[Customer ID]],'Customer Lookup'!A:B,2,)</f>
        <v>Marlene Abrams</v>
      </c>
      <c r="C314" s="1">
        <v>88644</v>
      </c>
      <c r="D314" s="1" t="str">
        <f>_xlfn.XLOOKUP(Table13[[#This Row],[Product Sub-Category]],'Product Lookup'!A:A,'Product Lookup'!B:B)</f>
        <v>Envelopes</v>
      </c>
      <c r="E314" s="1">
        <v>2</v>
      </c>
      <c r="F314" s="4">
        <v>11.58</v>
      </c>
      <c r="G314" s="4">
        <f>Table13[[#This Row],[Unit Price]]*Table13[[#This Row],[Quantity ordered]]</f>
        <v>23.16</v>
      </c>
      <c r="H314" s="1">
        <v>0.05</v>
      </c>
      <c r="I314" s="5">
        <v>0.05</v>
      </c>
      <c r="J3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4" s="6">
        <f>Table13[[#This Row],[Total Price(Before Discount)]]*Table13[[#This Row],[Discount]]</f>
        <v>1.1580000000000001</v>
      </c>
      <c r="L314" s="6">
        <f>Table13[[#This Row],[Total Price(Before Discount)]]-Table13[[#This Row],[Discount Amount]]</f>
        <v>22.001999999999999</v>
      </c>
      <c r="M314" s="6" t="str">
        <f>IF(Table13[[#This Row],[Total Price(After Discount)]]&gt;=5000, "High Order", "Low order")</f>
        <v>Low order</v>
      </c>
      <c r="N314" s="2">
        <v>42137</v>
      </c>
      <c r="O314" s="2" t="str">
        <f>TEXT(Table13[[#This Row],[Order Date]],"dddd")</f>
        <v>Wednesday</v>
      </c>
      <c r="P314" s="2" t="str">
        <f>TEXT(Table13[[#This Row],[Order Date]],"mmmm")</f>
        <v>May</v>
      </c>
      <c r="Q314" s="2" t="str">
        <f>TEXT(Table13[[#This Row],[Order Date]],"yyyy")</f>
        <v>2015</v>
      </c>
      <c r="R314" s="2" t="str">
        <f>TEXT(Table13[[#This Row],[Order Date]], "mmmm yyyy")</f>
        <v>May 2015</v>
      </c>
      <c r="S314" s="2">
        <v>42139</v>
      </c>
      <c r="T314" s="1" t="s">
        <v>50</v>
      </c>
      <c r="U314" s="1">
        <f>Table13[[#This Row],[Ship Date]]-Table13[[#This Row],[Order Date]]</f>
        <v>2</v>
      </c>
      <c r="V314" s="1" t="str">
        <f>IF(Table13[[#This Row],[Days to Ship]]&lt;=1, "Fast", IF(Table13[[#This Row],[Days to Ship]]&lt;=3, "Meduim", "High"))</f>
        <v>Meduim</v>
      </c>
      <c r="W314" s="1">
        <v>6478</v>
      </c>
      <c r="X314" s="1" t="s">
        <v>32</v>
      </c>
      <c r="Y314" s="1" t="s">
        <v>371</v>
      </c>
      <c r="Z314" s="1" t="s">
        <v>171</v>
      </c>
      <c r="AA314" s="1" t="s">
        <v>2243</v>
      </c>
      <c r="AB314" s="1" t="s">
        <v>58</v>
      </c>
      <c r="AC314" s="1" t="s">
        <v>61</v>
      </c>
      <c r="AD314" s="1" t="s">
        <v>81</v>
      </c>
      <c r="AE314" s="1" t="s">
        <v>53</v>
      </c>
      <c r="AF314" s="1"/>
      <c r="AK314" s="1"/>
    </row>
    <row r="315" spans="1:37" x14ac:dyDescent="0.35">
      <c r="A315" s="1">
        <v>580</v>
      </c>
      <c r="B315" s="1" t="str">
        <f>VLOOKUP(Table13[[#This Row],[Customer ID]],'Customer Lookup'!A:B,2,)</f>
        <v>Kathryn Patrick</v>
      </c>
      <c r="C315" s="1">
        <v>88644</v>
      </c>
      <c r="D315" s="1" t="str">
        <f>_xlfn.XLOOKUP(Table13[[#This Row],[Product Sub-Category]],'Product Lookup'!A:A,'Product Lookup'!B:B)</f>
        <v>Telephones</v>
      </c>
      <c r="E315" s="1">
        <v>12</v>
      </c>
      <c r="F315" s="4">
        <v>55.99</v>
      </c>
      <c r="G315" s="4">
        <f>Table13[[#This Row],[Unit Price]]*Table13[[#This Row],[Quantity ordered]]</f>
        <v>671.88</v>
      </c>
      <c r="H315" s="1">
        <v>0.05</v>
      </c>
      <c r="I315" s="5">
        <v>0.05</v>
      </c>
      <c r="J3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5" s="6">
        <f>Table13[[#This Row],[Total Price(Before Discount)]]*Table13[[#This Row],[Discount]]</f>
        <v>33.594000000000001</v>
      </c>
      <c r="L315" s="6">
        <f>Table13[[#This Row],[Total Price(Before Discount)]]-Table13[[#This Row],[Discount Amount]]</f>
        <v>638.28599999999994</v>
      </c>
      <c r="M315" s="6" t="str">
        <f>IF(Table13[[#This Row],[Total Price(After Discount)]]&gt;=5000, "High Order", "Low order")</f>
        <v>Low order</v>
      </c>
      <c r="N315" s="2">
        <v>42137</v>
      </c>
      <c r="O315" s="2" t="str">
        <f>TEXT(Table13[[#This Row],[Order Date]],"dddd")</f>
        <v>Wednesday</v>
      </c>
      <c r="P315" s="2" t="str">
        <f>TEXT(Table13[[#This Row],[Order Date]],"mmmm")</f>
        <v>May</v>
      </c>
      <c r="Q315" s="2" t="str">
        <f>TEXT(Table13[[#This Row],[Order Date]],"yyyy")</f>
        <v>2015</v>
      </c>
      <c r="R315" s="2" t="str">
        <f>TEXT(Table13[[#This Row],[Order Date]], "mmmm yyyy")</f>
        <v>May 2015</v>
      </c>
      <c r="S315" s="2">
        <v>42138</v>
      </c>
      <c r="T315" s="1" t="s">
        <v>50</v>
      </c>
      <c r="U315" s="1">
        <f>Table13[[#This Row],[Ship Date]]-Table13[[#This Row],[Order Date]]</f>
        <v>1</v>
      </c>
      <c r="V315" s="1" t="str">
        <f>IF(Table13[[#This Row],[Days to Ship]]&lt;=1, "Fast", IF(Table13[[#This Row],[Days to Ship]]&lt;=3, "Meduim", "High"))</f>
        <v>Fast</v>
      </c>
      <c r="W315" s="1">
        <v>4210</v>
      </c>
      <c r="X315" s="1" t="s">
        <v>32</v>
      </c>
      <c r="Y315" s="1" t="s">
        <v>308</v>
      </c>
      <c r="Z315" s="1" t="s">
        <v>147</v>
      </c>
      <c r="AA315" s="1" t="s">
        <v>2243</v>
      </c>
      <c r="AB315" s="1" t="s">
        <v>73</v>
      </c>
      <c r="AC315" s="1" t="s">
        <v>2234</v>
      </c>
      <c r="AD315" s="1" t="s">
        <v>81</v>
      </c>
      <c r="AE315" s="1" t="s">
        <v>44</v>
      </c>
      <c r="AF315" s="1"/>
      <c r="AK315" s="1"/>
    </row>
    <row r="316" spans="1:37" x14ac:dyDescent="0.35">
      <c r="A316" s="1">
        <v>584</v>
      </c>
      <c r="B316" s="1" t="str">
        <f>VLOOKUP(Table13[[#This Row],[Customer ID]],'Customer Lookup'!A:B,2,)</f>
        <v>Timothy Currie</v>
      </c>
      <c r="C316" s="1">
        <v>88646</v>
      </c>
      <c r="D316" s="1" t="str">
        <f>_xlfn.XLOOKUP(Table13[[#This Row],[Product Sub-Category]],'Product Lookup'!A:A,'Product Lookup'!B:B)</f>
        <v>Storage</v>
      </c>
      <c r="E316" s="1">
        <v>7</v>
      </c>
      <c r="F316" s="4">
        <v>15.51</v>
      </c>
      <c r="G316" s="4">
        <f>Table13[[#This Row],[Unit Price]]*Table13[[#This Row],[Quantity ordered]]</f>
        <v>108.57</v>
      </c>
      <c r="H316" s="1">
        <v>0.05</v>
      </c>
      <c r="I316" s="5">
        <v>0.05</v>
      </c>
      <c r="J3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6" s="6">
        <f>Table13[[#This Row],[Total Price(Before Discount)]]*Table13[[#This Row],[Discount]]</f>
        <v>5.4284999999999997</v>
      </c>
      <c r="L316" s="6">
        <f>Table13[[#This Row],[Total Price(Before Discount)]]-Table13[[#This Row],[Discount Amount]]</f>
        <v>103.14149999999999</v>
      </c>
      <c r="M316" s="6" t="str">
        <f>IF(Table13[[#This Row],[Total Price(After Discount)]]&gt;=5000, "High Order", "Low order")</f>
        <v>Low order</v>
      </c>
      <c r="N316" s="2">
        <v>42025</v>
      </c>
      <c r="O316" s="2" t="str">
        <f>TEXT(Table13[[#This Row],[Order Date]],"dddd")</f>
        <v>Wednesday</v>
      </c>
      <c r="P316" s="2" t="str">
        <f>TEXT(Table13[[#This Row],[Order Date]],"mmmm")</f>
        <v>January</v>
      </c>
      <c r="Q316" s="2" t="str">
        <f>TEXT(Table13[[#This Row],[Order Date]],"yyyy")</f>
        <v>2015</v>
      </c>
      <c r="R316" s="2" t="str">
        <f>TEXT(Table13[[#This Row],[Order Date]], "mmmm yyyy")</f>
        <v>January 2015</v>
      </c>
      <c r="S316" s="2">
        <v>42027</v>
      </c>
      <c r="T316" s="1" t="s">
        <v>31</v>
      </c>
      <c r="U316" s="1">
        <f>Table13[[#This Row],[Ship Date]]-Table13[[#This Row],[Order Date]]</f>
        <v>2</v>
      </c>
      <c r="V316" s="1" t="str">
        <f>IF(Table13[[#This Row],[Days to Ship]]&lt;=1, "Fast", IF(Table13[[#This Row],[Days to Ship]]&lt;=3, "Meduim", "High"))</f>
        <v>Meduim</v>
      </c>
      <c r="W316" s="1">
        <v>1801</v>
      </c>
      <c r="X316" s="1" t="s">
        <v>32</v>
      </c>
      <c r="Y316" s="1" t="s">
        <v>372</v>
      </c>
      <c r="Z316" s="1" t="s">
        <v>152</v>
      </c>
      <c r="AA316" s="1" t="s">
        <v>2243</v>
      </c>
      <c r="AB316" s="1" t="s">
        <v>58</v>
      </c>
      <c r="AC316" s="1" t="s">
        <v>119</v>
      </c>
      <c r="AD316" s="1" t="s">
        <v>81</v>
      </c>
      <c r="AE316" s="1" t="s">
        <v>53</v>
      </c>
      <c r="AF316" s="1"/>
      <c r="AK316" s="1"/>
    </row>
    <row r="317" spans="1:37" x14ac:dyDescent="0.35">
      <c r="A317" s="1">
        <v>585</v>
      </c>
      <c r="B317" s="1" t="str">
        <f>VLOOKUP(Table13[[#This Row],[Customer ID]],'Customer Lookup'!A:B,2,)</f>
        <v>William Larson</v>
      </c>
      <c r="C317" s="1">
        <v>88644</v>
      </c>
      <c r="D317" s="1" t="str">
        <f>_xlfn.XLOOKUP(Table13[[#This Row],[Product Sub-Category]],'Product Lookup'!A:A,'Product Lookup'!B:B)</f>
        <v>Scissors</v>
      </c>
      <c r="E317" s="1">
        <v>12</v>
      </c>
      <c r="F317" s="4">
        <v>13.9</v>
      </c>
      <c r="G317" s="4">
        <f>Table13[[#This Row],[Unit Price]]*Table13[[#This Row],[Quantity ordered]]</f>
        <v>166.8</v>
      </c>
      <c r="H317" s="1">
        <v>0.05</v>
      </c>
      <c r="I317" s="5">
        <v>0.05</v>
      </c>
      <c r="J3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7" s="6">
        <f>Table13[[#This Row],[Total Price(Before Discount)]]*Table13[[#This Row],[Discount]]</f>
        <v>8.3400000000000016</v>
      </c>
      <c r="L317" s="6">
        <f>Table13[[#This Row],[Total Price(Before Discount)]]-Table13[[#This Row],[Discount Amount]]</f>
        <v>158.46</v>
      </c>
      <c r="M317" s="6" t="str">
        <f>IF(Table13[[#This Row],[Total Price(After Discount)]]&gt;=5000, "High Order", "Low order")</f>
        <v>Low order</v>
      </c>
      <c r="N317" s="2">
        <v>42137</v>
      </c>
      <c r="O317" s="2" t="str">
        <f>TEXT(Table13[[#This Row],[Order Date]],"dddd")</f>
        <v>Wednesday</v>
      </c>
      <c r="P317" s="2" t="str">
        <f>TEXT(Table13[[#This Row],[Order Date]],"mmmm")</f>
        <v>May</v>
      </c>
      <c r="Q317" s="2" t="str">
        <f>TEXT(Table13[[#This Row],[Order Date]],"yyyy")</f>
        <v>2015</v>
      </c>
      <c r="R317" s="2" t="str">
        <f>TEXT(Table13[[#This Row],[Order Date]], "mmmm yyyy")</f>
        <v>May 2015</v>
      </c>
      <c r="S317" s="2">
        <v>42138</v>
      </c>
      <c r="T317" s="1" t="s">
        <v>50</v>
      </c>
      <c r="U317" s="1">
        <f>Table13[[#This Row],[Ship Date]]-Table13[[#This Row],[Order Date]]</f>
        <v>1</v>
      </c>
      <c r="V317" s="1" t="str">
        <f>IF(Table13[[#This Row],[Days to Ship]]&lt;=1, "Fast", IF(Table13[[#This Row],[Days to Ship]]&lt;=3, "Meduim", "High"))</f>
        <v>Fast</v>
      </c>
      <c r="W317" s="1">
        <v>3301</v>
      </c>
      <c r="X317" s="1" t="s">
        <v>32</v>
      </c>
      <c r="Y317" s="1" t="s">
        <v>373</v>
      </c>
      <c r="Z317" s="1" t="s">
        <v>155</v>
      </c>
      <c r="AA317" s="1" t="s">
        <v>2244</v>
      </c>
      <c r="AB317" s="1" t="s">
        <v>58</v>
      </c>
      <c r="AC317" s="1" t="s">
        <v>2239</v>
      </c>
      <c r="AD317" s="1" t="s">
        <v>81</v>
      </c>
      <c r="AE317" s="1" t="s">
        <v>44</v>
      </c>
      <c r="AF317" s="1"/>
      <c r="AK317" s="1"/>
    </row>
    <row r="318" spans="1:37" x14ac:dyDescent="0.35">
      <c r="A318" s="1">
        <v>592</v>
      </c>
      <c r="B318" s="1" t="str">
        <f>VLOOKUP(Table13[[#This Row],[Customer ID]],'Customer Lookup'!A:B,2,)</f>
        <v>Eva Silverman</v>
      </c>
      <c r="C318" s="1">
        <v>86307</v>
      </c>
      <c r="D318" s="1" t="str">
        <f>_xlfn.XLOOKUP(Table13[[#This Row],[Product Sub-Category]],'Product Lookup'!A:A,'Product Lookup'!B:B)</f>
        <v>Labels</v>
      </c>
      <c r="E318" s="1">
        <v>10</v>
      </c>
      <c r="F318" s="4">
        <v>30.53</v>
      </c>
      <c r="G318" s="4">
        <f>Table13[[#This Row],[Unit Price]]*Table13[[#This Row],[Quantity ordered]]</f>
        <v>305.3</v>
      </c>
      <c r="H318" s="1">
        <v>0.05</v>
      </c>
      <c r="I318" s="5">
        <v>0.05</v>
      </c>
      <c r="J3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8" s="6">
        <f>Table13[[#This Row],[Total Price(Before Discount)]]*Table13[[#This Row],[Discount]]</f>
        <v>15.265000000000001</v>
      </c>
      <c r="L318" s="6">
        <f>Table13[[#This Row],[Total Price(Before Discount)]]-Table13[[#This Row],[Discount Amount]]</f>
        <v>290.03500000000003</v>
      </c>
      <c r="M318" s="6" t="str">
        <f>IF(Table13[[#This Row],[Total Price(After Discount)]]&gt;=5000, "High Order", "Low order")</f>
        <v>Low order</v>
      </c>
      <c r="N318" s="2">
        <v>42021</v>
      </c>
      <c r="O318" s="2" t="str">
        <f>TEXT(Table13[[#This Row],[Order Date]],"dddd")</f>
        <v>Saturday</v>
      </c>
      <c r="P318" s="2" t="str">
        <f>TEXT(Table13[[#This Row],[Order Date]],"mmmm")</f>
        <v>January</v>
      </c>
      <c r="Q318" s="2" t="str">
        <f>TEXT(Table13[[#This Row],[Order Date]],"yyyy")</f>
        <v>2015</v>
      </c>
      <c r="R318" s="2" t="str">
        <f>TEXT(Table13[[#This Row],[Order Date]], "mmmm yyyy")</f>
        <v>January 2015</v>
      </c>
      <c r="S318" s="2">
        <v>42021</v>
      </c>
      <c r="T318" s="1" t="s">
        <v>41</v>
      </c>
      <c r="U318" s="1">
        <f>Table13[[#This Row],[Ship Date]]-Table13[[#This Row],[Order Date]]</f>
        <v>0</v>
      </c>
      <c r="V318" s="1" t="str">
        <f>IF(Table13[[#This Row],[Days to Ship]]&lt;=1, "Fast", IF(Table13[[#This Row],[Days to Ship]]&lt;=3, "Meduim", "High"))</f>
        <v>Fast</v>
      </c>
      <c r="W318" s="1">
        <v>60091</v>
      </c>
      <c r="X318" s="1" t="s">
        <v>32</v>
      </c>
      <c r="Y318" s="1" t="s">
        <v>374</v>
      </c>
      <c r="Z318" s="1" t="s">
        <v>142</v>
      </c>
      <c r="AA318" s="1" t="s">
        <v>2244</v>
      </c>
      <c r="AB318" s="1" t="s">
        <v>58</v>
      </c>
      <c r="AC318" s="1" t="s">
        <v>116</v>
      </c>
      <c r="AD318" s="1" t="s">
        <v>51</v>
      </c>
      <c r="AE318" s="1" t="s">
        <v>53</v>
      </c>
      <c r="AF318" s="1"/>
      <c r="AK318" s="1"/>
    </row>
    <row r="319" spans="1:37" x14ac:dyDescent="0.35">
      <c r="A319" s="1">
        <v>593</v>
      </c>
      <c r="B319" s="1" t="str">
        <f>VLOOKUP(Table13[[#This Row],[Customer ID]],'Customer Lookup'!A:B,2,)</f>
        <v>Joel Huffman</v>
      </c>
      <c r="C319" s="1">
        <v>86307</v>
      </c>
      <c r="D319" s="1" t="str">
        <f>_xlfn.XLOOKUP(Table13[[#This Row],[Product Sub-Category]],'Product Lookup'!A:A,'Product Lookup'!B:B)</f>
        <v>Pens</v>
      </c>
      <c r="E319" s="1">
        <v>12</v>
      </c>
      <c r="F319" s="4">
        <v>1.68</v>
      </c>
      <c r="G319" s="4">
        <f>Table13[[#This Row],[Unit Price]]*Table13[[#This Row],[Quantity ordered]]</f>
        <v>20.16</v>
      </c>
      <c r="H319" s="1">
        <v>0.05</v>
      </c>
      <c r="I319" s="5">
        <v>0.05</v>
      </c>
      <c r="J3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9" s="6">
        <f>Table13[[#This Row],[Total Price(Before Discount)]]*Table13[[#This Row],[Discount]]</f>
        <v>1.008</v>
      </c>
      <c r="L319" s="6">
        <f>Table13[[#This Row],[Total Price(Before Discount)]]-Table13[[#This Row],[Discount Amount]]</f>
        <v>19.152000000000001</v>
      </c>
      <c r="M319" s="6" t="str">
        <f>IF(Table13[[#This Row],[Total Price(After Discount)]]&gt;=5000, "High Order", "Low order")</f>
        <v>Low order</v>
      </c>
      <c r="N319" s="2">
        <v>42021</v>
      </c>
      <c r="O319" s="2" t="str">
        <f>TEXT(Table13[[#This Row],[Order Date]],"dddd")</f>
        <v>Saturday</v>
      </c>
      <c r="P319" s="2" t="str">
        <f>TEXT(Table13[[#This Row],[Order Date]],"mmmm")</f>
        <v>January</v>
      </c>
      <c r="Q319" s="2" t="str">
        <f>TEXT(Table13[[#This Row],[Order Date]],"yyyy")</f>
        <v>2015</v>
      </c>
      <c r="R319" s="2" t="str">
        <f>TEXT(Table13[[#This Row],[Order Date]], "mmmm yyyy")</f>
        <v>January 2015</v>
      </c>
      <c r="S319" s="2">
        <v>42023</v>
      </c>
      <c r="T319" s="1" t="s">
        <v>41</v>
      </c>
      <c r="U319" s="1">
        <f>Table13[[#This Row],[Ship Date]]-Table13[[#This Row],[Order Date]]</f>
        <v>2</v>
      </c>
      <c r="V319" s="1" t="str">
        <f>IF(Table13[[#This Row],[Days to Ship]]&lt;=1, "Fast", IF(Table13[[#This Row],[Days to Ship]]&lt;=3, "Meduim", "High"))</f>
        <v>Meduim</v>
      </c>
      <c r="W319" s="1">
        <v>60517</v>
      </c>
      <c r="X319" s="1" t="s">
        <v>32</v>
      </c>
      <c r="Y319" s="1" t="s">
        <v>375</v>
      </c>
      <c r="Z319" s="1" t="s">
        <v>142</v>
      </c>
      <c r="AA319" s="1" t="s">
        <v>2244</v>
      </c>
      <c r="AB319" s="1" t="s">
        <v>58</v>
      </c>
      <c r="AC319" s="1" t="s">
        <v>25</v>
      </c>
      <c r="AD319" s="1" t="s">
        <v>51</v>
      </c>
      <c r="AE319" s="1" t="s">
        <v>26</v>
      </c>
      <c r="AF319" s="1"/>
      <c r="AK319" s="1"/>
    </row>
    <row r="320" spans="1:37" x14ac:dyDescent="0.35">
      <c r="A320" s="1">
        <v>594</v>
      </c>
      <c r="B320" s="1" t="str">
        <f>VLOOKUP(Table13[[#This Row],[Customer ID]],'Customer Lookup'!A:B,2,)</f>
        <v>Charlie Moore</v>
      </c>
      <c r="C320" s="1">
        <v>86309</v>
      </c>
      <c r="D320" s="1" t="str">
        <f>_xlfn.XLOOKUP(Table13[[#This Row],[Product Sub-Category]],'Product Lookup'!A:A,'Product Lookup'!B:B)</f>
        <v>Furnishings</v>
      </c>
      <c r="E320" s="1">
        <v>1</v>
      </c>
      <c r="F320" s="4">
        <v>13.79</v>
      </c>
      <c r="G320" s="4">
        <f>Table13[[#This Row],[Unit Price]]*Table13[[#This Row],[Quantity ordered]]</f>
        <v>13.79</v>
      </c>
      <c r="H320" s="1">
        <v>0.05</v>
      </c>
      <c r="I320" s="5">
        <v>0.05</v>
      </c>
      <c r="J3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0" s="6">
        <f>Table13[[#This Row],[Total Price(Before Discount)]]*Table13[[#This Row],[Discount]]</f>
        <v>0.6895</v>
      </c>
      <c r="L320" s="6">
        <f>Table13[[#This Row],[Total Price(Before Discount)]]-Table13[[#This Row],[Discount Amount]]</f>
        <v>13.100499999999998</v>
      </c>
      <c r="M320" s="6" t="str">
        <f>IF(Table13[[#This Row],[Total Price(After Discount)]]&gt;=5000, "High Order", "Low order")</f>
        <v>Low order</v>
      </c>
      <c r="N320" s="2">
        <v>42078</v>
      </c>
      <c r="O320" s="2" t="str">
        <f>TEXT(Table13[[#This Row],[Order Date]],"dddd")</f>
        <v>Sunday</v>
      </c>
      <c r="P320" s="2" t="str">
        <f>TEXT(Table13[[#This Row],[Order Date]],"mmmm")</f>
        <v>March</v>
      </c>
      <c r="Q320" s="2" t="str">
        <f>TEXT(Table13[[#This Row],[Order Date]],"yyyy")</f>
        <v>2015</v>
      </c>
      <c r="R320" s="2" t="str">
        <f>TEXT(Table13[[#This Row],[Order Date]], "mmmm yyyy")</f>
        <v>March 2015</v>
      </c>
      <c r="S320" s="2">
        <v>42080</v>
      </c>
      <c r="T320" s="1" t="s">
        <v>41</v>
      </c>
      <c r="U320" s="1">
        <f>Table13[[#This Row],[Ship Date]]-Table13[[#This Row],[Order Date]]</f>
        <v>2</v>
      </c>
      <c r="V320" s="1" t="str">
        <f>IF(Table13[[#This Row],[Days to Ship]]&lt;=1, "Fast", IF(Table13[[#This Row],[Days to Ship]]&lt;=3, "Meduim", "High"))</f>
        <v>Meduim</v>
      </c>
      <c r="W320" s="1">
        <v>46016</v>
      </c>
      <c r="X320" s="1" t="s">
        <v>32</v>
      </c>
      <c r="Y320" s="1" t="s">
        <v>377</v>
      </c>
      <c r="Z320" s="1" t="s">
        <v>376</v>
      </c>
      <c r="AA320" s="1" t="s">
        <v>2244</v>
      </c>
      <c r="AB320" s="1" t="s">
        <v>34</v>
      </c>
      <c r="AC320" s="1" t="s">
        <v>52</v>
      </c>
      <c r="AD320" s="1" t="s">
        <v>104</v>
      </c>
      <c r="AE320" s="1" t="s">
        <v>53</v>
      </c>
      <c r="AF320" s="1"/>
      <c r="AK320" s="1"/>
    </row>
    <row r="321" spans="1:37" x14ac:dyDescent="0.35">
      <c r="A321" s="1">
        <v>594</v>
      </c>
      <c r="B321" s="1" t="str">
        <f>VLOOKUP(Table13[[#This Row],[Customer ID]],'Customer Lookup'!A:B,2,)</f>
        <v>Charlie Moore</v>
      </c>
      <c r="C321" s="1">
        <v>86311</v>
      </c>
      <c r="D321" s="1" t="str">
        <f>_xlfn.XLOOKUP(Table13[[#This Row],[Product Sub-Category]],'Product Lookup'!A:A,'Product Lookup'!B:B)</f>
        <v>Computer Peripherals</v>
      </c>
      <c r="E321" s="1">
        <v>18</v>
      </c>
      <c r="F321" s="4">
        <v>39.479999999999997</v>
      </c>
      <c r="G321" s="4">
        <f>Table13[[#This Row],[Unit Price]]*Table13[[#This Row],[Quantity ordered]]</f>
        <v>710.64</v>
      </c>
      <c r="H321" s="1">
        <v>0.05</v>
      </c>
      <c r="I321" s="5">
        <v>0.05</v>
      </c>
      <c r="J3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1" s="6">
        <f>Table13[[#This Row],[Total Price(Before Discount)]]*Table13[[#This Row],[Discount]]</f>
        <v>35.532000000000004</v>
      </c>
      <c r="L321" s="6">
        <f>Table13[[#This Row],[Total Price(Before Discount)]]-Table13[[#This Row],[Discount Amount]]</f>
        <v>675.10799999999995</v>
      </c>
      <c r="M321" s="6" t="str">
        <f>IF(Table13[[#This Row],[Total Price(After Discount)]]&gt;=5000, "High Order", "Low order")</f>
        <v>Low order</v>
      </c>
      <c r="N321" s="2">
        <v>42174</v>
      </c>
      <c r="O321" s="2" t="str">
        <f>TEXT(Table13[[#This Row],[Order Date]],"dddd")</f>
        <v>Friday</v>
      </c>
      <c r="P321" s="2" t="str">
        <f>TEXT(Table13[[#This Row],[Order Date]],"mmmm")</f>
        <v>June</v>
      </c>
      <c r="Q321" s="2" t="str">
        <f>TEXT(Table13[[#This Row],[Order Date]],"yyyy")</f>
        <v>2015</v>
      </c>
      <c r="R321" s="2" t="str">
        <f>TEXT(Table13[[#This Row],[Order Date]], "mmmm yyyy")</f>
        <v>June 2015</v>
      </c>
      <c r="S321" s="2">
        <v>42177</v>
      </c>
      <c r="T321" s="1" t="s">
        <v>41</v>
      </c>
      <c r="U321" s="1">
        <f>Table13[[#This Row],[Ship Date]]-Table13[[#This Row],[Order Date]]</f>
        <v>3</v>
      </c>
      <c r="V321" s="1" t="str">
        <f>IF(Table13[[#This Row],[Days to Ship]]&lt;=1, "Fast", IF(Table13[[#This Row],[Days to Ship]]&lt;=3, "Meduim", "High"))</f>
        <v>Meduim</v>
      </c>
      <c r="W321" s="1">
        <v>46016</v>
      </c>
      <c r="X321" s="1" t="s">
        <v>32</v>
      </c>
      <c r="Y321" s="1" t="s">
        <v>377</v>
      </c>
      <c r="Z321" s="1" t="s">
        <v>376</v>
      </c>
      <c r="AA321" s="1" t="s">
        <v>2244</v>
      </c>
      <c r="AB321" s="1" t="s">
        <v>73</v>
      </c>
      <c r="AC321" s="1" t="s">
        <v>144</v>
      </c>
      <c r="AD321" s="1" t="s">
        <v>104</v>
      </c>
      <c r="AE321" s="1" t="s">
        <v>44</v>
      </c>
      <c r="AF321" s="1"/>
      <c r="AK321" s="1"/>
    </row>
    <row r="322" spans="1:37" x14ac:dyDescent="0.35">
      <c r="A322" s="1">
        <v>594</v>
      </c>
      <c r="B322" s="1" t="str">
        <f>VLOOKUP(Table13[[#This Row],[Customer ID]],'Customer Lookup'!A:B,2,)</f>
        <v>Charlie Moore</v>
      </c>
      <c r="C322" s="1">
        <v>86311</v>
      </c>
      <c r="D322" s="1" t="str">
        <f>_xlfn.XLOOKUP(Table13[[#This Row],[Product Sub-Category]],'Product Lookup'!A:A,'Product Lookup'!B:B)</f>
        <v>Furnishings</v>
      </c>
      <c r="E322" s="1">
        <v>18</v>
      </c>
      <c r="F322" s="4">
        <v>3.7</v>
      </c>
      <c r="G322" s="4">
        <f>Table13[[#This Row],[Unit Price]]*Table13[[#This Row],[Quantity ordered]]</f>
        <v>66.600000000000009</v>
      </c>
      <c r="H322" s="1">
        <v>0.05</v>
      </c>
      <c r="I322" s="5">
        <v>0.05</v>
      </c>
      <c r="J3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2" s="6">
        <f>Table13[[#This Row],[Total Price(Before Discount)]]*Table13[[#This Row],[Discount]]</f>
        <v>3.3300000000000005</v>
      </c>
      <c r="L322" s="6">
        <f>Table13[[#This Row],[Total Price(Before Discount)]]-Table13[[#This Row],[Discount Amount]]</f>
        <v>63.27000000000001</v>
      </c>
      <c r="M322" s="6" t="str">
        <f>IF(Table13[[#This Row],[Total Price(After Discount)]]&gt;=5000, "High Order", "Low order")</f>
        <v>Low order</v>
      </c>
      <c r="N322" s="2">
        <v>42174</v>
      </c>
      <c r="O322" s="2" t="str">
        <f>TEXT(Table13[[#This Row],[Order Date]],"dddd")</f>
        <v>Friday</v>
      </c>
      <c r="P322" s="2" t="str">
        <f>TEXT(Table13[[#This Row],[Order Date]],"mmmm")</f>
        <v>June</v>
      </c>
      <c r="Q322" s="2" t="str">
        <f>TEXT(Table13[[#This Row],[Order Date]],"yyyy")</f>
        <v>2015</v>
      </c>
      <c r="R322" s="2" t="str">
        <f>TEXT(Table13[[#This Row],[Order Date]], "mmmm yyyy")</f>
        <v>June 2015</v>
      </c>
      <c r="S322" s="2">
        <v>42175</v>
      </c>
      <c r="T322" s="1" t="s">
        <v>41</v>
      </c>
      <c r="U322" s="1">
        <f>Table13[[#This Row],[Ship Date]]-Table13[[#This Row],[Order Date]]</f>
        <v>1</v>
      </c>
      <c r="V322" s="1" t="str">
        <f>IF(Table13[[#This Row],[Days to Ship]]&lt;=1, "Fast", IF(Table13[[#This Row],[Days to Ship]]&lt;=3, "Meduim", "High"))</f>
        <v>Fast</v>
      </c>
      <c r="W322" s="1">
        <v>46016</v>
      </c>
      <c r="X322" s="1" t="s">
        <v>32</v>
      </c>
      <c r="Y322" s="1" t="s">
        <v>377</v>
      </c>
      <c r="Z322" s="1" t="s">
        <v>376</v>
      </c>
      <c r="AA322" s="1" t="s">
        <v>2244</v>
      </c>
      <c r="AB322" s="1" t="s">
        <v>34</v>
      </c>
      <c r="AC322" s="1" t="s">
        <v>52</v>
      </c>
      <c r="AD322" s="1" t="s">
        <v>104</v>
      </c>
      <c r="AE322" s="1" t="s">
        <v>26</v>
      </c>
      <c r="AF322" s="1"/>
      <c r="AK322" s="1"/>
    </row>
    <row r="323" spans="1:37" x14ac:dyDescent="0.35">
      <c r="A323" s="1">
        <v>596</v>
      </c>
      <c r="B323" s="1" t="str">
        <f>VLOOKUP(Table13[[#This Row],[Customer ID]],'Customer Lookup'!A:B,2,)</f>
        <v>Doris Fitzpatrick</v>
      </c>
      <c r="C323" s="1">
        <v>86308</v>
      </c>
      <c r="D323" s="1" t="str">
        <f>_xlfn.XLOOKUP(Table13[[#This Row],[Product Sub-Category]],'Product Lookup'!A:A,'Product Lookup'!B:B)</f>
        <v>Binders</v>
      </c>
      <c r="E323" s="1">
        <v>6</v>
      </c>
      <c r="F323" s="4">
        <v>3.8</v>
      </c>
      <c r="G323" s="4">
        <f>Table13[[#This Row],[Unit Price]]*Table13[[#This Row],[Quantity ordered]]</f>
        <v>22.799999999999997</v>
      </c>
      <c r="H323" s="1">
        <v>0.05</v>
      </c>
      <c r="I323" s="5">
        <v>0.05</v>
      </c>
      <c r="J3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3" s="6">
        <f>Table13[[#This Row],[Total Price(Before Discount)]]*Table13[[#This Row],[Discount]]</f>
        <v>1.1399999999999999</v>
      </c>
      <c r="L323" s="6">
        <f>Table13[[#This Row],[Total Price(Before Discount)]]-Table13[[#This Row],[Discount Amount]]</f>
        <v>21.659999999999997</v>
      </c>
      <c r="M323" s="6" t="str">
        <f>IF(Table13[[#This Row],[Total Price(After Discount)]]&gt;=5000, "High Order", "Low order")</f>
        <v>Low order</v>
      </c>
      <c r="N323" s="2">
        <v>42050</v>
      </c>
      <c r="O323" s="2" t="str">
        <f>TEXT(Table13[[#This Row],[Order Date]],"dddd")</f>
        <v>Sunday</v>
      </c>
      <c r="P323" s="2" t="str">
        <f>TEXT(Table13[[#This Row],[Order Date]],"mmmm")</f>
        <v>February</v>
      </c>
      <c r="Q323" s="2" t="str">
        <f>TEXT(Table13[[#This Row],[Order Date]],"yyyy")</f>
        <v>2015</v>
      </c>
      <c r="R323" s="2" t="str">
        <f>TEXT(Table13[[#This Row],[Order Date]], "mmmm yyyy")</f>
        <v>February 2015</v>
      </c>
      <c r="S323" s="2">
        <v>42052</v>
      </c>
      <c r="T323" s="1" t="s">
        <v>41</v>
      </c>
      <c r="U323" s="1">
        <f>Table13[[#This Row],[Ship Date]]-Table13[[#This Row],[Order Date]]</f>
        <v>2</v>
      </c>
      <c r="V323" s="1" t="str">
        <f>IF(Table13[[#This Row],[Days to Ship]]&lt;=1, "Fast", IF(Table13[[#This Row],[Days to Ship]]&lt;=3, "Meduim", "High"))</f>
        <v>Meduim</v>
      </c>
      <c r="W323" s="1">
        <v>46032</v>
      </c>
      <c r="X323" s="1" t="s">
        <v>32</v>
      </c>
      <c r="Y323" s="1" t="s">
        <v>378</v>
      </c>
      <c r="Z323" s="1" t="s">
        <v>376</v>
      </c>
      <c r="AA323" s="1" t="s">
        <v>2244</v>
      </c>
      <c r="AB323" s="1" t="s">
        <v>58</v>
      </c>
      <c r="AC323" s="1" t="s">
        <v>2236</v>
      </c>
      <c r="AD323" s="1" t="s">
        <v>104</v>
      </c>
      <c r="AE323" s="1" t="s">
        <v>53</v>
      </c>
      <c r="AF323" s="1"/>
      <c r="AK323" s="1"/>
    </row>
    <row r="324" spans="1:37" x14ac:dyDescent="0.35">
      <c r="A324" s="1">
        <v>596</v>
      </c>
      <c r="B324" s="1" t="str">
        <f>VLOOKUP(Table13[[#This Row],[Customer ID]],'Customer Lookup'!A:B,2,)</f>
        <v>Doris Fitzpatrick</v>
      </c>
      <c r="C324" s="1">
        <v>86308</v>
      </c>
      <c r="D324" s="1" t="str">
        <f>_xlfn.XLOOKUP(Table13[[#This Row],[Product Sub-Category]],'Product Lookup'!A:A,'Product Lookup'!B:B)</f>
        <v>Paper</v>
      </c>
      <c r="E324" s="1">
        <v>5</v>
      </c>
      <c r="F324" s="4">
        <v>7.98</v>
      </c>
      <c r="G324" s="4">
        <f>Table13[[#This Row],[Unit Price]]*Table13[[#This Row],[Quantity ordered]]</f>
        <v>39.900000000000006</v>
      </c>
      <c r="H324" s="1">
        <v>0.05</v>
      </c>
      <c r="I324" s="5">
        <v>0.05</v>
      </c>
      <c r="J3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4" s="6">
        <f>Table13[[#This Row],[Total Price(Before Discount)]]*Table13[[#This Row],[Discount]]</f>
        <v>1.9950000000000003</v>
      </c>
      <c r="L324" s="6">
        <f>Table13[[#This Row],[Total Price(Before Discount)]]-Table13[[#This Row],[Discount Amount]]</f>
        <v>37.905000000000008</v>
      </c>
      <c r="M324" s="6" t="str">
        <f>IF(Table13[[#This Row],[Total Price(After Discount)]]&gt;=5000, "High Order", "Low order")</f>
        <v>Low order</v>
      </c>
      <c r="N324" s="2">
        <v>42050</v>
      </c>
      <c r="O324" s="2" t="str">
        <f>TEXT(Table13[[#This Row],[Order Date]],"dddd")</f>
        <v>Sunday</v>
      </c>
      <c r="P324" s="2" t="str">
        <f>TEXT(Table13[[#This Row],[Order Date]],"mmmm")</f>
        <v>February</v>
      </c>
      <c r="Q324" s="2" t="str">
        <f>TEXT(Table13[[#This Row],[Order Date]],"yyyy")</f>
        <v>2015</v>
      </c>
      <c r="R324" s="2" t="str">
        <f>TEXT(Table13[[#This Row],[Order Date]], "mmmm yyyy")</f>
        <v>February 2015</v>
      </c>
      <c r="S324" s="2">
        <v>42052</v>
      </c>
      <c r="T324" s="1" t="s">
        <v>41</v>
      </c>
      <c r="U324" s="1">
        <f>Table13[[#This Row],[Ship Date]]-Table13[[#This Row],[Order Date]]</f>
        <v>2</v>
      </c>
      <c r="V324" s="1" t="str">
        <f>IF(Table13[[#This Row],[Days to Ship]]&lt;=1, "Fast", IF(Table13[[#This Row],[Days to Ship]]&lt;=3, "Meduim", "High"))</f>
        <v>Meduim</v>
      </c>
      <c r="W324" s="1">
        <v>46032</v>
      </c>
      <c r="X324" s="1" t="s">
        <v>32</v>
      </c>
      <c r="Y324" s="1" t="s">
        <v>378</v>
      </c>
      <c r="Z324" s="1" t="s">
        <v>376</v>
      </c>
      <c r="AA324" s="1" t="s">
        <v>2244</v>
      </c>
      <c r="AB324" s="1" t="s">
        <v>58</v>
      </c>
      <c r="AC324" s="1" t="s">
        <v>83</v>
      </c>
      <c r="AD324" s="1" t="s">
        <v>104</v>
      </c>
      <c r="AE324" s="1" t="s">
        <v>26</v>
      </c>
      <c r="AF324" s="1"/>
      <c r="AK324" s="1"/>
    </row>
    <row r="325" spans="1:37" x14ac:dyDescent="0.35">
      <c r="A325" s="1">
        <v>596</v>
      </c>
      <c r="B325" s="1" t="str">
        <f>VLOOKUP(Table13[[#This Row],[Customer ID]],'Customer Lookup'!A:B,2,)</f>
        <v>Doris Fitzpatrick</v>
      </c>
      <c r="C325" s="1">
        <v>86308</v>
      </c>
      <c r="D325" s="1" t="str">
        <f>_xlfn.XLOOKUP(Table13[[#This Row],[Product Sub-Category]],'Product Lookup'!A:A,'Product Lookup'!B:B)</f>
        <v>Tables</v>
      </c>
      <c r="E325" s="1">
        <v>12</v>
      </c>
      <c r="F325" s="4">
        <v>417.4</v>
      </c>
      <c r="G325" s="4">
        <f>Table13[[#This Row],[Unit Price]]*Table13[[#This Row],[Quantity ordered]]</f>
        <v>5008.7999999999993</v>
      </c>
      <c r="H325" s="1">
        <v>0.1</v>
      </c>
      <c r="I325" s="5">
        <v>0.1</v>
      </c>
      <c r="J3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25" s="6">
        <f>Table13[[#This Row],[Total Price(Before Discount)]]*Table13[[#This Row],[Discount]]</f>
        <v>500.87999999999994</v>
      </c>
      <c r="L325" s="6">
        <f>Table13[[#This Row],[Total Price(Before Discount)]]-Table13[[#This Row],[Discount Amount]]</f>
        <v>4507.9199999999992</v>
      </c>
      <c r="M325" s="6" t="str">
        <f>IF(Table13[[#This Row],[Total Price(After Discount)]]&gt;=5000, "High Order", "Low order")</f>
        <v>Low order</v>
      </c>
      <c r="N325" s="2">
        <v>42050</v>
      </c>
      <c r="O325" s="2" t="str">
        <f>TEXT(Table13[[#This Row],[Order Date]],"dddd")</f>
        <v>Sunday</v>
      </c>
      <c r="P325" s="2" t="str">
        <f>TEXT(Table13[[#This Row],[Order Date]],"mmmm")</f>
        <v>February</v>
      </c>
      <c r="Q325" s="2" t="str">
        <f>TEXT(Table13[[#This Row],[Order Date]],"yyyy")</f>
        <v>2015</v>
      </c>
      <c r="R325" s="2" t="str">
        <f>TEXT(Table13[[#This Row],[Order Date]], "mmmm yyyy")</f>
        <v>February 2015</v>
      </c>
      <c r="S325" s="2">
        <v>42051</v>
      </c>
      <c r="T325" s="1" t="s">
        <v>41</v>
      </c>
      <c r="U325" s="1">
        <f>Table13[[#This Row],[Ship Date]]-Table13[[#This Row],[Order Date]]</f>
        <v>1</v>
      </c>
      <c r="V325" s="1" t="str">
        <f>IF(Table13[[#This Row],[Days to Ship]]&lt;=1, "Fast", IF(Table13[[#This Row],[Days to Ship]]&lt;=3, "Meduim", "High"))</f>
        <v>Fast</v>
      </c>
      <c r="W325" s="1">
        <v>46032</v>
      </c>
      <c r="X325" s="1" t="s">
        <v>32</v>
      </c>
      <c r="Y325" s="1" t="s">
        <v>378</v>
      </c>
      <c r="Z325" s="1" t="s">
        <v>376</v>
      </c>
      <c r="AA325" s="1" t="s">
        <v>2244</v>
      </c>
      <c r="AB325" s="1" t="s">
        <v>34</v>
      </c>
      <c r="AC325" s="1" t="s">
        <v>123</v>
      </c>
      <c r="AD325" s="1" t="s">
        <v>104</v>
      </c>
      <c r="AE325" s="1" t="s">
        <v>108</v>
      </c>
      <c r="AF325" s="1"/>
      <c r="AK325" s="1"/>
    </row>
    <row r="326" spans="1:37" x14ac:dyDescent="0.35">
      <c r="A326" s="1">
        <v>597</v>
      </c>
      <c r="B326" s="1" t="str">
        <f>VLOOKUP(Table13[[#This Row],[Customer ID]],'Customer Lookup'!A:B,2,)</f>
        <v>Alexandra Wise</v>
      </c>
      <c r="C326" s="1">
        <v>86310</v>
      </c>
      <c r="D326" s="1" t="str">
        <f>_xlfn.XLOOKUP(Table13[[#This Row],[Product Sub-Category]],'Product Lookup'!A:A,'Product Lookup'!B:B)</f>
        <v>Paper</v>
      </c>
      <c r="E326" s="1">
        <v>19</v>
      </c>
      <c r="F326" s="4">
        <v>6.48</v>
      </c>
      <c r="G326" s="4">
        <f>Table13[[#This Row],[Unit Price]]*Table13[[#This Row],[Quantity ordered]]</f>
        <v>123.12</v>
      </c>
      <c r="H326" s="1">
        <v>0.05</v>
      </c>
      <c r="I326" s="5">
        <v>0.05</v>
      </c>
      <c r="J3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6" s="6">
        <f>Table13[[#This Row],[Total Price(Before Discount)]]*Table13[[#This Row],[Discount]]</f>
        <v>6.1560000000000006</v>
      </c>
      <c r="L326" s="6">
        <f>Table13[[#This Row],[Total Price(Before Discount)]]-Table13[[#This Row],[Discount Amount]]</f>
        <v>116.964</v>
      </c>
      <c r="M326" s="6" t="str">
        <f>IF(Table13[[#This Row],[Total Price(After Discount)]]&gt;=5000, "High Order", "Low order")</f>
        <v>Low order</v>
      </c>
      <c r="N326" s="2">
        <v>42165</v>
      </c>
      <c r="O326" s="2" t="str">
        <f>TEXT(Table13[[#This Row],[Order Date]],"dddd")</f>
        <v>Wednesday</v>
      </c>
      <c r="P326" s="2" t="str">
        <f>TEXT(Table13[[#This Row],[Order Date]],"mmmm")</f>
        <v>June</v>
      </c>
      <c r="Q326" s="2" t="str">
        <f>TEXT(Table13[[#This Row],[Order Date]],"yyyy")</f>
        <v>2015</v>
      </c>
      <c r="R326" s="2" t="str">
        <f>TEXT(Table13[[#This Row],[Order Date]], "mmmm yyyy")</f>
        <v>June 2015</v>
      </c>
      <c r="S326" s="2">
        <v>42165</v>
      </c>
      <c r="T326" s="1" t="s">
        <v>31</v>
      </c>
      <c r="U326" s="1">
        <f>Table13[[#This Row],[Ship Date]]-Table13[[#This Row],[Order Date]]</f>
        <v>0</v>
      </c>
      <c r="V326" s="1" t="str">
        <f>IF(Table13[[#This Row],[Days to Ship]]&lt;=1, "Fast", IF(Table13[[#This Row],[Days to Ship]]&lt;=3, "Meduim", "High"))</f>
        <v>Fast</v>
      </c>
      <c r="W326" s="1">
        <v>47201</v>
      </c>
      <c r="X326" s="1" t="s">
        <v>32</v>
      </c>
      <c r="Y326" s="1" t="s">
        <v>280</v>
      </c>
      <c r="Z326" s="1" t="s">
        <v>376</v>
      </c>
      <c r="AA326" s="1" t="s">
        <v>2243</v>
      </c>
      <c r="AB326" s="1" t="s">
        <v>58</v>
      </c>
      <c r="AC326" s="1" t="s">
        <v>83</v>
      </c>
      <c r="AD326" s="1" t="s">
        <v>51</v>
      </c>
      <c r="AE326" s="1" t="s">
        <v>53</v>
      </c>
      <c r="AF326" s="1"/>
      <c r="AK326" s="1"/>
    </row>
    <row r="327" spans="1:37" x14ac:dyDescent="0.35">
      <c r="A327" s="1">
        <v>600</v>
      </c>
      <c r="B327" s="1" t="str">
        <f>VLOOKUP(Table13[[#This Row],[Customer ID]],'Customer Lookup'!A:B,2,)</f>
        <v>Vickie Morse</v>
      </c>
      <c r="C327" s="1">
        <v>87579</v>
      </c>
      <c r="D327" s="1" t="str">
        <f>_xlfn.XLOOKUP(Table13[[#This Row],[Product Sub-Category]],'Product Lookup'!A:A,'Product Lookup'!B:B)</f>
        <v>Paper</v>
      </c>
      <c r="E327" s="1">
        <v>5</v>
      </c>
      <c r="F327" s="4">
        <v>6.48</v>
      </c>
      <c r="G327" s="4">
        <f>Table13[[#This Row],[Unit Price]]*Table13[[#This Row],[Quantity ordered]]</f>
        <v>32.400000000000006</v>
      </c>
      <c r="H327" s="1">
        <v>0.05</v>
      </c>
      <c r="I327" s="5">
        <v>0.05</v>
      </c>
      <c r="J3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7" s="6">
        <f>Table13[[#This Row],[Total Price(Before Discount)]]*Table13[[#This Row],[Discount]]</f>
        <v>1.6200000000000003</v>
      </c>
      <c r="L327" s="6">
        <f>Table13[[#This Row],[Total Price(Before Discount)]]-Table13[[#This Row],[Discount Amount]]</f>
        <v>30.780000000000005</v>
      </c>
      <c r="M327" s="6" t="str">
        <f>IF(Table13[[#This Row],[Total Price(After Discount)]]&gt;=5000, "High Order", "Low order")</f>
        <v>Low order</v>
      </c>
      <c r="N327" s="2">
        <v>42076</v>
      </c>
      <c r="O327" s="2" t="str">
        <f>TEXT(Table13[[#This Row],[Order Date]],"dddd")</f>
        <v>Friday</v>
      </c>
      <c r="P327" s="2" t="str">
        <f>TEXT(Table13[[#This Row],[Order Date]],"mmmm")</f>
        <v>March</v>
      </c>
      <c r="Q327" s="2" t="str">
        <f>TEXT(Table13[[#This Row],[Order Date]],"yyyy")</f>
        <v>2015</v>
      </c>
      <c r="R327" s="2" t="str">
        <f>TEXT(Table13[[#This Row],[Order Date]], "mmmm yyyy")</f>
        <v>March 2015</v>
      </c>
      <c r="S327" s="2">
        <v>42077</v>
      </c>
      <c r="T327" s="1" t="s">
        <v>50</v>
      </c>
      <c r="U327" s="1">
        <f>Table13[[#This Row],[Ship Date]]-Table13[[#This Row],[Order Date]]</f>
        <v>1</v>
      </c>
      <c r="V327" s="1" t="str">
        <f>IF(Table13[[#This Row],[Days to Ship]]&lt;=1, "Fast", IF(Table13[[#This Row],[Days to Ship]]&lt;=3, "Meduim", "High"))</f>
        <v>Fast</v>
      </c>
      <c r="W327" s="1">
        <v>21136</v>
      </c>
      <c r="X327" s="1" t="s">
        <v>32</v>
      </c>
      <c r="Y327" s="1" t="s">
        <v>379</v>
      </c>
      <c r="Z327" s="1" t="s">
        <v>268</v>
      </c>
      <c r="AA327" s="1" t="s">
        <v>1097</v>
      </c>
      <c r="AB327" s="1" t="s">
        <v>58</v>
      </c>
      <c r="AC327" s="1" t="s">
        <v>83</v>
      </c>
      <c r="AD327" s="1" t="s">
        <v>81</v>
      </c>
      <c r="AE327" s="1" t="s">
        <v>53</v>
      </c>
      <c r="AF327" s="1"/>
      <c r="AK327" s="1"/>
    </row>
    <row r="328" spans="1:37" x14ac:dyDescent="0.35">
      <c r="A328" s="1">
        <v>603</v>
      </c>
      <c r="B328" s="1" t="str">
        <f>VLOOKUP(Table13[[#This Row],[Customer ID]],'Customer Lookup'!A:B,2,)</f>
        <v>Gretchen Ball</v>
      </c>
      <c r="C328" s="1">
        <v>87020</v>
      </c>
      <c r="D328" s="1" t="str">
        <f>_xlfn.XLOOKUP(Table13[[#This Row],[Product Sub-Category]],'Product Lookup'!A:A,'Product Lookup'!B:B)</f>
        <v>Telephones</v>
      </c>
      <c r="E328" s="1">
        <v>7</v>
      </c>
      <c r="F328" s="4">
        <v>35.99</v>
      </c>
      <c r="G328" s="4">
        <f>Table13[[#This Row],[Unit Price]]*Table13[[#This Row],[Quantity ordered]]</f>
        <v>251.93</v>
      </c>
      <c r="H328" s="1">
        <v>0.05</v>
      </c>
      <c r="I328" s="5">
        <v>0.05</v>
      </c>
      <c r="J3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8" s="6">
        <f>Table13[[#This Row],[Total Price(Before Discount)]]*Table13[[#This Row],[Discount]]</f>
        <v>12.596500000000001</v>
      </c>
      <c r="L328" s="6">
        <f>Table13[[#This Row],[Total Price(Before Discount)]]-Table13[[#This Row],[Discount Amount]]</f>
        <v>239.33350000000002</v>
      </c>
      <c r="M328" s="6" t="str">
        <f>IF(Table13[[#This Row],[Total Price(After Discount)]]&gt;=5000, "High Order", "Low order")</f>
        <v>Low order</v>
      </c>
      <c r="N328" s="2">
        <v>42038</v>
      </c>
      <c r="O328" s="2" t="str">
        <f>TEXT(Table13[[#This Row],[Order Date]],"dddd")</f>
        <v>Tuesday</v>
      </c>
      <c r="P328" s="2" t="str">
        <f>TEXT(Table13[[#This Row],[Order Date]],"mmmm")</f>
        <v>February</v>
      </c>
      <c r="Q328" s="2" t="str">
        <f>TEXT(Table13[[#This Row],[Order Date]],"yyyy")</f>
        <v>2015</v>
      </c>
      <c r="R328" s="2" t="str">
        <f>TEXT(Table13[[#This Row],[Order Date]], "mmmm yyyy")</f>
        <v>February 2015</v>
      </c>
      <c r="S328" s="2">
        <v>42040</v>
      </c>
      <c r="T328" s="1" t="s">
        <v>31</v>
      </c>
      <c r="U328" s="1">
        <f>Table13[[#This Row],[Ship Date]]-Table13[[#This Row],[Order Date]]</f>
        <v>2</v>
      </c>
      <c r="V328" s="1" t="str">
        <f>IF(Table13[[#This Row],[Days to Ship]]&lt;=1, "Fast", IF(Table13[[#This Row],[Days to Ship]]&lt;=3, "Meduim", "High"))</f>
        <v>Meduim</v>
      </c>
      <c r="W328" s="1">
        <v>81001</v>
      </c>
      <c r="X328" s="1" t="s">
        <v>32</v>
      </c>
      <c r="Y328" s="1" t="s">
        <v>380</v>
      </c>
      <c r="Z328" s="1" t="s">
        <v>194</v>
      </c>
      <c r="AA328" s="1" t="s">
        <v>1097</v>
      </c>
      <c r="AB328" s="1" t="s">
        <v>73</v>
      </c>
      <c r="AC328" s="1" t="s">
        <v>2234</v>
      </c>
      <c r="AD328" s="1" t="s">
        <v>42</v>
      </c>
      <c r="AE328" s="1" t="s">
        <v>53</v>
      </c>
      <c r="AF328" s="1"/>
      <c r="AK328" s="1"/>
    </row>
    <row r="329" spans="1:37" x14ac:dyDescent="0.35">
      <c r="A329" s="1">
        <v>604</v>
      </c>
      <c r="B329" s="1" t="str">
        <f>VLOOKUP(Table13[[#This Row],[Customer ID]],'Customer Lookup'!A:B,2,)</f>
        <v>Lindsay P Ashley</v>
      </c>
      <c r="C329" s="1">
        <v>28647</v>
      </c>
      <c r="D329" s="1" t="str">
        <f>_xlfn.XLOOKUP(Table13[[#This Row],[Product Sub-Category]],'Product Lookup'!A:A,'Product Lookup'!B:B)</f>
        <v>Tables</v>
      </c>
      <c r="E329" s="1">
        <v>38</v>
      </c>
      <c r="F329" s="4">
        <v>154.13</v>
      </c>
      <c r="G329" s="4">
        <f>Table13[[#This Row],[Unit Price]]*Table13[[#This Row],[Quantity ordered]]</f>
        <v>5856.94</v>
      </c>
      <c r="H329" s="1">
        <v>0.1</v>
      </c>
      <c r="I329" s="5">
        <v>0.1</v>
      </c>
      <c r="J3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29" s="6">
        <f>Table13[[#This Row],[Total Price(Before Discount)]]*Table13[[#This Row],[Discount]]</f>
        <v>585.69399999999996</v>
      </c>
      <c r="L329" s="6">
        <f>Table13[[#This Row],[Total Price(Before Discount)]]-Table13[[#This Row],[Discount Amount]]</f>
        <v>5271.2459999999992</v>
      </c>
      <c r="M329" s="6" t="str">
        <f>IF(Table13[[#This Row],[Total Price(After Discount)]]&gt;=5000, "High Order", "Low order")</f>
        <v>High Order</v>
      </c>
      <c r="N329" s="2">
        <v>42077</v>
      </c>
      <c r="O329" s="2" t="str">
        <f>TEXT(Table13[[#This Row],[Order Date]],"dddd")</f>
        <v>Saturday</v>
      </c>
      <c r="P329" s="2" t="str">
        <f>TEXT(Table13[[#This Row],[Order Date]],"mmmm")</f>
        <v>March</v>
      </c>
      <c r="Q329" s="2" t="str">
        <f>TEXT(Table13[[#This Row],[Order Date]],"yyyy")</f>
        <v>2015</v>
      </c>
      <c r="R329" s="2" t="str">
        <f>TEXT(Table13[[#This Row],[Order Date]], "mmmm yyyy")</f>
        <v>March 2015</v>
      </c>
      <c r="S329" s="2">
        <v>42078</v>
      </c>
      <c r="T329" s="1" t="s">
        <v>41</v>
      </c>
      <c r="U329" s="1">
        <f>Table13[[#This Row],[Ship Date]]-Table13[[#This Row],[Order Date]]</f>
        <v>1</v>
      </c>
      <c r="V329" s="1" t="str">
        <f>IF(Table13[[#This Row],[Days to Ship]]&lt;=1, "Fast", IF(Table13[[#This Row],[Days to Ship]]&lt;=3, "Meduim", "High"))</f>
        <v>Fast</v>
      </c>
      <c r="W329" s="1">
        <v>90045</v>
      </c>
      <c r="X329" s="1" t="s">
        <v>22</v>
      </c>
      <c r="Y329" s="1" t="s">
        <v>361</v>
      </c>
      <c r="Z329" s="1" t="s">
        <v>37</v>
      </c>
      <c r="AA329" s="1" t="s">
        <v>1097</v>
      </c>
      <c r="AB329" s="1" t="s">
        <v>34</v>
      </c>
      <c r="AC329" s="1" t="s">
        <v>123</v>
      </c>
      <c r="AD329" s="1" t="s">
        <v>81</v>
      </c>
      <c r="AE329" s="1" t="s">
        <v>178</v>
      </c>
      <c r="AF329" s="1"/>
      <c r="AK329" s="1"/>
    </row>
    <row r="330" spans="1:37" x14ac:dyDescent="0.35">
      <c r="A330" s="1">
        <v>604</v>
      </c>
      <c r="B330" s="1" t="str">
        <f>VLOOKUP(Table13[[#This Row],[Customer ID]],'Customer Lookup'!A:B,2,)</f>
        <v>Lindsay P Ashley</v>
      </c>
      <c r="C330" s="1">
        <v>34882</v>
      </c>
      <c r="D330" s="1" t="str">
        <f>_xlfn.XLOOKUP(Table13[[#This Row],[Product Sub-Category]],'Product Lookup'!A:A,'Product Lookup'!B:B)</f>
        <v>Binders</v>
      </c>
      <c r="E330" s="1">
        <v>52</v>
      </c>
      <c r="F330" s="4">
        <v>1.88</v>
      </c>
      <c r="G330" s="4">
        <f>Table13[[#This Row],[Unit Price]]*Table13[[#This Row],[Quantity ordered]]</f>
        <v>97.759999999999991</v>
      </c>
      <c r="H330" s="1">
        <v>0.05</v>
      </c>
      <c r="I330" s="5">
        <v>0.05</v>
      </c>
      <c r="J3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0" s="6">
        <f>Table13[[#This Row],[Total Price(Before Discount)]]*Table13[[#This Row],[Discount]]</f>
        <v>4.8879999999999999</v>
      </c>
      <c r="L330" s="6">
        <f>Table13[[#This Row],[Total Price(Before Discount)]]-Table13[[#This Row],[Discount Amount]]</f>
        <v>92.871999999999986</v>
      </c>
      <c r="M330" s="6" t="str">
        <f>IF(Table13[[#This Row],[Total Price(After Discount)]]&gt;=5000, "High Order", "Low order")</f>
        <v>Low order</v>
      </c>
      <c r="N330" s="2">
        <v>42028</v>
      </c>
      <c r="O330" s="2" t="str">
        <f>TEXT(Table13[[#This Row],[Order Date]],"dddd")</f>
        <v>Saturday</v>
      </c>
      <c r="P330" s="2" t="str">
        <f>TEXT(Table13[[#This Row],[Order Date]],"mmmm")</f>
        <v>January</v>
      </c>
      <c r="Q330" s="2" t="str">
        <f>TEXT(Table13[[#This Row],[Order Date]],"yyyy")</f>
        <v>2015</v>
      </c>
      <c r="R330" s="2" t="str">
        <f>TEXT(Table13[[#This Row],[Order Date]], "mmmm yyyy")</f>
        <v>January 2015</v>
      </c>
      <c r="S330" s="2">
        <v>42029</v>
      </c>
      <c r="T330" s="1" t="s">
        <v>41</v>
      </c>
      <c r="U330" s="1">
        <f>Table13[[#This Row],[Ship Date]]-Table13[[#This Row],[Order Date]]</f>
        <v>1</v>
      </c>
      <c r="V330" s="1" t="str">
        <f>IF(Table13[[#This Row],[Days to Ship]]&lt;=1, "Fast", IF(Table13[[#This Row],[Days to Ship]]&lt;=3, "Meduim", "High"))</f>
        <v>Fast</v>
      </c>
      <c r="W330" s="1">
        <v>90045</v>
      </c>
      <c r="X330" s="1" t="s">
        <v>32</v>
      </c>
      <c r="Y330" s="1" t="s">
        <v>361</v>
      </c>
      <c r="Z330" s="1" t="s">
        <v>37</v>
      </c>
      <c r="AA330" s="1" t="s">
        <v>2243</v>
      </c>
      <c r="AB330" s="1" t="s">
        <v>58</v>
      </c>
      <c r="AC330" s="1" t="s">
        <v>2236</v>
      </c>
      <c r="AD330" s="1" t="s">
        <v>42</v>
      </c>
      <c r="AE330" s="1" t="s">
        <v>53</v>
      </c>
      <c r="AF330" s="1"/>
      <c r="AK330" s="1"/>
    </row>
    <row r="331" spans="1:37" x14ac:dyDescent="0.35">
      <c r="A331" s="1">
        <v>605</v>
      </c>
      <c r="B331" s="1" t="str">
        <f>VLOOKUP(Table13[[#This Row],[Customer ID]],'Customer Lookup'!A:B,2,)</f>
        <v>Alison Peters Wooten</v>
      </c>
      <c r="C331" s="1">
        <v>91144</v>
      </c>
      <c r="D331" s="1" t="str">
        <f>_xlfn.XLOOKUP(Table13[[#This Row],[Product Sub-Category]],'Product Lookup'!A:A,'Product Lookup'!B:B)</f>
        <v>Tables</v>
      </c>
      <c r="E331" s="1">
        <v>10</v>
      </c>
      <c r="F331" s="4">
        <v>154.13</v>
      </c>
      <c r="G331" s="4">
        <f>Table13[[#This Row],[Unit Price]]*Table13[[#This Row],[Quantity ordered]]</f>
        <v>1541.3</v>
      </c>
      <c r="H331" s="1">
        <v>0.1</v>
      </c>
      <c r="I331" s="5">
        <v>0.1</v>
      </c>
      <c r="J3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31" s="6">
        <f>Table13[[#This Row],[Total Price(Before Discount)]]*Table13[[#This Row],[Discount]]</f>
        <v>154.13</v>
      </c>
      <c r="L331" s="6">
        <f>Table13[[#This Row],[Total Price(Before Discount)]]-Table13[[#This Row],[Discount Amount]]</f>
        <v>1387.17</v>
      </c>
      <c r="M331" s="6" t="str">
        <f>IF(Table13[[#This Row],[Total Price(After Discount)]]&gt;=5000, "High Order", "Low order")</f>
        <v>Low order</v>
      </c>
      <c r="N331" s="2">
        <v>42077</v>
      </c>
      <c r="O331" s="2" t="str">
        <f>TEXT(Table13[[#This Row],[Order Date]],"dddd")</f>
        <v>Saturday</v>
      </c>
      <c r="P331" s="2" t="str">
        <f>TEXT(Table13[[#This Row],[Order Date]],"mmmm")</f>
        <v>March</v>
      </c>
      <c r="Q331" s="2" t="str">
        <f>TEXT(Table13[[#This Row],[Order Date]],"yyyy")</f>
        <v>2015</v>
      </c>
      <c r="R331" s="2" t="str">
        <f>TEXT(Table13[[#This Row],[Order Date]], "mmmm yyyy")</f>
        <v>March 2015</v>
      </c>
      <c r="S331" s="2">
        <v>42078</v>
      </c>
      <c r="T331" s="1" t="s">
        <v>41</v>
      </c>
      <c r="U331" s="1">
        <f>Table13[[#This Row],[Ship Date]]-Table13[[#This Row],[Order Date]]</f>
        <v>1</v>
      </c>
      <c r="V331" s="1" t="str">
        <f>IF(Table13[[#This Row],[Days to Ship]]&lt;=1, "Fast", IF(Table13[[#This Row],[Days to Ship]]&lt;=3, "Meduim", "High"))</f>
        <v>Fast</v>
      </c>
      <c r="W331" s="1">
        <v>11795</v>
      </c>
      <c r="X331" s="1" t="s">
        <v>22</v>
      </c>
      <c r="Y331" s="1" t="s">
        <v>381</v>
      </c>
      <c r="Z331" s="1" t="s">
        <v>62</v>
      </c>
      <c r="AA331" s="1" t="s">
        <v>1097</v>
      </c>
      <c r="AB331" s="1" t="s">
        <v>34</v>
      </c>
      <c r="AC331" s="1" t="s">
        <v>123</v>
      </c>
      <c r="AD331" s="1" t="s">
        <v>81</v>
      </c>
      <c r="AE331" s="1" t="s">
        <v>178</v>
      </c>
      <c r="AF331" s="1"/>
      <c r="AK331" s="1"/>
    </row>
    <row r="332" spans="1:37" x14ac:dyDescent="0.35">
      <c r="A332" s="1">
        <v>617</v>
      </c>
      <c r="B332" s="1" t="str">
        <f>VLOOKUP(Table13[[#This Row],[Customer ID]],'Customer Lookup'!A:B,2,)</f>
        <v>Brett Schultz</v>
      </c>
      <c r="C332" s="1">
        <v>88198</v>
      </c>
      <c r="D332" s="1" t="str">
        <f>_xlfn.XLOOKUP(Table13[[#This Row],[Product Sub-Category]],'Product Lookup'!A:A,'Product Lookup'!B:B)</f>
        <v>Envelopes</v>
      </c>
      <c r="E332" s="1">
        <v>3</v>
      </c>
      <c r="F332" s="4">
        <v>15.57</v>
      </c>
      <c r="G332" s="4">
        <f>Table13[[#This Row],[Unit Price]]*Table13[[#This Row],[Quantity ordered]]</f>
        <v>46.71</v>
      </c>
      <c r="H332" s="1">
        <v>0.05</v>
      </c>
      <c r="I332" s="5">
        <v>0.05</v>
      </c>
      <c r="J3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2" s="6">
        <f>Table13[[#This Row],[Total Price(Before Discount)]]*Table13[[#This Row],[Discount]]</f>
        <v>2.3355000000000001</v>
      </c>
      <c r="L332" s="6">
        <f>Table13[[#This Row],[Total Price(Before Discount)]]-Table13[[#This Row],[Discount Amount]]</f>
        <v>44.374499999999998</v>
      </c>
      <c r="M332" s="6" t="str">
        <f>IF(Table13[[#This Row],[Total Price(After Discount)]]&gt;=5000, "High Order", "Low order")</f>
        <v>Low order</v>
      </c>
      <c r="N332" s="2">
        <v>42123</v>
      </c>
      <c r="O332" s="2" t="str">
        <f>TEXT(Table13[[#This Row],[Order Date]],"dddd")</f>
        <v>Wednesday</v>
      </c>
      <c r="P332" s="2" t="str">
        <f>TEXT(Table13[[#This Row],[Order Date]],"mmmm")</f>
        <v>April</v>
      </c>
      <c r="Q332" s="2" t="str">
        <f>TEXT(Table13[[#This Row],[Order Date]],"yyyy")</f>
        <v>2015</v>
      </c>
      <c r="R332" s="2" t="str">
        <f>TEXT(Table13[[#This Row],[Order Date]], "mmmm yyyy")</f>
        <v>April 2015</v>
      </c>
      <c r="S332" s="2">
        <v>42124</v>
      </c>
      <c r="T332" s="1" t="s">
        <v>31</v>
      </c>
      <c r="U332" s="1">
        <f>Table13[[#This Row],[Ship Date]]-Table13[[#This Row],[Order Date]]</f>
        <v>1</v>
      </c>
      <c r="V332" s="1" t="str">
        <f>IF(Table13[[#This Row],[Days to Ship]]&lt;=1, "Fast", IF(Table13[[#This Row],[Days to Ship]]&lt;=3, "Meduim", "High"))</f>
        <v>Fast</v>
      </c>
      <c r="W332" s="1">
        <v>81001</v>
      </c>
      <c r="X332" s="1" t="s">
        <v>32</v>
      </c>
      <c r="Y332" s="1" t="s">
        <v>380</v>
      </c>
      <c r="Z332" s="1" t="s">
        <v>194</v>
      </c>
      <c r="AA332" s="1" t="s">
        <v>1097</v>
      </c>
      <c r="AB332" s="1" t="s">
        <v>58</v>
      </c>
      <c r="AC332" s="1" t="s">
        <v>61</v>
      </c>
      <c r="AD332" s="1" t="s">
        <v>104</v>
      </c>
      <c r="AE332" s="1" t="s">
        <v>53</v>
      </c>
      <c r="AF332" s="1"/>
      <c r="AK332" s="1"/>
    </row>
    <row r="333" spans="1:37" x14ac:dyDescent="0.35">
      <c r="A333" s="1">
        <v>617</v>
      </c>
      <c r="B333" s="1" t="str">
        <f>VLOOKUP(Table13[[#This Row],[Customer ID]],'Customer Lookup'!A:B,2,)</f>
        <v>Brett Schultz</v>
      </c>
      <c r="C333" s="1">
        <v>88198</v>
      </c>
      <c r="D333" s="1" t="str">
        <f>_xlfn.XLOOKUP(Table13[[#This Row],[Product Sub-Category]],'Product Lookup'!A:A,'Product Lookup'!B:B)</f>
        <v>Storage</v>
      </c>
      <c r="E333" s="1">
        <v>13</v>
      </c>
      <c r="F333" s="4">
        <v>20.89</v>
      </c>
      <c r="G333" s="4">
        <f>Table13[[#This Row],[Unit Price]]*Table13[[#This Row],[Quantity ordered]]</f>
        <v>271.57</v>
      </c>
      <c r="H333" s="1">
        <v>0.05</v>
      </c>
      <c r="I333" s="5">
        <v>0.05</v>
      </c>
      <c r="J3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3" s="6">
        <f>Table13[[#This Row],[Total Price(Before Discount)]]*Table13[[#This Row],[Discount]]</f>
        <v>13.5785</v>
      </c>
      <c r="L333" s="6">
        <f>Table13[[#This Row],[Total Price(Before Discount)]]-Table13[[#This Row],[Discount Amount]]</f>
        <v>257.99149999999997</v>
      </c>
      <c r="M333" s="6" t="str">
        <f>IF(Table13[[#This Row],[Total Price(After Discount)]]&gt;=5000, "High Order", "Low order")</f>
        <v>Low order</v>
      </c>
      <c r="N333" s="2">
        <v>42123</v>
      </c>
      <c r="O333" s="2" t="str">
        <f>TEXT(Table13[[#This Row],[Order Date]],"dddd")</f>
        <v>Wednesday</v>
      </c>
      <c r="P333" s="2" t="str">
        <f>TEXT(Table13[[#This Row],[Order Date]],"mmmm")</f>
        <v>April</v>
      </c>
      <c r="Q333" s="2" t="str">
        <f>TEXT(Table13[[#This Row],[Order Date]],"yyyy")</f>
        <v>2015</v>
      </c>
      <c r="R333" s="2" t="str">
        <f>TEXT(Table13[[#This Row],[Order Date]], "mmmm yyyy")</f>
        <v>April 2015</v>
      </c>
      <c r="S333" s="2">
        <v>42124</v>
      </c>
      <c r="T333" s="1" t="s">
        <v>31</v>
      </c>
      <c r="U333" s="1">
        <f>Table13[[#This Row],[Ship Date]]-Table13[[#This Row],[Order Date]]</f>
        <v>1</v>
      </c>
      <c r="V333" s="1" t="str">
        <f>IF(Table13[[#This Row],[Days to Ship]]&lt;=1, "Fast", IF(Table13[[#This Row],[Days to Ship]]&lt;=3, "Meduim", "High"))</f>
        <v>Fast</v>
      </c>
      <c r="W333" s="1">
        <v>81001</v>
      </c>
      <c r="X333" s="1" t="s">
        <v>32</v>
      </c>
      <c r="Y333" s="1" t="s">
        <v>380</v>
      </c>
      <c r="Z333" s="1" t="s">
        <v>194</v>
      </c>
      <c r="AA333" s="1" t="s">
        <v>1097</v>
      </c>
      <c r="AB333" s="1" t="s">
        <v>58</v>
      </c>
      <c r="AC333" s="1" t="s">
        <v>119</v>
      </c>
      <c r="AD333" s="1" t="s">
        <v>104</v>
      </c>
      <c r="AE333" s="1" t="s">
        <v>53</v>
      </c>
      <c r="AF333" s="1"/>
      <c r="AK333" s="1"/>
    </row>
    <row r="334" spans="1:37" x14ac:dyDescent="0.35">
      <c r="A334" s="1">
        <v>618</v>
      </c>
      <c r="B334" s="1" t="str">
        <f>VLOOKUP(Table13[[#This Row],[Customer ID]],'Customer Lookup'!A:B,2,)</f>
        <v>Robert Cowan</v>
      </c>
      <c r="C334" s="1">
        <v>88197</v>
      </c>
      <c r="D334" s="1" t="str">
        <f>_xlfn.XLOOKUP(Table13[[#This Row],[Product Sub-Category]],'Product Lookup'!A:A,'Product Lookup'!B:B)</f>
        <v>Computer Peripherals</v>
      </c>
      <c r="E334" s="1">
        <v>4</v>
      </c>
      <c r="F334" s="4">
        <v>17.98</v>
      </c>
      <c r="G334" s="4">
        <f>Table13[[#This Row],[Unit Price]]*Table13[[#This Row],[Quantity ordered]]</f>
        <v>71.92</v>
      </c>
      <c r="H334" s="1">
        <v>0.05</v>
      </c>
      <c r="I334" s="5">
        <v>0.05</v>
      </c>
      <c r="J3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4" s="6">
        <f>Table13[[#This Row],[Total Price(Before Discount)]]*Table13[[#This Row],[Discount]]</f>
        <v>3.5960000000000001</v>
      </c>
      <c r="L334" s="6">
        <f>Table13[[#This Row],[Total Price(Before Discount)]]-Table13[[#This Row],[Discount Amount]]</f>
        <v>68.323999999999998</v>
      </c>
      <c r="M334" s="6" t="str">
        <f>IF(Table13[[#This Row],[Total Price(After Discount)]]&gt;=5000, "High Order", "Low order")</f>
        <v>Low order</v>
      </c>
      <c r="N334" s="2">
        <v>42087</v>
      </c>
      <c r="O334" s="2" t="str">
        <f>TEXT(Table13[[#This Row],[Order Date]],"dddd")</f>
        <v>Tuesday</v>
      </c>
      <c r="P334" s="2" t="str">
        <f>TEXT(Table13[[#This Row],[Order Date]],"mmmm")</f>
        <v>March</v>
      </c>
      <c r="Q334" s="2" t="str">
        <f>TEXT(Table13[[#This Row],[Order Date]],"yyyy")</f>
        <v>2015</v>
      </c>
      <c r="R334" s="2" t="str">
        <f>TEXT(Table13[[#This Row],[Order Date]], "mmmm yyyy")</f>
        <v>March 2015</v>
      </c>
      <c r="S334" s="2">
        <v>42088</v>
      </c>
      <c r="T334" s="1" t="s">
        <v>41</v>
      </c>
      <c r="U334" s="1">
        <f>Table13[[#This Row],[Ship Date]]-Table13[[#This Row],[Order Date]]</f>
        <v>1</v>
      </c>
      <c r="V334" s="1" t="str">
        <f>IF(Table13[[#This Row],[Days to Ship]]&lt;=1, "Fast", IF(Table13[[#This Row],[Days to Ship]]&lt;=3, "Meduim", "High"))</f>
        <v>Fast</v>
      </c>
      <c r="W334" s="1">
        <v>81007</v>
      </c>
      <c r="X334" s="1" t="s">
        <v>32</v>
      </c>
      <c r="Y334" s="1" t="s">
        <v>383</v>
      </c>
      <c r="Z334" s="1" t="s">
        <v>194</v>
      </c>
      <c r="AA334" s="1" t="s">
        <v>1097</v>
      </c>
      <c r="AB334" s="1" t="s">
        <v>73</v>
      </c>
      <c r="AC334" s="1" t="s">
        <v>144</v>
      </c>
      <c r="AD334" s="1" t="s">
        <v>104</v>
      </c>
      <c r="AE334" s="1" t="s">
        <v>53</v>
      </c>
      <c r="AF334" s="1"/>
      <c r="AK334" s="1"/>
    </row>
    <row r="335" spans="1:37" x14ac:dyDescent="0.35">
      <c r="A335" s="1">
        <v>618</v>
      </c>
      <c r="B335" s="1" t="str">
        <f>VLOOKUP(Table13[[#This Row],[Customer ID]],'Customer Lookup'!A:B,2,)</f>
        <v>Robert Cowan</v>
      </c>
      <c r="C335" s="1">
        <v>88198</v>
      </c>
      <c r="D335" s="1" t="str">
        <f>_xlfn.XLOOKUP(Table13[[#This Row],[Product Sub-Category]],'Product Lookup'!A:A,'Product Lookup'!B:B)</f>
        <v>Binders</v>
      </c>
      <c r="E335" s="1">
        <v>14</v>
      </c>
      <c r="F335" s="4">
        <v>5.38</v>
      </c>
      <c r="G335" s="4">
        <f>Table13[[#This Row],[Unit Price]]*Table13[[#This Row],[Quantity ordered]]</f>
        <v>75.319999999999993</v>
      </c>
      <c r="H335" s="1">
        <v>0.05</v>
      </c>
      <c r="I335" s="5">
        <v>0.05</v>
      </c>
      <c r="J3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5" s="6">
        <f>Table13[[#This Row],[Total Price(Before Discount)]]*Table13[[#This Row],[Discount]]</f>
        <v>3.766</v>
      </c>
      <c r="L335" s="6">
        <f>Table13[[#This Row],[Total Price(Before Discount)]]-Table13[[#This Row],[Discount Amount]]</f>
        <v>71.553999999999988</v>
      </c>
      <c r="M335" s="6" t="str">
        <f>IF(Table13[[#This Row],[Total Price(After Discount)]]&gt;=5000, "High Order", "Low order")</f>
        <v>Low order</v>
      </c>
      <c r="N335" s="2">
        <v>42123</v>
      </c>
      <c r="O335" s="2" t="str">
        <f>TEXT(Table13[[#This Row],[Order Date]],"dddd")</f>
        <v>Wednesday</v>
      </c>
      <c r="P335" s="2" t="str">
        <f>TEXT(Table13[[#This Row],[Order Date]],"mmmm")</f>
        <v>April</v>
      </c>
      <c r="Q335" s="2" t="str">
        <f>TEXT(Table13[[#This Row],[Order Date]],"yyyy")</f>
        <v>2015</v>
      </c>
      <c r="R335" s="2" t="str">
        <f>TEXT(Table13[[#This Row],[Order Date]], "mmmm yyyy")</f>
        <v>April 2015</v>
      </c>
      <c r="S335" s="2">
        <v>42124</v>
      </c>
      <c r="T335" s="1" t="s">
        <v>31</v>
      </c>
      <c r="U335" s="1">
        <f>Table13[[#This Row],[Ship Date]]-Table13[[#This Row],[Order Date]]</f>
        <v>1</v>
      </c>
      <c r="V335" s="1" t="str">
        <f>IF(Table13[[#This Row],[Days to Ship]]&lt;=1, "Fast", IF(Table13[[#This Row],[Days to Ship]]&lt;=3, "Meduim", "High"))</f>
        <v>Fast</v>
      </c>
      <c r="W335" s="1">
        <v>81007</v>
      </c>
      <c r="X335" s="1" t="s">
        <v>22</v>
      </c>
      <c r="Y335" s="1" t="s">
        <v>383</v>
      </c>
      <c r="Z335" s="1" t="s">
        <v>194</v>
      </c>
      <c r="AA335" s="1" t="s">
        <v>1097</v>
      </c>
      <c r="AB335" s="1" t="s">
        <v>58</v>
      </c>
      <c r="AC335" s="1" t="s">
        <v>2236</v>
      </c>
      <c r="AD335" s="1" t="s">
        <v>104</v>
      </c>
      <c r="AE335" s="1" t="s">
        <v>53</v>
      </c>
      <c r="AF335" s="1"/>
      <c r="AK335" s="1"/>
    </row>
    <row r="336" spans="1:37" x14ac:dyDescent="0.35">
      <c r="A336" s="1">
        <v>618</v>
      </c>
      <c r="B336" s="1" t="str">
        <f>VLOOKUP(Table13[[#This Row],[Customer ID]],'Customer Lookup'!A:B,2,)</f>
        <v>Robert Cowan</v>
      </c>
      <c r="C336" s="1">
        <v>88198</v>
      </c>
      <c r="D336" s="1" t="str">
        <f>_xlfn.XLOOKUP(Table13[[#This Row],[Product Sub-Category]],'Product Lookup'!A:A,'Product Lookup'!B:B)</f>
        <v>Paper</v>
      </c>
      <c r="E336" s="1">
        <v>1</v>
      </c>
      <c r="F336" s="4">
        <v>7.35</v>
      </c>
      <c r="G336" s="4">
        <f>Table13[[#This Row],[Unit Price]]*Table13[[#This Row],[Quantity ordered]]</f>
        <v>7.35</v>
      </c>
      <c r="H336" s="1">
        <v>0.05</v>
      </c>
      <c r="I336" s="5">
        <v>0.05</v>
      </c>
      <c r="J3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6" s="6">
        <f>Table13[[#This Row],[Total Price(Before Discount)]]*Table13[[#This Row],[Discount]]</f>
        <v>0.36749999999999999</v>
      </c>
      <c r="L336" s="6">
        <f>Table13[[#This Row],[Total Price(Before Discount)]]-Table13[[#This Row],[Discount Amount]]</f>
        <v>6.9824999999999999</v>
      </c>
      <c r="M336" s="6" t="str">
        <f>IF(Table13[[#This Row],[Total Price(After Discount)]]&gt;=5000, "High Order", "Low order")</f>
        <v>Low order</v>
      </c>
      <c r="N336" s="2">
        <v>42123</v>
      </c>
      <c r="O336" s="2" t="str">
        <f>TEXT(Table13[[#This Row],[Order Date]],"dddd")</f>
        <v>Wednesday</v>
      </c>
      <c r="P336" s="2" t="str">
        <f>TEXT(Table13[[#This Row],[Order Date]],"mmmm")</f>
        <v>April</v>
      </c>
      <c r="Q336" s="2" t="str">
        <f>TEXT(Table13[[#This Row],[Order Date]],"yyyy")</f>
        <v>2015</v>
      </c>
      <c r="R336" s="2" t="str">
        <f>TEXT(Table13[[#This Row],[Order Date]], "mmmm yyyy")</f>
        <v>April 2015</v>
      </c>
      <c r="S336" s="2">
        <v>42124</v>
      </c>
      <c r="T336" s="1" t="s">
        <v>31</v>
      </c>
      <c r="U336" s="1">
        <f>Table13[[#This Row],[Ship Date]]-Table13[[#This Row],[Order Date]]</f>
        <v>1</v>
      </c>
      <c r="V336" s="1" t="str">
        <f>IF(Table13[[#This Row],[Days to Ship]]&lt;=1, "Fast", IF(Table13[[#This Row],[Days to Ship]]&lt;=3, "Meduim", "High"))</f>
        <v>Fast</v>
      </c>
      <c r="W336" s="1">
        <v>81007</v>
      </c>
      <c r="X336" s="1" t="s">
        <v>32</v>
      </c>
      <c r="Y336" s="1" t="s">
        <v>383</v>
      </c>
      <c r="Z336" s="1" t="s">
        <v>194</v>
      </c>
      <c r="AA336" s="1" t="s">
        <v>2244</v>
      </c>
      <c r="AB336" s="1" t="s">
        <v>58</v>
      </c>
      <c r="AC336" s="1" t="s">
        <v>83</v>
      </c>
      <c r="AD336" s="1" t="s">
        <v>104</v>
      </c>
      <c r="AE336" s="1" t="s">
        <v>53</v>
      </c>
      <c r="AF336" s="1"/>
      <c r="AK336" s="1"/>
    </row>
    <row r="337" spans="1:37" x14ac:dyDescent="0.35">
      <c r="A337" s="1">
        <v>619</v>
      </c>
      <c r="B337" s="1" t="str">
        <f>VLOOKUP(Table13[[#This Row],[Customer ID]],'Customer Lookup'!A:B,2,)</f>
        <v>Howard Rogers</v>
      </c>
      <c r="C337" s="1">
        <v>88196</v>
      </c>
      <c r="D337" s="1" t="str">
        <f>_xlfn.XLOOKUP(Table13[[#This Row],[Product Sub-Category]],'Product Lookup'!A:A,'Product Lookup'!B:B)</f>
        <v>Furnishings</v>
      </c>
      <c r="E337" s="1">
        <v>14</v>
      </c>
      <c r="F337" s="4">
        <v>14.2</v>
      </c>
      <c r="G337" s="4">
        <f>Table13[[#This Row],[Unit Price]]*Table13[[#This Row],[Quantity ordered]]</f>
        <v>198.79999999999998</v>
      </c>
      <c r="H337" s="1">
        <v>0.05</v>
      </c>
      <c r="I337" s="5">
        <v>0.05</v>
      </c>
      <c r="J3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7" s="6">
        <f>Table13[[#This Row],[Total Price(Before Discount)]]*Table13[[#This Row],[Discount]]</f>
        <v>9.94</v>
      </c>
      <c r="L337" s="6">
        <f>Table13[[#This Row],[Total Price(Before Discount)]]-Table13[[#This Row],[Discount Amount]]</f>
        <v>188.85999999999999</v>
      </c>
      <c r="M337" s="6" t="str">
        <f>IF(Table13[[#This Row],[Total Price(After Discount)]]&gt;=5000, "High Order", "Low order")</f>
        <v>Low order</v>
      </c>
      <c r="N337" s="2">
        <v>42011</v>
      </c>
      <c r="O337" s="2" t="str">
        <f>TEXT(Table13[[#This Row],[Order Date]],"dddd")</f>
        <v>Wednesday</v>
      </c>
      <c r="P337" s="2" t="str">
        <f>TEXT(Table13[[#This Row],[Order Date]],"mmmm")</f>
        <v>January</v>
      </c>
      <c r="Q337" s="2" t="str">
        <f>TEXT(Table13[[#This Row],[Order Date]],"yyyy")</f>
        <v>2015</v>
      </c>
      <c r="R337" s="2" t="str">
        <f>TEXT(Table13[[#This Row],[Order Date]], "mmmm yyyy")</f>
        <v>January 2015</v>
      </c>
      <c r="S337" s="2">
        <v>42012</v>
      </c>
      <c r="T337" s="1" t="s">
        <v>41</v>
      </c>
      <c r="U337" s="1">
        <f>Table13[[#This Row],[Ship Date]]-Table13[[#This Row],[Order Date]]</f>
        <v>1</v>
      </c>
      <c r="V337" s="1" t="str">
        <f>IF(Table13[[#This Row],[Days to Ship]]&lt;=1, "Fast", IF(Table13[[#This Row],[Days to Ship]]&lt;=3, "Meduim", "High"))</f>
        <v>Fast</v>
      </c>
      <c r="W337" s="1">
        <v>48195</v>
      </c>
      <c r="X337" s="1" t="s">
        <v>32</v>
      </c>
      <c r="Y337" s="1" t="s">
        <v>385</v>
      </c>
      <c r="Z337" s="1" t="s">
        <v>215</v>
      </c>
      <c r="AA337" s="1" t="s">
        <v>2243</v>
      </c>
      <c r="AB337" s="1" t="s">
        <v>34</v>
      </c>
      <c r="AC337" s="1" t="s">
        <v>52</v>
      </c>
      <c r="AD337" s="1" t="s">
        <v>104</v>
      </c>
      <c r="AE337" s="1" t="s">
        <v>26</v>
      </c>
      <c r="AF337" s="1"/>
      <c r="AK337" s="1"/>
    </row>
    <row r="338" spans="1:37" x14ac:dyDescent="0.35">
      <c r="A338" s="1">
        <v>621</v>
      </c>
      <c r="B338" s="1" t="str">
        <f>VLOOKUP(Table13[[#This Row],[Customer ID]],'Customer Lookup'!A:B,2,)</f>
        <v>Heather Stern</v>
      </c>
      <c r="C338" s="1">
        <v>91432</v>
      </c>
      <c r="D338" s="1" t="str">
        <f>_xlfn.XLOOKUP(Table13[[#This Row],[Product Sub-Category]],'Product Lookup'!A:A,'Product Lookup'!B:B)</f>
        <v>Paper</v>
      </c>
      <c r="E338" s="1">
        <v>5</v>
      </c>
      <c r="F338" s="4">
        <v>6.88</v>
      </c>
      <c r="G338" s="4">
        <f>Table13[[#This Row],[Unit Price]]*Table13[[#This Row],[Quantity ordered]]</f>
        <v>34.4</v>
      </c>
      <c r="H338" s="1">
        <v>0.05</v>
      </c>
      <c r="I338" s="5">
        <v>0.05</v>
      </c>
      <c r="J3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8" s="6">
        <f>Table13[[#This Row],[Total Price(Before Discount)]]*Table13[[#This Row],[Discount]]</f>
        <v>1.72</v>
      </c>
      <c r="L338" s="6">
        <f>Table13[[#This Row],[Total Price(Before Discount)]]-Table13[[#This Row],[Discount Amount]]</f>
        <v>32.68</v>
      </c>
      <c r="M338" s="6" t="str">
        <f>IF(Table13[[#This Row],[Total Price(After Discount)]]&gt;=5000, "High Order", "Low order")</f>
        <v>Low order</v>
      </c>
      <c r="N338" s="2">
        <v>42061</v>
      </c>
      <c r="O338" s="2" t="str">
        <f>TEXT(Table13[[#This Row],[Order Date]],"dddd")</f>
        <v>Thursday</v>
      </c>
      <c r="P338" s="2" t="str">
        <f>TEXT(Table13[[#This Row],[Order Date]],"mmmm")</f>
        <v>February</v>
      </c>
      <c r="Q338" s="2" t="str">
        <f>TEXT(Table13[[#This Row],[Order Date]],"yyyy")</f>
        <v>2015</v>
      </c>
      <c r="R338" s="2" t="str">
        <f>TEXT(Table13[[#This Row],[Order Date]], "mmmm yyyy")</f>
        <v>February 2015</v>
      </c>
      <c r="S338" s="2">
        <v>42062</v>
      </c>
      <c r="T338" s="1" t="s">
        <v>50</v>
      </c>
      <c r="U338" s="1">
        <f>Table13[[#This Row],[Ship Date]]-Table13[[#This Row],[Order Date]]</f>
        <v>1</v>
      </c>
      <c r="V338" s="1" t="str">
        <f>IF(Table13[[#This Row],[Days to Ship]]&lt;=1, "Fast", IF(Table13[[#This Row],[Days to Ship]]&lt;=3, "Meduim", "High"))</f>
        <v>Fast</v>
      </c>
      <c r="W338" s="1">
        <v>6111</v>
      </c>
      <c r="X338" s="1" t="s">
        <v>32</v>
      </c>
      <c r="Y338" s="1" t="s">
        <v>260</v>
      </c>
      <c r="Z338" s="1" t="s">
        <v>171</v>
      </c>
      <c r="AA338" s="1" t="s">
        <v>2243</v>
      </c>
      <c r="AB338" s="1" t="s">
        <v>58</v>
      </c>
      <c r="AC338" s="1" t="s">
        <v>83</v>
      </c>
      <c r="AD338" s="1" t="s">
        <v>42</v>
      </c>
      <c r="AE338" s="1" t="s">
        <v>26</v>
      </c>
      <c r="AF338" s="1"/>
      <c r="AK338" s="1"/>
    </row>
    <row r="339" spans="1:37" x14ac:dyDescent="0.35">
      <c r="A339" s="1">
        <v>622</v>
      </c>
      <c r="B339" s="1" t="str">
        <f>VLOOKUP(Table13[[#This Row],[Customer ID]],'Customer Lookup'!A:B,2,)</f>
        <v>Hazel Khan</v>
      </c>
      <c r="C339" s="1">
        <v>91432</v>
      </c>
      <c r="D339" s="1" t="str">
        <f>_xlfn.XLOOKUP(Table13[[#This Row],[Product Sub-Category]],'Product Lookup'!A:A,'Product Lookup'!B:B)</f>
        <v>Telephones</v>
      </c>
      <c r="E339" s="1">
        <v>6</v>
      </c>
      <c r="F339" s="4">
        <v>195.99</v>
      </c>
      <c r="G339" s="4">
        <f>Table13[[#This Row],[Unit Price]]*Table13[[#This Row],[Quantity ordered]]</f>
        <v>1175.94</v>
      </c>
      <c r="H339" s="1">
        <v>0.1</v>
      </c>
      <c r="I339" s="5">
        <v>0.1</v>
      </c>
      <c r="J3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39" s="6">
        <f>Table13[[#This Row],[Total Price(Before Discount)]]*Table13[[#This Row],[Discount]]</f>
        <v>117.59400000000001</v>
      </c>
      <c r="L339" s="6">
        <f>Table13[[#This Row],[Total Price(Before Discount)]]-Table13[[#This Row],[Discount Amount]]</f>
        <v>1058.346</v>
      </c>
      <c r="M339" s="6" t="str">
        <f>IF(Table13[[#This Row],[Total Price(After Discount)]]&gt;=5000, "High Order", "Low order")</f>
        <v>Low order</v>
      </c>
      <c r="N339" s="2">
        <v>42061</v>
      </c>
      <c r="O339" s="2" t="str">
        <f>TEXT(Table13[[#This Row],[Order Date]],"dddd")</f>
        <v>Thursday</v>
      </c>
      <c r="P339" s="2" t="str">
        <f>TEXT(Table13[[#This Row],[Order Date]],"mmmm")</f>
        <v>February</v>
      </c>
      <c r="Q339" s="2" t="str">
        <f>TEXT(Table13[[#This Row],[Order Date]],"yyyy")</f>
        <v>2015</v>
      </c>
      <c r="R339" s="2" t="str">
        <f>TEXT(Table13[[#This Row],[Order Date]], "mmmm yyyy")</f>
        <v>February 2015</v>
      </c>
      <c r="S339" s="2">
        <v>42063</v>
      </c>
      <c r="T339" s="1" t="s">
        <v>50</v>
      </c>
      <c r="U339" s="1">
        <f>Table13[[#This Row],[Ship Date]]-Table13[[#This Row],[Order Date]]</f>
        <v>2</v>
      </c>
      <c r="V339" s="1" t="str">
        <f>IF(Table13[[#This Row],[Days to Ship]]&lt;=1, "Fast", IF(Table13[[#This Row],[Days to Ship]]&lt;=3, "Meduim", "High"))</f>
        <v>Meduim</v>
      </c>
      <c r="W339" s="1">
        <v>4210</v>
      </c>
      <c r="X339" s="1" t="s">
        <v>32</v>
      </c>
      <c r="Y339" s="1" t="s">
        <v>308</v>
      </c>
      <c r="Z339" s="1" t="s">
        <v>147</v>
      </c>
      <c r="AA339" s="1" t="s">
        <v>2243</v>
      </c>
      <c r="AB339" s="1" t="s">
        <v>73</v>
      </c>
      <c r="AC339" s="1" t="s">
        <v>2234</v>
      </c>
      <c r="AD339" s="1" t="s">
        <v>42</v>
      </c>
      <c r="AE339" s="1" t="s">
        <v>53</v>
      </c>
      <c r="AF339" s="1"/>
      <c r="AK339" s="1"/>
    </row>
    <row r="340" spans="1:37" x14ac:dyDescent="0.35">
      <c r="A340" s="1">
        <v>623</v>
      </c>
      <c r="B340" s="1" t="str">
        <f>VLOOKUP(Table13[[#This Row],[Customer ID]],'Customer Lookup'!A:B,2,)</f>
        <v>Jenny Petty</v>
      </c>
      <c r="C340" s="1">
        <v>91433</v>
      </c>
      <c r="D340" s="1" t="str">
        <f>_xlfn.XLOOKUP(Table13[[#This Row],[Product Sub-Category]],'Product Lookup'!A:A,'Product Lookup'!B:B)</f>
        <v>Paper</v>
      </c>
      <c r="E340" s="1">
        <v>21</v>
      </c>
      <c r="F340" s="4">
        <v>6.48</v>
      </c>
      <c r="G340" s="4">
        <f>Table13[[#This Row],[Unit Price]]*Table13[[#This Row],[Quantity ordered]]</f>
        <v>136.08000000000001</v>
      </c>
      <c r="H340" s="1">
        <v>0.05</v>
      </c>
      <c r="I340" s="5">
        <v>0.05</v>
      </c>
      <c r="J3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0" s="6">
        <f>Table13[[#This Row],[Total Price(Before Discount)]]*Table13[[#This Row],[Discount]]</f>
        <v>6.8040000000000012</v>
      </c>
      <c r="L340" s="6">
        <f>Table13[[#This Row],[Total Price(Before Discount)]]-Table13[[#This Row],[Discount Amount]]</f>
        <v>129.27600000000001</v>
      </c>
      <c r="M340" s="6" t="str">
        <f>IF(Table13[[#This Row],[Total Price(After Discount)]]&gt;=5000, "High Order", "Low order")</f>
        <v>Low order</v>
      </c>
      <c r="N340" s="2">
        <v>42095</v>
      </c>
      <c r="O340" s="2" t="str">
        <f>TEXT(Table13[[#This Row],[Order Date]],"dddd")</f>
        <v>Wednesday</v>
      </c>
      <c r="P340" s="2" t="str">
        <f>TEXT(Table13[[#This Row],[Order Date]],"mmmm")</f>
        <v>April</v>
      </c>
      <c r="Q340" s="2" t="str">
        <f>TEXT(Table13[[#This Row],[Order Date]],"yyyy")</f>
        <v>2015</v>
      </c>
      <c r="R340" s="2" t="str">
        <f>TEXT(Table13[[#This Row],[Order Date]], "mmmm yyyy")</f>
        <v>April 2015</v>
      </c>
      <c r="S340" s="2">
        <v>42097</v>
      </c>
      <c r="T340" s="1" t="s">
        <v>21</v>
      </c>
      <c r="U340" s="1">
        <f>Table13[[#This Row],[Ship Date]]-Table13[[#This Row],[Order Date]]</f>
        <v>2</v>
      </c>
      <c r="V340" s="1" t="str">
        <f>IF(Table13[[#This Row],[Days to Ship]]&lt;=1, "Fast", IF(Table13[[#This Row],[Days to Ship]]&lt;=3, "Meduim", "High"))</f>
        <v>Meduim</v>
      </c>
      <c r="W340" s="1">
        <v>3101</v>
      </c>
      <c r="X340" s="1" t="s">
        <v>32</v>
      </c>
      <c r="Y340" s="1" t="s">
        <v>387</v>
      </c>
      <c r="Z340" s="1" t="s">
        <v>155</v>
      </c>
      <c r="AA340" s="1" t="s">
        <v>2243</v>
      </c>
      <c r="AB340" s="1" t="s">
        <v>58</v>
      </c>
      <c r="AC340" s="1" t="s">
        <v>83</v>
      </c>
      <c r="AD340" s="1" t="s">
        <v>42</v>
      </c>
      <c r="AE340" s="1" t="s">
        <v>53</v>
      </c>
      <c r="AF340" s="1"/>
      <c r="AK340" s="1"/>
    </row>
    <row r="341" spans="1:37" x14ac:dyDescent="0.35">
      <c r="A341" s="1">
        <v>624</v>
      </c>
      <c r="B341" s="1" t="str">
        <f>VLOOKUP(Table13[[#This Row],[Customer ID]],'Customer Lookup'!A:B,2,)</f>
        <v>Terry Klein</v>
      </c>
      <c r="C341" s="1">
        <v>91433</v>
      </c>
      <c r="D341" s="1" t="str">
        <f>_xlfn.XLOOKUP(Table13[[#This Row],[Product Sub-Category]],'Product Lookup'!A:A,'Product Lookup'!B:B)</f>
        <v>Telephones</v>
      </c>
      <c r="E341" s="1">
        <v>2</v>
      </c>
      <c r="F341" s="4">
        <v>55.99</v>
      </c>
      <c r="G341" s="4">
        <f>Table13[[#This Row],[Unit Price]]*Table13[[#This Row],[Quantity ordered]]</f>
        <v>111.98</v>
      </c>
      <c r="H341" s="1">
        <v>0.05</v>
      </c>
      <c r="I341" s="5">
        <v>0.05</v>
      </c>
      <c r="J3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1" s="6">
        <f>Table13[[#This Row],[Total Price(Before Discount)]]*Table13[[#This Row],[Discount]]</f>
        <v>5.5990000000000002</v>
      </c>
      <c r="L341" s="6">
        <f>Table13[[#This Row],[Total Price(Before Discount)]]-Table13[[#This Row],[Discount Amount]]</f>
        <v>106.381</v>
      </c>
      <c r="M341" s="6" t="str">
        <f>IF(Table13[[#This Row],[Total Price(After Discount)]]&gt;=5000, "High Order", "Low order")</f>
        <v>Low order</v>
      </c>
      <c r="N341" s="2">
        <v>42095</v>
      </c>
      <c r="O341" s="2" t="str">
        <f>TEXT(Table13[[#This Row],[Order Date]],"dddd")</f>
        <v>Wednesday</v>
      </c>
      <c r="P341" s="2" t="str">
        <f>TEXT(Table13[[#This Row],[Order Date]],"mmmm")</f>
        <v>April</v>
      </c>
      <c r="Q341" s="2" t="str">
        <f>TEXT(Table13[[#This Row],[Order Date]],"yyyy")</f>
        <v>2015</v>
      </c>
      <c r="R341" s="2" t="str">
        <f>TEXT(Table13[[#This Row],[Order Date]], "mmmm yyyy")</f>
        <v>April 2015</v>
      </c>
      <c r="S341" s="2">
        <v>42095</v>
      </c>
      <c r="T341" s="1" t="s">
        <v>21</v>
      </c>
      <c r="U341" s="1">
        <f>Table13[[#This Row],[Ship Date]]-Table13[[#This Row],[Order Date]]</f>
        <v>0</v>
      </c>
      <c r="V341" s="1" t="str">
        <f>IF(Table13[[#This Row],[Days to Ship]]&lt;=1, "Fast", IF(Table13[[#This Row],[Days to Ship]]&lt;=3, "Meduim", "High"))</f>
        <v>Fast</v>
      </c>
      <c r="W341" s="1">
        <v>5701</v>
      </c>
      <c r="X341" s="1" t="s">
        <v>32</v>
      </c>
      <c r="Y341" s="1" t="s">
        <v>388</v>
      </c>
      <c r="Z341" s="1" t="s">
        <v>121</v>
      </c>
      <c r="AA341" s="1" t="s">
        <v>2243</v>
      </c>
      <c r="AB341" s="1" t="s">
        <v>73</v>
      </c>
      <c r="AC341" s="1" t="s">
        <v>2234</v>
      </c>
      <c r="AD341" s="1" t="s">
        <v>42</v>
      </c>
      <c r="AE341" s="1" t="s">
        <v>44</v>
      </c>
      <c r="AF341" s="1"/>
      <c r="AK341" s="1"/>
    </row>
    <row r="342" spans="1:37" x14ac:dyDescent="0.35">
      <c r="A342" s="1">
        <v>627</v>
      </c>
      <c r="B342" s="1" t="str">
        <f>VLOOKUP(Table13[[#This Row],[Customer ID]],'Customer Lookup'!A:B,2,)</f>
        <v>Scott McKenna</v>
      </c>
      <c r="C342" s="1">
        <v>90469</v>
      </c>
      <c r="D342" s="1" t="str">
        <f>_xlfn.XLOOKUP(Table13[[#This Row],[Product Sub-Category]],'Product Lookup'!A:A,'Product Lookup'!B:B)</f>
        <v>Storage</v>
      </c>
      <c r="E342" s="1">
        <v>22</v>
      </c>
      <c r="F342" s="4">
        <v>419.19</v>
      </c>
      <c r="G342" s="4">
        <f>Table13[[#This Row],[Unit Price]]*Table13[[#This Row],[Quantity ordered]]</f>
        <v>9222.18</v>
      </c>
      <c r="H342" s="1">
        <v>0.1</v>
      </c>
      <c r="I342" s="5">
        <v>0.1</v>
      </c>
      <c r="J3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2" s="6">
        <f>Table13[[#This Row],[Total Price(Before Discount)]]*Table13[[#This Row],[Discount]]</f>
        <v>922.21800000000007</v>
      </c>
      <c r="L342" s="6">
        <f>Table13[[#This Row],[Total Price(Before Discount)]]-Table13[[#This Row],[Discount Amount]]</f>
        <v>8299.9619999999995</v>
      </c>
      <c r="M342" s="6" t="str">
        <f>IF(Table13[[#This Row],[Total Price(After Discount)]]&gt;=5000, "High Order", "Low order")</f>
        <v>High Order</v>
      </c>
      <c r="N342" s="2">
        <v>42115</v>
      </c>
      <c r="O342" s="2" t="str">
        <f>TEXT(Table13[[#This Row],[Order Date]],"dddd")</f>
        <v>Tuesday</v>
      </c>
      <c r="P342" s="2" t="str">
        <f>TEXT(Table13[[#This Row],[Order Date]],"mmmm")</f>
        <v>April</v>
      </c>
      <c r="Q342" s="2" t="str">
        <f>TEXT(Table13[[#This Row],[Order Date]],"yyyy")</f>
        <v>2015</v>
      </c>
      <c r="R342" s="2" t="str">
        <f>TEXT(Table13[[#This Row],[Order Date]], "mmmm yyyy")</f>
        <v>April 2015</v>
      </c>
      <c r="S342" s="2">
        <v>42116</v>
      </c>
      <c r="T342" s="1" t="s">
        <v>50</v>
      </c>
      <c r="U342" s="1">
        <f>Table13[[#This Row],[Ship Date]]-Table13[[#This Row],[Order Date]]</f>
        <v>1</v>
      </c>
      <c r="V342" s="1" t="str">
        <f>IF(Table13[[#This Row],[Days to Ship]]&lt;=1, "Fast", IF(Table13[[#This Row],[Days to Ship]]&lt;=3, "Meduim", "High"))</f>
        <v>Fast</v>
      </c>
      <c r="W342" s="1">
        <v>43952</v>
      </c>
      <c r="X342" s="1" t="s">
        <v>32</v>
      </c>
      <c r="Y342" s="1" t="s">
        <v>389</v>
      </c>
      <c r="Z342" s="1" t="s">
        <v>124</v>
      </c>
      <c r="AA342" s="1" t="s">
        <v>2244</v>
      </c>
      <c r="AB342" s="1" t="s">
        <v>58</v>
      </c>
      <c r="AC342" s="1" t="s">
        <v>119</v>
      </c>
      <c r="AD342" s="1" t="s">
        <v>81</v>
      </c>
      <c r="AE342" s="1" t="s">
        <v>53</v>
      </c>
      <c r="AF342" s="1"/>
      <c r="AK342" s="1"/>
    </row>
    <row r="343" spans="1:37" x14ac:dyDescent="0.35">
      <c r="A343" s="1">
        <v>635</v>
      </c>
      <c r="B343" s="1" t="str">
        <f>VLOOKUP(Table13[[#This Row],[Customer ID]],'Customer Lookup'!A:B,2,)</f>
        <v>Juan Justice</v>
      </c>
      <c r="C343" s="1">
        <v>89284</v>
      </c>
      <c r="D343" s="1" t="str">
        <f>_xlfn.XLOOKUP(Table13[[#This Row],[Product Sub-Category]],'Product Lookup'!A:A,'Product Lookup'!B:B)</f>
        <v>Furnishings</v>
      </c>
      <c r="E343" s="1">
        <v>12</v>
      </c>
      <c r="F343" s="4">
        <v>2.08</v>
      </c>
      <c r="G343" s="4">
        <f>Table13[[#This Row],[Unit Price]]*Table13[[#This Row],[Quantity ordered]]</f>
        <v>24.96</v>
      </c>
      <c r="H343" s="1">
        <v>0.05</v>
      </c>
      <c r="I343" s="5">
        <v>0.05</v>
      </c>
      <c r="J3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3" s="6">
        <f>Table13[[#This Row],[Total Price(Before Discount)]]*Table13[[#This Row],[Discount]]</f>
        <v>1.2480000000000002</v>
      </c>
      <c r="L343" s="6">
        <f>Table13[[#This Row],[Total Price(Before Discount)]]-Table13[[#This Row],[Discount Amount]]</f>
        <v>23.712</v>
      </c>
      <c r="M343" s="6" t="str">
        <f>IF(Table13[[#This Row],[Total Price(After Discount)]]&gt;=5000, "High Order", "Low order")</f>
        <v>Low order</v>
      </c>
      <c r="N343" s="2">
        <v>42099</v>
      </c>
      <c r="O343" s="2" t="str">
        <f>TEXT(Table13[[#This Row],[Order Date]],"dddd")</f>
        <v>Sunday</v>
      </c>
      <c r="P343" s="2" t="str">
        <f>TEXT(Table13[[#This Row],[Order Date]],"mmmm")</f>
        <v>April</v>
      </c>
      <c r="Q343" s="2" t="str">
        <f>TEXT(Table13[[#This Row],[Order Date]],"yyyy")</f>
        <v>2015</v>
      </c>
      <c r="R343" s="2" t="str">
        <f>TEXT(Table13[[#This Row],[Order Date]], "mmmm yyyy")</f>
        <v>April 2015</v>
      </c>
      <c r="S343" s="2">
        <v>42099</v>
      </c>
      <c r="T343" s="1" t="s">
        <v>21</v>
      </c>
      <c r="U343" s="1">
        <f>Table13[[#This Row],[Ship Date]]-Table13[[#This Row],[Order Date]]</f>
        <v>0</v>
      </c>
      <c r="V343" s="1" t="str">
        <f>IF(Table13[[#This Row],[Days to Ship]]&lt;=1, "Fast", IF(Table13[[#This Row],[Days to Ship]]&lt;=3, "Meduim", "High"))</f>
        <v>Fast</v>
      </c>
      <c r="W343" s="1">
        <v>55106</v>
      </c>
      <c r="X343" s="1" t="s">
        <v>32</v>
      </c>
      <c r="Y343" s="1" t="s">
        <v>390</v>
      </c>
      <c r="Z343" s="1" t="s">
        <v>55</v>
      </c>
      <c r="AA343" s="1" t="s">
        <v>2244</v>
      </c>
      <c r="AB343" s="1" t="s">
        <v>34</v>
      </c>
      <c r="AC343" s="1" t="s">
        <v>52</v>
      </c>
      <c r="AD343" s="1" t="s">
        <v>81</v>
      </c>
      <c r="AE343" s="1" t="s">
        <v>53</v>
      </c>
      <c r="AF343" s="1"/>
      <c r="AK343" s="1"/>
    </row>
    <row r="344" spans="1:37" x14ac:dyDescent="0.35">
      <c r="A344" s="1">
        <v>635</v>
      </c>
      <c r="B344" s="1" t="str">
        <f>VLOOKUP(Table13[[#This Row],[Customer ID]],'Customer Lookup'!A:B,2,)</f>
        <v>Juan Justice</v>
      </c>
      <c r="C344" s="1">
        <v>89284</v>
      </c>
      <c r="D344" s="1" t="str">
        <f>_xlfn.XLOOKUP(Table13[[#This Row],[Product Sub-Category]],'Product Lookup'!A:A,'Product Lookup'!B:B)</f>
        <v>Storage</v>
      </c>
      <c r="E344" s="1">
        <v>6</v>
      </c>
      <c r="F344" s="4">
        <v>370.98</v>
      </c>
      <c r="G344" s="4">
        <f>Table13[[#This Row],[Unit Price]]*Table13[[#This Row],[Quantity ordered]]</f>
        <v>2225.88</v>
      </c>
      <c r="H344" s="1">
        <v>0.1</v>
      </c>
      <c r="I344" s="5">
        <v>0.1</v>
      </c>
      <c r="J3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4" s="6">
        <f>Table13[[#This Row],[Total Price(Before Discount)]]*Table13[[#This Row],[Discount]]</f>
        <v>222.58800000000002</v>
      </c>
      <c r="L344" s="6">
        <f>Table13[[#This Row],[Total Price(Before Discount)]]-Table13[[#This Row],[Discount Amount]]</f>
        <v>2003.2920000000001</v>
      </c>
      <c r="M344" s="6" t="str">
        <f>IF(Table13[[#This Row],[Total Price(After Discount)]]&gt;=5000, "High Order", "Low order")</f>
        <v>Low order</v>
      </c>
      <c r="N344" s="2">
        <v>42099</v>
      </c>
      <c r="O344" s="2" t="str">
        <f>TEXT(Table13[[#This Row],[Order Date]],"dddd")</f>
        <v>Sunday</v>
      </c>
      <c r="P344" s="2" t="str">
        <f>TEXT(Table13[[#This Row],[Order Date]],"mmmm")</f>
        <v>April</v>
      </c>
      <c r="Q344" s="2" t="str">
        <f>TEXT(Table13[[#This Row],[Order Date]],"yyyy")</f>
        <v>2015</v>
      </c>
      <c r="R344" s="2" t="str">
        <f>TEXT(Table13[[#This Row],[Order Date]], "mmmm yyyy")</f>
        <v>April 2015</v>
      </c>
      <c r="S344" s="2">
        <v>42100</v>
      </c>
      <c r="T344" s="1" t="s">
        <v>21</v>
      </c>
      <c r="U344" s="1">
        <f>Table13[[#This Row],[Ship Date]]-Table13[[#This Row],[Order Date]]</f>
        <v>1</v>
      </c>
      <c r="V344" s="1" t="str">
        <f>IF(Table13[[#This Row],[Days to Ship]]&lt;=1, "Fast", IF(Table13[[#This Row],[Days to Ship]]&lt;=3, "Meduim", "High"))</f>
        <v>Fast</v>
      </c>
      <c r="W344" s="1">
        <v>55106</v>
      </c>
      <c r="X344" s="1" t="s">
        <v>32</v>
      </c>
      <c r="Y344" s="1" t="s">
        <v>390</v>
      </c>
      <c r="Z344" s="1" t="s">
        <v>55</v>
      </c>
      <c r="AA344" s="1" t="s">
        <v>1097</v>
      </c>
      <c r="AB344" s="1" t="s">
        <v>58</v>
      </c>
      <c r="AC344" s="1" t="s">
        <v>119</v>
      </c>
      <c r="AD344" s="1" t="s">
        <v>81</v>
      </c>
      <c r="AE344" s="1" t="s">
        <v>36</v>
      </c>
      <c r="AF344" s="1"/>
      <c r="AK344" s="1"/>
    </row>
    <row r="345" spans="1:37" x14ac:dyDescent="0.35">
      <c r="A345" s="1">
        <v>637</v>
      </c>
      <c r="B345" s="1" t="str">
        <f>VLOOKUP(Table13[[#This Row],[Customer ID]],'Customer Lookup'!A:B,2,)</f>
        <v>Christopher Bryant</v>
      </c>
      <c r="C345" s="1">
        <v>87953</v>
      </c>
      <c r="D345" s="1" t="str">
        <f>_xlfn.XLOOKUP(Table13[[#This Row],[Product Sub-Category]],'Product Lookup'!A:A,'Product Lookup'!B:B)</f>
        <v>Bookcases</v>
      </c>
      <c r="E345" s="1">
        <v>8</v>
      </c>
      <c r="F345" s="4">
        <v>160.97999999999999</v>
      </c>
      <c r="G345" s="4">
        <f>Table13[[#This Row],[Unit Price]]*Table13[[#This Row],[Quantity ordered]]</f>
        <v>1287.8399999999999</v>
      </c>
      <c r="H345" s="1">
        <v>0.1</v>
      </c>
      <c r="I345" s="5">
        <v>0.1</v>
      </c>
      <c r="J3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5" s="6">
        <f>Table13[[#This Row],[Total Price(Before Discount)]]*Table13[[#This Row],[Discount]]</f>
        <v>128.78399999999999</v>
      </c>
      <c r="L345" s="6">
        <f>Table13[[#This Row],[Total Price(Before Discount)]]-Table13[[#This Row],[Discount Amount]]</f>
        <v>1159.056</v>
      </c>
      <c r="M345" s="6" t="str">
        <f>IF(Table13[[#This Row],[Total Price(After Discount)]]&gt;=5000, "High Order", "Low order")</f>
        <v>Low order</v>
      </c>
      <c r="N345" s="2">
        <v>42083</v>
      </c>
      <c r="O345" s="2" t="str">
        <f>TEXT(Table13[[#This Row],[Order Date]],"dddd")</f>
        <v>Friday</v>
      </c>
      <c r="P345" s="2" t="str">
        <f>TEXT(Table13[[#This Row],[Order Date]],"mmmm")</f>
        <v>March</v>
      </c>
      <c r="Q345" s="2" t="str">
        <f>TEXT(Table13[[#This Row],[Order Date]],"yyyy")</f>
        <v>2015</v>
      </c>
      <c r="R345" s="2" t="str">
        <f>TEXT(Table13[[#This Row],[Order Date]], "mmmm yyyy")</f>
        <v>March 2015</v>
      </c>
      <c r="S345" s="2">
        <v>42087</v>
      </c>
      <c r="T345" s="1" t="s">
        <v>98</v>
      </c>
      <c r="U345" s="1">
        <f>Table13[[#This Row],[Ship Date]]-Table13[[#This Row],[Order Date]]</f>
        <v>4</v>
      </c>
      <c r="V345" s="1" t="str">
        <f>IF(Table13[[#This Row],[Days to Ship]]&lt;=1, "Fast", IF(Table13[[#This Row],[Days to Ship]]&lt;=3, "Meduim", "High"))</f>
        <v>High</v>
      </c>
      <c r="W345" s="1">
        <v>95051</v>
      </c>
      <c r="X345" s="1" t="s">
        <v>32</v>
      </c>
      <c r="Y345" s="1" t="s">
        <v>391</v>
      </c>
      <c r="Z345" s="1" t="s">
        <v>37</v>
      </c>
      <c r="AA345" s="1" t="s">
        <v>1097</v>
      </c>
      <c r="AB345" s="1" t="s">
        <v>34</v>
      </c>
      <c r="AC345" s="1" t="s">
        <v>151</v>
      </c>
      <c r="AD345" s="1" t="s">
        <v>104</v>
      </c>
      <c r="AE345" s="1" t="s">
        <v>108</v>
      </c>
      <c r="AF345" s="1"/>
      <c r="AK345" s="1"/>
    </row>
    <row r="346" spans="1:37" x14ac:dyDescent="0.35">
      <c r="A346" s="1">
        <v>638</v>
      </c>
      <c r="B346" s="1" t="str">
        <f>VLOOKUP(Table13[[#This Row],[Customer ID]],'Customer Lookup'!A:B,2,)</f>
        <v>Brooke Shepherd</v>
      </c>
      <c r="C346" s="1">
        <v>87954</v>
      </c>
      <c r="D346" s="1" t="str">
        <f>_xlfn.XLOOKUP(Table13[[#This Row],[Product Sub-Category]],'Product Lookup'!A:A,'Product Lookup'!B:B)</f>
        <v>Telephones</v>
      </c>
      <c r="E346" s="1">
        <v>9</v>
      </c>
      <c r="F346" s="4">
        <v>65.989999999999995</v>
      </c>
      <c r="G346" s="4">
        <f>Table13[[#This Row],[Unit Price]]*Table13[[#This Row],[Quantity ordered]]</f>
        <v>593.91</v>
      </c>
      <c r="H346" s="1">
        <v>0.05</v>
      </c>
      <c r="I346" s="5">
        <v>0.05</v>
      </c>
      <c r="J3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6" s="6">
        <f>Table13[[#This Row],[Total Price(Before Discount)]]*Table13[[#This Row],[Discount]]</f>
        <v>29.695499999999999</v>
      </c>
      <c r="L346" s="6">
        <f>Table13[[#This Row],[Total Price(Before Discount)]]-Table13[[#This Row],[Discount Amount]]</f>
        <v>564.21449999999993</v>
      </c>
      <c r="M346" s="6" t="str">
        <f>IF(Table13[[#This Row],[Total Price(After Discount)]]&gt;=5000, "High Order", "Low order")</f>
        <v>Low order</v>
      </c>
      <c r="N346" s="2">
        <v>42124</v>
      </c>
      <c r="O346" s="2" t="str">
        <f>TEXT(Table13[[#This Row],[Order Date]],"dddd")</f>
        <v>Thursday</v>
      </c>
      <c r="P346" s="2" t="str">
        <f>TEXT(Table13[[#This Row],[Order Date]],"mmmm")</f>
        <v>April</v>
      </c>
      <c r="Q346" s="2" t="str">
        <f>TEXT(Table13[[#This Row],[Order Date]],"yyyy")</f>
        <v>2015</v>
      </c>
      <c r="R346" s="2" t="str">
        <f>TEXT(Table13[[#This Row],[Order Date]], "mmmm yyyy")</f>
        <v>April 2015</v>
      </c>
      <c r="S346" s="2">
        <v>42125</v>
      </c>
      <c r="T346" s="1" t="s">
        <v>41</v>
      </c>
      <c r="U346" s="1">
        <f>Table13[[#This Row],[Ship Date]]-Table13[[#This Row],[Order Date]]</f>
        <v>1</v>
      </c>
      <c r="V346" s="1" t="str">
        <f>IF(Table13[[#This Row],[Days to Ship]]&lt;=1, "Fast", IF(Table13[[#This Row],[Days to Ship]]&lt;=3, "Meduim", "High"))</f>
        <v>Fast</v>
      </c>
      <c r="W346" s="1">
        <v>95062</v>
      </c>
      <c r="X346" s="1" t="s">
        <v>22</v>
      </c>
      <c r="Y346" s="1" t="s">
        <v>392</v>
      </c>
      <c r="Z346" s="1" t="s">
        <v>37</v>
      </c>
      <c r="AA346" s="1" t="s">
        <v>1097</v>
      </c>
      <c r="AB346" s="1" t="s">
        <v>73</v>
      </c>
      <c r="AC346" s="1" t="s">
        <v>2234</v>
      </c>
      <c r="AD346" s="1" t="s">
        <v>104</v>
      </c>
      <c r="AE346" s="1" t="s">
        <v>53</v>
      </c>
      <c r="AF346" s="1"/>
      <c r="AK346" s="1"/>
    </row>
    <row r="347" spans="1:37" x14ac:dyDescent="0.35">
      <c r="A347" s="1">
        <v>638</v>
      </c>
      <c r="B347" s="1" t="str">
        <f>VLOOKUP(Table13[[#This Row],[Customer ID]],'Customer Lookup'!A:B,2,)</f>
        <v>Brooke Shepherd</v>
      </c>
      <c r="C347" s="1">
        <v>87954</v>
      </c>
      <c r="D347" s="1" t="str">
        <f>_xlfn.XLOOKUP(Table13[[#This Row],[Product Sub-Category]],'Product Lookup'!A:A,'Product Lookup'!B:B)</f>
        <v>Telephones</v>
      </c>
      <c r="E347" s="1">
        <v>6</v>
      </c>
      <c r="F347" s="4">
        <v>195.99</v>
      </c>
      <c r="G347" s="4">
        <f>Table13[[#This Row],[Unit Price]]*Table13[[#This Row],[Quantity ordered]]</f>
        <v>1175.94</v>
      </c>
      <c r="H347" s="1">
        <v>0.1</v>
      </c>
      <c r="I347" s="5">
        <v>0.1</v>
      </c>
      <c r="J3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7" s="6">
        <f>Table13[[#This Row],[Total Price(Before Discount)]]*Table13[[#This Row],[Discount]]</f>
        <v>117.59400000000001</v>
      </c>
      <c r="L347" s="6">
        <f>Table13[[#This Row],[Total Price(Before Discount)]]-Table13[[#This Row],[Discount Amount]]</f>
        <v>1058.346</v>
      </c>
      <c r="M347" s="6" t="str">
        <f>IF(Table13[[#This Row],[Total Price(After Discount)]]&gt;=5000, "High Order", "Low order")</f>
        <v>Low order</v>
      </c>
      <c r="N347" s="2">
        <v>42124</v>
      </c>
      <c r="O347" s="2" t="str">
        <f>TEXT(Table13[[#This Row],[Order Date]],"dddd")</f>
        <v>Thursday</v>
      </c>
      <c r="P347" s="2" t="str">
        <f>TEXT(Table13[[#This Row],[Order Date]],"mmmm")</f>
        <v>April</v>
      </c>
      <c r="Q347" s="2" t="str">
        <f>TEXT(Table13[[#This Row],[Order Date]],"yyyy")</f>
        <v>2015</v>
      </c>
      <c r="R347" s="2" t="str">
        <f>TEXT(Table13[[#This Row],[Order Date]], "mmmm yyyy")</f>
        <v>April 2015</v>
      </c>
      <c r="S347" s="2">
        <v>42126</v>
      </c>
      <c r="T347" s="1" t="s">
        <v>41</v>
      </c>
      <c r="U347" s="1">
        <f>Table13[[#This Row],[Ship Date]]-Table13[[#This Row],[Order Date]]</f>
        <v>2</v>
      </c>
      <c r="V347" s="1" t="str">
        <f>IF(Table13[[#This Row],[Days to Ship]]&lt;=1, "Fast", IF(Table13[[#This Row],[Days to Ship]]&lt;=3, "Meduim", "High"))</f>
        <v>Meduim</v>
      </c>
      <c r="W347" s="1">
        <v>95062</v>
      </c>
      <c r="X347" s="1" t="s">
        <v>22</v>
      </c>
      <c r="Y347" s="1" t="s">
        <v>392</v>
      </c>
      <c r="Z347" s="1" t="s">
        <v>37</v>
      </c>
      <c r="AA347" s="1" t="s">
        <v>1097</v>
      </c>
      <c r="AB347" s="1" t="s">
        <v>73</v>
      </c>
      <c r="AC347" s="1" t="s">
        <v>2234</v>
      </c>
      <c r="AD347" s="1" t="s">
        <v>104</v>
      </c>
      <c r="AE347" s="1" t="s">
        <v>53</v>
      </c>
      <c r="AF347" s="1"/>
      <c r="AK347" s="1"/>
    </row>
    <row r="348" spans="1:37" x14ac:dyDescent="0.35">
      <c r="A348" s="1">
        <v>639</v>
      </c>
      <c r="B348" s="1" t="str">
        <f>VLOOKUP(Table13[[#This Row],[Customer ID]],'Customer Lookup'!A:B,2,)</f>
        <v>Lois Rowland</v>
      </c>
      <c r="C348" s="1">
        <v>87952</v>
      </c>
      <c r="D348" s="1" t="str">
        <f>_xlfn.XLOOKUP(Table13[[#This Row],[Product Sub-Category]],'Product Lookup'!A:A,'Product Lookup'!B:B)</f>
        <v>Tables</v>
      </c>
      <c r="E348" s="1">
        <v>9</v>
      </c>
      <c r="F348" s="4">
        <v>236.97</v>
      </c>
      <c r="G348" s="4">
        <f>Table13[[#This Row],[Unit Price]]*Table13[[#This Row],[Quantity ordered]]</f>
        <v>2132.73</v>
      </c>
      <c r="H348" s="1">
        <v>0.1</v>
      </c>
      <c r="I348" s="5">
        <v>0.1</v>
      </c>
      <c r="J3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8" s="6">
        <f>Table13[[#This Row],[Total Price(Before Discount)]]*Table13[[#This Row],[Discount]]</f>
        <v>213.27300000000002</v>
      </c>
      <c r="L348" s="6">
        <f>Table13[[#This Row],[Total Price(Before Discount)]]-Table13[[#This Row],[Discount Amount]]</f>
        <v>1919.4569999999999</v>
      </c>
      <c r="M348" s="6" t="str">
        <f>IF(Table13[[#This Row],[Total Price(After Discount)]]&gt;=5000, "High Order", "Low order")</f>
        <v>Low order</v>
      </c>
      <c r="N348" s="2">
        <v>42049</v>
      </c>
      <c r="O348" s="2" t="str">
        <f>TEXT(Table13[[#This Row],[Order Date]],"dddd")</f>
        <v>Saturday</v>
      </c>
      <c r="P348" s="2" t="str">
        <f>TEXT(Table13[[#This Row],[Order Date]],"mmmm")</f>
        <v>February</v>
      </c>
      <c r="Q348" s="2" t="str">
        <f>TEXT(Table13[[#This Row],[Order Date]],"yyyy")</f>
        <v>2015</v>
      </c>
      <c r="R348" s="2" t="str">
        <f>TEXT(Table13[[#This Row],[Order Date]], "mmmm yyyy")</f>
        <v>February 2015</v>
      </c>
      <c r="S348" s="2">
        <v>42050</v>
      </c>
      <c r="T348" s="1" t="s">
        <v>31</v>
      </c>
      <c r="U348" s="1">
        <f>Table13[[#This Row],[Ship Date]]-Table13[[#This Row],[Order Date]]</f>
        <v>1</v>
      </c>
      <c r="V348" s="1" t="str">
        <f>IF(Table13[[#This Row],[Days to Ship]]&lt;=1, "Fast", IF(Table13[[#This Row],[Days to Ship]]&lt;=3, "Meduim", "High"))</f>
        <v>Fast</v>
      </c>
      <c r="W348" s="1">
        <v>93454</v>
      </c>
      <c r="X348" s="1" t="s">
        <v>32</v>
      </c>
      <c r="Y348" s="1" t="s">
        <v>393</v>
      </c>
      <c r="Z348" s="1" t="s">
        <v>37</v>
      </c>
      <c r="AA348" s="1" t="s">
        <v>1097</v>
      </c>
      <c r="AB348" s="1" t="s">
        <v>34</v>
      </c>
      <c r="AC348" s="1" t="s">
        <v>123</v>
      </c>
      <c r="AD348" s="1" t="s">
        <v>104</v>
      </c>
      <c r="AE348" s="1" t="s">
        <v>108</v>
      </c>
      <c r="AF348" s="1"/>
      <c r="AK348" s="1"/>
    </row>
    <row r="349" spans="1:37" x14ac:dyDescent="0.35">
      <c r="A349" s="1">
        <v>640</v>
      </c>
      <c r="B349" s="1" t="str">
        <f>VLOOKUP(Table13[[#This Row],[Customer ID]],'Customer Lookup'!A:B,2,)</f>
        <v>Neal Wolfe</v>
      </c>
      <c r="C349" s="1">
        <v>56452</v>
      </c>
      <c r="D349" s="1" t="str">
        <f>_xlfn.XLOOKUP(Table13[[#This Row],[Product Sub-Category]],'Product Lookup'!A:A,'Product Lookup'!B:B)</f>
        <v>Tables</v>
      </c>
      <c r="E349" s="1">
        <v>34</v>
      </c>
      <c r="F349" s="4">
        <v>236.97</v>
      </c>
      <c r="G349" s="4">
        <f>Table13[[#This Row],[Unit Price]]*Table13[[#This Row],[Quantity ordered]]</f>
        <v>8056.98</v>
      </c>
      <c r="H349" s="1">
        <v>0.1</v>
      </c>
      <c r="I349" s="5">
        <v>0.1</v>
      </c>
      <c r="J3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9" s="6">
        <f>Table13[[#This Row],[Total Price(Before Discount)]]*Table13[[#This Row],[Discount]]</f>
        <v>805.69799999999998</v>
      </c>
      <c r="L349" s="6">
        <f>Table13[[#This Row],[Total Price(Before Discount)]]-Table13[[#This Row],[Discount Amount]]</f>
        <v>7251.2819999999992</v>
      </c>
      <c r="M349" s="6" t="str">
        <f>IF(Table13[[#This Row],[Total Price(After Discount)]]&gt;=5000, "High Order", "Low order")</f>
        <v>High Order</v>
      </c>
      <c r="N349" s="2">
        <v>42049</v>
      </c>
      <c r="O349" s="2" t="str">
        <f>TEXT(Table13[[#This Row],[Order Date]],"dddd")</f>
        <v>Saturday</v>
      </c>
      <c r="P349" s="2" t="str">
        <f>TEXT(Table13[[#This Row],[Order Date]],"mmmm")</f>
        <v>February</v>
      </c>
      <c r="Q349" s="2" t="str">
        <f>TEXT(Table13[[#This Row],[Order Date]],"yyyy")</f>
        <v>2015</v>
      </c>
      <c r="R349" s="2" t="str">
        <f>TEXT(Table13[[#This Row],[Order Date]], "mmmm yyyy")</f>
        <v>February 2015</v>
      </c>
      <c r="S349" s="2">
        <v>42050</v>
      </c>
      <c r="T349" s="1" t="s">
        <v>31</v>
      </c>
      <c r="U349" s="1">
        <f>Table13[[#This Row],[Ship Date]]-Table13[[#This Row],[Order Date]]</f>
        <v>1</v>
      </c>
      <c r="V349" s="1" t="str">
        <f>IF(Table13[[#This Row],[Days to Ship]]&lt;=1, "Fast", IF(Table13[[#This Row],[Days to Ship]]&lt;=3, "Meduim", "High"))</f>
        <v>Fast</v>
      </c>
      <c r="W349" s="1">
        <v>98119</v>
      </c>
      <c r="X349" s="1" t="s">
        <v>32</v>
      </c>
      <c r="Y349" s="1" t="s">
        <v>160</v>
      </c>
      <c r="Z349" s="1" t="s">
        <v>29</v>
      </c>
      <c r="AA349" s="1" t="s">
        <v>1097</v>
      </c>
      <c r="AB349" s="1" t="s">
        <v>34</v>
      </c>
      <c r="AC349" s="1" t="s">
        <v>123</v>
      </c>
      <c r="AD349" s="1" t="s">
        <v>104</v>
      </c>
      <c r="AE349" s="1" t="s">
        <v>108</v>
      </c>
      <c r="AF349" s="1"/>
      <c r="AK349" s="1"/>
    </row>
    <row r="350" spans="1:37" x14ac:dyDescent="0.35">
      <c r="A350" s="1">
        <v>640</v>
      </c>
      <c r="B350" s="1" t="str">
        <f>VLOOKUP(Table13[[#This Row],[Customer ID]],'Customer Lookup'!A:B,2,)</f>
        <v>Neal Wolfe</v>
      </c>
      <c r="C350" s="1">
        <v>11077</v>
      </c>
      <c r="D350" s="1" t="str">
        <f>_xlfn.XLOOKUP(Table13[[#This Row],[Product Sub-Category]],'Product Lookup'!A:A,'Product Lookup'!B:B)</f>
        <v>Bookcases</v>
      </c>
      <c r="E350" s="1">
        <v>30</v>
      </c>
      <c r="F350" s="4">
        <v>160.97999999999999</v>
      </c>
      <c r="G350" s="4">
        <f>Table13[[#This Row],[Unit Price]]*Table13[[#This Row],[Quantity ordered]]</f>
        <v>4829.3999999999996</v>
      </c>
      <c r="H350" s="1">
        <v>0.1</v>
      </c>
      <c r="I350" s="5">
        <v>0.1</v>
      </c>
      <c r="J3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50" s="6">
        <f>Table13[[#This Row],[Total Price(Before Discount)]]*Table13[[#This Row],[Discount]]</f>
        <v>482.94</v>
      </c>
      <c r="L350" s="6">
        <f>Table13[[#This Row],[Total Price(Before Discount)]]-Table13[[#This Row],[Discount Amount]]</f>
        <v>4346.46</v>
      </c>
      <c r="M350" s="6" t="str">
        <f>IF(Table13[[#This Row],[Total Price(After Discount)]]&gt;=5000, "High Order", "Low order")</f>
        <v>Low order</v>
      </c>
      <c r="N350" s="2">
        <v>42083</v>
      </c>
      <c r="O350" s="2" t="str">
        <f>TEXT(Table13[[#This Row],[Order Date]],"dddd")</f>
        <v>Friday</v>
      </c>
      <c r="P350" s="2" t="str">
        <f>TEXT(Table13[[#This Row],[Order Date]],"mmmm")</f>
        <v>March</v>
      </c>
      <c r="Q350" s="2" t="str">
        <f>TEXT(Table13[[#This Row],[Order Date]],"yyyy")</f>
        <v>2015</v>
      </c>
      <c r="R350" s="2" t="str">
        <f>TEXT(Table13[[#This Row],[Order Date]], "mmmm yyyy")</f>
        <v>March 2015</v>
      </c>
      <c r="S350" s="2">
        <v>42087</v>
      </c>
      <c r="T350" s="1" t="s">
        <v>98</v>
      </c>
      <c r="U350" s="1">
        <f>Table13[[#This Row],[Ship Date]]-Table13[[#This Row],[Order Date]]</f>
        <v>4</v>
      </c>
      <c r="V350" s="1" t="str">
        <f>IF(Table13[[#This Row],[Days to Ship]]&lt;=1, "Fast", IF(Table13[[#This Row],[Days to Ship]]&lt;=3, "Meduim", "High"))</f>
        <v>High</v>
      </c>
      <c r="W350" s="1">
        <v>98119</v>
      </c>
      <c r="X350" s="1" t="s">
        <v>32</v>
      </c>
      <c r="Y350" s="1" t="s">
        <v>160</v>
      </c>
      <c r="Z350" s="1" t="s">
        <v>29</v>
      </c>
      <c r="AA350" s="1" t="s">
        <v>1097</v>
      </c>
      <c r="AB350" s="1" t="s">
        <v>34</v>
      </c>
      <c r="AC350" s="1" t="s">
        <v>151</v>
      </c>
      <c r="AD350" s="1" t="s">
        <v>104</v>
      </c>
      <c r="AE350" s="1" t="s">
        <v>108</v>
      </c>
      <c r="AF350" s="1"/>
      <c r="AK350" s="1"/>
    </row>
    <row r="351" spans="1:37" x14ac:dyDescent="0.35">
      <c r="A351" s="1">
        <v>640</v>
      </c>
      <c r="B351" s="1" t="str">
        <f>VLOOKUP(Table13[[#This Row],[Customer ID]],'Customer Lookup'!A:B,2,)</f>
        <v>Neal Wolfe</v>
      </c>
      <c r="C351" s="1">
        <v>45380</v>
      </c>
      <c r="D351" s="1" t="str">
        <f>_xlfn.XLOOKUP(Table13[[#This Row],[Product Sub-Category]],'Product Lookup'!A:A,'Product Lookup'!B:B)</f>
        <v>Telephones</v>
      </c>
      <c r="E351" s="1">
        <v>34</v>
      </c>
      <c r="F351" s="4">
        <v>65.989999999999995</v>
      </c>
      <c r="G351" s="4">
        <f>Table13[[#This Row],[Unit Price]]*Table13[[#This Row],[Quantity ordered]]</f>
        <v>2243.66</v>
      </c>
      <c r="H351" s="1">
        <v>0.05</v>
      </c>
      <c r="I351" s="5">
        <v>0.05</v>
      </c>
      <c r="J3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1" s="6">
        <f>Table13[[#This Row],[Total Price(Before Discount)]]*Table13[[#This Row],[Discount]]</f>
        <v>112.18299999999999</v>
      </c>
      <c r="L351" s="6">
        <f>Table13[[#This Row],[Total Price(Before Discount)]]-Table13[[#This Row],[Discount Amount]]</f>
        <v>2131.4769999999999</v>
      </c>
      <c r="M351" s="6" t="str">
        <f>IF(Table13[[#This Row],[Total Price(After Discount)]]&gt;=5000, "High Order", "Low order")</f>
        <v>Low order</v>
      </c>
      <c r="N351" s="2">
        <v>42124</v>
      </c>
      <c r="O351" s="2" t="str">
        <f>TEXT(Table13[[#This Row],[Order Date]],"dddd")</f>
        <v>Thursday</v>
      </c>
      <c r="P351" s="2" t="str">
        <f>TEXT(Table13[[#This Row],[Order Date]],"mmmm")</f>
        <v>April</v>
      </c>
      <c r="Q351" s="2" t="str">
        <f>TEXT(Table13[[#This Row],[Order Date]],"yyyy")</f>
        <v>2015</v>
      </c>
      <c r="R351" s="2" t="str">
        <f>TEXT(Table13[[#This Row],[Order Date]], "mmmm yyyy")</f>
        <v>April 2015</v>
      </c>
      <c r="S351" s="2">
        <v>42125</v>
      </c>
      <c r="T351" s="1" t="s">
        <v>41</v>
      </c>
      <c r="U351" s="1">
        <f>Table13[[#This Row],[Ship Date]]-Table13[[#This Row],[Order Date]]</f>
        <v>1</v>
      </c>
      <c r="V351" s="1" t="str">
        <f>IF(Table13[[#This Row],[Days to Ship]]&lt;=1, "Fast", IF(Table13[[#This Row],[Days to Ship]]&lt;=3, "Meduim", "High"))</f>
        <v>Fast</v>
      </c>
      <c r="W351" s="1">
        <v>98119</v>
      </c>
      <c r="X351" s="1" t="s">
        <v>22</v>
      </c>
      <c r="Y351" s="1" t="s">
        <v>160</v>
      </c>
      <c r="Z351" s="1" t="s">
        <v>29</v>
      </c>
      <c r="AA351" s="1" t="s">
        <v>1097</v>
      </c>
      <c r="AB351" s="1" t="s">
        <v>73</v>
      </c>
      <c r="AC351" s="1" t="s">
        <v>2234</v>
      </c>
      <c r="AD351" s="1" t="s">
        <v>104</v>
      </c>
      <c r="AE351" s="1" t="s">
        <v>53</v>
      </c>
      <c r="AF351" s="1"/>
      <c r="AK351" s="1"/>
    </row>
    <row r="352" spans="1:37" x14ac:dyDescent="0.35">
      <c r="A352" s="1">
        <v>640</v>
      </c>
      <c r="B352" s="1" t="str">
        <f>VLOOKUP(Table13[[#This Row],[Customer ID]],'Customer Lookup'!A:B,2,)</f>
        <v>Neal Wolfe</v>
      </c>
      <c r="C352" s="1">
        <v>45380</v>
      </c>
      <c r="D352" s="1" t="str">
        <f>_xlfn.XLOOKUP(Table13[[#This Row],[Product Sub-Category]],'Product Lookup'!A:A,'Product Lookup'!B:B)</f>
        <v>Telephones</v>
      </c>
      <c r="E352" s="1">
        <v>24</v>
      </c>
      <c r="F352" s="4">
        <v>195.99</v>
      </c>
      <c r="G352" s="4">
        <f>Table13[[#This Row],[Unit Price]]*Table13[[#This Row],[Quantity ordered]]</f>
        <v>4703.76</v>
      </c>
      <c r="H352" s="1">
        <v>0.1</v>
      </c>
      <c r="I352" s="5">
        <v>0.1</v>
      </c>
      <c r="J3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52" s="6">
        <f>Table13[[#This Row],[Total Price(Before Discount)]]*Table13[[#This Row],[Discount]]</f>
        <v>470.37600000000003</v>
      </c>
      <c r="L352" s="6">
        <f>Table13[[#This Row],[Total Price(Before Discount)]]-Table13[[#This Row],[Discount Amount]]</f>
        <v>4233.384</v>
      </c>
      <c r="M352" s="6" t="str">
        <f>IF(Table13[[#This Row],[Total Price(After Discount)]]&gt;=5000, "High Order", "Low order")</f>
        <v>Low order</v>
      </c>
      <c r="N352" s="2">
        <v>42124</v>
      </c>
      <c r="O352" s="2" t="str">
        <f>TEXT(Table13[[#This Row],[Order Date]],"dddd")</f>
        <v>Thursday</v>
      </c>
      <c r="P352" s="2" t="str">
        <f>TEXT(Table13[[#This Row],[Order Date]],"mmmm")</f>
        <v>April</v>
      </c>
      <c r="Q352" s="2" t="str">
        <f>TEXT(Table13[[#This Row],[Order Date]],"yyyy")</f>
        <v>2015</v>
      </c>
      <c r="R352" s="2" t="str">
        <f>TEXT(Table13[[#This Row],[Order Date]], "mmmm yyyy")</f>
        <v>April 2015</v>
      </c>
      <c r="S352" s="2">
        <v>42126</v>
      </c>
      <c r="T352" s="1" t="s">
        <v>41</v>
      </c>
      <c r="U352" s="1">
        <f>Table13[[#This Row],[Ship Date]]-Table13[[#This Row],[Order Date]]</f>
        <v>2</v>
      </c>
      <c r="V352" s="1" t="str">
        <f>IF(Table13[[#This Row],[Days to Ship]]&lt;=1, "Fast", IF(Table13[[#This Row],[Days to Ship]]&lt;=3, "Meduim", "High"))</f>
        <v>Meduim</v>
      </c>
      <c r="W352" s="1">
        <v>98119</v>
      </c>
      <c r="X352" s="1" t="s">
        <v>22</v>
      </c>
      <c r="Y352" s="1" t="s">
        <v>160</v>
      </c>
      <c r="Z352" s="1" t="s">
        <v>29</v>
      </c>
      <c r="AA352" s="1" t="s">
        <v>2244</v>
      </c>
      <c r="AB352" s="1" t="s">
        <v>73</v>
      </c>
      <c r="AC352" s="1" t="s">
        <v>2234</v>
      </c>
      <c r="AD352" s="1" t="s">
        <v>104</v>
      </c>
      <c r="AE352" s="1" t="s">
        <v>53</v>
      </c>
      <c r="AF352" s="1"/>
      <c r="AK352" s="1"/>
    </row>
    <row r="353" spans="1:37" x14ac:dyDescent="0.35">
      <c r="A353" s="1">
        <v>646</v>
      </c>
      <c r="B353" s="1" t="str">
        <f>VLOOKUP(Table13[[#This Row],[Customer ID]],'Customer Lookup'!A:B,2,)</f>
        <v>Robin High</v>
      </c>
      <c r="C353" s="1">
        <v>90735</v>
      </c>
      <c r="D353" s="1" t="str">
        <f>_xlfn.XLOOKUP(Table13[[#This Row],[Product Sub-Category]],'Product Lookup'!A:A,'Product Lookup'!B:B)</f>
        <v>Furnishings</v>
      </c>
      <c r="E353" s="1">
        <v>16</v>
      </c>
      <c r="F353" s="4">
        <v>51.75</v>
      </c>
      <c r="G353" s="4">
        <f>Table13[[#This Row],[Unit Price]]*Table13[[#This Row],[Quantity ordered]]</f>
        <v>828</v>
      </c>
      <c r="H353" s="1">
        <v>0.05</v>
      </c>
      <c r="I353" s="5">
        <v>0.05</v>
      </c>
      <c r="J3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3" s="6">
        <f>Table13[[#This Row],[Total Price(Before Discount)]]*Table13[[#This Row],[Discount]]</f>
        <v>41.400000000000006</v>
      </c>
      <c r="L353" s="6">
        <f>Table13[[#This Row],[Total Price(Before Discount)]]-Table13[[#This Row],[Discount Amount]]</f>
        <v>786.6</v>
      </c>
      <c r="M353" s="6" t="str">
        <f>IF(Table13[[#This Row],[Total Price(After Discount)]]&gt;=5000, "High Order", "Low order")</f>
        <v>Low order</v>
      </c>
      <c r="N353" s="2">
        <v>42172</v>
      </c>
      <c r="O353" s="2" t="str">
        <f>TEXT(Table13[[#This Row],[Order Date]],"dddd")</f>
        <v>Wednesday</v>
      </c>
      <c r="P353" s="2" t="str">
        <f>TEXT(Table13[[#This Row],[Order Date]],"mmmm")</f>
        <v>June</v>
      </c>
      <c r="Q353" s="2" t="str">
        <f>TEXT(Table13[[#This Row],[Order Date]],"yyyy")</f>
        <v>2015</v>
      </c>
      <c r="R353" s="2" t="str">
        <f>TEXT(Table13[[#This Row],[Order Date]], "mmmm yyyy")</f>
        <v>June 2015</v>
      </c>
      <c r="S353" s="2">
        <v>42177</v>
      </c>
      <c r="T353" s="1" t="s">
        <v>98</v>
      </c>
      <c r="U353" s="1">
        <f>Table13[[#This Row],[Ship Date]]-Table13[[#This Row],[Order Date]]</f>
        <v>5</v>
      </c>
      <c r="V353" s="1" t="str">
        <f>IF(Table13[[#This Row],[Days to Ship]]&lt;=1, "Fast", IF(Table13[[#This Row],[Days to Ship]]&lt;=3, "Meduim", "High"))</f>
        <v>High</v>
      </c>
      <c r="W353" s="1">
        <v>55379</v>
      </c>
      <c r="X353" s="1" t="s">
        <v>32</v>
      </c>
      <c r="Y353" s="1" t="s">
        <v>394</v>
      </c>
      <c r="Z353" s="1" t="s">
        <v>55</v>
      </c>
      <c r="AA353" s="1" t="s">
        <v>2244</v>
      </c>
      <c r="AB353" s="1" t="s">
        <v>34</v>
      </c>
      <c r="AC353" s="1" t="s">
        <v>52</v>
      </c>
      <c r="AD353" s="1" t="s">
        <v>81</v>
      </c>
      <c r="AE353" s="1" t="s">
        <v>53</v>
      </c>
      <c r="AF353" s="1"/>
      <c r="AK353" s="1"/>
    </row>
    <row r="354" spans="1:37" x14ac:dyDescent="0.35">
      <c r="A354" s="1">
        <v>648</v>
      </c>
      <c r="B354" s="1" t="str">
        <f>VLOOKUP(Table13[[#This Row],[Customer ID]],'Customer Lookup'!A:B,2,)</f>
        <v>Steve O'Brien</v>
      </c>
      <c r="C354" s="1">
        <v>91365</v>
      </c>
      <c r="D354" s="1" t="str">
        <f>_xlfn.XLOOKUP(Table13[[#This Row],[Product Sub-Category]],'Product Lookup'!A:A,'Product Lookup'!B:B)</f>
        <v>Furnishings</v>
      </c>
      <c r="E354" s="1">
        <v>1</v>
      </c>
      <c r="F354" s="4">
        <v>25.38</v>
      </c>
      <c r="G354" s="4">
        <f>Table13[[#This Row],[Unit Price]]*Table13[[#This Row],[Quantity ordered]]</f>
        <v>25.38</v>
      </c>
      <c r="H354" s="1">
        <v>0.05</v>
      </c>
      <c r="I354" s="5">
        <v>0.05</v>
      </c>
      <c r="J3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4" s="6">
        <f>Table13[[#This Row],[Total Price(Before Discount)]]*Table13[[#This Row],[Discount]]</f>
        <v>1.2690000000000001</v>
      </c>
      <c r="L354" s="6">
        <f>Table13[[#This Row],[Total Price(Before Discount)]]-Table13[[#This Row],[Discount Amount]]</f>
        <v>24.110999999999997</v>
      </c>
      <c r="M354" s="6" t="str">
        <f>IF(Table13[[#This Row],[Total Price(After Discount)]]&gt;=5000, "High Order", "Low order")</f>
        <v>Low order</v>
      </c>
      <c r="N354" s="2">
        <v>42176</v>
      </c>
      <c r="O354" s="2" t="str">
        <f>TEXT(Table13[[#This Row],[Order Date]],"dddd")</f>
        <v>Sunday</v>
      </c>
      <c r="P354" s="2" t="str">
        <f>TEXT(Table13[[#This Row],[Order Date]],"mmmm")</f>
        <v>June</v>
      </c>
      <c r="Q354" s="2" t="str">
        <f>TEXT(Table13[[#This Row],[Order Date]],"yyyy")</f>
        <v>2015</v>
      </c>
      <c r="R354" s="2" t="str">
        <f>TEXT(Table13[[#This Row],[Order Date]], "mmmm yyyy")</f>
        <v>June 2015</v>
      </c>
      <c r="S354" s="2">
        <v>42177</v>
      </c>
      <c r="T354" s="1" t="s">
        <v>31</v>
      </c>
      <c r="U354" s="1">
        <f>Table13[[#This Row],[Ship Date]]-Table13[[#This Row],[Order Date]]</f>
        <v>1</v>
      </c>
      <c r="V354" s="1" t="str">
        <f>IF(Table13[[#This Row],[Days to Ship]]&lt;=1, "Fast", IF(Table13[[#This Row],[Days to Ship]]&lt;=3, "Meduim", "High"))</f>
        <v>Fast</v>
      </c>
      <c r="W354" s="1">
        <v>60440</v>
      </c>
      <c r="X354" s="1" t="s">
        <v>32</v>
      </c>
      <c r="Y354" s="1" t="s">
        <v>395</v>
      </c>
      <c r="Z354" s="1" t="s">
        <v>142</v>
      </c>
      <c r="AA354" s="1" t="s">
        <v>2244</v>
      </c>
      <c r="AB354" s="1" t="s">
        <v>34</v>
      </c>
      <c r="AC354" s="1" t="s">
        <v>52</v>
      </c>
      <c r="AD354" s="1" t="s">
        <v>42</v>
      </c>
      <c r="AE354" s="1" t="s">
        <v>44</v>
      </c>
      <c r="AF354" s="1"/>
      <c r="AK354" s="1"/>
    </row>
    <row r="355" spans="1:37" x14ac:dyDescent="0.35">
      <c r="A355" s="1">
        <v>649</v>
      </c>
      <c r="B355" s="1" t="str">
        <f>VLOOKUP(Table13[[#This Row],[Customer ID]],'Customer Lookup'!A:B,2,)</f>
        <v>Roger Meyer</v>
      </c>
      <c r="C355" s="1">
        <v>91366</v>
      </c>
      <c r="D355" s="1" t="str">
        <f>_xlfn.XLOOKUP(Table13[[#This Row],[Product Sub-Category]],'Product Lookup'!A:A,'Product Lookup'!B:B)</f>
        <v>Rubber Bands</v>
      </c>
      <c r="E355" s="1">
        <v>40</v>
      </c>
      <c r="F355" s="4">
        <v>3.78</v>
      </c>
      <c r="G355" s="4">
        <f>Table13[[#This Row],[Unit Price]]*Table13[[#This Row],[Quantity ordered]]</f>
        <v>151.19999999999999</v>
      </c>
      <c r="H355" s="1">
        <v>0.05</v>
      </c>
      <c r="I355" s="5">
        <v>0.05</v>
      </c>
      <c r="J3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5" s="6">
        <f>Table13[[#This Row],[Total Price(Before Discount)]]*Table13[[#This Row],[Discount]]</f>
        <v>7.56</v>
      </c>
      <c r="L355" s="6">
        <f>Table13[[#This Row],[Total Price(Before Discount)]]-Table13[[#This Row],[Discount Amount]]</f>
        <v>143.63999999999999</v>
      </c>
      <c r="M355" s="6" t="str">
        <f>IF(Table13[[#This Row],[Total Price(After Discount)]]&gt;=5000, "High Order", "Low order")</f>
        <v>Low order</v>
      </c>
      <c r="N355" s="2">
        <v>42153</v>
      </c>
      <c r="O355" s="2" t="str">
        <f>TEXT(Table13[[#This Row],[Order Date]],"dddd")</f>
        <v>Friday</v>
      </c>
      <c r="P355" s="2" t="str">
        <f>TEXT(Table13[[#This Row],[Order Date]],"mmmm")</f>
        <v>May</v>
      </c>
      <c r="Q355" s="2" t="str">
        <f>TEXT(Table13[[#This Row],[Order Date]],"yyyy")</f>
        <v>2015</v>
      </c>
      <c r="R355" s="2" t="str">
        <f>TEXT(Table13[[#This Row],[Order Date]], "mmmm yyyy")</f>
        <v>May 2015</v>
      </c>
      <c r="S355" s="2">
        <v>42154</v>
      </c>
      <c r="T355" s="1" t="s">
        <v>50</v>
      </c>
      <c r="U355" s="1">
        <f>Table13[[#This Row],[Ship Date]]-Table13[[#This Row],[Order Date]]</f>
        <v>1</v>
      </c>
      <c r="V355" s="1" t="str">
        <f>IF(Table13[[#This Row],[Days to Ship]]&lt;=1, "Fast", IF(Table13[[#This Row],[Days to Ship]]&lt;=3, "Meduim", "High"))</f>
        <v>Fast</v>
      </c>
      <c r="W355" s="1">
        <v>60089</v>
      </c>
      <c r="X355" s="1" t="s">
        <v>32</v>
      </c>
      <c r="Y355" s="1" t="s">
        <v>396</v>
      </c>
      <c r="Z355" s="1" t="s">
        <v>142</v>
      </c>
      <c r="AA355" s="1" t="s">
        <v>1097</v>
      </c>
      <c r="AB355" s="1" t="s">
        <v>58</v>
      </c>
      <c r="AC355" s="1" t="s">
        <v>60</v>
      </c>
      <c r="AD355" s="1" t="s">
        <v>42</v>
      </c>
      <c r="AE355" s="1" t="s">
        <v>26</v>
      </c>
      <c r="AF355" s="1"/>
      <c r="AK355" s="1"/>
    </row>
    <row r="356" spans="1:37" x14ac:dyDescent="0.35">
      <c r="A356" s="1">
        <v>651</v>
      </c>
      <c r="B356" s="1" t="str">
        <f>VLOOKUP(Table13[[#This Row],[Customer ID]],'Customer Lookup'!A:B,2,)</f>
        <v>Leah Clapp</v>
      </c>
      <c r="C356" s="1">
        <v>91575</v>
      </c>
      <c r="D356" s="1" t="str">
        <f>_xlfn.XLOOKUP(Table13[[#This Row],[Product Sub-Category]],'Product Lookup'!A:A,'Product Lookup'!B:B)</f>
        <v>Binders</v>
      </c>
      <c r="E356" s="1">
        <v>12</v>
      </c>
      <c r="F356" s="4">
        <v>15.99</v>
      </c>
      <c r="G356" s="4">
        <f>Table13[[#This Row],[Unit Price]]*Table13[[#This Row],[Quantity ordered]]</f>
        <v>191.88</v>
      </c>
      <c r="H356" s="1">
        <v>0.05</v>
      </c>
      <c r="I356" s="5">
        <v>0.05</v>
      </c>
      <c r="J3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6" s="6">
        <f>Table13[[#This Row],[Total Price(Before Discount)]]*Table13[[#This Row],[Discount]]</f>
        <v>9.5940000000000012</v>
      </c>
      <c r="L356" s="6">
        <f>Table13[[#This Row],[Total Price(Before Discount)]]-Table13[[#This Row],[Discount Amount]]</f>
        <v>182.286</v>
      </c>
      <c r="M356" s="6" t="str">
        <f>IF(Table13[[#This Row],[Total Price(After Discount)]]&gt;=5000, "High Order", "Low order")</f>
        <v>Low order</v>
      </c>
      <c r="N356" s="2">
        <v>42011</v>
      </c>
      <c r="O356" s="2" t="str">
        <f>TEXT(Table13[[#This Row],[Order Date]],"dddd")</f>
        <v>Wednesday</v>
      </c>
      <c r="P356" s="2" t="str">
        <f>TEXT(Table13[[#This Row],[Order Date]],"mmmm")</f>
        <v>January</v>
      </c>
      <c r="Q356" s="2" t="str">
        <f>TEXT(Table13[[#This Row],[Order Date]],"yyyy")</f>
        <v>2015</v>
      </c>
      <c r="R356" s="2" t="str">
        <f>TEXT(Table13[[#This Row],[Order Date]], "mmmm yyyy")</f>
        <v>January 2015</v>
      </c>
      <c r="S356" s="2">
        <v>42012</v>
      </c>
      <c r="T356" s="1" t="s">
        <v>21</v>
      </c>
      <c r="U356" s="1">
        <f>Table13[[#This Row],[Ship Date]]-Table13[[#This Row],[Order Date]]</f>
        <v>1</v>
      </c>
      <c r="V356" s="1" t="str">
        <f>IF(Table13[[#This Row],[Days to Ship]]&lt;=1, "Fast", IF(Table13[[#This Row],[Days to Ship]]&lt;=3, "Meduim", "High"))</f>
        <v>Fast</v>
      </c>
      <c r="W356" s="1">
        <v>89115</v>
      </c>
      <c r="X356" s="1" t="s">
        <v>32</v>
      </c>
      <c r="Y356" s="1" t="s">
        <v>397</v>
      </c>
      <c r="Z356" s="1" t="s">
        <v>317</v>
      </c>
      <c r="AA356" s="1" t="s">
        <v>1097</v>
      </c>
      <c r="AB356" s="1" t="s">
        <v>58</v>
      </c>
      <c r="AC356" s="1" t="s">
        <v>2236</v>
      </c>
      <c r="AD356" s="1" t="s">
        <v>104</v>
      </c>
      <c r="AE356" s="1" t="s">
        <v>53</v>
      </c>
      <c r="AF356" s="1"/>
      <c r="AK356" s="1"/>
    </row>
    <row r="357" spans="1:37" x14ac:dyDescent="0.35">
      <c r="A357" s="1">
        <v>651</v>
      </c>
      <c r="B357" s="1" t="str">
        <f>VLOOKUP(Table13[[#This Row],[Customer ID]],'Customer Lookup'!A:B,2,)</f>
        <v>Leah Clapp</v>
      </c>
      <c r="C357" s="1">
        <v>91576</v>
      </c>
      <c r="D357" s="1" t="str">
        <f>_xlfn.XLOOKUP(Table13[[#This Row],[Product Sub-Category]],'Product Lookup'!A:A,'Product Lookup'!B:B)</f>
        <v>Bookcases</v>
      </c>
      <c r="E357" s="1">
        <v>8</v>
      </c>
      <c r="F357" s="4">
        <v>880.98</v>
      </c>
      <c r="G357" s="4">
        <f>Table13[[#This Row],[Unit Price]]*Table13[[#This Row],[Quantity ordered]]</f>
        <v>7047.84</v>
      </c>
      <c r="H357" s="1">
        <v>0.1</v>
      </c>
      <c r="I357" s="5">
        <v>0.1</v>
      </c>
      <c r="J3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57" s="6">
        <f>Table13[[#This Row],[Total Price(Before Discount)]]*Table13[[#This Row],[Discount]]</f>
        <v>704.78400000000011</v>
      </c>
      <c r="L357" s="6">
        <f>Table13[[#This Row],[Total Price(Before Discount)]]-Table13[[#This Row],[Discount Amount]]</f>
        <v>6343.0560000000005</v>
      </c>
      <c r="M357" s="6" t="str">
        <f>IF(Table13[[#This Row],[Total Price(After Discount)]]&gt;=5000, "High Order", "Low order")</f>
        <v>High Order</v>
      </c>
      <c r="N357" s="2">
        <v>42050</v>
      </c>
      <c r="O357" s="2" t="str">
        <f>TEXT(Table13[[#This Row],[Order Date]],"dddd")</f>
        <v>Sunday</v>
      </c>
      <c r="P357" s="2" t="str">
        <f>TEXT(Table13[[#This Row],[Order Date]],"mmmm")</f>
        <v>February</v>
      </c>
      <c r="Q357" s="2" t="str">
        <f>TEXT(Table13[[#This Row],[Order Date]],"yyyy")</f>
        <v>2015</v>
      </c>
      <c r="R357" s="2" t="str">
        <f>TEXT(Table13[[#This Row],[Order Date]], "mmmm yyyy")</f>
        <v>February 2015</v>
      </c>
      <c r="S357" s="2">
        <v>42054</v>
      </c>
      <c r="T357" s="1" t="s">
        <v>98</v>
      </c>
      <c r="U357" s="1">
        <f>Table13[[#This Row],[Ship Date]]-Table13[[#This Row],[Order Date]]</f>
        <v>4</v>
      </c>
      <c r="V357" s="1" t="str">
        <f>IF(Table13[[#This Row],[Days to Ship]]&lt;=1, "Fast", IF(Table13[[#This Row],[Days to Ship]]&lt;=3, "Meduim", "High"))</f>
        <v>High</v>
      </c>
      <c r="W357" s="1">
        <v>89115</v>
      </c>
      <c r="X357" s="1" t="s">
        <v>32</v>
      </c>
      <c r="Y357" s="1" t="s">
        <v>397</v>
      </c>
      <c r="Z357" s="1" t="s">
        <v>317</v>
      </c>
      <c r="AA357" s="1" t="s">
        <v>1097</v>
      </c>
      <c r="AB357" s="1" t="s">
        <v>34</v>
      </c>
      <c r="AC357" s="1" t="s">
        <v>151</v>
      </c>
      <c r="AD357" s="1" t="s">
        <v>104</v>
      </c>
      <c r="AE357" s="1" t="s">
        <v>108</v>
      </c>
      <c r="AF357" s="1"/>
      <c r="AK357" s="1"/>
    </row>
    <row r="358" spans="1:37" x14ac:dyDescent="0.35">
      <c r="A358" s="1">
        <v>651</v>
      </c>
      <c r="B358" s="1" t="str">
        <f>VLOOKUP(Table13[[#This Row],[Customer ID]],'Customer Lookup'!A:B,2,)</f>
        <v>Leah Clapp</v>
      </c>
      <c r="C358" s="1">
        <v>91576</v>
      </c>
      <c r="D358" s="1" t="str">
        <f>_xlfn.XLOOKUP(Table13[[#This Row],[Product Sub-Category]],'Product Lookup'!A:A,'Product Lookup'!B:B)</f>
        <v>Furnishings</v>
      </c>
      <c r="E358" s="1">
        <v>11</v>
      </c>
      <c r="F358" s="4">
        <v>13.4</v>
      </c>
      <c r="G358" s="4">
        <f>Table13[[#This Row],[Unit Price]]*Table13[[#This Row],[Quantity ordered]]</f>
        <v>147.4</v>
      </c>
      <c r="H358" s="1">
        <v>0.05</v>
      </c>
      <c r="I358" s="5">
        <v>0.05</v>
      </c>
      <c r="J3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8" s="6">
        <f>Table13[[#This Row],[Total Price(Before Discount)]]*Table13[[#This Row],[Discount]]</f>
        <v>7.370000000000001</v>
      </c>
      <c r="L358" s="6">
        <f>Table13[[#This Row],[Total Price(Before Discount)]]-Table13[[#This Row],[Discount Amount]]</f>
        <v>140.03</v>
      </c>
      <c r="M358" s="6" t="str">
        <f>IF(Table13[[#This Row],[Total Price(After Discount)]]&gt;=5000, "High Order", "Low order")</f>
        <v>Low order</v>
      </c>
      <c r="N358" s="2">
        <v>42050</v>
      </c>
      <c r="O358" s="2" t="str">
        <f>TEXT(Table13[[#This Row],[Order Date]],"dddd")</f>
        <v>Sunday</v>
      </c>
      <c r="P358" s="2" t="str">
        <f>TEXT(Table13[[#This Row],[Order Date]],"mmmm")</f>
        <v>February</v>
      </c>
      <c r="Q358" s="2" t="str">
        <f>TEXT(Table13[[#This Row],[Order Date]],"yyyy")</f>
        <v>2015</v>
      </c>
      <c r="R358" s="2" t="str">
        <f>TEXT(Table13[[#This Row],[Order Date]], "mmmm yyyy")</f>
        <v>February 2015</v>
      </c>
      <c r="S358" s="2">
        <v>42055</v>
      </c>
      <c r="T358" s="1" t="s">
        <v>98</v>
      </c>
      <c r="U358" s="1">
        <f>Table13[[#This Row],[Ship Date]]-Table13[[#This Row],[Order Date]]</f>
        <v>5</v>
      </c>
      <c r="V358" s="1" t="str">
        <f>IF(Table13[[#This Row],[Days to Ship]]&lt;=1, "Fast", IF(Table13[[#This Row],[Days to Ship]]&lt;=3, "Meduim", "High"))</f>
        <v>High</v>
      </c>
      <c r="W358" s="1">
        <v>89115</v>
      </c>
      <c r="X358" s="1" t="s">
        <v>32</v>
      </c>
      <c r="Y358" s="1" t="s">
        <v>397</v>
      </c>
      <c r="Z358" s="1" t="s">
        <v>317</v>
      </c>
      <c r="AA358" s="1" t="s">
        <v>1097</v>
      </c>
      <c r="AB358" s="1" t="s">
        <v>34</v>
      </c>
      <c r="AC358" s="1" t="s">
        <v>52</v>
      </c>
      <c r="AD358" s="1" t="s">
        <v>104</v>
      </c>
      <c r="AE358" s="1" t="s">
        <v>44</v>
      </c>
      <c r="AF358" s="1"/>
      <c r="AK358" s="1"/>
    </row>
    <row r="359" spans="1:37" x14ac:dyDescent="0.35">
      <c r="A359" s="1">
        <v>651</v>
      </c>
      <c r="B359" s="1" t="str">
        <f>VLOOKUP(Table13[[#This Row],[Customer ID]],'Customer Lookup'!A:B,2,)</f>
        <v>Leah Clapp</v>
      </c>
      <c r="C359" s="1">
        <v>91576</v>
      </c>
      <c r="D359" s="1" t="str">
        <f>_xlfn.XLOOKUP(Table13[[#This Row],[Product Sub-Category]],'Product Lookup'!A:A,'Product Lookup'!B:B)</f>
        <v>Office Machines</v>
      </c>
      <c r="E359" s="1">
        <v>12</v>
      </c>
      <c r="F359" s="4">
        <v>15.99</v>
      </c>
      <c r="G359" s="4">
        <f>Table13[[#This Row],[Unit Price]]*Table13[[#This Row],[Quantity ordered]]</f>
        <v>191.88</v>
      </c>
      <c r="H359" s="1">
        <v>0.05</v>
      </c>
      <c r="I359" s="5">
        <v>0.05</v>
      </c>
      <c r="J3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9" s="6">
        <f>Table13[[#This Row],[Total Price(Before Discount)]]*Table13[[#This Row],[Discount]]</f>
        <v>9.5940000000000012</v>
      </c>
      <c r="L359" s="6">
        <f>Table13[[#This Row],[Total Price(Before Discount)]]-Table13[[#This Row],[Discount Amount]]</f>
        <v>182.286</v>
      </c>
      <c r="M359" s="6" t="str">
        <f>IF(Table13[[#This Row],[Total Price(After Discount)]]&gt;=5000, "High Order", "Low order")</f>
        <v>Low order</v>
      </c>
      <c r="N359" s="2">
        <v>42050</v>
      </c>
      <c r="O359" s="2" t="str">
        <f>TEXT(Table13[[#This Row],[Order Date]],"dddd")</f>
        <v>Sunday</v>
      </c>
      <c r="P359" s="2" t="str">
        <f>TEXT(Table13[[#This Row],[Order Date]],"mmmm")</f>
        <v>February</v>
      </c>
      <c r="Q359" s="2" t="str">
        <f>TEXT(Table13[[#This Row],[Order Date]],"yyyy")</f>
        <v>2015</v>
      </c>
      <c r="R359" s="2" t="str">
        <f>TEXT(Table13[[#This Row],[Order Date]], "mmmm yyyy")</f>
        <v>February 2015</v>
      </c>
      <c r="S359" s="2">
        <v>42057</v>
      </c>
      <c r="T359" s="1" t="s">
        <v>98</v>
      </c>
      <c r="U359" s="1">
        <f>Table13[[#This Row],[Ship Date]]-Table13[[#This Row],[Order Date]]</f>
        <v>7</v>
      </c>
      <c r="V359" s="1" t="str">
        <f>IF(Table13[[#This Row],[Days to Ship]]&lt;=1, "Fast", IF(Table13[[#This Row],[Days to Ship]]&lt;=3, "Meduim", "High"))</f>
        <v>High</v>
      </c>
      <c r="W359" s="1">
        <v>89115</v>
      </c>
      <c r="X359" s="1" t="s">
        <v>32</v>
      </c>
      <c r="Y359" s="1" t="s">
        <v>397</v>
      </c>
      <c r="Z359" s="1" t="s">
        <v>317</v>
      </c>
      <c r="AA359" s="1" t="s">
        <v>1097</v>
      </c>
      <c r="AB359" s="1" t="s">
        <v>73</v>
      </c>
      <c r="AC359" s="1" t="s">
        <v>74</v>
      </c>
      <c r="AD359" s="1" t="s">
        <v>104</v>
      </c>
      <c r="AE359" s="1" t="s">
        <v>75</v>
      </c>
      <c r="AF359" s="1"/>
      <c r="AK359" s="1"/>
    </row>
    <row r="360" spans="1:37" x14ac:dyDescent="0.35">
      <c r="A360" s="1">
        <v>653</v>
      </c>
      <c r="B360" s="1" t="str">
        <f>VLOOKUP(Table13[[#This Row],[Customer ID]],'Customer Lookup'!A:B,2,)</f>
        <v>Ann Katz</v>
      </c>
      <c r="C360" s="1">
        <v>91213</v>
      </c>
      <c r="D360" s="1" t="str">
        <f>_xlfn.XLOOKUP(Table13[[#This Row],[Product Sub-Category]],'Product Lookup'!A:A,'Product Lookup'!B:B)</f>
        <v>Binders</v>
      </c>
      <c r="E360" s="1">
        <v>9</v>
      </c>
      <c r="F360" s="4">
        <v>2.78</v>
      </c>
      <c r="G360" s="4">
        <f>Table13[[#This Row],[Unit Price]]*Table13[[#This Row],[Quantity ordered]]</f>
        <v>25.02</v>
      </c>
      <c r="H360" s="1">
        <v>0.05</v>
      </c>
      <c r="I360" s="5">
        <v>0.05</v>
      </c>
      <c r="J3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0" s="6">
        <f>Table13[[#This Row],[Total Price(Before Discount)]]*Table13[[#This Row],[Discount]]</f>
        <v>1.2510000000000001</v>
      </c>
      <c r="L360" s="6">
        <f>Table13[[#This Row],[Total Price(Before Discount)]]-Table13[[#This Row],[Discount Amount]]</f>
        <v>23.768999999999998</v>
      </c>
      <c r="M360" s="6" t="str">
        <f>IF(Table13[[#This Row],[Total Price(After Discount)]]&gt;=5000, "High Order", "Low order")</f>
        <v>Low order</v>
      </c>
      <c r="N360" s="2">
        <v>42110</v>
      </c>
      <c r="O360" s="2" t="str">
        <f>TEXT(Table13[[#This Row],[Order Date]],"dddd")</f>
        <v>Thursday</v>
      </c>
      <c r="P360" s="2" t="str">
        <f>TEXT(Table13[[#This Row],[Order Date]],"mmmm")</f>
        <v>April</v>
      </c>
      <c r="Q360" s="2" t="str">
        <f>TEXT(Table13[[#This Row],[Order Date]],"yyyy")</f>
        <v>2015</v>
      </c>
      <c r="R360" s="2" t="str">
        <f>TEXT(Table13[[#This Row],[Order Date]], "mmmm yyyy")</f>
        <v>April 2015</v>
      </c>
      <c r="S360" s="2">
        <v>42111</v>
      </c>
      <c r="T360" s="1" t="s">
        <v>31</v>
      </c>
      <c r="U360" s="1">
        <f>Table13[[#This Row],[Ship Date]]-Table13[[#This Row],[Order Date]]</f>
        <v>1</v>
      </c>
      <c r="V360" s="1" t="str">
        <f>IF(Table13[[#This Row],[Days to Ship]]&lt;=1, "Fast", IF(Table13[[#This Row],[Days to Ship]]&lt;=3, "Meduim", "High"))</f>
        <v>Fast</v>
      </c>
      <c r="W360" s="1">
        <v>91730</v>
      </c>
      <c r="X360" s="1" t="s">
        <v>22</v>
      </c>
      <c r="Y360" s="1" t="s">
        <v>399</v>
      </c>
      <c r="Z360" s="1" t="s">
        <v>37</v>
      </c>
      <c r="AA360" s="1" t="s">
        <v>2243</v>
      </c>
      <c r="AB360" s="1" t="s">
        <v>58</v>
      </c>
      <c r="AC360" s="1" t="s">
        <v>2236</v>
      </c>
      <c r="AD360" s="1" t="s">
        <v>104</v>
      </c>
      <c r="AE360" s="1" t="s">
        <v>53</v>
      </c>
      <c r="AF360" s="1"/>
      <c r="AK360" s="1"/>
    </row>
    <row r="361" spans="1:37" x14ac:dyDescent="0.35">
      <c r="A361" s="1">
        <v>657</v>
      </c>
      <c r="B361" s="1" t="str">
        <f>VLOOKUP(Table13[[#This Row],[Customer ID]],'Customer Lookup'!A:B,2,)</f>
        <v>Derek McCormick</v>
      </c>
      <c r="C361" s="1">
        <v>91212</v>
      </c>
      <c r="D361" s="1" t="str">
        <f>_xlfn.XLOOKUP(Table13[[#This Row],[Product Sub-Category]],'Product Lookup'!A:A,'Product Lookup'!B:B)</f>
        <v>Paper</v>
      </c>
      <c r="E361" s="1">
        <v>1</v>
      </c>
      <c r="F361" s="4">
        <v>18.97</v>
      </c>
      <c r="G361" s="4">
        <f>Table13[[#This Row],[Unit Price]]*Table13[[#This Row],[Quantity ordered]]</f>
        <v>18.97</v>
      </c>
      <c r="H361" s="1">
        <v>0.05</v>
      </c>
      <c r="I361" s="5">
        <v>0.05</v>
      </c>
      <c r="J3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1" s="6">
        <f>Table13[[#This Row],[Total Price(Before Discount)]]*Table13[[#This Row],[Discount]]</f>
        <v>0.94850000000000001</v>
      </c>
      <c r="L361" s="6">
        <f>Table13[[#This Row],[Total Price(Before Discount)]]-Table13[[#This Row],[Discount Amount]]</f>
        <v>18.0215</v>
      </c>
      <c r="M361" s="6" t="str">
        <f>IF(Table13[[#This Row],[Total Price(After Discount)]]&gt;=5000, "High Order", "Low order")</f>
        <v>Low order</v>
      </c>
      <c r="N361" s="2">
        <v>42023</v>
      </c>
      <c r="O361" s="2" t="str">
        <f>TEXT(Table13[[#This Row],[Order Date]],"dddd")</f>
        <v>Monday</v>
      </c>
      <c r="P361" s="2" t="str">
        <f>TEXT(Table13[[#This Row],[Order Date]],"mmmm")</f>
        <v>January</v>
      </c>
      <c r="Q361" s="2" t="str">
        <f>TEXT(Table13[[#This Row],[Order Date]],"yyyy")</f>
        <v>2015</v>
      </c>
      <c r="R361" s="2" t="str">
        <f>TEXT(Table13[[#This Row],[Order Date]], "mmmm yyyy")</f>
        <v>January 2015</v>
      </c>
      <c r="S361" s="2">
        <v>42025</v>
      </c>
      <c r="T361" s="1" t="s">
        <v>41</v>
      </c>
      <c r="U361" s="1">
        <f>Table13[[#This Row],[Ship Date]]-Table13[[#This Row],[Order Date]]</f>
        <v>2</v>
      </c>
      <c r="V361" s="1" t="str">
        <f>IF(Table13[[#This Row],[Days to Ship]]&lt;=1, "Fast", IF(Table13[[#This Row],[Days to Ship]]&lt;=3, "Meduim", "High"))</f>
        <v>Meduim</v>
      </c>
      <c r="W361" s="1">
        <v>1540</v>
      </c>
      <c r="X361" s="1" t="s">
        <v>32</v>
      </c>
      <c r="Y361" s="1" t="s">
        <v>400</v>
      </c>
      <c r="Z361" s="1" t="s">
        <v>152</v>
      </c>
      <c r="AA361" s="1" t="s">
        <v>2243</v>
      </c>
      <c r="AB361" s="1" t="s">
        <v>58</v>
      </c>
      <c r="AC361" s="1" t="s">
        <v>83</v>
      </c>
      <c r="AD361" s="1" t="s">
        <v>104</v>
      </c>
      <c r="AE361" s="1" t="s">
        <v>53</v>
      </c>
      <c r="AF361" s="1"/>
      <c r="AK361" s="1"/>
    </row>
    <row r="362" spans="1:37" x14ac:dyDescent="0.35">
      <c r="A362" s="1">
        <v>659</v>
      </c>
      <c r="B362" s="1" t="str">
        <f>VLOOKUP(Table13[[#This Row],[Customer ID]],'Customer Lookup'!A:B,2,)</f>
        <v>Marjorie Arthur</v>
      </c>
      <c r="C362" s="1">
        <v>91212</v>
      </c>
      <c r="D362" s="1" t="str">
        <f>_xlfn.XLOOKUP(Table13[[#This Row],[Product Sub-Category]],'Product Lookup'!A:A,'Product Lookup'!B:B)</f>
        <v>Office Machines</v>
      </c>
      <c r="E362" s="1">
        <v>5</v>
      </c>
      <c r="F362" s="4">
        <v>119.99</v>
      </c>
      <c r="G362" s="4">
        <f>Table13[[#This Row],[Unit Price]]*Table13[[#This Row],[Quantity ordered]]</f>
        <v>599.94999999999993</v>
      </c>
      <c r="H362" s="1">
        <v>0.1</v>
      </c>
      <c r="I362" s="5">
        <v>0.1</v>
      </c>
      <c r="J3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62" s="6">
        <f>Table13[[#This Row],[Total Price(Before Discount)]]*Table13[[#This Row],[Discount]]</f>
        <v>59.994999999999997</v>
      </c>
      <c r="L362" s="6">
        <f>Table13[[#This Row],[Total Price(Before Discount)]]-Table13[[#This Row],[Discount Amount]]</f>
        <v>539.95499999999993</v>
      </c>
      <c r="M362" s="6" t="str">
        <f>IF(Table13[[#This Row],[Total Price(After Discount)]]&gt;=5000, "High Order", "Low order")</f>
        <v>Low order</v>
      </c>
      <c r="N362" s="2">
        <v>42023</v>
      </c>
      <c r="O362" s="2" t="str">
        <f>TEXT(Table13[[#This Row],[Order Date]],"dddd")</f>
        <v>Monday</v>
      </c>
      <c r="P362" s="2" t="str">
        <f>TEXT(Table13[[#This Row],[Order Date]],"mmmm")</f>
        <v>January</v>
      </c>
      <c r="Q362" s="2" t="str">
        <f>TEXT(Table13[[#This Row],[Order Date]],"yyyy")</f>
        <v>2015</v>
      </c>
      <c r="R362" s="2" t="str">
        <f>TEXT(Table13[[#This Row],[Order Date]], "mmmm yyyy")</f>
        <v>January 2015</v>
      </c>
      <c r="S362" s="2">
        <v>42024</v>
      </c>
      <c r="T362" s="1" t="s">
        <v>41</v>
      </c>
      <c r="U362" s="1">
        <f>Table13[[#This Row],[Ship Date]]-Table13[[#This Row],[Order Date]]</f>
        <v>1</v>
      </c>
      <c r="V362" s="1" t="str">
        <f>IF(Table13[[#This Row],[Days to Ship]]&lt;=1, "Fast", IF(Table13[[#This Row],[Days to Ship]]&lt;=3, "Meduim", "High"))</f>
        <v>Fast</v>
      </c>
      <c r="W362" s="1">
        <v>5403</v>
      </c>
      <c r="X362" s="1" t="s">
        <v>32</v>
      </c>
      <c r="Y362" s="1" t="s">
        <v>401</v>
      </c>
      <c r="Z362" s="1" t="s">
        <v>121</v>
      </c>
      <c r="AA362" s="1" t="s">
        <v>2243</v>
      </c>
      <c r="AB362" s="1" t="s">
        <v>73</v>
      </c>
      <c r="AC362" s="1" t="s">
        <v>74</v>
      </c>
      <c r="AD362" s="1" t="s">
        <v>104</v>
      </c>
      <c r="AE362" s="1" t="s">
        <v>108</v>
      </c>
      <c r="AF362" s="1"/>
      <c r="AK362" s="1"/>
    </row>
    <row r="363" spans="1:37" x14ac:dyDescent="0.35">
      <c r="A363" s="1">
        <v>663</v>
      </c>
      <c r="B363" s="1" t="str">
        <f>VLOOKUP(Table13[[#This Row],[Customer ID]],'Customer Lookup'!A:B,2,)</f>
        <v>Hilda Bennett</v>
      </c>
      <c r="C363" s="1">
        <v>90922</v>
      </c>
      <c r="D363" s="1" t="str">
        <f>_xlfn.XLOOKUP(Table13[[#This Row],[Product Sub-Category]],'Product Lookup'!A:A,'Product Lookup'!B:B)</f>
        <v>Furnishings</v>
      </c>
      <c r="E363" s="1">
        <v>17</v>
      </c>
      <c r="F363" s="4">
        <v>14.58</v>
      </c>
      <c r="G363" s="4">
        <f>Table13[[#This Row],[Unit Price]]*Table13[[#This Row],[Quantity ordered]]</f>
        <v>247.86</v>
      </c>
      <c r="H363" s="1">
        <v>0.05</v>
      </c>
      <c r="I363" s="5">
        <v>0.05</v>
      </c>
      <c r="J3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3" s="6">
        <f>Table13[[#This Row],[Total Price(Before Discount)]]*Table13[[#This Row],[Discount]]</f>
        <v>12.393000000000001</v>
      </c>
      <c r="L363" s="6">
        <f>Table13[[#This Row],[Total Price(Before Discount)]]-Table13[[#This Row],[Discount Amount]]</f>
        <v>235.46700000000001</v>
      </c>
      <c r="M363" s="6" t="str">
        <f>IF(Table13[[#This Row],[Total Price(After Discount)]]&gt;=5000, "High Order", "Low order")</f>
        <v>Low order</v>
      </c>
      <c r="N363" s="2">
        <v>42153</v>
      </c>
      <c r="O363" s="2" t="str">
        <f>TEXT(Table13[[#This Row],[Order Date]],"dddd")</f>
        <v>Friday</v>
      </c>
      <c r="P363" s="2" t="str">
        <f>TEXT(Table13[[#This Row],[Order Date]],"mmmm")</f>
        <v>May</v>
      </c>
      <c r="Q363" s="2" t="str">
        <f>TEXT(Table13[[#This Row],[Order Date]],"yyyy")</f>
        <v>2015</v>
      </c>
      <c r="R363" s="2" t="str">
        <f>TEXT(Table13[[#This Row],[Order Date]], "mmmm yyyy")</f>
        <v>May 2015</v>
      </c>
      <c r="S363" s="2">
        <v>42156</v>
      </c>
      <c r="T363" s="1" t="s">
        <v>41</v>
      </c>
      <c r="U363" s="1">
        <f>Table13[[#This Row],[Ship Date]]-Table13[[#This Row],[Order Date]]</f>
        <v>3</v>
      </c>
      <c r="V363" s="1" t="str">
        <f>IF(Table13[[#This Row],[Days to Ship]]&lt;=1, "Fast", IF(Table13[[#This Row],[Days to Ship]]&lt;=3, "Meduim", "High"))</f>
        <v>Meduim</v>
      </c>
      <c r="W363" s="1">
        <v>43952</v>
      </c>
      <c r="X363" s="1" t="s">
        <v>32</v>
      </c>
      <c r="Y363" s="1" t="s">
        <v>389</v>
      </c>
      <c r="Z363" s="1" t="s">
        <v>124</v>
      </c>
      <c r="AA363" s="1" t="s">
        <v>2245</v>
      </c>
      <c r="AB363" s="1" t="s">
        <v>34</v>
      </c>
      <c r="AC363" s="1" t="s">
        <v>52</v>
      </c>
      <c r="AD363" s="1" t="s">
        <v>42</v>
      </c>
      <c r="AE363" s="1" t="s">
        <v>53</v>
      </c>
      <c r="AF363" s="1"/>
      <c r="AK363" s="1"/>
    </row>
    <row r="364" spans="1:37" x14ac:dyDescent="0.35">
      <c r="A364" s="1">
        <v>665</v>
      </c>
      <c r="B364" s="1" t="str">
        <f>VLOOKUP(Table13[[#This Row],[Customer ID]],'Customer Lookup'!A:B,2,)</f>
        <v>Miriam Mueller</v>
      </c>
      <c r="C364" s="1">
        <v>88677</v>
      </c>
      <c r="D364" s="1" t="str">
        <f>_xlfn.XLOOKUP(Table13[[#This Row],[Product Sub-Category]],'Product Lookup'!A:A,'Product Lookup'!B:B)</f>
        <v>Furnishings</v>
      </c>
      <c r="E364" s="1">
        <v>9</v>
      </c>
      <c r="F364" s="4">
        <v>22.72</v>
      </c>
      <c r="G364" s="4">
        <f>Table13[[#This Row],[Unit Price]]*Table13[[#This Row],[Quantity ordered]]</f>
        <v>204.48</v>
      </c>
      <c r="H364" s="1">
        <v>0.05</v>
      </c>
      <c r="I364" s="5">
        <v>0.05</v>
      </c>
      <c r="J3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4" s="6">
        <f>Table13[[#This Row],[Total Price(Before Discount)]]*Table13[[#This Row],[Discount]]</f>
        <v>10.224</v>
      </c>
      <c r="L364" s="6">
        <f>Table13[[#This Row],[Total Price(Before Discount)]]-Table13[[#This Row],[Discount Amount]]</f>
        <v>194.256</v>
      </c>
      <c r="M364" s="6" t="str">
        <f>IF(Table13[[#This Row],[Total Price(After Discount)]]&gt;=5000, "High Order", "Low order")</f>
        <v>Low order</v>
      </c>
      <c r="N364" s="2">
        <v>42020</v>
      </c>
      <c r="O364" s="2" t="str">
        <f>TEXT(Table13[[#This Row],[Order Date]],"dddd")</f>
        <v>Friday</v>
      </c>
      <c r="P364" s="2" t="str">
        <f>TEXT(Table13[[#This Row],[Order Date]],"mmmm")</f>
        <v>January</v>
      </c>
      <c r="Q364" s="2" t="str">
        <f>TEXT(Table13[[#This Row],[Order Date]],"yyyy")</f>
        <v>2015</v>
      </c>
      <c r="R364" s="2" t="str">
        <f>TEXT(Table13[[#This Row],[Order Date]], "mmmm yyyy")</f>
        <v>January 2015</v>
      </c>
      <c r="S364" s="2">
        <v>42024</v>
      </c>
      <c r="T364" s="1" t="s">
        <v>98</v>
      </c>
      <c r="U364" s="1">
        <f>Table13[[#This Row],[Ship Date]]-Table13[[#This Row],[Order Date]]</f>
        <v>4</v>
      </c>
      <c r="V364" s="1" t="str">
        <f>IF(Table13[[#This Row],[Days to Ship]]&lt;=1, "Fast", IF(Table13[[#This Row],[Days to Ship]]&lt;=3, "Meduim", "High"))</f>
        <v>High</v>
      </c>
      <c r="W364" s="1">
        <v>37130</v>
      </c>
      <c r="X364" s="1" t="s">
        <v>32</v>
      </c>
      <c r="Y364" s="1" t="s">
        <v>346</v>
      </c>
      <c r="Z364" s="1" t="s">
        <v>184</v>
      </c>
      <c r="AA364" s="1" t="s">
        <v>2245</v>
      </c>
      <c r="AB364" s="1" t="s">
        <v>34</v>
      </c>
      <c r="AC364" s="1" t="s">
        <v>52</v>
      </c>
      <c r="AD364" s="1" t="s">
        <v>81</v>
      </c>
      <c r="AE364" s="1" t="s">
        <v>44</v>
      </c>
      <c r="AF364" s="1"/>
      <c r="AK364" s="1"/>
    </row>
    <row r="365" spans="1:37" x14ac:dyDescent="0.35">
      <c r="A365" s="1">
        <v>665</v>
      </c>
      <c r="B365" s="1" t="str">
        <f>VLOOKUP(Table13[[#This Row],[Customer ID]],'Customer Lookup'!A:B,2,)</f>
        <v>Miriam Mueller</v>
      </c>
      <c r="C365" s="1">
        <v>88678</v>
      </c>
      <c r="D365" s="1" t="str">
        <f>_xlfn.XLOOKUP(Table13[[#This Row],[Product Sub-Category]],'Product Lookup'!A:A,'Product Lookup'!B:B)</f>
        <v>Chairs</v>
      </c>
      <c r="E365" s="1">
        <v>6</v>
      </c>
      <c r="F365" s="4">
        <v>130.97999999999999</v>
      </c>
      <c r="G365" s="4">
        <f>Table13[[#This Row],[Unit Price]]*Table13[[#This Row],[Quantity ordered]]</f>
        <v>785.87999999999988</v>
      </c>
      <c r="H365" s="1">
        <v>0.1</v>
      </c>
      <c r="I365" s="5">
        <v>0.1</v>
      </c>
      <c r="J3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65" s="6">
        <f>Table13[[#This Row],[Total Price(Before Discount)]]*Table13[[#This Row],[Discount]]</f>
        <v>78.587999999999994</v>
      </c>
      <c r="L365" s="6">
        <f>Table13[[#This Row],[Total Price(Before Discount)]]-Table13[[#This Row],[Discount Amount]]</f>
        <v>707.29199999999992</v>
      </c>
      <c r="M365" s="6" t="str">
        <f>IF(Table13[[#This Row],[Total Price(After Discount)]]&gt;=5000, "High Order", "Low order")</f>
        <v>Low order</v>
      </c>
      <c r="N365" s="2">
        <v>42112</v>
      </c>
      <c r="O365" s="2" t="str">
        <f>TEXT(Table13[[#This Row],[Order Date]],"dddd")</f>
        <v>Saturday</v>
      </c>
      <c r="P365" s="2" t="str">
        <f>TEXT(Table13[[#This Row],[Order Date]],"mmmm")</f>
        <v>April</v>
      </c>
      <c r="Q365" s="2" t="str">
        <f>TEXT(Table13[[#This Row],[Order Date]],"yyyy")</f>
        <v>2015</v>
      </c>
      <c r="R365" s="2" t="str">
        <f>TEXT(Table13[[#This Row],[Order Date]], "mmmm yyyy")</f>
        <v>April 2015</v>
      </c>
      <c r="S365" s="2">
        <v>42113</v>
      </c>
      <c r="T365" s="1" t="s">
        <v>41</v>
      </c>
      <c r="U365" s="1">
        <f>Table13[[#This Row],[Ship Date]]-Table13[[#This Row],[Order Date]]</f>
        <v>1</v>
      </c>
      <c r="V365" s="1" t="str">
        <f>IF(Table13[[#This Row],[Days to Ship]]&lt;=1, "Fast", IF(Table13[[#This Row],[Days to Ship]]&lt;=3, "Meduim", "High"))</f>
        <v>Fast</v>
      </c>
      <c r="W365" s="1">
        <v>37130</v>
      </c>
      <c r="X365" s="1" t="s">
        <v>32</v>
      </c>
      <c r="Y365" s="1" t="s">
        <v>346</v>
      </c>
      <c r="Z365" s="1" t="s">
        <v>184</v>
      </c>
      <c r="AA365" s="1" t="s">
        <v>2245</v>
      </c>
      <c r="AB365" s="1" t="s">
        <v>34</v>
      </c>
      <c r="AC365" s="1" t="s">
        <v>35</v>
      </c>
      <c r="AD365" s="1" t="s">
        <v>81</v>
      </c>
      <c r="AE365" s="1" t="s">
        <v>36</v>
      </c>
      <c r="AF365" s="1"/>
      <c r="AK365" s="1"/>
    </row>
    <row r="366" spans="1:37" x14ac:dyDescent="0.35">
      <c r="A366" s="1">
        <v>666</v>
      </c>
      <c r="B366" s="1" t="str">
        <f>VLOOKUP(Table13[[#This Row],[Customer ID]],'Customer Lookup'!A:B,2,)</f>
        <v>Emily Sims</v>
      </c>
      <c r="C366" s="1">
        <v>88679</v>
      </c>
      <c r="D366" s="1" t="str">
        <f>_xlfn.XLOOKUP(Table13[[#This Row],[Product Sub-Category]],'Product Lookup'!A:A,'Product Lookup'!B:B)</f>
        <v>Binders</v>
      </c>
      <c r="E366" s="1">
        <v>11</v>
      </c>
      <c r="F366" s="4">
        <v>4.57</v>
      </c>
      <c r="G366" s="4">
        <f>Table13[[#This Row],[Unit Price]]*Table13[[#This Row],[Quantity ordered]]</f>
        <v>50.27</v>
      </c>
      <c r="H366" s="1">
        <v>0.05</v>
      </c>
      <c r="I366" s="5">
        <v>0.05</v>
      </c>
      <c r="J3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6" s="6">
        <f>Table13[[#This Row],[Total Price(Before Discount)]]*Table13[[#This Row],[Discount]]</f>
        <v>2.5135000000000005</v>
      </c>
      <c r="L366" s="6">
        <f>Table13[[#This Row],[Total Price(Before Discount)]]-Table13[[#This Row],[Discount Amount]]</f>
        <v>47.756500000000003</v>
      </c>
      <c r="M366" s="6" t="str">
        <f>IF(Table13[[#This Row],[Total Price(After Discount)]]&gt;=5000, "High Order", "Low order")</f>
        <v>Low order</v>
      </c>
      <c r="N366" s="2">
        <v>42116</v>
      </c>
      <c r="O366" s="2" t="str">
        <f>TEXT(Table13[[#This Row],[Order Date]],"dddd")</f>
        <v>Wednesday</v>
      </c>
      <c r="P366" s="2" t="str">
        <f>TEXT(Table13[[#This Row],[Order Date]],"mmmm")</f>
        <v>April</v>
      </c>
      <c r="Q366" s="2" t="str">
        <f>TEXT(Table13[[#This Row],[Order Date]],"yyyy")</f>
        <v>2015</v>
      </c>
      <c r="R366" s="2" t="str">
        <f>TEXT(Table13[[#This Row],[Order Date]], "mmmm yyyy")</f>
        <v>April 2015</v>
      </c>
      <c r="S366" s="2">
        <v>42120</v>
      </c>
      <c r="T366" s="1" t="s">
        <v>98</v>
      </c>
      <c r="U366" s="1">
        <f>Table13[[#This Row],[Ship Date]]-Table13[[#This Row],[Order Date]]</f>
        <v>4</v>
      </c>
      <c r="V366" s="1" t="str">
        <f>IF(Table13[[#This Row],[Days to Ship]]&lt;=1, "Fast", IF(Table13[[#This Row],[Days to Ship]]&lt;=3, "Meduim", "High"))</f>
        <v>High</v>
      </c>
      <c r="W366" s="1">
        <v>37211</v>
      </c>
      <c r="X366" s="1" t="s">
        <v>32</v>
      </c>
      <c r="Y366" s="1" t="s">
        <v>402</v>
      </c>
      <c r="Z366" s="1" t="s">
        <v>184</v>
      </c>
      <c r="AA366" s="1" t="s">
        <v>2244</v>
      </c>
      <c r="AB366" s="1" t="s">
        <v>58</v>
      </c>
      <c r="AC366" s="1" t="s">
        <v>2236</v>
      </c>
      <c r="AD366" s="1" t="s">
        <v>81</v>
      </c>
      <c r="AE366" s="1" t="s">
        <v>53</v>
      </c>
      <c r="AF366" s="1"/>
      <c r="AK366" s="1"/>
    </row>
    <row r="367" spans="1:37" x14ac:dyDescent="0.35">
      <c r="A367" s="1">
        <v>667</v>
      </c>
      <c r="B367" s="1" t="str">
        <f>VLOOKUP(Table13[[#This Row],[Customer ID]],'Customer Lookup'!A:B,2,)</f>
        <v>Allison Kirby</v>
      </c>
      <c r="C367" s="1">
        <v>22147</v>
      </c>
      <c r="D367" s="1" t="str">
        <f>_xlfn.XLOOKUP(Table13[[#This Row],[Product Sub-Category]],'Product Lookup'!A:A,'Product Lookup'!B:B)</f>
        <v>Furnishings</v>
      </c>
      <c r="E367" s="1">
        <v>37</v>
      </c>
      <c r="F367" s="4">
        <v>22.72</v>
      </c>
      <c r="G367" s="4">
        <f>Table13[[#This Row],[Unit Price]]*Table13[[#This Row],[Quantity ordered]]</f>
        <v>840.64</v>
      </c>
      <c r="H367" s="1">
        <v>0.05</v>
      </c>
      <c r="I367" s="5">
        <v>0.05</v>
      </c>
      <c r="J3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7" s="6">
        <f>Table13[[#This Row],[Total Price(Before Discount)]]*Table13[[#This Row],[Discount]]</f>
        <v>42.032000000000004</v>
      </c>
      <c r="L367" s="6">
        <f>Table13[[#This Row],[Total Price(Before Discount)]]-Table13[[#This Row],[Discount Amount]]</f>
        <v>798.60799999999995</v>
      </c>
      <c r="M367" s="6" t="str">
        <f>IF(Table13[[#This Row],[Total Price(After Discount)]]&gt;=5000, "High Order", "Low order")</f>
        <v>Low order</v>
      </c>
      <c r="N367" s="2">
        <v>42020</v>
      </c>
      <c r="O367" s="2" t="str">
        <f>TEXT(Table13[[#This Row],[Order Date]],"dddd")</f>
        <v>Friday</v>
      </c>
      <c r="P367" s="2" t="str">
        <f>TEXT(Table13[[#This Row],[Order Date]],"mmmm")</f>
        <v>January</v>
      </c>
      <c r="Q367" s="2" t="str">
        <f>TEXT(Table13[[#This Row],[Order Date]],"yyyy")</f>
        <v>2015</v>
      </c>
      <c r="R367" s="2" t="str">
        <f>TEXT(Table13[[#This Row],[Order Date]], "mmmm yyyy")</f>
        <v>January 2015</v>
      </c>
      <c r="S367" s="2">
        <v>42024</v>
      </c>
      <c r="T367" s="1" t="s">
        <v>98</v>
      </c>
      <c r="U367" s="1">
        <f>Table13[[#This Row],[Ship Date]]-Table13[[#This Row],[Order Date]]</f>
        <v>4</v>
      </c>
      <c r="V367" s="1" t="str">
        <f>IF(Table13[[#This Row],[Days to Ship]]&lt;=1, "Fast", IF(Table13[[#This Row],[Days to Ship]]&lt;=3, "Meduim", "High"))</f>
        <v>High</v>
      </c>
      <c r="W367" s="1">
        <v>75203</v>
      </c>
      <c r="X367" s="1" t="s">
        <v>32</v>
      </c>
      <c r="Y367" s="1" t="s">
        <v>403</v>
      </c>
      <c r="Z367" s="1" t="s">
        <v>112</v>
      </c>
      <c r="AA367" s="1" t="s">
        <v>2244</v>
      </c>
      <c r="AB367" s="1" t="s">
        <v>34</v>
      </c>
      <c r="AC367" s="1" t="s">
        <v>52</v>
      </c>
      <c r="AD367" s="1" t="s">
        <v>81</v>
      </c>
      <c r="AE367" s="1" t="s">
        <v>44</v>
      </c>
      <c r="AF367" s="1"/>
      <c r="AK367" s="1"/>
    </row>
    <row r="368" spans="1:37" x14ac:dyDescent="0.35">
      <c r="A368" s="1">
        <v>667</v>
      </c>
      <c r="B368" s="1" t="str">
        <f>VLOOKUP(Table13[[#This Row],[Customer ID]],'Customer Lookup'!A:B,2,)</f>
        <v>Allison Kirby</v>
      </c>
      <c r="C368" s="1">
        <v>48257</v>
      </c>
      <c r="D368" s="1" t="str">
        <f>_xlfn.XLOOKUP(Table13[[#This Row],[Product Sub-Category]],'Product Lookup'!A:A,'Product Lookup'!B:B)</f>
        <v>Binders</v>
      </c>
      <c r="E368" s="1">
        <v>45</v>
      </c>
      <c r="F368" s="4">
        <v>4.57</v>
      </c>
      <c r="G368" s="4">
        <f>Table13[[#This Row],[Unit Price]]*Table13[[#This Row],[Quantity ordered]]</f>
        <v>205.65</v>
      </c>
      <c r="H368" s="1">
        <v>0.05</v>
      </c>
      <c r="I368" s="5">
        <v>0.05</v>
      </c>
      <c r="J3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8" s="6">
        <f>Table13[[#This Row],[Total Price(Before Discount)]]*Table13[[#This Row],[Discount]]</f>
        <v>10.282500000000001</v>
      </c>
      <c r="L368" s="6">
        <f>Table13[[#This Row],[Total Price(Before Discount)]]-Table13[[#This Row],[Discount Amount]]</f>
        <v>195.36750000000001</v>
      </c>
      <c r="M368" s="6" t="str">
        <f>IF(Table13[[#This Row],[Total Price(After Discount)]]&gt;=5000, "High Order", "Low order")</f>
        <v>Low order</v>
      </c>
      <c r="N368" s="2">
        <v>42116</v>
      </c>
      <c r="O368" s="2" t="str">
        <f>TEXT(Table13[[#This Row],[Order Date]],"dddd")</f>
        <v>Wednesday</v>
      </c>
      <c r="P368" s="2" t="str">
        <f>TEXT(Table13[[#This Row],[Order Date]],"mmmm")</f>
        <v>April</v>
      </c>
      <c r="Q368" s="2" t="str">
        <f>TEXT(Table13[[#This Row],[Order Date]],"yyyy")</f>
        <v>2015</v>
      </c>
      <c r="R368" s="2" t="str">
        <f>TEXT(Table13[[#This Row],[Order Date]], "mmmm yyyy")</f>
        <v>April 2015</v>
      </c>
      <c r="S368" s="2">
        <v>42120</v>
      </c>
      <c r="T368" s="1" t="s">
        <v>98</v>
      </c>
      <c r="U368" s="1">
        <f>Table13[[#This Row],[Ship Date]]-Table13[[#This Row],[Order Date]]</f>
        <v>4</v>
      </c>
      <c r="V368" s="1" t="str">
        <f>IF(Table13[[#This Row],[Days to Ship]]&lt;=1, "Fast", IF(Table13[[#This Row],[Days to Ship]]&lt;=3, "Meduim", "High"))</f>
        <v>High</v>
      </c>
      <c r="W368" s="1">
        <v>75203</v>
      </c>
      <c r="X368" s="1" t="s">
        <v>32</v>
      </c>
      <c r="Y368" s="1" t="s">
        <v>403</v>
      </c>
      <c r="Z368" s="1" t="s">
        <v>112</v>
      </c>
      <c r="AA368" s="1" t="s">
        <v>2244</v>
      </c>
      <c r="AB368" s="1" t="s">
        <v>58</v>
      </c>
      <c r="AC368" s="1" t="s">
        <v>2236</v>
      </c>
      <c r="AD368" s="1" t="s">
        <v>81</v>
      </c>
      <c r="AE368" s="1" t="s">
        <v>53</v>
      </c>
      <c r="AF368" s="1"/>
      <c r="AK368" s="1"/>
    </row>
    <row r="369" spans="1:37" x14ac:dyDescent="0.35">
      <c r="A369" s="1">
        <v>669</v>
      </c>
      <c r="B369" s="1" t="str">
        <f>VLOOKUP(Table13[[#This Row],[Customer ID]],'Customer Lookup'!A:B,2,)</f>
        <v>Amy Shea</v>
      </c>
      <c r="C369" s="1">
        <v>88475</v>
      </c>
      <c r="D369" s="1" t="str">
        <f>_xlfn.XLOOKUP(Table13[[#This Row],[Product Sub-Category]],'Product Lookup'!A:A,'Product Lookup'!B:B)</f>
        <v>Labels</v>
      </c>
      <c r="E369" s="1">
        <v>22</v>
      </c>
      <c r="F369" s="4">
        <v>2.89</v>
      </c>
      <c r="G369" s="4">
        <f>Table13[[#This Row],[Unit Price]]*Table13[[#This Row],[Quantity ordered]]</f>
        <v>63.580000000000005</v>
      </c>
      <c r="H369" s="1">
        <v>0.05</v>
      </c>
      <c r="I369" s="5">
        <v>0.05</v>
      </c>
      <c r="J3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9" s="6">
        <f>Table13[[#This Row],[Total Price(Before Discount)]]*Table13[[#This Row],[Discount]]</f>
        <v>3.1790000000000003</v>
      </c>
      <c r="L369" s="6">
        <f>Table13[[#This Row],[Total Price(Before Discount)]]-Table13[[#This Row],[Discount Amount]]</f>
        <v>60.401000000000003</v>
      </c>
      <c r="M369" s="6" t="str">
        <f>IF(Table13[[#This Row],[Total Price(After Discount)]]&gt;=5000, "High Order", "Low order")</f>
        <v>Low order</v>
      </c>
      <c r="N369" s="2">
        <v>42083</v>
      </c>
      <c r="O369" s="2" t="str">
        <f>TEXT(Table13[[#This Row],[Order Date]],"dddd")</f>
        <v>Friday</v>
      </c>
      <c r="P369" s="2" t="str">
        <f>TEXT(Table13[[#This Row],[Order Date]],"mmmm")</f>
        <v>March</v>
      </c>
      <c r="Q369" s="2" t="str">
        <f>TEXT(Table13[[#This Row],[Order Date]],"yyyy")</f>
        <v>2015</v>
      </c>
      <c r="R369" s="2" t="str">
        <f>TEXT(Table13[[#This Row],[Order Date]], "mmmm yyyy")</f>
        <v>March 2015</v>
      </c>
      <c r="S369" s="2">
        <v>42085</v>
      </c>
      <c r="T369" s="1" t="s">
        <v>50</v>
      </c>
      <c r="U369" s="1">
        <f>Table13[[#This Row],[Ship Date]]-Table13[[#This Row],[Order Date]]</f>
        <v>2</v>
      </c>
      <c r="V369" s="1" t="str">
        <f>IF(Table13[[#This Row],[Days to Ship]]&lt;=1, "Fast", IF(Table13[[#This Row],[Days to Ship]]&lt;=3, "Meduim", "High"))</f>
        <v>Meduim</v>
      </c>
      <c r="W369" s="1">
        <v>52501</v>
      </c>
      <c r="X369" s="1" t="s">
        <v>32</v>
      </c>
      <c r="Y369" s="1" t="s">
        <v>404</v>
      </c>
      <c r="Z369" s="1" t="s">
        <v>228</v>
      </c>
      <c r="AA369" s="1" t="s">
        <v>2244</v>
      </c>
      <c r="AB369" s="1" t="s">
        <v>58</v>
      </c>
      <c r="AC369" s="1" t="s">
        <v>116</v>
      </c>
      <c r="AD369" s="1" t="s">
        <v>42</v>
      </c>
      <c r="AE369" s="1" t="s">
        <v>53</v>
      </c>
      <c r="AF369" s="1"/>
      <c r="AK369" s="1"/>
    </row>
    <row r="370" spans="1:37" x14ac:dyDescent="0.35">
      <c r="A370" s="1">
        <v>669</v>
      </c>
      <c r="B370" s="1" t="str">
        <f>VLOOKUP(Table13[[#This Row],[Customer ID]],'Customer Lookup'!A:B,2,)</f>
        <v>Amy Shea</v>
      </c>
      <c r="C370" s="1">
        <v>88475</v>
      </c>
      <c r="D370" s="1" t="str">
        <f>_xlfn.XLOOKUP(Table13[[#This Row],[Product Sub-Category]],'Product Lookup'!A:A,'Product Lookup'!B:B)</f>
        <v>Paper</v>
      </c>
      <c r="E370" s="1">
        <v>2</v>
      </c>
      <c r="F370" s="4">
        <v>48.91</v>
      </c>
      <c r="G370" s="4">
        <f>Table13[[#This Row],[Unit Price]]*Table13[[#This Row],[Quantity ordered]]</f>
        <v>97.82</v>
      </c>
      <c r="H370" s="1">
        <v>0.05</v>
      </c>
      <c r="I370" s="5">
        <v>0.05</v>
      </c>
      <c r="J3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0" s="6">
        <f>Table13[[#This Row],[Total Price(Before Discount)]]*Table13[[#This Row],[Discount]]</f>
        <v>4.891</v>
      </c>
      <c r="L370" s="6">
        <f>Table13[[#This Row],[Total Price(Before Discount)]]-Table13[[#This Row],[Discount Amount]]</f>
        <v>92.928999999999988</v>
      </c>
      <c r="M370" s="6" t="str">
        <f>IF(Table13[[#This Row],[Total Price(After Discount)]]&gt;=5000, "High Order", "Low order")</f>
        <v>Low order</v>
      </c>
      <c r="N370" s="2">
        <v>42083</v>
      </c>
      <c r="O370" s="2" t="str">
        <f>TEXT(Table13[[#This Row],[Order Date]],"dddd")</f>
        <v>Friday</v>
      </c>
      <c r="P370" s="2" t="str">
        <f>TEXT(Table13[[#This Row],[Order Date]],"mmmm")</f>
        <v>March</v>
      </c>
      <c r="Q370" s="2" t="str">
        <f>TEXT(Table13[[#This Row],[Order Date]],"yyyy")</f>
        <v>2015</v>
      </c>
      <c r="R370" s="2" t="str">
        <f>TEXT(Table13[[#This Row],[Order Date]], "mmmm yyyy")</f>
        <v>March 2015</v>
      </c>
      <c r="S370" s="2">
        <v>42084</v>
      </c>
      <c r="T370" s="1" t="s">
        <v>50</v>
      </c>
      <c r="U370" s="1">
        <f>Table13[[#This Row],[Ship Date]]-Table13[[#This Row],[Order Date]]</f>
        <v>1</v>
      </c>
      <c r="V370" s="1" t="str">
        <f>IF(Table13[[#This Row],[Days to Ship]]&lt;=1, "Fast", IF(Table13[[#This Row],[Days to Ship]]&lt;=3, "Meduim", "High"))</f>
        <v>Fast</v>
      </c>
      <c r="W370" s="1">
        <v>52501</v>
      </c>
      <c r="X370" s="1" t="s">
        <v>32</v>
      </c>
      <c r="Y370" s="1" t="s">
        <v>404</v>
      </c>
      <c r="Z370" s="1" t="s">
        <v>228</v>
      </c>
      <c r="AA370" s="1" t="s">
        <v>2245</v>
      </c>
      <c r="AB370" s="1" t="s">
        <v>58</v>
      </c>
      <c r="AC370" s="1" t="s">
        <v>83</v>
      </c>
      <c r="AD370" s="1" t="s">
        <v>42</v>
      </c>
      <c r="AE370" s="1" t="s">
        <v>53</v>
      </c>
      <c r="AF370" s="1"/>
      <c r="AK370" s="1"/>
    </row>
    <row r="371" spans="1:37" x14ac:dyDescent="0.35">
      <c r="A371" s="1">
        <v>670</v>
      </c>
      <c r="B371" s="1" t="str">
        <f>VLOOKUP(Table13[[#This Row],[Customer ID]],'Customer Lookup'!A:B,2,)</f>
        <v>Lewis Baldwin</v>
      </c>
      <c r="C371" s="1">
        <v>88474</v>
      </c>
      <c r="D371" s="1" t="str">
        <f>_xlfn.XLOOKUP(Table13[[#This Row],[Product Sub-Category]],'Product Lookup'!A:A,'Product Lookup'!B:B)</f>
        <v>Tables</v>
      </c>
      <c r="E371" s="1">
        <v>5</v>
      </c>
      <c r="F371" s="4">
        <v>296.18</v>
      </c>
      <c r="G371" s="4">
        <f>Table13[[#This Row],[Unit Price]]*Table13[[#This Row],[Quantity ordered]]</f>
        <v>1480.9</v>
      </c>
      <c r="H371" s="1">
        <v>0.1</v>
      </c>
      <c r="I371" s="5">
        <v>0.1</v>
      </c>
      <c r="J3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1" s="6">
        <f>Table13[[#This Row],[Total Price(Before Discount)]]*Table13[[#This Row],[Discount]]</f>
        <v>148.09</v>
      </c>
      <c r="L371" s="6">
        <f>Table13[[#This Row],[Total Price(Before Discount)]]-Table13[[#This Row],[Discount Amount]]</f>
        <v>1332.8100000000002</v>
      </c>
      <c r="M371" s="6" t="str">
        <f>IF(Table13[[#This Row],[Total Price(After Discount)]]&gt;=5000, "High Order", "Low order")</f>
        <v>Low order</v>
      </c>
      <c r="N371" s="2">
        <v>42068</v>
      </c>
      <c r="O371" s="2" t="str">
        <f>TEXT(Table13[[#This Row],[Order Date]],"dddd")</f>
        <v>Thursday</v>
      </c>
      <c r="P371" s="2" t="str">
        <f>TEXT(Table13[[#This Row],[Order Date]],"mmmm")</f>
        <v>March</v>
      </c>
      <c r="Q371" s="2" t="str">
        <f>TEXT(Table13[[#This Row],[Order Date]],"yyyy")</f>
        <v>2015</v>
      </c>
      <c r="R371" s="2" t="str">
        <f>TEXT(Table13[[#This Row],[Order Date]], "mmmm yyyy")</f>
        <v>March 2015</v>
      </c>
      <c r="S371" s="2">
        <v>42075</v>
      </c>
      <c r="T371" s="1" t="s">
        <v>98</v>
      </c>
      <c r="U371" s="1">
        <f>Table13[[#This Row],[Ship Date]]-Table13[[#This Row],[Order Date]]</f>
        <v>7</v>
      </c>
      <c r="V371" s="1" t="str">
        <f>IF(Table13[[#This Row],[Days to Ship]]&lt;=1, "Fast", IF(Table13[[#This Row],[Days to Ship]]&lt;=3, "Meduim", "High"))</f>
        <v>High</v>
      </c>
      <c r="W371" s="1">
        <v>22025</v>
      </c>
      <c r="X371" s="1" t="s">
        <v>32</v>
      </c>
      <c r="Y371" s="1" t="s">
        <v>354</v>
      </c>
      <c r="Z371" s="1" t="s">
        <v>117</v>
      </c>
      <c r="AA371" s="1" t="s">
        <v>2244</v>
      </c>
      <c r="AB371" s="1" t="s">
        <v>34</v>
      </c>
      <c r="AC371" s="1" t="s">
        <v>123</v>
      </c>
      <c r="AD371" s="1" t="s">
        <v>42</v>
      </c>
      <c r="AE371" s="1" t="s">
        <v>108</v>
      </c>
      <c r="AF371" s="1"/>
      <c r="AK371" s="1"/>
    </row>
    <row r="372" spans="1:37" x14ac:dyDescent="0.35">
      <c r="A372" s="1">
        <v>672</v>
      </c>
      <c r="B372" s="1" t="str">
        <f>VLOOKUP(Table13[[#This Row],[Customer ID]],'Customer Lookup'!A:B,2,)</f>
        <v>Brian Leach</v>
      </c>
      <c r="C372" s="1">
        <v>88173</v>
      </c>
      <c r="D372" s="1" t="str">
        <f>_xlfn.XLOOKUP(Table13[[#This Row],[Product Sub-Category]],'Product Lookup'!A:A,'Product Lookup'!B:B)</f>
        <v>Pens</v>
      </c>
      <c r="E372" s="1">
        <v>12</v>
      </c>
      <c r="F372" s="4">
        <v>2.88</v>
      </c>
      <c r="G372" s="4">
        <f>Table13[[#This Row],[Unit Price]]*Table13[[#This Row],[Quantity ordered]]</f>
        <v>34.56</v>
      </c>
      <c r="H372" s="1">
        <v>0.05</v>
      </c>
      <c r="I372" s="5">
        <v>0.05</v>
      </c>
      <c r="J3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2" s="6">
        <f>Table13[[#This Row],[Total Price(Before Discount)]]*Table13[[#This Row],[Discount]]</f>
        <v>1.7280000000000002</v>
      </c>
      <c r="L372" s="6">
        <f>Table13[[#This Row],[Total Price(Before Discount)]]-Table13[[#This Row],[Discount Amount]]</f>
        <v>32.832000000000001</v>
      </c>
      <c r="M372" s="6" t="str">
        <f>IF(Table13[[#This Row],[Total Price(After Discount)]]&gt;=5000, "High Order", "Low order")</f>
        <v>Low order</v>
      </c>
      <c r="N372" s="2">
        <v>42040</v>
      </c>
      <c r="O372" s="2" t="str">
        <f>TEXT(Table13[[#This Row],[Order Date]],"dddd")</f>
        <v>Thursday</v>
      </c>
      <c r="P372" s="2" t="str">
        <f>TEXT(Table13[[#This Row],[Order Date]],"mmmm")</f>
        <v>February</v>
      </c>
      <c r="Q372" s="2" t="str">
        <f>TEXT(Table13[[#This Row],[Order Date]],"yyyy")</f>
        <v>2015</v>
      </c>
      <c r="R372" s="2" t="str">
        <f>TEXT(Table13[[#This Row],[Order Date]], "mmmm yyyy")</f>
        <v>February 2015</v>
      </c>
      <c r="S372" s="2">
        <v>42044</v>
      </c>
      <c r="T372" s="1" t="s">
        <v>98</v>
      </c>
      <c r="U372" s="1">
        <f>Table13[[#This Row],[Ship Date]]-Table13[[#This Row],[Order Date]]</f>
        <v>4</v>
      </c>
      <c r="V372" s="1" t="str">
        <f>IF(Table13[[#This Row],[Days to Ship]]&lt;=1, "Fast", IF(Table13[[#This Row],[Days to Ship]]&lt;=3, "Meduim", "High"))</f>
        <v>High</v>
      </c>
      <c r="W372" s="1">
        <v>50208</v>
      </c>
      <c r="X372" s="1" t="s">
        <v>32</v>
      </c>
      <c r="Y372" s="1" t="s">
        <v>229</v>
      </c>
      <c r="Z372" s="1" t="s">
        <v>228</v>
      </c>
      <c r="AA372" s="1" t="s">
        <v>2244</v>
      </c>
      <c r="AB372" s="1" t="s">
        <v>58</v>
      </c>
      <c r="AC372" s="1" t="s">
        <v>25</v>
      </c>
      <c r="AD372" s="1" t="s">
        <v>51</v>
      </c>
      <c r="AE372" s="1" t="s">
        <v>26</v>
      </c>
      <c r="AF372" s="1"/>
      <c r="AK372" s="1"/>
    </row>
    <row r="373" spans="1:37" x14ac:dyDescent="0.35">
      <c r="A373" s="1">
        <v>672</v>
      </c>
      <c r="B373" s="1" t="str">
        <f>VLOOKUP(Table13[[#This Row],[Customer ID]],'Customer Lookup'!A:B,2,)</f>
        <v>Brian Leach</v>
      </c>
      <c r="C373" s="1">
        <v>88173</v>
      </c>
      <c r="D373" s="1" t="str">
        <f>_xlfn.XLOOKUP(Table13[[#This Row],[Product Sub-Category]],'Product Lookup'!A:A,'Product Lookup'!B:B)</f>
        <v>Telephones</v>
      </c>
      <c r="E373" s="1">
        <v>2</v>
      </c>
      <c r="F373" s="4">
        <v>195.99</v>
      </c>
      <c r="G373" s="4">
        <f>Table13[[#This Row],[Unit Price]]*Table13[[#This Row],[Quantity ordered]]</f>
        <v>391.98</v>
      </c>
      <c r="H373" s="1">
        <v>0.1</v>
      </c>
      <c r="I373" s="5">
        <v>0.1</v>
      </c>
      <c r="J3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3" s="6">
        <f>Table13[[#This Row],[Total Price(Before Discount)]]*Table13[[#This Row],[Discount]]</f>
        <v>39.198000000000008</v>
      </c>
      <c r="L373" s="6">
        <f>Table13[[#This Row],[Total Price(Before Discount)]]-Table13[[#This Row],[Discount Amount]]</f>
        <v>352.78200000000004</v>
      </c>
      <c r="M373" s="6" t="str">
        <f>IF(Table13[[#This Row],[Total Price(After Discount)]]&gt;=5000, "High Order", "Low order")</f>
        <v>Low order</v>
      </c>
      <c r="N373" s="2">
        <v>42040</v>
      </c>
      <c r="O373" s="2" t="str">
        <f>TEXT(Table13[[#This Row],[Order Date]],"dddd")</f>
        <v>Thursday</v>
      </c>
      <c r="P373" s="2" t="str">
        <f>TEXT(Table13[[#This Row],[Order Date]],"mmmm")</f>
        <v>February</v>
      </c>
      <c r="Q373" s="2" t="str">
        <f>TEXT(Table13[[#This Row],[Order Date]],"yyyy")</f>
        <v>2015</v>
      </c>
      <c r="R373" s="2" t="str">
        <f>TEXT(Table13[[#This Row],[Order Date]], "mmmm yyyy")</f>
        <v>February 2015</v>
      </c>
      <c r="S373" s="2">
        <v>42047</v>
      </c>
      <c r="T373" s="1" t="s">
        <v>98</v>
      </c>
      <c r="U373" s="1">
        <f>Table13[[#This Row],[Ship Date]]-Table13[[#This Row],[Order Date]]</f>
        <v>7</v>
      </c>
      <c r="V373" s="1" t="str">
        <f>IF(Table13[[#This Row],[Days to Ship]]&lt;=1, "Fast", IF(Table13[[#This Row],[Days to Ship]]&lt;=3, "Meduim", "High"))</f>
        <v>High</v>
      </c>
      <c r="W373" s="1">
        <v>50208</v>
      </c>
      <c r="X373" s="1" t="s">
        <v>32</v>
      </c>
      <c r="Y373" s="1" t="s">
        <v>229</v>
      </c>
      <c r="Z373" s="1" t="s">
        <v>228</v>
      </c>
      <c r="AA373" s="1" t="s">
        <v>2244</v>
      </c>
      <c r="AB373" s="1" t="s">
        <v>73</v>
      </c>
      <c r="AC373" s="1" t="s">
        <v>2234</v>
      </c>
      <c r="AD373" s="1" t="s">
        <v>51</v>
      </c>
      <c r="AE373" s="1" t="s">
        <v>53</v>
      </c>
      <c r="AF373" s="1"/>
      <c r="AK373" s="1"/>
    </row>
    <row r="374" spans="1:37" x14ac:dyDescent="0.35">
      <c r="A374" s="1">
        <v>674</v>
      </c>
      <c r="B374" s="1" t="str">
        <f>VLOOKUP(Table13[[#This Row],[Customer ID]],'Customer Lookup'!A:B,2,)</f>
        <v>Albert Frost</v>
      </c>
      <c r="C374" s="1">
        <v>88174</v>
      </c>
      <c r="D374" s="1" t="str">
        <f>_xlfn.XLOOKUP(Table13[[#This Row],[Product Sub-Category]],'Product Lookup'!A:A,'Product Lookup'!B:B)</f>
        <v>Storage</v>
      </c>
      <c r="E374" s="1">
        <v>3</v>
      </c>
      <c r="F374" s="4">
        <v>161.55000000000001</v>
      </c>
      <c r="G374" s="4">
        <f>Table13[[#This Row],[Unit Price]]*Table13[[#This Row],[Quantity ordered]]</f>
        <v>484.65000000000003</v>
      </c>
      <c r="H374" s="1">
        <v>0.1</v>
      </c>
      <c r="I374" s="5">
        <v>0.1</v>
      </c>
      <c r="J3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4" s="6">
        <f>Table13[[#This Row],[Total Price(Before Discount)]]*Table13[[#This Row],[Discount]]</f>
        <v>48.465000000000003</v>
      </c>
      <c r="L374" s="6">
        <f>Table13[[#This Row],[Total Price(Before Discount)]]-Table13[[#This Row],[Discount Amount]]</f>
        <v>436.18500000000006</v>
      </c>
      <c r="M374" s="6" t="str">
        <f>IF(Table13[[#This Row],[Total Price(After Discount)]]&gt;=5000, "High Order", "Low order")</f>
        <v>Low order</v>
      </c>
      <c r="N374" s="2">
        <v>42006</v>
      </c>
      <c r="O374" s="2" t="str">
        <f>TEXT(Table13[[#This Row],[Order Date]],"dddd")</f>
        <v>Friday</v>
      </c>
      <c r="P374" s="2" t="str">
        <f>TEXT(Table13[[#This Row],[Order Date]],"mmmm")</f>
        <v>January</v>
      </c>
      <c r="Q374" s="2" t="str">
        <f>TEXT(Table13[[#This Row],[Order Date]],"yyyy")</f>
        <v>2015</v>
      </c>
      <c r="R374" s="2" t="str">
        <f>TEXT(Table13[[#This Row],[Order Date]], "mmmm yyyy")</f>
        <v>January 2015</v>
      </c>
      <c r="S374" s="2">
        <v>42007</v>
      </c>
      <c r="T374" s="1" t="s">
        <v>41</v>
      </c>
      <c r="U374" s="1">
        <f>Table13[[#This Row],[Ship Date]]-Table13[[#This Row],[Order Date]]</f>
        <v>1</v>
      </c>
      <c r="V374" s="1" t="str">
        <f>IF(Table13[[#This Row],[Days to Ship]]&lt;=1, "Fast", IF(Table13[[#This Row],[Days to Ship]]&lt;=3, "Meduim", "High"))</f>
        <v>Fast</v>
      </c>
      <c r="W374" s="1">
        <v>64133</v>
      </c>
      <c r="X374" s="1" t="s">
        <v>32</v>
      </c>
      <c r="Y374" s="1" t="s">
        <v>405</v>
      </c>
      <c r="Z374" s="1" t="s">
        <v>306</v>
      </c>
      <c r="AA374" s="1" t="s">
        <v>2245</v>
      </c>
      <c r="AB374" s="1" t="s">
        <v>58</v>
      </c>
      <c r="AC374" s="1" t="s">
        <v>119</v>
      </c>
      <c r="AD374" s="1" t="s">
        <v>51</v>
      </c>
      <c r="AE374" s="1" t="s">
        <v>53</v>
      </c>
      <c r="AF374" s="1"/>
      <c r="AK374" s="1"/>
    </row>
    <row r="375" spans="1:37" x14ac:dyDescent="0.35">
      <c r="A375" s="1">
        <v>678</v>
      </c>
      <c r="B375" s="1" t="str">
        <f>VLOOKUP(Table13[[#This Row],[Customer ID]],'Customer Lookup'!A:B,2,)</f>
        <v>Edward McKenzie</v>
      </c>
      <c r="C375" s="1">
        <v>88889</v>
      </c>
      <c r="D375" s="1" t="str">
        <f>_xlfn.XLOOKUP(Table13[[#This Row],[Product Sub-Category]],'Product Lookup'!A:A,'Product Lookup'!B:B)</f>
        <v>Storage</v>
      </c>
      <c r="E375" s="1">
        <v>5</v>
      </c>
      <c r="F375" s="4">
        <v>15.42</v>
      </c>
      <c r="G375" s="4">
        <f>Table13[[#This Row],[Unit Price]]*Table13[[#This Row],[Quantity ordered]]</f>
        <v>77.099999999999994</v>
      </c>
      <c r="H375" s="1">
        <v>0.05</v>
      </c>
      <c r="I375" s="5">
        <v>0.05</v>
      </c>
      <c r="J3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5" s="6">
        <f>Table13[[#This Row],[Total Price(Before Discount)]]*Table13[[#This Row],[Discount]]</f>
        <v>3.855</v>
      </c>
      <c r="L375" s="6">
        <f>Table13[[#This Row],[Total Price(Before Discount)]]-Table13[[#This Row],[Discount Amount]]</f>
        <v>73.24499999999999</v>
      </c>
      <c r="M375" s="6" t="str">
        <f>IF(Table13[[#This Row],[Total Price(After Discount)]]&gt;=5000, "High Order", "Low order")</f>
        <v>Low order</v>
      </c>
      <c r="N375" s="2">
        <v>42116</v>
      </c>
      <c r="O375" s="2" t="str">
        <f>TEXT(Table13[[#This Row],[Order Date]],"dddd")</f>
        <v>Wednesday</v>
      </c>
      <c r="P375" s="2" t="str">
        <f>TEXT(Table13[[#This Row],[Order Date]],"mmmm")</f>
        <v>April</v>
      </c>
      <c r="Q375" s="2" t="str">
        <f>TEXT(Table13[[#This Row],[Order Date]],"yyyy")</f>
        <v>2015</v>
      </c>
      <c r="R375" s="2" t="str">
        <f>TEXT(Table13[[#This Row],[Order Date]], "mmmm yyyy")</f>
        <v>April 2015</v>
      </c>
      <c r="S375" s="2">
        <v>42117</v>
      </c>
      <c r="T375" s="1" t="s">
        <v>50</v>
      </c>
      <c r="U375" s="1">
        <f>Table13[[#This Row],[Ship Date]]-Table13[[#This Row],[Order Date]]</f>
        <v>1</v>
      </c>
      <c r="V375" s="1" t="str">
        <f>IF(Table13[[#This Row],[Days to Ship]]&lt;=1, "Fast", IF(Table13[[#This Row],[Days to Ship]]&lt;=3, "Meduim", "High"))</f>
        <v>Fast</v>
      </c>
      <c r="W375" s="1">
        <v>24281</v>
      </c>
      <c r="X375" s="1" t="s">
        <v>22</v>
      </c>
      <c r="Y375" s="1" t="s">
        <v>406</v>
      </c>
      <c r="Z375" s="1" t="s">
        <v>117</v>
      </c>
      <c r="AA375" s="1" t="s">
        <v>1097</v>
      </c>
      <c r="AB375" s="1" t="s">
        <v>58</v>
      </c>
      <c r="AC375" s="1" t="s">
        <v>119</v>
      </c>
      <c r="AD375" s="1" t="s">
        <v>81</v>
      </c>
      <c r="AE375" s="1" t="s">
        <v>53</v>
      </c>
      <c r="AF375" s="1"/>
      <c r="AK375" s="1"/>
    </row>
    <row r="376" spans="1:37" x14ac:dyDescent="0.35">
      <c r="A376" s="1">
        <v>679</v>
      </c>
      <c r="B376" s="1" t="str">
        <f>VLOOKUP(Table13[[#This Row],[Customer ID]],'Customer Lookup'!A:B,2,)</f>
        <v>Katie Dougherty</v>
      </c>
      <c r="C376" s="1">
        <v>88890</v>
      </c>
      <c r="D376" s="1" t="str">
        <f>_xlfn.XLOOKUP(Table13[[#This Row],[Product Sub-Category]],'Product Lookup'!A:A,'Product Lookup'!B:B)</f>
        <v>Appliances</v>
      </c>
      <c r="E376" s="1">
        <v>2</v>
      </c>
      <c r="F376" s="4">
        <v>3.95</v>
      </c>
      <c r="G376" s="4">
        <f>Table13[[#This Row],[Unit Price]]*Table13[[#This Row],[Quantity ordered]]</f>
        <v>7.9</v>
      </c>
      <c r="H376" s="1">
        <v>0.05</v>
      </c>
      <c r="I376" s="5">
        <v>0.05</v>
      </c>
      <c r="J3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6" s="6">
        <f>Table13[[#This Row],[Total Price(Before Discount)]]*Table13[[#This Row],[Discount]]</f>
        <v>0.39500000000000002</v>
      </c>
      <c r="L376" s="6">
        <f>Table13[[#This Row],[Total Price(Before Discount)]]-Table13[[#This Row],[Discount Amount]]</f>
        <v>7.5050000000000008</v>
      </c>
      <c r="M376" s="6" t="str">
        <f>IF(Table13[[#This Row],[Total Price(After Discount)]]&gt;=5000, "High Order", "Low order")</f>
        <v>Low order</v>
      </c>
      <c r="N376" s="2">
        <v>42067</v>
      </c>
      <c r="O376" s="2" t="str">
        <f>TEXT(Table13[[#This Row],[Order Date]],"dddd")</f>
        <v>Wednesday</v>
      </c>
      <c r="P376" s="2" t="str">
        <f>TEXT(Table13[[#This Row],[Order Date]],"mmmm")</f>
        <v>March</v>
      </c>
      <c r="Q376" s="2" t="str">
        <f>TEXT(Table13[[#This Row],[Order Date]],"yyyy")</f>
        <v>2015</v>
      </c>
      <c r="R376" s="2" t="str">
        <f>TEXT(Table13[[#This Row],[Order Date]], "mmmm yyyy")</f>
        <v>March 2015</v>
      </c>
      <c r="S376" s="2">
        <v>42068</v>
      </c>
      <c r="T376" s="1" t="s">
        <v>50</v>
      </c>
      <c r="U376" s="1">
        <f>Table13[[#This Row],[Ship Date]]-Table13[[#This Row],[Order Date]]</f>
        <v>1</v>
      </c>
      <c r="V376" s="1" t="str">
        <f>IF(Table13[[#This Row],[Days to Ship]]&lt;=1, "Fast", IF(Table13[[#This Row],[Days to Ship]]&lt;=3, "Meduim", "High"))</f>
        <v>Fast</v>
      </c>
      <c r="W376" s="1">
        <v>98387</v>
      </c>
      <c r="X376" s="1" t="s">
        <v>32</v>
      </c>
      <c r="Y376" s="1" t="s">
        <v>407</v>
      </c>
      <c r="Z376" s="1" t="s">
        <v>29</v>
      </c>
      <c r="AA376" s="1" t="s">
        <v>1097</v>
      </c>
      <c r="AB376" s="1" t="s">
        <v>58</v>
      </c>
      <c r="AC376" s="1" t="s">
        <v>196</v>
      </c>
      <c r="AD376" s="1" t="s">
        <v>81</v>
      </c>
      <c r="AE376" s="1" t="s">
        <v>53</v>
      </c>
      <c r="AF376" s="1"/>
      <c r="AK376" s="1"/>
    </row>
    <row r="377" spans="1:37" x14ac:dyDescent="0.35">
      <c r="A377" s="1">
        <v>679</v>
      </c>
      <c r="B377" s="1" t="str">
        <f>VLOOKUP(Table13[[#This Row],[Customer ID]],'Customer Lookup'!A:B,2,)</f>
        <v>Katie Dougherty</v>
      </c>
      <c r="C377" s="1">
        <v>88890</v>
      </c>
      <c r="D377" s="1" t="str">
        <f>_xlfn.XLOOKUP(Table13[[#This Row],[Product Sub-Category]],'Product Lookup'!A:A,'Product Lookup'!B:B)</f>
        <v>Binders</v>
      </c>
      <c r="E377" s="1">
        <v>17</v>
      </c>
      <c r="F377" s="4">
        <v>367.99</v>
      </c>
      <c r="G377" s="4">
        <f>Table13[[#This Row],[Unit Price]]*Table13[[#This Row],[Quantity ordered]]</f>
        <v>6255.83</v>
      </c>
      <c r="H377" s="1">
        <v>0.1</v>
      </c>
      <c r="I377" s="5">
        <v>0.1</v>
      </c>
      <c r="J3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7" s="6">
        <f>Table13[[#This Row],[Total Price(Before Discount)]]*Table13[[#This Row],[Discount]]</f>
        <v>625.58300000000008</v>
      </c>
      <c r="L377" s="6">
        <f>Table13[[#This Row],[Total Price(Before Discount)]]-Table13[[#This Row],[Discount Amount]]</f>
        <v>5630.2469999999994</v>
      </c>
      <c r="M377" s="6" t="str">
        <f>IF(Table13[[#This Row],[Total Price(After Discount)]]&gt;=5000, "High Order", "Low order")</f>
        <v>High Order</v>
      </c>
      <c r="N377" s="2">
        <v>42067</v>
      </c>
      <c r="O377" s="2" t="str">
        <f>TEXT(Table13[[#This Row],[Order Date]],"dddd")</f>
        <v>Wednesday</v>
      </c>
      <c r="P377" s="2" t="str">
        <f>TEXT(Table13[[#This Row],[Order Date]],"mmmm")</f>
        <v>March</v>
      </c>
      <c r="Q377" s="2" t="str">
        <f>TEXT(Table13[[#This Row],[Order Date]],"yyyy")</f>
        <v>2015</v>
      </c>
      <c r="R377" s="2" t="str">
        <f>TEXT(Table13[[#This Row],[Order Date]], "mmmm yyyy")</f>
        <v>March 2015</v>
      </c>
      <c r="S377" s="2">
        <v>42068</v>
      </c>
      <c r="T377" s="1" t="s">
        <v>50</v>
      </c>
      <c r="U377" s="1">
        <f>Table13[[#This Row],[Ship Date]]-Table13[[#This Row],[Order Date]]</f>
        <v>1</v>
      </c>
      <c r="V377" s="1" t="str">
        <f>IF(Table13[[#This Row],[Days to Ship]]&lt;=1, "Fast", IF(Table13[[#This Row],[Days to Ship]]&lt;=3, "Meduim", "High"))</f>
        <v>Fast</v>
      </c>
      <c r="W377" s="1">
        <v>98387</v>
      </c>
      <c r="X377" s="1" t="s">
        <v>32</v>
      </c>
      <c r="Y377" s="1" t="s">
        <v>407</v>
      </c>
      <c r="Z377" s="1" t="s">
        <v>29</v>
      </c>
      <c r="AA377" s="1" t="s">
        <v>1097</v>
      </c>
      <c r="AB377" s="1" t="s">
        <v>58</v>
      </c>
      <c r="AC377" s="1" t="s">
        <v>2236</v>
      </c>
      <c r="AD377" s="1" t="s">
        <v>81</v>
      </c>
      <c r="AE377" s="1" t="s">
        <v>53</v>
      </c>
      <c r="AF377" s="1"/>
      <c r="AK377" s="1"/>
    </row>
    <row r="378" spans="1:37" x14ac:dyDescent="0.35">
      <c r="A378" s="1">
        <v>680</v>
      </c>
      <c r="B378" s="1" t="str">
        <f>VLOOKUP(Table13[[#This Row],[Customer ID]],'Customer Lookup'!A:B,2,)</f>
        <v>Laurence Poe</v>
      </c>
      <c r="C378" s="1">
        <v>88890</v>
      </c>
      <c r="D378" s="1" t="str">
        <f>_xlfn.XLOOKUP(Table13[[#This Row],[Product Sub-Category]],'Product Lookup'!A:A,'Product Lookup'!B:B)</f>
        <v>Telephones</v>
      </c>
      <c r="E378" s="1">
        <v>3</v>
      </c>
      <c r="F378" s="4">
        <v>95.99</v>
      </c>
      <c r="G378" s="4">
        <f>Table13[[#This Row],[Unit Price]]*Table13[[#This Row],[Quantity ordered]]</f>
        <v>287.96999999999997</v>
      </c>
      <c r="H378" s="1">
        <v>0.05</v>
      </c>
      <c r="I378" s="5">
        <v>0.05</v>
      </c>
      <c r="J3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8" s="6">
        <f>Table13[[#This Row],[Total Price(Before Discount)]]*Table13[[#This Row],[Discount]]</f>
        <v>14.398499999999999</v>
      </c>
      <c r="L378" s="6">
        <f>Table13[[#This Row],[Total Price(Before Discount)]]-Table13[[#This Row],[Discount Amount]]</f>
        <v>273.57149999999996</v>
      </c>
      <c r="M378" s="6" t="str">
        <f>IF(Table13[[#This Row],[Total Price(After Discount)]]&gt;=5000, "High Order", "Low order")</f>
        <v>Low order</v>
      </c>
      <c r="N378" s="2">
        <v>42067</v>
      </c>
      <c r="O378" s="2" t="str">
        <f>TEXT(Table13[[#This Row],[Order Date]],"dddd")</f>
        <v>Wednesday</v>
      </c>
      <c r="P378" s="2" t="str">
        <f>TEXT(Table13[[#This Row],[Order Date]],"mmmm")</f>
        <v>March</v>
      </c>
      <c r="Q378" s="2" t="str">
        <f>TEXT(Table13[[#This Row],[Order Date]],"yyyy")</f>
        <v>2015</v>
      </c>
      <c r="R378" s="2" t="str">
        <f>TEXT(Table13[[#This Row],[Order Date]], "mmmm yyyy")</f>
        <v>March 2015</v>
      </c>
      <c r="S378" s="2">
        <v>42069</v>
      </c>
      <c r="T378" s="1" t="s">
        <v>50</v>
      </c>
      <c r="U378" s="1">
        <f>Table13[[#This Row],[Ship Date]]-Table13[[#This Row],[Order Date]]</f>
        <v>2</v>
      </c>
      <c r="V378" s="1" t="str">
        <f>IF(Table13[[#This Row],[Days to Ship]]&lt;=1, "Fast", IF(Table13[[#This Row],[Days to Ship]]&lt;=3, "Meduim", "High"))</f>
        <v>Meduim</v>
      </c>
      <c r="W378" s="1">
        <v>99207</v>
      </c>
      <c r="X378" s="1" t="s">
        <v>32</v>
      </c>
      <c r="Y378" s="1" t="s">
        <v>408</v>
      </c>
      <c r="Z378" s="1" t="s">
        <v>29</v>
      </c>
      <c r="AA378" s="1" t="s">
        <v>2244</v>
      </c>
      <c r="AB378" s="1" t="s">
        <v>73</v>
      </c>
      <c r="AC378" s="1" t="s">
        <v>2234</v>
      </c>
      <c r="AD378" s="1" t="s">
        <v>81</v>
      </c>
      <c r="AE378" s="1" t="s">
        <v>53</v>
      </c>
      <c r="AF378" s="1"/>
      <c r="AK378" s="1"/>
    </row>
    <row r="379" spans="1:37" x14ac:dyDescent="0.35">
      <c r="A379" s="1">
        <v>683</v>
      </c>
      <c r="B379" s="1" t="str">
        <f>VLOOKUP(Table13[[#This Row],[Customer ID]],'Customer Lookup'!A:B,2,)</f>
        <v>Seth Merrill</v>
      </c>
      <c r="C379" s="1">
        <v>87765</v>
      </c>
      <c r="D379" s="1" t="str">
        <f>_xlfn.XLOOKUP(Table13[[#This Row],[Product Sub-Category]],'Product Lookup'!A:A,'Product Lookup'!B:B)</f>
        <v>Furnishings</v>
      </c>
      <c r="E379" s="1">
        <v>4</v>
      </c>
      <c r="F379" s="4">
        <v>17.670000000000002</v>
      </c>
      <c r="G379" s="4">
        <f>Table13[[#This Row],[Unit Price]]*Table13[[#This Row],[Quantity ordered]]</f>
        <v>70.680000000000007</v>
      </c>
      <c r="H379" s="1">
        <v>0.05</v>
      </c>
      <c r="I379" s="5">
        <v>0.05</v>
      </c>
      <c r="J3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9" s="6">
        <f>Table13[[#This Row],[Total Price(Before Discount)]]*Table13[[#This Row],[Discount]]</f>
        <v>3.5340000000000007</v>
      </c>
      <c r="L379" s="6">
        <f>Table13[[#This Row],[Total Price(Before Discount)]]-Table13[[#This Row],[Discount Amount]]</f>
        <v>67.146000000000001</v>
      </c>
      <c r="M379" s="6" t="str">
        <f>IF(Table13[[#This Row],[Total Price(After Discount)]]&gt;=5000, "High Order", "Low order")</f>
        <v>Low order</v>
      </c>
      <c r="N379" s="2">
        <v>42101</v>
      </c>
      <c r="O379" s="2" t="str">
        <f>TEXT(Table13[[#This Row],[Order Date]],"dddd")</f>
        <v>Tuesday</v>
      </c>
      <c r="P379" s="2" t="str">
        <f>TEXT(Table13[[#This Row],[Order Date]],"mmmm")</f>
        <v>April</v>
      </c>
      <c r="Q379" s="2" t="str">
        <f>TEXT(Table13[[#This Row],[Order Date]],"yyyy")</f>
        <v>2015</v>
      </c>
      <c r="R379" s="2" t="str">
        <f>TEXT(Table13[[#This Row],[Order Date]], "mmmm yyyy")</f>
        <v>April 2015</v>
      </c>
      <c r="S379" s="2">
        <v>42102</v>
      </c>
      <c r="T379" s="1" t="s">
        <v>50</v>
      </c>
      <c r="U379" s="1">
        <f>Table13[[#This Row],[Ship Date]]-Table13[[#This Row],[Order Date]]</f>
        <v>1</v>
      </c>
      <c r="V379" s="1" t="str">
        <f>IF(Table13[[#This Row],[Days to Ship]]&lt;=1, "Fast", IF(Table13[[#This Row],[Days to Ship]]&lt;=3, "Meduim", "High"))</f>
        <v>Fast</v>
      </c>
      <c r="W379" s="1">
        <v>68046</v>
      </c>
      <c r="X379" s="1" t="s">
        <v>22</v>
      </c>
      <c r="Y379" s="1" t="s">
        <v>409</v>
      </c>
      <c r="Z379" s="1" t="s">
        <v>302</v>
      </c>
      <c r="AA379" s="1" t="s">
        <v>2244</v>
      </c>
      <c r="AB379" s="1" t="s">
        <v>34</v>
      </c>
      <c r="AC379" s="1" t="s">
        <v>52</v>
      </c>
      <c r="AD379" s="1" t="s">
        <v>51</v>
      </c>
      <c r="AE379" s="1" t="s">
        <v>44</v>
      </c>
      <c r="AF379" s="1"/>
      <c r="AK379" s="1"/>
    </row>
    <row r="380" spans="1:37" x14ac:dyDescent="0.35">
      <c r="A380" s="1">
        <v>688</v>
      </c>
      <c r="B380" s="1" t="str">
        <f>VLOOKUP(Table13[[#This Row],[Customer ID]],'Customer Lookup'!A:B,2,)</f>
        <v>Ashley Reese</v>
      </c>
      <c r="C380" s="1">
        <v>88503</v>
      </c>
      <c r="D380" s="1" t="str">
        <f>_xlfn.XLOOKUP(Table13[[#This Row],[Product Sub-Category]],'Product Lookup'!A:A,'Product Lookup'!B:B)</f>
        <v>Storage</v>
      </c>
      <c r="E380" s="1">
        <v>10</v>
      </c>
      <c r="F380" s="4">
        <v>279.48</v>
      </c>
      <c r="G380" s="4">
        <f>Table13[[#This Row],[Unit Price]]*Table13[[#This Row],[Quantity ordered]]</f>
        <v>2794.8</v>
      </c>
      <c r="H380" s="1">
        <v>0.1</v>
      </c>
      <c r="I380" s="5">
        <v>0.1</v>
      </c>
      <c r="J3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0" s="6">
        <f>Table13[[#This Row],[Total Price(Before Discount)]]*Table13[[#This Row],[Discount]]</f>
        <v>279.48</v>
      </c>
      <c r="L380" s="6">
        <f>Table13[[#This Row],[Total Price(Before Discount)]]-Table13[[#This Row],[Discount Amount]]</f>
        <v>2515.3200000000002</v>
      </c>
      <c r="M380" s="6" t="str">
        <f>IF(Table13[[#This Row],[Total Price(After Discount)]]&gt;=5000, "High Order", "Low order")</f>
        <v>Low order</v>
      </c>
      <c r="N380" s="2">
        <v>42140</v>
      </c>
      <c r="O380" s="2" t="str">
        <f>TEXT(Table13[[#This Row],[Order Date]],"dddd")</f>
        <v>Saturday</v>
      </c>
      <c r="P380" s="2" t="str">
        <f>TEXT(Table13[[#This Row],[Order Date]],"mmmm")</f>
        <v>May</v>
      </c>
      <c r="Q380" s="2" t="str">
        <f>TEXT(Table13[[#This Row],[Order Date]],"yyyy")</f>
        <v>2015</v>
      </c>
      <c r="R380" s="2" t="str">
        <f>TEXT(Table13[[#This Row],[Order Date]], "mmmm yyyy")</f>
        <v>May 2015</v>
      </c>
      <c r="S380" s="2">
        <v>42140</v>
      </c>
      <c r="T380" s="1" t="s">
        <v>41</v>
      </c>
      <c r="U380" s="1">
        <f>Table13[[#This Row],[Ship Date]]-Table13[[#This Row],[Order Date]]</f>
        <v>0</v>
      </c>
      <c r="V380" s="1" t="str">
        <f>IF(Table13[[#This Row],[Days to Ship]]&lt;=1, "Fast", IF(Table13[[#This Row],[Days to Ship]]&lt;=3, "Meduim", "High"))</f>
        <v>Fast</v>
      </c>
      <c r="W380" s="1">
        <v>63116</v>
      </c>
      <c r="X380" s="1" t="s">
        <v>32</v>
      </c>
      <c r="Y380" s="1" t="s">
        <v>410</v>
      </c>
      <c r="Z380" s="1" t="s">
        <v>306</v>
      </c>
      <c r="AA380" s="1" t="s">
        <v>2244</v>
      </c>
      <c r="AB380" s="1" t="s">
        <v>58</v>
      </c>
      <c r="AC380" s="1" t="s">
        <v>119</v>
      </c>
      <c r="AD380" s="1" t="s">
        <v>51</v>
      </c>
      <c r="AE380" s="1" t="s">
        <v>178</v>
      </c>
      <c r="AF380" s="1"/>
      <c r="AK380" s="1"/>
    </row>
    <row r="381" spans="1:37" x14ac:dyDescent="0.35">
      <c r="A381" s="1">
        <v>688</v>
      </c>
      <c r="B381" s="1" t="str">
        <f>VLOOKUP(Table13[[#This Row],[Customer ID]],'Customer Lookup'!A:B,2,)</f>
        <v>Ashley Reese</v>
      </c>
      <c r="C381" s="1">
        <v>88504</v>
      </c>
      <c r="D381" s="1" t="str">
        <f>_xlfn.XLOOKUP(Table13[[#This Row],[Product Sub-Category]],'Product Lookup'!A:A,'Product Lookup'!B:B)</f>
        <v>Binders</v>
      </c>
      <c r="E381" s="1">
        <v>5</v>
      </c>
      <c r="F381" s="4">
        <v>4.18</v>
      </c>
      <c r="G381" s="4">
        <f>Table13[[#This Row],[Unit Price]]*Table13[[#This Row],[Quantity ordered]]</f>
        <v>20.9</v>
      </c>
      <c r="H381" s="1">
        <v>0.05</v>
      </c>
      <c r="I381" s="5">
        <v>0.05</v>
      </c>
      <c r="J3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1" s="6">
        <f>Table13[[#This Row],[Total Price(Before Discount)]]*Table13[[#This Row],[Discount]]</f>
        <v>1.0449999999999999</v>
      </c>
      <c r="L381" s="6">
        <f>Table13[[#This Row],[Total Price(Before Discount)]]-Table13[[#This Row],[Discount Amount]]</f>
        <v>19.854999999999997</v>
      </c>
      <c r="M381" s="6" t="str">
        <f>IF(Table13[[#This Row],[Total Price(After Discount)]]&gt;=5000, "High Order", "Low order")</f>
        <v>Low order</v>
      </c>
      <c r="N381" s="2">
        <v>42069</v>
      </c>
      <c r="O381" s="2" t="str">
        <f>TEXT(Table13[[#This Row],[Order Date]],"dddd")</f>
        <v>Friday</v>
      </c>
      <c r="P381" s="2" t="str">
        <f>TEXT(Table13[[#This Row],[Order Date]],"mmmm")</f>
        <v>March</v>
      </c>
      <c r="Q381" s="2" t="str">
        <f>TEXT(Table13[[#This Row],[Order Date]],"yyyy")</f>
        <v>2015</v>
      </c>
      <c r="R381" s="2" t="str">
        <f>TEXT(Table13[[#This Row],[Order Date]], "mmmm yyyy")</f>
        <v>March 2015</v>
      </c>
      <c r="S381" s="2">
        <v>42071</v>
      </c>
      <c r="T381" s="1" t="s">
        <v>98</v>
      </c>
      <c r="U381" s="1">
        <f>Table13[[#This Row],[Ship Date]]-Table13[[#This Row],[Order Date]]</f>
        <v>2</v>
      </c>
      <c r="V381" s="1" t="str">
        <f>IF(Table13[[#This Row],[Days to Ship]]&lt;=1, "Fast", IF(Table13[[#This Row],[Days to Ship]]&lt;=3, "Meduim", "High"))</f>
        <v>Meduim</v>
      </c>
      <c r="W381" s="1">
        <v>63116</v>
      </c>
      <c r="X381" s="1" t="s">
        <v>32</v>
      </c>
      <c r="Y381" s="1" t="s">
        <v>410</v>
      </c>
      <c r="Z381" s="1" t="s">
        <v>306</v>
      </c>
      <c r="AA381" s="1" t="s">
        <v>2244</v>
      </c>
      <c r="AB381" s="1" t="s">
        <v>58</v>
      </c>
      <c r="AC381" s="1" t="s">
        <v>2236</v>
      </c>
      <c r="AD381" s="1" t="s">
        <v>51</v>
      </c>
      <c r="AE381" s="1" t="s">
        <v>53</v>
      </c>
      <c r="AF381" s="1"/>
      <c r="AK381" s="1"/>
    </row>
    <row r="382" spans="1:37" x14ac:dyDescent="0.35">
      <c r="A382" s="1">
        <v>689</v>
      </c>
      <c r="B382" s="1" t="str">
        <f>VLOOKUP(Table13[[#This Row],[Customer ID]],'Customer Lookup'!A:B,2,)</f>
        <v>Tommy Honeycutt</v>
      </c>
      <c r="C382" s="1">
        <v>88502</v>
      </c>
      <c r="D382" s="1" t="str">
        <f>_xlfn.XLOOKUP(Table13[[#This Row],[Product Sub-Category]],'Product Lookup'!A:A,'Product Lookup'!B:B)</f>
        <v>Computer Peripherals</v>
      </c>
      <c r="E382" s="1">
        <v>10</v>
      </c>
      <c r="F382" s="4">
        <v>1.7</v>
      </c>
      <c r="G382" s="4">
        <f>Table13[[#This Row],[Unit Price]]*Table13[[#This Row],[Quantity ordered]]</f>
        <v>17</v>
      </c>
      <c r="H382" s="1">
        <v>0.05</v>
      </c>
      <c r="I382" s="5">
        <v>0.05</v>
      </c>
      <c r="J3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2" s="6">
        <f>Table13[[#This Row],[Total Price(Before Discount)]]*Table13[[#This Row],[Discount]]</f>
        <v>0.85000000000000009</v>
      </c>
      <c r="L382" s="6">
        <f>Table13[[#This Row],[Total Price(Before Discount)]]-Table13[[#This Row],[Discount Amount]]</f>
        <v>16.149999999999999</v>
      </c>
      <c r="M382" s="6" t="str">
        <f>IF(Table13[[#This Row],[Total Price(After Discount)]]&gt;=5000, "High Order", "Low order")</f>
        <v>Low order</v>
      </c>
      <c r="N382" s="2">
        <v>42039</v>
      </c>
      <c r="O382" s="2" t="str">
        <f>TEXT(Table13[[#This Row],[Order Date]],"dddd")</f>
        <v>Wednesday</v>
      </c>
      <c r="P382" s="2" t="str">
        <f>TEXT(Table13[[#This Row],[Order Date]],"mmmm")</f>
        <v>February</v>
      </c>
      <c r="Q382" s="2" t="str">
        <f>TEXT(Table13[[#This Row],[Order Date]],"yyyy")</f>
        <v>2015</v>
      </c>
      <c r="R382" s="2" t="str">
        <f>TEXT(Table13[[#This Row],[Order Date]], "mmmm yyyy")</f>
        <v>February 2015</v>
      </c>
      <c r="S382" s="2">
        <v>42040</v>
      </c>
      <c r="T382" s="1" t="s">
        <v>50</v>
      </c>
      <c r="U382" s="1">
        <f>Table13[[#This Row],[Ship Date]]-Table13[[#This Row],[Order Date]]</f>
        <v>1</v>
      </c>
      <c r="V382" s="1" t="str">
        <f>IF(Table13[[#This Row],[Days to Ship]]&lt;=1, "Fast", IF(Table13[[#This Row],[Days to Ship]]&lt;=3, "Meduim", "High"))</f>
        <v>Fast</v>
      </c>
      <c r="W382" s="1">
        <v>63376</v>
      </c>
      <c r="X382" s="1" t="s">
        <v>32</v>
      </c>
      <c r="Y382" s="1" t="s">
        <v>411</v>
      </c>
      <c r="Z382" s="1" t="s">
        <v>306</v>
      </c>
      <c r="AA382" s="1" t="s">
        <v>1097</v>
      </c>
      <c r="AB382" s="1" t="s">
        <v>73</v>
      </c>
      <c r="AC382" s="1" t="s">
        <v>144</v>
      </c>
      <c r="AD382" s="1" t="s">
        <v>51</v>
      </c>
      <c r="AE382" s="1" t="s">
        <v>44</v>
      </c>
      <c r="AF382" s="1"/>
      <c r="AK382" s="1"/>
    </row>
    <row r="383" spans="1:37" x14ac:dyDescent="0.35">
      <c r="A383" s="1">
        <v>691</v>
      </c>
      <c r="B383" s="1" t="str">
        <f>VLOOKUP(Table13[[#This Row],[Customer ID]],'Customer Lookup'!A:B,2,)</f>
        <v>Alicia Curtis</v>
      </c>
      <c r="C383" s="1">
        <v>89915</v>
      </c>
      <c r="D383" s="1" t="str">
        <f>_xlfn.XLOOKUP(Table13[[#This Row],[Product Sub-Category]],'Product Lookup'!A:A,'Product Lookup'!B:B)</f>
        <v>Paper</v>
      </c>
      <c r="E383" s="1">
        <v>8</v>
      </c>
      <c r="F383" s="4">
        <v>6.48</v>
      </c>
      <c r="G383" s="4">
        <f>Table13[[#This Row],[Unit Price]]*Table13[[#This Row],[Quantity ordered]]</f>
        <v>51.84</v>
      </c>
      <c r="H383" s="1">
        <v>0.05</v>
      </c>
      <c r="I383" s="5">
        <v>0.05</v>
      </c>
      <c r="J3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3" s="6">
        <f>Table13[[#This Row],[Total Price(Before Discount)]]*Table13[[#This Row],[Discount]]</f>
        <v>2.5920000000000005</v>
      </c>
      <c r="L383" s="6">
        <f>Table13[[#This Row],[Total Price(Before Discount)]]-Table13[[#This Row],[Discount Amount]]</f>
        <v>49.248000000000005</v>
      </c>
      <c r="M383" s="6" t="str">
        <f>IF(Table13[[#This Row],[Total Price(After Discount)]]&gt;=5000, "High Order", "Low order")</f>
        <v>Low order</v>
      </c>
      <c r="N383" s="2">
        <v>42084</v>
      </c>
      <c r="O383" s="2" t="str">
        <f>TEXT(Table13[[#This Row],[Order Date]],"dddd")</f>
        <v>Saturday</v>
      </c>
      <c r="P383" s="2" t="str">
        <f>TEXT(Table13[[#This Row],[Order Date]],"mmmm")</f>
        <v>March</v>
      </c>
      <c r="Q383" s="2" t="str">
        <f>TEXT(Table13[[#This Row],[Order Date]],"yyyy")</f>
        <v>2015</v>
      </c>
      <c r="R383" s="2" t="str">
        <f>TEXT(Table13[[#This Row],[Order Date]], "mmmm yyyy")</f>
        <v>March 2015</v>
      </c>
      <c r="S383" s="2">
        <v>42085</v>
      </c>
      <c r="T383" s="1" t="s">
        <v>21</v>
      </c>
      <c r="U383" s="1">
        <f>Table13[[#This Row],[Ship Date]]-Table13[[#This Row],[Order Date]]</f>
        <v>1</v>
      </c>
      <c r="V383" s="1" t="str">
        <f>IF(Table13[[#This Row],[Days to Ship]]&lt;=1, "Fast", IF(Table13[[#This Row],[Days to Ship]]&lt;=3, "Meduim", "High"))</f>
        <v>Fast</v>
      </c>
      <c r="W383" s="1">
        <v>98408</v>
      </c>
      <c r="X383" s="1" t="s">
        <v>32</v>
      </c>
      <c r="Y383" s="1" t="s">
        <v>412</v>
      </c>
      <c r="Z383" s="1" t="s">
        <v>29</v>
      </c>
      <c r="AA383" s="1" t="s">
        <v>1097</v>
      </c>
      <c r="AB383" s="1" t="s">
        <v>58</v>
      </c>
      <c r="AC383" s="1" t="s">
        <v>83</v>
      </c>
      <c r="AD383" s="1" t="s">
        <v>42</v>
      </c>
      <c r="AE383" s="1" t="s">
        <v>53</v>
      </c>
      <c r="AF383" s="1"/>
      <c r="AK383" s="1"/>
    </row>
    <row r="384" spans="1:37" x14ac:dyDescent="0.35">
      <c r="A384" s="1">
        <v>693</v>
      </c>
      <c r="B384" s="1" t="str">
        <f>VLOOKUP(Table13[[#This Row],[Customer ID]],'Customer Lookup'!A:B,2,)</f>
        <v>Richard McClure</v>
      </c>
      <c r="C384" s="1">
        <v>87811</v>
      </c>
      <c r="D384" s="1" t="str">
        <f>_xlfn.XLOOKUP(Table13[[#This Row],[Product Sub-Category]],'Product Lookup'!A:A,'Product Lookup'!B:B)</f>
        <v>Bookcases</v>
      </c>
      <c r="E384" s="1">
        <v>7</v>
      </c>
      <c r="F384" s="4">
        <v>500.98</v>
      </c>
      <c r="G384" s="4">
        <f>Table13[[#This Row],[Unit Price]]*Table13[[#This Row],[Quantity ordered]]</f>
        <v>3506.86</v>
      </c>
      <c r="H384" s="1">
        <v>0.1</v>
      </c>
      <c r="I384" s="5">
        <v>0.1</v>
      </c>
      <c r="J3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4" s="6">
        <f>Table13[[#This Row],[Total Price(Before Discount)]]*Table13[[#This Row],[Discount]]</f>
        <v>350.68600000000004</v>
      </c>
      <c r="L384" s="6">
        <f>Table13[[#This Row],[Total Price(Before Discount)]]-Table13[[#This Row],[Discount Amount]]</f>
        <v>3156.174</v>
      </c>
      <c r="M384" s="6" t="str">
        <f>IF(Table13[[#This Row],[Total Price(After Discount)]]&gt;=5000, "High Order", "Low order")</f>
        <v>Low order</v>
      </c>
      <c r="N384" s="2">
        <v>42088</v>
      </c>
      <c r="O384" s="2" t="str">
        <f>TEXT(Table13[[#This Row],[Order Date]],"dddd")</f>
        <v>Wednesday</v>
      </c>
      <c r="P384" s="2" t="str">
        <f>TEXT(Table13[[#This Row],[Order Date]],"mmmm")</f>
        <v>March</v>
      </c>
      <c r="Q384" s="2" t="str">
        <f>TEXT(Table13[[#This Row],[Order Date]],"yyyy")</f>
        <v>2015</v>
      </c>
      <c r="R384" s="2" t="str">
        <f>TEXT(Table13[[#This Row],[Order Date]], "mmmm yyyy")</f>
        <v>March 2015</v>
      </c>
      <c r="S384" s="2">
        <v>42088</v>
      </c>
      <c r="T384" s="1" t="s">
        <v>98</v>
      </c>
      <c r="U384" s="1">
        <f>Table13[[#This Row],[Ship Date]]-Table13[[#This Row],[Order Date]]</f>
        <v>0</v>
      </c>
      <c r="V384" s="1" t="str">
        <f>IF(Table13[[#This Row],[Days to Ship]]&lt;=1, "Fast", IF(Table13[[#This Row],[Days to Ship]]&lt;=3, "Meduim", "High"))</f>
        <v>Fast</v>
      </c>
      <c r="W384" s="1">
        <v>80229</v>
      </c>
      <c r="X384" s="1" t="s">
        <v>32</v>
      </c>
      <c r="Y384" s="1" t="s">
        <v>413</v>
      </c>
      <c r="Z384" s="1" t="s">
        <v>194</v>
      </c>
      <c r="AA384" s="1" t="s">
        <v>1097</v>
      </c>
      <c r="AB384" s="1" t="s">
        <v>34</v>
      </c>
      <c r="AC384" s="1" t="s">
        <v>151</v>
      </c>
      <c r="AD384" s="1" t="s">
        <v>51</v>
      </c>
      <c r="AE384" s="1" t="s">
        <v>108</v>
      </c>
      <c r="AF384" s="1"/>
      <c r="AK384" s="1"/>
    </row>
    <row r="385" spans="1:37" x14ac:dyDescent="0.35">
      <c r="A385" s="1">
        <v>693</v>
      </c>
      <c r="B385" s="1" t="str">
        <f>VLOOKUP(Table13[[#This Row],[Customer ID]],'Customer Lookup'!A:B,2,)</f>
        <v>Richard McClure</v>
      </c>
      <c r="C385" s="1">
        <v>87812</v>
      </c>
      <c r="D385" s="1" t="str">
        <f>_xlfn.XLOOKUP(Table13[[#This Row],[Product Sub-Category]],'Product Lookup'!A:A,'Product Lookup'!B:B)</f>
        <v>Binders</v>
      </c>
      <c r="E385" s="1">
        <v>17</v>
      </c>
      <c r="F385" s="4">
        <v>5.34</v>
      </c>
      <c r="G385" s="4">
        <f>Table13[[#This Row],[Unit Price]]*Table13[[#This Row],[Quantity ordered]]</f>
        <v>90.78</v>
      </c>
      <c r="H385" s="1">
        <v>0.05</v>
      </c>
      <c r="I385" s="5">
        <v>0.05</v>
      </c>
      <c r="J3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5" s="6">
        <f>Table13[[#This Row],[Total Price(Before Discount)]]*Table13[[#This Row],[Discount]]</f>
        <v>4.5390000000000006</v>
      </c>
      <c r="L385" s="6">
        <f>Table13[[#This Row],[Total Price(Before Discount)]]-Table13[[#This Row],[Discount Amount]]</f>
        <v>86.241</v>
      </c>
      <c r="M385" s="6" t="str">
        <f>IF(Table13[[#This Row],[Total Price(After Discount)]]&gt;=5000, "High Order", "Low order")</f>
        <v>Low order</v>
      </c>
      <c r="N385" s="2">
        <v>42071</v>
      </c>
      <c r="O385" s="2" t="str">
        <f>TEXT(Table13[[#This Row],[Order Date]],"dddd")</f>
        <v>Sunday</v>
      </c>
      <c r="P385" s="2" t="str">
        <f>TEXT(Table13[[#This Row],[Order Date]],"mmmm")</f>
        <v>March</v>
      </c>
      <c r="Q385" s="2" t="str">
        <f>TEXT(Table13[[#This Row],[Order Date]],"yyyy")</f>
        <v>2015</v>
      </c>
      <c r="R385" s="2" t="str">
        <f>TEXT(Table13[[#This Row],[Order Date]], "mmmm yyyy")</f>
        <v>March 2015</v>
      </c>
      <c r="S385" s="2">
        <v>42078</v>
      </c>
      <c r="T385" s="1" t="s">
        <v>98</v>
      </c>
      <c r="U385" s="1">
        <f>Table13[[#This Row],[Ship Date]]-Table13[[#This Row],[Order Date]]</f>
        <v>7</v>
      </c>
      <c r="V385" s="1" t="str">
        <f>IF(Table13[[#This Row],[Days to Ship]]&lt;=1, "Fast", IF(Table13[[#This Row],[Days to Ship]]&lt;=3, "Meduim", "High"))</f>
        <v>High</v>
      </c>
      <c r="W385" s="1">
        <v>80229</v>
      </c>
      <c r="X385" s="1" t="s">
        <v>22</v>
      </c>
      <c r="Y385" s="1" t="s">
        <v>413</v>
      </c>
      <c r="Z385" s="1" t="s">
        <v>194</v>
      </c>
      <c r="AA385" s="1" t="s">
        <v>1097</v>
      </c>
      <c r="AB385" s="1" t="s">
        <v>58</v>
      </c>
      <c r="AC385" s="1" t="s">
        <v>2236</v>
      </c>
      <c r="AD385" s="1" t="s">
        <v>51</v>
      </c>
      <c r="AE385" s="1" t="s">
        <v>53</v>
      </c>
      <c r="AF385" s="1"/>
      <c r="AK385" s="1"/>
    </row>
    <row r="386" spans="1:37" x14ac:dyDescent="0.35">
      <c r="A386" s="1">
        <v>693</v>
      </c>
      <c r="B386" s="1" t="str">
        <f>VLOOKUP(Table13[[#This Row],[Customer ID]],'Customer Lookup'!A:B,2,)</f>
        <v>Richard McClure</v>
      </c>
      <c r="C386" s="1">
        <v>87812</v>
      </c>
      <c r="D386" s="1" t="str">
        <f>_xlfn.XLOOKUP(Table13[[#This Row],[Product Sub-Category]],'Product Lookup'!A:A,'Product Lookup'!B:B)</f>
        <v>Bookcases</v>
      </c>
      <c r="E386" s="1">
        <v>5</v>
      </c>
      <c r="F386" s="4">
        <v>140.97999999999999</v>
      </c>
      <c r="G386" s="4">
        <f>Table13[[#This Row],[Unit Price]]*Table13[[#This Row],[Quantity ordered]]</f>
        <v>704.9</v>
      </c>
      <c r="H386" s="1">
        <v>0.1</v>
      </c>
      <c r="I386" s="5">
        <v>0.1</v>
      </c>
      <c r="J3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6" s="6">
        <f>Table13[[#This Row],[Total Price(Before Discount)]]*Table13[[#This Row],[Discount]]</f>
        <v>70.489999999999995</v>
      </c>
      <c r="L386" s="6">
        <f>Table13[[#This Row],[Total Price(Before Discount)]]-Table13[[#This Row],[Discount Amount]]</f>
        <v>634.41</v>
      </c>
      <c r="M386" s="6" t="str">
        <f>IF(Table13[[#This Row],[Total Price(After Discount)]]&gt;=5000, "High Order", "Low order")</f>
        <v>Low order</v>
      </c>
      <c r="N386" s="2">
        <v>42071</v>
      </c>
      <c r="O386" s="2" t="str">
        <f>TEXT(Table13[[#This Row],[Order Date]],"dddd")</f>
        <v>Sunday</v>
      </c>
      <c r="P386" s="2" t="str">
        <f>TEXT(Table13[[#This Row],[Order Date]],"mmmm")</f>
        <v>March</v>
      </c>
      <c r="Q386" s="2" t="str">
        <f>TEXT(Table13[[#This Row],[Order Date]],"yyyy")</f>
        <v>2015</v>
      </c>
      <c r="R386" s="2" t="str">
        <f>TEXT(Table13[[#This Row],[Order Date]], "mmmm yyyy")</f>
        <v>March 2015</v>
      </c>
      <c r="S386" s="2">
        <v>42078</v>
      </c>
      <c r="T386" s="1" t="s">
        <v>98</v>
      </c>
      <c r="U386" s="1">
        <f>Table13[[#This Row],[Ship Date]]-Table13[[#This Row],[Order Date]]</f>
        <v>7</v>
      </c>
      <c r="V386" s="1" t="str">
        <f>IF(Table13[[#This Row],[Days to Ship]]&lt;=1, "Fast", IF(Table13[[#This Row],[Days to Ship]]&lt;=3, "Meduim", "High"))</f>
        <v>High</v>
      </c>
      <c r="W386" s="1">
        <v>80229</v>
      </c>
      <c r="X386" s="1" t="s">
        <v>32</v>
      </c>
      <c r="Y386" s="1" t="s">
        <v>413</v>
      </c>
      <c r="Z386" s="1" t="s">
        <v>194</v>
      </c>
      <c r="AA386" s="1" t="s">
        <v>1097</v>
      </c>
      <c r="AB386" s="1" t="s">
        <v>34</v>
      </c>
      <c r="AC386" s="1" t="s">
        <v>151</v>
      </c>
      <c r="AD386" s="1" t="s">
        <v>51</v>
      </c>
      <c r="AE386" s="1" t="s">
        <v>108</v>
      </c>
      <c r="AF386" s="1"/>
      <c r="AK386" s="1"/>
    </row>
    <row r="387" spans="1:37" x14ac:dyDescent="0.35">
      <c r="A387" s="1">
        <v>693</v>
      </c>
      <c r="B387" s="1" t="str">
        <f>VLOOKUP(Table13[[#This Row],[Customer ID]],'Customer Lookup'!A:B,2,)</f>
        <v>Richard McClure</v>
      </c>
      <c r="C387" s="1">
        <v>87812</v>
      </c>
      <c r="D387" s="1" t="str">
        <f>_xlfn.XLOOKUP(Table13[[#This Row],[Product Sub-Category]],'Product Lookup'!A:A,'Product Lookup'!B:B)</f>
        <v>Telephones</v>
      </c>
      <c r="E387" s="1">
        <v>11</v>
      </c>
      <c r="F387" s="4">
        <v>205.99</v>
      </c>
      <c r="G387" s="4">
        <f>Table13[[#This Row],[Unit Price]]*Table13[[#This Row],[Quantity ordered]]</f>
        <v>2265.8900000000003</v>
      </c>
      <c r="H387" s="1">
        <v>0.1</v>
      </c>
      <c r="I387" s="5">
        <v>0.1</v>
      </c>
      <c r="J3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7" s="6">
        <f>Table13[[#This Row],[Total Price(Before Discount)]]*Table13[[#This Row],[Discount]]</f>
        <v>226.58900000000006</v>
      </c>
      <c r="L387" s="6">
        <f>Table13[[#This Row],[Total Price(Before Discount)]]-Table13[[#This Row],[Discount Amount]]</f>
        <v>2039.3010000000004</v>
      </c>
      <c r="M387" s="6" t="str">
        <f>IF(Table13[[#This Row],[Total Price(After Discount)]]&gt;=5000, "High Order", "Low order")</f>
        <v>Low order</v>
      </c>
      <c r="N387" s="2">
        <v>42071</v>
      </c>
      <c r="O387" s="2" t="str">
        <f>TEXT(Table13[[#This Row],[Order Date]],"dddd")</f>
        <v>Sunday</v>
      </c>
      <c r="P387" s="2" t="str">
        <f>TEXT(Table13[[#This Row],[Order Date]],"mmmm")</f>
        <v>March</v>
      </c>
      <c r="Q387" s="2" t="str">
        <f>TEXT(Table13[[#This Row],[Order Date]],"yyyy")</f>
        <v>2015</v>
      </c>
      <c r="R387" s="2" t="str">
        <f>TEXT(Table13[[#This Row],[Order Date]], "mmmm yyyy")</f>
        <v>March 2015</v>
      </c>
      <c r="S387" s="2">
        <v>42078</v>
      </c>
      <c r="T387" s="1" t="s">
        <v>98</v>
      </c>
      <c r="U387" s="1">
        <f>Table13[[#This Row],[Ship Date]]-Table13[[#This Row],[Order Date]]</f>
        <v>7</v>
      </c>
      <c r="V387" s="1" t="str">
        <f>IF(Table13[[#This Row],[Days to Ship]]&lt;=1, "Fast", IF(Table13[[#This Row],[Days to Ship]]&lt;=3, "Meduim", "High"))</f>
        <v>High</v>
      </c>
      <c r="W387" s="1">
        <v>80229</v>
      </c>
      <c r="X387" s="1" t="s">
        <v>32</v>
      </c>
      <c r="Y387" s="1" t="s">
        <v>413</v>
      </c>
      <c r="Z387" s="1" t="s">
        <v>194</v>
      </c>
      <c r="AA387" s="1" t="s">
        <v>1097</v>
      </c>
      <c r="AB387" s="1" t="s">
        <v>73</v>
      </c>
      <c r="AC387" s="1" t="s">
        <v>2234</v>
      </c>
      <c r="AD387" s="1" t="s">
        <v>51</v>
      </c>
      <c r="AE387" s="1" t="s">
        <v>53</v>
      </c>
      <c r="AF387" s="1"/>
      <c r="AK387" s="1"/>
    </row>
    <row r="388" spans="1:37" x14ac:dyDescent="0.35">
      <c r="A388" s="1">
        <v>693</v>
      </c>
      <c r="B388" s="1" t="str">
        <f>VLOOKUP(Table13[[#This Row],[Customer ID]],'Customer Lookup'!A:B,2,)</f>
        <v>Richard McClure</v>
      </c>
      <c r="C388" s="1">
        <v>87813</v>
      </c>
      <c r="D388" s="1" t="str">
        <f>_xlfn.XLOOKUP(Table13[[#This Row],[Product Sub-Category]],'Product Lookup'!A:A,'Product Lookup'!B:B)</f>
        <v>Tables</v>
      </c>
      <c r="E388" s="1">
        <v>36</v>
      </c>
      <c r="F388" s="4">
        <v>230.98</v>
      </c>
      <c r="G388" s="4">
        <f>Table13[[#This Row],[Unit Price]]*Table13[[#This Row],[Quantity ordered]]</f>
        <v>8315.2799999999988</v>
      </c>
      <c r="H388" s="1">
        <v>0.1</v>
      </c>
      <c r="I388" s="5">
        <v>0.1</v>
      </c>
      <c r="J3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8" s="6">
        <f>Table13[[#This Row],[Total Price(Before Discount)]]*Table13[[#This Row],[Discount]]</f>
        <v>831.52799999999991</v>
      </c>
      <c r="L388" s="6">
        <f>Table13[[#This Row],[Total Price(Before Discount)]]-Table13[[#This Row],[Discount Amount]]</f>
        <v>7483.7519999999986</v>
      </c>
      <c r="M388" s="6" t="str">
        <f>IF(Table13[[#This Row],[Total Price(After Discount)]]&gt;=5000, "High Order", "Low order")</f>
        <v>High Order</v>
      </c>
      <c r="N388" s="2">
        <v>42129</v>
      </c>
      <c r="O388" s="2" t="str">
        <f>TEXT(Table13[[#This Row],[Order Date]],"dddd")</f>
        <v>Tuesday</v>
      </c>
      <c r="P388" s="2" t="str">
        <f>TEXT(Table13[[#This Row],[Order Date]],"mmmm")</f>
        <v>May</v>
      </c>
      <c r="Q388" s="2" t="str">
        <f>TEXT(Table13[[#This Row],[Order Date]],"yyyy")</f>
        <v>2015</v>
      </c>
      <c r="R388" s="2" t="str">
        <f>TEXT(Table13[[#This Row],[Order Date]], "mmmm yyyy")</f>
        <v>May 2015</v>
      </c>
      <c r="S388" s="2">
        <v>42131</v>
      </c>
      <c r="T388" s="1" t="s">
        <v>21</v>
      </c>
      <c r="U388" s="1">
        <f>Table13[[#This Row],[Ship Date]]-Table13[[#This Row],[Order Date]]</f>
        <v>2</v>
      </c>
      <c r="V388" s="1" t="str">
        <f>IF(Table13[[#This Row],[Days to Ship]]&lt;=1, "Fast", IF(Table13[[#This Row],[Days to Ship]]&lt;=3, "Meduim", "High"))</f>
        <v>Meduim</v>
      </c>
      <c r="W388" s="1">
        <v>80229</v>
      </c>
      <c r="X388" s="1" t="s">
        <v>32</v>
      </c>
      <c r="Y388" s="1" t="s">
        <v>413</v>
      </c>
      <c r="Z388" s="1" t="s">
        <v>194</v>
      </c>
      <c r="AA388" s="1" t="s">
        <v>2244</v>
      </c>
      <c r="AB388" s="1" t="s">
        <v>34</v>
      </c>
      <c r="AC388" s="1" t="s">
        <v>123</v>
      </c>
      <c r="AD388" s="1" t="s">
        <v>51</v>
      </c>
      <c r="AE388" s="1" t="s">
        <v>108</v>
      </c>
      <c r="AF388" s="1"/>
      <c r="AK388" s="1"/>
    </row>
    <row r="389" spans="1:37" x14ac:dyDescent="0.35">
      <c r="A389" s="1">
        <v>696</v>
      </c>
      <c r="B389" s="1" t="str">
        <f>VLOOKUP(Table13[[#This Row],[Customer ID]],'Customer Lookup'!A:B,2,)</f>
        <v>Johnny Reid</v>
      </c>
      <c r="C389" s="1">
        <v>89847</v>
      </c>
      <c r="D389" s="1" t="str">
        <f>_xlfn.XLOOKUP(Table13[[#This Row],[Product Sub-Category]],'Product Lookup'!A:A,'Product Lookup'!B:B)</f>
        <v>Computer Peripherals</v>
      </c>
      <c r="E389" s="1">
        <v>10</v>
      </c>
      <c r="F389" s="4">
        <v>8.1199999999999992</v>
      </c>
      <c r="G389" s="4">
        <f>Table13[[#This Row],[Unit Price]]*Table13[[#This Row],[Quantity ordered]]</f>
        <v>81.199999999999989</v>
      </c>
      <c r="H389" s="1">
        <v>0.05</v>
      </c>
      <c r="I389" s="5">
        <v>0.05</v>
      </c>
      <c r="J3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9" s="6">
        <f>Table13[[#This Row],[Total Price(Before Discount)]]*Table13[[#This Row],[Discount]]</f>
        <v>4.0599999999999996</v>
      </c>
      <c r="L389" s="6">
        <f>Table13[[#This Row],[Total Price(Before Discount)]]-Table13[[#This Row],[Discount Amount]]</f>
        <v>77.139999999999986</v>
      </c>
      <c r="M389" s="6" t="str">
        <f>IF(Table13[[#This Row],[Total Price(After Discount)]]&gt;=5000, "High Order", "Low order")</f>
        <v>Low order</v>
      </c>
      <c r="N389" s="2">
        <v>42090</v>
      </c>
      <c r="O389" s="2" t="str">
        <f>TEXT(Table13[[#This Row],[Order Date]],"dddd")</f>
        <v>Friday</v>
      </c>
      <c r="P389" s="2" t="str">
        <f>TEXT(Table13[[#This Row],[Order Date]],"mmmm")</f>
        <v>March</v>
      </c>
      <c r="Q389" s="2" t="str">
        <f>TEXT(Table13[[#This Row],[Order Date]],"yyyy")</f>
        <v>2015</v>
      </c>
      <c r="R389" s="2" t="str">
        <f>TEXT(Table13[[#This Row],[Order Date]], "mmmm yyyy")</f>
        <v>March 2015</v>
      </c>
      <c r="S389" s="2">
        <v>42091</v>
      </c>
      <c r="T389" s="1" t="s">
        <v>50</v>
      </c>
      <c r="U389" s="1">
        <f>Table13[[#This Row],[Ship Date]]-Table13[[#This Row],[Order Date]]</f>
        <v>1</v>
      </c>
      <c r="V389" s="1" t="str">
        <f>IF(Table13[[#This Row],[Days to Ship]]&lt;=1, "Fast", IF(Table13[[#This Row],[Days to Ship]]&lt;=3, "Meduim", "High"))</f>
        <v>Fast</v>
      </c>
      <c r="W389" s="1">
        <v>46307</v>
      </c>
      <c r="X389" s="1" t="s">
        <v>32</v>
      </c>
      <c r="Y389" s="1" t="s">
        <v>414</v>
      </c>
      <c r="Z389" s="1" t="s">
        <v>376</v>
      </c>
      <c r="AA389" s="1" t="s">
        <v>2244</v>
      </c>
      <c r="AB389" s="1" t="s">
        <v>73</v>
      </c>
      <c r="AC389" s="1" t="s">
        <v>144</v>
      </c>
      <c r="AD389" s="1" t="s">
        <v>81</v>
      </c>
      <c r="AE389" s="1" t="s">
        <v>44</v>
      </c>
      <c r="AF389" s="1"/>
      <c r="AK389" s="1"/>
    </row>
    <row r="390" spans="1:37" x14ac:dyDescent="0.35">
      <c r="A390" s="1">
        <v>696</v>
      </c>
      <c r="B390" s="1" t="str">
        <f>VLOOKUP(Table13[[#This Row],[Customer ID]],'Customer Lookup'!A:B,2,)</f>
        <v>Johnny Reid</v>
      </c>
      <c r="C390" s="1">
        <v>89847</v>
      </c>
      <c r="D390" s="1" t="str">
        <f>_xlfn.XLOOKUP(Table13[[#This Row],[Product Sub-Category]],'Product Lookup'!A:A,'Product Lookup'!B:B)</f>
        <v>Furnishings</v>
      </c>
      <c r="E390" s="1">
        <v>12</v>
      </c>
      <c r="F390" s="4">
        <v>51.65</v>
      </c>
      <c r="G390" s="4">
        <f>Table13[[#This Row],[Unit Price]]*Table13[[#This Row],[Quantity ordered]]</f>
        <v>619.79999999999995</v>
      </c>
      <c r="H390" s="1">
        <v>0.05</v>
      </c>
      <c r="I390" s="5">
        <v>0.05</v>
      </c>
      <c r="J3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0" s="6">
        <f>Table13[[#This Row],[Total Price(Before Discount)]]*Table13[[#This Row],[Discount]]</f>
        <v>30.99</v>
      </c>
      <c r="L390" s="6">
        <f>Table13[[#This Row],[Total Price(Before Discount)]]-Table13[[#This Row],[Discount Amount]]</f>
        <v>588.80999999999995</v>
      </c>
      <c r="M390" s="6" t="str">
        <f>IF(Table13[[#This Row],[Total Price(After Discount)]]&gt;=5000, "High Order", "Low order")</f>
        <v>Low order</v>
      </c>
      <c r="N390" s="2">
        <v>42090</v>
      </c>
      <c r="O390" s="2" t="str">
        <f>TEXT(Table13[[#This Row],[Order Date]],"dddd")</f>
        <v>Friday</v>
      </c>
      <c r="P390" s="2" t="str">
        <f>TEXT(Table13[[#This Row],[Order Date]],"mmmm")</f>
        <v>March</v>
      </c>
      <c r="Q390" s="2" t="str">
        <f>TEXT(Table13[[#This Row],[Order Date]],"yyyy")</f>
        <v>2015</v>
      </c>
      <c r="R390" s="2" t="str">
        <f>TEXT(Table13[[#This Row],[Order Date]], "mmmm yyyy")</f>
        <v>March 2015</v>
      </c>
      <c r="S390" s="2">
        <v>42091</v>
      </c>
      <c r="T390" s="1" t="s">
        <v>50</v>
      </c>
      <c r="U390" s="1">
        <f>Table13[[#This Row],[Ship Date]]-Table13[[#This Row],[Order Date]]</f>
        <v>1</v>
      </c>
      <c r="V390" s="1" t="str">
        <f>IF(Table13[[#This Row],[Days to Ship]]&lt;=1, "Fast", IF(Table13[[#This Row],[Days to Ship]]&lt;=3, "Meduim", "High"))</f>
        <v>Fast</v>
      </c>
      <c r="W390" s="1">
        <v>46307</v>
      </c>
      <c r="X390" s="1" t="s">
        <v>32</v>
      </c>
      <c r="Y390" s="1" t="s">
        <v>414</v>
      </c>
      <c r="Z390" s="1" t="s">
        <v>376</v>
      </c>
      <c r="AA390" s="1" t="s">
        <v>2244</v>
      </c>
      <c r="AB390" s="1" t="s">
        <v>34</v>
      </c>
      <c r="AC390" s="1" t="s">
        <v>52</v>
      </c>
      <c r="AD390" s="1" t="s">
        <v>81</v>
      </c>
      <c r="AE390" s="1" t="s">
        <v>75</v>
      </c>
      <c r="AF390" s="1"/>
      <c r="AK390" s="1"/>
    </row>
    <row r="391" spans="1:37" x14ac:dyDescent="0.35">
      <c r="A391" s="1">
        <v>696</v>
      </c>
      <c r="B391" s="1" t="str">
        <f>VLOOKUP(Table13[[#This Row],[Customer ID]],'Customer Lookup'!A:B,2,)</f>
        <v>Johnny Reid</v>
      </c>
      <c r="C391" s="1">
        <v>89848</v>
      </c>
      <c r="D391" s="1" t="str">
        <f>_xlfn.XLOOKUP(Table13[[#This Row],[Product Sub-Category]],'Product Lookup'!A:A,'Product Lookup'!B:B)</f>
        <v>Computer Peripherals</v>
      </c>
      <c r="E391" s="1">
        <v>9</v>
      </c>
      <c r="F391" s="4">
        <v>40.479999999999997</v>
      </c>
      <c r="G391" s="4">
        <f>Table13[[#This Row],[Unit Price]]*Table13[[#This Row],[Quantity ordered]]</f>
        <v>364.32</v>
      </c>
      <c r="H391" s="1">
        <v>0.05</v>
      </c>
      <c r="I391" s="5">
        <v>0.05</v>
      </c>
      <c r="J3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1" s="6">
        <f>Table13[[#This Row],[Total Price(Before Discount)]]*Table13[[#This Row],[Discount]]</f>
        <v>18.216000000000001</v>
      </c>
      <c r="L391" s="6">
        <f>Table13[[#This Row],[Total Price(Before Discount)]]-Table13[[#This Row],[Discount Amount]]</f>
        <v>346.10399999999998</v>
      </c>
      <c r="M391" s="6" t="str">
        <f>IF(Table13[[#This Row],[Total Price(After Discount)]]&gt;=5000, "High Order", "Low order")</f>
        <v>Low order</v>
      </c>
      <c r="N391" s="2">
        <v>42101</v>
      </c>
      <c r="O391" s="2" t="str">
        <f>TEXT(Table13[[#This Row],[Order Date]],"dddd")</f>
        <v>Tuesday</v>
      </c>
      <c r="P391" s="2" t="str">
        <f>TEXT(Table13[[#This Row],[Order Date]],"mmmm")</f>
        <v>April</v>
      </c>
      <c r="Q391" s="2" t="str">
        <f>TEXT(Table13[[#This Row],[Order Date]],"yyyy")</f>
        <v>2015</v>
      </c>
      <c r="R391" s="2" t="str">
        <f>TEXT(Table13[[#This Row],[Order Date]], "mmmm yyyy")</f>
        <v>April 2015</v>
      </c>
      <c r="S391" s="2">
        <v>42103</v>
      </c>
      <c r="T391" s="1" t="s">
        <v>98</v>
      </c>
      <c r="U391" s="1">
        <f>Table13[[#This Row],[Ship Date]]-Table13[[#This Row],[Order Date]]</f>
        <v>2</v>
      </c>
      <c r="V391" s="1" t="str">
        <f>IF(Table13[[#This Row],[Days to Ship]]&lt;=1, "Fast", IF(Table13[[#This Row],[Days to Ship]]&lt;=3, "Meduim", "High"))</f>
        <v>Meduim</v>
      </c>
      <c r="W391" s="1">
        <v>46307</v>
      </c>
      <c r="X391" s="1" t="s">
        <v>32</v>
      </c>
      <c r="Y391" s="1" t="s">
        <v>414</v>
      </c>
      <c r="Z391" s="1" t="s">
        <v>376</v>
      </c>
      <c r="AA391" s="1" t="s">
        <v>2244</v>
      </c>
      <c r="AB391" s="1" t="s">
        <v>73</v>
      </c>
      <c r="AC391" s="1" t="s">
        <v>144</v>
      </c>
      <c r="AD391" s="1" t="s">
        <v>81</v>
      </c>
      <c r="AE391" s="1" t="s">
        <v>53</v>
      </c>
      <c r="AF391" s="1"/>
      <c r="AK391" s="1"/>
    </row>
    <row r="392" spans="1:37" x14ac:dyDescent="0.35">
      <c r="A392" s="1">
        <v>697</v>
      </c>
      <c r="B392" s="1" t="str">
        <f>VLOOKUP(Table13[[#This Row],[Customer ID]],'Customer Lookup'!A:B,2,)</f>
        <v>Adam G Sawyer</v>
      </c>
      <c r="C392" s="1">
        <v>89847</v>
      </c>
      <c r="D392" s="1" t="str">
        <f>_xlfn.XLOOKUP(Table13[[#This Row],[Product Sub-Category]],'Product Lookup'!A:A,'Product Lookup'!B:B)</f>
        <v>Telephones</v>
      </c>
      <c r="E392" s="1">
        <v>10</v>
      </c>
      <c r="F392" s="4">
        <v>175.99</v>
      </c>
      <c r="G392" s="4">
        <f>Table13[[#This Row],[Unit Price]]*Table13[[#This Row],[Quantity ordered]]</f>
        <v>1759.9</v>
      </c>
      <c r="H392" s="1">
        <v>0.1</v>
      </c>
      <c r="I392" s="5">
        <v>0.1</v>
      </c>
      <c r="J3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92" s="6">
        <f>Table13[[#This Row],[Total Price(Before Discount)]]*Table13[[#This Row],[Discount]]</f>
        <v>175.99</v>
      </c>
      <c r="L392" s="6">
        <f>Table13[[#This Row],[Total Price(Before Discount)]]-Table13[[#This Row],[Discount Amount]]</f>
        <v>1583.91</v>
      </c>
      <c r="M392" s="6" t="str">
        <f>IF(Table13[[#This Row],[Total Price(After Discount)]]&gt;=5000, "High Order", "Low order")</f>
        <v>Low order</v>
      </c>
      <c r="N392" s="2">
        <v>42090</v>
      </c>
      <c r="O392" s="2" t="str">
        <f>TEXT(Table13[[#This Row],[Order Date]],"dddd")</f>
        <v>Friday</v>
      </c>
      <c r="P392" s="2" t="str">
        <f>TEXT(Table13[[#This Row],[Order Date]],"mmmm")</f>
        <v>March</v>
      </c>
      <c r="Q392" s="2" t="str">
        <f>TEXT(Table13[[#This Row],[Order Date]],"yyyy")</f>
        <v>2015</v>
      </c>
      <c r="R392" s="2" t="str">
        <f>TEXT(Table13[[#This Row],[Order Date]], "mmmm yyyy")</f>
        <v>March 2015</v>
      </c>
      <c r="S392" s="2">
        <v>42091</v>
      </c>
      <c r="T392" s="1" t="s">
        <v>50</v>
      </c>
      <c r="U392" s="1">
        <f>Table13[[#This Row],[Ship Date]]-Table13[[#This Row],[Order Date]]</f>
        <v>1</v>
      </c>
      <c r="V392" s="1" t="str">
        <f>IF(Table13[[#This Row],[Days to Ship]]&lt;=1, "Fast", IF(Table13[[#This Row],[Days to Ship]]&lt;=3, "Meduim", "High"))</f>
        <v>Fast</v>
      </c>
      <c r="W392" s="1">
        <v>46312</v>
      </c>
      <c r="X392" s="1" t="s">
        <v>32</v>
      </c>
      <c r="Y392" s="1" t="s">
        <v>415</v>
      </c>
      <c r="Z392" s="1" t="s">
        <v>376</v>
      </c>
      <c r="AA392" s="1" t="s">
        <v>2244</v>
      </c>
      <c r="AB392" s="1" t="s">
        <v>73</v>
      </c>
      <c r="AC392" s="1" t="s">
        <v>2234</v>
      </c>
      <c r="AD392" s="1" t="s">
        <v>81</v>
      </c>
      <c r="AE392" s="1" t="s">
        <v>53</v>
      </c>
      <c r="AF392" s="1"/>
      <c r="AK392" s="1"/>
    </row>
    <row r="393" spans="1:37" x14ac:dyDescent="0.35">
      <c r="A393" s="1">
        <v>697</v>
      </c>
      <c r="B393" s="1" t="str">
        <f>VLOOKUP(Table13[[#This Row],[Customer ID]],'Customer Lookup'!A:B,2,)</f>
        <v>Adam G Sawyer</v>
      </c>
      <c r="C393" s="1">
        <v>89849</v>
      </c>
      <c r="D393" s="1" t="str">
        <f>_xlfn.XLOOKUP(Table13[[#This Row],[Product Sub-Category]],'Product Lookup'!A:A,'Product Lookup'!B:B)</f>
        <v>Appliances</v>
      </c>
      <c r="E393" s="1">
        <v>20</v>
      </c>
      <c r="F393" s="4">
        <v>14.81</v>
      </c>
      <c r="G393" s="4">
        <f>Table13[[#This Row],[Unit Price]]*Table13[[#This Row],[Quantity ordered]]</f>
        <v>296.2</v>
      </c>
      <c r="H393" s="1">
        <v>0.05</v>
      </c>
      <c r="I393" s="5">
        <v>0.05</v>
      </c>
      <c r="J3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3" s="6">
        <f>Table13[[#This Row],[Total Price(Before Discount)]]*Table13[[#This Row],[Discount]]</f>
        <v>14.81</v>
      </c>
      <c r="L393" s="6">
        <f>Table13[[#This Row],[Total Price(Before Discount)]]-Table13[[#This Row],[Discount Amount]]</f>
        <v>281.39</v>
      </c>
      <c r="M393" s="6" t="str">
        <f>IF(Table13[[#This Row],[Total Price(After Discount)]]&gt;=5000, "High Order", "Low order")</f>
        <v>Low order</v>
      </c>
      <c r="N393" s="2">
        <v>42042</v>
      </c>
      <c r="O393" s="2" t="str">
        <f>TEXT(Table13[[#This Row],[Order Date]],"dddd")</f>
        <v>Saturday</v>
      </c>
      <c r="P393" s="2" t="str">
        <f>TEXT(Table13[[#This Row],[Order Date]],"mmmm")</f>
        <v>February</v>
      </c>
      <c r="Q393" s="2" t="str">
        <f>TEXT(Table13[[#This Row],[Order Date]],"yyyy")</f>
        <v>2015</v>
      </c>
      <c r="R393" s="2" t="str">
        <f>TEXT(Table13[[#This Row],[Order Date]], "mmmm yyyy")</f>
        <v>February 2015</v>
      </c>
      <c r="S393" s="2">
        <v>42044</v>
      </c>
      <c r="T393" s="1" t="s">
        <v>41</v>
      </c>
      <c r="U393" s="1">
        <f>Table13[[#This Row],[Ship Date]]-Table13[[#This Row],[Order Date]]</f>
        <v>2</v>
      </c>
      <c r="V393" s="1" t="str">
        <f>IF(Table13[[#This Row],[Days to Ship]]&lt;=1, "Fast", IF(Table13[[#This Row],[Days to Ship]]&lt;=3, "Meduim", "High"))</f>
        <v>Meduim</v>
      </c>
      <c r="W393" s="1">
        <v>46312</v>
      </c>
      <c r="X393" s="1" t="s">
        <v>32</v>
      </c>
      <c r="Y393" s="1" t="s">
        <v>415</v>
      </c>
      <c r="Z393" s="1" t="s">
        <v>376</v>
      </c>
      <c r="AA393" s="1" t="s">
        <v>1097</v>
      </c>
      <c r="AB393" s="1" t="s">
        <v>58</v>
      </c>
      <c r="AC393" s="1" t="s">
        <v>196</v>
      </c>
      <c r="AD393" s="1" t="s">
        <v>81</v>
      </c>
      <c r="AE393" s="1" t="s">
        <v>53</v>
      </c>
      <c r="AF393" s="1"/>
      <c r="AK393" s="1"/>
    </row>
    <row r="394" spans="1:37" x14ac:dyDescent="0.35">
      <c r="A394" s="1">
        <v>698</v>
      </c>
      <c r="B394" s="1" t="str">
        <f>VLOOKUP(Table13[[#This Row],[Customer ID]],'Customer Lookup'!A:B,2,)</f>
        <v>Nelson Hensley</v>
      </c>
      <c r="C394" s="1">
        <v>32869</v>
      </c>
      <c r="D394" s="1" t="str">
        <f>_xlfn.XLOOKUP(Table13[[#This Row],[Product Sub-Category]],'Product Lookup'!A:A,'Product Lookup'!B:B)</f>
        <v>Computer Peripherals</v>
      </c>
      <c r="E394" s="1">
        <v>41</v>
      </c>
      <c r="F394" s="4">
        <v>8.1199999999999992</v>
      </c>
      <c r="G394" s="4">
        <f>Table13[[#This Row],[Unit Price]]*Table13[[#This Row],[Quantity ordered]]</f>
        <v>332.91999999999996</v>
      </c>
      <c r="H394" s="1">
        <v>0.05</v>
      </c>
      <c r="I394" s="5">
        <v>0.05</v>
      </c>
      <c r="J3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4" s="6">
        <f>Table13[[#This Row],[Total Price(Before Discount)]]*Table13[[#This Row],[Discount]]</f>
        <v>16.645999999999997</v>
      </c>
      <c r="L394" s="6">
        <f>Table13[[#This Row],[Total Price(Before Discount)]]-Table13[[#This Row],[Discount Amount]]</f>
        <v>316.27399999999994</v>
      </c>
      <c r="M394" s="6" t="str">
        <f>IF(Table13[[#This Row],[Total Price(After Discount)]]&gt;=5000, "High Order", "Low order")</f>
        <v>Low order</v>
      </c>
      <c r="N394" s="2">
        <v>42090</v>
      </c>
      <c r="O394" s="2" t="str">
        <f>TEXT(Table13[[#This Row],[Order Date]],"dddd")</f>
        <v>Friday</v>
      </c>
      <c r="P394" s="2" t="str">
        <f>TEXT(Table13[[#This Row],[Order Date]],"mmmm")</f>
        <v>March</v>
      </c>
      <c r="Q394" s="2" t="str">
        <f>TEXT(Table13[[#This Row],[Order Date]],"yyyy")</f>
        <v>2015</v>
      </c>
      <c r="R394" s="2" t="str">
        <f>TEXT(Table13[[#This Row],[Order Date]], "mmmm yyyy")</f>
        <v>March 2015</v>
      </c>
      <c r="S394" s="2">
        <v>42091</v>
      </c>
      <c r="T394" s="1" t="s">
        <v>50</v>
      </c>
      <c r="U394" s="1">
        <f>Table13[[#This Row],[Ship Date]]-Table13[[#This Row],[Order Date]]</f>
        <v>1</v>
      </c>
      <c r="V394" s="1" t="str">
        <f>IF(Table13[[#This Row],[Days to Ship]]&lt;=1, "Fast", IF(Table13[[#This Row],[Days to Ship]]&lt;=3, "Meduim", "High"))</f>
        <v>Fast</v>
      </c>
      <c r="W394" s="1">
        <v>98105</v>
      </c>
      <c r="X394" s="1" t="s">
        <v>32</v>
      </c>
      <c r="Y394" s="1" t="s">
        <v>160</v>
      </c>
      <c r="Z394" s="1" t="s">
        <v>29</v>
      </c>
      <c r="AA394" s="1" t="s">
        <v>1097</v>
      </c>
      <c r="AB394" s="1" t="s">
        <v>73</v>
      </c>
      <c r="AC394" s="1" t="s">
        <v>144</v>
      </c>
      <c r="AD394" s="1" t="s">
        <v>81</v>
      </c>
      <c r="AE394" s="1" t="s">
        <v>44</v>
      </c>
      <c r="AF394" s="1"/>
      <c r="AK394" s="1"/>
    </row>
    <row r="395" spans="1:37" x14ac:dyDescent="0.35">
      <c r="A395" s="1">
        <v>698</v>
      </c>
      <c r="B395" s="1" t="str">
        <f>VLOOKUP(Table13[[#This Row],[Customer ID]],'Customer Lookup'!A:B,2,)</f>
        <v>Nelson Hensley</v>
      </c>
      <c r="C395" s="1">
        <v>32869</v>
      </c>
      <c r="D395" s="1" t="str">
        <f>_xlfn.XLOOKUP(Table13[[#This Row],[Product Sub-Category]],'Product Lookup'!A:A,'Product Lookup'!B:B)</f>
        <v>Furnishings</v>
      </c>
      <c r="E395" s="1">
        <v>49</v>
      </c>
      <c r="F395" s="4">
        <v>51.65</v>
      </c>
      <c r="G395" s="4">
        <f>Table13[[#This Row],[Unit Price]]*Table13[[#This Row],[Quantity ordered]]</f>
        <v>2530.85</v>
      </c>
      <c r="H395" s="1">
        <v>0.05</v>
      </c>
      <c r="I395" s="5">
        <v>0.05</v>
      </c>
      <c r="J3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5" s="6">
        <f>Table13[[#This Row],[Total Price(Before Discount)]]*Table13[[#This Row],[Discount]]</f>
        <v>126.5425</v>
      </c>
      <c r="L395" s="6">
        <f>Table13[[#This Row],[Total Price(Before Discount)]]-Table13[[#This Row],[Discount Amount]]</f>
        <v>2404.3074999999999</v>
      </c>
      <c r="M395" s="6" t="str">
        <f>IF(Table13[[#This Row],[Total Price(After Discount)]]&gt;=5000, "High Order", "Low order")</f>
        <v>Low order</v>
      </c>
      <c r="N395" s="2">
        <v>42090</v>
      </c>
      <c r="O395" s="2" t="str">
        <f>TEXT(Table13[[#This Row],[Order Date]],"dddd")</f>
        <v>Friday</v>
      </c>
      <c r="P395" s="2" t="str">
        <f>TEXT(Table13[[#This Row],[Order Date]],"mmmm")</f>
        <v>March</v>
      </c>
      <c r="Q395" s="2" t="str">
        <f>TEXT(Table13[[#This Row],[Order Date]],"yyyy")</f>
        <v>2015</v>
      </c>
      <c r="R395" s="2" t="str">
        <f>TEXT(Table13[[#This Row],[Order Date]], "mmmm yyyy")</f>
        <v>March 2015</v>
      </c>
      <c r="S395" s="2">
        <v>42091</v>
      </c>
      <c r="T395" s="1" t="s">
        <v>50</v>
      </c>
      <c r="U395" s="1">
        <f>Table13[[#This Row],[Ship Date]]-Table13[[#This Row],[Order Date]]</f>
        <v>1</v>
      </c>
      <c r="V395" s="1" t="str">
        <f>IF(Table13[[#This Row],[Days to Ship]]&lt;=1, "Fast", IF(Table13[[#This Row],[Days to Ship]]&lt;=3, "Meduim", "High"))</f>
        <v>Fast</v>
      </c>
      <c r="W395" s="1">
        <v>98105</v>
      </c>
      <c r="X395" s="1" t="s">
        <v>32</v>
      </c>
      <c r="Y395" s="1" t="s">
        <v>160</v>
      </c>
      <c r="Z395" s="1" t="s">
        <v>29</v>
      </c>
      <c r="AA395" s="1" t="s">
        <v>1097</v>
      </c>
      <c r="AB395" s="1" t="s">
        <v>34</v>
      </c>
      <c r="AC395" s="1" t="s">
        <v>52</v>
      </c>
      <c r="AD395" s="1" t="s">
        <v>81</v>
      </c>
      <c r="AE395" s="1" t="s">
        <v>75</v>
      </c>
      <c r="AF395" s="1"/>
      <c r="AK395" s="1"/>
    </row>
    <row r="396" spans="1:37" x14ac:dyDescent="0.35">
      <c r="A396" s="1">
        <v>698</v>
      </c>
      <c r="B396" s="1" t="str">
        <f>VLOOKUP(Table13[[#This Row],[Customer ID]],'Customer Lookup'!A:B,2,)</f>
        <v>Nelson Hensley</v>
      </c>
      <c r="C396" s="1">
        <v>32869</v>
      </c>
      <c r="D396" s="1" t="str">
        <f>_xlfn.XLOOKUP(Table13[[#This Row],[Product Sub-Category]],'Product Lookup'!A:A,'Product Lookup'!B:B)</f>
        <v>Telephones</v>
      </c>
      <c r="E396" s="1">
        <v>39</v>
      </c>
      <c r="F396" s="4">
        <v>175.99</v>
      </c>
      <c r="G396" s="4">
        <f>Table13[[#This Row],[Unit Price]]*Table13[[#This Row],[Quantity ordered]]</f>
        <v>6863.6100000000006</v>
      </c>
      <c r="H396" s="1">
        <v>0.1</v>
      </c>
      <c r="I396" s="5">
        <v>0.1</v>
      </c>
      <c r="J3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96" s="6">
        <f>Table13[[#This Row],[Total Price(Before Discount)]]*Table13[[#This Row],[Discount]]</f>
        <v>686.3610000000001</v>
      </c>
      <c r="L396" s="6">
        <f>Table13[[#This Row],[Total Price(Before Discount)]]-Table13[[#This Row],[Discount Amount]]</f>
        <v>6177.2490000000007</v>
      </c>
      <c r="M396" s="6" t="str">
        <f>IF(Table13[[#This Row],[Total Price(After Discount)]]&gt;=5000, "High Order", "Low order")</f>
        <v>High Order</v>
      </c>
      <c r="N396" s="2">
        <v>42090</v>
      </c>
      <c r="O396" s="2" t="str">
        <f>TEXT(Table13[[#This Row],[Order Date]],"dddd")</f>
        <v>Friday</v>
      </c>
      <c r="P396" s="2" t="str">
        <f>TEXT(Table13[[#This Row],[Order Date]],"mmmm")</f>
        <v>March</v>
      </c>
      <c r="Q396" s="2" t="str">
        <f>TEXT(Table13[[#This Row],[Order Date]],"yyyy")</f>
        <v>2015</v>
      </c>
      <c r="R396" s="2" t="str">
        <f>TEXT(Table13[[#This Row],[Order Date]], "mmmm yyyy")</f>
        <v>March 2015</v>
      </c>
      <c r="S396" s="2">
        <v>42091</v>
      </c>
      <c r="T396" s="1" t="s">
        <v>50</v>
      </c>
      <c r="U396" s="1">
        <f>Table13[[#This Row],[Ship Date]]-Table13[[#This Row],[Order Date]]</f>
        <v>1</v>
      </c>
      <c r="V396" s="1" t="str">
        <f>IF(Table13[[#This Row],[Days to Ship]]&lt;=1, "Fast", IF(Table13[[#This Row],[Days to Ship]]&lt;=3, "Meduim", "High"))</f>
        <v>Fast</v>
      </c>
      <c r="W396" s="1">
        <v>98105</v>
      </c>
      <c r="X396" s="1" t="s">
        <v>32</v>
      </c>
      <c r="Y396" s="1" t="s">
        <v>160</v>
      </c>
      <c r="Z396" s="1" t="s">
        <v>29</v>
      </c>
      <c r="AA396" s="1" t="s">
        <v>1097</v>
      </c>
      <c r="AB396" s="1" t="s">
        <v>73</v>
      </c>
      <c r="AC396" s="1" t="s">
        <v>2234</v>
      </c>
      <c r="AD396" s="1" t="s">
        <v>81</v>
      </c>
      <c r="AE396" s="1" t="s">
        <v>53</v>
      </c>
      <c r="AF396" s="1"/>
      <c r="AK396" s="1"/>
    </row>
    <row r="397" spans="1:37" x14ac:dyDescent="0.35">
      <c r="A397" s="1">
        <v>698</v>
      </c>
      <c r="B397" s="1" t="str">
        <f>VLOOKUP(Table13[[#This Row],[Customer ID]],'Customer Lookup'!A:B,2,)</f>
        <v>Nelson Hensley</v>
      </c>
      <c r="C397" s="1">
        <v>8994</v>
      </c>
      <c r="D397" s="1" t="str">
        <f>_xlfn.XLOOKUP(Table13[[#This Row],[Product Sub-Category]],'Product Lookup'!A:A,'Product Lookup'!B:B)</f>
        <v>Computer Peripherals</v>
      </c>
      <c r="E397" s="1">
        <v>36</v>
      </c>
      <c r="F397" s="4">
        <v>40.479999999999997</v>
      </c>
      <c r="G397" s="4">
        <f>Table13[[#This Row],[Unit Price]]*Table13[[#This Row],[Quantity ordered]]</f>
        <v>1457.28</v>
      </c>
      <c r="H397" s="1">
        <v>0.05</v>
      </c>
      <c r="I397" s="5">
        <v>0.05</v>
      </c>
      <c r="J3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7" s="6">
        <f>Table13[[#This Row],[Total Price(Before Discount)]]*Table13[[#This Row],[Discount]]</f>
        <v>72.864000000000004</v>
      </c>
      <c r="L397" s="6">
        <f>Table13[[#This Row],[Total Price(Before Discount)]]-Table13[[#This Row],[Discount Amount]]</f>
        <v>1384.4159999999999</v>
      </c>
      <c r="M397" s="6" t="str">
        <f>IF(Table13[[#This Row],[Total Price(After Discount)]]&gt;=5000, "High Order", "Low order")</f>
        <v>Low order</v>
      </c>
      <c r="N397" s="2">
        <v>42101</v>
      </c>
      <c r="O397" s="2" t="str">
        <f>TEXT(Table13[[#This Row],[Order Date]],"dddd")</f>
        <v>Tuesday</v>
      </c>
      <c r="P397" s="2" t="str">
        <f>TEXT(Table13[[#This Row],[Order Date]],"mmmm")</f>
        <v>April</v>
      </c>
      <c r="Q397" s="2" t="str">
        <f>TEXT(Table13[[#This Row],[Order Date]],"yyyy")</f>
        <v>2015</v>
      </c>
      <c r="R397" s="2" t="str">
        <f>TEXT(Table13[[#This Row],[Order Date]], "mmmm yyyy")</f>
        <v>April 2015</v>
      </c>
      <c r="S397" s="2">
        <v>42103</v>
      </c>
      <c r="T397" s="1" t="s">
        <v>98</v>
      </c>
      <c r="U397" s="1">
        <f>Table13[[#This Row],[Ship Date]]-Table13[[#This Row],[Order Date]]</f>
        <v>2</v>
      </c>
      <c r="V397" s="1" t="str">
        <f>IF(Table13[[#This Row],[Days to Ship]]&lt;=1, "Fast", IF(Table13[[#This Row],[Days to Ship]]&lt;=3, "Meduim", "High"))</f>
        <v>Meduim</v>
      </c>
      <c r="W397" s="1">
        <v>98105</v>
      </c>
      <c r="X397" s="1" t="s">
        <v>32</v>
      </c>
      <c r="Y397" s="1" t="s">
        <v>160</v>
      </c>
      <c r="Z397" s="1" t="s">
        <v>29</v>
      </c>
      <c r="AA397" s="1" t="s">
        <v>1097</v>
      </c>
      <c r="AB397" s="1" t="s">
        <v>73</v>
      </c>
      <c r="AC397" s="1" t="s">
        <v>144</v>
      </c>
      <c r="AD397" s="1" t="s">
        <v>81</v>
      </c>
      <c r="AE397" s="1" t="s">
        <v>53</v>
      </c>
      <c r="AF397" s="1"/>
      <c r="AK397" s="1"/>
    </row>
    <row r="398" spans="1:37" x14ac:dyDescent="0.35">
      <c r="A398" s="1">
        <v>698</v>
      </c>
      <c r="B398" s="1" t="str">
        <f>VLOOKUP(Table13[[#This Row],[Customer ID]],'Customer Lookup'!A:B,2,)</f>
        <v>Nelson Hensley</v>
      </c>
      <c r="C398" s="1">
        <v>53410</v>
      </c>
      <c r="D398" s="1" t="str">
        <f>_xlfn.XLOOKUP(Table13[[#This Row],[Product Sub-Category]],'Product Lookup'!A:A,'Product Lookup'!B:B)</f>
        <v>Appliances</v>
      </c>
      <c r="E398" s="1">
        <v>79</v>
      </c>
      <c r="F398" s="4">
        <v>14.81</v>
      </c>
      <c r="G398" s="4">
        <f>Table13[[#This Row],[Unit Price]]*Table13[[#This Row],[Quantity ordered]]</f>
        <v>1169.99</v>
      </c>
      <c r="H398" s="1">
        <v>0.05</v>
      </c>
      <c r="I398" s="5">
        <v>0.05</v>
      </c>
      <c r="J3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8" s="6">
        <f>Table13[[#This Row],[Total Price(Before Discount)]]*Table13[[#This Row],[Discount]]</f>
        <v>58.499500000000005</v>
      </c>
      <c r="L398" s="6">
        <f>Table13[[#This Row],[Total Price(Before Discount)]]-Table13[[#This Row],[Discount Amount]]</f>
        <v>1111.4905000000001</v>
      </c>
      <c r="M398" s="6" t="str">
        <f>IF(Table13[[#This Row],[Total Price(After Discount)]]&gt;=5000, "High Order", "Low order")</f>
        <v>Low order</v>
      </c>
      <c r="N398" s="2">
        <v>42042</v>
      </c>
      <c r="O398" s="2" t="str">
        <f>TEXT(Table13[[#This Row],[Order Date]],"dddd")</f>
        <v>Saturday</v>
      </c>
      <c r="P398" s="2" t="str">
        <f>TEXT(Table13[[#This Row],[Order Date]],"mmmm")</f>
        <v>February</v>
      </c>
      <c r="Q398" s="2" t="str">
        <f>TEXT(Table13[[#This Row],[Order Date]],"yyyy")</f>
        <v>2015</v>
      </c>
      <c r="R398" s="2" t="str">
        <f>TEXT(Table13[[#This Row],[Order Date]], "mmmm yyyy")</f>
        <v>February 2015</v>
      </c>
      <c r="S398" s="2">
        <v>42044</v>
      </c>
      <c r="T398" s="1" t="s">
        <v>41</v>
      </c>
      <c r="U398" s="1">
        <f>Table13[[#This Row],[Ship Date]]-Table13[[#This Row],[Order Date]]</f>
        <v>2</v>
      </c>
      <c r="V398" s="1" t="str">
        <f>IF(Table13[[#This Row],[Days to Ship]]&lt;=1, "Fast", IF(Table13[[#This Row],[Days to Ship]]&lt;=3, "Meduim", "High"))</f>
        <v>Meduim</v>
      </c>
      <c r="W398" s="1">
        <v>98105</v>
      </c>
      <c r="X398" s="1" t="s">
        <v>32</v>
      </c>
      <c r="Y398" s="1" t="s">
        <v>160</v>
      </c>
      <c r="Z398" s="1" t="s">
        <v>29</v>
      </c>
      <c r="AA398" s="1" t="s">
        <v>1097</v>
      </c>
      <c r="AB398" s="1" t="s">
        <v>58</v>
      </c>
      <c r="AC398" s="1" t="s">
        <v>196</v>
      </c>
      <c r="AD398" s="1" t="s">
        <v>81</v>
      </c>
      <c r="AE398" s="1" t="s">
        <v>53</v>
      </c>
      <c r="AF398" s="1"/>
      <c r="AK398" s="1"/>
    </row>
    <row r="399" spans="1:37" x14ac:dyDescent="0.35">
      <c r="A399" s="1">
        <v>699</v>
      </c>
      <c r="B399" s="1" t="str">
        <f>VLOOKUP(Table13[[#This Row],[Customer ID]],'Customer Lookup'!A:B,2,)</f>
        <v>Jenny Gold</v>
      </c>
      <c r="C399" s="1">
        <v>44517</v>
      </c>
      <c r="D399" s="1" t="str">
        <f>_xlfn.XLOOKUP(Table13[[#This Row],[Product Sub-Category]],'Product Lookup'!A:A,'Product Lookup'!B:B)</f>
        <v>Paper</v>
      </c>
      <c r="E399" s="1">
        <v>5</v>
      </c>
      <c r="F399" s="4">
        <v>5.28</v>
      </c>
      <c r="G399" s="4">
        <f>Table13[[#This Row],[Unit Price]]*Table13[[#This Row],[Quantity ordered]]</f>
        <v>26.400000000000002</v>
      </c>
      <c r="H399" s="1">
        <v>0.05</v>
      </c>
      <c r="I399" s="5">
        <v>0.05</v>
      </c>
      <c r="J3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9" s="6">
        <f>Table13[[#This Row],[Total Price(Before Discount)]]*Table13[[#This Row],[Discount]]</f>
        <v>1.3200000000000003</v>
      </c>
      <c r="L399" s="6">
        <f>Table13[[#This Row],[Total Price(Before Discount)]]-Table13[[#This Row],[Discount Amount]]</f>
        <v>25.080000000000002</v>
      </c>
      <c r="M399" s="6" t="str">
        <f>IF(Table13[[#This Row],[Total Price(After Discount)]]&gt;=5000, "High Order", "Low order")</f>
        <v>Low order</v>
      </c>
      <c r="N399" s="2">
        <v>42117</v>
      </c>
      <c r="O399" s="2" t="str">
        <f>TEXT(Table13[[#This Row],[Order Date]],"dddd")</f>
        <v>Thursday</v>
      </c>
      <c r="P399" s="2" t="str">
        <f>TEXT(Table13[[#This Row],[Order Date]],"mmmm")</f>
        <v>April</v>
      </c>
      <c r="Q399" s="2" t="str">
        <f>TEXT(Table13[[#This Row],[Order Date]],"yyyy")</f>
        <v>2015</v>
      </c>
      <c r="R399" s="2" t="str">
        <f>TEXT(Table13[[#This Row],[Order Date]], "mmmm yyyy")</f>
        <v>April 2015</v>
      </c>
      <c r="S399" s="2">
        <v>42118</v>
      </c>
      <c r="T399" s="1" t="s">
        <v>50</v>
      </c>
      <c r="U399" s="1">
        <f>Table13[[#This Row],[Ship Date]]-Table13[[#This Row],[Order Date]]</f>
        <v>1</v>
      </c>
      <c r="V399" s="1" t="str">
        <f>IF(Table13[[#This Row],[Days to Ship]]&lt;=1, "Fast", IF(Table13[[#This Row],[Days to Ship]]&lt;=3, "Meduim", "High"))</f>
        <v>Fast</v>
      </c>
      <c r="W399" s="1">
        <v>90041</v>
      </c>
      <c r="X399" s="1" t="s">
        <v>32</v>
      </c>
      <c r="Y399" s="1" t="s">
        <v>361</v>
      </c>
      <c r="Z399" s="1" t="s">
        <v>37</v>
      </c>
      <c r="AA399" s="1" t="s">
        <v>1097</v>
      </c>
      <c r="AB399" s="1" t="s">
        <v>58</v>
      </c>
      <c r="AC399" s="1" t="s">
        <v>83</v>
      </c>
      <c r="AD399" s="1" t="s">
        <v>104</v>
      </c>
      <c r="AE399" s="1" t="s">
        <v>53</v>
      </c>
      <c r="AF399" s="1"/>
      <c r="AK399" s="1"/>
    </row>
    <row r="400" spans="1:37" x14ac:dyDescent="0.35">
      <c r="A400" s="1">
        <v>699</v>
      </c>
      <c r="B400" s="1" t="str">
        <f>VLOOKUP(Table13[[#This Row],[Customer ID]],'Customer Lookup'!A:B,2,)</f>
        <v>Jenny Gold</v>
      </c>
      <c r="C400" s="1">
        <v>55392</v>
      </c>
      <c r="D400" s="1" t="str">
        <f>_xlfn.XLOOKUP(Table13[[#This Row],[Product Sub-Category]],'Product Lookup'!A:A,'Product Lookup'!B:B)</f>
        <v>Pens</v>
      </c>
      <c r="E400" s="1">
        <v>30</v>
      </c>
      <c r="F400" s="4">
        <v>6.47</v>
      </c>
      <c r="G400" s="4">
        <f>Table13[[#This Row],[Unit Price]]*Table13[[#This Row],[Quantity ordered]]</f>
        <v>194.1</v>
      </c>
      <c r="H400" s="1">
        <v>0.05</v>
      </c>
      <c r="I400" s="5">
        <v>0.05</v>
      </c>
      <c r="J4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0" s="6">
        <f>Table13[[#This Row],[Total Price(Before Discount)]]*Table13[[#This Row],[Discount]]</f>
        <v>9.7050000000000001</v>
      </c>
      <c r="L400" s="6">
        <f>Table13[[#This Row],[Total Price(Before Discount)]]-Table13[[#This Row],[Discount Amount]]</f>
        <v>184.39499999999998</v>
      </c>
      <c r="M400" s="6" t="str">
        <f>IF(Table13[[#This Row],[Total Price(After Discount)]]&gt;=5000, "High Order", "Low order")</f>
        <v>Low order</v>
      </c>
      <c r="N400" s="2">
        <v>42161</v>
      </c>
      <c r="O400" s="2" t="str">
        <f>TEXT(Table13[[#This Row],[Order Date]],"dddd")</f>
        <v>Saturday</v>
      </c>
      <c r="P400" s="2" t="str">
        <f>TEXT(Table13[[#This Row],[Order Date]],"mmmm")</f>
        <v>June</v>
      </c>
      <c r="Q400" s="2" t="str">
        <f>TEXT(Table13[[#This Row],[Order Date]],"yyyy")</f>
        <v>2015</v>
      </c>
      <c r="R400" s="2" t="str">
        <f>TEXT(Table13[[#This Row],[Order Date]], "mmmm yyyy")</f>
        <v>June 2015</v>
      </c>
      <c r="S400" s="2">
        <v>42162</v>
      </c>
      <c r="T400" s="1" t="s">
        <v>41</v>
      </c>
      <c r="U400" s="1">
        <f>Table13[[#This Row],[Ship Date]]-Table13[[#This Row],[Order Date]]</f>
        <v>1</v>
      </c>
      <c r="V400" s="1" t="str">
        <f>IF(Table13[[#This Row],[Days to Ship]]&lt;=1, "Fast", IF(Table13[[#This Row],[Days to Ship]]&lt;=3, "Meduim", "High"))</f>
        <v>Fast</v>
      </c>
      <c r="W400" s="1">
        <v>90041</v>
      </c>
      <c r="X400" s="1" t="s">
        <v>32</v>
      </c>
      <c r="Y400" s="1" t="s">
        <v>361</v>
      </c>
      <c r="Z400" s="1" t="s">
        <v>37</v>
      </c>
      <c r="AA400" s="1" t="s">
        <v>1097</v>
      </c>
      <c r="AB400" s="1" t="s">
        <v>58</v>
      </c>
      <c r="AC400" s="1" t="s">
        <v>25</v>
      </c>
      <c r="AD400" s="1" t="s">
        <v>104</v>
      </c>
      <c r="AE400" s="1" t="s">
        <v>26</v>
      </c>
      <c r="AF400" s="1"/>
      <c r="AK400" s="1"/>
    </row>
    <row r="401" spans="1:37" x14ac:dyDescent="0.35">
      <c r="A401" s="1">
        <v>699</v>
      </c>
      <c r="B401" s="1" t="str">
        <f>VLOOKUP(Table13[[#This Row],[Customer ID]],'Customer Lookup'!A:B,2,)</f>
        <v>Jenny Gold</v>
      </c>
      <c r="C401" s="1">
        <v>55392</v>
      </c>
      <c r="D401" s="1" t="str">
        <f>_xlfn.XLOOKUP(Table13[[#This Row],[Product Sub-Category]],'Product Lookup'!A:A,'Product Lookup'!B:B)</f>
        <v>Pens</v>
      </c>
      <c r="E401" s="1">
        <v>59</v>
      </c>
      <c r="F401" s="4">
        <v>2.84</v>
      </c>
      <c r="G401" s="4">
        <f>Table13[[#This Row],[Unit Price]]*Table13[[#This Row],[Quantity ordered]]</f>
        <v>167.56</v>
      </c>
      <c r="H401" s="1">
        <v>0.05</v>
      </c>
      <c r="I401" s="5">
        <v>0.05</v>
      </c>
      <c r="J4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1" s="6">
        <f>Table13[[#This Row],[Total Price(Before Discount)]]*Table13[[#This Row],[Discount]]</f>
        <v>8.3780000000000001</v>
      </c>
      <c r="L401" s="6">
        <f>Table13[[#This Row],[Total Price(Before Discount)]]-Table13[[#This Row],[Discount Amount]]</f>
        <v>159.18200000000002</v>
      </c>
      <c r="M401" s="6" t="str">
        <f>IF(Table13[[#This Row],[Total Price(After Discount)]]&gt;=5000, "High Order", "Low order")</f>
        <v>Low order</v>
      </c>
      <c r="N401" s="2">
        <v>42161</v>
      </c>
      <c r="O401" s="2" t="str">
        <f>TEXT(Table13[[#This Row],[Order Date]],"dddd")</f>
        <v>Saturday</v>
      </c>
      <c r="P401" s="2" t="str">
        <f>TEXT(Table13[[#This Row],[Order Date]],"mmmm")</f>
        <v>June</v>
      </c>
      <c r="Q401" s="2" t="str">
        <f>TEXT(Table13[[#This Row],[Order Date]],"yyyy")</f>
        <v>2015</v>
      </c>
      <c r="R401" s="2" t="str">
        <f>TEXT(Table13[[#This Row],[Order Date]], "mmmm yyyy")</f>
        <v>June 2015</v>
      </c>
      <c r="S401" s="2">
        <v>42163</v>
      </c>
      <c r="T401" s="1" t="s">
        <v>41</v>
      </c>
      <c r="U401" s="1">
        <f>Table13[[#This Row],[Ship Date]]-Table13[[#This Row],[Order Date]]</f>
        <v>2</v>
      </c>
      <c r="V401" s="1" t="str">
        <f>IF(Table13[[#This Row],[Days to Ship]]&lt;=1, "Fast", IF(Table13[[#This Row],[Days to Ship]]&lt;=3, "Meduim", "High"))</f>
        <v>Meduim</v>
      </c>
      <c r="W401" s="1">
        <v>90041</v>
      </c>
      <c r="X401" s="1" t="s">
        <v>32</v>
      </c>
      <c r="Y401" s="1" t="s">
        <v>361</v>
      </c>
      <c r="Z401" s="1" t="s">
        <v>37</v>
      </c>
      <c r="AA401" s="1" t="s">
        <v>1097</v>
      </c>
      <c r="AB401" s="1" t="s">
        <v>58</v>
      </c>
      <c r="AC401" s="1" t="s">
        <v>25</v>
      </c>
      <c r="AD401" s="1" t="s">
        <v>104</v>
      </c>
      <c r="AE401" s="1" t="s">
        <v>26</v>
      </c>
      <c r="AF401" s="1"/>
      <c r="AK401" s="1"/>
    </row>
    <row r="402" spans="1:37" x14ac:dyDescent="0.35">
      <c r="A402" s="1">
        <v>699</v>
      </c>
      <c r="B402" s="1" t="str">
        <f>VLOOKUP(Table13[[#This Row],[Customer ID]],'Customer Lookup'!A:B,2,)</f>
        <v>Jenny Gold</v>
      </c>
      <c r="C402" s="1">
        <v>36647</v>
      </c>
      <c r="D402" s="1" t="str">
        <f>_xlfn.XLOOKUP(Table13[[#This Row],[Product Sub-Category]],'Product Lookup'!A:A,'Product Lookup'!B:B)</f>
        <v>Rubber Bands</v>
      </c>
      <c r="E402" s="1">
        <v>32</v>
      </c>
      <c r="F402" s="4">
        <v>7.89</v>
      </c>
      <c r="G402" s="4">
        <f>Table13[[#This Row],[Unit Price]]*Table13[[#This Row],[Quantity ordered]]</f>
        <v>252.48</v>
      </c>
      <c r="H402" s="1">
        <v>0.05</v>
      </c>
      <c r="I402" s="5">
        <v>0.05</v>
      </c>
      <c r="J4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2" s="6">
        <f>Table13[[#This Row],[Total Price(Before Discount)]]*Table13[[#This Row],[Discount]]</f>
        <v>12.624000000000001</v>
      </c>
      <c r="L402" s="6">
        <f>Table13[[#This Row],[Total Price(Before Discount)]]-Table13[[#This Row],[Discount Amount]]</f>
        <v>239.85599999999999</v>
      </c>
      <c r="M402" s="6" t="str">
        <f>IF(Table13[[#This Row],[Total Price(After Discount)]]&gt;=5000, "High Order", "Low order")</f>
        <v>Low order</v>
      </c>
      <c r="N402" s="2">
        <v>42185</v>
      </c>
      <c r="O402" s="2" t="str">
        <f>TEXT(Table13[[#This Row],[Order Date]],"dddd")</f>
        <v>Tuesday</v>
      </c>
      <c r="P402" s="2" t="str">
        <f>TEXT(Table13[[#This Row],[Order Date]],"mmmm")</f>
        <v>June</v>
      </c>
      <c r="Q402" s="2" t="str">
        <f>TEXT(Table13[[#This Row],[Order Date]],"yyyy")</f>
        <v>2015</v>
      </c>
      <c r="R402" s="2" t="str">
        <f>TEXT(Table13[[#This Row],[Order Date]], "mmmm yyyy")</f>
        <v>June 2015</v>
      </c>
      <c r="S402" s="2">
        <v>42186</v>
      </c>
      <c r="T402" s="1" t="s">
        <v>21</v>
      </c>
      <c r="U402" s="1">
        <f>Table13[[#This Row],[Ship Date]]-Table13[[#This Row],[Order Date]]</f>
        <v>1</v>
      </c>
      <c r="V402" s="1" t="str">
        <f>IF(Table13[[#This Row],[Days to Ship]]&lt;=1, "Fast", IF(Table13[[#This Row],[Days to Ship]]&lt;=3, "Meduim", "High"))</f>
        <v>Fast</v>
      </c>
      <c r="W402" s="1">
        <v>90041</v>
      </c>
      <c r="X402" s="1" t="s">
        <v>32</v>
      </c>
      <c r="Y402" s="1" t="s">
        <v>361</v>
      </c>
      <c r="Z402" s="1" t="s">
        <v>37</v>
      </c>
      <c r="AA402" s="1" t="s">
        <v>1097</v>
      </c>
      <c r="AB402" s="1" t="s">
        <v>58</v>
      </c>
      <c r="AC402" s="1" t="s">
        <v>60</v>
      </c>
      <c r="AD402" s="1" t="s">
        <v>104</v>
      </c>
      <c r="AE402" s="1" t="s">
        <v>26</v>
      </c>
      <c r="AF402" s="1"/>
      <c r="AK402" s="1"/>
    </row>
    <row r="403" spans="1:37" x14ac:dyDescent="0.35">
      <c r="A403" s="1">
        <v>699</v>
      </c>
      <c r="B403" s="1" t="str">
        <f>VLOOKUP(Table13[[#This Row],[Customer ID]],'Customer Lookup'!A:B,2,)</f>
        <v>Jenny Gold</v>
      </c>
      <c r="C403" s="1">
        <v>36647</v>
      </c>
      <c r="D403" s="1" t="str">
        <f>_xlfn.XLOOKUP(Table13[[#This Row],[Product Sub-Category]],'Product Lookup'!A:A,'Product Lookup'!B:B)</f>
        <v>Scissors</v>
      </c>
      <c r="E403" s="1">
        <v>24</v>
      </c>
      <c r="F403" s="4">
        <v>3.68</v>
      </c>
      <c r="G403" s="4">
        <f>Table13[[#This Row],[Unit Price]]*Table13[[#This Row],[Quantity ordered]]</f>
        <v>88.320000000000007</v>
      </c>
      <c r="H403" s="1">
        <v>0.05</v>
      </c>
      <c r="I403" s="5">
        <v>0.05</v>
      </c>
      <c r="J4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3" s="6">
        <f>Table13[[#This Row],[Total Price(Before Discount)]]*Table13[[#This Row],[Discount]]</f>
        <v>4.4160000000000004</v>
      </c>
      <c r="L403" s="6">
        <f>Table13[[#This Row],[Total Price(Before Discount)]]-Table13[[#This Row],[Discount Amount]]</f>
        <v>83.904000000000011</v>
      </c>
      <c r="M403" s="6" t="str">
        <f>IF(Table13[[#This Row],[Total Price(After Discount)]]&gt;=5000, "High Order", "Low order")</f>
        <v>Low order</v>
      </c>
      <c r="N403" s="2">
        <v>42185</v>
      </c>
      <c r="O403" s="2" t="str">
        <f>TEXT(Table13[[#This Row],[Order Date]],"dddd")</f>
        <v>Tuesday</v>
      </c>
      <c r="P403" s="2" t="str">
        <f>TEXT(Table13[[#This Row],[Order Date]],"mmmm")</f>
        <v>June</v>
      </c>
      <c r="Q403" s="2" t="str">
        <f>TEXT(Table13[[#This Row],[Order Date]],"yyyy")</f>
        <v>2015</v>
      </c>
      <c r="R403" s="2" t="str">
        <f>TEXT(Table13[[#This Row],[Order Date]], "mmmm yyyy")</f>
        <v>June 2015</v>
      </c>
      <c r="S403" s="2">
        <v>42186</v>
      </c>
      <c r="T403" s="1" t="s">
        <v>21</v>
      </c>
      <c r="U403" s="1">
        <f>Table13[[#This Row],[Ship Date]]-Table13[[#This Row],[Order Date]]</f>
        <v>1</v>
      </c>
      <c r="V403" s="1" t="str">
        <f>IF(Table13[[#This Row],[Days to Ship]]&lt;=1, "Fast", IF(Table13[[#This Row],[Days to Ship]]&lt;=3, "Meduim", "High"))</f>
        <v>Fast</v>
      </c>
      <c r="W403" s="1">
        <v>90041</v>
      </c>
      <c r="X403" s="1" t="s">
        <v>32</v>
      </c>
      <c r="Y403" s="1" t="s">
        <v>361</v>
      </c>
      <c r="Z403" s="1" t="s">
        <v>37</v>
      </c>
      <c r="AA403" s="1" t="s">
        <v>1097</v>
      </c>
      <c r="AB403" s="1" t="s">
        <v>58</v>
      </c>
      <c r="AC403" s="1" t="s">
        <v>2239</v>
      </c>
      <c r="AD403" s="1" t="s">
        <v>104</v>
      </c>
      <c r="AE403" s="1" t="s">
        <v>26</v>
      </c>
      <c r="AF403" s="1"/>
      <c r="AK403" s="1"/>
    </row>
    <row r="404" spans="1:37" x14ac:dyDescent="0.35">
      <c r="A404" s="1">
        <v>699</v>
      </c>
      <c r="B404" s="1" t="str">
        <f>VLOOKUP(Table13[[#This Row],[Customer ID]],'Customer Lookup'!A:B,2,)</f>
        <v>Jenny Gold</v>
      </c>
      <c r="C404" s="1">
        <v>36647</v>
      </c>
      <c r="D404" s="1" t="str">
        <f>_xlfn.XLOOKUP(Table13[[#This Row],[Product Sub-Category]],'Product Lookup'!A:A,'Product Lookup'!B:B)</f>
        <v>Storage</v>
      </c>
      <c r="E404" s="1">
        <v>27</v>
      </c>
      <c r="F404" s="4">
        <v>9.7100000000000009</v>
      </c>
      <c r="G404" s="4">
        <f>Table13[[#This Row],[Unit Price]]*Table13[[#This Row],[Quantity ordered]]</f>
        <v>262.17</v>
      </c>
      <c r="H404" s="1">
        <v>0.05</v>
      </c>
      <c r="I404" s="5">
        <v>0.05</v>
      </c>
      <c r="J4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4" s="6">
        <f>Table13[[#This Row],[Total Price(Before Discount)]]*Table13[[#This Row],[Discount]]</f>
        <v>13.108500000000001</v>
      </c>
      <c r="L404" s="6">
        <f>Table13[[#This Row],[Total Price(Before Discount)]]-Table13[[#This Row],[Discount Amount]]</f>
        <v>249.06150000000002</v>
      </c>
      <c r="M404" s="6" t="str">
        <f>IF(Table13[[#This Row],[Total Price(After Discount)]]&gt;=5000, "High Order", "Low order")</f>
        <v>Low order</v>
      </c>
      <c r="N404" s="2">
        <v>42185</v>
      </c>
      <c r="O404" s="2" t="str">
        <f>TEXT(Table13[[#This Row],[Order Date]],"dddd")</f>
        <v>Tuesday</v>
      </c>
      <c r="P404" s="2" t="str">
        <f>TEXT(Table13[[#This Row],[Order Date]],"mmmm")</f>
        <v>June</v>
      </c>
      <c r="Q404" s="2" t="str">
        <f>TEXT(Table13[[#This Row],[Order Date]],"yyyy")</f>
        <v>2015</v>
      </c>
      <c r="R404" s="2" t="str">
        <f>TEXT(Table13[[#This Row],[Order Date]], "mmmm yyyy")</f>
        <v>June 2015</v>
      </c>
      <c r="S404" s="2">
        <v>42188</v>
      </c>
      <c r="T404" s="1" t="s">
        <v>21</v>
      </c>
      <c r="U404" s="1">
        <f>Table13[[#This Row],[Ship Date]]-Table13[[#This Row],[Order Date]]</f>
        <v>3</v>
      </c>
      <c r="V404" s="1" t="str">
        <f>IF(Table13[[#This Row],[Days to Ship]]&lt;=1, "Fast", IF(Table13[[#This Row],[Days to Ship]]&lt;=3, "Meduim", "High"))</f>
        <v>Meduim</v>
      </c>
      <c r="W404" s="1">
        <v>90041</v>
      </c>
      <c r="X404" s="1" t="s">
        <v>32</v>
      </c>
      <c r="Y404" s="1" t="s">
        <v>361</v>
      </c>
      <c r="Z404" s="1" t="s">
        <v>37</v>
      </c>
      <c r="AA404" s="1" t="s">
        <v>1097</v>
      </c>
      <c r="AB404" s="1" t="s">
        <v>58</v>
      </c>
      <c r="AC404" s="1" t="s">
        <v>119</v>
      </c>
      <c r="AD404" s="1" t="s">
        <v>104</v>
      </c>
      <c r="AE404" s="1" t="s">
        <v>53</v>
      </c>
      <c r="AF404" s="1"/>
      <c r="AK404" s="1"/>
    </row>
    <row r="405" spans="1:37" x14ac:dyDescent="0.35">
      <c r="A405" s="1">
        <v>699</v>
      </c>
      <c r="B405" s="1" t="str">
        <f>VLOOKUP(Table13[[#This Row],[Customer ID]],'Customer Lookup'!A:B,2,)</f>
        <v>Jenny Gold</v>
      </c>
      <c r="C405" s="1">
        <v>32420</v>
      </c>
      <c r="D405" s="1" t="str">
        <f>_xlfn.XLOOKUP(Table13[[#This Row],[Product Sub-Category]],'Product Lookup'!A:A,'Product Lookup'!B:B)</f>
        <v>Computer Peripherals</v>
      </c>
      <c r="E405" s="1">
        <v>42</v>
      </c>
      <c r="F405" s="4">
        <v>5.0199999999999996</v>
      </c>
      <c r="G405" s="4">
        <f>Table13[[#This Row],[Unit Price]]*Table13[[#This Row],[Quantity ordered]]</f>
        <v>210.83999999999997</v>
      </c>
      <c r="H405" s="1">
        <v>0.05</v>
      </c>
      <c r="I405" s="5">
        <v>0.05</v>
      </c>
      <c r="J4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5" s="6">
        <f>Table13[[#This Row],[Total Price(Before Discount)]]*Table13[[#This Row],[Discount]]</f>
        <v>10.542</v>
      </c>
      <c r="L405" s="6">
        <f>Table13[[#This Row],[Total Price(Before Discount)]]-Table13[[#This Row],[Discount Amount]]</f>
        <v>200.29799999999997</v>
      </c>
      <c r="M405" s="6" t="str">
        <f>IF(Table13[[#This Row],[Total Price(After Discount)]]&gt;=5000, "High Order", "Low order")</f>
        <v>Low order</v>
      </c>
      <c r="N405" s="2">
        <v>42033</v>
      </c>
      <c r="O405" s="2" t="str">
        <f>TEXT(Table13[[#This Row],[Order Date]],"dddd")</f>
        <v>Thursday</v>
      </c>
      <c r="P405" s="2" t="str">
        <f>TEXT(Table13[[#This Row],[Order Date]],"mmmm")</f>
        <v>January</v>
      </c>
      <c r="Q405" s="2" t="str">
        <f>TEXT(Table13[[#This Row],[Order Date]],"yyyy")</f>
        <v>2015</v>
      </c>
      <c r="R405" s="2" t="str">
        <f>TEXT(Table13[[#This Row],[Order Date]], "mmmm yyyy")</f>
        <v>January 2015</v>
      </c>
      <c r="S405" s="2">
        <v>42035</v>
      </c>
      <c r="T405" s="1" t="s">
        <v>50</v>
      </c>
      <c r="U405" s="1">
        <f>Table13[[#This Row],[Ship Date]]-Table13[[#This Row],[Order Date]]</f>
        <v>2</v>
      </c>
      <c r="V405" s="1" t="str">
        <f>IF(Table13[[#This Row],[Days to Ship]]&lt;=1, "Fast", IF(Table13[[#This Row],[Days to Ship]]&lt;=3, "Meduim", "High"))</f>
        <v>Meduim</v>
      </c>
      <c r="W405" s="1">
        <v>90041</v>
      </c>
      <c r="X405" s="1" t="s">
        <v>32</v>
      </c>
      <c r="Y405" s="1" t="s">
        <v>361</v>
      </c>
      <c r="Z405" s="1" t="s">
        <v>37</v>
      </c>
      <c r="AA405" s="1" t="s">
        <v>1097</v>
      </c>
      <c r="AB405" s="1" t="s">
        <v>73</v>
      </c>
      <c r="AC405" s="1" t="s">
        <v>144</v>
      </c>
      <c r="AD405" s="1" t="s">
        <v>104</v>
      </c>
      <c r="AE405" s="1" t="s">
        <v>44</v>
      </c>
      <c r="AF405" s="1"/>
      <c r="AK405" s="1"/>
    </row>
    <row r="406" spans="1:37" x14ac:dyDescent="0.35">
      <c r="A406" s="1">
        <v>699</v>
      </c>
      <c r="B406" s="1" t="str">
        <f>VLOOKUP(Table13[[#This Row],[Customer ID]],'Customer Lookup'!A:B,2,)</f>
        <v>Jenny Gold</v>
      </c>
      <c r="C406" s="1">
        <v>32420</v>
      </c>
      <c r="D406" s="1" t="str">
        <f>_xlfn.XLOOKUP(Table13[[#This Row],[Product Sub-Category]],'Product Lookup'!A:A,'Product Lookup'!B:B)</f>
        <v>Chairs</v>
      </c>
      <c r="E406" s="1">
        <v>23</v>
      </c>
      <c r="F406" s="4">
        <v>280.98</v>
      </c>
      <c r="G406" s="4">
        <f>Table13[[#This Row],[Unit Price]]*Table13[[#This Row],[Quantity ordered]]</f>
        <v>6462.5400000000009</v>
      </c>
      <c r="H406" s="1">
        <v>0.1</v>
      </c>
      <c r="I406" s="5">
        <v>0.1</v>
      </c>
      <c r="J4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06" s="6">
        <f>Table13[[#This Row],[Total Price(Before Discount)]]*Table13[[#This Row],[Discount]]</f>
        <v>646.25400000000013</v>
      </c>
      <c r="L406" s="6">
        <f>Table13[[#This Row],[Total Price(Before Discount)]]-Table13[[#This Row],[Discount Amount]]</f>
        <v>5816.286000000001</v>
      </c>
      <c r="M406" s="6" t="str">
        <f>IF(Table13[[#This Row],[Total Price(After Discount)]]&gt;=5000, "High Order", "Low order")</f>
        <v>High Order</v>
      </c>
      <c r="N406" s="2">
        <v>42033</v>
      </c>
      <c r="O406" s="2" t="str">
        <f>TEXT(Table13[[#This Row],[Order Date]],"dddd")</f>
        <v>Thursday</v>
      </c>
      <c r="P406" s="2" t="str">
        <f>TEXT(Table13[[#This Row],[Order Date]],"mmmm")</f>
        <v>January</v>
      </c>
      <c r="Q406" s="2" t="str">
        <f>TEXT(Table13[[#This Row],[Order Date]],"yyyy")</f>
        <v>2015</v>
      </c>
      <c r="R406" s="2" t="str">
        <f>TEXT(Table13[[#This Row],[Order Date]], "mmmm yyyy")</f>
        <v>January 2015</v>
      </c>
      <c r="S406" s="2">
        <v>42035</v>
      </c>
      <c r="T406" s="1" t="s">
        <v>50</v>
      </c>
      <c r="U406" s="1">
        <f>Table13[[#This Row],[Ship Date]]-Table13[[#This Row],[Order Date]]</f>
        <v>2</v>
      </c>
      <c r="V406" s="1" t="str">
        <f>IF(Table13[[#This Row],[Days to Ship]]&lt;=1, "Fast", IF(Table13[[#This Row],[Days to Ship]]&lt;=3, "Meduim", "High"))</f>
        <v>Meduim</v>
      </c>
      <c r="W406" s="1">
        <v>90041</v>
      </c>
      <c r="X406" s="1" t="s">
        <v>32</v>
      </c>
      <c r="Y406" s="1" t="s">
        <v>361</v>
      </c>
      <c r="Z406" s="1" t="s">
        <v>37</v>
      </c>
      <c r="AA406" s="1" t="s">
        <v>1097</v>
      </c>
      <c r="AB406" s="1" t="s">
        <v>34</v>
      </c>
      <c r="AC406" s="1" t="s">
        <v>35</v>
      </c>
      <c r="AD406" s="1" t="s">
        <v>104</v>
      </c>
      <c r="AE406" s="1" t="s">
        <v>36</v>
      </c>
      <c r="AF406" s="1"/>
      <c r="AK406" s="1"/>
    </row>
    <row r="407" spans="1:37" x14ac:dyDescent="0.35">
      <c r="A407" s="1">
        <v>699</v>
      </c>
      <c r="B407" s="1" t="str">
        <f>VLOOKUP(Table13[[#This Row],[Customer ID]],'Customer Lookup'!A:B,2,)</f>
        <v>Jenny Gold</v>
      </c>
      <c r="C407" s="1">
        <v>3042</v>
      </c>
      <c r="D407" s="1" t="str">
        <f>_xlfn.XLOOKUP(Table13[[#This Row],[Product Sub-Category]],'Product Lookup'!A:A,'Product Lookup'!B:B)</f>
        <v>Pens</v>
      </c>
      <c r="E407" s="1">
        <v>88</v>
      </c>
      <c r="F407" s="4">
        <v>4.26</v>
      </c>
      <c r="G407" s="4">
        <f>Table13[[#This Row],[Unit Price]]*Table13[[#This Row],[Quantity ordered]]</f>
        <v>374.88</v>
      </c>
      <c r="H407" s="1">
        <v>0.05</v>
      </c>
      <c r="I407" s="5">
        <v>0.05</v>
      </c>
      <c r="J4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7" s="6">
        <f>Table13[[#This Row],[Total Price(Before Discount)]]*Table13[[#This Row],[Discount]]</f>
        <v>18.744</v>
      </c>
      <c r="L407" s="6">
        <f>Table13[[#This Row],[Total Price(Before Discount)]]-Table13[[#This Row],[Discount Amount]]</f>
        <v>356.13599999999997</v>
      </c>
      <c r="M407" s="6" t="str">
        <f>IF(Table13[[#This Row],[Total Price(After Discount)]]&gt;=5000, "High Order", "Low order")</f>
        <v>Low order</v>
      </c>
      <c r="N407" s="2">
        <v>42144</v>
      </c>
      <c r="O407" s="2" t="str">
        <f>TEXT(Table13[[#This Row],[Order Date]],"dddd")</f>
        <v>Wednesday</v>
      </c>
      <c r="P407" s="2" t="str">
        <f>TEXT(Table13[[#This Row],[Order Date]],"mmmm")</f>
        <v>May</v>
      </c>
      <c r="Q407" s="2" t="str">
        <f>TEXT(Table13[[#This Row],[Order Date]],"yyyy")</f>
        <v>2015</v>
      </c>
      <c r="R407" s="2" t="str">
        <f>TEXT(Table13[[#This Row],[Order Date]], "mmmm yyyy")</f>
        <v>May 2015</v>
      </c>
      <c r="S407" s="2">
        <v>42145</v>
      </c>
      <c r="T407" s="1" t="s">
        <v>50</v>
      </c>
      <c r="U407" s="1">
        <f>Table13[[#This Row],[Ship Date]]-Table13[[#This Row],[Order Date]]</f>
        <v>1</v>
      </c>
      <c r="V407" s="1" t="str">
        <f>IF(Table13[[#This Row],[Days to Ship]]&lt;=1, "Fast", IF(Table13[[#This Row],[Days to Ship]]&lt;=3, "Meduim", "High"))</f>
        <v>Fast</v>
      </c>
      <c r="W407" s="1">
        <v>90041</v>
      </c>
      <c r="X407" s="1" t="s">
        <v>32</v>
      </c>
      <c r="Y407" s="1" t="s">
        <v>361</v>
      </c>
      <c r="Z407" s="1" t="s">
        <v>37</v>
      </c>
      <c r="AA407" s="1" t="s">
        <v>1097</v>
      </c>
      <c r="AB407" s="1" t="s">
        <v>58</v>
      </c>
      <c r="AC407" s="1" t="s">
        <v>25</v>
      </c>
      <c r="AD407" s="1" t="s">
        <v>104</v>
      </c>
      <c r="AE407" s="1" t="s">
        <v>26</v>
      </c>
      <c r="AF407" s="1"/>
      <c r="AK407" s="1"/>
    </row>
    <row r="408" spans="1:37" x14ac:dyDescent="0.35">
      <c r="A408" s="1">
        <v>700</v>
      </c>
      <c r="B408" s="1" t="str">
        <f>VLOOKUP(Table13[[#This Row],[Customer ID]],'Customer Lookup'!A:B,2,)</f>
        <v>Joseph Grossman</v>
      </c>
      <c r="C408" s="1">
        <v>87980</v>
      </c>
      <c r="D408" s="1" t="str">
        <f>_xlfn.XLOOKUP(Table13[[#This Row],[Product Sub-Category]],'Product Lookup'!A:A,'Product Lookup'!B:B)</f>
        <v>Pens</v>
      </c>
      <c r="E408" s="1">
        <v>22</v>
      </c>
      <c r="F408" s="4">
        <v>4.26</v>
      </c>
      <c r="G408" s="4">
        <f>Table13[[#This Row],[Unit Price]]*Table13[[#This Row],[Quantity ordered]]</f>
        <v>93.72</v>
      </c>
      <c r="H408" s="1">
        <v>0.05</v>
      </c>
      <c r="I408" s="5">
        <v>0.05</v>
      </c>
      <c r="J4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8" s="6">
        <f>Table13[[#This Row],[Total Price(Before Discount)]]*Table13[[#This Row],[Discount]]</f>
        <v>4.6859999999999999</v>
      </c>
      <c r="L408" s="6">
        <f>Table13[[#This Row],[Total Price(Before Discount)]]-Table13[[#This Row],[Discount Amount]]</f>
        <v>89.033999999999992</v>
      </c>
      <c r="M408" s="6" t="str">
        <f>IF(Table13[[#This Row],[Total Price(After Discount)]]&gt;=5000, "High Order", "Low order")</f>
        <v>Low order</v>
      </c>
      <c r="N408" s="2">
        <v>42144</v>
      </c>
      <c r="O408" s="2" t="str">
        <f>TEXT(Table13[[#This Row],[Order Date]],"dddd")</f>
        <v>Wednesday</v>
      </c>
      <c r="P408" s="2" t="str">
        <f>TEXT(Table13[[#This Row],[Order Date]],"mmmm")</f>
        <v>May</v>
      </c>
      <c r="Q408" s="2" t="str">
        <f>TEXT(Table13[[#This Row],[Order Date]],"yyyy")</f>
        <v>2015</v>
      </c>
      <c r="R408" s="2" t="str">
        <f>TEXT(Table13[[#This Row],[Order Date]], "mmmm yyyy")</f>
        <v>May 2015</v>
      </c>
      <c r="S408" s="2">
        <v>42145</v>
      </c>
      <c r="T408" s="1" t="s">
        <v>50</v>
      </c>
      <c r="U408" s="1">
        <f>Table13[[#This Row],[Ship Date]]-Table13[[#This Row],[Order Date]]</f>
        <v>1</v>
      </c>
      <c r="V408" s="1" t="str">
        <f>IF(Table13[[#This Row],[Days to Ship]]&lt;=1, "Fast", IF(Table13[[#This Row],[Days to Ship]]&lt;=3, "Meduim", "High"))</f>
        <v>Fast</v>
      </c>
      <c r="W408" s="1">
        <v>93454</v>
      </c>
      <c r="X408" s="1" t="s">
        <v>32</v>
      </c>
      <c r="Y408" s="1" t="s">
        <v>393</v>
      </c>
      <c r="Z408" s="1" t="s">
        <v>37</v>
      </c>
      <c r="AA408" s="1" t="s">
        <v>1097</v>
      </c>
      <c r="AB408" s="1" t="s">
        <v>58</v>
      </c>
      <c r="AC408" s="1" t="s">
        <v>25</v>
      </c>
      <c r="AD408" s="1" t="s">
        <v>104</v>
      </c>
      <c r="AE408" s="1" t="s">
        <v>26</v>
      </c>
      <c r="AF408" s="1"/>
      <c r="AK408" s="1"/>
    </row>
    <row r="409" spans="1:37" x14ac:dyDescent="0.35">
      <c r="A409" s="1">
        <v>702</v>
      </c>
      <c r="B409" s="1" t="str">
        <f>VLOOKUP(Table13[[#This Row],[Customer ID]],'Customer Lookup'!A:B,2,)</f>
        <v>Kelly O'Connor</v>
      </c>
      <c r="C409" s="1">
        <v>87977</v>
      </c>
      <c r="D409" s="1" t="str">
        <f>_xlfn.XLOOKUP(Table13[[#This Row],[Product Sub-Category]],'Product Lookup'!A:A,'Product Lookup'!B:B)</f>
        <v>Paper</v>
      </c>
      <c r="E409" s="1">
        <v>1</v>
      </c>
      <c r="F409" s="4">
        <v>5.28</v>
      </c>
      <c r="G409" s="4">
        <f>Table13[[#This Row],[Unit Price]]*Table13[[#This Row],[Quantity ordered]]</f>
        <v>5.28</v>
      </c>
      <c r="H409" s="1">
        <v>0.05</v>
      </c>
      <c r="I409" s="5">
        <v>0.05</v>
      </c>
      <c r="J4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9" s="6">
        <f>Table13[[#This Row],[Total Price(Before Discount)]]*Table13[[#This Row],[Discount]]</f>
        <v>0.26400000000000001</v>
      </c>
      <c r="L409" s="6">
        <f>Table13[[#This Row],[Total Price(Before Discount)]]-Table13[[#This Row],[Discount Amount]]</f>
        <v>5.016</v>
      </c>
      <c r="M409" s="6" t="str">
        <f>IF(Table13[[#This Row],[Total Price(After Discount)]]&gt;=5000, "High Order", "Low order")</f>
        <v>Low order</v>
      </c>
      <c r="N409" s="2">
        <v>42117</v>
      </c>
      <c r="O409" s="2" t="str">
        <f>TEXT(Table13[[#This Row],[Order Date]],"dddd")</f>
        <v>Thursday</v>
      </c>
      <c r="P409" s="2" t="str">
        <f>TEXT(Table13[[#This Row],[Order Date]],"mmmm")</f>
        <v>April</v>
      </c>
      <c r="Q409" s="2" t="str">
        <f>TEXT(Table13[[#This Row],[Order Date]],"yyyy")</f>
        <v>2015</v>
      </c>
      <c r="R409" s="2" t="str">
        <f>TEXT(Table13[[#This Row],[Order Date]], "mmmm yyyy")</f>
        <v>April 2015</v>
      </c>
      <c r="S409" s="2">
        <v>42118</v>
      </c>
      <c r="T409" s="1" t="s">
        <v>50</v>
      </c>
      <c r="U409" s="1">
        <f>Table13[[#This Row],[Ship Date]]-Table13[[#This Row],[Order Date]]</f>
        <v>1</v>
      </c>
      <c r="V409" s="1" t="str">
        <f>IF(Table13[[#This Row],[Days to Ship]]&lt;=1, "Fast", IF(Table13[[#This Row],[Days to Ship]]&lt;=3, "Meduim", "High"))</f>
        <v>Fast</v>
      </c>
      <c r="W409" s="1">
        <v>95404</v>
      </c>
      <c r="X409" s="1" t="s">
        <v>32</v>
      </c>
      <c r="Y409" s="1" t="s">
        <v>417</v>
      </c>
      <c r="Z409" s="1" t="s">
        <v>37</v>
      </c>
      <c r="AA409" s="1" t="s">
        <v>1097</v>
      </c>
      <c r="AB409" s="1" t="s">
        <v>58</v>
      </c>
      <c r="AC409" s="1" t="s">
        <v>83</v>
      </c>
      <c r="AD409" s="1" t="s">
        <v>104</v>
      </c>
      <c r="AE409" s="1" t="s">
        <v>53</v>
      </c>
      <c r="AF409" s="1"/>
      <c r="AK409" s="1"/>
    </row>
    <row r="410" spans="1:37" x14ac:dyDescent="0.35">
      <c r="A410" s="1">
        <v>702</v>
      </c>
      <c r="B410" s="1" t="str">
        <f>VLOOKUP(Table13[[#This Row],[Customer ID]],'Customer Lookup'!A:B,2,)</f>
        <v>Kelly O'Connor</v>
      </c>
      <c r="C410" s="1">
        <v>87979</v>
      </c>
      <c r="D410" s="1" t="str">
        <f>_xlfn.XLOOKUP(Table13[[#This Row],[Product Sub-Category]],'Product Lookup'!A:A,'Product Lookup'!B:B)</f>
        <v>Rubber Bands</v>
      </c>
      <c r="E410" s="1">
        <v>8</v>
      </c>
      <c r="F410" s="4">
        <v>7.89</v>
      </c>
      <c r="G410" s="4">
        <f>Table13[[#This Row],[Unit Price]]*Table13[[#This Row],[Quantity ordered]]</f>
        <v>63.12</v>
      </c>
      <c r="H410" s="1">
        <v>0.05</v>
      </c>
      <c r="I410" s="5">
        <v>0.05</v>
      </c>
      <c r="J4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0" s="6">
        <f>Table13[[#This Row],[Total Price(Before Discount)]]*Table13[[#This Row],[Discount]]</f>
        <v>3.1560000000000001</v>
      </c>
      <c r="L410" s="6">
        <f>Table13[[#This Row],[Total Price(Before Discount)]]-Table13[[#This Row],[Discount Amount]]</f>
        <v>59.963999999999999</v>
      </c>
      <c r="M410" s="6" t="str">
        <f>IF(Table13[[#This Row],[Total Price(After Discount)]]&gt;=5000, "High Order", "Low order")</f>
        <v>Low order</v>
      </c>
      <c r="N410" s="2">
        <v>42185</v>
      </c>
      <c r="O410" s="2" t="str">
        <f>TEXT(Table13[[#This Row],[Order Date]],"dddd")</f>
        <v>Tuesday</v>
      </c>
      <c r="P410" s="2" t="str">
        <f>TEXT(Table13[[#This Row],[Order Date]],"mmmm")</f>
        <v>June</v>
      </c>
      <c r="Q410" s="2" t="str">
        <f>TEXT(Table13[[#This Row],[Order Date]],"yyyy")</f>
        <v>2015</v>
      </c>
      <c r="R410" s="2" t="str">
        <f>TEXT(Table13[[#This Row],[Order Date]], "mmmm yyyy")</f>
        <v>June 2015</v>
      </c>
      <c r="S410" s="2">
        <v>42186</v>
      </c>
      <c r="T410" s="1" t="s">
        <v>21</v>
      </c>
      <c r="U410" s="1">
        <f>Table13[[#This Row],[Ship Date]]-Table13[[#This Row],[Order Date]]</f>
        <v>1</v>
      </c>
      <c r="V410" s="1" t="str">
        <f>IF(Table13[[#This Row],[Days to Ship]]&lt;=1, "Fast", IF(Table13[[#This Row],[Days to Ship]]&lt;=3, "Meduim", "High"))</f>
        <v>Fast</v>
      </c>
      <c r="W410" s="1">
        <v>95404</v>
      </c>
      <c r="X410" s="1" t="s">
        <v>32</v>
      </c>
      <c r="Y410" s="1" t="s">
        <v>417</v>
      </c>
      <c r="Z410" s="1" t="s">
        <v>37</v>
      </c>
      <c r="AA410" s="1" t="s">
        <v>1097</v>
      </c>
      <c r="AB410" s="1" t="s">
        <v>58</v>
      </c>
      <c r="AC410" s="1" t="s">
        <v>60</v>
      </c>
      <c r="AD410" s="1" t="s">
        <v>104</v>
      </c>
      <c r="AE410" s="1" t="s">
        <v>26</v>
      </c>
      <c r="AF410" s="1"/>
      <c r="AK410" s="1"/>
    </row>
    <row r="411" spans="1:37" x14ac:dyDescent="0.35">
      <c r="A411" s="1">
        <v>702</v>
      </c>
      <c r="B411" s="1" t="str">
        <f>VLOOKUP(Table13[[#This Row],[Customer ID]],'Customer Lookup'!A:B,2,)</f>
        <v>Kelly O'Connor</v>
      </c>
      <c r="C411" s="1">
        <v>87979</v>
      </c>
      <c r="D411" s="1" t="str">
        <f>_xlfn.XLOOKUP(Table13[[#This Row],[Product Sub-Category]],'Product Lookup'!A:A,'Product Lookup'!B:B)</f>
        <v>Scissors</v>
      </c>
      <c r="E411" s="1">
        <v>6</v>
      </c>
      <c r="F411" s="4">
        <v>3.68</v>
      </c>
      <c r="G411" s="4">
        <f>Table13[[#This Row],[Unit Price]]*Table13[[#This Row],[Quantity ordered]]</f>
        <v>22.080000000000002</v>
      </c>
      <c r="H411" s="1">
        <v>0.05</v>
      </c>
      <c r="I411" s="5">
        <v>0.05</v>
      </c>
      <c r="J4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1" s="6">
        <f>Table13[[#This Row],[Total Price(Before Discount)]]*Table13[[#This Row],[Discount]]</f>
        <v>1.1040000000000001</v>
      </c>
      <c r="L411" s="6">
        <f>Table13[[#This Row],[Total Price(Before Discount)]]-Table13[[#This Row],[Discount Amount]]</f>
        <v>20.976000000000003</v>
      </c>
      <c r="M411" s="6" t="str">
        <f>IF(Table13[[#This Row],[Total Price(After Discount)]]&gt;=5000, "High Order", "Low order")</f>
        <v>Low order</v>
      </c>
      <c r="N411" s="2">
        <v>42185</v>
      </c>
      <c r="O411" s="2" t="str">
        <f>TEXT(Table13[[#This Row],[Order Date]],"dddd")</f>
        <v>Tuesday</v>
      </c>
      <c r="P411" s="2" t="str">
        <f>TEXT(Table13[[#This Row],[Order Date]],"mmmm")</f>
        <v>June</v>
      </c>
      <c r="Q411" s="2" t="str">
        <f>TEXT(Table13[[#This Row],[Order Date]],"yyyy")</f>
        <v>2015</v>
      </c>
      <c r="R411" s="2" t="str">
        <f>TEXT(Table13[[#This Row],[Order Date]], "mmmm yyyy")</f>
        <v>June 2015</v>
      </c>
      <c r="S411" s="2">
        <v>42186</v>
      </c>
      <c r="T411" s="1" t="s">
        <v>21</v>
      </c>
      <c r="U411" s="1">
        <f>Table13[[#This Row],[Ship Date]]-Table13[[#This Row],[Order Date]]</f>
        <v>1</v>
      </c>
      <c r="V411" s="1" t="str">
        <f>IF(Table13[[#This Row],[Days to Ship]]&lt;=1, "Fast", IF(Table13[[#This Row],[Days to Ship]]&lt;=3, "Meduim", "High"))</f>
        <v>Fast</v>
      </c>
      <c r="W411" s="1">
        <v>95404</v>
      </c>
      <c r="X411" s="1" t="s">
        <v>32</v>
      </c>
      <c r="Y411" s="1" t="s">
        <v>417</v>
      </c>
      <c r="Z411" s="1" t="s">
        <v>37</v>
      </c>
      <c r="AA411" s="1" t="s">
        <v>1097</v>
      </c>
      <c r="AB411" s="1" t="s">
        <v>58</v>
      </c>
      <c r="AC411" s="1" t="s">
        <v>2239</v>
      </c>
      <c r="AD411" s="1" t="s">
        <v>104</v>
      </c>
      <c r="AE411" s="1" t="s">
        <v>26</v>
      </c>
      <c r="AF411" s="1"/>
      <c r="AK411" s="1"/>
    </row>
    <row r="412" spans="1:37" x14ac:dyDescent="0.35">
      <c r="A412" s="1">
        <v>702</v>
      </c>
      <c r="B412" s="1" t="str">
        <f>VLOOKUP(Table13[[#This Row],[Customer ID]],'Customer Lookup'!A:B,2,)</f>
        <v>Kelly O'Connor</v>
      </c>
      <c r="C412" s="1">
        <v>87979</v>
      </c>
      <c r="D412" s="1" t="str">
        <f>_xlfn.XLOOKUP(Table13[[#This Row],[Product Sub-Category]],'Product Lookup'!A:A,'Product Lookup'!B:B)</f>
        <v>Storage</v>
      </c>
      <c r="E412" s="1">
        <v>7</v>
      </c>
      <c r="F412" s="4">
        <v>9.7100000000000009</v>
      </c>
      <c r="G412" s="4">
        <f>Table13[[#This Row],[Unit Price]]*Table13[[#This Row],[Quantity ordered]]</f>
        <v>67.97</v>
      </c>
      <c r="H412" s="1">
        <v>0.05</v>
      </c>
      <c r="I412" s="5">
        <v>0.05</v>
      </c>
      <c r="J4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2" s="6">
        <f>Table13[[#This Row],[Total Price(Before Discount)]]*Table13[[#This Row],[Discount]]</f>
        <v>3.3985000000000003</v>
      </c>
      <c r="L412" s="6">
        <f>Table13[[#This Row],[Total Price(Before Discount)]]-Table13[[#This Row],[Discount Amount]]</f>
        <v>64.5715</v>
      </c>
      <c r="M412" s="6" t="str">
        <f>IF(Table13[[#This Row],[Total Price(After Discount)]]&gt;=5000, "High Order", "Low order")</f>
        <v>Low order</v>
      </c>
      <c r="N412" s="2">
        <v>42185</v>
      </c>
      <c r="O412" s="2" t="str">
        <f>TEXT(Table13[[#This Row],[Order Date]],"dddd")</f>
        <v>Tuesday</v>
      </c>
      <c r="P412" s="2" t="str">
        <f>TEXT(Table13[[#This Row],[Order Date]],"mmmm")</f>
        <v>June</v>
      </c>
      <c r="Q412" s="2" t="str">
        <f>TEXT(Table13[[#This Row],[Order Date]],"yyyy")</f>
        <v>2015</v>
      </c>
      <c r="R412" s="2" t="str">
        <f>TEXT(Table13[[#This Row],[Order Date]], "mmmm yyyy")</f>
        <v>June 2015</v>
      </c>
      <c r="S412" s="2">
        <v>42188</v>
      </c>
      <c r="T412" s="1" t="s">
        <v>21</v>
      </c>
      <c r="U412" s="1">
        <f>Table13[[#This Row],[Ship Date]]-Table13[[#This Row],[Order Date]]</f>
        <v>3</v>
      </c>
      <c r="V412" s="1" t="str">
        <f>IF(Table13[[#This Row],[Days to Ship]]&lt;=1, "Fast", IF(Table13[[#This Row],[Days to Ship]]&lt;=3, "Meduim", "High"))</f>
        <v>Meduim</v>
      </c>
      <c r="W412" s="1">
        <v>95404</v>
      </c>
      <c r="X412" s="1" t="s">
        <v>32</v>
      </c>
      <c r="Y412" s="1" t="s">
        <v>417</v>
      </c>
      <c r="Z412" s="1" t="s">
        <v>37</v>
      </c>
      <c r="AA412" s="1" t="s">
        <v>2243</v>
      </c>
      <c r="AB412" s="1" t="s">
        <v>58</v>
      </c>
      <c r="AC412" s="1" t="s">
        <v>119</v>
      </c>
      <c r="AD412" s="1" t="s">
        <v>104</v>
      </c>
      <c r="AE412" s="1" t="s">
        <v>53</v>
      </c>
      <c r="AF412" s="1"/>
      <c r="AK412" s="1"/>
    </row>
    <row r="413" spans="1:37" x14ac:dyDescent="0.35">
      <c r="A413" s="1">
        <v>711</v>
      </c>
      <c r="B413" s="1" t="str">
        <f>VLOOKUP(Table13[[#This Row],[Customer ID]],'Customer Lookup'!A:B,2,)</f>
        <v>Pam Anthony</v>
      </c>
      <c r="C413" s="1">
        <v>87978</v>
      </c>
      <c r="D413" s="1" t="str">
        <f>_xlfn.XLOOKUP(Table13[[#This Row],[Product Sub-Category]],'Product Lookup'!A:A,'Product Lookup'!B:B)</f>
        <v>Pens</v>
      </c>
      <c r="E413" s="1">
        <v>15</v>
      </c>
      <c r="F413" s="4">
        <v>2.84</v>
      </c>
      <c r="G413" s="4">
        <f>Table13[[#This Row],[Unit Price]]*Table13[[#This Row],[Quantity ordered]]</f>
        <v>42.599999999999994</v>
      </c>
      <c r="H413" s="1">
        <v>0.05</v>
      </c>
      <c r="I413" s="5">
        <v>0.05</v>
      </c>
      <c r="J4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3" s="6">
        <f>Table13[[#This Row],[Total Price(Before Discount)]]*Table13[[#This Row],[Discount]]</f>
        <v>2.13</v>
      </c>
      <c r="L413" s="6">
        <f>Table13[[#This Row],[Total Price(Before Discount)]]-Table13[[#This Row],[Discount Amount]]</f>
        <v>40.469999999999992</v>
      </c>
      <c r="M413" s="6" t="str">
        <f>IF(Table13[[#This Row],[Total Price(After Discount)]]&gt;=5000, "High Order", "Low order")</f>
        <v>Low order</v>
      </c>
      <c r="N413" s="2">
        <v>42161</v>
      </c>
      <c r="O413" s="2" t="str">
        <f>TEXT(Table13[[#This Row],[Order Date]],"dddd")</f>
        <v>Saturday</v>
      </c>
      <c r="P413" s="2" t="str">
        <f>TEXT(Table13[[#This Row],[Order Date]],"mmmm")</f>
        <v>June</v>
      </c>
      <c r="Q413" s="2" t="str">
        <f>TEXT(Table13[[#This Row],[Order Date]],"yyyy")</f>
        <v>2015</v>
      </c>
      <c r="R413" s="2" t="str">
        <f>TEXT(Table13[[#This Row],[Order Date]], "mmmm yyyy")</f>
        <v>June 2015</v>
      </c>
      <c r="S413" s="2">
        <v>42163</v>
      </c>
      <c r="T413" s="1" t="s">
        <v>41</v>
      </c>
      <c r="U413" s="1">
        <f>Table13[[#This Row],[Ship Date]]-Table13[[#This Row],[Order Date]]</f>
        <v>2</v>
      </c>
      <c r="V413" s="1" t="str">
        <f>IF(Table13[[#This Row],[Days to Ship]]&lt;=1, "Fast", IF(Table13[[#This Row],[Days to Ship]]&lt;=3, "Meduim", "High"))</f>
        <v>Meduim</v>
      </c>
      <c r="W413" s="1">
        <v>2152</v>
      </c>
      <c r="X413" s="1" t="s">
        <v>32</v>
      </c>
      <c r="Y413" s="1" t="s">
        <v>418</v>
      </c>
      <c r="Z413" s="1" t="s">
        <v>152</v>
      </c>
      <c r="AA413" s="1" t="s">
        <v>1097</v>
      </c>
      <c r="AB413" s="1" t="s">
        <v>58</v>
      </c>
      <c r="AC413" s="1" t="s">
        <v>25</v>
      </c>
      <c r="AD413" s="1" t="s">
        <v>104</v>
      </c>
      <c r="AE413" s="1" t="s">
        <v>26</v>
      </c>
      <c r="AF413" s="1"/>
      <c r="AK413" s="1"/>
    </row>
    <row r="414" spans="1:37" x14ac:dyDescent="0.35">
      <c r="A414" s="1">
        <v>719</v>
      </c>
      <c r="B414" s="1" t="str">
        <f>VLOOKUP(Table13[[#This Row],[Customer ID]],'Customer Lookup'!A:B,2,)</f>
        <v>Stephen Lam</v>
      </c>
      <c r="C414" s="1">
        <v>89344</v>
      </c>
      <c r="D414" s="1" t="str">
        <f>_xlfn.XLOOKUP(Table13[[#This Row],[Product Sub-Category]],'Product Lookup'!A:A,'Product Lookup'!B:B)</f>
        <v>Computer Peripherals</v>
      </c>
      <c r="E414" s="1">
        <v>14</v>
      </c>
      <c r="F414" s="4">
        <v>8.5</v>
      </c>
      <c r="G414" s="4">
        <f>Table13[[#This Row],[Unit Price]]*Table13[[#This Row],[Quantity ordered]]</f>
        <v>119</v>
      </c>
      <c r="H414" s="1">
        <v>0.05</v>
      </c>
      <c r="I414" s="5">
        <v>0.05</v>
      </c>
      <c r="J4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4" s="6">
        <f>Table13[[#This Row],[Total Price(Before Discount)]]*Table13[[#This Row],[Discount]]</f>
        <v>5.95</v>
      </c>
      <c r="L414" s="6">
        <f>Table13[[#This Row],[Total Price(Before Discount)]]-Table13[[#This Row],[Discount Amount]]</f>
        <v>113.05</v>
      </c>
      <c r="M414" s="6" t="str">
        <f>IF(Table13[[#This Row],[Total Price(After Discount)]]&gt;=5000, "High Order", "Low order")</f>
        <v>Low order</v>
      </c>
      <c r="N414" s="2">
        <v>42063</v>
      </c>
      <c r="O414" s="2" t="str">
        <f>TEXT(Table13[[#This Row],[Order Date]],"dddd")</f>
        <v>Saturday</v>
      </c>
      <c r="P414" s="2" t="str">
        <f>TEXT(Table13[[#This Row],[Order Date]],"mmmm")</f>
        <v>February</v>
      </c>
      <c r="Q414" s="2" t="str">
        <f>TEXT(Table13[[#This Row],[Order Date]],"yyyy")</f>
        <v>2015</v>
      </c>
      <c r="R414" s="2" t="str">
        <f>TEXT(Table13[[#This Row],[Order Date]], "mmmm yyyy")</f>
        <v>February 2015</v>
      </c>
      <c r="S414" s="2">
        <v>42065</v>
      </c>
      <c r="T414" s="1" t="s">
        <v>31</v>
      </c>
      <c r="U414" s="1">
        <f>Table13[[#This Row],[Ship Date]]-Table13[[#This Row],[Order Date]]</f>
        <v>2</v>
      </c>
      <c r="V414" s="1" t="str">
        <f>IF(Table13[[#This Row],[Days to Ship]]&lt;=1, "Fast", IF(Table13[[#This Row],[Days to Ship]]&lt;=3, "Meduim", "High"))</f>
        <v>Meduim</v>
      </c>
      <c r="W414" s="1">
        <v>89041</v>
      </c>
      <c r="X414" s="1" t="s">
        <v>32</v>
      </c>
      <c r="Y414" s="1" t="s">
        <v>419</v>
      </c>
      <c r="Z414" s="1" t="s">
        <v>317</v>
      </c>
      <c r="AA414" s="1" t="s">
        <v>1097</v>
      </c>
      <c r="AB414" s="1" t="s">
        <v>73</v>
      </c>
      <c r="AC414" s="1" t="s">
        <v>144</v>
      </c>
      <c r="AD414" s="1" t="s">
        <v>81</v>
      </c>
      <c r="AE414" s="1" t="s">
        <v>44</v>
      </c>
      <c r="AF414" s="1"/>
      <c r="AK414" s="1"/>
    </row>
    <row r="415" spans="1:37" x14ac:dyDescent="0.35">
      <c r="A415" s="1">
        <v>719</v>
      </c>
      <c r="B415" s="1" t="str">
        <f>VLOOKUP(Table13[[#This Row],[Customer ID]],'Customer Lookup'!A:B,2,)</f>
        <v>Stephen Lam</v>
      </c>
      <c r="C415" s="1">
        <v>89344</v>
      </c>
      <c r="D415" s="1" t="str">
        <f>_xlfn.XLOOKUP(Table13[[#This Row],[Product Sub-Category]],'Product Lookup'!A:A,'Product Lookup'!B:B)</f>
        <v>Storage</v>
      </c>
      <c r="E415" s="1">
        <v>2</v>
      </c>
      <c r="F415" s="4">
        <v>95.43</v>
      </c>
      <c r="G415" s="4">
        <f>Table13[[#This Row],[Unit Price]]*Table13[[#This Row],[Quantity ordered]]</f>
        <v>190.86</v>
      </c>
      <c r="H415" s="1">
        <v>0.05</v>
      </c>
      <c r="I415" s="5">
        <v>0.05</v>
      </c>
      <c r="J4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5" s="6">
        <f>Table13[[#This Row],[Total Price(Before Discount)]]*Table13[[#This Row],[Discount]]</f>
        <v>9.543000000000001</v>
      </c>
      <c r="L415" s="6">
        <f>Table13[[#This Row],[Total Price(Before Discount)]]-Table13[[#This Row],[Discount Amount]]</f>
        <v>181.31700000000001</v>
      </c>
      <c r="M415" s="6" t="str">
        <f>IF(Table13[[#This Row],[Total Price(After Discount)]]&gt;=5000, "High Order", "Low order")</f>
        <v>Low order</v>
      </c>
      <c r="N415" s="2">
        <v>42063</v>
      </c>
      <c r="O415" s="2" t="str">
        <f>TEXT(Table13[[#This Row],[Order Date]],"dddd")</f>
        <v>Saturday</v>
      </c>
      <c r="P415" s="2" t="str">
        <f>TEXT(Table13[[#This Row],[Order Date]],"mmmm")</f>
        <v>February</v>
      </c>
      <c r="Q415" s="2" t="str">
        <f>TEXT(Table13[[#This Row],[Order Date]],"yyyy")</f>
        <v>2015</v>
      </c>
      <c r="R415" s="2" t="str">
        <f>TEXT(Table13[[#This Row],[Order Date]], "mmmm yyyy")</f>
        <v>February 2015</v>
      </c>
      <c r="S415" s="2">
        <v>42065</v>
      </c>
      <c r="T415" s="1" t="s">
        <v>31</v>
      </c>
      <c r="U415" s="1">
        <f>Table13[[#This Row],[Ship Date]]-Table13[[#This Row],[Order Date]]</f>
        <v>2</v>
      </c>
      <c r="V415" s="1" t="str">
        <f>IF(Table13[[#This Row],[Days to Ship]]&lt;=1, "Fast", IF(Table13[[#This Row],[Days to Ship]]&lt;=3, "Meduim", "High"))</f>
        <v>Meduim</v>
      </c>
      <c r="W415" s="1">
        <v>89041</v>
      </c>
      <c r="X415" s="1" t="s">
        <v>32</v>
      </c>
      <c r="Y415" s="1" t="s">
        <v>419</v>
      </c>
      <c r="Z415" s="1" t="s">
        <v>317</v>
      </c>
      <c r="AA415" s="1" t="s">
        <v>2244</v>
      </c>
      <c r="AB415" s="1" t="s">
        <v>58</v>
      </c>
      <c r="AC415" s="1" t="s">
        <v>119</v>
      </c>
      <c r="AD415" s="1" t="s">
        <v>81</v>
      </c>
      <c r="AE415" s="1" t="s">
        <v>53</v>
      </c>
      <c r="AF415" s="1"/>
      <c r="AK415" s="1"/>
    </row>
    <row r="416" spans="1:37" x14ac:dyDescent="0.35">
      <c r="A416" s="1">
        <v>721</v>
      </c>
      <c r="B416" s="1" t="str">
        <f>VLOOKUP(Table13[[#This Row],[Customer ID]],'Customer Lookup'!A:B,2,)</f>
        <v>Melvin Duke</v>
      </c>
      <c r="C416" s="1">
        <v>91053</v>
      </c>
      <c r="D416" s="1" t="str">
        <f>_xlfn.XLOOKUP(Table13[[#This Row],[Product Sub-Category]],'Product Lookup'!A:A,'Product Lookup'!B:B)</f>
        <v>Furnishings</v>
      </c>
      <c r="E416" s="1">
        <v>6</v>
      </c>
      <c r="F416" s="4">
        <v>10.64</v>
      </c>
      <c r="G416" s="4">
        <f>Table13[[#This Row],[Unit Price]]*Table13[[#This Row],[Quantity ordered]]</f>
        <v>63.84</v>
      </c>
      <c r="H416" s="1">
        <v>0.05</v>
      </c>
      <c r="I416" s="5">
        <v>0.05</v>
      </c>
      <c r="J4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6" s="6">
        <f>Table13[[#This Row],[Total Price(Before Discount)]]*Table13[[#This Row],[Discount]]</f>
        <v>3.1920000000000002</v>
      </c>
      <c r="L416" s="6">
        <f>Table13[[#This Row],[Total Price(Before Discount)]]-Table13[[#This Row],[Discount Amount]]</f>
        <v>60.648000000000003</v>
      </c>
      <c r="M416" s="6" t="str">
        <f>IF(Table13[[#This Row],[Total Price(After Discount)]]&gt;=5000, "High Order", "Low order")</f>
        <v>Low order</v>
      </c>
      <c r="N416" s="2">
        <v>42179</v>
      </c>
      <c r="O416" s="2" t="str">
        <f>TEXT(Table13[[#This Row],[Order Date]],"dddd")</f>
        <v>Wednesday</v>
      </c>
      <c r="P416" s="2" t="str">
        <f>TEXT(Table13[[#This Row],[Order Date]],"mmmm")</f>
        <v>June</v>
      </c>
      <c r="Q416" s="2" t="str">
        <f>TEXT(Table13[[#This Row],[Order Date]],"yyyy")</f>
        <v>2015</v>
      </c>
      <c r="R416" s="2" t="str">
        <f>TEXT(Table13[[#This Row],[Order Date]], "mmmm yyyy")</f>
        <v>June 2015</v>
      </c>
      <c r="S416" s="2">
        <v>42180</v>
      </c>
      <c r="T416" s="1" t="s">
        <v>31</v>
      </c>
      <c r="U416" s="1">
        <f>Table13[[#This Row],[Ship Date]]-Table13[[#This Row],[Order Date]]</f>
        <v>1</v>
      </c>
      <c r="V416" s="1" t="str">
        <f>IF(Table13[[#This Row],[Days to Ship]]&lt;=1, "Fast", IF(Table13[[#This Row],[Days to Ship]]&lt;=3, "Meduim", "High"))</f>
        <v>Fast</v>
      </c>
      <c r="W416" s="1">
        <v>46041</v>
      </c>
      <c r="X416" s="1" t="s">
        <v>32</v>
      </c>
      <c r="Y416" s="1" t="s">
        <v>420</v>
      </c>
      <c r="Z416" s="1" t="s">
        <v>376</v>
      </c>
      <c r="AA416" s="1" t="s">
        <v>2244</v>
      </c>
      <c r="AB416" s="1" t="s">
        <v>34</v>
      </c>
      <c r="AC416" s="1" t="s">
        <v>52</v>
      </c>
      <c r="AD416" s="1" t="s">
        <v>81</v>
      </c>
      <c r="AE416" s="1" t="s">
        <v>53</v>
      </c>
      <c r="AF416" s="1"/>
      <c r="AK416" s="1"/>
    </row>
    <row r="417" spans="1:37" x14ac:dyDescent="0.35">
      <c r="A417" s="1">
        <v>721</v>
      </c>
      <c r="B417" s="1" t="str">
        <f>VLOOKUP(Table13[[#This Row],[Customer ID]],'Customer Lookup'!A:B,2,)</f>
        <v>Melvin Duke</v>
      </c>
      <c r="C417" s="1">
        <v>91053</v>
      </c>
      <c r="D417" s="1" t="str">
        <f>_xlfn.XLOOKUP(Table13[[#This Row],[Product Sub-Category]],'Product Lookup'!A:A,'Product Lookup'!B:B)</f>
        <v>Pens</v>
      </c>
      <c r="E417" s="1">
        <v>15</v>
      </c>
      <c r="F417" s="4">
        <v>2.78</v>
      </c>
      <c r="G417" s="4">
        <f>Table13[[#This Row],[Unit Price]]*Table13[[#This Row],[Quantity ordered]]</f>
        <v>41.699999999999996</v>
      </c>
      <c r="H417" s="1">
        <v>0.05</v>
      </c>
      <c r="I417" s="5">
        <v>0.05</v>
      </c>
      <c r="J4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7" s="6">
        <f>Table13[[#This Row],[Total Price(Before Discount)]]*Table13[[#This Row],[Discount]]</f>
        <v>2.085</v>
      </c>
      <c r="L417" s="6">
        <f>Table13[[#This Row],[Total Price(Before Discount)]]-Table13[[#This Row],[Discount Amount]]</f>
        <v>39.614999999999995</v>
      </c>
      <c r="M417" s="6" t="str">
        <f>IF(Table13[[#This Row],[Total Price(After Discount)]]&gt;=5000, "High Order", "Low order")</f>
        <v>Low order</v>
      </c>
      <c r="N417" s="2">
        <v>42179</v>
      </c>
      <c r="O417" s="2" t="str">
        <f>TEXT(Table13[[#This Row],[Order Date]],"dddd")</f>
        <v>Wednesday</v>
      </c>
      <c r="P417" s="2" t="str">
        <f>TEXT(Table13[[#This Row],[Order Date]],"mmmm")</f>
        <v>June</v>
      </c>
      <c r="Q417" s="2" t="str">
        <f>TEXT(Table13[[#This Row],[Order Date]],"yyyy")</f>
        <v>2015</v>
      </c>
      <c r="R417" s="2" t="str">
        <f>TEXT(Table13[[#This Row],[Order Date]], "mmmm yyyy")</f>
        <v>June 2015</v>
      </c>
      <c r="S417" s="2">
        <v>42181</v>
      </c>
      <c r="T417" s="1" t="s">
        <v>31</v>
      </c>
      <c r="U417" s="1">
        <f>Table13[[#This Row],[Ship Date]]-Table13[[#This Row],[Order Date]]</f>
        <v>2</v>
      </c>
      <c r="V417" s="1" t="str">
        <f>IF(Table13[[#This Row],[Days to Ship]]&lt;=1, "Fast", IF(Table13[[#This Row],[Days to Ship]]&lt;=3, "Meduim", "High"))</f>
        <v>Meduim</v>
      </c>
      <c r="W417" s="1">
        <v>46041</v>
      </c>
      <c r="X417" s="1" t="s">
        <v>22</v>
      </c>
      <c r="Y417" s="1" t="s">
        <v>420</v>
      </c>
      <c r="Z417" s="1" t="s">
        <v>376</v>
      </c>
      <c r="AA417" s="1" t="s">
        <v>2244</v>
      </c>
      <c r="AB417" s="1" t="s">
        <v>58</v>
      </c>
      <c r="AC417" s="1" t="s">
        <v>25</v>
      </c>
      <c r="AD417" s="1" t="s">
        <v>81</v>
      </c>
      <c r="AE417" s="1" t="s">
        <v>26</v>
      </c>
      <c r="AF417" s="1"/>
      <c r="AK417" s="1"/>
    </row>
    <row r="418" spans="1:37" x14ac:dyDescent="0.35">
      <c r="A418" s="1">
        <v>721</v>
      </c>
      <c r="B418" s="1" t="str">
        <f>VLOOKUP(Table13[[#This Row],[Customer ID]],'Customer Lookup'!A:B,2,)</f>
        <v>Melvin Duke</v>
      </c>
      <c r="C418" s="1">
        <v>91054</v>
      </c>
      <c r="D418" s="1" t="str">
        <f>_xlfn.XLOOKUP(Table13[[#This Row],[Product Sub-Category]],'Product Lookup'!A:A,'Product Lookup'!B:B)</f>
        <v>Paper</v>
      </c>
      <c r="E418" s="1">
        <v>1</v>
      </c>
      <c r="F418" s="4">
        <v>7.28</v>
      </c>
      <c r="G418" s="4">
        <f>Table13[[#This Row],[Unit Price]]*Table13[[#This Row],[Quantity ordered]]</f>
        <v>7.28</v>
      </c>
      <c r="H418" s="1">
        <v>0.05</v>
      </c>
      <c r="I418" s="5">
        <v>0.05</v>
      </c>
      <c r="J4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8" s="6">
        <f>Table13[[#This Row],[Total Price(Before Discount)]]*Table13[[#This Row],[Discount]]</f>
        <v>0.36400000000000005</v>
      </c>
      <c r="L418" s="6">
        <f>Table13[[#This Row],[Total Price(Before Discount)]]-Table13[[#This Row],[Discount Amount]]</f>
        <v>6.9160000000000004</v>
      </c>
      <c r="M418" s="6" t="str">
        <f>IF(Table13[[#This Row],[Total Price(After Discount)]]&gt;=5000, "High Order", "Low order")</f>
        <v>Low order</v>
      </c>
      <c r="N418" s="2">
        <v>42105</v>
      </c>
      <c r="O418" s="2" t="str">
        <f>TEXT(Table13[[#This Row],[Order Date]],"dddd")</f>
        <v>Saturday</v>
      </c>
      <c r="P418" s="2" t="str">
        <f>TEXT(Table13[[#This Row],[Order Date]],"mmmm")</f>
        <v>April</v>
      </c>
      <c r="Q418" s="2" t="str">
        <f>TEXT(Table13[[#This Row],[Order Date]],"yyyy")</f>
        <v>2015</v>
      </c>
      <c r="R418" s="2" t="str">
        <f>TEXT(Table13[[#This Row],[Order Date]], "mmmm yyyy")</f>
        <v>April 2015</v>
      </c>
      <c r="S418" s="2">
        <v>42107</v>
      </c>
      <c r="T418" s="1" t="s">
        <v>50</v>
      </c>
      <c r="U418" s="1">
        <f>Table13[[#This Row],[Ship Date]]-Table13[[#This Row],[Order Date]]</f>
        <v>2</v>
      </c>
      <c r="V418" s="1" t="str">
        <f>IF(Table13[[#This Row],[Days to Ship]]&lt;=1, "Fast", IF(Table13[[#This Row],[Days to Ship]]&lt;=3, "Meduim", "High"))</f>
        <v>Meduim</v>
      </c>
      <c r="W418" s="1">
        <v>46041</v>
      </c>
      <c r="X418" s="1" t="s">
        <v>32</v>
      </c>
      <c r="Y418" s="1" t="s">
        <v>420</v>
      </c>
      <c r="Z418" s="1" t="s">
        <v>376</v>
      </c>
      <c r="AA418" s="1" t="s">
        <v>2243</v>
      </c>
      <c r="AB418" s="1" t="s">
        <v>58</v>
      </c>
      <c r="AC418" s="1" t="s">
        <v>83</v>
      </c>
      <c r="AD418" s="1" t="s">
        <v>81</v>
      </c>
      <c r="AE418" s="1" t="s">
        <v>53</v>
      </c>
      <c r="AF418" s="1"/>
      <c r="AK418" s="1"/>
    </row>
    <row r="419" spans="1:37" x14ac:dyDescent="0.35">
      <c r="A419" s="1">
        <v>724</v>
      </c>
      <c r="B419" s="1" t="str">
        <f>VLOOKUP(Table13[[#This Row],[Customer ID]],'Customer Lookup'!A:B,2,)</f>
        <v>Beverly Cooke Brooks</v>
      </c>
      <c r="C419" s="1">
        <v>90359</v>
      </c>
      <c r="D419" s="1" t="str">
        <f>_xlfn.XLOOKUP(Table13[[#This Row],[Product Sub-Category]],'Product Lookup'!A:A,'Product Lookup'!B:B)</f>
        <v>Telephones</v>
      </c>
      <c r="E419" s="1">
        <v>1</v>
      </c>
      <c r="F419" s="4">
        <v>125.99</v>
      </c>
      <c r="G419" s="4">
        <f>Table13[[#This Row],[Unit Price]]*Table13[[#This Row],[Quantity ordered]]</f>
        <v>125.99</v>
      </c>
      <c r="H419" s="1">
        <v>0.1</v>
      </c>
      <c r="I419" s="5">
        <v>0.1</v>
      </c>
      <c r="J4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19" s="6">
        <f>Table13[[#This Row],[Total Price(Before Discount)]]*Table13[[#This Row],[Discount]]</f>
        <v>12.599</v>
      </c>
      <c r="L419" s="6">
        <f>Table13[[#This Row],[Total Price(Before Discount)]]-Table13[[#This Row],[Discount Amount]]</f>
        <v>113.39099999999999</v>
      </c>
      <c r="M419" s="6" t="str">
        <f>IF(Table13[[#This Row],[Total Price(After Discount)]]&gt;=5000, "High Order", "Low order")</f>
        <v>Low order</v>
      </c>
      <c r="N419" s="2">
        <v>42078</v>
      </c>
      <c r="O419" s="2" t="str">
        <f>TEXT(Table13[[#This Row],[Order Date]],"dddd")</f>
        <v>Sunday</v>
      </c>
      <c r="P419" s="2" t="str">
        <f>TEXT(Table13[[#This Row],[Order Date]],"mmmm")</f>
        <v>March</v>
      </c>
      <c r="Q419" s="2" t="str">
        <f>TEXT(Table13[[#This Row],[Order Date]],"yyyy")</f>
        <v>2015</v>
      </c>
      <c r="R419" s="2" t="str">
        <f>TEXT(Table13[[#This Row],[Order Date]], "mmmm yyyy")</f>
        <v>March 2015</v>
      </c>
      <c r="S419" s="2">
        <v>42079</v>
      </c>
      <c r="T419" s="1" t="s">
        <v>50</v>
      </c>
      <c r="U419" s="1">
        <f>Table13[[#This Row],[Ship Date]]-Table13[[#This Row],[Order Date]]</f>
        <v>1</v>
      </c>
      <c r="V419" s="1" t="str">
        <f>IF(Table13[[#This Row],[Days to Ship]]&lt;=1, "Fast", IF(Table13[[#This Row],[Days to Ship]]&lt;=3, "Meduim", "High"))</f>
        <v>Fast</v>
      </c>
      <c r="W419" s="1">
        <v>6614</v>
      </c>
      <c r="X419" s="1" t="s">
        <v>32</v>
      </c>
      <c r="Y419" s="1" t="s">
        <v>422</v>
      </c>
      <c r="Z419" s="1" t="s">
        <v>171</v>
      </c>
      <c r="AA419" s="1" t="s">
        <v>2243</v>
      </c>
      <c r="AB419" s="1" t="s">
        <v>73</v>
      </c>
      <c r="AC419" s="1" t="s">
        <v>2234</v>
      </c>
      <c r="AD419" s="1" t="s">
        <v>104</v>
      </c>
      <c r="AE419" s="1" t="s">
        <v>53</v>
      </c>
      <c r="AF419" s="1"/>
      <c r="AK419" s="1"/>
    </row>
    <row r="420" spans="1:37" x14ac:dyDescent="0.35">
      <c r="A420" s="1">
        <v>727</v>
      </c>
      <c r="B420" s="1" t="str">
        <f>VLOOKUP(Table13[[#This Row],[Customer ID]],'Customer Lookup'!A:B,2,)</f>
        <v>Lindsay Link</v>
      </c>
      <c r="C420" s="1">
        <v>90359</v>
      </c>
      <c r="D420" s="1" t="str">
        <f>_xlfn.XLOOKUP(Table13[[#This Row],[Product Sub-Category]],'Product Lookup'!A:A,'Product Lookup'!B:B)</f>
        <v>Computer Peripherals</v>
      </c>
      <c r="E420" s="1">
        <v>4</v>
      </c>
      <c r="F420" s="4">
        <v>17.98</v>
      </c>
      <c r="G420" s="4">
        <f>Table13[[#This Row],[Unit Price]]*Table13[[#This Row],[Quantity ordered]]</f>
        <v>71.92</v>
      </c>
      <c r="H420" s="1">
        <v>0.05</v>
      </c>
      <c r="I420" s="5">
        <v>0.05</v>
      </c>
      <c r="J4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0" s="6">
        <f>Table13[[#This Row],[Total Price(Before Discount)]]*Table13[[#This Row],[Discount]]</f>
        <v>3.5960000000000001</v>
      </c>
      <c r="L420" s="6">
        <f>Table13[[#This Row],[Total Price(Before Discount)]]-Table13[[#This Row],[Discount Amount]]</f>
        <v>68.323999999999998</v>
      </c>
      <c r="M420" s="6" t="str">
        <f>IF(Table13[[#This Row],[Total Price(After Discount)]]&gt;=5000, "High Order", "Low order")</f>
        <v>Low order</v>
      </c>
      <c r="N420" s="2">
        <v>42078</v>
      </c>
      <c r="O420" s="2" t="str">
        <f>TEXT(Table13[[#This Row],[Order Date]],"dddd")</f>
        <v>Sunday</v>
      </c>
      <c r="P420" s="2" t="str">
        <f>TEXT(Table13[[#This Row],[Order Date]],"mmmm")</f>
        <v>March</v>
      </c>
      <c r="Q420" s="2" t="str">
        <f>TEXT(Table13[[#This Row],[Order Date]],"yyyy")</f>
        <v>2015</v>
      </c>
      <c r="R420" s="2" t="str">
        <f>TEXT(Table13[[#This Row],[Order Date]], "mmmm yyyy")</f>
        <v>March 2015</v>
      </c>
      <c r="S420" s="2">
        <v>42079</v>
      </c>
      <c r="T420" s="1" t="s">
        <v>50</v>
      </c>
      <c r="U420" s="1">
        <f>Table13[[#This Row],[Ship Date]]-Table13[[#This Row],[Order Date]]</f>
        <v>1</v>
      </c>
      <c r="V420" s="1" t="str">
        <f>IF(Table13[[#This Row],[Days to Ship]]&lt;=1, "Fast", IF(Table13[[#This Row],[Days to Ship]]&lt;=3, "Meduim", "High"))</f>
        <v>Fast</v>
      </c>
      <c r="W420" s="1">
        <v>4240</v>
      </c>
      <c r="X420" s="1" t="s">
        <v>32</v>
      </c>
      <c r="Y420" s="1" t="s">
        <v>294</v>
      </c>
      <c r="Z420" s="1" t="s">
        <v>147</v>
      </c>
      <c r="AA420" s="1" t="s">
        <v>2243</v>
      </c>
      <c r="AB420" s="1" t="s">
        <v>73</v>
      </c>
      <c r="AC420" s="1" t="s">
        <v>144</v>
      </c>
      <c r="AD420" s="1" t="s">
        <v>104</v>
      </c>
      <c r="AE420" s="1" t="s">
        <v>53</v>
      </c>
      <c r="AF420" s="1"/>
      <c r="AK420" s="1"/>
    </row>
    <row r="421" spans="1:37" x14ac:dyDescent="0.35">
      <c r="A421" s="1">
        <v>731</v>
      </c>
      <c r="B421" s="1" t="str">
        <f>VLOOKUP(Table13[[#This Row],[Customer ID]],'Customer Lookup'!A:B,2,)</f>
        <v>June Herbert</v>
      </c>
      <c r="C421" s="1">
        <v>90362</v>
      </c>
      <c r="D421" s="1" t="str">
        <f>_xlfn.XLOOKUP(Table13[[#This Row],[Product Sub-Category]],'Product Lookup'!A:A,'Product Lookup'!B:B)</f>
        <v>Storage</v>
      </c>
      <c r="E421" s="1">
        <v>12</v>
      </c>
      <c r="F421" s="4">
        <v>101.41</v>
      </c>
      <c r="G421" s="4">
        <f>Table13[[#This Row],[Unit Price]]*Table13[[#This Row],[Quantity ordered]]</f>
        <v>1216.92</v>
      </c>
      <c r="H421" s="1">
        <v>0.1</v>
      </c>
      <c r="I421" s="5">
        <v>0.1</v>
      </c>
      <c r="J4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1" s="6">
        <f>Table13[[#This Row],[Total Price(Before Discount)]]*Table13[[#This Row],[Discount]]</f>
        <v>121.69200000000001</v>
      </c>
      <c r="L421" s="6">
        <f>Table13[[#This Row],[Total Price(Before Discount)]]-Table13[[#This Row],[Discount Amount]]</f>
        <v>1095.2280000000001</v>
      </c>
      <c r="M421" s="6" t="str">
        <f>IF(Table13[[#This Row],[Total Price(After Discount)]]&gt;=5000, "High Order", "Low order")</f>
        <v>Low order</v>
      </c>
      <c r="N421" s="2">
        <v>42120</v>
      </c>
      <c r="O421" s="2" t="str">
        <f>TEXT(Table13[[#This Row],[Order Date]],"dddd")</f>
        <v>Sunday</v>
      </c>
      <c r="P421" s="2" t="str">
        <f>TEXT(Table13[[#This Row],[Order Date]],"mmmm")</f>
        <v>April</v>
      </c>
      <c r="Q421" s="2" t="str">
        <f>TEXT(Table13[[#This Row],[Order Date]],"yyyy")</f>
        <v>2015</v>
      </c>
      <c r="R421" s="2" t="str">
        <f>TEXT(Table13[[#This Row],[Order Date]], "mmmm yyyy")</f>
        <v>April 2015</v>
      </c>
      <c r="S421" s="2">
        <v>42121</v>
      </c>
      <c r="T421" s="1" t="s">
        <v>21</v>
      </c>
      <c r="U421" s="1">
        <f>Table13[[#This Row],[Ship Date]]-Table13[[#This Row],[Order Date]]</f>
        <v>1</v>
      </c>
      <c r="V421" s="1" t="str">
        <f>IF(Table13[[#This Row],[Days to Ship]]&lt;=1, "Fast", IF(Table13[[#This Row],[Days to Ship]]&lt;=3, "Meduim", "High"))</f>
        <v>Fast</v>
      </c>
      <c r="W421" s="1">
        <v>1803</v>
      </c>
      <c r="X421" s="1" t="s">
        <v>32</v>
      </c>
      <c r="Y421" s="1" t="s">
        <v>122</v>
      </c>
      <c r="Z421" s="1" t="s">
        <v>152</v>
      </c>
      <c r="AA421" s="1" t="s">
        <v>2243</v>
      </c>
      <c r="AB421" s="1" t="s">
        <v>58</v>
      </c>
      <c r="AC421" s="1" t="s">
        <v>119</v>
      </c>
      <c r="AD421" s="1" t="s">
        <v>104</v>
      </c>
      <c r="AE421" s="1" t="s">
        <v>178</v>
      </c>
      <c r="AF421" s="1"/>
      <c r="AK421" s="1"/>
    </row>
    <row r="422" spans="1:37" x14ac:dyDescent="0.35">
      <c r="A422" s="1">
        <v>736</v>
      </c>
      <c r="B422" s="1" t="str">
        <f>VLOOKUP(Table13[[#This Row],[Customer ID]],'Customer Lookup'!A:B,2,)</f>
        <v>Meredith Walters</v>
      </c>
      <c r="C422" s="1">
        <v>90361</v>
      </c>
      <c r="D422" s="1" t="str">
        <f>_xlfn.XLOOKUP(Table13[[#This Row],[Product Sub-Category]],'Product Lookup'!A:A,'Product Lookup'!B:B)</f>
        <v>Chairs</v>
      </c>
      <c r="E422" s="1">
        <v>6</v>
      </c>
      <c r="F422" s="4">
        <v>350.98</v>
      </c>
      <c r="G422" s="4">
        <f>Table13[[#This Row],[Unit Price]]*Table13[[#This Row],[Quantity ordered]]</f>
        <v>2105.88</v>
      </c>
      <c r="H422" s="1">
        <v>0.1</v>
      </c>
      <c r="I422" s="5">
        <v>0.1</v>
      </c>
      <c r="J4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2" s="6">
        <f>Table13[[#This Row],[Total Price(Before Discount)]]*Table13[[#This Row],[Discount]]</f>
        <v>210.58800000000002</v>
      </c>
      <c r="L422" s="6">
        <f>Table13[[#This Row],[Total Price(Before Discount)]]-Table13[[#This Row],[Discount Amount]]</f>
        <v>1895.2920000000001</v>
      </c>
      <c r="M422" s="6" t="str">
        <f>IF(Table13[[#This Row],[Total Price(After Discount)]]&gt;=5000, "High Order", "Low order")</f>
        <v>Low order</v>
      </c>
      <c r="N422" s="2">
        <v>42170</v>
      </c>
      <c r="O422" s="2" t="str">
        <f>TEXT(Table13[[#This Row],[Order Date]],"dddd")</f>
        <v>Monday</v>
      </c>
      <c r="P422" s="2" t="str">
        <f>TEXT(Table13[[#This Row],[Order Date]],"mmmm")</f>
        <v>June</v>
      </c>
      <c r="Q422" s="2" t="str">
        <f>TEXT(Table13[[#This Row],[Order Date]],"yyyy")</f>
        <v>2015</v>
      </c>
      <c r="R422" s="2" t="str">
        <f>TEXT(Table13[[#This Row],[Order Date]], "mmmm yyyy")</f>
        <v>June 2015</v>
      </c>
      <c r="S422" s="2">
        <v>42172</v>
      </c>
      <c r="T422" s="1" t="s">
        <v>31</v>
      </c>
      <c r="U422" s="1">
        <f>Table13[[#This Row],[Ship Date]]-Table13[[#This Row],[Order Date]]</f>
        <v>2</v>
      </c>
      <c r="V422" s="1" t="str">
        <f>IF(Table13[[#This Row],[Days to Ship]]&lt;=1, "Fast", IF(Table13[[#This Row],[Days to Ship]]&lt;=3, "Meduim", "High"))</f>
        <v>Meduim</v>
      </c>
      <c r="W422" s="1">
        <v>3079</v>
      </c>
      <c r="X422" s="1" t="s">
        <v>32</v>
      </c>
      <c r="Y422" s="1" t="s">
        <v>118</v>
      </c>
      <c r="Z422" s="1" t="s">
        <v>155</v>
      </c>
      <c r="AA422" s="1" t="s">
        <v>2243</v>
      </c>
      <c r="AB422" s="1" t="s">
        <v>34</v>
      </c>
      <c r="AC422" s="1" t="s">
        <v>35</v>
      </c>
      <c r="AD422" s="1" t="s">
        <v>104</v>
      </c>
      <c r="AE422" s="1" t="s">
        <v>36</v>
      </c>
      <c r="AF422" s="1"/>
      <c r="AK422" s="1"/>
    </row>
    <row r="423" spans="1:37" x14ac:dyDescent="0.35">
      <c r="A423" s="1">
        <v>737</v>
      </c>
      <c r="B423" s="1" t="str">
        <f>VLOOKUP(Table13[[#This Row],[Customer ID]],'Customer Lookup'!A:B,2,)</f>
        <v>Danny Vaughn</v>
      </c>
      <c r="C423" s="1">
        <v>90360</v>
      </c>
      <c r="D423" s="1" t="str">
        <f>_xlfn.XLOOKUP(Table13[[#This Row],[Product Sub-Category]],'Product Lookup'!A:A,'Product Lookup'!B:B)</f>
        <v>Paper</v>
      </c>
      <c r="E423" s="1">
        <v>12</v>
      </c>
      <c r="F423" s="4">
        <v>48.04</v>
      </c>
      <c r="G423" s="4">
        <f>Table13[[#This Row],[Unit Price]]*Table13[[#This Row],[Quantity ordered]]</f>
        <v>576.48</v>
      </c>
      <c r="H423" s="1">
        <v>0.05</v>
      </c>
      <c r="I423" s="5">
        <v>0.05</v>
      </c>
      <c r="J4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3" s="6">
        <f>Table13[[#This Row],[Total Price(Before Discount)]]*Table13[[#This Row],[Discount]]</f>
        <v>28.824000000000002</v>
      </c>
      <c r="L423" s="6">
        <f>Table13[[#This Row],[Total Price(Before Discount)]]-Table13[[#This Row],[Discount Amount]]</f>
        <v>547.65600000000006</v>
      </c>
      <c r="M423" s="6" t="str">
        <f>IF(Table13[[#This Row],[Total Price(After Discount)]]&gt;=5000, "High Order", "Low order")</f>
        <v>Low order</v>
      </c>
      <c r="N423" s="2">
        <v>42162</v>
      </c>
      <c r="O423" s="2" t="str">
        <f>TEXT(Table13[[#This Row],[Order Date]],"dddd")</f>
        <v>Sunday</v>
      </c>
      <c r="P423" s="2" t="str">
        <f>TEXT(Table13[[#This Row],[Order Date]],"mmmm")</f>
        <v>June</v>
      </c>
      <c r="Q423" s="2" t="str">
        <f>TEXT(Table13[[#This Row],[Order Date]],"yyyy")</f>
        <v>2015</v>
      </c>
      <c r="R423" s="2" t="str">
        <f>TEXT(Table13[[#This Row],[Order Date]], "mmmm yyyy")</f>
        <v>June 2015</v>
      </c>
      <c r="S423" s="2">
        <v>42169</v>
      </c>
      <c r="T423" s="1" t="s">
        <v>98</v>
      </c>
      <c r="U423" s="1">
        <f>Table13[[#This Row],[Ship Date]]-Table13[[#This Row],[Order Date]]</f>
        <v>7</v>
      </c>
      <c r="V423" s="1" t="str">
        <f>IF(Table13[[#This Row],[Days to Ship]]&lt;=1, "Fast", IF(Table13[[#This Row],[Days to Ship]]&lt;=3, "Meduim", "High"))</f>
        <v>High</v>
      </c>
      <c r="W423" s="1">
        <v>7003</v>
      </c>
      <c r="X423" s="1" t="s">
        <v>32</v>
      </c>
      <c r="Y423" s="1" t="s">
        <v>423</v>
      </c>
      <c r="Z423" s="1" t="s">
        <v>46</v>
      </c>
      <c r="AA423" s="1" t="s">
        <v>2243</v>
      </c>
      <c r="AB423" s="1" t="s">
        <v>58</v>
      </c>
      <c r="AC423" s="1" t="s">
        <v>83</v>
      </c>
      <c r="AD423" s="1" t="s">
        <v>104</v>
      </c>
      <c r="AE423" s="1" t="s">
        <v>53</v>
      </c>
      <c r="AF423" s="1"/>
      <c r="AK423" s="1"/>
    </row>
    <row r="424" spans="1:37" x14ac:dyDescent="0.35">
      <c r="A424" s="1">
        <v>738</v>
      </c>
      <c r="B424" s="1" t="str">
        <f>VLOOKUP(Table13[[#This Row],[Customer ID]],'Customer Lookup'!A:B,2,)</f>
        <v>Peggy Rowe</v>
      </c>
      <c r="C424" s="1">
        <v>90361</v>
      </c>
      <c r="D424" s="1" t="str">
        <f>_xlfn.XLOOKUP(Table13[[#This Row],[Product Sub-Category]],'Product Lookup'!A:A,'Product Lookup'!B:B)</f>
        <v>Bookcases</v>
      </c>
      <c r="E424" s="1">
        <v>4</v>
      </c>
      <c r="F424" s="4">
        <v>70.98</v>
      </c>
      <c r="G424" s="4">
        <f>Table13[[#This Row],[Unit Price]]*Table13[[#This Row],[Quantity ordered]]</f>
        <v>283.92</v>
      </c>
      <c r="H424" s="1">
        <v>0.05</v>
      </c>
      <c r="I424" s="5">
        <v>0.05</v>
      </c>
      <c r="J4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4" s="6">
        <f>Table13[[#This Row],[Total Price(Before Discount)]]*Table13[[#This Row],[Discount]]</f>
        <v>14.196000000000002</v>
      </c>
      <c r="L424" s="6">
        <f>Table13[[#This Row],[Total Price(Before Discount)]]-Table13[[#This Row],[Discount Amount]]</f>
        <v>269.72399999999999</v>
      </c>
      <c r="M424" s="6" t="str">
        <f>IF(Table13[[#This Row],[Total Price(After Discount)]]&gt;=5000, "High Order", "Low order")</f>
        <v>Low order</v>
      </c>
      <c r="N424" s="2">
        <v>42170</v>
      </c>
      <c r="O424" s="2" t="str">
        <f>TEXT(Table13[[#This Row],[Order Date]],"dddd")</f>
        <v>Monday</v>
      </c>
      <c r="P424" s="2" t="str">
        <f>TEXT(Table13[[#This Row],[Order Date]],"mmmm")</f>
        <v>June</v>
      </c>
      <c r="Q424" s="2" t="str">
        <f>TEXT(Table13[[#This Row],[Order Date]],"yyyy")</f>
        <v>2015</v>
      </c>
      <c r="R424" s="2" t="str">
        <f>TEXT(Table13[[#This Row],[Order Date]], "mmmm yyyy")</f>
        <v>June 2015</v>
      </c>
      <c r="S424" s="2">
        <v>42171</v>
      </c>
      <c r="T424" s="1" t="s">
        <v>31</v>
      </c>
      <c r="U424" s="1">
        <f>Table13[[#This Row],[Ship Date]]-Table13[[#This Row],[Order Date]]</f>
        <v>1</v>
      </c>
      <c r="V424" s="1" t="str">
        <f>IF(Table13[[#This Row],[Days to Ship]]&lt;=1, "Fast", IF(Table13[[#This Row],[Days to Ship]]&lt;=3, "Meduim", "High"))</f>
        <v>Fast</v>
      </c>
      <c r="W424" s="1">
        <v>7016</v>
      </c>
      <c r="X424" s="1" t="s">
        <v>32</v>
      </c>
      <c r="Y424" s="1" t="s">
        <v>424</v>
      </c>
      <c r="Z424" s="1" t="s">
        <v>46</v>
      </c>
      <c r="AA424" s="1" t="s">
        <v>2243</v>
      </c>
      <c r="AB424" s="1" t="s">
        <v>34</v>
      </c>
      <c r="AC424" s="1" t="s">
        <v>151</v>
      </c>
      <c r="AD424" s="1" t="s">
        <v>104</v>
      </c>
      <c r="AE424" s="1" t="s">
        <v>108</v>
      </c>
      <c r="AF424" s="1"/>
      <c r="AK424" s="1"/>
    </row>
    <row r="425" spans="1:37" x14ac:dyDescent="0.35">
      <c r="A425" s="1">
        <v>741</v>
      </c>
      <c r="B425" s="1" t="str">
        <f>VLOOKUP(Table13[[#This Row],[Customer ID]],'Customer Lookup'!A:B,2,)</f>
        <v>Stacey Hale</v>
      </c>
      <c r="C425" s="1">
        <v>90361</v>
      </c>
      <c r="D425" s="1" t="str">
        <f>_xlfn.XLOOKUP(Table13[[#This Row],[Product Sub-Category]],'Product Lookup'!A:A,'Product Lookup'!B:B)</f>
        <v>Computer Peripherals</v>
      </c>
      <c r="E425" s="1">
        <v>15</v>
      </c>
      <c r="F425" s="4">
        <v>27.48</v>
      </c>
      <c r="G425" s="4">
        <f>Table13[[#This Row],[Unit Price]]*Table13[[#This Row],[Quantity ordered]]</f>
        <v>412.2</v>
      </c>
      <c r="H425" s="1">
        <v>0.05</v>
      </c>
      <c r="I425" s="5">
        <v>0.05</v>
      </c>
      <c r="J4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5" s="6">
        <f>Table13[[#This Row],[Total Price(Before Discount)]]*Table13[[#This Row],[Discount]]</f>
        <v>20.61</v>
      </c>
      <c r="L425" s="6">
        <f>Table13[[#This Row],[Total Price(Before Discount)]]-Table13[[#This Row],[Discount Amount]]</f>
        <v>391.59</v>
      </c>
      <c r="M425" s="6" t="str">
        <f>IF(Table13[[#This Row],[Total Price(After Discount)]]&gt;=5000, "High Order", "Low order")</f>
        <v>Low order</v>
      </c>
      <c r="N425" s="2">
        <v>42170</v>
      </c>
      <c r="O425" s="2" t="str">
        <f>TEXT(Table13[[#This Row],[Order Date]],"dddd")</f>
        <v>Monday</v>
      </c>
      <c r="P425" s="2" t="str">
        <f>TEXT(Table13[[#This Row],[Order Date]],"mmmm")</f>
        <v>June</v>
      </c>
      <c r="Q425" s="2" t="str">
        <f>TEXT(Table13[[#This Row],[Order Date]],"yyyy")</f>
        <v>2015</v>
      </c>
      <c r="R425" s="2" t="str">
        <f>TEXT(Table13[[#This Row],[Order Date]], "mmmm yyyy")</f>
        <v>June 2015</v>
      </c>
      <c r="S425" s="2">
        <v>42172</v>
      </c>
      <c r="T425" s="1" t="s">
        <v>31</v>
      </c>
      <c r="U425" s="1">
        <f>Table13[[#This Row],[Ship Date]]-Table13[[#This Row],[Order Date]]</f>
        <v>2</v>
      </c>
      <c r="V425" s="1" t="str">
        <f>IF(Table13[[#This Row],[Days to Ship]]&lt;=1, "Fast", IF(Table13[[#This Row],[Days to Ship]]&lt;=3, "Meduim", "High"))</f>
        <v>Meduim</v>
      </c>
      <c r="W425" s="1">
        <v>7901</v>
      </c>
      <c r="X425" s="1" t="s">
        <v>32</v>
      </c>
      <c r="Y425" s="1" t="s">
        <v>425</v>
      </c>
      <c r="Z425" s="1" t="s">
        <v>46</v>
      </c>
      <c r="AA425" s="1" t="s">
        <v>1097</v>
      </c>
      <c r="AB425" s="1" t="s">
        <v>73</v>
      </c>
      <c r="AC425" s="1" t="s">
        <v>144</v>
      </c>
      <c r="AD425" s="1" t="s">
        <v>104</v>
      </c>
      <c r="AE425" s="1" t="s">
        <v>53</v>
      </c>
      <c r="AF425" s="1"/>
      <c r="AK425" s="1"/>
    </row>
    <row r="426" spans="1:37" x14ac:dyDescent="0.35">
      <c r="A426" s="1">
        <v>744</v>
      </c>
      <c r="B426" s="1" t="str">
        <f>VLOOKUP(Table13[[#This Row],[Customer ID]],'Customer Lookup'!A:B,2,)</f>
        <v>Joy Maxwell</v>
      </c>
      <c r="C426" s="1">
        <v>87725</v>
      </c>
      <c r="D426" s="1" t="str">
        <f>_xlfn.XLOOKUP(Table13[[#This Row],[Product Sub-Category]],'Product Lookup'!A:A,'Product Lookup'!B:B)</f>
        <v>Appliances</v>
      </c>
      <c r="E426" s="1">
        <v>1</v>
      </c>
      <c r="F426" s="4">
        <v>59.98</v>
      </c>
      <c r="G426" s="4">
        <f>Table13[[#This Row],[Unit Price]]*Table13[[#This Row],[Quantity ordered]]</f>
        <v>59.98</v>
      </c>
      <c r="H426" s="1">
        <v>0.05</v>
      </c>
      <c r="I426" s="5">
        <v>0.05</v>
      </c>
      <c r="J4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6" s="6">
        <f>Table13[[#This Row],[Total Price(Before Discount)]]*Table13[[#This Row],[Discount]]</f>
        <v>2.9990000000000001</v>
      </c>
      <c r="L426" s="6">
        <f>Table13[[#This Row],[Total Price(Before Discount)]]-Table13[[#This Row],[Discount Amount]]</f>
        <v>56.980999999999995</v>
      </c>
      <c r="M426" s="6" t="str">
        <f>IF(Table13[[#This Row],[Total Price(After Discount)]]&gt;=5000, "High Order", "Low order")</f>
        <v>Low order</v>
      </c>
      <c r="N426" s="2">
        <v>42032</v>
      </c>
      <c r="O426" s="2" t="str">
        <f>TEXT(Table13[[#This Row],[Order Date]],"dddd")</f>
        <v>Wednesday</v>
      </c>
      <c r="P426" s="2" t="str">
        <f>TEXT(Table13[[#This Row],[Order Date]],"mmmm")</f>
        <v>January</v>
      </c>
      <c r="Q426" s="2" t="str">
        <f>TEXT(Table13[[#This Row],[Order Date]],"yyyy")</f>
        <v>2015</v>
      </c>
      <c r="R426" s="2" t="str">
        <f>TEXT(Table13[[#This Row],[Order Date]], "mmmm yyyy")</f>
        <v>January 2015</v>
      </c>
      <c r="S426" s="2">
        <v>42041</v>
      </c>
      <c r="T426" s="1" t="s">
        <v>98</v>
      </c>
      <c r="U426" s="1">
        <f>Table13[[#This Row],[Ship Date]]-Table13[[#This Row],[Order Date]]</f>
        <v>9</v>
      </c>
      <c r="V426" s="1" t="str">
        <f>IF(Table13[[#This Row],[Days to Ship]]&lt;=1, "Fast", IF(Table13[[#This Row],[Days to Ship]]&lt;=3, "Meduim", "High"))</f>
        <v>High</v>
      </c>
      <c r="W426" s="1">
        <v>85737</v>
      </c>
      <c r="X426" s="1" t="s">
        <v>32</v>
      </c>
      <c r="Y426" s="1" t="s">
        <v>426</v>
      </c>
      <c r="Z426" s="1" t="s">
        <v>250</v>
      </c>
      <c r="AA426" s="1" t="s">
        <v>1097</v>
      </c>
      <c r="AB426" s="1" t="s">
        <v>58</v>
      </c>
      <c r="AC426" s="1" t="s">
        <v>196</v>
      </c>
      <c r="AD426" s="1" t="s">
        <v>81</v>
      </c>
      <c r="AE426" s="1" t="s">
        <v>53</v>
      </c>
      <c r="AF426" s="1"/>
      <c r="AK426" s="1"/>
    </row>
    <row r="427" spans="1:37" x14ac:dyDescent="0.35">
      <c r="A427" s="1">
        <v>744</v>
      </c>
      <c r="B427" s="1" t="str">
        <f>VLOOKUP(Table13[[#This Row],[Customer ID]],'Customer Lookup'!A:B,2,)</f>
        <v>Joy Maxwell</v>
      </c>
      <c r="C427" s="1">
        <v>87725</v>
      </c>
      <c r="D427" s="1" t="str">
        <f>_xlfn.XLOOKUP(Table13[[#This Row],[Product Sub-Category]],'Product Lookup'!A:A,'Product Lookup'!B:B)</f>
        <v>Binders</v>
      </c>
      <c r="E427" s="1">
        <v>9</v>
      </c>
      <c r="F427" s="4">
        <v>5.18</v>
      </c>
      <c r="G427" s="4">
        <f>Table13[[#This Row],[Unit Price]]*Table13[[#This Row],[Quantity ordered]]</f>
        <v>46.62</v>
      </c>
      <c r="H427" s="1">
        <v>0.05</v>
      </c>
      <c r="I427" s="5">
        <v>0.05</v>
      </c>
      <c r="J4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7" s="6">
        <f>Table13[[#This Row],[Total Price(Before Discount)]]*Table13[[#This Row],[Discount]]</f>
        <v>2.331</v>
      </c>
      <c r="L427" s="6">
        <f>Table13[[#This Row],[Total Price(Before Discount)]]-Table13[[#This Row],[Discount Amount]]</f>
        <v>44.288999999999994</v>
      </c>
      <c r="M427" s="6" t="str">
        <f>IF(Table13[[#This Row],[Total Price(After Discount)]]&gt;=5000, "High Order", "Low order")</f>
        <v>Low order</v>
      </c>
      <c r="N427" s="2">
        <v>42032</v>
      </c>
      <c r="O427" s="2" t="str">
        <f>TEXT(Table13[[#This Row],[Order Date]],"dddd")</f>
        <v>Wednesday</v>
      </c>
      <c r="P427" s="2" t="str">
        <f>TEXT(Table13[[#This Row],[Order Date]],"mmmm")</f>
        <v>January</v>
      </c>
      <c r="Q427" s="2" t="str">
        <f>TEXT(Table13[[#This Row],[Order Date]],"yyyy")</f>
        <v>2015</v>
      </c>
      <c r="R427" s="2" t="str">
        <f>TEXT(Table13[[#This Row],[Order Date]], "mmmm yyyy")</f>
        <v>January 2015</v>
      </c>
      <c r="S427" s="2">
        <v>42036</v>
      </c>
      <c r="T427" s="1" t="s">
        <v>98</v>
      </c>
      <c r="U427" s="1">
        <f>Table13[[#This Row],[Ship Date]]-Table13[[#This Row],[Order Date]]</f>
        <v>4</v>
      </c>
      <c r="V427" s="1" t="str">
        <f>IF(Table13[[#This Row],[Days to Ship]]&lt;=1, "Fast", IF(Table13[[#This Row],[Days to Ship]]&lt;=3, "Meduim", "High"))</f>
        <v>High</v>
      </c>
      <c r="W427" s="1">
        <v>85737</v>
      </c>
      <c r="X427" s="1" t="s">
        <v>32</v>
      </c>
      <c r="Y427" s="1" t="s">
        <v>426</v>
      </c>
      <c r="Z427" s="1" t="s">
        <v>250</v>
      </c>
      <c r="AA427" s="1" t="s">
        <v>1097</v>
      </c>
      <c r="AB427" s="1" t="s">
        <v>58</v>
      </c>
      <c r="AC427" s="1" t="s">
        <v>2236</v>
      </c>
      <c r="AD427" s="1" t="s">
        <v>81</v>
      </c>
      <c r="AE427" s="1" t="s">
        <v>53</v>
      </c>
      <c r="AF427" s="1"/>
      <c r="AK427" s="1"/>
    </row>
    <row r="428" spans="1:37" x14ac:dyDescent="0.35">
      <c r="A428" s="1">
        <v>744</v>
      </c>
      <c r="B428" s="1" t="str">
        <f>VLOOKUP(Table13[[#This Row],[Customer ID]],'Customer Lookup'!A:B,2,)</f>
        <v>Joy Maxwell</v>
      </c>
      <c r="C428" s="1">
        <v>87726</v>
      </c>
      <c r="D428" s="1" t="str">
        <f>_xlfn.XLOOKUP(Table13[[#This Row],[Product Sub-Category]],'Product Lookup'!A:A,'Product Lookup'!B:B)</f>
        <v>Office Machines</v>
      </c>
      <c r="E428" s="1">
        <v>13</v>
      </c>
      <c r="F428" s="4">
        <v>119.99</v>
      </c>
      <c r="G428" s="4">
        <f>Table13[[#This Row],[Unit Price]]*Table13[[#This Row],[Quantity ordered]]</f>
        <v>1559.87</v>
      </c>
      <c r="H428" s="1">
        <v>0.1</v>
      </c>
      <c r="I428" s="5">
        <v>0.1</v>
      </c>
      <c r="J4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8" s="6">
        <f>Table13[[#This Row],[Total Price(Before Discount)]]*Table13[[#This Row],[Discount]]</f>
        <v>155.98699999999999</v>
      </c>
      <c r="L428" s="6">
        <f>Table13[[#This Row],[Total Price(Before Discount)]]-Table13[[#This Row],[Discount Amount]]</f>
        <v>1403.8829999999998</v>
      </c>
      <c r="M428" s="6" t="str">
        <f>IF(Table13[[#This Row],[Total Price(After Discount)]]&gt;=5000, "High Order", "Low order")</f>
        <v>Low order</v>
      </c>
      <c r="N428" s="2">
        <v>42021</v>
      </c>
      <c r="O428" s="2" t="str">
        <f>TEXT(Table13[[#This Row],[Order Date]],"dddd")</f>
        <v>Saturday</v>
      </c>
      <c r="P428" s="2" t="str">
        <f>TEXT(Table13[[#This Row],[Order Date]],"mmmm")</f>
        <v>January</v>
      </c>
      <c r="Q428" s="2" t="str">
        <f>TEXT(Table13[[#This Row],[Order Date]],"yyyy")</f>
        <v>2015</v>
      </c>
      <c r="R428" s="2" t="str">
        <f>TEXT(Table13[[#This Row],[Order Date]], "mmmm yyyy")</f>
        <v>January 2015</v>
      </c>
      <c r="S428" s="2">
        <v>42023</v>
      </c>
      <c r="T428" s="1" t="s">
        <v>50</v>
      </c>
      <c r="U428" s="1">
        <f>Table13[[#This Row],[Ship Date]]-Table13[[#This Row],[Order Date]]</f>
        <v>2</v>
      </c>
      <c r="V428" s="1" t="str">
        <f>IF(Table13[[#This Row],[Days to Ship]]&lt;=1, "Fast", IF(Table13[[#This Row],[Days to Ship]]&lt;=3, "Meduim", "High"))</f>
        <v>Meduim</v>
      </c>
      <c r="W428" s="1">
        <v>85737</v>
      </c>
      <c r="X428" s="1" t="s">
        <v>32</v>
      </c>
      <c r="Y428" s="1" t="s">
        <v>426</v>
      </c>
      <c r="Z428" s="1" t="s">
        <v>250</v>
      </c>
      <c r="AA428" s="1" t="s">
        <v>1097</v>
      </c>
      <c r="AB428" s="1" t="s">
        <v>73</v>
      </c>
      <c r="AC428" s="1" t="s">
        <v>74</v>
      </c>
      <c r="AD428" s="1" t="s">
        <v>104</v>
      </c>
      <c r="AE428" s="1" t="s">
        <v>108</v>
      </c>
      <c r="AF428" s="1"/>
      <c r="AK428" s="1"/>
    </row>
    <row r="429" spans="1:37" x14ac:dyDescent="0.35">
      <c r="A429" s="1">
        <v>744</v>
      </c>
      <c r="B429" s="1" t="str">
        <f>VLOOKUP(Table13[[#This Row],[Customer ID]],'Customer Lookup'!A:B,2,)</f>
        <v>Joy Maxwell</v>
      </c>
      <c r="C429" s="1">
        <v>87727</v>
      </c>
      <c r="D429" s="1" t="str">
        <f>_xlfn.XLOOKUP(Table13[[#This Row],[Product Sub-Category]],'Product Lookup'!A:A,'Product Lookup'!B:B)</f>
        <v>Telephones</v>
      </c>
      <c r="E429" s="1">
        <v>20</v>
      </c>
      <c r="F429" s="4">
        <v>125.99</v>
      </c>
      <c r="G429" s="4">
        <f>Table13[[#This Row],[Unit Price]]*Table13[[#This Row],[Quantity ordered]]</f>
        <v>2519.7999999999997</v>
      </c>
      <c r="H429" s="1">
        <v>0.1</v>
      </c>
      <c r="I429" s="5">
        <v>0.1</v>
      </c>
      <c r="J4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9" s="6">
        <f>Table13[[#This Row],[Total Price(Before Discount)]]*Table13[[#This Row],[Discount]]</f>
        <v>251.98</v>
      </c>
      <c r="L429" s="6">
        <f>Table13[[#This Row],[Total Price(Before Discount)]]-Table13[[#This Row],[Discount Amount]]</f>
        <v>2267.8199999999997</v>
      </c>
      <c r="M429" s="6" t="str">
        <f>IF(Table13[[#This Row],[Total Price(After Discount)]]&gt;=5000, "High Order", "Low order")</f>
        <v>Low order</v>
      </c>
      <c r="N429" s="2">
        <v>42149</v>
      </c>
      <c r="O429" s="2" t="str">
        <f>TEXT(Table13[[#This Row],[Order Date]],"dddd")</f>
        <v>Monday</v>
      </c>
      <c r="P429" s="2" t="str">
        <f>TEXT(Table13[[#This Row],[Order Date]],"mmmm")</f>
        <v>May</v>
      </c>
      <c r="Q429" s="2" t="str">
        <f>TEXT(Table13[[#This Row],[Order Date]],"yyyy")</f>
        <v>2015</v>
      </c>
      <c r="R429" s="2" t="str">
        <f>TEXT(Table13[[#This Row],[Order Date]], "mmmm yyyy")</f>
        <v>May 2015</v>
      </c>
      <c r="S429" s="2">
        <v>42157</v>
      </c>
      <c r="T429" s="1" t="s">
        <v>98</v>
      </c>
      <c r="U429" s="1">
        <f>Table13[[#This Row],[Ship Date]]-Table13[[#This Row],[Order Date]]</f>
        <v>8</v>
      </c>
      <c r="V429" s="1" t="str">
        <f>IF(Table13[[#This Row],[Days to Ship]]&lt;=1, "Fast", IF(Table13[[#This Row],[Days to Ship]]&lt;=3, "Meduim", "High"))</f>
        <v>High</v>
      </c>
      <c r="W429" s="1">
        <v>85737</v>
      </c>
      <c r="X429" s="1" t="s">
        <v>32</v>
      </c>
      <c r="Y429" s="1" t="s">
        <v>426</v>
      </c>
      <c r="Z429" s="1" t="s">
        <v>250</v>
      </c>
      <c r="AA429" s="1" t="s">
        <v>1097</v>
      </c>
      <c r="AB429" s="1" t="s">
        <v>73</v>
      </c>
      <c r="AC429" s="1" t="s">
        <v>2234</v>
      </c>
      <c r="AD429" s="1" t="s">
        <v>104</v>
      </c>
      <c r="AE429" s="1" t="s">
        <v>53</v>
      </c>
      <c r="AF429" s="1"/>
      <c r="AK429" s="1"/>
    </row>
    <row r="430" spans="1:37" x14ac:dyDescent="0.35">
      <c r="A430" s="1">
        <v>745</v>
      </c>
      <c r="B430" s="1" t="str">
        <f>VLOOKUP(Table13[[#This Row],[Customer ID]],'Customer Lookup'!A:B,2,)</f>
        <v>Mary Page</v>
      </c>
      <c r="C430" s="1">
        <v>87726</v>
      </c>
      <c r="D430" s="1" t="str">
        <f>_xlfn.XLOOKUP(Table13[[#This Row],[Product Sub-Category]],'Product Lookup'!A:A,'Product Lookup'!B:B)</f>
        <v>Computer Peripherals</v>
      </c>
      <c r="E430" s="1">
        <v>3</v>
      </c>
      <c r="F430" s="4">
        <v>115.79</v>
      </c>
      <c r="G430" s="4">
        <f>Table13[[#This Row],[Unit Price]]*Table13[[#This Row],[Quantity ordered]]</f>
        <v>347.37</v>
      </c>
      <c r="H430" s="1">
        <v>0.1</v>
      </c>
      <c r="I430" s="5">
        <v>0.1</v>
      </c>
      <c r="J4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0" s="6">
        <f>Table13[[#This Row],[Total Price(Before Discount)]]*Table13[[#This Row],[Discount]]</f>
        <v>34.737000000000002</v>
      </c>
      <c r="L430" s="6">
        <f>Table13[[#This Row],[Total Price(Before Discount)]]-Table13[[#This Row],[Discount Amount]]</f>
        <v>312.63299999999998</v>
      </c>
      <c r="M430" s="6" t="str">
        <f>IF(Table13[[#This Row],[Total Price(After Discount)]]&gt;=5000, "High Order", "Low order")</f>
        <v>Low order</v>
      </c>
      <c r="N430" s="2">
        <v>42021</v>
      </c>
      <c r="O430" s="2" t="str">
        <f>TEXT(Table13[[#This Row],[Order Date]],"dddd")</f>
        <v>Saturday</v>
      </c>
      <c r="P430" s="2" t="str">
        <f>TEXT(Table13[[#This Row],[Order Date]],"mmmm")</f>
        <v>January</v>
      </c>
      <c r="Q430" s="2" t="str">
        <f>TEXT(Table13[[#This Row],[Order Date]],"yyyy")</f>
        <v>2015</v>
      </c>
      <c r="R430" s="2" t="str">
        <f>TEXT(Table13[[#This Row],[Order Date]], "mmmm yyyy")</f>
        <v>January 2015</v>
      </c>
      <c r="S430" s="2">
        <v>42023</v>
      </c>
      <c r="T430" s="1" t="s">
        <v>50</v>
      </c>
      <c r="U430" s="1">
        <f>Table13[[#This Row],[Ship Date]]-Table13[[#This Row],[Order Date]]</f>
        <v>2</v>
      </c>
      <c r="V430" s="1" t="str">
        <f>IF(Table13[[#This Row],[Days to Ship]]&lt;=1, "Fast", IF(Table13[[#This Row],[Days to Ship]]&lt;=3, "Meduim", "High"))</f>
        <v>Meduim</v>
      </c>
      <c r="W430" s="1">
        <v>85345</v>
      </c>
      <c r="X430" s="1" t="s">
        <v>32</v>
      </c>
      <c r="Y430" s="1" t="s">
        <v>427</v>
      </c>
      <c r="Z430" s="1" t="s">
        <v>250</v>
      </c>
      <c r="AA430" s="1" t="s">
        <v>2245</v>
      </c>
      <c r="AB430" s="1" t="s">
        <v>73</v>
      </c>
      <c r="AC430" s="1" t="s">
        <v>144</v>
      </c>
      <c r="AD430" s="1" t="s">
        <v>104</v>
      </c>
      <c r="AE430" s="1" t="s">
        <v>44</v>
      </c>
      <c r="AF430" s="1"/>
      <c r="AK430" s="1"/>
    </row>
    <row r="431" spans="1:37" x14ac:dyDescent="0.35">
      <c r="A431" s="1">
        <v>750</v>
      </c>
      <c r="B431" s="1" t="str">
        <f>VLOOKUP(Table13[[#This Row],[Customer ID]],'Customer Lookup'!A:B,2,)</f>
        <v>Jordan Wilkinson</v>
      </c>
      <c r="C431" s="1">
        <v>91200</v>
      </c>
      <c r="D431" s="1" t="str">
        <f>_xlfn.XLOOKUP(Table13[[#This Row],[Product Sub-Category]],'Product Lookup'!A:A,'Product Lookup'!B:B)</f>
        <v>Storage</v>
      </c>
      <c r="E431" s="1">
        <v>10</v>
      </c>
      <c r="F431" s="4">
        <v>27.75</v>
      </c>
      <c r="G431" s="4">
        <f>Table13[[#This Row],[Unit Price]]*Table13[[#This Row],[Quantity ordered]]</f>
        <v>277.5</v>
      </c>
      <c r="H431" s="1">
        <v>0.05</v>
      </c>
      <c r="I431" s="5">
        <v>0.05</v>
      </c>
      <c r="J4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1" s="6">
        <f>Table13[[#This Row],[Total Price(Before Discount)]]*Table13[[#This Row],[Discount]]</f>
        <v>13.875</v>
      </c>
      <c r="L431" s="6">
        <f>Table13[[#This Row],[Total Price(Before Discount)]]-Table13[[#This Row],[Discount Amount]]</f>
        <v>263.625</v>
      </c>
      <c r="M431" s="6" t="str">
        <f>IF(Table13[[#This Row],[Total Price(After Discount)]]&gt;=5000, "High Order", "Low order")</f>
        <v>Low order</v>
      </c>
      <c r="N431" s="2">
        <v>42016</v>
      </c>
      <c r="O431" s="2" t="str">
        <f>TEXT(Table13[[#This Row],[Order Date]],"dddd")</f>
        <v>Monday</v>
      </c>
      <c r="P431" s="2" t="str">
        <f>TEXT(Table13[[#This Row],[Order Date]],"mmmm")</f>
        <v>January</v>
      </c>
      <c r="Q431" s="2" t="str">
        <f>TEXT(Table13[[#This Row],[Order Date]],"yyyy")</f>
        <v>2015</v>
      </c>
      <c r="R431" s="2" t="str">
        <f>TEXT(Table13[[#This Row],[Order Date]], "mmmm yyyy")</f>
        <v>January 2015</v>
      </c>
      <c r="S431" s="2">
        <v>42017</v>
      </c>
      <c r="T431" s="1" t="s">
        <v>31</v>
      </c>
      <c r="U431" s="1">
        <f>Table13[[#This Row],[Ship Date]]-Table13[[#This Row],[Order Date]]</f>
        <v>1</v>
      </c>
      <c r="V431" s="1" t="str">
        <f>IF(Table13[[#This Row],[Days to Ship]]&lt;=1, "Fast", IF(Table13[[#This Row],[Days to Ship]]&lt;=3, "Meduim", "High"))</f>
        <v>Fast</v>
      </c>
      <c r="W431" s="1">
        <v>41042</v>
      </c>
      <c r="X431" s="1" t="s">
        <v>32</v>
      </c>
      <c r="Y431" s="1" t="s">
        <v>428</v>
      </c>
      <c r="Z431" s="1" t="s">
        <v>347</v>
      </c>
      <c r="AA431" s="1" t="s">
        <v>2245</v>
      </c>
      <c r="AB431" s="1" t="s">
        <v>58</v>
      </c>
      <c r="AC431" s="1" t="s">
        <v>119</v>
      </c>
      <c r="AD431" s="1" t="s">
        <v>81</v>
      </c>
      <c r="AE431" s="1" t="s">
        <v>53</v>
      </c>
      <c r="AF431" s="1"/>
      <c r="AK431" s="1"/>
    </row>
    <row r="432" spans="1:37" x14ac:dyDescent="0.35">
      <c r="A432" s="1">
        <v>751</v>
      </c>
      <c r="B432" s="1" t="str">
        <f>VLOOKUP(Table13[[#This Row],[Customer ID]],'Customer Lookup'!A:B,2,)</f>
        <v>David Wrenn</v>
      </c>
      <c r="C432" s="1">
        <v>91201</v>
      </c>
      <c r="D432" s="1" t="str">
        <f>_xlfn.XLOOKUP(Table13[[#This Row],[Product Sub-Category]],'Product Lookup'!A:A,'Product Lookup'!B:B)</f>
        <v>Bookcases</v>
      </c>
      <c r="E432" s="1">
        <v>3</v>
      </c>
      <c r="F432" s="4">
        <v>130.97999999999999</v>
      </c>
      <c r="G432" s="4">
        <f>Table13[[#This Row],[Unit Price]]*Table13[[#This Row],[Quantity ordered]]</f>
        <v>392.93999999999994</v>
      </c>
      <c r="H432" s="1">
        <v>0.1</v>
      </c>
      <c r="I432" s="5">
        <v>0.1</v>
      </c>
      <c r="J4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2" s="6">
        <f>Table13[[#This Row],[Total Price(Before Discount)]]*Table13[[#This Row],[Discount]]</f>
        <v>39.293999999999997</v>
      </c>
      <c r="L432" s="6">
        <f>Table13[[#This Row],[Total Price(Before Discount)]]-Table13[[#This Row],[Discount Amount]]</f>
        <v>353.64599999999996</v>
      </c>
      <c r="M432" s="6" t="str">
        <f>IF(Table13[[#This Row],[Total Price(After Discount)]]&gt;=5000, "High Order", "Low order")</f>
        <v>Low order</v>
      </c>
      <c r="N432" s="2">
        <v>42062</v>
      </c>
      <c r="O432" s="2" t="str">
        <f>TEXT(Table13[[#This Row],[Order Date]],"dddd")</f>
        <v>Friday</v>
      </c>
      <c r="P432" s="2" t="str">
        <f>TEXT(Table13[[#This Row],[Order Date]],"mmmm")</f>
        <v>February</v>
      </c>
      <c r="Q432" s="2" t="str">
        <f>TEXT(Table13[[#This Row],[Order Date]],"yyyy")</f>
        <v>2015</v>
      </c>
      <c r="R432" s="2" t="str">
        <f>TEXT(Table13[[#This Row],[Order Date]], "mmmm yyyy")</f>
        <v>February 2015</v>
      </c>
      <c r="S432" s="2">
        <v>42069</v>
      </c>
      <c r="T432" s="1" t="s">
        <v>98</v>
      </c>
      <c r="U432" s="1">
        <f>Table13[[#This Row],[Ship Date]]-Table13[[#This Row],[Order Date]]</f>
        <v>7</v>
      </c>
      <c r="V432" s="1" t="str">
        <f>IF(Table13[[#This Row],[Days to Ship]]&lt;=1, "Fast", IF(Table13[[#This Row],[Days to Ship]]&lt;=3, "Meduim", "High"))</f>
        <v>High</v>
      </c>
      <c r="W432" s="1">
        <v>40324</v>
      </c>
      <c r="X432" s="1" t="s">
        <v>32</v>
      </c>
      <c r="Y432" s="1" t="s">
        <v>429</v>
      </c>
      <c r="Z432" s="1" t="s">
        <v>347</v>
      </c>
      <c r="AA432" s="1" t="s">
        <v>1097</v>
      </c>
      <c r="AB432" s="1" t="s">
        <v>34</v>
      </c>
      <c r="AC432" s="1" t="s">
        <v>151</v>
      </c>
      <c r="AD432" s="1" t="s">
        <v>81</v>
      </c>
      <c r="AE432" s="1" t="s">
        <v>108</v>
      </c>
      <c r="AF432" s="1"/>
      <c r="AK432" s="1"/>
    </row>
    <row r="433" spans="1:37" x14ac:dyDescent="0.35">
      <c r="A433" s="1">
        <v>753</v>
      </c>
      <c r="B433" s="1" t="str">
        <f>VLOOKUP(Table13[[#This Row],[Customer ID]],'Customer Lookup'!A:B,2,)</f>
        <v>Elisabeth Massey</v>
      </c>
      <c r="C433" s="1">
        <v>90438</v>
      </c>
      <c r="D433" s="1" t="str">
        <f>_xlfn.XLOOKUP(Table13[[#This Row],[Product Sub-Category]],'Product Lookup'!A:A,'Product Lookup'!B:B)</f>
        <v>Labels</v>
      </c>
      <c r="E433" s="1">
        <v>1</v>
      </c>
      <c r="F433" s="4">
        <v>2.61</v>
      </c>
      <c r="G433" s="4">
        <f>Table13[[#This Row],[Unit Price]]*Table13[[#This Row],[Quantity ordered]]</f>
        <v>2.61</v>
      </c>
      <c r="H433" s="1">
        <v>0.05</v>
      </c>
      <c r="I433" s="5">
        <v>0.05</v>
      </c>
      <c r="J4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3" s="6">
        <f>Table13[[#This Row],[Total Price(Before Discount)]]*Table13[[#This Row],[Discount]]</f>
        <v>0.1305</v>
      </c>
      <c r="L433" s="6">
        <f>Table13[[#This Row],[Total Price(Before Discount)]]-Table13[[#This Row],[Discount Amount]]</f>
        <v>2.4794999999999998</v>
      </c>
      <c r="M433" s="6" t="str">
        <f>IF(Table13[[#This Row],[Total Price(After Discount)]]&gt;=5000, "High Order", "Low order")</f>
        <v>Low order</v>
      </c>
      <c r="N433" s="2">
        <v>42074</v>
      </c>
      <c r="O433" s="2" t="str">
        <f>TEXT(Table13[[#This Row],[Order Date]],"dddd")</f>
        <v>Wednesday</v>
      </c>
      <c r="P433" s="2" t="str">
        <f>TEXT(Table13[[#This Row],[Order Date]],"mmmm")</f>
        <v>March</v>
      </c>
      <c r="Q433" s="2" t="str">
        <f>TEXT(Table13[[#This Row],[Order Date]],"yyyy")</f>
        <v>2015</v>
      </c>
      <c r="R433" s="2" t="str">
        <f>TEXT(Table13[[#This Row],[Order Date]], "mmmm yyyy")</f>
        <v>March 2015</v>
      </c>
      <c r="S433" s="2">
        <v>42074</v>
      </c>
      <c r="T433" s="1" t="s">
        <v>41</v>
      </c>
      <c r="U433" s="1">
        <f>Table13[[#This Row],[Ship Date]]-Table13[[#This Row],[Order Date]]</f>
        <v>0</v>
      </c>
      <c r="V433" s="1" t="str">
        <f>IF(Table13[[#This Row],[Days to Ship]]&lt;=1, "Fast", IF(Table13[[#This Row],[Days to Ship]]&lt;=3, "Meduim", "High"))</f>
        <v>Fast</v>
      </c>
      <c r="W433" s="1">
        <v>86301</v>
      </c>
      <c r="X433" s="1" t="s">
        <v>22</v>
      </c>
      <c r="Y433" s="1" t="s">
        <v>430</v>
      </c>
      <c r="Z433" s="1" t="s">
        <v>250</v>
      </c>
      <c r="AA433" s="1" t="s">
        <v>1097</v>
      </c>
      <c r="AB433" s="1" t="s">
        <v>58</v>
      </c>
      <c r="AC433" s="1" t="s">
        <v>116</v>
      </c>
      <c r="AD433" s="1" t="s">
        <v>81</v>
      </c>
      <c r="AE433" s="1" t="s">
        <v>53</v>
      </c>
      <c r="AF433" s="1"/>
      <c r="AK433" s="1"/>
    </row>
    <row r="434" spans="1:37" x14ac:dyDescent="0.35">
      <c r="A434" s="1">
        <v>753</v>
      </c>
      <c r="B434" s="1" t="str">
        <f>VLOOKUP(Table13[[#This Row],[Customer ID]],'Customer Lookup'!A:B,2,)</f>
        <v>Elisabeth Massey</v>
      </c>
      <c r="C434" s="1">
        <v>90438</v>
      </c>
      <c r="D434" s="1" t="str">
        <f>_xlfn.XLOOKUP(Table13[[#This Row],[Product Sub-Category]],'Product Lookup'!A:A,'Product Lookup'!B:B)</f>
        <v>Paper</v>
      </c>
      <c r="E434" s="1">
        <v>22</v>
      </c>
      <c r="F434" s="4">
        <v>6.35</v>
      </c>
      <c r="G434" s="4">
        <f>Table13[[#This Row],[Unit Price]]*Table13[[#This Row],[Quantity ordered]]</f>
        <v>139.69999999999999</v>
      </c>
      <c r="H434" s="1">
        <v>0.05</v>
      </c>
      <c r="I434" s="5">
        <v>0.05</v>
      </c>
      <c r="J4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4" s="6">
        <f>Table13[[#This Row],[Total Price(Before Discount)]]*Table13[[#This Row],[Discount]]</f>
        <v>6.9849999999999994</v>
      </c>
      <c r="L434" s="6">
        <f>Table13[[#This Row],[Total Price(Before Discount)]]-Table13[[#This Row],[Discount Amount]]</f>
        <v>132.71499999999997</v>
      </c>
      <c r="M434" s="6" t="str">
        <f>IF(Table13[[#This Row],[Total Price(After Discount)]]&gt;=5000, "High Order", "Low order")</f>
        <v>Low order</v>
      </c>
      <c r="N434" s="2">
        <v>42074</v>
      </c>
      <c r="O434" s="2" t="str">
        <f>TEXT(Table13[[#This Row],[Order Date]],"dddd")</f>
        <v>Wednesday</v>
      </c>
      <c r="P434" s="2" t="str">
        <f>TEXT(Table13[[#This Row],[Order Date]],"mmmm")</f>
        <v>March</v>
      </c>
      <c r="Q434" s="2" t="str">
        <f>TEXT(Table13[[#This Row],[Order Date]],"yyyy")</f>
        <v>2015</v>
      </c>
      <c r="R434" s="2" t="str">
        <f>TEXT(Table13[[#This Row],[Order Date]], "mmmm yyyy")</f>
        <v>March 2015</v>
      </c>
      <c r="S434" s="2">
        <v>42076</v>
      </c>
      <c r="T434" s="1" t="s">
        <v>41</v>
      </c>
      <c r="U434" s="1">
        <f>Table13[[#This Row],[Ship Date]]-Table13[[#This Row],[Order Date]]</f>
        <v>2</v>
      </c>
      <c r="V434" s="1" t="str">
        <f>IF(Table13[[#This Row],[Days to Ship]]&lt;=1, "Fast", IF(Table13[[#This Row],[Days to Ship]]&lt;=3, "Meduim", "High"))</f>
        <v>Meduim</v>
      </c>
      <c r="W434" s="1">
        <v>86301</v>
      </c>
      <c r="X434" s="1" t="s">
        <v>32</v>
      </c>
      <c r="Y434" s="1" t="s">
        <v>430</v>
      </c>
      <c r="Z434" s="1" t="s">
        <v>250</v>
      </c>
      <c r="AA434" s="1" t="s">
        <v>1097</v>
      </c>
      <c r="AB434" s="1" t="s">
        <v>58</v>
      </c>
      <c r="AC434" s="1" t="s">
        <v>83</v>
      </c>
      <c r="AD434" s="1" t="s">
        <v>81</v>
      </c>
      <c r="AE434" s="1" t="s">
        <v>26</v>
      </c>
      <c r="AF434" s="1"/>
      <c r="AK434" s="1"/>
    </row>
    <row r="435" spans="1:37" x14ac:dyDescent="0.35">
      <c r="A435" s="1">
        <v>754</v>
      </c>
      <c r="B435" s="1" t="str">
        <f>VLOOKUP(Table13[[#This Row],[Customer ID]],'Customer Lookup'!A:B,2,)</f>
        <v>Helen Lyons</v>
      </c>
      <c r="C435" s="1">
        <v>90437</v>
      </c>
      <c r="D435" s="1" t="str">
        <f>_xlfn.XLOOKUP(Table13[[#This Row],[Product Sub-Category]],'Product Lookup'!A:A,'Product Lookup'!B:B)</f>
        <v>Tables</v>
      </c>
      <c r="E435" s="1">
        <v>4</v>
      </c>
      <c r="F435" s="4">
        <v>218.75</v>
      </c>
      <c r="G435" s="4">
        <f>Table13[[#This Row],[Unit Price]]*Table13[[#This Row],[Quantity ordered]]</f>
        <v>875</v>
      </c>
      <c r="H435" s="1">
        <v>0.1</v>
      </c>
      <c r="I435" s="5">
        <v>0.1</v>
      </c>
      <c r="J4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5" s="6">
        <f>Table13[[#This Row],[Total Price(Before Discount)]]*Table13[[#This Row],[Discount]]</f>
        <v>87.5</v>
      </c>
      <c r="L435" s="6">
        <f>Table13[[#This Row],[Total Price(Before Discount)]]-Table13[[#This Row],[Discount Amount]]</f>
        <v>787.5</v>
      </c>
      <c r="M435" s="6" t="str">
        <f>IF(Table13[[#This Row],[Total Price(After Discount)]]&gt;=5000, "High Order", "Low order")</f>
        <v>Low order</v>
      </c>
      <c r="N435" s="2">
        <v>42159</v>
      </c>
      <c r="O435" s="2" t="str">
        <f>TEXT(Table13[[#This Row],[Order Date]],"dddd")</f>
        <v>Thursday</v>
      </c>
      <c r="P435" s="2" t="str">
        <f>TEXT(Table13[[#This Row],[Order Date]],"mmmm")</f>
        <v>June</v>
      </c>
      <c r="Q435" s="2" t="str">
        <f>TEXT(Table13[[#This Row],[Order Date]],"yyyy")</f>
        <v>2015</v>
      </c>
      <c r="R435" s="2" t="str">
        <f>TEXT(Table13[[#This Row],[Order Date]], "mmmm yyyy")</f>
        <v>June 2015</v>
      </c>
      <c r="S435" s="2">
        <v>42160</v>
      </c>
      <c r="T435" s="1" t="s">
        <v>21</v>
      </c>
      <c r="U435" s="1">
        <f>Table13[[#This Row],[Ship Date]]-Table13[[#This Row],[Order Date]]</f>
        <v>1</v>
      </c>
      <c r="V435" s="1" t="str">
        <f>IF(Table13[[#This Row],[Days to Ship]]&lt;=1, "Fast", IF(Table13[[#This Row],[Days to Ship]]&lt;=3, "Meduim", "High"))</f>
        <v>Fast</v>
      </c>
      <c r="W435" s="1">
        <v>86314</v>
      </c>
      <c r="X435" s="1" t="s">
        <v>32</v>
      </c>
      <c r="Y435" s="1" t="s">
        <v>431</v>
      </c>
      <c r="Z435" s="1" t="s">
        <v>250</v>
      </c>
      <c r="AA435" s="1" t="s">
        <v>1097</v>
      </c>
      <c r="AB435" s="1" t="s">
        <v>34</v>
      </c>
      <c r="AC435" s="1" t="s">
        <v>123</v>
      </c>
      <c r="AD435" s="1" t="s">
        <v>81</v>
      </c>
      <c r="AE435" s="1" t="s">
        <v>108</v>
      </c>
      <c r="AF435" s="1"/>
      <c r="AK435" s="1"/>
    </row>
    <row r="436" spans="1:37" x14ac:dyDescent="0.35">
      <c r="A436" s="1">
        <v>754</v>
      </c>
      <c r="B436" s="1" t="str">
        <f>VLOOKUP(Table13[[#This Row],[Customer ID]],'Customer Lookup'!A:B,2,)</f>
        <v>Helen Lyons</v>
      </c>
      <c r="C436" s="1">
        <v>90439</v>
      </c>
      <c r="D436" s="1" t="str">
        <f>_xlfn.XLOOKUP(Table13[[#This Row],[Product Sub-Category]],'Product Lookup'!A:A,'Product Lookup'!B:B)</f>
        <v>Office Machines</v>
      </c>
      <c r="E436" s="1">
        <v>2</v>
      </c>
      <c r="F436" s="4">
        <v>119.99</v>
      </c>
      <c r="G436" s="4">
        <f>Table13[[#This Row],[Unit Price]]*Table13[[#This Row],[Quantity ordered]]</f>
        <v>239.98</v>
      </c>
      <c r="H436" s="1">
        <v>0.1</v>
      </c>
      <c r="I436" s="5">
        <v>0.1</v>
      </c>
      <c r="J4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6" s="6">
        <f>Table13[[#This Row],[Total Price(Before Discount)]]*Table13[[#This Row],[Discount]]</f>
        <v>23.998000000000001</v>
      </c>
      <c r="L436" s="6">
        <f>Table13[[#This Row],[Total Price(Before Discount)]]-Table13[[#This Row],[Discount Amount]]</f>
        <v>215.982</v>
      </c>
      <c r="M436" s="6" t="str">
        <f>IF(Table13[[#This Row],[Total Price(After Discount)]]&gt;=5000, "High Order", "Low order")</f>
        <v>Low order</v>
      </c>
      <c r="N436" s="2">
        <v>42106</v>
      </c>
      <c r="O436" s="2" t="str">
        <f>TEXT(Table13[[#This Row],[Order Date]],"dddd")</f>
        <v>Sunday</v>
      </c>
      <c r="P436" s="2" t="str">
        <f>TEXT(Table13[[#This Row],[Order Date]],"mmmm")</f>
        <v>April</v>
      </c>
      <c r="Q436" s="2" t="str">
        <f>TEXT(Table13[[#This Row],[Order Date]],"yyyy")</f>
        <v>2015</v>
      </c>
      <c r="R436" s="2" t="str">
        <f>TEXT(Table13[[#This Row],[Order Date]], "mmmm yyyy")</f>
        <v>April 2015</v>
      </c>
      <c r="S436" s="2">
        <v>42113</v>
      </c>
      <c r="T436" s="1" t="s">
        <v>98</v>
      </c>
      <c r="U436" s="1">
        <f>Table13[[#This Row],[Ship Date]]-Table13[[#This Row],[Order Date]]</f>
        <v>7</v>
      </c>
      <c r="V436" s="1" t="str">
        <f>IF(Table13[[#This Row],[Days to Ship]]&lt;=1, "Fast", IF(Table13[[#This Row],[Days to Ship]]&lt;=3, "Meduim", "High"))</f>
        <v>High</v>
      </c>
      <c r="W436" s="1">
        <v>86314</v>
      </c>
      <c r="X436" s="1" t="s">
        <v>32</v>
      </c>
      <c r="Y436" s="1" t="s">
        <v>431</v>
      </c>
      <c r="Z436" s="1" t="s">
        <v>250</v>
      </c>
      <c r="AA436" s="1" t="s">
        <v>1097</v>
      </c>
      <c r="AB436" s="1" t="s">
        <v>73</v>
      </c>
      <c r="AC436" s="1" t="s">
        <v>74</v>
      </c>
      <c r="AD436" s="1" t="s">
        <v>104</v>
      </c>
      <c r="AE436" s="1" t="s">
        <v>36</v>
      </c>
      <c r="AF436" s="1"/>
      <c r="AK436" s="1"/>
    </row>
    <row r="437" spans="1:37" x14ac:dyDescent="0.35">
      <c r="A437" s="1">
        <v>757</v>
      </c>
      <c r="B437" s="1" t="str">
        <f>VLOOKUP(Table13[[#This Row],[Customer ID]],'Customer Lookup'!A:B,2,)</f>
        <v>Neil Hogan</v>
      </c>
      <c r="C437" s="1">
        <v>90258</v>
      </c>
      <c r="D437" s="1" t="str">
        <f>_xlfn.XLOOKUP(Table13[[#This Row],[Product Sub-Category]],'Product Lookup'!A:A,'Product Lookup'!B:B)</f>
        <v>Paper</v>
      </c>
      <c r="E437" s="1">
        <v>1</v>
      </c>
      <c r="F437" s="4">
        <v>37.94</v>
      </c>
      <c r="G437" s="4">
        <f>Table13[[#This Row],[Unit Price]]*Table13[[#This Row],[Quantity ordered]]</f>
        <v>37.94</v>
      </c>
      <c r="H437" s="1">
        <v>0.05</v>
      </c>
      <c r="I437" s="5">
        <v>0.05</v>
      </c>
      <c r="J4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7" s="6">
        <f>Table13[[#This Row],[Total Price(Before Discount)]]*Table13[[#This Row],[Discount]]</f>
        <v>1.897</v>
      </c>
      <c r="L437" s="6">
        <f>Table13[[#This Row],[Total Price(Before Discount)]]-Table13[[#This Row],[Discount Amount]]</f>
        <v>36.042999999999999</v>
      </c>
      <c r="M437" s="6" t="str">
        <f>IF(Table13[[#This Row],[Total Price(After Discount)]]&gt;=5000, "High Order", "Low order")</f>
        <v>Low order</v>
      </c>
      <c r="N437" s="2">
        <v>42046</v>
      </c>
      <c r="O437" s="2" t="str">
        <f>TEXT(Table13[[#This Row],[Order Date]],"dddd")</f>
        <v>Wednesday</v>
      </c>
      <c r="P437" s="2" t="str">
        <f>TEXT(Table13[[#This Row],[Order Date]],"mmmm")</f>
        <v>February</v>
      </c>
      <c r="Q437" s="2" t="str">
        <f>TEXT(Table13[[#This Row],[Order Date]],"yyyy")</f>
        <v>2015</v>
      </c>
      <c r="R437" s="2" t="str">
        <f>TEXT(Table13[[#This Row],[Order Date]], "mmmm yyyy")</f>
        <v>February 2015</v>
      </c>
      <c r="S437" s="2">
        <v>42048</v>
      </c>
      <c r="T437" s="1" t="s">
        <v>31</v>
      </c>
      <c r="U437" s="1">
        <f>Table13[[#This Row],[Ship Date]]-Table13[[#This Row],[Order Date]]</f>
        <v>2</v>
      </c>
      <c r="V437" s="1" t="str">
        <f>IF(Table13[[#This Row],[Days to Ship]]&lt;=1, "Fast", IF(Table13[[#This Row],[Days to Ship]]&lt;=3, "Meduim", "High"))</f>
        <v>Meduim</v>
      </c>
      <c r="W437" s="1">
        <v>97062</v>
      </c>
      <c r="X437" s="1" t="s">
        <v>32</v>
      </c>
      <c r="Y437" s="1" t="s">
        <v>432</v>
      </c>
      <c r="Z437" s="1" t="s">
        <v>90</v>
      </c>
      <c r="AA437" s="1" t="s">
        <v>2244</v>
      </c>
      <c r="AB437" s="1" t="s">
        <v>58</v>
      </c>
      <c r="AC437" s="1" t="s">
        <v>83</v>
      </c>
      <c r="AD437" s="1" t="s">
        <v>42</v>
      </c>
      <c r="AE437" s="1" t="s">
        <v>26</v>
      </c>
      <c r="AF437" s="1"/>
      <c r="AK437" s="1"/>
    </row>
    <row r="438" spans="1:37" x14ac:dyDescent="0.35">
      <c r="A438" s="1">
        <v>759</v>
      </c>
      <c r="B438" s="1" t="str">
        <f>VLOOKUP(Table13[[#This Row],[Customer ID]],'Customer Lookup'!A:B,2,)</f>
        <v>Bernice F Day</v>
      </c>
      <c r="C438" s="1">
        <v>86639</v>
      </c>
      <c r="D438" s="1" t="str">
        <f>_xlfn.XLOOKUP(Table13[[#This Row],[Product Sub-Category]],'Product Lookup'!A:A,'Product Lookup'!B:B)</f>
        <v>Telephones</v>
      </c>
      <c r="E438" s="1">
        <v>5</v>
      </c>
      <c r="F438" s="4">
        <v>20.99</v>
      </c>
      <c r="G438" s="4">
        <f>Table13[[#This Row],[Unit Price]]*Table13[[#This Row],[Quantity ordered]]</f>
        <v>104.94999999999999</v>
      </c>
      <c r="H438" s="1">
        <v>0.05</v>
      </c>
      <c r="I438" s="5">
        <v>0.05</v>
      </c>
      <c r="J4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8" s="6">
        <f>Table13[[#This Row],[Total Price(Before Discount)]]*Table13[[#This Row],[Discount]]</f>
        <v>5.2474999999999996</v>
      </c>
      <c r="L438" s="6">
        <f>Table13[[#This Row],[Total Price(Before Discount)]]-Table13[[#This Row],[Discount Amount]]</f>
        <v>99.702499999999986</v>
      </c>
      <c r="M438" s="6" t="str">
        <f>IF(Table13[[#This Row],[Total Price(After Discount)]]&gt;=5000, "High Order", "Low order")</f>
        <v>Low order</v>
      </c>
      <c r="N438" s="2">
        <v>42153</v>
      </c>
      <c r="O438" s="2" t="str">
        <f>TEXT(Table13[[#This Row],[Order Date]],"dddd")</f>
        <v>Friday</v>
      </c>
      <c r="P438" s="2" t="str">
        <f>TEXT(Table13[[#This Row],[Order Date]],"mmmm")</f>
        <v>May</v>
      </c>
      <c r="Q438" s="2" t="str">
        <f>TEXT(Table13[[#This Row],[Order Date]],"yyyy")</f>
        <v>2015</v>
      </c>
      <c r="R438" s="2" t="str">
        <f>TEXT(Table13[[#This Row],[Order Date]], "mmmm yyyy")</f>
        <v>May 2015</v>
      </c>
      <c r="S438" s="2">
        <v>42160</v>
      </c>
      <c r="T438" s="1" t="s">
        <v>98</v>
      </c>
      <c r="U438" s="1">
        <f>Table13[[#This Row],[Ship Date]]-Table13[[#This Row],[Order Date]]</f>
        <v>7</v>
      </c>
      <c r="V438" s="1" t="str">
        <f>IF(Table13[[#This Row],[Days to Ship]]&lt;=1, "Fast", IF(Table13[[#This Row],[Days to Ship]]&lt;=3, "Meduim", "High"))</f>
        <v>High</v>
      </c>
      <c r="W438" s="1">
        <v>62301</v>
      </c>
      <c r="X438" s="1" t="s">
        <v>32</v>
      </c>
      <c r="Y438" s="1" t="s">
        <v>433</v>
      </c>
      <c r="Z438" s="1" t="s">
        <v>142</v>
      </c>
      <c r="AA438" s="1" t="s">
        <v>1097</v>
      </c>
      <c r="AB438" s="1" t="s">
        <v>73</v>
      </c>
      <c r="AC438" s="1" t="s">
        <v>2234</v>
      </c>
      <c r="AD438" s="1" t="s">
        <v>51</v>
      </c>
      <c r="AE438" s="1" t="s">
        <v>44</v>
      </c>
      <c r="AF438" s="1"/>
      <c r="AK438" s="1"/>
    </row>
    <row r="439" spans="1:37" x14ac:dyDescent="0.35">
      <c r="A439" s="1">
        <v>762</v>
      </c>
      <c r="B439" s="1" t="str">
        <f>VLOOKUP(Table13[[#This Row],[Customer ID]],'Customer Lookup'!A:B,2,)</f>
        <v>Stuart Holloway</v>
      </c>
      <c r="C439" s="1">
        <v>87525</v>
      </c>
      <c r="D439" s="1" t="str">
        <f>_xlfn.XLOOKUP(Table13[[#This Row],[Product Sub-Category]],'Product Lookup'!A:A,'Product Lookup'!B:B)</f>
        <v>Telephones</v>
      </c>
      <c r="E439" s="1">
        <v>12</v>
      </c>
      <c r="F439" s="4">
        <v>125.99</v>
      </c>
      <c r="G439" s="4">
        <f>Table13[[#This Row],[Unit Price]]*Table13[[#This Row],[Quantity ordered]]</f>
        <v>1511.8799999999999</v>
      </c>
      <c r="H439" s="1">
        <v>0.1</v>
      </c>
      <c r="I439" s="5">
        <v>0.1</v>
      </c>
      <c r="J4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9" s="6">
        <f>Table13[[#This Row],[Total Price(Before Discount)]]*Table13[[#This Row],[Discount]]</f>
        <v>151.18799999999999</v>
      </c>
      <c r="L439" s="6">
        <f>Table13[[#This Row],[Total Price(Before Discount)]]-Table13[[#This Row],[Discount Amount]]</f>
        <v>1360.692</v>
      </c>
      <c r="M439" s="6" t="str">
        <f>IF(Table13[[#This Row],[Total Price(After Discount)]]&gt;=5000, "High Order", "Low order")</f>
        <v>Low order</v>
      </c>
      <c r="N439" s="2">
        <v>42121</v>
      </c>
      <c r="O439" s="2" t="str">
        <f>TEXT(Table13[[#This Row],[Order Date]],"dddd")</f>
        <v>Monday</v>
      </c>
      <c r="P439" s="2" t="str">
        <f>TEXT(Table13[[#This Row],[Order Date]],"mmmm")</f>
        <v>April</v>
      </c>
      <c r="Q439" s="2" t="str">
        <f>TEXT(Table13[[#This Row],[Order Date]],"yyyy")</f>
        <v>2015</v>
      </c>
      <c r="R439" s="2" t="str">
        <f>TEXT(Table13[[#This Row],[Order Date]], "mmmm yyyy")</f>
        <v>April 2015</v>
      </c>
      <c r="S439" s="2">
        <v>42123</v>
      </c>
      <c r="T439" s="1" t="s">
        <v>31</v>
      </c>
      <c r="U439" s="1">
        <f>Table13[[#This Row],[Ship Date]]-Table13[[#This Row],[Order Date]]</f>
        <v>2</v>
      </c>
      <c r="V439" s="1" t="str">
        <f>IF(Table13[[#This Row],[Days to Ship]]&lt;=1, "Fast", IF(Table13[[#This Row],[Days to Ship]]&lt;=3, "Meduim", "High"))</f>
        <v>Meduim</v>
      </c>
      <c r="W439" s="1">
        <v>98661</v>
      </c>
      <c r="X439" s="1" t="s">
        <v>32</v>
      </c>
      <c r="Y439" s="1" t="s">
        <v>434</v>
      </c>
      <c r="Z439" s="1" t="s">
        <v>29</v>
      </c>
      <c r="AA439" s="1" t="s">
        <v>2244</v>
      </c>
      <c r="AB439" s="1" t="s">
        <v>73</v>
      </c>
      <c r="AC439" s="1" t="s">
        <v>2234</v>
      </c>
      <c r="AD439" s="1" t="s">
        <v>51</v>
      </c>
      <c r="AE439" s="1" t="s">
        <v>53</v>
      </c>
      <c r="AF439" s="1"/>
      <c r="AK439" s="1"/>
    </row>
    <row r="440" spans="1:37" x14ac:dyDescent="0.35">
      <c r="A440" s="1">
        <v>767</v>
      </c>
      <c r="B440" s="1" t="str">
        <f>VLOOKUP(Table13[[#This Row],[Customer ID]],'Customer Lookup'!A:B,2,)</f>
        <v>Jeffrey Mueller</v>
      </c>
      <c r="C440" s="1">
        <v>86279</v>
      </c>
      <c r="D440" s="1" t="str">
        <f>_xlfn.XLOOKUP(Table13[[#This Row],[Product Sub-Category]],'Product Lookup'!A:A,'Product Lookup'!B:B)</f>
        <v>Computer Peripherals</v>
      </c>
      <c r="E440" s="1">
        <v>11</v>
      </c>
      <c r="F440" s="4">
        <v>31.78</v>
      </c>
      <c r="G440" s="4">
        <f>Table13[[#This Row],[Unit Price]]*Table13[[#This Row],[Quantity ordered]]</f>
        <v>349.58000000000004</v>
      </c>
      <c r="H440" s="1">
        <v>0.05</v>
      </c>
      <c r="I440" s="5">
        <v>0.05</v>
      </c>
      <c r="J4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0" s="6">
        <f>Table13[[#This Row],[Total Price(Before Discount)]]*Table13[[#This Row],[Discount]]</f>
        <v>17.479000000000003</v>
      </c>
      <c r="L440" s="6">
        <f>Table13[[#This Row],[Total Price(Before Discount)]]-Table13[[#This Row],[Discount Amount]]</f>
        <v>332.10100000000006</v>
      </c>
      <c r="M440" s="6" t="str">
        <f>IF(Table13[[#This Row],[Total Price(After Discount)]]&gt;=5000, "High Order", "Low order")</f>
        <v>Low order</v>
      </c>
      <c r="N440" s="2">
        <v>42034</v>
      </c>
      <c r="O440" s="2" t="str">
        <f>TEXT(Table13[[#This Row],[Order Date]],"dddd")</f>
        <v>Friday</v>
      </c>
      <c r="P440" s="2" t="str">
        <f>TEXT(Table13[[#This Row],[Order Date]],"mmmm")</f>
        <v>January</v>
      </c>
      <c r="Q440" s="2" t="str">
        <f>TEXT(Table13[[#This Row],[Order Date]],"yyyy")</f>
        <v>2015</v>
      </c>
      <c r="R440" s="2" t="str">
        <f>TEXT(Table13[[#This Row],[Order Date]], "mmmm yyyy")</f>
        <v>January 2015</v>
      </c>
      <c r="S440" s="2">
        <v>42036</v>
      </c>
      <c r="T440" s="1" t="s">
        <v>41</v>
      </c>
      <c r="U440" s="1">
        <f>Table13[[#This Row],[Ship Date]]-Table13[[#This Row],[Order Date]]</f>
        <v>2</v>
      </c>
      <c r="V440" s="1" t="str">
        <f>IF(Table13[[#This Row],[Days to Ship]]&lt;=1, "Fast", IF(Table13[[#This Row],[Days to Ship]]&lt;=3, "Meduim", "High"))</f>
        <v>Meduim</v>
      </c>
      <c r="W440" s="1">
        <v>61201</v>
      </c>
      <c r="X440" s="1" t="s">
        <v>32</v>
      </c>
      <c r="Y440" s="1" t="s">
        <v>435</v>
      </c>
      <c r="Z440" s="1" t="s">
        <v>142</v>
      </c>
      <c r="AA440" s="1" t="s">
        <v>1097</v>
      </c>
      <c r="AB440" s="1" t="s">
        <v>73</v>
      </c>
      <c r="AC440" s="1" t="s">
        <v>144</v>
      </c>
      <c r="AD440" s="1" t="s">
        <v>81</v>
      </c>
      <c r="AE440" s="1" t="s">
        <v>44</v>
      </c>
      <c r="AF440" s="1"/>
      <c r="AK440" s="1"/>
    </row>
    <row r="441" spans="1:37" x14ac:dyDescent="0.35">
      <c r="A441" s="1">
        <v>770</v>
      </c>
      <c r="B441" s="1" t="str">
        <f>VLOOKUP(Table13[[#This Row],[Customer ID]],'Customer Lookup'!A:B,2,)</f>
        <v>Geraldine Puckett</v>
      </c>
      <c r="C441" s="1">
        <v>88667</v>
      </c>
      <c r="D441" s="1" t="str">
        <f>_xlfn.XLOOKUP(Table13[[#This Row],[Product Sub-Category]],'Product Lookup'!A:A,'Product Lookup'!B:B)</f>
        <v>Computer Peripherals</v>
      </c>
      <c r="E441" s="1">
        <v>14</v>
      </c>
      <c r="F441" s="4">
        <v>30.73</v>
      </c>
      <c r="G441" s="4">
        <f>Table13[[#This Row],[Unit Price]]*Table13[[#This Row],[Quantity ordered]]</f>
        <v>430.22</v>
      </c>
      <c r="H441" s="1">
        <v>0.05</v>
      </c>
      <c r="I441" s="5">
        <v>0.05</v>
      </c>
      <c r="J4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1" s="6">
        <f>Table13[[#This Row],[Total Price(Before Discount)]]*Table13[[#This Row],[Discount]]</f>
        <v>21.511000000000003</v>
      </c>
      <c r="L441" s="6">
        <f>Table13[[#This Row],[Total Price(Before Discount)]]-Table13[[#This Row],[Discount Amount]]</f>
        <v>408.709</v>
      </c>
      <c r="M441" s="6" t="str">
        <f>IF(Table13[[#This Row],[Total Price(After Discount)]]&gt;=5000, "High Order", "Low order")</f>
        <v>Low order</v>
      </c>
      <c r="N441" s="2">
        <v>42082</v>
      </c>
      <c r="O441" s="2" t="str">
        <f>TEXT(Table13[[#This Row],[Order Date]],"dddd")</f>
        <v>Thursday</v>
      </c>
      <c r="P441" s="2" t="str">
        <f>TEXT(Table13[[#This Row],[Order Date]],"mmmm")</f>
        <v>March</v>
      </c>
      <c r="Q441" s="2" t="str">
        <f>TEXT(Table13[[#This Row],[Order Date]],"yyyy")</f>
        <v>2015</v>
      </c>
      <c r="R441" s="2" t="str">
        <f>TEXT(Table13[[#This Row],[Order Date]], "mmmm yyyy")</f>
        <v>March 2015</v>
      </c>
      <c r="S441" s="2">
        <v>42082</v>
      </c>
      <c r="T441" s="1" t="s">
        <v>41</v>
      </c>
      <c r="U441" s="1">
        <f>Table13[[#This Row],[Ship Date]]-Table13[[#This Row],[Order Date]]</f>
        <v>0</v>
      </c>
      <c r="V441" s="1" t="str">
        <f>IF(Table13[[#This Row],[Days to Ship]]&lt;=1, "Fast", IF(Table13[[#This Row],[Days to Ship]]&lt;=3, "Meduim", "High"))</f>
        <v>Fast</v>
      </c>
      <c r="W441" s="1">
        <v>97062</v>
      </c>
      <c r="X441" s="1" t="s">
        <v>32</v>
      </c>
      <c r="Y441" s="1" t="s">
        <v>432</v>
      </c>
      <c r="Z441" s="1" t="s">
        <v>90</v>
      </c>
      <c r="AA441" s="1" t="s">
        <v>1097</v>
      </c>
      <c r="AB441" s="1" t="s">
        <v>73</v>
      </c>
      <c r="AC441" s="1" t="s">
        <v>144</v>
      </c>
      <c r="AD441" s="1" t="s">
        <v>51</v>
      </c>
      <c r="AE441" s="1" t="s">
        <v>53</v>
      </c>
      <c r="AF441" s="1"/>
      <c r="AK441" s="1"/>
    </row>
    <row r="442" spans="1:37" x14ac:dyDescent="0.35">
      <c r="A442" s="1">
        <v>771</v>
      </c>
      <c r="B442" s="1" t="str">
        <f>VLOOKUP(Table13[[#This Row],[Customer ID]],'Customer Lookup'!A:B,2,)</f>
        <v>Deborah Paul</v>
      </c>
      <c r="C442" s="1">
        <v>88667</v>
      </c>
      <c r="D442" s="1" t="str">
        <f>_xlfn.XLOOKUP(Table13[[#This Row],[Product Sub-Category]],'Product Lookup'!A:A,'Product Lookup'!B:B)</f>
        <v>Appliances</v>
      </c>
      <c r="E442" s="1">
        <v>3</v>
      </c>
      <c r="F442" s="4">
        <v>14.56</v>
      </c>
      <c r="G442" s="4">
        <f>Table13[[#This Row],[Unit Price]]*Table13[[#This Row],[Quantity ordered]]</f>
        <v>43.68</v>
      </c>
      <c r="H442" s="1">
        <v>0.05</v>
      </c>
      <c r="I442" s="5">
        <v>0.05</v>
      </c>
      <c r="J4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2" s="6">
        <f>Table13[[#This Row],[Total Price(Before Discount)]]*Table13[[#This Row],[Discount]]</f>
        <v>2.1840000000000002</v>
      </c>
      <c r="L442" s="6">
        <f>Table13[[#This Row],[Total Price(Before Discount)]]-Table13[[#This Row],[Discount Amount]]</f>
        <v>41.496000000000002</v>
      </c>
      <c r="M442" s="6" t="str">
        <f>IF(Table13[[#This Row],[Total Price(After Discount)]]&gt;=5000, "High Order", "Low order")</f>
        <v>Low order</v>
      </c>
      <c r="N442" s="2">
        <v>42082</v>
      </c>
      <c r="O442" s="2" t="str">
        <f>TEXT(Table13[[#This Row],[Order Date]],"dddd")</f>
        <v>Thursday</v>
      </c>
      <c r="P442" s="2" t="str">
        <f>TEXT(Table13[[#This Row],[Order Date]],"mmmm")</f>
        <v>March</v>
      </c>
      <c r="Q442" s="2" t="str">
        <f>TEXT(Table13[[#This Row],[Order Date]],"yyyy")</f>
        <v>2015</v>
      </c>
      <c r="R442" s="2" t="str">
        <f>TEXT(Table13[[#This Row],[Order Date]], "mmmm yyyy")</f>
        <v>March 2015</v>
      </c>
      <c r="S442" s="2">
        <v>42084</v>
      </c>
      <c r="T442" s="1" t="s">
        <v>41</v>
      </c>
      <c r="U442" s="1">
        <f>Table13[[#This Row],[Ship Date]]-Table13[[#This Row],[Order Date]]</f>
        <v>2</v>
      </c>
      <c r="V442" s="1" t="str">
        <f>IF(Table13[[#This Row],[Days to Ship]]&lt;=1, "Fast", IF(Table13[[#This Row],[Days to Ship]]&lt;=3, "Meduim", "High"))</f>
        <v>Meduim</v>
      </c>
      <c r="W442" s="1">
        <v>97068</v>
      </c>
      <c r="X442" s="1" t="s">
        <v>32</v>
      </c>
      <c r="Y442" s="1" t="s">
        <v>436</v>
      </c>
      <c r="Z442" s="1" t="s">
        <v>90</v>
      </c>
      <c r="AA442" s="1" t="s">
        <v>1097</v>
      </c>
      <c r="AB442" s="1" t="s">
        <v>58</v>
      </c>
      <c r="AC442" s="1" t="s">
        <v>196</v>
      </c>
      <c r="AD442" s="1" t="s">
        <v>51</v>
      </c>
      <c r="AE442" s="1" t="s">
        <v>53</v>
      </c>
      <c r="AF442" s="1"/>
      <c r="AK442" s="1"/>
    </row>
    <row r="443" spans="1:37" x14ac:dyDescent="0.35">
      <c r="A443" s="1">
        <v>771</v>
      </c>
      <c r="B443" s="1" t="str">
        <f>VLOOKUP(Table13[[#This Row],[Customer ID]],'Customer Lookup'!A:B,2,)</f>
        <v>Deborah Paul</v>
      </c>
      <c r="C443" s="1">
        <v>88667</v>
      </c>
      <c r="D443" s="1" t="str">
        <f>_xlfn.XLOOKUP(Table13[[#This Row],[Product Sub-Category]],'Product Lookup'!A:A,'Product Lookup'!B:B)</f>
        <v>Copiers</v>
      </c>
      <c r="E443" s="1">
        <v>5</v>
      </c>
      <c r="F443" s="4">
        <v>299.99</v>
      </c>
      <c r="G443" s="4">
        <f>Table13[[#This Row],[Unit Price]]*Table13[[#This Row],[Quantity ordered]]</f>
        <v>1499.95</v>
      </c>
      <c r="H443" s="1">
        <v>0.1</v>
      </c>
      <c r="I443" s="5">
        <v>0.1</v>
      </c>
      <c r="J4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43" s="6">
        <f>Table13[[#This Row],[Total Price(Before Discount)]]*Table13[[#This Row],[Discount]]</f>
        <v>149.995</v>
      </c>
      <c r="L443" s="6">
        <f>Table13[[#This Row],[Total Price(Before Discount)]]-Table13[[#This Row],[Discount Amount]]</f>
        <v>1349.9549999999999</v>
      </c>
      <c r="M443" s="6" t="str">
        <f>IF(Table13[[#This Row],[Total Price(After Discount)]]&gt;=5000, "High Order", "Low order")</f>
        <v>Low order</v>
      </c>
      <c r="N443" s="2">
        <v>42082</v>
      </c>
      <c r="O443" s="2" t="str">
        <f>TEXT(Table13[[#This Row],[Order Date]],"dddd")</f>
        <v>Thursday</v>
      </c>
      <c r="P443" s="2" t="str">
        <f>TEXT(Table13[[#This Row],[Order Date]],"mmmm")</f>
        <v>March</v>
      </c>
      <c r="Q443" s="2" t="str">
        <f>TEXT(Table13[[#This Row],[Order Date]],"yyyy")</f>
        <v>2015</v>
      </c>
      <c r="R443" s="2" t="str">
        <f>TEXT(Table13[[#This Row],[Order Date]], "mmmm yyyy")</f>
        <v>March 2015</v>
      </c>
      <c r="S443" s="2">
        <v>42084</v>
      </c>
      <c r="T443" s="1" t="s">
        <v>41</v>
      </c>
      <c r="U443" s="1">
        <f>Table13[[#This Row],[Ship Date]]-Table13[[#This Row],[Order Date]]</f>
        <v>2</v>
      </c>
      <c r="V443" s="1" t="str">
        <f>IF(Table13[[#This Row],[Days to Ship]]&lt;=1, "Fast", IF(Table13[[#This Row],[Days to Ship]]&lt;=3, "Meduim", "High"))</f>
        <v>Meduim</v>
      </c>
      <c r="W443" s="1">
        <v>97068</v>
      </c>
      <c r="X443" s="1" t="s">
        <v>32</v>
      </c>
      <c r="Y443" s="1" t="s">
        <v>436</v>
      </c>
      <c r="Z443" s="1" t="s">
        <v>90</v>
      </c>
      <c r="AA443" s="1" t="s">
        <v>2243</v>
      </c>
      <c r="AB443" s="1" t="s">
        <v>73</v>
      </c>
      <c r="AC443" s="1" t="s">
        <v>2241</v>
      </c>
      <c r="AD443" s="1" t="s">
        <v>51</v>
      </c>
      <c r="AE443" s="1" t="s">
        <v>178</v>
      </c>
      <c r="AF443" s="1"/>
      <c r="AK443" s="1"/>
    </row>
    <row r="444" spans="1:37" x14ac:dyDescent="0.35">
      <c r="A444" s="1">
        <v>772</v>
      </c>
      <c r="B444" s="1" t="str">
        <f>VLOOKUP(Table13[[#This Row],[Customer ID]],'Customer Lookup'!A:B,2,)</f>
        <v>Jean Webster</v>
      </c>
      <c r="C444" s="1">
        <v>88666</v>
      </c>
      <c r="D444" s="1" t="str">
        <f>_xlfn.XLOOKUP(Table13[[#This Row],[Product Sub-Category]],'Product Lookup'!A:A,'Product Lookup'!B:B)</f>
        <v>Appliances</v>
      </c>
      <c r="E444" s="1">
        <v>7</v>
      </c>
      <c r="F444" s="4">
        <v>7.77</v>
      </c>
      <c r="G444" s="4">
        <f>Table13[[#This Row],[Unit Price]]*Table13[[#This Row],[Quantity ordered]]</f>
        <v>54.39</v>
      </c>
      <c r="H444" s="1">
        <v>0.05</v>
      </c>
      <c r="I444" s="5">
        <v>0.05</v>
      </c>
      <c r="J4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4" s="6">
        <f>Table13[[#This Row],[Total Price(Before Discount)]]*Table13[[#This Row],[Discount]]</f>
        <v>2.7195</v>
      </c>
      <c r="L444" s="6">
        <f>Table13[[#This Row],[Total Price(Before Discount)]]-Table13[[#This Row],[Discount Amount]]</f>
        <v>51.670500000000004</v>
      </c>
      <c r="M444" s="6" t="str">
        <f>IF(Table13[[#This Row],[Total Price(After Discount)]]&gt;=5000, "High Order", "Low order")</f>
        <v>Low order</v>
      </c>
      <c r="N444" s="2">
        <v>42018</v>
      </c>
      <c r="O444" s="2" t="str">
        <f>TEXT(Table13[[#This Row],[Order Date]],"dddd")</f>
        <v>Wednesday</v>
      </c>
      <c r="P444" s="2" t="str">
        <f>TEXT(Table13[[#This Row],[Order Date]],"mmmm")</f>
        <v>January</v>
      </c>
      <c r="Q444" s="2" t="str">
        <f>TEXT(Table13[[#This Row],[Order Date]],"yyyy")</f>
        <v>2015</v>
      </c>
      <c r="R444" s="2" t="str">
        <f>TEXT(Table13[[#This Row],[Order Date]], "mmmm yyyy")</f>
        <v>January 2015</v>
      </c>
      <c r="S444" s="2">
        <v>42020</v>
      </c>
      <c r="T444" s="1" t="s">
        <v>41</v>
      </c>
      <c r="U444" s="1">
        <f>Table13[[#This Row],[Ship Date]]-Table13[[#This Row],[Order Date]]</f>
        <v>2</v>
      </c>
      <c r="V444" s="1" t="str">
        <f>IF(Table13[[#This Row],[Days to Ship]]&lt;=1, "Fast", IF(Table13[[#This Row],[Days to Ship]]&lt;=3, "Meduim", "High"))</f>
        <v>Meduim</v>
      </c>
      <c r="W444" s="1">
        <v>18103</v>
      </c>
      <c r="X444" s="1" t="s">
        <v>32</v>
      </c>
      <c r="Y444" s="1" t="s">
        <v>437</v>
      </c>
      <c r="Z444" s="1" t="s">
        <v>174</v>
      </c>
      <c r="AA444" s="1" t="s">
        <v>2243</v>
      </c>
      <c r="AB444" s="1" t="s">
        <v>58</v>
      </c>
      <c r="AC444" s="1" t="s">
        <v>196</v>
      </c>
      <c r="AD444" s="1" t="s">
        <v>51</v>
      </c>
      <c r="AE444" s="1" t="s">
        <v>53</v>
      </c>
      <c r="AF444" s="1"/>
      <c r="AK444" s="1"/>
    </row>
    <row r="445" spans="1:37" x14ac:dyDescent="0.35">
      <c r="A445" s="1">
        <v>772</v>
      </c>
      <c r="B445" s="1" t="str">
        <f>VLOOKUP(Table13[[#This Row],[Customer ID]],'Customer Lookup'!A:B,2,)</f>
        <v>Jean Webster</v>
      </c>
      <c r="C445" s="1">
        <v>88666</v>
      </c>
      <c r="D445" s="1" t="str">
        <f>_xlfn.XLOOKUP(Table13[[#This Row],[Product Sub-Category]],'Product Lookup'!A:A,'Product Lookup'!B:B)</f>
        <v>Paper</v>
      </c>
      <c r="E445" s="1">
        <v>3</v>
      </c>
      <c r="F445" s="4">
        <v>18.97</v>
      </c>
      <c r="G445" s="4">
        <f>Table13[[#This Row],[Unit Price]]*Table13[[#This Row],[Quantity ordered]]</f>
        <v>56.91</v>
      </c>
      <c r="H445" s="1">
        <v>0.05</v>
      </c>
      <c r="I445" s="5">
        <v>0.05</v>
      </c>
      <c r="J4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5" s="6">
        <f>Table13[[#This Row],[Total Price(Before Discount)]]*Table13[[#This Row],[Discount]]</f>
        <v>2.8454999999999999</v>
      </c>
      <c r="L445" s="6">
        <f>Table13[[#This Row],[Total Price(Before Discount)]]-Table13[[#This Row],[Discount Amount]]</f>
        <v>54.064499999999995</v>
      </c>
      <c r="M445" s="6" t="str">
        <f>IF(Table13[[#This Row],[Total Price(After Discount)]]&gt;=5000, "High Order", "Low order")</f>
        <v>Low order</v>
      </c>
      <c r="N445" s="2">
        <v>42018</v>
      </c>
      <c r="O445" s="2" t="str">
        <f>TEXT(Table13[[#This Row],[Order Date]],"dddd")</f>
        <v>Wednesday</v>
      </c>
      <c r="P445" s="2" t="str">
        <f>TEXT(Table13[[#This Row],[Order Date]],"mmmm")</f>
        <v>January</v>
      </c>
      <c r="Q445" s="2" t="str">
        <f>TEXT(Table13[[#This Row],[Order Date]],"yyyy")</f>
        <v>2015</v>
      </c>
      <c r="R445" s="2" t="str">
        <f>TEXT(Table13[[#This Row],[Order Date]], "mmmm yyyy")</f>
        <v>January 2015</v>
      </c>
      <c r="S445" s="2">
        <v>42020</v>
      </c>
      <c r="T445" s="1" t="s">
        <v>41</v>
      </c>
      <c r="U445" s="1">
        <f>Table13[[#This Row],[Ship Date]]-Table13[[#This Row],[Order Date]]</f>
        <v>2</v>
      </c>
      <c r="V445" s="1" t="str">
        <f>IF(Table13[[#This Row],[Days to Ship]]&lt;=1, "Fast", IF(Table13[[#This Row],[Days to Ship]]&lt;=3, "Meduim", "High"))</f>
        <v>Meduim</v>
      </c>
      <c r="W445" s="1">
        <v>18103</v>
      </c>
      <c r="X445" s="1" t="s">
        <v>22</v>
      </c>
      <c r="Y445" s="1" t="s">
        <v>437</v>
      </c>
      <c r="Z445" s="1" t="s">
        <v>174</v>
      </c>
      <c r="AA445" s="1" t="s">
        <v>2243</v>
      </c>
      <c r="AB445" s="1" t="s">
        <v>58</v>
      </c>
      <c r="AC445" s="1" t="s">
        <v>83</v>
      </c>
      <c r="AD445" s="1" t="s">
        <v>51</v>
      </c>
      <c r="AE445" s="1" t="s">
        <v>53</v>
      </c>
      <c r="AF445" s="1"/>
      <c r="AK445" s="1"/>
    </row>
    <row r="446" spans="1:37" x14ac:dyDescent="0.35">
      <c r="A446" s="1">
        <v>772</v>
      </c>
      <c r="B446" s="1" t="str">
        <f>VLOOKUP(Table13[[#This Row],[Customer ID]],'Customer Lookup'!A:B,2,)</f>
        <v>Jean Webster</v>
      </c>
      <c r="C446" s="1">
        <v>88668</v>
      </c>
      <c r="D446" s="1" t="str">
        <f>_xlfn.XLOOKUP(Table13[[#This Row],[Product Sub-Category]],'Product Lookup'!A:A,'Product Lookup'!B:B)</f>
        <v>Appliances</v>
      </c>
      <c r="E446" s="1">
        <v>12</v>
      </c>
      <c r="F446" s="4">
        <v>4.0599999999999996</v>
      </c>
      <c r="G446" s="4">
        <f>Table13[[#This Row],[Unit Price]]*Table13[[#This Row],[Quantity ordered]]</f>
        <v>48.72</v>
      </c>
      <c r="H446" s="1">
        <v>0.05</v>
      </c>
      <c r="I446" s="5">
        <v>0.05</v>
      </c>
      <c r="J4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6" s="6">
        <f>Table13[[#This Row],[Total Price(Before Discount)]]*Table13[[#This Row],[Discount]]</f>
        <v>2.4359999999999999</v>
      </c>
      <c r="L446" s="6">
        <f>Table13[[#This Row],[Total Price(Before Discount)]]-Table13[[#This Row],[Discount Amount]]</f>
        <v>46.283999999999999</v>
      </c>
      <c r="M446" s="6" t="str">
        <f>IF(Table13[[#This Row],[Total Price(After Discount)]]&gt;=5000, "High Order", "Low order")</f>
        <v>Low order</v>
      </c>
      <c r="N446" s="2">
        <v>42141</v>
      </c>
      <c r="O446" s="2" t="str">
        <f>TEXT(Table13[[#This Row],[Order Date]],"dddd")</f>
        <v>Sunday</v>
      </c>
      <c r="P446" s="2" t="str">
        <f>TEXT(Table13[[#This Row],[Order Date]],"mmmm")</f>
        <v>May</v>
      </c>
      <c r="Q446" s="2" t="str">
        <f>TEXT(Table13[[#This Row],[Order Date]],"yyyy")</f>
        <v>2015</v>
      </c>
      <c r="R446" s="2" t="str">
        <f>TEXT(Table13[[#This Row],[Order Date]], "mmmm yyyy")</f>
        <v>May 2015</v>
      </c>
      <c r="S446" s="2">
        <v>42145</v>
      </c>
      <c r="T446" s="1" t="s">
        <v>98</v>
      </c>
      <c r="U446" s="1">
        <f>Table13[[#This Row],[Ship Date]]-Table13[[#This Row],[Order Date]]</f>
        <v>4</v>
      </c>
      <c r="V446" s="1" t="str">
        <f>IF(Table13[[#This Row],[Days to Ship]]&lt;=1, "Fast", IF(Table13[[#This Row],[Days to Ship]]&lt;=3, "Meduim", "High"))</f>
        <v>High</v>
      </c>
      <c r="W446" s="1">
        <v>18103</v>
      </c>
      <c r="X446" s="1" t="s">
        <v>22</v>
      </c>
      <c r="Y446" s="1" t="s">
        <v>437</v>
      </c>
      <c r="Z446" s="1" t="s">
        <v>174</v>
      </c>
      <c r="AA446" s="1" t="s">
        <v>2243</v>
      </c>
      <c r="AB446" s="1" t="s">
        <v>58</v>
      </c>
      <c r="AC446" s="1" t="s">
        <v>196</v>
      </c>
      <c r="AD446" s="1" t="s">
        <v>51</v>
      </c>
      <c r="AE446" s="1" t="s">
        <v>53</v>
      </c>
      <c r="AF446" s="1"/>
      <c r="AK446" s="1"/>
    </row>
    <row r="447" spans="1:37" x14ac:dyDescent="0.35">
      <c r="A447" s="1">
        <v>772</v>
      </c>
      <c r="B447" s="1" t="str">
        <f>VLOOKUP(Table13[[#This Row],[Customer ID]],'Customer Lookup'!A:B,2,)</f>
        <v>Jean Webster</v>
      </c>
      <c r="C447" s="1">
        <v>88668</v>
      </c>
      <c r="D447" s="1" t="str">
        <f>_xlfn.XLOOKUP(Table13[[#This Row],[Product Sub-Category]],'Product Lookup'!A:A,'Product Lookup'!B:B)</f>
        <v>Office Machines</v>
      </c>
      <c r="E447" s="1">
        <v>37</v>
      </c>
      <c r="F447" s="4">
        <v>9.49</v>
      </c>
      <c r="G447" s="4">
        <f>Table13[[#This Row],[Unit Price]]*Table13[[#This Row],[Quantity ordered]]</f>
        <v>351.13</v>
      </c>
      <c r="H447" s="1">
        <v>0.05</v>
      </c>
      <c r="I447" s="5">
        <v>0.05</v>
      </c>
      <c r="J4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7" s="6">
        <f>Table13[[#This Row],[Total Price(Before Discount)]]*Table13[[#This Row],[Discount]]</f>
        <v>17.5565</v>
      </c>
      <c r="L447" s="6">
        <f>Table13[[#This Row],[Total Price(Before Discount)]]-Table13[[#This Row],[Discount Amount]]</f>
        <v>333.57349999999997</v>
      </c>
      <c r="M447" s="6" t="str">
        <f>IF(Table13[[#This Row],[Total Price(After Discount)]]&gt;=5000, "High Order", "Low order")</f>
        <v>Low order</v>
      </c>
      <c r="N447" s="2">
        <v>42141</v>
      </c>
      <c r="O447" s="2" t="str">
        <f>TEXT(Table13[[#This Row],[Order Date]],"dddd")</f>
        <v>Sunday</v>
      </c>
      <c r="P447" s="2" t="str">
        <f>TEXT(Table13[[#This Row],[Order Date]],"mmmm")</f>
        <v>May</v>
      </c>
      <c r="Q447" s="2" t="str">
        <f>TEXT(Table13[[#This Row],[Order Date]],"yyyy")</f>
        <v>2015</v>
      </c>
      <c r="R447" s="2" t="str">
        <f>TEXT(Table13[[#This Row],[Order Date]], "mmmm yyyy")</f>
        <v>May 2015</v>
      </c>
      <c r="S447" s="2">
        <v>42145</v>
      </c>
      <c r="T447" s="1" t="s">
        <v>98</v>
      </c>
      <c r="U447" s="1">
        <f>Table13[[#This Row],[Ship Date]]-Table13[[#This Row],[Order Date]]</f>
        <v>4</v>
      </c>
      <c r="V447" s="1" t="str">
        <f>IF(Table13[[#This Row],[Days to Ship]]&lt;=1, "Fast", IF(Table13[[#This Row],[Days to Ship]]&lt;=3, "Meduim", "High"))</f>
        <v>High</v>
      </c>
      <c r="W447" s="1">
        <v>18103</v>
      </c>
      <c r="X447" s="1" t="s">
        <v>32</v>
      </c>
      <c r="Y447" s="1" t="s">
        <v>437</v>
      </c>
      <c r="Z447" s="1" t="s">
        <v>174</v>
      </c>
      <c r="AA447" s="1" t="s">
        <v>1097</v>
      </c>
      <c r="AB447" s="1" t="s">
        <v>73</v>
      </c>
      <c r="AC447" s="1" t="s">
        <v>74</v>
      </c>
      <c r="AD447" s="1" t="s">
        <v>51</v>
      </c>
      <c r="AE447" s="1" t="s">
        <v>75</v>
      </c>
      <c r="AF447" s="1"/>
      <c r="AK447" s="1"/>
    </row>
    <row r="448" spans="1:37" x14ac:dyDescent="0.35">
      <c r="A448" s="1">
        <v>782</v>
      </c>
      <c r="B448" s="1" t="str">
        <f>VLOOKUP(Table13[[#This Row],[Customer ID]],'Customer Lookup'!A:B,2,)</f>
        <v>Sarah N Becker</v>
      </c>
      <c r="C448" s="1">
        <v>90962</v>
      </c>
      <c r="D448" s="1" t="str">
        <f>_xlfn.XLOOKUP(Table13[[#This Row],[Product Sub-Category]],'Product Lookup'!A:A,'Product Lookup'!B:B)</f>
        <v>Storage</v>
      </c>
      <c r="E448" s="1">
        <v>8</v>
      </c>
      <c r="F448" s="4">
        <v>34.76</v>
      </c>
      <c r="G448" s="4">
        <f>Table13[[#This Row],[Unit Price]]*Table13[[#This Row],[Quantity ordered]]</f>
        <v>278.08</v>
      </c>
      <c r="H448" s="1">
        <v>0.05</v>
      </c>
      <c r="I448" s="5">
        <v>0.05</v>
      </c>
      <c r="J4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8" s="6">
        <f>Table13[[#This Row],[Total Price(Before Discount)]]*Table13[[#This Row],[Discount]]</f>
        <v>13.904</v>
      </c>
      <c r="L448" s="6">
        <f>Table13[[#This Row],[Total Price(Before Discount)]]-Table13[[#This Row],[Discount Amount]]</f>
        <v>264.17599999999999</v>
      </c>
      <c r="M448" s="6" t="str">
        <f>IF(Table13[[#This Row],[Total Price(After Discount)]]&gt;=5000, "High Order", "Low order")</f>
        <v>Low order</v>
      </c>
      <c r="N448" s="2">
        <v>42123</v>
      </c>
      <c r="O448" s="2" t="str">
        <f>TEXT(Table13[[#This Row],[Order Date]],"dddd")</f>
        <v>Wednesday</v>
      </c>
      <c r="P448" s="2" t="str">
        <f>TEXT(Table13[[#This Row],[Order Date]],"mmmm")</f>
        <v>April</v>
      </c>
      <c r="Q448" s="2" t="str">
        <f>TEXT(Table13[[#This Row],[Order Date]],"yyyy")</f>
        <v>2015</v>
      </c>
      <c r="R448" s="2" t="str">
        <f>TEXT(Table13[[#This Row],[Order Date]], "mmmm yyyy")</f>
        <v>April 2015</v>
      </c>
      <c r="S448" s="2">
        <v>42124</v>
      </c>
      <c r="T448" s="1" t="s">
        <v>21</v>
      </c>
      <c r="U448" s="1">
        <f>Table13[[#This Row],[Ship Date]]-Table13[[#This Row],[Order Date]]</f>
        <v>1</v>
      </c>
      <c r="V448" s="1" t="str">
        <f>IF(Table13[[#This Row],[Days to Ship]]&lt;=1, "Fast", IF(Table13[[#This Row],[Days to Ship]]&lt;=3, "Meduim", "High"))</f>
        <v>Fast</v>
      </c>
      <c r="W448" s="1">
        <v>90604</v>
      </c>
      <c r="X448" s="1" t="s">
        <v>32</v>
      </c>
      <c r="Y448" s="1" t="s">
        <v>438</v>
      </c>
      <c r="Z448" s="1" t="s">
        <v>37</v>
      </c>
      <c r="AA448" s="1" t="s">
        <v>2243</v>
      </c>
      <c r="AB448" s="1" t="s">
        <v>58</v>
      </c>
      <c r="AC448" s="1" t="s">
        <v>119</v>
      </c>
      <c r="AD448" s="1" t="s">
        <v>51</v>
      </c>
      <c r="AE448" s="1" t="s">
        <v>53</v>
      </c>
      <c r="AF448" s="1"/>
      <c r="AK448" s="1"/>
    </row>
    <row r="449" spans="1:37" x14ac:dyDescent="0.35">
      <c r="A449" s="1">
        <v>783</v>
      </c>
      <c r="B449" s="1" t="str">
        <f>VLOOKUP(Table13[[#This Row],[Customer ID]],'Customer Lookup'!A:B,2,)</f>
        <v>Carlos Byrd</v>
      </c>
      <c r="C449" s="1">
        <v>90961</v>
      </c>
      <c r="D449" s="1" t="str">
        <f>_xlfn.XLOOKUP(Table13[[#This Row],[Product Sub-Category]],'Product Lookup'!A:A,'Product Lookup'!B:B)</f>
        <v>Bookcases</v>
      </c>
      <c r="E449" s="1">
        <v>6</v>
      </c>
      <c r="F449" s="4">
        <v>100.98</v>
      </c>
      <c r="G449" s="4">
        <f>Table13[[#This Row],[Unit Price]]*Table13[[#This Row],[Quantity ordered]]</f>
        <v>605.88</v>
      </c>
      <c r="H449" s="1">
        <v>0.1</v>
      </c>
      <c r="I449" s="5">
        <v>0.1</v>
      </c>
      <c r="J4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49" s="6">
        <f>Table13[[#This Row],[Total Price(Before Discount)]]*Table13[[#This Row],[Discount]]</f>
        <v>60.588000000000001</v>
      </c>
      <c r="L449" s="6">
        <f>Table13[[#This Row],[Total Price(Before Discount)]]-Table13[[#This Row],[Discount Amount]]</f>
        <v>545.29200000000003</v>
      </c>
      <c r="M449" s="6" t="str">
        <f>IF(Table13[[#This Row],[Total Price(After Discount)]]&gt;=5000, "High Order", "Low order")</f>
        <v>Low order</v>
      </c>
      <c r="N449" s="2">
        <v>42010</v>
      </c>
      <c r="O449" s="2" t="str">
        <f>TEXT(Table13[[#This Row],[Order Date]],"dddd")</f>
        <v>Tuesday</v>
      </c>
      <c r="P449" s="2" t="str">
        <f>TEXT(Table13[[#This Row],[Order Date]],"mmmm")</f>
        <v>January</v>
      </c>
      <c r="Q449" s="2" t="str">
        <f>TEXT(Table13[[#This Row],[Order Date]],"yyyy")</f>
        <v>2015</v>
      </c>
      <c r="R449" s="2" t="str">
        <f>TEXT(Table13[[#This Row],[Order Date]], "mmmm yyyy")</f>
        <v>January 2015</v>
      </c>
      <c r="S449" s="2">
        <v>42010</v>
      </c>
      <c r="T449" s="1" t="s">
        <v>98</v>
      </c>
      <c r="U449" s="1">
        <f>Table13[[#This Row],[Ship Date]]-Table13[[#This Row],[Order Date]]</f>
        <v>0</v>
      </c>
      <c r="V449" s="1" t="str">
        <f>IF(Table13[[#This Row],[Days to Ship]]&lt;=1, "Fast", IF(Table13[[#This Row],[Days to Ship]]&lt;=3, "Meduim", "High"))</f>
        <v>Fast</v>
      </c>
      <c r="W449" s="1">
        <v>6010</v>
      </c>
      <c r="X449" s="1" t="s">
        <v>32</v>
      </c>
      <c r="Y449" s="1" t="s">
        <v>439</v>
      </c>
      <c r="Z449" s="1" t="s">
        <v>171</v>
      </c>
      <c r="AA449" s="1" t="s">
        <v>1097</v>
      </c>
      <c r="AB449" s="1" t="s">
        <v>34</v>
      </c>
      <c r="AC449" s="1" t="s">
        <v>151</v>
      </c>
      <c r="AD449" s="1" t="s">
        <v>51</v>
      </c>
      <c r="AE449" s="1" t="s">
        <v>108</v>
      </c>
      <c r="AF449" s="1"/>
      <c r="AK449" s="1"/>
    </row>
    <row r="450" spans="1:37" x14ac:dyDescent="0.35">
      <c r="A450" s="1">
        <v>786</v>
      </c>
      <c r="B450" s="1" t="str">
        <f>VLOOKUP(Table13[[#This Row],[Customer ID]],'Customer Lookup'!A:B,2,)</f>
        <v>Jason Bray</v>
      </c>
      <c r="C450" s="1">
        <v>91513</v>
      </c>
      <c r="D450" s="1" t="str">
        <f>_xlfn.XLOOKUP(Table13[[#This Row],[Product Sub-Category]],'Product Lookup'!A:A,'Product Lookup'!B:B)</f>
        <v>Paper</v>
      </c>
      <c r="E450" s="1">
        <v>9</v>
      </c>
      <c r="F450" s="4">
        <v>8.34</v>
      </c>
      <c r="G450" s="4">
        <f>Table13[[#This Row],[Unit Price]]*Table13[[#This Row],[Quantity ordered]]</f>
        <v>75.06</v>
      </c>
      <c r="H450" s="1">
        <v>0.05</v>
      </c>
      <c r="I450" s="5">
        <v>0.05</v>
      </c>
      <c r="J4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0" s="6">
        <f>Table13[[#This Row],[Total Price(Before Discount)]]*Table13[[#This Row],[Discount]]</f>
        <v>3.7530000000000001</v>
      </c>
      <c r="L450" s="6">
        <f>Table13[[#This Row],[Total Price(Before Discount)]]-Table13[[#This Row],[Discount Amount]]</f>
        <v>71.307000000000002</v>
      </c>
      <c r="M450" s="6" t="str">
        <f>IF(Table13[[#This Row],[Total Price(After Discount)]]&gt;=5000, "High Order", "Low order")</f>
        <v>Low order</v>
      </c>
      <c r="N450" s="2">
        <v>42100</v>
      </c>
      <c r="O450" s="2" t="str">
        <f>TEXT(Table13[[#This Row],[Order Date]],"dddd")</f>
        <v>Monday</v>
      </c>
      <c r="P450" s="2" t="str">
        <f>TEXT(Table13[[#This Row],[Order Date]],"mmmm")</f>
        <v>April</v>
      </c>
      <c r="Q450" s="2" t="str">
        <f>TEXT(Table13[[#This Row],[Order Date]],"yyyy")</f>
        <v>2015</v>
      </c>
      <c r="R450" s="2" t="str">
        <f>TEXT(Table13[[#This Row],[Order Date]], "mmmm yyyy")</f>
        <v>April 2015</v>
      </c>
      <c r="S450" s="2">
        <v>42101</v>
      </c>
      <c r="T450" s="1" t="s">
        <v>50</v>
      </c>
      <c r="U450" s="1">
        <f>Table13[[#This Row],[Ship Date]]-Table13[[#This Row],[Order Date]]</f>
        <v>1</v>
      </c>
      <c r="V450" s="1" t="str">
        <f>IF(Table13[[#This Row],[Days to Ship]]&lt;=1, "Fast", IF(Table13[[#This Row],[Days to Ship]]&lt;=3, "Meduim", "High"))</f>
        <v>Fast</v>
      </c>
      <c r="W450" s="1">
        <v>92691</v>
      </c>
      <c r="X450" s="1" t="s">
        <v>32</v>
      </c>
      <c r="Y450" s="1" t="s">
        <v>440</v>
      </c>
      <c r="Z450" s="1" t="s">
        <v>37</v>
      </c>
      <c r="AA450" s="1" t="s">
        <v>2244</v>
      </c>
      <c r="AB450" s="1" t="s">
        <v>58</v>
      </c>
      <c r="AC450" s="1" t="s">
        <v>83</v>
      </c>
      <c r="AD450" s="1" t="s">
        <v>42</v>
      </c>
      <c r="AE450" s="1" t="s">
        <v>53</v>
      </c>
      <c r="AF450" s="1"/>
      <c r="AK450" s="1"/>
    </row>
    <row r="451" spans="1:37" x14ac:dyDescent="0.35">
      <c r="A451" s="1">
        <v>792</v>
      </c>
      <c r="B451" s="1" t="str">
        <f>VLOOKUP(Table13[[#This Row],[Customer ID]],'Customer Lookup'!A:B,2,)</f>
        <v>Holly Pate</v>
      </c>
      <c r="C451" s="1">
        <v>88753</v>
      </c>
      <c r="D451" s="1" t="str">
        <f>_xlfn.XLOOKUP(Table13[[#This Row],[Product Sub-Category]],'Product Lookup'!A:A,'Product Lookup'!B:B)</f>
        <v>Paper</v>
      </c>
      <c r="E451" s="1">
        <v>16</v>
      </c>
      <c r="F451" s="4">
        <v>6.48</v>
      </c>
      <c r="G451" s="4">
        <f>Table13[[#This Row],[Unit Price]]*Table13[[#This Row],[Quantity ordered]]</f>
        <v>103.68</v>
      </c>
      <c r="H451" s="1">
        <v>0.05</v>
      </c>
      <c r="I451" s="5">
        <v>0.05</v>
      </c>
      <c r="J4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1" s="6">
        <f>Table13[[#This Row],[Total Price(Before Discount)]]*Table13[[#This Row],[Discount]]</f>
        <v>5.1840000000000011</v>
      </c>
      <c r="L451" s="6">
        <f>Table13[[#This Row],[Total Price(Before Discount)]]-Table13[[#This Row],[Discount Amount]]</f>
        <v>98.496000000000009</v>
      </c>
      <c r="M451" s="6" t="str">
        <f>IF(Table13[[#This Row],[Total Price(After Discount)]]&gt;=5000, "High Order", "Low order")</f>
        <v>Low order</v>
      </c>
      <c r="N451" s="2">
        <v>42176</v>
      </c>
      <c r="O451" s="2" t="str">
        <f>TEXT(Table13[[#This Row],[Order Date]],"dddd")</f>
        <v>Sunday</v>
      </c>
      <c r="P451" s="2" t="str">
        <f>TEXT(Table13[[#This Row],[Order Date]],"mmmm")</f>
        <v>June</v>
      </c>
      <c r="Q451" s="2" t="str">
        <f>TEXT(Table13[[#This Row],[Order Date]],"yyyy")</f>
        <v>2015</v>
      </c>
      <c r="R451" s="2" t="str">
        <f>TEXT(Table13[[#This Row],[Order Date]], "mmmm yyyy")</f>
        <v>June 2015</v>
      </c>
      <c r="S451" s="2">
        <v>42177</v>
      </c>
      <c r="T451" s="1" t="s">
        <v>31</v>
      </c>
      <c r="U451" s="1">
        <f>Table13[[#This Row],[Ship Date]]-Table13[[#This Row],[Order Date]]</f>
        <v>1</v>
      </c>
      <c r="V451" s="1" t="str">
        <f>IF(Table13[[#This Row],[Days to Ship]]&lt;=1, "Fast", IF(Table13[[#This Row],[Days to Ship]]&lt;=3, "Meduim", "High"))</f>
        <v>Fast</v>
      </c>
      <c r="W451" s="1">
        <v>73064</v>
      </c>
      <c r="X451" s="1" t="s">
        <v>32</v>
      </c>
      <c r="Y451" s="1" t="s">
        <v>441</v>
      </c>
      <c r="Z451" s="1" t="s">
        <v>217</v>
      </c>
      <c r="AA451" s="1" t="s">
        <v>2244</v>
      </c>
      <c r="AB451" s="1" t="s">
        <v>58</v>
      </c>
      <c r="AC451" s="1" t="s">
        <v>83</v>
      </c>
      <c r="AD451" s="1" t="s">
        <v>81</v>
      </c>
      <c r="AE451" s="1" t="s">
        <v>53</v>
      </c>
      <c r="AF451" s="1"/>
      <c r="AK451" s="1"/>
    </row>
    <row r="452" spans="1:37" x14ac:dyDescent="0.35">
      <c r="A452" s="1">
        <v>796</v>
      </c>
      <c r="B452" s="1" t="str">
        <f>VLOOKUP(Table13[[#This Row],[Customer ID]],'Customer Lookup'!A:B,2,)</f>
        <v>Amanda Conner</v>
      </c>
      <c r="C452" s="1">
        <v>86867</v>
      </c>
      <c r="D452" s="1" t="str">
        <f>_xlfn.XLOOKUP(Table13[[#This Row],[Product Sub-Category]],'Product Lookup'!A:A,'Product Lookup'!B:B)</f>
        <v>Binders</v>
      </c>
      <c r="E452" s="1">
        <v>9</v>
      </c>
      <c r="F452" s="4">
        <v>8.6</v>
      </c>
      <c r="G452" s="4">
        <f>Table13[[#This Row],[Unit Price]]*Table13[[#This Row],[Quantity ordered]]</f>
        <v>77.399999999999991</v>
      </c>
      <c r="H452" s="1">
        <v>0.05</v>
      </c>
      <c r="I452" s="5">
        <v>0.05</v>
      </c>
      <c r="J4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2" s="6">
        <f>Table13[[#This Row],[Total Price(Before Discount)]]*Table13[[#This Row],[Discount]]</f>
        <v>3.8699999999999997</v>
      </c>
      <c r="L452" s="6">
        <f>Table13[[#This Row],[Total Price(Before Discount)]]-Table13[[#This Row],[Discount Amount]]</f>
        <v>73.529999999999987</v>
      </c>
      <c r="M452" s="6" t="str">
        <f>IF(Table13[[#This Row],[Total Price(After Discount)]]&gt;=5000, "High Order", "Low order")</f>
        <v>Low order</v>
      </c>
      <c r="N452" s="2">
        <v>42074</v>
      </c>
      <c r="O452" s="2" t="str">
        <f>TEXT(Table13[[#This Row],[Order Date]],"dddd")</f>
        <v>Wednesday</v>
      </c>
      <c r="P452" s="2" t="str">
        <f>TEXT(Table13[[#This Row],[Order Date]],"mmmm")</f>
        <v>March</v>
      </c>
      <c r="Q452" s="2" t="str">
        <f>TEXT(Table13[[#This Row],[Order Date]],"yyyy")</f>
        <v>2015</v>
      </c>
      <c r="R452" s="2" t="str">
        <f>TEXT(Table13[[#This Row],[Order Date]], "mmmm yyyy")</f>
        <v>March 2015</v>
      </c>
      <c r="S452" s="2">
        <v>42075</v>
      </c>
      <c r="T452" s="1" t="s">
        <v>31</v>
      </c>
      <c r="U452" s="1">
        <f>Table13[[#This Row],[Ship Date]]-Table13[[#This Row],[Order Date]]</f>
        <v>1</v>
      </c>
      <c r="V452" s="1" t="str">
        <f>IF(Table13[[#This Row],[Days to Ship]]&lt;=1, "Fast", IF(Table13[[#This Row],[Days to Ship]]&lt;=3, "Meduim", "High"))</f>
        <v>Fast</v>
      </c>
      <c r="W452" s="1">
        <v>68046</v>
      </c>
      <c r="X452" s="1" t="s">
        <v>32</v>
      </c>
      <c r="Y452" s="1" t="s">
        <v>409</v>
      </c>
      <c r="Z452" s="1" t="s">
        <v>302</v>
      </c>
      <c r="AA452" s="1" t="s">
        <v>2244</v>
      </c>
      <c r="AB452" s="1" t="s">
        <v>58</v>
      </c>
      <c r="AC452" s="1" t="s">
        <v>2236</v>
      </c>
      <c r="AD452" s="1" t="s">
        <v>81</v>
      </c>
      <c r="AE452" s="1" t="s">
        <v>53</v>
      </c>
      <c r="AF452" s="1"/>
      <c r="AK452" s="1"/>
    </row>
    <row r="453" spans="1:37" x14ac:dyDescent="0.35">
      <c r="A453" s="1">
        <v>796</v>
      </c>
      <c r="B453" s="1" t="str">
        <f>VLOOKUP(Table13[[#This Row],[Customer ID]],'Customer Lookup'!A:B,2,)</f>
        <v>Amanda Conner</v>
      </c>
      <c r="C453" s="1">
        <v>86869</v>
      </c>
      <c r="D453" s="1" t="str">
        <f>_xlfn.XLOOKUP(Table13[[#This Row],[Product Sub-Category]],'Product Lookup'!A:A,'Product Lookup'!B:B)</f>
        <v>Appliances</v>
      </c>
      <c r="E453" s="1">
        <v>1</v>
      </c>
      <c r="F453" s="4">
        <v>14.42</v>
      </c>
      <c r="G453" s="4">
        <f>Table13[[#This Row],[Unit Price]]*Table13[[#This Row],[Quantity ordered]]</f>
        <v>14.42</v>
      </c>
      <c r="H453" s="1">
        <v>0.05</v>
      </c>
      <c r="I453" s="5">
        <v>0.05</v>
      </c>
      <c r="J4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3" s="6">
        <f>Table13[[#This Row],[Total Price(Before Discount)]]*Table13[[#This Row],[Discount]]</f>
        <v>0.72100000000000009</v>
      </c>
      <c r="L453" s="6">
        <f>Table13[[#This Row],[Total Price(Before Discount)]]-Table13[[#This Row],[Discount Amount]]</f>
        <v>13.699</v>
      </c>
      <c r="M453" s="6" t="str">
        <f>IF(Table13[[#This Row],[Total Price(After Discount)]]&gt;=5000, "High Order", "Low order")</f>
        <v>Low order</v>
      </c>
      <c r="N453" s="2">
        <v>42174</v>
      </c>
      <c r="O453" s="2" t="str">
        <f>TEXT(Table13[[#This Row],[Order Date]],"dddd")</f>
        <v>Friday</v>
      </c>
      <c r="P453" s="2" t="str">
        <f>TEXT(Table13[[#This Row],[Order Date]],"mmmm")</f>
        <v>June</v>
      </c>
      <c r="Q453" s="2" t="str">
        <f>TEXT(Table13[[#This Row],[Order Date]],"yyyy")</f>
        <v>2015</v>
      </c>
      <c r="R453" s="2" t="str">
        <f>TEXT(Table13[[#This Row],[Order Date]], "mmmm yyyy")</f>
        <v>June 2015</v>
      </c>
      <c r="S453" s="2">
        <v>42177</v>
      </c>
      <c r="T453" s="1" t="s">
        <v>31</v>
      </c>
      <c r="U453" s="1">
        <f>Table13[[#This Row],[Ship Date]]-Table13[[#This Row],[Order Date]]</f>
        <v>3</v>
      </c>
      <c r="V453" s="1" t="str">
        <f>IF(Table13[[#This Row],[Days to Ship]]&lt;=1, "Fast", IF(Table13[[#This Row],[Days to Ship]]&lt;=3, "Meduim", "High"))</f>
        <v>Meduim</v>
      </c>
      <c r="W453" s="1">
        <v>68046</v>
      </c>
      <c r="X453" s="1" t="s">
        <v>32</v>
      </c>
      <c r="Y453" s="1" t="s">
        <v>409</v>
      </c>
      <c r="Z453" s="1" t="s">
        <v>302</v>
      </c>
      <c r="AA453" s="1" t="s">
        <v>1097</v>
      </c>
      <c r="AB453" s="1" t="s">
        <v>58</v>
      </c>
      <c r="AC453" s="1" t="s">
        <v>196</v>
      </c>
      <c r="AD453" s="1" t="s">
        <v>81</v>
      </c>
      <c r="AE453" s="1" t="s">
        <v>75</v>
      </c>
      <c r="AF453" s="1"/>
      <c r="AK453" s="1"/>
    </row>
    <row r="454" spans="1:37" x14ac:dyDescent="0.35">
      <c r="A454" s="1">
        <v>797</v>
      </c>
      <c r="B454" s="1" t="str">
        <f>VLOOKUP(Table13[[#This Row],[Customer ID]],'Customer Lookup'!A:B,2,)</f>
        <v>Eileen Riddle</v>
      </c>
      <c r="C454" s="1">
        <v>86868</v>
      </c>
      <c r="D454" s="1" t="str">
        <f>_xlfn.XLOOKUP(Table13[[#This Row],[Product Sub-Category]],'Product Lookup'!A:A,'Product Lookup'!B:B)</f>
        <v>Pens</v>
      </c>
      <c r="E454" s="1">
        <v>2</v>
      </c>
      <c r="F454" s="4">
        <v>9.11</v>
      </c>
      <c r="G454" s="4">
        <f>Table13[[#This Row],[Unit Price]]*Table13[[#This Row],[Quantity ordered]]</f>
        <v>18.22</v>
      </c>
      <c r="H454" s="1">
        <v>0.05</v>
      </c>
      <c r="I454" s="5">
        <v>0.05</v>
      </c>
      <c r="J4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4" s="6">
        <f>Table13[[#This Row],[Total Price(Before Discount)]]*Table13[[#This Row],[Discount]]</f>
        <v>0.91100000000000003</v>
      </c>
      <c r="L454" s="6">
        <f>Table13[[#This Row],[Total Price(Before Discount)]]-Table13[[#This Row],[Discount Amount]]</f>
        <v>17.308999999999997</v>
      </c>
      <c r="M454" s="6" t="str">
        <f>IF(Table13[[#This Row],[Total Price(After Discount)]]&gt;=5000, "High Order", "Low order")</f>
        <v>Low order</v>
      </c>
      <c r="N454" s="2">
        <v>42156</v>
      </c>
      <c r="O454" s="2" t="str">
        <f>TEXT(Table13[[#This Row],[Order Date]],"dddd")</f>
        <v>Monday</v>
      </c>
      <c r="P454" s="2" t="str">
        <f>TEXT(Table13[[#This Row],[Order Date]],"mmmm")</f>
        <v>June</v>
      </c>
      <c r="Q454" s="2" t="str">
        <f>TEXT(Table13[[#This Row],[Order Date]],"yyyy")</f>
        <v>2015</v>
      </c>
      <c r="R454" s="2" t="str">
        <f>TEXT(Table13[[#This Row],[Order Date]], "mmmm yyyy")</f>
        <v>June 2015</v>
      </c>
      <c r="S454" s="2">
        <v>42159</v>
      </c>
      <c r="T454" s="1" t="s">
        <v>31</v>
      </c>
      <c r="U454" s="1">
        <f>Table13[[#This Row],[Ship Date]]-Table13[[#This Row],[Order Date]]</f>
        <v>3</v>
      </c>
      <c r="V454" s="1" t="str">
        <f>IF(Table13[[#This Row],[Days to Ship]]&lt;=1, "Fast", IF(Table13[[#This Row],[Days to Ship]]&lt;=3, "Meduim", "High"))</f>
        <v>Meduim</v>
      </c>
      <c r="W454" s="1">
        <v>84067</v>
      </c>
      <c r="X454" s="1" t="s">
        <v>32</v>
      </c>
      <c r="Y454" s="1" t="s">
        <v>442</v>
      </c>
      <c r="Z454" s="1" t="s">
        <v>161</v>
      </c>
      <c r="AA454" s="1" t="s">
        <v>1097</v>
      </c>
      <c r="AB454" s="1" t="s">
        <v>58</v>
      </c>
      <c r="AC454" s="1" t="s">
        <v>25</v>
      </c>
      <c r="AD454" s="1" t="s">
        <v>81</v>
      </c>
      <c r="AE454" s="1" t="s">
        <v>26</v>
      </c>
      <c r="AF454" s="1"/>
      <c r="AK454" s="1"/>
    </row>
    <row r="455" spans="1:37" x14ac:dyDescent="0.35">
      <c r="A455" s="1">
        <v>797</v>
      </c>
      <c r="B455" s="1" t="str">
        <f>VLOOKUP(Table13[[#This Row],[Customer ID]],'Customer Lookup'!A:B,2,)</f>
        <v>Eileen Riddle</v>
      </c>
      <c r="C455" s="1">
        <v>86868</v>
      </c>
      <c r="D455" s="1" t="str">
        <f>_xlfn.XLOOKUP(Table13[[#This Row],[Product Sub-Category]],'Product Lookup'!A:A,'Product Lookup'!B:B)</f>
        <v>Storage</v>
      </c>
      <c r="E455" s="1">
        <v>13</v>
      </c>
      <c r="F455" s="4">
        <v>64.650000000000006</v>
      </c>
      <c r="G455" s="4">
        <f>Table13[[#This Row],[Unit Price]]*Table13[[#This Row],[Quantity ordered]]</f>
        <v>840.45</v>
      </c>
      <c r="H455" s="1">
        <v>0.05</v>
      </c>
      <c r="I455" s="5">
        <v>0.05</v>
      </c>
      <c r="J4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5" s="6">
        <f>Table13[[#This Row],[Total Price(Before Discount)]]*Table13[[#This Row],[Discount]]</f>
        <v>42.022500000000008</v>
      </c>
      <c r="L455" s="6">
        <f>Table13[[#This Row],[Total Price(Before Discount)]]-Table13[[#This Row],[Discount Amount]]</f>
        <v>798.42750000000001</v>
      </c>
      <c r="M455" s="6" t="str">
        <f>IF(Table13[[#This Row],[Total Price(After Discount)]]&gt;=5000, "High Order", "Low order")</f>
        <v>Low order</v>
      </c>
      <c r="N455" s="2">
        <v>42156</v>
      </c>
      <c r="O455" s="2" t="str">
        <f>TEXT(Table13[[#This Row],[Order Date]],"dddd")</f>
        <v>Monday</v>
      </c>
      <c r="P455" s="2" t="str">
        <f>TEXT(Table13[[#This Row],[Order Date]],"mmmm")</f>
        <v>June</v>
      </c>
      <c r="Q455" s="2" t="str">
        <f>TEXT(Table13[[#This Row],[Order Date]],"yyyy")</f>
        <v>2015</v>
      </c>
      <c r="R455" s="2" t="str">
        <f>TEXT(Table13[[#This Row],[Order Date]], "mmmm yyyy")</f>
        <v>June 2015</v>
      </c>
      <c r="S455" s="2">
        <v>42158</v>
      </c>
      <c r="T455" s="1" t="s">
        <v>31</v>
      </c>
      <c r="U455" s="1">
        <f>Table13[[#This Row],[Ship Date]]-Table13[[#This Row],[Order Date]]</f>
        <v>2</v>
      </c>
      <c r="V455" s="1" t="str">
        <f>IF(Table13[[#This Row],[Days to Ship]]&lt;=1, "Fast", IF(Table13[[#This Row],[Days to Ship]]&lt;=3, "Meduim", "High"))</f>
        <v>Meduim</v>
      </c>
      <c r="W455" s="1">
        <v>84067</v>
      </c>
      <c r="X455" s="1" t="s">
        <v>32</v>
      </c>
      <c r="Y455" s="1" t="s">
        <v>442</v>
      </c>
      <c r="Z455" s="1" t="s">
        <v>161</v>
      </c>
      <c r="AA455" s="1" t="s">
        <v>1097</v>
      </c>
      <c r="AB455" s="1" t="s">
        <v>58</v>
      </c>
      <c r="AC455" s="1" t="s">
        <v>119</v>
      </c>
      <c r="AD455" s="1" t="s">
        <v>81</v>
      </c>
      <c r="AE455" s="1" t="s">
        <v>178</v>
      </c>
      <c r="AF455" s="1"/>
      <c r="AK455" s="1"/>
    </row>
    <row r="456" spans="1:37" x14ac:dyDescent="0.35">
      <c r="A456" s="1">
        <v>797</v>
      </c>
      <c r="B456" s="1" t="str">
        <f>VLOOKUP(Table13[[#This Row],[Customer ID]],'Customer Lookup'!A:B,2,)</f>
        <v>Eileen Riddle</v>
      </c>
      <c r="C456" s="1">
        <v>86870</v>
      </c>
      <c r="D456" s="1" t="str">
        <f>_xlfn.XLOOKUP(Table13[[#This Row],[Product Sub-Category]],'Product Lookup'!A:A,'Product Lookup'!B:B)</f>
        <v>Paper</v>
      </c>
      <c r="E456" s="1">
        <v>8</v>
      </c>
      <c r="F456" s="4">
        <v>6.48</v>
      </c>
      <c r="G456" s="4">
        <f>Table13[[#This Row],[Unit Price]]*Table13[[#This Row],[Quantity ordered]]</f>
        <v>51.84</v>
      </c>
      <c r="H456" s="1">
        <v>0.05</v>
      </c>
      <c r="I456" s="5">
        <v>0.05</v>
      </c>
      <c r="J4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6" s="6">
        <f>Table13[[#This Row],[Total Price(Before Discount)]]*Table13[[#This Row],[Discount]]</f>
        <v>2.5920000000000005</v>
      </c>
      <c r="L456" s="6">
        <f>Table13[[#This Row],[Total Price(Before Discount)]]-Table13[[#This Row],[Discount Amount]]</f>
        <v>49.248000000000005</v>
      </c>
      <c r="M456" s="6" t="str">
        <f>IF(Table13[[#This Row],[Total Price(After Discount)]]&gt;=5000, "High Order", "Low order")</f>
        <v>Low order</v>
      </c>
      <c r="N456" s="2">
        <v>42069</v>
      </c>
      <c r="O456" s="2" t="str">
        <f>TEXT(Table13[[#This Row],[Order Date]],"dddd")</f>
        <v>Friday</v>
      </c>
      <c r="P456" s="2" t="str">
        <f>TEXT(Table13[[#This Row],[Order Date]],"mmmm")</f>
        <v>March</v>
      </c>
      <c r="Q456" s="2" t="str">
        <f>TEXT(Table13[[#This Row],[Order Date]],"yyyy")</f>
        <v>2015</v>
      </c>
      <c r="R456" s="2" t="str">
        <f>TEXT(Table13[[#This Row],[Order Date]], "mmmm yyyy")</f>
        <v>March 2015</v>
      </c>
      <c r="S456" s="2">
        <v>42071</v>
      </c>
      <c r="T456" s="1" t="s">
        <v>98</v>
      </c>
      <c r="U456" s="1">
        <f>Table13[[#This Row],[Ship Date]]-Table13[[#This Row],[Order Date]]</f>
        <v>2</v>
      </c>
      <c r="V456" s="1" t="str">
        <f>IF(Table13[[#This Row],[Days to Ship]]&lt;=1, "Fast", IF(Table13[[#This Row],[Days to Ship]]&lt;=3, "Meduim", "High"))</f>
        <v>Meduim</v>
      </c>
      <c r="W456" s="1">
        <v>84067</v>
      </c>
      <c r="X456" s="1" t="s">
        <v>32</v>
      </c>
      <c r="Y456" s="1" t="s">
        <v>442</v>
      </c>
      <c r="Z456" s="1" t="s">
        <v>161</v>
      </c>
      <c r="AA456" s="1" t="s">
        <v>2245</v>
      </c>
      <c r="AB456" s="1" t="s">
        <v>58</v>
      </c>
      <c r="AC456" s="1" t="s">
        <v>83</v>
      </c>
      <c r="AD456" s="1" t="s">
        <v>81</v>
      </c>
      <c r="AE456" s="1" t="s">
        <v>53</v>
      </c>
      <c r="AF456" s="1"/>
      <c r="AK456" s="1"/>
    </row>
    <row r="457" spans="1:37" x14ac:dyDescent="0.35">
      <c r="A457" s="1">
        <v>799</v>
      </c>
      <c r="B457" s="1" t="str">
        <f>VLOOKUP(Table13[[#This Row],[Customer ID]],'Customer Lookup'!A:B,2,)</f>
        <v>Lee McKenna Gregory</v>
      </c>
      <c r="C457" s="1">
        <v>89909</v>
      </c>
      <c r="D457" s="1" t="str">
        <f>_xlfn.XLOOKUP(Table13[[#This Row],[Product Sub-Category]],'Product Lookup'!A:A,'Product Lookup'!B:B)</f>
        <v>Chairs</v>
      </c>
      <c r="E457" s="1">
        <v>6</v>
      </c>
      <c r="F457" s="4">
        <v>150.97999999999999</v>
      </c>
      <c r="G457" s="4">
        <f>Table13[[#This Row],[Unit Price]]*Table13[[#This Row],[Quantity ordered]]</f>
        <v>905.87999999999988</v>
      </c>
      <c r="H457" s="1">
        <v>0.1</v>
      </c>
      <c r="I457" s="5">
        <v>0.1</v>
      </c>
      <c r="J4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57" s="6">
        <f>Table13[[#This Row],[Total Price(Before Discount)]]*Table13[[#This Row],[Discount]]</f>
        <v>90.587999999999994</v>
      </c>
      <c r="L457" s="6">
        <f>Table13[[#This Row],[Total Price(Before Discount)]]-Table13[[#This Row],[Discount Amount]]</f>
        <v>815.29199999999992</v>
      </c>
      <c r="M457" s="6" t="str">
        <f>IF(Table13[[#This Row],[Total Price(After Discount)]]&gt;=5000, "High Order", "Low order")</f>
        <v>Low order</v>
      </c>
      <c r="N457" s="2">
        <v>42010</v>
      </c>
      <c r="O457" s="2" t="str">
        <f>TEXT(Table13[[#This Row],[Order Date]],"dddd")</f>
        <v>Tuesday</v>
      </c>
      <c r="P457" s="2" t="str">
        <f>TEXT(Table13[[#This Row],[Order Date]],"mmmm")</f>
        <v>January</v>
      </c>
      <c r="Q457" s="2" t="str">
        <f>TEXT(Table13[[#This Row],[Order Date]],"yyyy")</f>
        <v>2015</v>
      </c>
      <c r="R457" s="2" t="str">
        <f>TEXT(Table13[[#This Row],[Order Date]], "mmmm yyyy")</f>
        <v>January 2015</v>
      </c>
      <c r="S457" s="2">
        <v>42012</v>
      </c>
      <c r="T457" s="1" t="s">
        <v>31</v>
      </c>
      <c r="U457" s="1">
        <f>Table13[[#This Row],[Ship Date]]-Table13[[#This Row],[Order Date]]</f>
        <v>2</v>
      </c>
      <c r="V457" s="1" t="str">
        <f>IF(Table13[[#This Row],[Days to Ship]]&lt;=1, "Fast", IF(Table13[[#This Row],[Days to Ship]]&lt;=3, "Meduim", "High"))</f>
        <v>Meduim</v>
      </c>
      <c r="W457" s="1">
        <v>29915</v>
      </c>
      <c r="X457" s="1" t="s">
        <v>22</v>
      </c>
      <c r="Y457" s="1" t="s">
        <v>444</v>
      </c>
      <c r="Z457" s="1" t="s">
        <v>443</v>
      </c>
      <c r="AA457" s="1" t="s">
        <v>2245</v>
      </c>
      <c r="AB457" s="1" t="s">
        <v>34</v>
      </c>
      <c r="AC457" s="1" t="s">
        <v>35</v>
      </c>
      <c r="AD457" s="1" t="s">
        <v>104</v>
      </c>
      <c r="AE457" s="1" t="s">
        <v>36</v>
      </c>
      <c r="AF457" s="1"/>
      <c r="AK457" s="1"/>
    </row>
    <row r="458" spans="1:37" x14ac:dyDescent="0.35">
      <c r="A458" s="1">
        <v>799</v>
      </c>
      <c r="B458" s="1" t="str">
        <f>VLOOKUP(Table13[[#This Row],[Customer ID]],'Customer Lookup'!A:B,2,)</f>
        <v>Lee McKenna Gregory</v>
      </c>
      <c r="C458" s="1">
        <v>89909</v>
      </c>
      <c r="D458" s="1" t="str">
        <f>_xlfn.XLOOKUP(Table13[[#This Row],[Product Sub-Category]],'Product Lookup'!A:A,'Product Lookup'!B:B)</f>
        <v>Storage</v>
      </c>
      <c r="E458" s="1">
        <v>12</v>
      </c>
      <c r="F458" s="4">
        <v>28.28</v>
      </c>
      <c r="G458" s="4">
        <f>Table13[[#This Row],[Unit Price]]*Table13[[#This Row],[Quantity ordered]]</f>
        <v>339.36</v>
      </c>
      <c r="H458" s="1">
        <v>0.05</v>
      </c>
      <c r="I458" s="5">
        <v>0.05</v>
      </c>
      <c r="J4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8" s="6">
        <f>Table13[[#This Row],[Total Price(Before Discount)]]*Table13[[#This Row],[Discount]]</f>
        <v>16.968</v>
      </c>
      <c r="L458" s="6">
        <f>Table13[[#This Row],[Total Price(Before Discount)]]-Table13[[#This Row],[Discount Amount]]</f>
        <v>322.392</v>
      </c>
      <c r="M458" s="6" t="str">
        <f>IF(Table13[[#This Row],[Total Price(After Discount)]]&gt;=5000, "High Order", "Low order")</f>
        <v>Low order</v>
      </c>
      <c r="N458" s="2">
        <v>42010</v>
      </c>
      <c r="O458" s="2" t="str">
        <f>TEXT(Table13[[#This Row],[Order Date]],"dddd")</f>
        <v>Tuesday</v>
      </c>
      <c r="P458" s="2" t="str">
        <f>TEXT(Table13[[#This Row],[Order Date]],"mmmm")</f>
        <v>January</v>
      </c>
      <c r="Q458" s="2" t="str">
        <f>TEXT(Table13[[#This Row],[Order Date]],"yyyy")</f>
        <v>2015</v>
      </c>
      <c r="R458" s="2" t="str">
        <f>TEXT(Table13[[#This Row],[Order Date]], "mmmm yyyy")</f>
        <v>January 2015</v>
      </c>
      <c r="S458" s="2">
        <v>42012</v>
      </c>
      <c r="T458" s="1" t="s">
        <v>31</v>
      </c>
      <c r="U458" s="1">
        <f>Table13[[#This Row],[Ship Date]]-Table13[[#This Row],[Order Date]]</f>
        <v>2</v>
      </c>
      <c r="V458" s="1" t="str">
        <f>IF(Table13[[#This Row],[Days to Ship]]&lt;=1, "Fast", IF(Table13[[#This Row],[Days to Ship]]&lt;=3, "Meduim", "High"))</f>
        <v>Meduim</v>
      </c>
      <c r="W458" s="1">
        <v>29915</v>
      </c>
      <c r="X458" s="1" t="s">
        <v>22</v>
      </c>
      <c r="Y458" s="1" t="s">
        <v>444</v>
      </c>
      <c r="Z458" s="1" t="s">
        <v>443</v>
      </c>
      <c r="AA458" s="1" t="s">
        <v>2245</v>
      </c>
      <c r="AB458" s="1" t="s">
        <v>58</v>
      </c>
      <c r="AC458" s="1" t="s">
        <v>119</v>
      </c>
      <c r="AD458" s="1" t="s">
        <v>104</v>
      </c>
      <c r="AE458" s="1" t="s">
        <v>75</v>
      </c>
      <c r="AF458" s="1"/>
      <c r="AK458" s="1"/>
    </row>
    <row r="459" spans="1:37" x14ac:dyDescent="0.35">
      <c r="A459" s="1">
        <v>799</v>
      </c>
      <c r="B459" s="1" t="str">
        <f>VLOOKUP(Table13[[#This Row],[Customer ID]],'Customer Lookup'!A:B,2,)</f>
        <v>Lee McKenna Gregory</v>
      </c>
      <c r="C459" s="1">
        <v>89909</v>
      </c>
      <c r="D459" s="1" t="str">
        <f>_xlfn.XLOOKUP(Table13[[#This Row],[Product Sub-Category]],'Product Lookup'!A:A,'Product Lookup'!B:B)</f>
        <v>Telephones</v>
      </c>
      <c r="E459" s="1">
        <v>1</v>
      </c>
      <c r="F459" s="4">
        <v>35.99</v>
      </c>
      <c r="G459" s="4">
        <f>Table13[[#This Row],[Unit Price]]*Table13[[#This Row],[Quantity ordered]]</f>
        <v>35.99</v>
      </c>
      <c r="H459" s="1">
        <v>0.05</v>
      </c>
      <c r="I459" s="5">
        <v>0.05</v>
      </c>
      <c r="J4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9" s="6">
        <f>Table13[[#This Row],[Total Price(Before Discount)]]*Table13[[#This Row],[Discount]]</f>
        <v>1.7995000000000001</v>
      </c>
      <c r="L459" s="6">
        <f>Table13[[#This Row],[Total Price(Before Discount)]]-Table13[[#This Row],[Discount Amount]]</f>
        <v>34.1905</v>
      </c>
      <c r="M459" s="6" t="str">
        <f>IF(Table13[[#This Row],[Total Price(After Discount)]]&gt;=5000, "High Order", "Low order")</f>
        <v>Low order</v>
      </c>
      <c r="N459" s="2">
        <v>42010</v>
      </c>
      <c r="O459" s="2" t="str">
        <f>TEXT(Table13[[#This Row],[Order Date]],"dddd")</f>
        <v>Tuesday</v>
      </c>
      <c r="P459" s="2" t="str">
        <f>TEXT(Table13[[#This Row],[Order Date]],"mmmm")</f>
        <v>January</v>
      </c>
      <c r="Q459" s="2" t="str">
        <f>TEXT(Table13[[#This Row],[Order Date]],"yyyy")</f>
        <v>2015</v>
      </c>
      <c r="R459" s="2" t="str">
        <f>TEXT(Table13[[#This Row],[Order Date]], "mmmm yyyy")</f>
        <v>January 2015</v>
      </c>
      <c r="S459" s="2">
        <v>42011</v>
      </c>
      <c r="T459" s="1" t="s">
        <v>31</v>
      </c>
      <c r="U459" s="1">
        <f>Table13[[#This Row],[Ship Date]]-Table13[[#This Row],[Order Date]]</f>
        <v>1</v>
      </c>
      <c r="V459" s="1" t="str">
        <f>IF(Table13[[#This Row],[Days to Ship]]&lt;=1, "Fast", IF(Table13[[#This Row],[Days to Ship]]&lt;=3, "Meduim", "High"))</f>
        <v>Fast</v>
      </c>
      <c r="W459" s="1">
        <v>29915</v>
      </c>
      <c r="X459" s="1" t="s">
        <v>32</v>
      </c>
      <c r="Y459" s="1" t="s">
        <v>444</v>
      </c>
      <c r="Z459" s="1" t="s">
        <v>443</v>
      </c>
      <c r="AA459" s="1" t="s">
        <v>1097</v>
      </c>
      <c r="AB459" s="1" t="s">
        <v>73</v>
      </c>
      <c r="AC459" s="1" t="s">
        <v>2234</v>
      </c>
      <c r="AD459" s="1" t="s">
        <v>104</v>
      </c>
      <c r="AE459" s="1" t="s">
        <v>53</v>
      </c>
      <c r="AF459" s="1"/>
      <c r="AK459" s="1"/>
    </row>
    <row r="460" spans="1:37" x14ac:dyDescent="0.35">
      <c r="A460" s="1">
        <v>800</v>
      </c>
      <c r="B460" s="1" t="str">
        <f>VLOOKUP(Table13[[#This Row],[Customer ID]],'Customer Lookup'!A:B,2,)</f>
        <v>Cheryl Guthrie</v>
      </c>
      <c r="C460" s="1">
        <v>89910</v>
      </c>
      <c r="D460" s="1" t="str">
        <f>_xlfn.XLOOKUP(Table13[[#This Row],[Product Sub-Category]],'Product Lookup'!A:A,'Product Lookup'!B:B)</f>
        <v>Computer Peripherals</v>
      </c>
      <c r="E460" s="1">
        <v>11</v>
      </c>
      <c r="F460" s="4">
        <v>50.98</v>
      </c>
      <c r="G460" s="4">
        <f>Table13[[#This Row],[Unit Price]]*Table13[[#This Row],[Quantity ordered]]</f>
        <v>560.78</v>
      </c>
      <c r="H460" s="1">
        <v>0.05</v>
      </c>
      <c r="I460" s="5">
        <v>0.05</v>
      </c>
      <c r="J4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0" s="6">
        <f>Table13[[#This Row],[Total Price(Before Discount)]]*Table13[[#This Row],[Discount]]</f>
        <v>28.039000000000001</v>
      </c>
      <c r="L460" s="6">
        <f>Table13[[#This Row],[Total Price(Before Discount)]]-Table13[[#This Row],[Discount Amount]]</f>
        <v>532.74099999999999</v>
      </c>
      <c r="M460" s="6" t="str">
        <f>IF(Table13[[#This Row],[Total Price(After Discount)]]&gt;=5000, "High Order", "Low order")</f>
        <v>Low order</v>
      </c>
      <c r="N460" s="2">
        <v>42091</v>
      </c>
      <c r="O460" s="2" t="str">
        <f>TEXT(Table13[[#This Row],[Order Date]],"dddd")</f>
        <v>Saturday</v>
      </c>
      <c r="P460" s="2" t="str">
        <f>TEXT(Table13[[#This Row],[Order Date]],"mmmm")</f>
        <v>March</v>
      </c>
      <c r="Q460" s="2" t="str">
        <f>TEXT(Table13[[#This Row],[Order Date]],"yyyy")</f>
        <v>2015</v>
      </c>
      <c r="R460" s="2" t="str">
        <f>TEXT(Table13[[#This Row],[Order Date]], "mmmm yyyy")</f>
        <v>March 2015</v>
      </c>
      <c r="S460" s="2">
        <v>42097</v>
      </c>
      <c r="T460" s="1" t="s">
        <v>98</v>
      </c>
      <c r="U460" s="1">
        <f>Table13[[#This Row],[Ship Date]]-Table13[[#This Row],[Order Date]]</f>
        <v>6</v>
      </c>
      <c r="V460" s="1" t="str">
        <f>IF(Table13[[#This Row],[Days to Ship]]&lt;=1, "Fast", IF(Table13[[#This Row],[Days to Ship]]&lt;=3, "Meduim", "High"))</f>
        <v>High</v>
      </c>
      <c r="W460" s="1">
        <v>84067</v>
      </c>
      <c r="X460" s="1" t="s">
        <v>32</v>
      </c>
      <c r="Y460" s="1" t="s">
        <v>442</v>
      </c>
      <c r="Z460" s="1" t="s">
        <v>161</v>
      </c>
      <c r="AA460" s="1" t="s">
        <v>1097</v>
      </c>
      <c r="AB460" s="1" t="s">
        <v>73</v>
      </c>
      <c r="AC460" s="1" t="s">
        <v>144</v>
      </c>
      <c r="AD460" s="1" t="s">
        <v>104</v>
      </c>
      <c r="AE460" s="1" t="s">
        <v>53</v>
      </c>
      <c r="AF460" s="1"/>
      <c r="AK460" s="1"/>
    </row>
    <row r="461" spans="1:37" x14ac:dyDescent="0.35">
      <c r="A461" s="1">
        <v>800</v>
      </c>
      <c r="B461" s="1" t="str">
        <f>VLOOKUP(Table13[[#This Row],[Customer ID]],'Customer Lookup'!A:B,2,)</f>
        <v>Cheryl Guthrie</v>
      </c>
      <c r="C461" s="1">
        <v>89910</v>
      </c>
      <c r="D461" s="1" t="str">
        <f>_xlfn.XLOOKUP(Table13[[#This Row],[Product Sub-Category]],'Product Lookup'!A:A,'Product Lookup'!B:B)</f>
        <v>Paper</v>
      </c>
      <c r="E461" s="1">
        <v>19</v>
      </c>
      <c r="F461" s="4">
        <v>6.48</v>
      </c>
      <c r="G461" s="4">
        <f>Table13[[#This Row],[Unit Price]]*Table13[[#This Row],[Quantity ordered]]</f>
        <v>123.12</v>
      </c>
      <c r="H461" s="1">
        <v>0.05</v>
      </c>
      <c r="I461" s="5">
        <v>0.05</v>
      </c>
      <c r="J4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1" s="6">
        <f>Table13[[#This Row],[Total Price(Before Discount)]]*Table13[[#This Row],[Discount]]</f>
        <v>6.1560000000000006</v>
      </c>
      <c r="L461" s="6">
        <f>Table13[[#This Row],[Total Price(Before Discount)]]-Table13[[#This Row],[Discount Amount]]</f>
        <v>116.964</v>
      </c>
      <c r="M461" s="6" t="str">
        <f>IF(Table13[[#This Row],[Total Price(After Discount)]]&gt;=5000, "High Order", "Low order")</f>
        <v>Low order</v>
      </c>
      <c r="N461" s="2">
        <v>42091</v>
      </c>
      <c r="O461" s="2" t="str">
        <f>TEXT(Table13[[#This Row],[Order Date]],"dddd")</f>
        <v>Saturday</v>
      </c>
      <c r="P461" s="2" t="str">
        <f>TEXT(Table13[[#This Row],[Order Date]],"mmmm")</f>
        <v>March</v>
      </c>
      <c r="Q461" s="2" t="str">
        <f>TEXT(Table13[[#This Row],[Order Date]],"yyyy")</f>
        <v>2015</v>
      </c>
      <c r="R461" s="2" t="str">
        <f>TEXT(Table13[[#This Row],[Order Date]], "mmmm yyyy")</f>
        <v>March 2015</v>
      </c>
      <c r="S461" s="2">
        <v>42093</v>
      </c>
      <c r="T461" s="1" t="s">
        <v>98</v>
      </c>
      <c r="U461" s="1">
        <f>Table13[[#This Row],[Ship Date]]-Table13[[#This Row],[Order Date]]</f>
        <v>2</v>
      </c>
      <c r="V461" s="1" t="str">
        <f>IF(Table13[[#This Row],[Days to Ship]]&lt;=1, "Fast", IF(Table13[[#This Row],[Days to Ship]]&lt;=3, "Meduim", "High"))</f>
        <v>Meduim</v>
      </c>
      <c r="W461" s="1">
        <v>84067</v>
      </c>
      <c r="X461" s="1" t="s">
        <v>32</v>
      </c>
      <c r="Y461" s="1" t="s">
        <v>442</v>
      </c>
      <c r="Z461" s="1" t="s">
        <v>161</v>
      </c>
      <c r="AA461" s="1" t="s">
        <v>2245</v>
      </c>
      <c r="AB461" s="1" t="s">
        <v>58</v>
      </c>
      <c r="AC461" s="1" t="s">
        <v>83</v>
      </c>
      <c r="AD461" s="1" t="s">
        <v>104</v>
      </c>
      <c r="AE461" s="1" t="s">
        <v>53</v>
      </c>
      <c r="AF461" s="1"/>
      <c r="AK461" s="1"/>
    </row>
    <row r="462" spans="1:37" x14ac:dyDescent="0.35">
      <c r="A462" s="1">
        <v>803</v>
      </c>
      <c r="B462" s="1" t="str">
        <f>VLOOKUP(Table13[[#This Row],[Customer ID]],'Customer Lookup'!A:B,2,)</f>
        <v>Marianne Goldstein</v>
      </c>
      <c r="C462" s="1">
        <v>90048</v>
      </c>
      <c r="D462" s="1" t="str">
        <f>_xlfn.XLOOKUP(Table13[[#This Row],[Product Sub-Category]],'Product Lookup'!A:A,'Product Lookup'!B:B)</f>
        <v>Telephones</v>
      </c>
      <c r="E462" s="1">
        <v>3</v>
      </c>
      <c r="F462" s="4">
        <v>35.99</v>
      </c>
      <c r="G462" s="4">
        <f>Table13[[#This Row],[Unit Price]]*Table13[[#This Row],[Quantity ordered]]</f>
        <v>107.97</v>
      </c>
      <c r="H462" s="1">
        <v>0.05</v>
      </c>
      <c r="I462" s="5">
        <v>0.05</v>
      </c>
      <c r="J4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2" s="6">
        <f>Table13[[#This Row],[Total Price(Before Discount)]]*Table13[[#This Row],[Discount]]</f>
        <v>5.3985000000000003</v>
      </c>
      <c r="L462" s="6">
        <f>Table13[[#This Row],[Total Price(Before Discount)]]-Table13[[#This Row],[Discount Amount]]</f>
        <v>102.5715</v>
      </c>
      <c r="M462" s="6" t="str">
        <f>IF(Table13[[#This Row],[Total Price(After Discount)]]&gt;=5000, "High Order", "Low order")</f>
        <v>Low order</v>
      </c>
      <c r="N462" s="2">
        <v>42123</v>
      </c>
      <c r="O462" s="2" t="str">
        <f>TEXT(Table13[[#This Row],[Order Date]],"dddd")</f>
        <v>Wednesday</v>
      </c>
      <c r="P462" s="2" t="str">
        <f>TEXT(Table13[[#This Row],[Order Date]],"mmmm")</f>
        <v>April</v>
      </c>
      <c r="Q462" s="2" t="str">
        <f>TEXT(Table13[[#This Row],[Order Date]],"yyyy")</f>
        <v>2015</v>
      </c>
      <c r="R462" s="2" t="str">
        <f>TEXT(Table13[[#This Row],[Order Date]], "mmmm yyyy")</f>
        <v>April 2015</v>
      </c>
      <c r="S462" s="2">
        <v>42124</v>
      </c>
      <c r="T462" s="1" t="s">
        <v>50</v>
      </c>
      <c r="U462" s="1">
        <f>Table13[[#This Row],[Ship Date]]-Table13[[#This Row],[Order Date]]</f>
        <v>1</v>
      </c>
      <c r="V462" s="1" t="str">
        <f>IF(Table13[[#This Row],[Days to Ship]]&lt;=1, "Fast", IF(Table13[[#This Row],[Days to Ship]]&lt;=3, "Meduim", "High"))</f>
        <v>Fast</v>
      </c>
      <c r="W462" s="1">
        <v>32168</v>
      </c>
      <c r="X462" s="1" t="s">
        <v>32</v>
      </c>
      <c r="Y462" s="1" t="s">
        <v>445</v>
      </c>
      <c r="Z462" s="1" t="s">
        <v>242</v>
      </c>
      <c r="AA462" s="1" t="s">
        <v>2245</v>
      </c>
      <c r="AB462" s="1" t="s">
        <v>73</v>
      </c>
      <c r="AC462" s="1" t="s">
        <v>2234</v>
      </c>
      <c r="AD462" s="1" t="s">
        <v>51</v>
      </c>
      <c r="AE462" s="1" t="s">
        <v>53</v>
      </c>
      <c r="AF462" s="1"/>
      <c r="AK462" s="1"/>
    </row>
    <row r="463" spans="1:37" x14ac:dyDescent="0.35">
      <c r="A463" s="1">
        <v>806</v>
      </c>
      <c r="B463" s="1" t="str">
        <f>VLOOKUP(Table13[[#This Row],[Customer ID]],'Customer Lookup'!A:B,2,)</f>
        <v>Judy Singer</v>
      </c>
      <c r="C463" s="1">
        <v>40547</v>
      </c>
      <c r="D463" s="1" t="str">
        <f>_xlfn.XLOOKUP(Table13[[#This Row],[Product Sub-Category]],'Product Lookup'!A:A,'Product Lookup'!B:B)</f>
        <v>Telephones</v>
      </c>
      <c r="E463" s="1">
        <v>54</v>
      </c>
      <c r="F463" s="4">
        <v>179.99</v>
      </c>
      <c r="G463" s="4">
        <f>Table13[[#This Row],[Unit Price]]*Table13[[#This Row],[Quantity ordered]]</f>
        <v>9719.4600000000009</v>
      </c>
      <c r="H463" s="1">
        <v>0.1</v>
      </c>
      <c r="I463" s="5">
        <v>0.1</v>
      </c>
      <c r="J4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63" s="6">
        <f>Table13[[#This Row],[Total Price(Before Discount)]]*Table13[[#This Row],[Discount]]</f>
        <v>971.94600000000014</v>
      </c>
      <c r="L463" s="6">
        <f>Table13[[#This Row],[Total Price(Before Discount)]]-Table13[[#This Row],[Discount Amount]]</f>
        <v>8747.514000000001</v>
      </c>
      <c r="M463" s="6" t="str">
        <f>IF(Table13[[#This Row],[Total Price(After Discount)]]&gt;=5000, "High Order", "Low order")</f>
        <v>High Order</v>
      </c>
      <c r="N463" s="2">
        <v>42013</v>
      </c>
      <c r="O463" s="2" t="str">
        <f>TEXT(Table13[[#This Row],[Order Date]],"dddd")</f>
        <v>Friday</v>
      </c>
      <c r="P463" s="2" t="str">
        <f>TEXT(Table13[[#This Row],[Order Date]],"mmmm")</f>
        <v>January</v>
      </c>
      <c r="Q463" s="2" t="str">
        <f>TEXT(Table13[[#This Row],[Order Date]],"yyyy")</f>
        <v>2015</v>
      </c>
      <c r="R463" s="2" t="str">
        <f>TEXT(Table13[[#This Row],[Order Date]], "mmmm yyyy")</f>
        <v>January 2015</v>
      </c>
      <c r="S463" s="2">
        <v>42015</v>
      </c>
      <c r="T463" s="1" t="s">
        <v>41</v>
      </c>
      <c r="U463" s="1">
        <f>Table13[[#This Row],[Ship Date]]-Table13[[#This Row],[Order Date]]</f>
        <v>2</v>
      </c>
      <c r="V463" s="1" t="str">
        <f>IF(Table13[[#This Row],[Days to Ship]]&lt;=1, "Fast", IF(Table13[[#This Row],[Days to Ship]]&lt;=3, "Meduim", "High"))</f>
        <v>Meduim</v>
      </c>
      <c r="W463" s="1">
        <v>33132</v>
      </c>
      <c r="X463" s="1" t="s">
        <v>22</v>
      </c>
      <c r="Y463" s="1" t="s">
        <v>283</v>
      </c>
      <c r="Z463" s="1" t="s">
        <v>242</v>
      </c>
      <c r="AA463" s="1" t="s">
        <v>1097</v>
      </c>
      <c r="AB463" s="1" t="s">
        <v>73</v>
      </c>
      <c r="AC463" s="1" t="s">
        <v>2234</v>
      </c>
      <c r="AD463" s="1" t="s">
        <v>51</v>
      </c>
      <c r="AE463" s="1" t="s">
        <v>75</v>
      </c>
      <c r="AF463" s="1"/>
      <c r="AK463" s="1"/>
    </row>
    <row r="464" spans="1:37" x14ac:dyDescent="0.35">
      <c r="A464" s="1">
        <v>820</v>
      </c>
      <c r="B464" s="1" t="str">
        <f>VLOOKUP(Table13[[#This Row],[Customer ID]],'Customer Lookup'!A:B,2,)</f>
        <v>Catherine Mullins</v>
      </c>
      <c r="C464" s="1">
        <v>90244</v>
      </c>
      <c r="D464" s="1" t="str">
        <f>_xlfn.XLOOKUP(Table13[[#This Row],[Product Sub-Category]],'Product Lookup'!A:A,'Product Lookup'!B:B)</f>
        <v>Pens</v>
      </c>
      <c r="E464" s="1">
        <v>1</v>
      </c>
      <c r="F464" s="4">
        <v>5.84</v>
      </c>
      <c r="G464" s="4">
        <f>Table13[[#This Row],[Unit Price]]*Table13[[#This Row],[Quantity ordered]]</f>
        <v>5.84</v>
      </c>
      <c r="H464" s="1">
        <v>0.05</v>
      </c>
      <c r="I464" s="5">
        <v>0.05</v>
      </c>
      <c r="J4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4" s="6">
        <f>Table13[[#This Row],[Total Price(Before Discount)]]*Table13[[#This Row],[Discount]]</f>
        <v>0.29199999999999998</v>
      </c>
      <c r="L464" s="6">
        <f>Table13[[#This Row],[Total Price(Before Discount)]]-Table13[[#This Row],[Discount Amount]]</f>
        <v>5.548</v>
      </c>
      <c r="M464" s="6" t="str">
        <f>IF(Table13[[#This Row],[Total Price(After Discount)]]&gt;=5000, "High Order", "Low order")</f>
        <v>Low order</v>
      </c>
      <c r="N464" s="2">
        <v>42145</v>
      </c>
      <c r="O464" s="2" t="str">
        <f>TEXT(Table13[[#This Row],[Order Date]],"dddd")</f>
        <v>Thursday</v>
      </c>
      <c r="P464" s="2" t="str">
        <f>TEXT(Table13[[#This Row],[Order Date]],"mmmm")</f>
        <v>May</v>
      </c>
      <c r="Q464" s="2" t="str">
        <f>TEXT(Table13[[#This Row],[Order Date]],"yyyy")</f>
        <v>2015</v>
      </c>
      <c r="R464" s="2" t="str">
        <f>TEXT(Table13[[#This Row],[Order Date]], "mmmm yyyy")</f>
        <v>May 2015</v>
      </c>
      <c r="S464" s="2">
        <v>42149</v>
      </c>
      <c r="T464" s="1" t="s">
        <v>98</v>
      </c>
      <c r="U464" s="1">
        <f>Table13[[#This Row],[Ship Date]]-Table13[[#This Row],[Order Date]]</f>
        <v>4</v>
      </c>
      <c r="V464" s="1" t="str">
        <f>IF(Table13[[#This Row],[Days to Ship]]&lt;=1, "Fast", IF(Table13[[#This Row],[Days to Ship]]&lt;=3, "Meduim", "High"))</f>
        <v>High</v>
      </c>
      <c r="W464" s="1">
        <v>99362</v>
      </c>
      <c r="X464" s="1" t="s">
        <v>32</v>
      </c>
      <c r="Y464" s="1" t="s">
        <v>446</v>
      </c>
      <c r="Z464" s="1" t="s">
        <v>29</v>
      </c>
      <c r="AA464" s="1" t="s">
        <v>2245</v>
      </c>
      <c r="AB464" s="1" t="s">
        <v>58</v>
      </c>
      <c r="AC464" s="1" t="s">
        <v>25</v>
      </c>
      <c r="AD464" s="1" t="s">
        <v>51</v>
      </c>
      <c r="AE464" s="1" t="s">
        <v>26</v>
      </c>
      <c r="AF464" s="1"/>
      <c r="AK464" s="1"/>
    </row>
    <row r="465" spans="1:37" x14ac:dyDescent="0.35">
      <c r="A465" s="1">
        <v>823</v>
      </c>
      <c r="B465" s="1" t="str">
        <f>VLOOKUP(Table13[[#This Row],[Customer ID]],'Customer Lookup'!A:B,2,)</f>
        <v>Christian Albright</v>
      </c>
      <c r="C465" s="1">
        <v>89257</v>
      </c>
      <c r="D465" s="1" t="str">
        <f>_xlfn.XLOOKUP(Table13[[#This Row],[Product Sub-Category]],'Product Lookup'!A:A,'Product Lookup'!B:B)</f>
        <v>Furnishings</v>
      </c>
      <c r="E465" s="1">
        <v>13</v>
      </c>
      <c r="F465" s="4">
        <v>6.24</v>
      </c>
      <c r="G465" s="4">
        <f>Table13[[#This Row],[Unit Price]]*Table13[[#This Row],[Quantity ordered]]</f>
        <v>81.12</v>
      </c>
      <c r="H465" s="1">
        <v>0.05</v>
      </c>
      <c r="I465" s="5">
        <v>0.05</v>
      </c>
      <c r="J4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5" s="6">
        <f>Table13[[#This Row],[Total Price(Before Discount)]]*Table13[[#This Row],[Discount]]</f>
        <v>4.056</v>
      </c>
      <c r="L465" s="6">
        <f>Table13[[#This Row],[Total Price(Before Discount)]]-Table13[[#This Row],[Discount Amount]]</f>
        <v>77.064000000000007</v>
      </c>
      <c r="M465" s="6" t="str">
        <f>IF(Table13[[#This Row],[Total Price(After Discount)]]&gt;=5000, "High Order", "Low order")</f>
        <v>Low order</v>
      </c>
      <c r="N465" s="2">
        <v>42016</v>
      </c>
      <c r="O465" s="2" t="str">
        <f>TEXT(Table13[[#This Row],[Order Date]],"dddd")</f>
        <v>Monday</v>
      </c>
      <c r="P465" s="2" t="str">
        <f>TEXT(Table13[[#This Row],[Order Date]],"mmmm")</f>
        <v>January</v>
      </c>
      <c r="Q465" s="2" t="str">
        <f>TEXT(Table13[[#This Row],[Order Date]],"yyyy")</f>
        <v>2015</v>
      </c>
      <c r="R465" s="2" t="str">
        <f>TEXT(Table13[[#This Row],[Order Date]], "mmmm yyyy")</f>
        <v>January 2015</v>
      </c>
      <c r="S465" s="2">
        <v>42021</v>
      </c>
      <c r="T465" s="1" t="s">
        <v>98</v>
      </c>
      <c r="U465" s="1">
        <f>Table13[[#This Row],[Ship Date]]-Table13[[#This Row],[Order Date]]</f>
        <v>5</v>
      </c>
      <c r="V465" s="1" t="str">
        <f>IF(Table13[[#This Row],[Days to Ship]]&lt;=1, "Fast", IF(Table13[[#This Row],[Days to Ship]]&lt;=3, "Meduim", "High"))</f>
        <v>High</v>
      </c>
      <c r="W465" s="1">
        <v>37167</v>
      </c>
      <c r="X465" s="1" t="s">
        <v>32</v>
      </c>
      <c r="Y465" s="1" t="s">
        <v>447</v>
      </c>
      <c r="Z465" s="1" t="s">
        <v>184</v>
      </c>
      <c r="AA465" s="1" t="s">
        <v>2245</v>
      </c>
      <c r="AB465" s="1" t="s">
        <v>34</v>
      </c>
      <c r="AC465" s="1" t="s">
        <v>52</v>
      </c>
      <c r="AD465" s="1" t="s">
        <v>51</v>
      </c>
      <c r="AE465" s="1" t="s">
        <v>53</v>
      </c>
      <c r="AF465" s="1"/>
      <c r="AK465" s="1"/>
    </row>
    <row r="466" spans="1:37" x14ac:dyDescent="0.35">
      <c r="A466" s="1">
        <v>824</v>
      </c>
      <c r="B466" s="1" t="str">
        <f>VLOOKUP(Table13[[#This Row],[Customer ID]],'Customer Lookup'!A:B,2,)</f>
        <v>Joann Moser</v>
      </c>
      <c r="C466" s="1">
        <v>89257</v>
      </c>
      <c r="D466" s="1" t="str">
        <f>_xlfn.XLOOKUP(Table13[[#This Row],[Product Sub-Category]],'Product Lookup'!A:A,'Product Lookup'!B:B)</f>
        <v>Bookcases</v>
      </c>
      <c r="E466" s="1">
        <v>8</v>
      </c>
      <c r="F466" s="4">
        <v>260.98</v>
      </c>
      <c r="G466" s="4">
        <f>Table13[[#This Row],[Unit Price]]*Table13[[#This Row],[Quantity ordered]]</f>
        <v>2087.84</v>
      </c>
      <c r="H466" s="1">
        <v>0.1</v>
      </c>
      <c r="I466" s="5">
        <v>0.1</v>
      </c>
      <c r="J4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66" s="6">
        <f>Table13[[#This Row],[Total Price(Before Discount)]]*Table13[[#This Row],[Discount]]</f>
        <v>208.78400000000002</v>
      </c>
      <c r="L466" s="6">
        <f>Table13[[#This Row],[Total Price(Before Discount)]]-Table13[[#This Row],[Discount Amount]]</f>
        <v>1879.056</v>
      </c>
      <c r="M466" s="6" t="str">
        <f>IF(Table13[[#This Row],[Total Price(After Discount)]]&gt;=5000, "High Order", "Low order")</f>
        <v>Low order</v>
      </c>
      <c r="N466" s="2">
        <v>42016</v>
      </c>
      <c r="O466" s="2" t="str">
        <f>TEXT(Table13[[#This Row],[Order Date]],"dddd")</f>
        <v>Monday</v>
      </c>
      <c r="P466" s="2" t="str">
        <f>TEXT(Table13[[#This Row],[Order Date]],"mmmm")</f>
        <v>January</v>
      </c>
      <c r="Q466" s="2" t="str">
        <f>TEXT(Table13[[#This Row],[Order Date]],"yyyy")</f>
        <v>2015</v>
      </c>
      <c r="R466" s="2" t="str">
        <f>TEXT(Table13[[#This Row],[Order Date]], "mmmm yyyy")</f>
        <v>January 2015</v>
      </c>
      <c r="S466" s="2">
        <v>42023</v>
      </c>
      <c r="T466" s="1" t="s">
        <v>98</v>
      </c>
      <c r="U466" s="1">
        <f>Table13[[#This Row],[Ship Date]]-Table13[[#This Row],[Order Date]]</f>
        <v>7</v>
      </c>
      <c r="V466" s="1" t="str">
        <f>IF(Table13[[#This Row],[Days to Ship]]&lt;=1, "Fast", IF(Table13[[#This Row],[Days to Ship]]&lt;=3, "Meduim", "High"))</f>
        <v>High</v>
      </c>
      <c r="W466" s="1">
        <v>37174</v>
      </c>
      <c r="X466" s="1" t="s">
        <v>22</v>
      </c>
      <c r="Y466" s="1" t="s">
        <v>448</v>
      </c>
      <c r="Z466" s="1" t="s">
        <v>184</v>
      </c>
      <c r="AA466" s="1" t="s">
        <v>2244</v>
      </c>
      <c r="AB466" s="1" t="s">
        <v>34</v>
      </c>
      <c r="AC466" s="1" t="s">
        <v>151</v>
      </c>
      <c r="AD466" s="1" t="s">
        <v>51</v>
      </c>
      <c r="AE466" s="1" t="s">
        <v>108</v>
      </c>
      <c r="AF466" s="1"/>
      <c r="AK466" s="1"/>
    </row>
    <row r="467" spans="1:37" x14ac:dyDescent="0.35">
      <c r="A467" s="1">
        <v>825</v>
      </c>
      <c r="B467" s="1" t="str">
        <f>VLOOKUP(Table13[[#This Row],[Customer ID]],'Customer Lookup'!A:B,2,)</f>
        <v>Marvin Hunt</v>
      </c>
      <c r="C467" s="1">
        <v>89258</v>
      </c>
      <c r="D467" s="1" t="str">
        <f>_xlfn.XLOOKUP(Table13[[#This Row],[Product Sub-Category]],'Product Lookup'!A:A,'Product Lookup'!B:B)</f>
        <v>Appliances</v>
      </c>
      <c r="E467" s="1">
        <v>4</v>
      </c>
      <c r="F467" s="4">
        <v>11.97</v>
      </c>
      <c r="G467" s="4">
        <f>Table13[[#This Row],[Unit Price]]*Table13[[#This Row],[Quantity ordered]]</f>
        <v>47.88</v>
      </c>
      <c r="H467" s="1">
        <v>0.05</v>
      </c>
      <c r="I467" s="5">
        <v>0.05</v>
      </c>
      <c r="J4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7" s="6">
        <f>Table13[[#This Row],[Total Price(Before Discount)]]*Table13[[#This Row],[Discount]]</f>
        <v>2.3940000000000001</v>
      </c>
      <c r="L467" s="6">
        <f>Table13[[#This Row],[Total Price(Before Discount)]]-Table13[[#This Row],[Discount Amount]]</f>
        <v>45.486000000000004</v>
      </c>
      <c r="M467" s="6" t="str">
        <f>IF(Table13[[#This Row],[Total Price(After Discount)]]&gt;=5000, "High Order", "Low order")</f>
        <v>Low order</v>
      </c>
      <c r="N467" s="2">
        <v>42145</v>
      </c>
      <c r="O467" s="2" t="str">
        <f>TEXT(Table13[[#This Row],[Order Date]],"dddd")</f>
        <v>Thursday</v>
      </c>
      <c r="P467" s="2" t="str">
        <f>TEXT(Table13[[#This Row],[Order Date]],"mmmm")</f>
        <v>May</v>
      </c>
      <c r="Q467" s="2" t="str">
        <f>TEXT(Table13[[#This Row],[Order Date]],"yyyy")</f>
        <v>2015</v>
      </c>
      <c r="R467" s="2" t="str">
        <f>TEXT(Table13[[#This Row],[Order Date]], "mmmm yyyy")</f>
        <v>May 2015</v>
      </c>
      <c r="S467" s="2">
        <v>42148</v>
      </c>
      <c r="T467" s="1" t="s">
        <v>41</v>
      </c>
      <c r="U467" s="1">
        <f>Table13[[#This Row],[Ship Date]]-Table13[[#This Row],[Order Date]]</f>
        <v>3</v>
      </c>
      <c r="V467" s="1" t="str">
        <f>IF(Table13[[#This Row],[Days to Ship]]&lt;=1, "Fast", IF(Table13[[#This Row],[Days to Ship]]&lt;=3, "Meduim", "High"))</f>
        <v>Meduim</v>
      </c>
      <c r="W467" s="1">
        <v>79605</v>
      </c>
      <c r="X467" s="1" t="s">
        <v>32</v>
      </c>
      <c r="Y467" s="1" t="s">
        <v>449</v>
      </c>
      <c r="Z467" s="1" t="s">
        <v>112</v>
      </c>
      <c r="AA467" s="1" t="s">
        <v>2244</v>
      </c>
      <c r="AB467" s="1" t="s">
        <v>58</v>
      </c>
      <c r="AC467" s="1" t="s">
        <v>196</v>
      </c>
      <c r="AD467" s="1" t="s">
        <v>42</v>
      </c>
      <c r="AE467" s="1" t="s">
        <v>53</v>
      </c>
      <c r="AF467" s="1"/>
      <c r="AK467" s="1"/>
    </row>
    <row r="468" spans="1:37" x14ac:dyDescent="0.35">
      <c r="A468" s="1">
        <v>827</v>
      </c>
      <c r="B468" s="1" t="str">
        <f>VLOOKUP(Table13[[#This Row],[Customer ID]],'Customer Lookup'!A:B,2,)</f>
        <v>Sheryl Marsh</v>
      </c>
      <c r="C468" s="1">
        <v>89259</v>
      </c>
      <c r="D468" s="1" t="str">
        <f>_xlfn.XLOOKUP(Table13[[#This Row],[Product Sub-Category]],'Product Lookup'!A:A,'Product Lookup'!B:B)</f>
        <v>Paper</v>
      </c>
      <c r="E468" s="1">
        <v>3</v>
      </c>
      <c r="F468" s="4">
        <v>6.98</v>
      </c>
      <c r="G468" s="4">
        <f>Table13[[#This Row],[Unit Price]]*Table13[[#This Row],[Quantity ordered]]</f>
        <v>20.94</v>
      </c>
      <c r="H468" s="1">
        <v>0.05</v>
      </c>
      <c r="I468" s="5">
        <v>0.05</v>
      </c>
      <c r="J4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8" s="6">
        <f>Table13[[#This Row],[Total Price(Before Discount)]]*Table13[[#This Row],[Discount]]</f>
        <v>1.0470000000000002</v>
      </c>
      <c r="L468" s="6">
        <f>Table13[[#This Row],[Total Price(Before Discount)]]-Table13[[#This Row],[Discount Amount]]</f>
        <v>19.893000000000001</v>
      </c>
      <c r="M468" s="6" t="str">
        <f>IF(Table13[[#This Row],[Total Price(After Discount)]]&gt;=5000, "High Order", "Low order")</f>
        <v>Low order</v>
      </c>
      <c r="N468" s="2">
        <v>42149</v>
      </c>
      <c r="O468" s="2" t="str">
        <f>TEXT(Table13[[#This Row],[Order Date]],"dddd")</f>
        <v>Monday</v>
      </c>
      <c r="P468" s="2" t="str">
        <f>TEXT(Table13[[#This Row],[Order Date]],"mmmm")</f>
        <v>May</v>
      </c>
      <c r="Q468" s="2" t="str">
        <f>TEXT(Table13[[#This Row],[Order Date]],"yyyy")</f>
        <v>2015</v>
      </c>
      <c r="R468" s="2" t="str">
        <f>TEXT(Table13[[#This Row],[Order Date]], "mmmm yyyy")</f>
        <v>May 2015</v>
      </c>
      <c r="S468" s="2">
        <v>42150</v>
      </c>
      <c r="T468" s="1" t="s">
        <v>50</v>
      </c>
      <c r="U468" s="1">
        <f>Table13[[#This Row],[Ship Date]]-Table13[[#This Row],[Order Date]]</f>
        <v>1</v>
      </c>
      <c r="V468" s="1" t="str">
        <f>IF(Table13[[#This Row],[Days to Ship]]&lt;=1, "Fast", IF(Table13[[#This Row],[Days to Ship]]&lt;=3, "Meduim", "High"))</f>
        <v>Fast</v>
      </c>
      <c r="W468" s="1">
        <v>79109</v>
      </c>
      <c r="X468" s="1" t="s">
        <v>32</v>
      </c>
      <c r="Y468" s="1" t="s">
        <v>450</v>
      </c>
      <c r="Z468" s="1" t="s">
        <v>112</v>
      </c>
      <c r="AA468" s="1" t="s">
        <v>2245</v>
      </c>
      <c r="AB468" s="1" t="s">
        <v>58</v>
      </c>
      <c r="AC468" s="1" t="s">
        <v>83</v>
      </c>
      <c r="AD468" s="1" t="s">
        <v>42</v>
      </c>
      <c r="AE468" s="1" t="s">
        <v>26</v>
      </c>
      <c r="AF468" s="1"/>
      <c r="AK468" s="1"/>
    </row>
    <row r="469" spans="1:37" x14ac:dyDescent="0.35">
      <c r="A469" s="1">
        <v>829</v>
      </c>
      <c r="B469" s="1" t="str">
        <f>VLOOKUP(Table13[[#This Row],[Customer ID]],'Customer Lookup'!A:B,2,)</f>
        <v>Monica Law Thompson</v>
      </c>
      <c r="C469" s="1">
        <v>90271</v>
      </c>
      <c r="D469" s="1" t="str">
        <f>_xlfn.XLOOKUP(Table13[[#This Row],[Product Sub-Category]],'Product Lookup'!A:A,'Product Lookup'!B:B)</f>
        <v>Paper</v>
      </c>
      <c r="E469" s="1">
        <v>5</v>
      </c>
      <c r="F469" s="4">
        <v>5.18</v>
      </c>
      <c r="G469" s="4">
        <f>Table13[[#This Row],[Unit Price]]*Table13[[#This Row],[Quantity ordered]]</f>
        <v>25.9</v>
      </c>
      <c r="H469" s="1">
        <v>0.05</v>
      </c>
      <c r="I469" s="5">
        <v>0.05</v>
      </c>
      <c r="J4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9" s="6">
        <f>Table13[[#This Row],[Total Price(Before Discount)]]*Table13[[#This Row],[Discount]]</f>
        <v>1.2949999999999999</v>
      </c>
      <c r="L469" s="6">
        <f>Table13[[#This Row],[Total Price(Before Discount)]]-Table13[[#This Row],[Discount Amount]]</f>
        <v>24.604999999999997</v>
      </c>
      <c r="M469" s="6" t="str">
        <f>IF(Table13[[#This Row],[Total Price(After Discount)]]&gt;=5000, "High Order", "Low order")</f>
        <v>Low order</v>
      </c>
      <c r="N469" s="2">
        <v>42057</v>
      </c>
      <c r="O469" s="2" t="str">
        <f>TEXT(Table13[[#This Row],[Order Date]],"dddd")</f>
        <v>Sunday</v>
      </c>
      <c r="P469" s="2" t="str">
        <f>TEXT(Table13[[#This Row],[Order Date]],"mmmm")</f>
        <v>February</v>
      </c>
      <c r="Q469" s="2" t="str">
        <f>TEXT(Table13[[#This Row],[Order Date]],"yyyy")</f>
        <v>2015</v>
      </c>
      <c r="R469" s="2" t="str">
        <f>TEXT(Table13[[#This Row],[Order Date]], "mmmm yyyy")</f>
        <v>February 2015</v>
      </c>
      <c r="S469" s="2">
        <v>42059</v>
      </c>
      <c r="T469" s="1" t="s">
        <v>31</v>
      </c>
      <c r="U469" s="1">
        <f>Table13[[#This Row],[Ship Date]]-Table13[[#This Row],[Order Date]]</f>
        <v>2</v>
      </c>
      <c r="V469" s="1" t="str">
        <f>IF(Table13[[#This Row],[Days to Ship]]&lt;=1, "Fast", IF(Table13[[#This Row],[Days to Ship]]&lt;=3, "Meduim", "High"))</f>
        <v>Meduim</v>
      </c>
      <c r="W469" s="1">
        <v>71854</v>
      </c>
      <c r="X469" s="1" t="s">
        <v>32</v>
      </c>
      <c r="Y469" s="1" t="s">
        <v>452</v>
      </c>
      <c r="Z469" s="1" t="s">
        <v>451</v>
      </c>
      <c r="AA469" s="1" t="s">
        <v>1097</v>
      </c>
      <c r="AB469" s="1" t="s">
        <v>58</v>
      </c>
      <c r="AC469" s="1" t="s">
        <v>83</v>
      </c>
      <c r="AD469" s="1" t="s">
        <v>81</v>
      </c>
      <c r="AE469" s="1" t="s">
        <v>26</v>
      </c>
      <c r="AF469" s="1"/>
      <c r="AK469" s="1"/>
    </row>
    <row r="470" spans="1:37" x14ac:dyDescent="0.35">
      <c r="A470" s="1">
        <v>830</v>
      </c>
      <c r="B470" s="1" t="str">
        <f>VLOOKUP(Table13[[#This Row],[Customer ID]],'Customer Lookup'!A:B,2,)</f>
        <v>Douglas Sutton</v>
      </c>
      <c r="C470" s="1">
        <v>90270</v>
      </c>
      <c r="D470" s="1" t="str">
        <f>_xlfn.XLOOKUP(Table13[[#This Row],[Product Sub-Category]],'Product Lookup'!A:A,'Product Lookup'!B:B)</f>
        <v>Appliances</v>
      </c>
      <c r="E470" s="1">
        <v>6</v>
      </c>
      <c r="F470" s="4">
        <v>14.42</v>
      </c>
      <c r="G470" s="4">
        <f>Table13[[#This Row],[Unit Price]]*Table13[[#This Row],[Quantity ordered]]</f>
        <v>86.52</v>
      </c>
      <c r="H470" s="1">
        <v>0.05</v>
      </c>
      <c r="I470" s="5">
        <v>0.05</v>
      </c>
      <c r="J4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0" s="6">
        <f>Table13[[#This Row],[Total Price(Before Discount)]]*Table13[[#This Row],[Discount]]</f>
        <v>4.3259999999999996</v>
      </c>
      <c r="L470" s="6">
        <f>Table13[[#This Row],[Total Price(Before Discount)]]-Table13[[#This Row],[Discount Amount]]</f>
        <v>82.194000000000003</v>
      </c>
      <c r="M470" s="6" t="str">
        <f>IF(Table13[[#This Row],[Total Price(After Discount)]]&gt;=5000, "High Order", "Low order")</f>
        <v>Low order</v>
      </c>
      <c r="N470" s="2">
        <v>42028</v>
      </c>
      <c r="O470" s="2" t="str">
        <f>TEXT(Table13[[#This Row],[Order Date]],"dddd")</f>
        <v>Saturday</v>
      </c>
      <c r="P470" s="2" t="str">
        <f>TEXT(Table13[[#This Row],[Order Date]],"mmmm")</f>
        <v>January</v>
      </c>
      <c r="Q470" s="2" t="str">
        <f>TEXT(Table13[[#This Row],[Order Date]],"yyyy")</f>
        <v>2015</v>
      </c>
      <c r="R470" s="2" t="str">
        <f>TEXT(Table13[[#This Row],[Order Date]], "mmmm yyyy")</f>
        <v>January 2015</v>
      </c>
      <c r="S470" s="2">
        <v>42028</v>
      </c>
      <c r="T470" s="1" t="s">
        <v>21</v>
      </c>
      <c r="U470" s="1">
        <f>Table13[[#This Row],[Ship Date]]-Table13[[#This Row],[Order Date]]</f>
        <v>0</v>
      </c>
      <c r="V470" s="1" t="str">
        <f>IF(Table13[[#This Row],[Days to Ship]]&lt;=1, "Fast", IF(Table13[[#This Row],[Days to Ship]]&lt;=3, "Meduim", "High"))</f>
        <v>Fast</v>
      </c>
      <c r="W470" s="1">
        <v>80033</v>
      </c>
      <c r="X470" s="1" t="s">
        <v>32</v>
      </c>
      <c r="Y470" s="1" t="s">
        <v>453</v>
      </c>
      <c r="Z470" s="1" t="s">
        <v>194</v>
      </c>
      <c r="AA470" s="1" t="s">
        <v>1097</v>
      </c>
      <c r="AB470" s="1" t="s">
        <v>58</v>
      </c>
      <c r="AC470" s="1" t="s">
        <v>196</v>
      </c>
      <c r="AD470" s="1" t="s">
        <v>81</v>
      </c>
      <c r="AE470" s="1" t="s">
        <v>75</v>
      </c>
      <c r="AF470" s="1"/>
      <c r="AK470" s="1"/>
    </row>
    <row r="471" spans="1:37" x14ac:dyDescent="0.35">
      <c r="A471" s="1">
        <v>833</v>
      </c>
      <c r="B471" s="1" t="str">
        <f>VLOOKUP(Table13[[#This Row],[Customer ID]],'Customer Lookup'!A:B,2,)</f>
        <v>Gerald Love</v>
      </c>
      <c r="C471" s="1">
        <v>89770</v>
      </c>
      <c r="D471" s="1" t="str">
        <f>_xlfn.XLOOKUP(Table13[[#This Row],[Product Sub-Category]],'Product Lookup'!A:A,'Product Lookup'!B:B)</f>
        <v>Pens</v>
      </c>
      <c r="E471" s="1">
        <v>11</v>
      </c>
      <c r="F471" s="4">
        <v>11.66</v>
      </c>
      <c r="G471" s="4">
        <f>Table13[[#This Row],[Unit Price]]*Table13[[#This Row],[Quantity ordered]]</f>
        <v>128.26</v>
      </c>
      <c r="H471" s="1">
        <v>0.05</v>
      </c>
      <c r="I471" s="5">
        <v>0.05</v>
      </c>
      <c r="J4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1" s="6">
        <f>Table13[[#This Row],[Total Price(Before Discount)]]*Table13[[#This Row],[Discount]]</f>
        <v>6.4130000000000003</v>
      </c>
      <c r="L471" s="6">
        <f>Table13[[#This Row],[Total Price(Before Discount)]]-Table13[[#This Row],[Discount Amount]]</f>
        <v>121.84699999999999</v>
      </c>
      <c r="M471" s="6" t="str">
        <f>IF(Table13[[#This Row],[Total Price(After Discount)]]&gt;=5000, "High Order", "Low order")</f>
        <v>Low order</v>
      </c>
      <c r="N471" s="2">
        <v>42013</v>
      </c>
      <c r="O471" s="2" t="str">
        <f>TEXT(Table13[[#This Row],[Order Date]],"dddd")</f>
        <v>Friday</v>
      </c>
      <c r="P471" s="2" t="str">
        <f>TEXT(Table13[[#This Row],[Order Date]],"mmmm")</f>
        <v>January</v>
      </c>
      <c r="Q471" s="2" t="str">
        <f>TEXT(Table13[[#This Row],[Order Date]],"yyyy")</f>
        <v>2015</v>
      </c>
      <c r="R471" s="2" t="str">
        <f>TEXT(Table13[[#This Row],[Order Date]], "mmmm yyyy")</f>
        <v>January 2015</v>
      </c>
      <c r="S471" s="2">
        <v>42015</v>
      </c>
      <c r="T471" s="1" t="s">
        <v>21</v>
      </c>
      <c r="U471" s="1">
        <f>Table13[[#This Row],[Ship Date]]-Table13[[#This Row],[Order Date]]</f>
        <v>2</v>
      </c>
      <c r="V471" s="1" t="str">
        <f>IF(Table13[[#This Row],[Days to Ship]]&lt;=1, "Fast", IF(Table13[[#This Row],[Days to Ship]]&lt;=3, "Meduim", "High"))</f>
        <v>Meduim</v>
      </c>
      <c r="W471" s="1">
        <v>95020</v>
      </c>
      <c r="X471" s="1" t="s">
        <v>22</v>
      </c>
      <c r="Y471" s="1" t="s">
        <v>454</v>
      </c>
      <c r="Z471" s="1" t="s">
        <v>37</v>
      </c>
      <c r="AA471" s="1" t="s">
        <v>1097</v>
      </c>
      <c r="AB471" s="1" t="s">
        <v>58</v>
      </c>
      <c r="AC471" s="1" t="s">
        <v>25</v>
      </c>
      <c r="AD471" s="1" t="s">
        <v>81</v>
      </c>
      <c r="AE471" s="1" t="s">
        <v>44</v>
      </c>
      <c r="AF471" s="1"/>
      <c r="AK471" s="1"/>
    </row>
    <row r="472" spans="1:37" x14ac:dyDescent="0.35">
      <c r="A472" s="1">
        <v>850</v>
      </c>
      <c r="B472" s="1" t="str">
        <f>VLOOKUP(Table13[[#This Row],[Customer ID]],'Customer Lookup'!A:B,2,)</f>
        <v>Jesse Hutchinson</v>
      </c>
      <c r="C472" s="1">
        <v>88569</v>
      </c>
      <c r="D472" s="1" t="str">
        <f>_xlfn.XLOOKUP(Table13[[#This Row],[Product Sub-Category]],'Product Lookup'!A:A,'Product Lookup'!B:B)</f>
        <v>Pens</v>
      </c>
      <c r="E472" s="1">
        <v>7</v>
      </c>
      <c r="F472" s="4">
        <v>6.08</v>
      </c>
      <c r="G472" s="4">
        <f>Table13[[#This Row],[Unit Price]]*Table13[[#This Row],[Quantity ordered]]</f>
        <v>42.56</v>
      </c>
      <c r="H472" s="1">
        <v>0.05</v>
      </c>
      <c r="I472" s="5">
        <v>0.05</v>
      </c>
      <c r="J4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2" s="6">
        <f>Table13[[#This Row],[Total Price(Before Discount)]]*Table13[[#This Row],[Discount]]</f>
        <v>2.1280000000000001</v>
      </c>
      <c r="L472" s="6">
        <f>Table13[[#This Row],[Total Price(Before Discount)]]-Table13[[#This Row],[Discount Amount]]</f>
        <v>40.432000000000002</v>
      </c>
      <c r="M472" s="6" t="str">
        <f>IF(Table13[[#This Row],[Total Price(After Discount)]]&gt;=5000, "High Order", "Low order")</f>
        <v>Low order</v>
      </c>
      <c r="N472" s="2">
        <v>42070</v>
      </c>
      <c r="O472" s="2" t="str">
        <f>TEXT(Table13[[#This Row],[Order Date]],"dddd")</f>
        <v>Saturday</v>
      </c>
      <c r="P472" s="2" t="str">
        <f>TEXT(Table13[[#This Row],[Order Date]],"mmmm")</f>
        <v>March</v>
      </c>
      <c r="Q472" s="2" t="str">
        <f>TEXT(Table13[[#This Row],[Order Date]],"yyyy")</f>
        <v>2015</v>
      </c>
      <c r="R472" s="2" t="str">
        <f>TEXT(Table13[[#This Row],[Order Date]], "mmmm yyyy")</f>
        <v>March 2015</v>
      </c>
      <c r="S472" s="2">
        <v>42071</v>
      </c>
      <c r="T472" s="1" t="s">
        <v>31</v>
      </c>
      <c r="U472" s="1">
        <f>Table13[[#This Row],[Ship Date]]-Table13[[#This Row],[Order Date]]</f>
        <v>1</v>
      </c>
      <c r="V472" s="1" t="str">
        <f>IF(Table13[[#This Row],[Days to Ship]]&lt;=1, "Fast", IF(Table13[[#This Row],[Days to Ship]]&lt;=3, "Meduim", "High"))</f>
        <v>Fast</v>
      </c>
      <c r="W472" s="1">
        <v>93117</v>
      </c>
      <c r="X472" s="1" t="s">
        <v>32</v>
      </c>
      <c r="Y472" s="1" t="s">
        <v>455</v>
      </c>
      <c r="Z472" s="1" t="s">
        <v>37</v>
      </c>
      <c r="AA472" s="1" t="s">
        <v>1097</v>
      </c>
      <c r="AB472" s="1" t="s">
        <v>58</v>
      </c>
      <c r="AC472" s="1" t="s">
        <v>25</v>
      </c>
      <c r="AD472" s="1" t="s">
        <v>81</v>
      </c>
      <c r="AE472" s="1" t="s">
        <v>26</v>
      </c>
      <c r="AF472" s="1"/>
      <c r="AK472" s="1"/>
    </row>
    <row r="473" spans="1:37" x14ac:dyDescent="0.35">
      <c r="A473" s="1">
        <v>851</v>
      </c>
      <c r="B473" s="1" t="str">
        <f>VLOOKUP(Table13[[#This Row],[Customer ID]],'Customer Lookup'!A:B,2,)</f>
        <v>Helen H Heller</v>
      </c>
      <c r="C473" s="1">
        <v>88568</v>
      </c>
      <c r="D473" s="1" t="str">
        <f>_xlfn.XLOOKUP(Table13[[#This Row],[Product Sub-Category]],'Product Lookup'!A:A,'Product Lookup'!B:B)</f>
        <v>Furnishings</v>
      </c>
      <c r="E473" s="1">
        <v>6</v>
      </c>
      <c r="F473" s="4">
        <v>50.98</v>
      </c>
      <c r="G473" s="4">
        <f>Table13[[#This Row],[Unit Price]]*Table13[[#This Row],[Quantity ordered]]</f>
        <v>305.88</v>
      </c>
      <c r="H473" s="1">
        <v>0.05</v>
      </c>
      <c r="I473" s="5">
        <v>0.05</v>
      </c>
      <c r="J4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3" s="6">
        <f>Table13[[#This Row],[Total Price(Before Discount)]]*Table13[[#This Row],[Discount]]</f>
        <v>15.294</v>
      </c>
      <c r="L473" s="6">
        <f>Table13[[#This Row],[Total Price(Before Discount)]]-Table13[[#This Row],[Discount Amount]]</f>
        <v>290.58600000000001</v>
      </c>
      <c r="M473" s="6" t="str">
        <f>IF(Table13[[#This Row],[Total Price(After Discount)]]&gt;=5000, "High Order", "Low order")</f>
        <v>Low order</v>
      </c>
      <c r="N473" s="2">
        <v>42060</v>
      </c>
      <c r="O473" s="2" t="str">
        <f>TEXT(Table13[[#This Row],[Order Date]],"dddd")</f>
        <v>Wednesday</v>
      </c>
      <c r="P473" s="2" t="str">
        <f>TEXT(Table13[[#This Row],[Order Date]],"mmmm")</f>
        <v>February</v>
      </c>
      <c r="Q473" s="2" t="str">
        <f>TEXT(Table13[[#This Row],[Order Date]],"yyyy")</f>
        <v>2015</v>
      </c>
      <c r="R473" s="2" t="str">
        <f>TEXT(Table13[[#This Row],[Order Date]], "mmmm yyyy")</f>
        <v>February 2015</v>
      </c>
      <c r="S473" s="2">
        <v>42062</v>
      </c>
      <c r="T473" s="1" t="s">
        <v>98</v>
      </c>
      <c r="U473" s="1">
        <f>Table13[[#This Row],[Ship Date]]-Table13[[#This Row],[Order Date]]</f>
        <v>2</v>
      </c>
      <c r="V473" s="1" t="str">
        <f>IF(Table13[[#This Row],[Days to Ship]]&lt;=1, "Fast", IF(Table13[[#This Row],[Days to Ship]]&lt;=3, "Meduim", "High"))</f>
        <v>Meduim</v>
      </c>
      <c r="W473" s="1">
        <v>91745</v>
      </c>
      <c r="X473" s="1" t="s">
        <v>32</v>
      </c>
      <c r="Y473" s="1" t="s">
        <v>456</v>
      </c>
      <c r="Z473" s="1" t="s">
        <v>37</v>
      </c>
      <c r="AA473" s="1" t="s">
        <v>1097</v>
      </c>
      <c r="AB473" s="1" t="s">
        <v>34</v>
      </c>
      <c r="AC473" s="1" t="s">
        <v>52</v>
      </c>
      <c r="AD473" s="1" t="s">
        <v>81</v>
      </c>
      <c r="AE473" s="1" t="s">
        <v>178</v>
      </c>
      <c r="AF473" s="1"/>
      <c r="AK473" s="1"/>
    </row>
    <row r="474" spans="1:37" x14ac:dyDescent="0.35">
      <c r="A474" s="1">
        <v>851</v>
      </c>
      <c r="B474" s="1" t="str">
        <f>VLOOKUP(Table13[[#This Row],[Customer ID]],'Customer Lookup'!A:B,2,)</f>
        <v>Helen H Heller</v>
      </c>
      <c r="C474" s="1">
        <v>88569</v>
      </c>
      <c r="D474" s="1" t="str">
        <f>_xlfn.XLOOKUP(Table13[[#This Row],[Product Sub-Category]],'Product Lookup'!A:A,'Product Lookup'!B:B)</f>
        <v>Appliances</v>
      </c>
      <c r="E474" s="1">
        <v>13</v>
      </c>
      <c r="F474" s="4">
        <v>19.899999999999999</v>
      </c>
      <c r="G474" s="4">
        <f>Table13[[#This Row],[Unit Price]]*Table13[[#This Row],[Quantity ordered]]</f>
        <v>258.7</v>
      </c>
      <c r="H474" s="1">
        <v>0.05</v>
      </c>
      <c r="I474" s="5">
        <v>0.05</v>
      </c>
      <c r="J4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4" s="6">
        <f>Table13[[#This Row],[Total Price(Before Discount)]]*Table13[[#This Row],[Discount]]</f>
        <v>12.935</v>
      </c>
      <c r="L474" s="6">
        <f>Table13[[#This Row],[Total Price(Before Discount)]]-Table13[[#This Row],[Discount Amount]]</f>
        <v>245.76499999999999</v>
      </c>
      <c r="M474" s="6" t="str">
        <f>IF(Table13[[#This Row],[Total Price(After Discount)]]&gt;=5000, "High Order", "Low order")</f>
        <v>Low order</v>
      </c>
      <c r="N474" s="2">
        <v>42070</v>
      </c>
      <c r="O474" s="2" t="str">
        <f>TEXT(Table13[[#This Row],[Order Date]],"dddd")</f>
        <v>Saturday</v>
      </c>
      <c r="P474" s="2" t="str">
        <f>TEXT(Table13[[#This Row],[Order Date]],"mmmm")</f>
        <v>March</v>
      </c>
      <c r="Q474" s="2" t="str">
        <f>TEXT(Table13[[#This Row],[Order Date]],"yyyy")</f>
        <v>2015</v>
      </c>
      <c r="R474" s="2" t="str">
        <f>TEXT(Table13[[#This Row],[Order Date]], "mmmm yyyy")</f>
        <v>March 2015</v>
      </c>
      <c r="S474" s="2">
        <v>42072</v>
      </c>
      <c r="T474" s="1" t="s">
        <v>31</v>
      </c>
      <c r="U474" s="1">
        <f>Table13[[#This Row],[Ship Date]]-Table13[[#This Row],[Order Date]]</f>
        <v>2</v>
      </c>
      <c r="V474" s="1" t="str">
        <f>IF(Table13[[#This Row],[Days to Ship]]&lt;=1, "Fast", IF(Table13[[#This Row],[Days to Ship]]&lt;=3, "Meduim", "High"))</f>
        <v>Meduim</v>
      </c>
      <c r="W474" s="1">
        <v>91745</v>
      </c>
      <c r="X474" s="1" t="s">
        <v>32</v>
      </c>
      <c r="Y474" s="1" t="s">
        <v>456</v>
      </c>
      <c r="Z474" s="1" t="s">
        <v>37</v>
      </c>
      <c r="AA474" s="1" t="s">
        <v>1097</v>
      </c>
      <c r="AB474" s="1" t="s">
        <v>58</v>
      </c>
      <c r="AC474" s="1" t="s">
        <v>196</v>
      </c>
      <c r="AD474" s="1" t="s">
        <v>81</v>
      </c>
      <c r="AE474" s="1" t="s">
        <v>75</v>
      </c>
      <c r="AF474" s="1"/>
      <c r="AK474" s="1"/>
    </row>
    <row r="475" spans="1:37" x14ac:dyDescent="0.35">
      <c r="A475" s="1">
        <v>851</v>
      </c>
      <c r="B475" s="1" t="str">
        <f>VLOOKUP(Table13[[#This Row],[Customer ID]],'Customer Lookup'!A:B,2,)</f>
        <v>Helen H Heller</v>
      </c>
      <c r="C475" s="1">
        <v>88569</v>
      </c>
      <c r="D475" s="1" t="str">
        <f>_xlfn.XLOOKUP(Table13[[#This Row],[Product Sub-Category]],'Product Lookup'!A:A,'Product Lookup'!B:B)</f>
        <v>Binders</v>
      </c>
      <c r="E475" s="1">
        <v>21</v>
      </c>
      <c r="F475" s="4">
        <v>3.36</v>
      </c>
      <c r="G475" s="4">
        <f>Table13[[#This Row],[Unit Price]]*Table13[[#This Row],[Quantity ordered]]</f>
        <v>70.56</v>
      </c>
      <c r="H475" s="1">
        <v>0.05</v>
      </c>
      <c r="I475" s="5">
        <v>0.05</v>
      </c>
      <c r="J4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5" s="6">
        <f>Table13[[#This Row],[Total Price(Before Discount)]]*Table13[[#This Row],[Discount]]</f>
        <v>3.5280000000000005</v>
      </c>
      <c r="L475" s="6">
        <f>Table13[[#This Row],[Total Price(Before Discount)]]-Table13[[#This Row],[Discount Amount]]</f>
        <v>67.031999999999996</v>
      </c>
      <c r="M475" s="6" t="str">
        <f>IF(Table13[[#This Row],[Total Price(After Discount)]]&gt;=5000, "High Order", "Low order")</f>
        <v>Low order</v>
      </c>
      <c r="N475" s="2">
        <v>42070</v>
      </c>
      <c r="O475" s="2" t="str">
        <f>TEXT(Table13[[#This Row],[Order Date]],"dddd")</f>
        <v>Saturday</v>
      </c>
      <c r="P475" s="2" t="str">
        <f>TEXT(Table13[[#This Row],[Order Date]],"mmmm")</f>
        <v>March</v>
      </c>
      <c r="Q475" s="2" t="str">
        <f>TEXT(Table13[[#This Row],[Order Date]],"yyyy")</f>
        <v>2015</v>
      </c>
      <c r="R475" s="2" t="str">
        <f>TEXT(Table13[[#This Row],[Order Date]], "mmmm yyyy")</f>
        <v>March 2015</v>
      </c>
      <c r="S475" s="2">
        <v>42072</v>
      </c>
      <c r="T475" s="1" t="s">
        <v>31</v>
      </c>
      <c r="U475" s="1">
        <f>Table13[[#This Row],[Ship Date]]-Table13[[#This Row],[Order Date]]</f>
        <v>2</v>
      </c>
      <c r="V475" s="1" t="str">
        <f>IF(Table13[[#This Row],[Days to Ship]]&lt;=1, "Fast", IF(Table13[[#This Row],[Days to Ship]]&lt;=3, "Meduim", "High"))</f>
        <v>Meduim</v>
      </c>
      <c r="W475" s="1">
        <v>91745</v>
      </c>
      <c r="X475" s="1" t="s">
        <v>32</v>
      </c>
      <c r="Y475" s="1" t="s">
        <v>456</v>
      </c>
      <c r="Z475" s="1" t="s">
        <v>37</v>
      </c>
      <c r="AA475" s="1" t="s">
        <v>1097</v>
      </c>
      <c r="AB475" s="1" t="s">
        <v>58</v>
      </c>
      <c r="AC475" s="1" t="s">
        <v>2236</v>
      </c>
      <c r="AD475" s="1" t="s">
        <v>81</v>
      </c>
      <c r="AE475" s="1" t="s">
        <v>53</v>
      </c>
      <c r="AF475" s="1"/>
      <c r="AK475" s="1"/>
    </row>
    <row r="476" spans="1:37" x14ac:dyDescent="0.35">
      <c r="A476" s="1">
        <v>851</v>
      </c>
      <c r="B476" s="1" t="str">
        <f>VLOOKUP(Table13[[#This Row],[Customer ID]],'Customer Lookup'!A:B,2,)</f>
        <v>Helen H Heller</v>
      </c>
      <c r="C476" s="1">
        <v>88571</v>
      </c>
      <c r="D476" s="1" t="str">
        <f>_xlfn.XLOOKUP(Table13[[#This Row],[Product Sub-Category]],'Product Lookup'!A:A,'Product Lookup'!B:B)</f>
        <v>Rubber Bands</v>
      </c>
      <c r="E476" s="1">
        <v>4</v>
      </c>
      <c r="F476" s="4">
        <v>1.26</v>
      </c>
      <c r="G476" s="4">
        <f>Table13[[#This Row],[Unit Price]]*Table13[[#This Row],[Quantity ordered]]</f>
        <v>5.04</v>
      </c>
      <c r="H476" s="1">
        <v>0.05</v>
      </c>
      <c r="I476" s="5">
        <v>0.05</v>
      </c>
      <c r="J4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6" s="6">
        <f>Table13[[#This Row],[Total Price(Before Discount)]]*Table13[[#This Row],[Discount]]</f>
        <v>0.252</v>
      </c>
      <c r="L476" s="6">
        <f>Table13[[#This Row],[Total Price(Before Discount)]]-Table13[[#This Row],[Discount Amount]]</f>
        <v>4.7880000000000003</v>
      </c>
      <c r="M476" s="6" t="str">
        <f>IF(Table13[[#This Row],[Total Price(After Discount)]]&gt;=5000, "High Order", "Low order")</f>
        <v>Low order</v>
      </c>
      <c r="N476" s="2">
        <v>42124</v>
      </c>
      <c r="O476" s="2" t="str">
        <f>TEXT(Table13[[#This Row],[Order Date]],"dddd")</f>
        <v>Thursday</v>
      </c>
      <c r="P476" s="2" t="str">
        <f>TEXT(Table13[[#This Row],[Order Date]],"mmmm")</f>
        <v>April</v>
      </c>
      <c r="Q476" s="2" t="str">
        <f>TEXT(Table13[[#This Row],[Order Date]],"yyyy")</f>
        <v>2015</v>
      </c>
      <c r="R476" s="2" t="str">
        <f>TEXT(Table13[[#This Row],[Order Date]], "mmmm yyyy")</f>
        <v>April 2015</v>
      </c>
      <c r="S476" s="2">
        <v>42124</v>
      </c>
      <c r="T476" s="1" t="s">
        <v>41</v>
      </c>
      <c r="U476" s="1">
        <f>Table13[[#This Row],[Ship Date]]-Table13[[#This Row],[Order Date]]</f>
        <v>0</v>
      </c>
      <c r="V476" s="1" t="str">
        <f>IF(Table13[[#This Row],[Days to Ship]]&lt;=1, "Fast", IF(Table13[[#This Row],[Days to Ship]]&lt;=3, "Meduim", "High"))</f>
        <v>Fast</v>
      </c>
      <c r="W476" s="1">
        <v>91745</v>
      </c>
      <c r="X476" s="1" t="s">
        <v>32</v>
      </c>
      <c r="Y476" s="1" t="s">
        <v>456</v>
      </c>
      <c r="Z476" s="1" t="s">
        <v>37</v>
      </c>
      <c r="AA476" s="1" t="s">
        <v>1097</v>
      </c>
      <c r="AB476" s="1" t="s">
        <v>58</v>
      </c>
      <c r="AC476" s="1" t="s">
        <v>60</v>
      </c>
      <c r="AD476" s="1" t="s">
        <v>81</v>
      </c>
      <c r="AE476" s="1" t="s">
        <v>26</v>
      </c>
      <c r="AF476" s="1"/>
      <c r="AK476" s="1"/>
    </row>
    <row r="477" spans="1:37" x14ac:dyDescent="0.35">
      <c r="A477" s="1">
        <v>853</v>
      </c>
      <c r="B477" s="1" t="str">
        <f>VLOOKUP(Table13[[#This Row],[Customer ID]],'Customer Lookup'!A:B,2,)</f>
        <v>Leah Davenport</v>
      </c>
      <c r="C477" s="1">
        <v>88570</v>
      </c>
      <c r="D477" s="1" t="str">
        <f>_xlfn.XLOOKUP(Table13[[#This Row],[Product Sub-Category]],'Product Lookup'!A:A,'Product Lookup'!B:B)</f>
        <v>Binders</v>
      </c>
      <c r="E477" s="1">
        <v>12</v>
      </c>
      <c r="F477" s="4">
        <v>4.24</v>
      </c>
      <c r="G477" s="4">
        <f>Table13[[#This Row],[Unit Price]]*Table13[[#This Row],[Quantity ordered]]</f>
        <v>50.88</v>
      </c>
      <c r="H477" s="1">
        <v>0.05</v>
      </c>
      <c r="I477" s="5">
        <v>0.05</v>
      </c>
      <c r="J4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7" s="6">
        <f>Table13[[#This Row],[Total Price(Before Discount)]]*Table13[[#This Row],[Discount]]</f>
        <v>2.5440000000000005</v>
      </c>
      <c r="L477" s="6">
        <f>Table13[[#This Row],[Total Price(Before Discount)]]-Table13[[#This Row],[Discount Amount]]</f>
        <v>48.335999999999999</v>
      </c>
      <c r="M477" s="6" t="str">
        <f>IF(Table13[[#This Row],[Total Price(After Discount)]]&gt;=5000, "High Order", "Low order")</f>
        <v>Low order</v>
      </c>
      <c r="N477" s="2">
        <v>42079</v>
      </c>
      <c r="O477" s="2" t="str">
        <f>TEXT(Table13[[#This Row],[Order Date]],"dddd")</f>
        <v>Monday</v>
      </c>
      <c r="P477" s="2" t="str">
        <f>TEXT(Table13[[#This Row],[Order Date]],"mmmm")</f>
        <v>March</v>
      </c>
      <c r="Q477" s="2" t="str">
        <f>TEXT(Table13[[#This Row],[Order Date]],"yyyy")</f>
        <v>2015</v>
      </c>
      <c r="R477" s="2" t="str">
        <f>TEXT(Table13[[#This Row],[Order Date]], "mmmm yyyy")</f>
        <v>March 2015</v>
      </c>
      <c r="S477" s="2">
        <v>42081</v>
      </c>
      <c r="T477" s="1" t="s">
        <v>21</v>
      </c>
      <c r="U477" s="1">
        <f>Table13[[#This Row],[Ship Date]]-Table13[[#This Row],[Order Date]]</f>
        <v>2</v>
      </c>
      <c r="V477" s="1" t="str">
        <f>IF(Table13[[#This Row],[Days to Ship]]&lt;=1, "Fast", IF(Table13[[#This Row],[Days to Ship]]&lt;=3, "Meduim", "High"))</f>
        <v>Meduim</v>
      </c>
      <c r="W477" s="1">
        <v>92345</v>
      </c>
      <c r="X477" s="1" t="s">
        <v>32</v>
      </c>
      <c r="Y477" s="1" t="s">
        <v>458</v>
      </c>
      <c r="Z477" s="1" t="s">
        <v>37</v>
      </c>
      <c r="AA477" s="1" t="s">
        <v>2243</v>
      </c>
      <c r="AB477" s="1" t="s">
        <v>58</v>
      </c>
      <c r="AC477" s="1" t="s">
        <v>2236</v>
      </c>
      <c r="AD477" s="1" t="s">
        <v>51</v>
      </c>
      <c r="AE477" s="1" t="s">
        <v>53</v>
      </c>
      <c r="AF477" s="1"/>
      <c r="AK477" s="1"/>
    </row>
    <row r="478" spans="1:37" x14ac:dyDescent="0.35">
      <c r="A478" s="1">
        <v>854</v>
      </c>
      <c r="B478" s="1" t="str">
        <f>VLOOKUP(Table13[[#This Row],[Customer ID]],'Customer Lookup'!A:B,2,)</f>
        <v>Karen Hendricks</v>
      </c>
      <c r="C478" s="1">
        <v>88571</v>
      </c>
      <c r="D478" s="1" t="str">
        <f>_xlfn.XLOOKUP(Table13[[#This Row],[Product Sub-Category]],'Product Lookup'!A:A,'Product Lookup'!B:B)</f>
        <v>Pens</v>
      </c>
      <c r="E478" s="1">
        <v>22</v>
      </c>
      <c r="F478" s="4">
        <v>1.76</v>
      </c>
      <c r="G478" s="4">
        <f>Table13[[#This Row],[Unit Price]]*Table13[[#This Row],[Quantity ordered]]</f>
        <v>38.72</v>
      </c>
      <c r="H478" s="1">
        <v>0.05</v>
      </c>
      <c r="I478" s="5">
        <v>0.05</v>
      </c>
      <c r="J4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8" s="6">
        <f>Table13[[#This Row],[Total Price(Before Discount)]]*Table13[[#This Row],[Discount]]</f>
        <v>1.9359999999999999</v>
      </c>
      <c r="L478" s="6">
        <f>Table13[[#This Row],[Total Price(Before Discount)]]-Table13[[#This Row],[Discount Amount]]</f>
        <v>36.783999999999999</v>
      </c>
      <c r="M478" s="6" t="str">
        <f>IF(Table13[[#This Row],[Total Price(After Discount)]]&gt;=5000, "High Order", "Low order")</f>
        <v>Low order</v>
      </c>
      <c r="N478" s="2">
        <v>42124</v>
      </c>
      <c r="O478" s="2" t="str">
        <f>TEXT(Table13[[#This Row],[Order Date]],"dddd")</f>
        <v>Thursday</v>
      </c>
      <c r="P478" s="2" t="str">
        <f>TEXT(Table13[[#This Row],[Order Date]],"mmmm")</f>
        <v>April</v>
      </c>
      <c r="Q478" s="2" t="str">
        <f>TEXT(Table13[[#This Row],[Order Date]],"yyyy")</f>
        <v>2015</v>
      </c>
      <c r="R478" s="2" t="str">
        <f>TEXT(Table13[[#This Row],[Order Date]], "mmmm yyyy")</f>
        <v>April 2015</v>
      </c>
      <c r="S478" s="2">
        <v>42126</v>
      </c>
      <c r="T478" s="1" t="s">
        <v>41</v>
      </c>
      <c r="U478" s="1">
        <f>Table13[[#This Row],[Ship Date]]-Table13[[#This Row],[Order Date]]</f>
        <v>2</v>
      </c>
      <c r="V478" s="1" t="str">
        <f>IF(Table13[[#This Row],[Days to Ship]]&lt;=1, "Fast", IF(Table13[[#This Row],[Days to Ship]]&lt;=3, "Meduim", "High"))</f>
        <v>Meduim</v>
      </c>
      <c r="W478" s="1">
        <v>6405</v>
      </c>
      <c r="X478" s="1" t="s">
        <v>32</v>
      </c>
      <c r="Y478" s="1" t="s">
        <v>459</v>
      </c>
      <c r="Z478" s="1" t="s">
        <v>171</v>
      </c>
      <c r="AA478" s="1" t="s">
        <v>2243</v>
      </c>
      <c r="AB478" s="1" t="s">
        <v>58</v>
      </c>
      <c r="AC478" s="1" t="s">
        <v>25</v>
      </c>
      <c r="AD478" s="1" t="s">
        <v>81</v>
      </c>
      <c r="AE478" s="1" t="s">
        <v>26</v>
      </c>
      <c r="AF478" s="1"/>
      <c r="AK478" s="1"/>
    </row>
    <row r="479" spans="1:37" x14ac:dyDescent="0.35">
      <c r="A479" s="1">
        <v>855</v>
      </c>
      <c r="B479" s="1" t="str">
        <f>VLOOKUP(Table13[[#This Row],[Customer ID]],'Customer Lookup'!A:B,2,)</f>
        <v>Jacob Lanier</v>
      </c>
      <c r="C479" s="1">
        <v>88571</v>
      </c>
      <c r="D479" s="1" t="str">
        <f>_xlfn.XLOOKUP(Table13[[#This Row],[Product Sub-Category]],'Product Lookup'!A:A,'Product Lookup'!B:B)</f>
        <v>Storage</v>
      </c>
      <c r="E479" s="1">
        <v>23</v>
      </c>
      <c r="F479" s="4">
        <v>24.98</v>
      </c>
      <c r="G479" s="4">
        <f>Table13[[#This Row],[Unit Price]]*Table13[[#This Row],[Quantity ordered]]</f>
        <v>574.54</v>
      </c>
      <c r="H479" s="1">
        <v>0.05</v>
      </c>
      <c r="I479" s="5">
        <v>0.05</v>
      </c>
      <c r="J4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9" s="6">
        <f>Table13[[#This Row],[Total Price(Before Discount)]]*Table13[[#This Row],[Discount]]</f>
        <v>28.727</v>
      </c>
      <c r="L479" s="6">
        <f>Table13[[#This Row],[Total Price(Before Discount)]]-Table13[[#This Row],[Discount Amount]]</f>
        <v>545.81299999999999</v>
      </c>
      <c r="M479" s="6" t="str">
        <f>IF(Table13[[#This Row],[Total Price(After Discount)]]&gt;=5000, "High Order", "Low order")</f>
        <v>Low order</v>
      </c>
      <c r="N479" s="2">
        <v>42124</v>
      </c>
      <c r="O479" s="2" t="str">
        <f>TEXT(Table13[[#This Row],[Order Date]],"dddd")</f>
        <v>Thursday</v>
      </c>
      <c r="P479" s="2" t="str">
        <f>TEXT(Table13[[#This Row],[Order Date]],"mmmm")</f>
        <v>April</v>
      </c>
      <c r="Q479" s="2" t="str">
        <f>TEXT(Table13[[#This Row],[Order Date]],"yyyy")</f>
        <v>2015</v>
      </c>
      <c r="R479" s="2" t="str">
        <f>TEXT(Table13[[#This Row],[Order Date]], "mmmm yyyy")</f>
        <v>April 2015</v>
      </c>
      <c r="S479" s="2">
        <v>42125</v>
      </c>
      <c r="T479" s="1" t="s">
        <v>41</v>
      </c>
      <c r="U479" s="1">
        <f>Table13[[#This Row],[Ship Date]]-Table13[[#This Row],[Order Date]]</f>
        <v>1</v>
      </c>
      <c r="V479" s="1" t="str">
        <f>IF(Table13[[#This Row],[Days to Ship]]&lt;=1, "Fast", IF(Table13[[#This Row],[Days to Ship]]&lt;=3, "Meduim", "High"))</f>
        <v>Fast</v>
      </c>
      <c r="W479" s="1">
        <v>6810</v>
      </c>
      <c r="X479" s="1" t="s">
        <v>32</v>
      </c>
      <c r="Y479" s="1" t="s">
        <v>460</v>
      </c>
      <c r="Z479" s="1" t="s">
        <v>171</v>
      </c>
      <c r="AA479" s="1" t="s">
        <v>2243</v>
      </c>
      <c r="AB479" s="1" t="s">
        <v>58</v>
      </c>
      <c r="AC479" s="1" t="s">
        <v>119</v>
      </c>
      <c r="AD479" s="1" t="s">
        <v>81</v>
      </c>
      <c r="AE479" s="1" t="s">
        <v>53</v>
      </c>
      <c r="AF479" s="1"/>
      <c r="AK479" s="1"/>
    </row>
    <row r="480" spans="1:37" x14ac:dyDescent="0.35">
      <c r="A480" s="1">
        <v>858</v>
      </c>
      <c r="B480" s="1" t="str">
        <f>VLOOKUP(Table13[[#This Row],[Customer ID]],'Customer Lookup'!A:B,2,)</f>
        <v>Arthur Brady</v>
      </c>
      <c r="C480" s="1">
        <v>88571</v>
      </c>
      <c r="D480" s="1" t="str">
        <f>_xlfn.XLOOKUP(Table13[[#This Row],[Product Sub-Category]],'Product Lookup'!A:A,'Product Lookup'!B:B)</f>
        <v>Telephones</v>
      </c>
      <c r="E480" s="1">
        <v>2</v>
      </c>
      <c r="F480" s="4">
        <v>35.99</v>
      </c>
      <c r="G480" s="4">
        <f>Table13[[#This Row],[Unit Price]]*Table13[[#This Row],[Quantity ordered]]</f>
        <v>71.98</v>
      </c>
      <c r="H480" s="1">
        <v>0.05</v>
      </c>
      <c r="I480" s="5">
        <v>0.05</v>
      </c>
      <c r="J4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0" s="6">
        <f>Table13[[#This Row],[Total Price(Before Discount)]]*Table13[[#This Row],[Discount]]</f>
        <v>3.5990000000000002</v>
      </c>
      <c r="L480" s="6">
        <f>Table13[[#This Row],[Total Price(Before Discount)]]-Table13[[#This Row],[Discount Amount]]</f>
        <v>68.381</v>
      </c>
      <c r="M480" s="6" t="str">
        <f>IF(Table13[[#This Row],[Total Price(After Discount)]]&gt;=5000, "High Order", "Low order")</f>
        <v>Low order</v>
      </c>
      <c r="N480" s="2">
        <v>42124</v>
      </c>
      <c r="O480" s="2" t="str">
        <f>TEXT(Table13[[#This Row],[Order Date]],"dddd")</f>
        <v>Thursday</v>
      </c>
      <c r="P480" s="2" t="str">
        <f>TEXT(Table13[[#This Row],[Order Date]],"mmmm")</f>
        <v>April</v>
      </c>
      <c r="Q480" s="2" t="str">
        <f>TEXT(Table13[[#This Row],[Order Date]],"yyyy")</f>
        <v>2015</v>
      </c>
      <c r="R480" s="2" t="str">
        <f>TEXT(Table13[[#This Row],[Order Date]], "mmmm yyyy")</f>
        <v>April 2015</v>
      </c>
      <c r="S480" s="2">
        <v>42126</v>
      </c>
      <c r="T480" s="1" t="s">
        <v>41</v>
      </c>
      <c r="U480" s="1">
        <f>Table13[[#This Row],[Ship Date]]-Table13[[#This Row],[Order Date]]</f>
        <v>2</v>
      </c>
      <c r="V480" s="1" t="str">
        <f>IF(Table13[[#This Row],[Days to Ship]]&lt;=1, "Fast", IF(Table13[[#This Row],[Days to Ship]]&lt;=3, "Meduim", "High"))</f>
        <v>Meduim</v>
      </c>
      <c r="W480" s="1">
        <v>4240</v>
      </c>
      <c r="X480" s="1" t="s">
        <v>22</v>
      </c>
      <c r="Y480" s="1" t="s">
        <v>294</v>
      </c>
      <c r="Z480" s="1" t="s">
        <v>147</v>
      </c>
      <c r="AA480" s="1" t="s">
        <v>2244</v>
      </c>
      <c r="AB480" s="1" t="s">
        <v>73</v>
      </c>
      <c r="AC480" s="1" t="s">
        <v>2234</v>
      </c>
      <c r="AD480" s="1" t="s">
        <v>81</v>
      </c>
      <c r="AE480" s="1" t="s">
        <v>26</v>
      </c>
      <c r="AF480" s="1"/>
      <c r="AK480" s="1"/>
    </row>
    <row r="481" spans="1:37" x14ac:dyDescent="0.35">
      <c r="A481" s="1">
        <v>865</v>
      </c>
      <c r="B481" s="1" t="str">
        <f>VLOOKUP(Table13[[#This Row],[Customer ID]],'Customer Lookup'!A:B,2,)</f>
        <v>Dana Burgess</v>
      </c>
      <c r="C481" s="1">
        <v>90674</v>
      </c>
      <c r="D481" s="1" t="str">
        <f>_xlfn.XLOOKUP(Table13[[#This Row],[Product Sub-Category]],'Product Lookup'!A:A,'Product Lookup'!B:B)</f>
        <v>Furnishings</v>
      </c>
      <c r="E481" s="1">
        <v>18</v>
      </c>
      <c r="F481" s="4">
        <v>14.2</v>
      </c>
      <c r="G481" s="4">
        <f>Table13[[#This Row],[Unit Price]]*Table13[[#This Row],[Quantity ordered]]</f>
        <v>255.6</v>
      </c>
      <c r="H481" s="1">
        <v>0.05</v>
      </c>
      <c r="I481" s="5">
        <v>0.05</v>
      </c>
      <c r="J4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1" s="6">
        <f>Table13[[#This Row],[Total Price(Before Discount)]]*Table13[[#This Row],[Discount]]</f>
        <v>12.780000000000001</v>
      </c>
      <c r="L481" s="6">
        <f>Table13[[#This Row],[Total Price(Before Discount)]]-Table13[[#This Row],[Discount Amount]]</f>
        <v>242.82</v>
      </c>
      <c r="M481" s="6" t="str">
        <f>IF(Table13[[#This Row],[Total Price(After Discount)]]&gt;=5000, "High Order", "Low order")</f>
        <v>Low order</v>
      </c>
      <c r="N481" s="2">
        <v>42151</v>
      </c>
      <c r="O481" s="2" t="str">
        <f>TEXT(Table13[[#This Row],[Order Date]],"dddd")</f>
        <v>Wednesday</v>
      </c>
      <c r="P481" s="2" t="str">
        <f>TEXT(Table13[[#This Row],[Order Date]],"mmmm")</f>
        <v>May</v>
      </c>
      <c r="Q481" s="2" t="str">
        <f>TEXT(Table13[[#This Row],[Order Date]],"yyyy")</f>
        <v>2015</v>
      </c>
      <c r="R481" s="2" t="str">
        <f>TEXT(Table13[[#This Row],[Order Date]], "mmmm yyyy")</f>
        <v>May 2015</v>
      </c>
      <c r="S481" s="2">
        <v>42152</v>
      </c>
      <c r="T481" s="1" t="s">
        <v>41</v>
      </c>
      <c r="U481" s="1">
        <f>Table13[[#This Row],[Ship Date]]-Table13[[#This Row],[Order Date]]</f>
        <v>1</v>
      </c>
      <c r="V481" s="1" t="str">
        <f>IF(Table13[[#This Row],[Days to Ship]]&lt;=1, "Fast", IF(Table13[[#This Row],[Days to Ship]]&lt;=3, "Meduim", "High"))</f>
        <v>Fast</v>
      </c>
      <c r="W481" s="1">
        <v>46312</v>
      </c>
      <c r="X481" s="1" t="s">
        <v>32</v>
      </c>
      <c r="Y481" s="1" t="s">
        <v>415</v>
      </c>
      <c r="Z481" s="1" t="s">
        <v>376</v>
      </c>
      <c r="AA481" s="1" t="s">
        <v>2244</v>
      </c>
      <c r="AB481" s="1" t="s">
        <v>34</v>
      </c>
      <c r="AC481" s="1" t="s">
        <v>52</v>
      </c>
      <c r="AD481" s="1" t="s">
        <v>81</v>
      </c>
      <c r="AE481" s="1" t="s">
        <v>26</v>
      </c>
      <c r="AF481" s="1"/>
      <c r="AK481" s="1"/>
    </row>
    <row r="482" spans="1:37" x14ac:dyDescent="0.35">
      <c r="A482" s="1">
        <v>865</v>
      </c>
      <c r="B482" s="1" t="str">
        <f>VLOOKUP(Table13[[#This Row],[Customer ID]],'Customer Lookup'!A:B,2,)</f>
        <v>Dana Burgess</v>
      </c>
      <c r="C482" s="1">
        <v>90675</v>
      </c>
      <c r="D482" s="1" t="str">
        <f>_xlfn.XLOOKUP(Table13[[#This Row],[Product Sub-Category]],'Product Lookup'!A:A,'Product Lookup'!B:B)</f>
        <v>Paper</v>
      </c>
      <c r="E482" s="1">
        <v>12</v>
      </c>
      <c r="F482" s="4">
        <v>6.48</v>
      </c>
      <c r="G482" s="4">
        <f>Table13[[#This Row],[Unit Price]]*Table13[[#This Row],[Quantity ordered]]</f>
        <v>77.760000000000005</v>
      </c>
      <c r="H482" s="1">
        <v>0.05</v>
      </c>
      <c r="I482" s="5">
        <v>0.05</v>
      </c>
      <c r="J4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2" s="6">
        <f>Table13[[#This Row],[Total Price(Before Discount)]]*Table13[[#This Row],[Discount]]</f>
        <v>3.8880000000000003</v>
      </c>
      <c r="L482" s="6">
        <f>Table13[[#This Row],[Total Price(Before Discount)]]-Table13[[#This Row],[Discount Amount]]</f>
        <v>73.872</v>
      </c>
      <c r="M482" s="6" t="str">
        <f>IF(Table13[[#This Row],[Total Price(After Discount)]]&gt;=5000, "High Order", "Low order")</f>
        <v>Low order</v>
      </c>
      <c r="N482" s="2">
        <v>42061</v>
      </c>
      <c r="O482" s="2" t="str">
        <f>TEXT(Table13[[#This Row],[Order Date]],"dddd")</f>
        <v>Thursday</v>
      </c>
      <c r="P482" s="2" t="str">
        <f>TEXT(Table13[[#This Row],[Order Date]],"mmmm")</f>
        <v>February</v>
      </c>
      <c r="Q482" s="2" t="str">
        <f>TEXT(Table13[[#This Row],[Order Date]],"yyyy")</f>
        <v>2015</v>
      </c>
      <c r="R482" s="2" t="str">
        <f>TEXT(Table13[[#This Row],[Order Date]], "mmmm yyyy")</f>
        <v>February 2015</v>
      </c>
      <c r="S482" s="2">
        <v>42065</v>
      </c>
      <c r="T482" s="1" t="s">
        <v>98</v>
      </c>
      <c r="U482" s="1">
        <f>Table13[[#This Row],[Ship Date]]-Table13[[#This Row],[Order Date]]</f>
        <v>4</v>
      </c>
      <c r="V482" s="1" t="str">
        <f>IF(Table13[[#This Row],[Days to Ship]]&lt;=1, "Fast", IF(Table13[[#This Row],[Days to Ship]]&lt;=3, "Meduim", "High"))</f>
        <v>High</v>
      </c>
      <c r="W482" s="1">
        <v>46312</v>
      </c>
      <c r="X482" s="1" t="s">
        <v>22</v>
      </c>
      <c r="Y482" s="1" t="s">
        <v>415</v>
      </c>
      <c r="Z482" s="1" t="s">
        <v>376</v>
      </c>
      <c r="AA482" s="1" t="s">
        <v>2244</v>
      </c>
      <c r="AB482" s="1" t="s">
        <v>58</v>
      </c>
      <c r="AC482" s="1" t="s">
        <v>83</v>
      </c>
      <c r="AD482" s="1" t="s">
        <v>81</v>
      </c>
      <c r="AE482" s="1" t="s">
        <v>53</v>
      </c>
      <c r="AF482" s="1"/>
      <c r="AK482" s="1"/>
    </row>
    <row r="483" spans="1:37" x14ac:dyDescent="0.35">
      <c r="A483" s="1">
        <v>868</v>
      </c>
      <c r="B483" s="1" t="str">
        <f>VLOOKUP(Table13[[#This Row],[Customer ID]],'Customer Lookup'!A:B,2,)</f>
        <v>Sharon Ellis</v>
      </c>
      <c r="C483" s="1">
        <v>91194</v>
      </c>
      <c r="D483" s="1" t="str">
        <f>_xlfn.XLOOKUP(Table13[[#This Row],[Product Sub-Category]],'Product Lookup'!A:A,'Product Lookup'!B:B)</f>
        <v>Furnishings</v>
      </c>
      <c r="E483" s="1">
        <v>10</v>
      </c>
      <c r="F483" s="4">
        <v>29.18</v>
      </c>
      <c r="G483" s="4">
        <f>Table13[[#This Row],[Unit Price]]*Table13[[#This Row],[Quantity ordered]]</f>
        <v>291.8</v>
      </c>
      <c r="H483" s="1">
        <v>0.05</v>
      </c>
      <c r="I483" s="5">
        <v>0.05</v>
      </c>
      <c r="J4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3" s="6">
        <f>Table13[[#This Row],[Total Price(Before Discount)]]*Table13[[#This Row],[Discount]]</f>
        <v>14.590000000000002</v>
      </c>
      <c r="L483" s="6">
        <f>Table13[[#This Row],[Total Price(Before Discount)]]-Table13[[#This Row],[Discount Amount]]</f>
        <v>277.21000000000004</v>
      </c>
      <c r="M483" s="6" t="str">
        <f>IF(Table13[[#This Row],[Total Price(After Discount)]]&gt;=5000, "High Order", "Low order")</f>
        <v>Low order</v>
      </c>
      <c r="N483" s="2">
        <v>42060</v>
      </c>
      <c r="O483" s="2" t="str">
        <f>TEXT(Table13[[#This Row],[Order Date]],"dddd")</f>
        <v>Wednesday</v>
      </c>
      <c r="P483" s="2" t="str">
        <f>TEXT(Table13[[#This Row],[Order Date]],"mmmm")</f>
        <v>February</v>
      </c>
      <c r="Q483" s="2" t="str">
        <f>TEXT(Table13[[#This Row],[Order Date]],"yyyy")</f>
        <v>2015</v>
      </c>
      <c r="R483" s="2" t="str">
        <f>TEXT(Table13[[#This Row],[Order Date]], "mmmm yyyy")</f>
        <v>February 2015</v>
      </c>
      <c r="S483" s="2">
        <v>42062</v>
      </c>
      <c r="T483" s="1" t="s">
        <v>31</v>
      </c>
      <c r="U483" s="1">
        <f>Table13[[#This Row],[Ship Date]]-Table13[[#This Row],[Order Date]]</f>
        <v>2</v>
      </c>
      <c r="V483" s="1" t="str">
        <f>IF(Table13[[#This Row],[Days to Ship]]&lt;=1, "Fast", IF(Table13[[#This Row],[Days to Ship]]&lt;=3, "Meduim", "High"))</f>
        <v>Meduim</v>
      </c>
      <c r="W483" s="1">
        <v>55126</v>
      </c>
      <c r="X483" s="1" t="s">
        <v>22</v>
      </c>
      <c r="Y483" s="1" t="s">
        <v>461</v>
      </c>
      <c r="Z483" s="1" t="s">
        <v>55</v>
      </c>
      <c r="AA483" s="1" t="s">
        <v>2244</v>
      </c>
      <c r="AB483" s="1" t="s">
        <v>34</v>
      </c>
      <c r="AC483" s="1" t="s">
        <v>52</v>
      </c>
      <c r="AD483" s="1" t="s">
        <v>81</v>
      </c>
      <c r="AE483" s="1" t="s">
        <v>53</v>
      </c>
      <c r="AF483" s="1"/>
      <c r="AK483" s="1"/>
    </row>
    <row r="484" spans="1:37" x14ac:dyDescent="0.35">
      <c r="A484" s="1">
        <v>868</v>
      </c>
      <c r="B484" s="1" t="str">
        <f>VLOOKUP(Table13[[#This Row],[Customer ID]],'Customer Lookup'!A:B,2,)</f>
        <v>Sharon Ellis</v>
      </c>
      <c r="C484" s="1">
        <v>91194</v>
      </c>
      <c r="D484" s="1" t="str">
        <f>_xlfn.XLOOKUP(Table13[[#This Row],[Product Sub-Category]],'Product Lookup'!A:A,'Product Lookup'!B:B)</f>
        <v>Storage</v>
      </c>
      <c r="E484" s="1">
        <v>8</v>
      </c>
      <c r="F484" s="4">
        <v>80.98</v>
      </c>
      <c r="G484" s="4">
        <f>Table13[[#This Row],[Unit Price]]*Table13[[#This Row],[Quantity ordered]]</f>
        <v>647.84</v>
      </c>
      <c r="H484" s="1">
        <v>0.05</v>
      </c>
      <c r="I484" s="5">
        <v>0.05</v>
      </c>
      <c r="J4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4" s="6">
        <f>Table13[[#This Row],[Total Price(Before Discount)]]*Table13[[#This Row],[Discount]]</f>
        <v>32.392000000000003</v>
      </c>
      <c r="L484" s="6">
        <f>Table13[[#This Row],[Total Price(Before Discount)]]-Table13[[#This Row],[Discount Amount]]</f>
        <v>615.44799999999998</v>
      </c>
      <c r="M484" s="6" t="str">
        <f>IF(Table13[[#This Row],[Total Price(After Discount)]]&gt;=5000, "High Order", "Low order")</f>
        <v>Low order</v>
      </c>
      <c r="N484" s="2">
        <v>42060</v>
      </c>
      <c r="O484" s="2" t="str">
        <f>TEXT(Table13[[#This Row],[Order Date]],"dddd")</f>
        <v>Wednesday</v>
      </c>
      <c r="P484" s="2" t="str">
        <f>TEXT(Table13[[#This Row],[Order Date]],"mmmm")</f>
        <v>February</v>
      </c>
      <c r="Q484" s="2" t="str">
        <f>TEXT(Table13[[#This Row],[Order Date]],"yyyy")</f>
        <v>2015</v>
      </c>
      <c r="R484" s="2" t="str">
        <f>TEXT(Table13[[#This Row],[Order Date]], "mmmm yyyy")</f>
        <v>February 2015</v>
      </c>
      <c r="S484" s="2">
        <v>42062</v>
      </c>
      <c r="T484" s="1" t="s">
        <v>31</v>
      </c>
      <c r="U484" s="1">
        <f>Table13[[#This Row],[Ship Date]]-Table13[[#This Row],[Order Date]]</f>
        <v>2</v>
      </c>
      <c r="V484" s="1" t="str">
        <f>IF(Table13[[#This Row],[Days to Ship]]&lt;=1, "Fast", IF(Table13[[#This Row],[Days to Ship]]&lt;=3, "Meduim", "High"))</f>
        <v>Meduim</v>
      </c>
      <c r="W484" s="1">
        <v>55126</v>
      </c>
      <c r="X484" s="1" t="s">
        <v>32</v>
      </c>
      <c r="Y484" s="1" t="s">
        <v>461</v>
      </c>
      <c r="Z484" s="1" t="s">
        <v>55</v>
      </c>
      <c r="AA484" s="1" t="s">
        <v>2244</v>
      </c>
      <c r="AB484" s="1" t="s">
        <v>58</v>
      </c>
      <c r="AC484" s="1" t="s">
        <v>119</v>
      </c>
      <c r="AD484" s="1" t="s">
        <v>81</v>
      </c>
      <c r="AE484" s="1" t="s">
        <v>178</v>
      </c>
      <c r="AF484" s="1"/>
      <c r="AK484" s="1"/>
    </row>
    <row r="485" spans="1:37" x14ac:dyDescent="0.35">
      <c r="A485" s="1">
        <v>868</v>
      </c>
      <c r="B485" s="1" t="str">
        <f>VLOOKUP(Table13[[#This Row],[Customer ID]],'Customer Lookup'!A:B,2,)</f>
        <v>Sharon Ellis</v>
      </c>
      <c r="C485" s="1">
        <v>91195</v>
      </c>
      <c r="D485" s="1" t="str">
        <f>_xlfn.XLOOKUP(Table13[[#This Row],[Product Sub-Category]],'Product Lookup'!A:A,'Product Lookup'!B:B)</f>
        <v>Paper</v>
      </c>
      <c r="E485" s="1">
        <v>20</v>
      </c>
      <c r="F485" s="4">
        <v>6.48</v>
      </c>
      <c r="G485" s="4">
        <f>Table13[[#This Row],[Unit Price]]*Table13[[#This Row],[Quantity ordered]]</f>
        <v>129.60000000000002</v>
      </c>
      <c r="H485" s="1">
        <v>0.05</v>
      </c>
      <c r="I485" s="5">
        <v>0.05</v>
      </c>
      <c r="J4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5" s="6">
        <f>Table13[[#This Row],[Total Price(Before Discount)]]*Table13[[#This Row],[Discount]]</f>
        <v>6.4800000000000013</v>
      </c>
      <c r="L485" s="6">
        <f>Table13[[#This Row],[Total Price(Before Discount)]]-Table13[[#This Row],[Discount Amount]]</f>
        <v>123.12000000000002</v>
      </c>
      <c r="M485" s="6" t="str">
        <f>IF(Table13[[#This Row],[Total Price(After Discount)]]&gt;=5000, "High Order", "Low order")</f>
        <v>Low order</v>
      </c>
      <c r="N485" s="2">
        <v>42069</v>
      </c>
      <c r="O485" s="2" t="str">
        <f>TEXT(Table13[[#This Row],[Order Date]],"dddd")</f>
        <v>Friday</v>
      </c>
      <c r="P485" s="2" t="str">
        <f>TEXT(Table13[[#This Row],[Order Date]],"mmmm")</f>
        <v>March</v>
      </c>
      <c r="Q485" s="2" t="str">
        <f>TEXT(Table13[[#This Row],[Order Date]],"yyyy")</f>
        <v>2015</v>
      </c>
      <c r="R485" s="2" t="str">
        <f>TEXT(Table13[[#This Row],[Order Date]], "mmmm yyyy")</f>
        <v>March 2015</v>
      </c>
      <c r="S485" s="2">
        <v>42070</v>
      </c>
      <c r="T485" s="1" t="s">
        <v>41</v>
      </c>
      <c r="U485" s="1">
        <f>Table13[[#This Row],[Ship Date]]-Table13[[#This Row],[Order Date]]</f>
        <v>1</v>
      </c>
      <c r="V485" s="1" t="str">
        <f>IF(Table13[[#This Row],[Days to Ship]]&lt;=1, "Fast", IF(Table13[[#This Row],[Days to Ship]]&lt;=3, "Meduim", "High"))</f>
        <v>Fast</v>
      </c>
      <c r="W485" s="1">
        <v>55126</v>
      </c>
      <c r="X485" s="1" t="s">
        <v>32</v>
      </c>
      <c r="Y485" s="1" t="s">
        <v>461</v>
      </c>
      <c r="Z485" s="1" t="s">
        <v>55</v>
      </c>
      <c r="AA485" s="1" t="s">
        <v>2244</v>
      </c>
      <c r="AB485" s="1" t="s">
        <v>58</v>
      </c>
      <c r="AC485" s="1" t="s">
        <v>83</v>
      </c>
      <c r="AD485" s="1" t="s">
        <v>81</v>
      </c>
      <c r="AE485" s="1" t="s">
        <v>53</v>
      </c>
      <c r="AF485" s="1"/>
      <c r="AK485" s="1"/>
    </row>
    <row r="486" spans="1:37" x14ac:dyDescent="0.35">
      <c r="A486" s="1">
        <v>868</v>
      </c>
      <c r="B486" s="1" t="str">
        <f>VLOOKUP(Table13[[#This Row],[Customer ID]],'Customer Lookup'!A:B,2,)</f>
        <v>Sharon Ellis</v>
      </c>
      <c r="C486" s="1">
        <v>91195</v>
      </c>
      <c r="D486" s="1" t="str">
        <f>_xlfn.XLOOKUP(Table13[[#This Row],[Product Sub-Category]],'Product Lookup'!A:A,'Product Lookup'!B:B)</f>
        <v>Tables</v>
      </c>
      <c r="E486" s="1">
        <v>12</v>
      </c>
      <c r="F486" s="4">
        <v>349.45</v>
      </c>
      <c r="G486" s="4">
        <f>Table13[[#This Row],[Unit Price]]*Table13[[#This Row],[Quantity ordered]]</f>
        <v>4193.3999999999996</v>
      </c>
      <c r="H486" s="1">
        <v>0.1</v>
      </c>
      <c r="I486" s="5">
        <v>0.1</v>
      </c>
      <c r="J4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86" s="6">
        <f>Table13[[#This Row],[Total Price(Before Discount)]]*Table13[[#This Row],[Discount]]</f>
        <v>419.34</v>
      </c>
      <c r="L486" s="6">
        <f>Table13[[#This Row],[Total Price(Before Discount)]]-Table13[[#This Row],[Discount Amount]]</f>
        <v>3774.0599999999995</v>
      </c>
      <c r="M486" s="6" t="str">
        <f>IF(Table13[[#This Row],[Total Price(After Discount)]]&gt;=5000, "High Order", "Low order")</f>
        <v>Low order</v>
      </c>
      <c r="N486" s="2">
        <v>42069</v>
      </c>
      <c r="O486" s="2" t="str">
        <f>TEXT(Table13[[#This Row],[Order Date]],"dddd")</f>
        <v>Friday</v>
      </c>
      <c r="P486" s="2" t="str">
        <f>TEXT(Table13[[#This Row],[Order Date]],"mmmm")</f>
        <v>March</v>
      </c>
      <c r="Q486" s="2" t="str">
        <f>TEXT(Table13[[#This Row],[Order Date]],"yyyy")</f>
        <v>2015</v>
      </c>
      <c r="R486" s="2" t="str">
        <f>TEXT(Table13[[#This Row],[Order Date]], "mmmm yyyy")</f>
        <v>March 2015</v>
      </c>
      <c r="S486" s="2">
        <v>42070</v>
      </c>
      <c r="T486" s="1" t="s">
        <v>41</v>
      </c>
      <c r="U486" s="1">
        <f>Table13[[#This Row],[Ship Date]]-Table13[[#This Row],[Order Date]]</f>
        <v>1</v>
      </c>
      <c r="V486" s="1" t="str">
        <f>IF(Table13[[#This Row],[Days to Ship]]&lt;=1, "Fast", IF(Table13[[#This Row],[Days to Ship]]&lt;=3, "Meduim", "High"))</f>
        <v>Fast</v>
      </c>
      <c r="W486" s="1">
        <v>55126</v>
      </c>
      <c r="X486" s="1" t="s">
        <v>22</v>
      </c>
      <c r="Y486" s="1" t="s">
        <v>461</v>
      </c>
      <c r="Z486" s="1" t="s">
        <v>55</v>
      </c>
      <c r="AA486" s="1" t="s">
        <v>1097</v>
      </c>
      <c r="AB486" s="1" t="s">
        <v>34</v>
      </c>
      <c r="AC486" s="1" t="s">
        <v>123</v>
      </c>
      <c r="AD486" s="1" t="s">
        <v>81</v>
      </c>
      <c r="AE486" s="1" t="s">
        <v>36</v>
      </c>
      <c r="AF486" s="1"/>
      <c r="AK486" s="1"/>
    </row>
    <row r="487" spans="1:37" x14ac:dyDescent="0.35">
      <c r="A487" s="1">
        <v>871</v>
      </c>
      <c r="B487" s="1" t="str">
        <f>VLOOKUP(Table13[[#This Row],[Customer ID]],'Customer Lookup'!A:B,2,)</f>
        <v>Sandy Ellington</v>
      </c>
      <c r="C487" s="1">
        <v>90577</v>
      </c>
      <c r="D487" s="1" t="str">
        <f>_xlfn.XLOOKUP(Table13[[#This Row],[Product Sub-Category]],'Product Lookup'!A:A,'Product Lookup'!B:B)</f>
        <v>Furnishings</v>
      </c>
      <c r="E487" s="1">
        <v>2</v>
      </c>
      <c r="F487" s="4">
        <v>14.2</v>
      </c>
      <c r="G487" s="4">
        <f>Table13[[#This Row],[Unit Price]]*Table13[[#This Row],[Quantity ordered]]</f>
        <v>28.4</v>
      </c>
      <c r="H487" s="1">
        <v>0.05</v>
      </c>
      <c r="I487" s="5">
        <v>0.05</v>
      </c>
      <c r="J4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7" s="6">
        <f>Table13[[#This Row],[Total Price(Before Discount)]]*Table13[[#This Row],[Discount]]</f>
        <v>1.42</v>
      </c>
      <c r="L487" s="6">
        <f>Table13[[#This Row],[Total Price(Before Discount)]]-Table13[[#This Row],[Discount Amount]]</f>
        <v>26.979999999999997</v>
      </c>
      <c r="M487" s="6" t="str">
        <f>IF(Table13[[#This Row],[Total Price(After Discount)]]&gt;=5000, "High Order", "Low order")</f>
        <v>Low order</v>
      </c>
      <c r="N487" s="2">
        <v>42078</v>
      </c>
      <c r="O487" s="2" t="str">
        <f>TEXT(Table13[[#This Row],[Order Date]],"dddd")</f>
        <v>Sunday</v>
      </c>
      <c r="P487" s="2" t="str">
        <f>TEXT(Table13[[#This Row],[Order Date]],"mmmm")</f>
        <v>March</v>
      </c>
      <c r="Q487" s="2" t="str">
        <f>TEXT(Table13[[#This Row],[Order Date]],"yyyy")</f>
        <v>2015</v>
      </c>
      <c r="R487" s="2" t="str">
        <f>TEXT(Table13[[#This Row],[Order Date]], "mmmm yyyy")</f>
        <v>March 2015</v>
      </c>
      <c r="S487" s="2">
        <v>42080</v>
      </c>
      <c r="T487" s="1" t="s">
        <v>31</v>
      </c>
      <c r="U487" s="1">
        <f>Table13[[#This Row],[Ship Date]]-Table13[[#This Row],[Order Date]]</f>
        <v>2</v>
      </c>
      <c r="V487" s="1" t="str">
        <f>IF(Table13[[#This Row],[Days to Ship]]&lt;=1, "Fast", IF(Table13[[#This Row],[Days to Ship]]&lt;=3, "Meduim", "High"))</f>
        <v>Meduim</v>
      </c>
      <c r="W487" s="1">
        <v>89502</v>
      </c>
      <c r="X487" s="1" t="s">
        <v>32</v>
      </c>
      <c r="Y487" s="1" t="s">
        <v>462</v>
      </c>
      <c r="Z487" s="1" t="s">
        <v>317</v>
      </c>
      <c r="AA487" s="1" t="s">
        <v>1097</v>
      </c>
      <c r="AB487" s="1" t="s">
        <v>34</v>
      </c>
      <c r="AC487" s="1" t="s">
        <v>52</v>
      </c>
      <c r="AD487" s="1" t="s">
        <v>42</v>
      </c>
      <c r="AE487" s="1" t="s">
        <v>26</v>
      </c>
      <c r="AF487" s="1"/>
      <c r="AK487" s="1"/>
    </row>
    <row r="488" spans="1:37" x14ac:dyDescent="0.35">
      <c r="A488" s="1">
        <v>871</v>
      </c>
      <c r="B488" s="1" t="str">
        <f>VLOOKUP(Table13[[#This Row],[Customer ID]],'Customer Lookup'!A:B,2,)</f>
        <v>Sandy Ellington</v>
      </c>
      <c r="C488" s="1">
        <v>90578</v>
      </c>
      <c r="D488" s="1" t="str">
        <f>_xlfn.XLOOKUP(Table13[[#This Row],[Product Sub-Category]],'Product Lookup'!A:A,'Product Lookup'!B:B)</f>
        <v>Binders</v>
      </c>
      <c r="E488" s="1">
        <v>12</v>
      </c>
      <c r="F488" s="4">
        <v>5.94</v>
      </c>
      <c r="G488" s="4">
        <f>Table13[[#This Row],[Unit Price]]*Table13[[#This Row],[Quantity ordered]]</f>
        <v>71.28</v>
      </c>
      <c r="H488" s="1">
        <v>0.05</v>
      </c>
      <c r="I488" s="5">
        <v>0.05</v>
      </c>
      <c r="J4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8" s="6">
        <f>Table13[[#This Row],[Total Price(Before Discount)]]*Table13[[#This Row],[Discount]]</f>
        <v>3.5640000000000001</v>
      </c>
      <c r="L488" s="6">
        <f>Table13[[#This Row],[Total Price(Before Discount)]]-Table13[[#This Row],[Discount Amount]]</f>
        <v>67.716000000000008</v>
      </c>
      <c r="M488" s="6" t="str">
        <f>IF(Table13[[#This Row],[Total Price(After Discount)]]&gt;=5000, "High Order", "Low order")</f>
        <v>Low order</v>
      </c>
      <c r="N488" s="2">
        <v>42144</v>
      </c>
      <c r="O488" s="2" t="str">
        <f>TEXT(Table13[[#This Row],[Order Date]],"dddd")</f>
        <v>Wednesday</v>
      </c>
      <c r="P488" s="2" t="str">
        <f>TEXT(Table13[[#This Row],[Order Date]],"mmmm")</f>
        <v>May</v>
      </c>
      <c r="Q488" s="2" t="str">
        <f>TEXT(Table13[[#This Row],[Order Date]],"yyyy")</f>
        <v>2015</v>
      </c>
      <c r="R488" s="2" t="str">
        <f>TEXT(Table13[[#This Row],[Order Date]], "mmmm yyyy")</f>
        <v>May 2015</v>
      </c>
      <c r="S488" s="2">
        <v>42147</v>
      </c>
      <c r="T488" s="1" t="s">
        <v>31</v>
      </c>
      <c r="U488" s="1">
        <f>Table13[[#This Row],[Ship Date]]-Table13[[#This Row],[Order Date]]</f>
        <v>3</v>
      </c>
      <c r="V488" s="1" t="str">
        <f>IF(Table13[[#This Row],[Days to Ship]]&lt;=1, "Fast", IF(Table13[[#This Row],[Days to Ship]]&lt;=3, "Meduim", "High"))</f>
        <v>Meduim</v>
      </c>
      <c r="W488" s="1">
        <v>89502</v>
      </c>
      <c r="X488" s="1" t="s">
        <v>32</v>
      </c>
      <c r="Y488" s="1" t="s">
        <v>462</v>
      </c>
      <c r="Z488" s="1" t="s">
        <v>317</v>
      </c>
      <c r="AA488" s="1" t="s">
        <v>1097</v>
      </c>
      <c r="AB488" s="1" t="s">
        <v>58</v>
      </c>
      <c r="AC488" s="1" t="s">
        <v>2236</v>
      </c>
      <c r="AD488" s="1" t="s">
        <v>42</v>
      </c>
      <c r="AE488" s="1" t="s">
        <v>53</v>
      </c>
      <c r="AF488" s="1"/>
      <c r="AK488" s="1"/>
    </row>
    <row r="489" spans="1:37" x14ac:dyDescent="0.35">
      <c r="A489" s="1">
        <v>871</v>
      </c>
      <c r="B489" s="1" t="str">
        <f>VLOOKUP(Table13[[#This Row],[Customer ID]],'Customer Lookup'!A:B,2,)</f>
        <v>Sandy Ellington</v>
      </c>
      <c r="C489" s="1">
        <v>90578</v>
      </c>
      <c r="D489" s="1" t="str">
        <f>_xlfn.XLOOKUP(Table13[[#This Row],[Product Sub-Category]],'Product Lookup'!A:A,'Product Lookup'!B:B)</f>
        <v>Paper</v>
      </c>
      <c r="E489" s="1">
        <v>18</v>
      </c>
      <c r="F489" s="4">
        <v>6.48</v>
      </c>
      <c r="G489" s="4">
        <f>Table13[[#This Row],[Unit Price]]*Table13[[#This Row],[Quantity ordered]]</f>
        <v>116.64000000000001</v>
      </c>
      <c r="H489" s="1">
        <v>0.05</v>
      </c>
      <c r="I489" s="5">
        <v>0.05</v>
      </c>
      <c r="J4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9" s="6">
        <f>Table13[[#This Row],[Total Price(Before Discount)]]*Table13[[#This Row],[Discount]]</f>
        <v>5.8320000000000007</v>
      </c>
      <c r="L489" s="6">
        <f>Table13[[#This Row],[Total Price(Before Discount)]]-Table13[[#This Row],[Discount Amount]]</f>
        <v>110.80800000000002</v>
      </c>
      <c r="M489" s="6" t="str">
        <f>IF(Table13[[#This Row],[Total Price(After Discount)]]&gt;=5000, "High Order", "Low order")</f>
        <v>Low order</v>
      </c>
      <c r="N489" s="2">
        <v>42144</v>
      </c>
      <c r="O489" s="2" t="str">
        <f>TEXT(Table13[[#This Row],[Order Date]],"dddd")</f>
        <v>Wednesday</v>
      </c>
      <c r="P489" s="2" t="str">
        <f>TEXT(Table13[[#This Row],[Order Date]],"mmmm")</f>
        <v>May</v>
      </c>
      <c r="Q489" s="2" t="str">
        <f>TEXT(Table13[[#This Row],[Order Date]],"yyyy")</f>
        <v>2015</v>
      </c>
      <c r="R489" s="2" t="str">
        <f>TEXT(Table13[[#This Row],[Order Date]], "mmmm yyyy")</f>
        <v>May 2015</v>
      </c>
      <c r="S489" s="2">
        <v>42146</v>
      </c>
      <c r="T489" s="1" t="s">
        <v>31</v>
      </c>
      <c r="U489" s="1">
        <f>Table13[[#This Row],[Ship Date]]-Table13[[#This Row],[Order Date]]</f>
        <v>2</v>
      </c>
      <c r="V489" s="1" t="str">
        <f>IF(Table13[[#This Row],[Days to Ship]]&lt;=1, "Fast", IF(Table13[[#This Row],[Days to Ship]]&lt;=3, "Meduim", "High"))</f>
        <v>Meduim</v>
      </c>
      <c r="W489" s="1">
        <v>89502</v>
      </c>
      <c r="X489" s="1" t="s">
        <v>32</v>
      </c>
      <c r="Y489" s="1" t="s">
        <v>462</v>
      </c>
      <c r="Z489" s="1" t="s">
        <v>317</v>
      </c>
      <c r="AA489" s="1" t="s">
        <v>1097</v>
      </c>
      <c r="AB489" s="1" t="s">
        <v>58</v>
      </c>
      <c r="AC489" s="1" t="s">
        <v>83</v>
      </c>
      <c r="AD489" s="1" t="s">
        <v>42</v>
      </c>
      <c r="AE489" s="1" t="s">
        <v>53</v>
      </c>
      <c r="AF489" s="1"/>
      <c r="AK489" s="1"/>
    </row>
    <row r="490" spans="1:37" x14ac:dyDescent="0.35">
      <c r="A490" s="1">
        <v>875</v>
      </c>
      <c r="B490" s="1" t="str">
        <f>VLOOKUP(Table13[[#This Row],[Customer ID]],'Customer Lookup'!A:B,2,)</f>
        <v>Erika Fink</v>
      </c>
      <c r="C490" s="1">
        <v>89059</v>
      </c>
      <c r="D490" s="1" t="str">
        <f>_xlfn.XLOOKUP(Table13[[#This Row],[Product Sub-Category]],'Product Lookup'!A:A,'Product Lookup'!B:B)</f>
        <v>Appliances</v>
      </c>
      <c r="E490" s="1">
        <v>18</v>
      </c>
      <c r="F490" s="4">
        <v>4.37</v>
      </c>
      <c r="G490" s="4">
        <f>Table13[[#This Row],[Unit Price]]*Table13[[#This Row],[Quantity ordered]]</f>
        <v>78.66</v>
      </c>
      <c r="H490" s="1">
        <v>0.05</v>
      </c>
      <c r="I490" s="5">
        <v>0.05</v>
      </c>
      <c r="J4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0" s="6">
        <f>Table13[[#This Row],[Total Price(Before Discount)]]*Table13[[#This Row],[Discount]]</f>
        <v>3.9329999999999998</v>
      </c>
      <c r="L490" s="6">
        <f>Table13[[#This Row],[Total Price(Before Discount)]]-Table13[[#This Row],[Discount Amount]]</f>
        <v>74.727000000000004</v>
      </c>
      <c r="M490" s="6" t="str">
        <f>IF(Table13[[#This Row],[Total Price(After Discount)]]&gt;=5000, "High Order", "Low order")</f>
        <v>Low order</v>
      </c>
      <c r="N490" s="2">
        <v>42056</v>
      </c>
      <c r="O490" s="2" t="str">
        <f>TEXT(Table13[[#This Row],[Order Date]],"dddd")</f>
        <v>Saturday</v>
      </c>
      <c r="P490" s="2" t="str">
        <f>TEXT(Table13[[#This Row],[Order Date]],"mmmm")</f>
        <v>February</v>
      </c>
      <c r="Q490" s="2" t="str">
        <f>TEXT(Table13[[#This Row],[Order Date]],"yyyy")</f>
        <v>2015</v>
      </c>
      <c r="R490" s="2" t="str">
        <f>TEXT(Table13[[#This Row],[Order Date]], "mmmm yyyy")</f>
        <v>February 2015</v>
      </c>
      <c r="S490" s="2">
        <v>42057</v>
      </c>
      <c r="T490" s="1" t="s">
        <v>21</v>
      </c>
      <c r="U490" s="1">
        <f>Table13[[#This Row],[Ship Date]]-Table13[[#This Row],[Order Date]]</f>
        <v>1</v>
      </c>
      <c r="V490" s="1" t="str">
        <f>IF(Table13[[#This Row],[Days to Ship]]&lt;=1, "Fast", IF(Table13[[#This Row],[Days to Ship]]&lt;=3, "Meduim", "High"))</f>
        <v>Fast</v>
      </c>
      <c r="W490" s="1">
        <v>84106</v>
      </c>
      <c r="X490" s="1" t="s">
        <v>32</v>
      </c>
      <c r="Y490" s="1" t="s">
        <v>463</v>
      </c>
      <c r="Z490" s="1" t="s">
        <v>161</v>
      </c>
      <c r="AA490" s="1" t="s">
        <v>1097</v>
      </c>
      <c r="AB490" s="1" t="s">
        <v>58</v>
      </c>
      <c r="AC490" s="1" t="s">
        <v>196</v>
      </c>
      <c r="AD490" s="1" t="s">
        <v>51</v>
      </c>
      <c r="AE490" s="1" t="s">
        <v>53</v>
      </c>
      <c r="AF490" s="1"/>
      <c r="AK490" s="1"/>
    </row>
    <row r="491" spans="1:37" x14ac:dyDescent="0.35">
      <c r="A491" s="1">
        <v>875</v>
      </c>
      <c r="B491" s="1" t="str">
        <f>VLOOKUP(Table13[[#This Row],[Customer ID]],'Customer Lookup'!A:B,2,)</f>
        <v>Erika Fink</v>
      </c>
      <c r="C491" s="1">
        <v>89059</v>
      </c>
      <c r="D491" s="1" t="str">
        <f>_xlfn.XLOOKUP(Table13[[#This Row],[Product Sub-Category]],'Product Lookup'!A:A,'Product Lookup'!B:B)</f>
        <v>Telephones</v>
      </c>
      <c r="E491" s="1">
        <v>4</v>
      </c>
      <c r="F491" s="4">
        <v>155.99</v>
      </c>
      <c r="G491" s="4">
        <f>Table13[[#This Row],[Unit Price]]*Table13[[#This Row],[Quantity ordered]]</f>
        <v>623.96</v>
      </c>
      <c r="H491" s="1">
        <v>0.1</v>
      </c>
      <c r="I491" s="5">
        <v>0.1</v>
      </c>
      <c r="J4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91" s="6">
        <f>Table13[[#This Row],[Total Price(Before Discount)]]*Table13[[#This Row],[Discount]]</f>
        <v>62.396000000000008</v>
      </c>
      <c r="L491" s="6">
        <f>Table13[[#This Row],[Total Price(Before Discount)]]-Table13[[#This Row],[Discount Amount]]</f>
        <v>561.56400000000008</v>
      </c>
      <c r="M491" s="6" t="str">
        <f>IF(Table13[[#This Row],[Total Price(After Discount)]]&gt;=5000, "High Order", "Low order")</f>
        <v>Low order</v>
      </c>
      <c r="N491" s="2">
        <v>42056</v>
      </c>
      <c r="O491" s="2" t="str">
        <f>TEXT(Table13[[#This Row],[Order Date]],"dddd")</f>
        <v>Saturday</v>
      </c>
      <c r="P491" s="2" t="str">
        <f>TEXT(Table13[[#This Row],[Order Date]],"mmmm")</f>
        <v>February</v>
      </c>
      <c r="Q491" s="2" t="str">
        <f>TEXT(Table13[[#This Row],[Order Date]],"yyyy")</f>
        <v>2015</v>
      </c>
      <c r="R491" s="2" t="str">
        <f>TEXT(Table13[[#This Row],[Order Date]], "mmmm yyyy")</f>
        <v>February 2015</v>
      </c>
      <c r="S491" s="2">
        <v>42058</v>
      </c>
      <c r="T491" s="1" t="s">
        <v>21</v>
      </c>
      <c r="U491" s="1">
        <f>Table13[[#This Row],[Ship Date]]-Table13[[#This Row],[Order Date]]</f>
        <v>2</v>
      </c>
      <c r="V491" s="1" t="str">
        <f>IF(Table13[[#This Row],[Days to Ship]]&lt;=1, "Fast", IF(Table13[[#This Row],[Days to Ship]]&lt;=3, "Meduim", "High"))</f>
        <v>Meduim</v>
      </c>
      <c r="W491" s="1">
        <v>84106</v>
      </c>
      <c r="X491" s="1" t="s">
        <v>32</v>
      </c>
      <c r="Y491" s="1" t="s">
        <v>463</v>
      </c>
      <c r="Z491" s="1" t="s">
        <v>161</v>
      </c>
      <c r="AA491" s="1" t="s">
        <v>1097</v>
      </c>
      <c r="AB491" s="1" t="s">
        <v>73</v>
      </c>
      <c r="AC491" s="1" t="s">
        <v>2234</v>
      </c>
      <c r="AD491" s="1" t="s">
        <v>51</v>
      </c>
      <c r="AE491" s="1" t="s">
        <v>53</v>
      </c>
      <c r="AF491" s="1"/>
      <c r="AK491" s="1"/>
    </row>
    <row r="492" spans="1:37" x14ac:dyDescent="0.35">
      <c r="A492" s="1">
        <v>880</v>
      </c>
      <c r="B492" s="1" t="str">
        <f>VLOOKUP(Table13[[#This Row],[Customer ID]],'Customer Lookup'!A:B,2,)</f>
        <v>Ellen Beck</v>
      </c>
      <c r="C492" s="1">
        <v>86153</v>
      </c>
      <c r="D492" s="1" t="str">
        <f>_xlfn.XLOOKUP(Table13[[#This Row],[Product Sub-Category]],'Product Lookup'!A:A,'Product Lookup'!B:B)</f>
        <v>Envelopes</v>
      </c>
      <c r="E492" s="1">
        <v>5</v>
      </c>
      <c r="F492" s="4">
        <v>5.68</v>
      </c>
      <c r="G492" s="4">
        <f>Table13[[#This Row],[Unit Price]]*Table13[[#This Row],[Quantity ordered]]</f>
        <v>28.4</v>
      </c>
      <c r="H492" s="1">
        <v>0.05</v>
      </c>
      <c r="I492" s="5">
        <v>0.05</v>
      </c>
      <c r="J4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2" s="6">
        <f>Table13[[#This Row],[Total Price(Before Discount)]]*Table13[[#This Row],[Discount]]</f>
        <v>1.42</v>
      </c>
      <c r="L492" s="6">
        <f>Table13[[#This Row],[Total Price(Before Discount)]]-Table13[[#This Row],[Discount Amount]]</f>
        <v>26.979999999999997</v>
      </c>
      <c r="M492" s="6" t="str">
        <f>IF(Table13[[#This Row],[Total Price(After Discount)]]&gt;=5000, "High Order", "Low order")</f>
        <v>Low order</v>
      </c>
      <c r="N492" s="2">
        <v>42088</v>
      </c>
      <c r="O492" s="2" t="str">
        <f>TEXT(Table13[[#This Row],[Order Date]],"dddd")</f>
        <v>Wednesday</v>
      </c>
      <c r="P492" s="2" t="str">
        <f>TEXT(Table13[[#This Row],[Order Date]],"mmmm")</f>
        <v>March</v>
      </c>
      <c r="Q492" s="2" t="str">
        <f>TEXT(Table13[[#This Row],[Order Date]],"yyyy")</f>
        <v>2015</v>
      </c>
      <c r="R492" s="2" t="str">
        <f>TEXT(Table13[[#This Row],[Order Date]], "mmmm yyyy")</f>
        <v>March 2015</v>
      </c>
      <c r="S492" s="2">
        <v>42090</v>
      </c>
      <c r="T492" s="1" t="s">
        <v>41</v>
      </c>
      <c r="U492" s="1">
        <f>Table13[[#This Row],[Ship Date]]-Table13[[#This Row],[Order Date]]</f>
        <v>2</v>
      </c>
      <c r="V492" s="1" t="str">
        <f>IF(Table13[[#This Row],[Days to Ship]]&lt;=1, "Fast", IF(Table13[[#This Row],[Days to Ship]]&lt;=3, "Meduim", "High"))</f>
        <v>Meduim</v>
      </c>
      <c r="W492" s="1">
        <v>85254</v>
      </c>
      <c r="X492" s="1" t="s">
        <v>32</v>
      </c>
      <c r="Y492" s="1" t="s">
        <v>464</v>
      </c>
      <c r="Z492" s="1" t="s">
        <v>250</v>
      </c>
      <c r="AA492" s="1" t="s">
        <v>1097</v>
      </c>
      <c r="AB492" s="1" t="s">
        <v>58</v>
      </c>
      <c r="AC492" s="1" t="s">
        <v>61</v>
      </c>
      <c r="AD492" s="1" t="s">
        <v>51</v>
      </c>
      <c r="AE492" s="1" t="s">
        <v>53</v>
      </c>
      <c r="AF492" s="1"/>
      <c r="AK492" s="1"/>
    </row>
    <row r="493" spans="1:37" x14ac:dyDescent="0.35">
      <c r="A493" s="1">
        <v>880</v>
      </c>
      <c r="B493" s="1" t="str">
        <f>VLOOKUP(Table13[[#This Row],[Customer ID]],'Customer Lookup'!A:B,2,)</f>
        <v>Ellen Beck</v>
      </c>
      <c r="C493" s="1">
        <v>86153</v>
      </c>
      <c r="D493" s="1" t="str">
        <f>_xlfn.XLOOKUP(Table13[[#This Row],[Product Sub-Category]],'Product Lookup'!A:A,'Product Lookup'!B:B)</f>
        <v>Paper</v>
      </c>
      <c r="E493" s="1">
        <v>1</v>
      </c>
      <c r="F493" s="4">
        <v>22.84</v>
      </c>
      <c r="G493" s="4">
        <f>Table13[[#This Row],[Unit Price]]*Table13[[#This Row],[Quantity ordered]]</f>
        <v>22.84</v>
      </c>
      <c r="H493" s="1">
        <v>0.05</v>
      </c>
      <c r="I493" s="5">
        <v>0.05</v>
      </c>
      <c r="J4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3" s="6">
        <f>Table13[[#This Row],[Total Price(Before Discount)]]*Table13[[#This Row],[Discount]]</f>
        <v>1.1420000000000001</v>
      </c>
      <c r="L493" s="6">
        <f>Table13[[#This Row],[Total Price(Before Discount)]]-Table13[[#This Row],[Discount Amount]]</f>
        <v>21.698</v>
      </c>
      <c r="M493" s="6" t="str">
        <f>IF(Table13[[#This Row],[Total Price(After Discount)]]&gt;=5000, "High Order", "Low order")</f>
        <v>Low order</v>
      </c>
      <c r="N493" s="2">
        <v>42088</v>
      </c>
      <c r="O493" s="2" t="str">
        <f>TEXT(Table13[[#This Row],[Order Date]],"dddd")</f>
        <v>Wednesday</v>
      </c>
      <c r="P493" s="2" t="str">
        <f>TEXT(Table13[[#This Row],[Order Date]],"mmmm")</f>
        <v>March</v>
      </c>
      <c r="Q493" s="2" t="str">
        <f>TEXT(Table13[[#This Row],[Order Date]],"yyyy")</f>
        <v>2015</v>
      </c>
      <c r="R493" s="2" t="str">
        <f>TEXT(Table13[[#This Row],[Order Date]], "mmmm yyyy")</f>
        <v>March 2015</v>
      </c>
      <c r="S493" s="2">
        <v>42090</v>
      </c>
      <c r="T493" s="1" t="s">
        <v>41</v>
      </c>
      <c r="U493" s="1">
        <f>Table13[[#This Row],[Ship Date]]-Table13[[#This Row],[Order Date]]</f>
        <v>2</v>
      </c>
      <c r="V493" s="1" t="str">
        <f>IF(Table13[[#This Row],[Days to Ship]]&lt;=1, "Fast", IF(Table13[[#This Row],[Days to Ship]]&lt;=3, "Meduim", "High"))</f>
        <v>Meduim</v>
      </c>
      <c r="W493" s="1">
        <v>85254</v>
      </c>
      <c r="X493" s="1" t="s">
        <v>32</v>
      </c>
      <c r="Y493" s="1" t="s">
        <v>464</v>
      </c>
      <c r="Z493" s="1" t="s">
        <v>250</v>
      </c>
      <c r="AA493" s="1" t="s">
        <v>2244</v>
      </c>
      <c r="AB493" s="1" t="s">
        <v>58</v>
      </c>
      <c r="AC493" s="1" t="s">
        <v>83</v>
      </c>
      <c r="AD493" s="1" t="s">
        <v>51</v>
      </c>
      <c r="AE493" s="1" t="s">
        <v>53</v>
      </c>
      <c r="AF493" s="1"/>
      <c r="AK493" s="1"/>
    </row>
    <row r="494" spans="1:37" x14ac:dyDescent="0.35">
      <c r="A494" s="1">
        <v>885</v>
      </c>
      <c r="B494" s="1" t="str">
        <f>VLOOKUP(Table13[[#This Row],[Customer ID]],'Customer Lookup'!A:B,2,)</f>
        <v>Malcolm Robertson</v>
      </c>
      <c r="C494" s="1">
        <v>89537</v>
      </c>
      <c r="D494" s="1" t="str">
        <f>_xlfn.XLOOKUP(Table13[[#This Row],[Product Sub-Category]],'Product Lookup'!A:A,'Product Lookup'!B:B)</f>
        <v>Chairs</v>
      </c>
      <c r="E494" s="1">
        <v>41</v>
      </c>
      <c r="F494" s="4">
        <v>25.98</v>
      </c>
      <c r="G494" s="4">
        <f>Table13[[#This Row],[Unit Price]]*Table13[[#This Row],[Quantity ordered]]</f>
        <v>1065.18</v>
      </c>
      <c r="H494" s="1">
        <v>0.05</v>
      </c>
      <c r="I494" s="5">
        <v>0.05</v>
      </c>
      <c r="J4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4" s="6">
        <f>Table13[[#This Row],[Total Price(Before Discount)]]*Table13[[#This Row],[Discount]]</f>
        <v>53.259000000000007</v>
      </c>
      <c r="L494" s="6">
        <f>Table13[[#This Row],[Total Price(Before Discount)]]-Table13[[#This Row],[Discount Amount]]</f>
        <v>1011.921</v>
      </c>
      <c r="M494" s="6" t="str">
        <f>IF(Table13[[#This Row],[Total Price(After Discount)]]&gt;=5000, "High Order", "Low order")</f>
        <v>Low order</v>
      </c>
      <c r="N494" s="2">
        <v>42148</v>
      </c>
      <c r="O494" s="2" t="str">
        <f>TEXT(Table13[[#This Row],[Order Date]],"dddd")</f>
        <v>Sunday</v>
      </c>
      <c r="P494" s="2" t="str">
        <f>TEXT(Table13[[#This Row],[Order Date]],"mmmm")</f>
        <v>May</v>
      </c>
      <c r="Q494" s="2" t="str">
        <f>TEXT(Table13[[#This Row],[Order Date]],"yyyy")</f>
        <v>2015</v>
      </c>
      <c r="R494" s="2" t="str">
        <f>TEXT(Table13[[#This Row],[Order Date]], "mmmm yyyy")</f>
        <v>May 2015</v>
      </c>
      <c r="S494" s="2">
        <v>42149</v>
      </c>
      <c r="T494" s="1" t="s">
        <v>41</v>
      </c>
      <c r="U494" s="1">
        <f>Table13[[#This Row],[Ship Date]]-Table13[[#This Row],[Order Date]]</f>
        <v>1</v>
      </c>
      <c r="V494" s="1" t="str">
        <f>IF(Table13[[#This Row],[Days to Ship]]&lt;=1, "Fast", IF(Table13[[#This Row],[Days to Ship]]&lt;=3, "Meduim", "High"))</f>
        <v>Fast</v>
      </c>
      <c r="W494" s="1">
        <v>79109</v>
      </c>
      <c r="X494" s="1" t="s">
        <v>22</v>
      </c>
      <c r="Y494" s="1" t="s">
        <v>450</v>
      </c>
      <c r="Z494" s="1" t="s">
        <v>112</v>
      </c>
      <c r="AA494" s="1" t="s">
        <v>2244</v>
      </c>
      <c r="AB494" s="1" t="s">
        <v>34</v>
      </c>
      <c r="AC494" s="1" t="s">
        <v>35</v>
      </c>
      <c r="AD494" s="1" t="s">
        <v>81</v>
      </c>
      <c r="AE494" s="1" t="s">
        <v>36</v>
      </c>
      <c r="AF494" s="1"/>
      <c r="AK494" s="1"/>
    </row>
    <row r="495" spans="1:37" x14ac:dyDescent="0.35">
      <c r="A495" s="1">
        <v>890</v>
      </c>
      <c r="B495" s="1" t="str">
        <f>VLOOKUP(Table13[[#This Row],[Customer ID]],'Customer Lookup'!A:B,2,)</f>
        <v>Billie Fowler</v>
      </c>
      <c r="C495" s="1">
        <v>89536</v>
      </c>
      <c r="D495" s="1" t="str">
        <f>_xlfn.XLOOKUP(Table13[[#This Row],[Product Sub-Category]],'Product Lookup'!A:A,'Product Lookup'!B:B)</f>
        <v>Chairs</v>
      </c>
      <c r="E495" s="1">
        <v>11</v>
      </c>
      <c r="F495" s="4">
        <v>1.81</v>
      </c>
      <c r="G495" s="4">
        <f>Table13[[#This Row],[Unit Price]]*Table13[[#This Row],[Quantity ordered]]</f>
        <v>19.91</v>
      </c>
      <c r="H495" s="1">
        <v>0.05</v>
      </c>
      <c r="I495" s="5">
        <v>0.05</v>
      </c>
      <c r="J4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5" s="6">
        <f>Table13[[#This Row],[Total Price(Before Discount)]]*Table13[[#This Row],[Discount]]</f>
        <v>0.99550000000000005</v>
      </c>
      <c r="L495" s="6">
        <f>Table13[[#This Row],[Total Price(Before Discount)]]-Table13[[#This Row],[Discount Amount]]</f>
        <v>18.9145</v>
      </c>
      <c r="M495" s="6" t="str">
        <f>IF(Table13[[#This Row],[Total Price(After Discount)]]&gt;=5000, "High Order", "Low order")</f>
        <v>Low order</v>
      </c>
      <c r="N495" s="2">
        <v>42009</v>
      </c>
      <c r="O495" s="2" t="str">
        <f>TEXT(Table13[[#This Row],[Order Date]],"dddd")</f>
        <v>Monday</v>
      </c>
      <c r="P495" s="2" t="str">
        <f>TEXT(Table13[[#This Row],[Order Date]],"mmmm")</f>
        <v>January</v>
      </c>
      <c r="Q495" s="2" t="str">
        <f>TEXT(Table13[[#This Row],[Order Date]],"yyyy")</f>
        <v>2015</v>
      </c>
      <c r="R495" s="2" t="str">
        <f>TEXT(Table13[[#This Row],[Order Date]], "mmmm yyyy")</f>
        <v>January 2015</v>
      </c>
      <c r="S495" s="2">
        <v>42010</v>
      </c>
      <c r="T495" s="1" t="s">
        <v>41</v>
      </c>
      <c r="U495" s="1">
        <f>Table13[[#This Row],[Ship Date]]-Table13[[#This Row],[Order Date]]</f>
        <v>1</v>
      </c>
      <c r="V495" s="1" t="str">
        <f>IF(Table13[[#This Row],[Days to Ship]]&lt;=1, "Fast", IF(Table13[[#This Row],[Days to Ship]]&lt;=3, "Meduim", "High"))</f>
        <v>Fast</v>
      </c>
      <c r="W495" s="1">
        <v>76021</v>
      </c>
      <c r="X495" s="1" t="s">
        <v>32</v>
      </c>
      <c r="Y495" s="1" t="s">
        <v>465</v>
      </c>
      <c r="Z495" s="1" t="s">
        <v>112</v>
      </c>
      <c r="AA495" s="1" t="s">
        <v>2244</v>
      </c>
      <c r="AB495" s="1" t="s">
        <v>34</v>
      </c>
      <c r="AC495" s="1" t="s">
        <v>35</v>
      </c>
      <c r="AD495" s="1" t="s">
        <v>104</v>
      </c>
      <c r="AE495" s="1" t="s">
        <v>36</v>
      </c>
      <c r="AF495" s="1"/>
      <c r="AK495" s="1"/>
    </row>
    <row r="496" spans="1:37" x14ac:dyDescent="0.35">
      <c r="A496" s="1">
        <v>890</v>
      </c>
      <c r="B496" s="1" t="str">
        <f>VLOOKUP(Table13[[#This Row],[Customer ID]],'Customer Lookup'!A:B,2,)</f>
        <v>Billie Fowler</v>
      </c>
      <c r="C496" s="1">
        <v>89536</v>
      </c>
      <c r="D496" s="1" t="str">
        <f>_xlfn.XLOOKUP(Table13[[#This Row],[Product Sub-Category]],'Product Lookup'!A:A,'Product Lookup'!B:B)</f>
        <v>Telephones</v>
      </c>
      <c r="E496" s="1">
        <v>6</v>
      </c>
      <c r="F496" s="4">
        <v>125.99</v>
      </c>
      <c r="G496" s="4">
        <f>Table13[[#This Row],[Unit Price]]*Table13[[#This Row],[Quantity ordered]]</f>
        <v>755.93999999999994</v>
      </c>
      <c r="H496" s="1">
        <v>0.1</v>
      </c>
      <c r="I496" s="5">
        <v>0.1</v>
      </c>
      <c r="J4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96" s="6">
        <f>Table13[[#This Row],[Total Price(Before Discount)]]*Table13[[#This Row],[Discount]]</f>
        <v>75.593999999999994</v>
      </c>
      <c r="L496" s="6">
        <f>Table13[[#This Row],[Total Price(Before Discount)]]-Table13[[#This Row],[Discount Amount]]</f>
        <v>680.346</v>
      </c>
      <c r="M496" s="6" t="str">
        <f>IF(Table13[[#This Row],[Total Price(After Discount)]]&gt;=5000, "High Order", "Low order")</f>
        <v>Low order</v>
      </c>
      <c r="N496" s="2">
        <v>42009</v>
      </c>
      <c r="O496" s="2" t="str">
        <f>TEXT(Table13[[#This Row],[Order Date]],"dddd")</f>
        <v>Monday</v>
      </c>
      <c r="P496" s="2" t="str">
        <f>TEXT(Table13[[#This Row],[Order Date]],"mmmm")</f>
        <v>January</v>
      </c>
      <c r="Q496" s="2" t="str">
        <f>TEXT(Table13[[#This Row],[Order Date]],"yyyy")</f>
        <v>2015</v>
      </c>
      <c r="R496" s="2" t="str">
        <f>TEXT(Table13[[#This Row],[Order Date]], "mmmm yyyy")</f>
        <v>January 2015</v>
      </c>
      <c r="S496" s="2">
        <v>42009</v>
      </c>
      <c r="T496" s="1" t="s">
        <v>41</v>
      </c>
      <c r="U496" s="1">
        <f>Table13[[#This Row],[Ship Date]]-Table13[[#This Row],[Order Date]]</f>
        <v>0</v>
      </c>
      <c r="V496" s="1" t="str">
        <f>IF(Table13[[#This Row],[Days to Ship]]&lt;=1, "Fast", IF(Table13[[#This Row],[Days to Ship]]&lt;=3, "Meduim", "High"))</f>
        <v>Fast</v>
      </c>
      <c r="W496" s="1">
        <v>76021</v>
      </c>
      <c r="X496" s="1" t="s">
        <v>32</v>
      </c>
      <c r="Y496" s="1" t="s">
        <v>465</v>
      </c>
      <c r="Z496" s="1" t="s">
        <v>112</v>
      </c>
      <c r="AA496" s="1" t="s">
        <v>2243</v>
      </c>
      <c r="AB496" s="1" t="s">
        <v>73</v>
      </c>
      <c r="AC496" s="1" t="s">
        <v>2234</v>
      </c>
      <c r="AD496" s="1" t="s">
        <v>104</v>
      </c>
      <c r="AE496" s="1" t="s">
        <v>53</v>
      </c>
      <c r="AF496" s="1"/>
      <c r="AK496" s="1"/>
    </row>
    <row r="497" spans="1:37" x14ac:dyDescent="0.35">
      <c r="A497" s="1">
        <v>894</v>
      </c>
      <c r="B497" s="1" t="str">
        <f>VLOOKUP(Table13[[#This Row],[Customer ID]],'Customer Lookup'!A:B,2,)</f>
        <v>Gail Rankin Cole</v>
      </c>
      <c r="C497" s="1">
        <v>14596</v>
      </c>
      <c r="D497" s="1" t="str">
        <f>_xlfn.XLOOKUP(Table13[[#This Row],[Product Sub-Category]],'Product Lookup'!A:A,'Product Lookup'!B:B)</f>
        <v>Furnishings</v>
      </c>
      <c r="E497" s="1">
        <v>24</v>
      </c>
      <c r="F497" s="4">
        <v>8.34</v>
      </c>
      <c r="G497" s="4">
        <f>Table13[[#This Row],[Unit Price]]*Table13[[#This Row],[Quantity ordered]]</f>
        <v>200.16</v>
      </c>
      <c r="H497" s="1">
        <v>0.05</v>
      </c>
      <c r="I497" s="5">
        <v>0.05</v>
      </c>
      <c r="J4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7" s="6">
        <f>Table13[[#This Row],[Total Price(Before Discount)]]*Table13[[#This Row],[Discount]]</f>
        <v>10.008000000000001</v>
      </c>
      <c r="L497" s="6">
        <f>Table13[[#This Row],[Total Price(Before Discount)]]-Table13[[#This Row],[Discount Amount]]</f>
        <v>190.15199999999999</v>
      </c>
      <c r="M497" s="6" t="str">
        <f>IF(Table13[[#This Row],[Total Price(After Discount)]]&gt;=5000, "High Order", "Low order")</f>
        <v>Low order</v>
      </c>
      <c r="N497" s="2">
        <v>42014</v>
      </c>
      <c r="O497" s="2" t="str">
        <f>TEXT(Table13[[#This Row],[Order Date]],"dddd")</f>
        <v>Saturday</v>
      </c>
      <c r="P497" s="2" t="str">
        <f>TEXT(Table13[[#This Row],[Order Date]],"mmmm")</f>
        <v>January</v>
      </c>
      <c r="Q497" s="2" t="str">
        <f>TEXT(Table13[[#This Row],[Order Date]],"yyyy")</f>
        <v>2015</v>
      </c>
      <c r="R497" s="2" t="str">
        <f>TEXT(Table13[[#This Row],[Order Date]], "mmmm yyyy")</f>
        <v>January 2015</v>
      </c>
      <c r="S497" s="2">
        <v>42016</v>
      </c>
      <c r="T497" s="1" t="s">
        <v>41</v>
      </c>
      <c r="U497" s="1">
        <f>Table13[[#This Row],[Ship Date]]-Table13[[#This Row],[Order Date]]</f>
        <v>2</v>
      </c>
      <c r="V497" s="1" t="str">
        <f>IF(Table13[[#This Row],[Days to Ship]]&lt;=1, "Fast", IF(Table13[[#This Row],[Days to Ship]]&lt;=3, "Meduim", "High"))</f>
        <v>Meduim</v>
      </c>
      <c r="W497" s="1">
        <v>20024</v>
      </c>
      <c r="X497" s="1" t="s">
        <v>32</v>
      </c>
      <c r="Y497" s="1" t="s">
        <v>29</v>
      </c>
      <c r="Z497" s="1" t="s">
        <v>466</v>
      </c>
      <c r="AA497" s="1" t="s">
        <v>2243</v>
      </c>
      <c r="AB497" s="1" t="s">
        <v>34</v>
      </c>
      <c r="AC497" s="1" t="s">
        <v>52</v>
      </c>
      <c r="AD497" s="1" t="s">
        <v>81</v>
      </c>
      <c r="AE497" s="1" t="s">
        <v>26</v>
      </c>
      <c r="AF497" s="1"/>
      <c r="AK497" s="1"/>
    </row>
    <row r="498" spans="1:37" x14ac:dyDescent="0.35">
      <c r="A498" s="1">
        <v>894</v>
      </c>
      <c r="B498" s="1" t="str">
        <f>VLOOKUP(Table13[[#This Row],[Customer ID]],'Customer Lookup'!A:B,2,)</f>
        <v>Gail Rankin Cole</v>
      </c>
      <c r="C498" s="1">
        <v>14596</v>
      </c>
      <c r="D498" s="1" t="str">
        <f>_xlfn.XLOOKUP(Table13[[#This Row],[Product Sub-Category]],'Product Lookup'!A:A,'Product Lookup'!B:B)</f>
        <v>Pens</v>
      </c>
      <c r="E498" s="1">
        <v>19</v>
      </c>
      <c r="F498" s="4">
        <v>3.28</v>
      </c>
      <c r="G498" s="4">
        <f>Table13[[#This Row],[Unit Price]]*Table13[[#This Row],[Quantity ordered]]</f>
        <v>62.319999999999993</v>
      </c>
      <c r="H498" s="1">
        <v>0.05</v>
      </c>
      <c r="I498" s="5">
        <v>0.05</v>
      </c>
      <c r="J4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8" s="6">
        <f>Table13[[#This Row],[Total Price(Before Discount)]]*Table13[[#This Row],[Discount]]</f>
        <v>3.1159999999999997</v>
      </c>
      <c r="L498" s="6">
        <f>Table13[[#This Row],[Total Price(Before Discount)]]-Table13[[#This Row],[Discount Amount]]</f>
        <v>59.203999999999994</v>
      </c>
      <c r="M498" s="6" t="str">
        <f>IF(Table13[[#This Row],[Total Price(After Discount)]]&gt;=5000, "High Order", "Low order")</f>
        <v>Low order</v>
      </c>
      <c r="N498" s="2">
        <v>42014</v>
      </c>
      <c r="O498" s="2" t="str">
        <f>TEXT(Table13[[#This Row],[Order Date]],"dddd")</f>
        <v>Saturday</v>
      </c>
      <c r="P498" s="2" t="str">
        <f>TEXT(Table13[[#This Row],[Order Date]],"mmmm")</f>
        <v>January</v>
      </c>
      <c r="Q498" s="2" t="str">
        <f>TEXT(Table13[[#This Row],[Order Date]],"yyyy")</f>
        <v>2015</v>
      </c>
      <c r="R498" s="2" t="str">
        <f>TEXT(Table13[[#This Row],[Order Date]], "mmmm yyyy")</f>
        <v>January 2015</v>
      </c>
      <c r="S498" s="2">
        <v>42015</v>
      </c>
      <c r="T498" s="1" t="s">
        <v>41</v>
      </c>
      <c r="U498" s="1">
        <f>Table13[[#This Row],[Ship Date]]-Table13[[#This Row],[Order Date]]</f>
        <v>1</v>
      </c>
      <c r="V498" s="1" t="str">
        <f>IF(Table13[[#This Row],[Days to Ship]]&lt;=1, "Fast", IF(Table13[[#This Row],[Days to Ship]]&lt;=3, "Meduim", "High"))</f>
        <v>Fast</v>
      </c>
      <c r="W498" s="1">
        <v>20024</v>
      </c>
      <c r="X498" s="1" t="s">
        <v>32</v>
      </c>
      <c r="Y498" s="1" t="s">
        <v>29</v>
      </c>
      <c r="Z498" s="1" t="s">
        <v>466</v>
      </c>
      <c r="AA498" s="1" t="s">
        <v>2243</v>
      </c>
      <c r="AB498" s="1" t="s">
        <v>58</v>
      </c>
      <c r="AC498" s="1" t="s">
        <v>25</v>
      </c>
      <c r="AD498" s="1" t="s">
        <v>81</v>
      </c>
      <c r="AE498" s="1" t="s">
        <v>26</v>
      </c>
      <c r="AF498" s="1"/>
      <c r="AK498" s="1"/>
    </row>
    <row r="499" spans="1:37" x14ac:dyDescent="0.35">
      <c r="A499" s="1">
        <v>894</v>
      </c>
      <c r="B499" s="1" t="str">
        <f>VLOOKUP(Table13[[#This Row],[Customer ID]],'Customer Lookup'!A:B,2,)</f>
        <v>Gail Rankin Cole</v>
      </c>
      <c r="C499" s="1">
        <v>38529</v>
      </c>
      <c r="D499" s="1" t="str">
        <f>_xlfn.XLOOKUP(Table13[[#This Row],[Product Sub-Category]],'Product Lookup'!A:A,'Product Lookup'!B:B)</f>
        <v>Rubber Bands</v>
      </c>
      <c r="E499" s="1">
        <v>38</v>
      </c>
      <c r="F499" s="4">
        <v>1.1399999999999999</v>
      </c>
      <c r="G499" s="4">
        <f>Table13[[#This Row],[Unit Price]]*Table13[[#This Row],[Quantity ordered]]</f>
        <v>43.319999999999993</v>
      </c>
      <c r="H499" s="1">
        <v>0.05</v>
      </c>
      <c r="I499" s="5">
        <v>0.05</v>
      </c>
      <c r="J4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9" s="6">
        <f>Table13[[#This Row],[Total Price(Before Discount)]]*Table13[[#This Row],[Discount]]</f>
        <v>2.1659999999999999</v>
      </c>
      <c r="L499" s="6">
        <f>Table13[[#This Row],[Total Price(Before Discount)]]-Table13[[#This Row],[Discount Amount]]</f>
        <v>41.153999999999996</v>
      </c>
      <c r="M499" s="6" t="str">
        <f>IF(Table13[[#This Row],[Total Price(After Discount)]]&gt;=5000, "High Order", "Low order")</f>
        <v>Low order</v>
      </c>
      <c r="N499" s="2">
        <v>42037</v>
      </c>
      <c r="O499" s="2" t="str">
        <f>TEXT(Table13[[#This Row],[Order Date]],"dddd")</f>
        <v>Monday</v>
      </c>
      <c r="P499" s="2" t="str">
        <f>TEXT(Table13[[#This Row],[Order Date]],"mmmm")</f>
        <v>February</v>
      </c>
      <c r="Q499" s="2" t="str">
        <f>TEXT(Table13[[#This Row],[Order Date]],"yyyy")</f>
        <v>2015</v>
      </c>
      <c r="R499" s="2" t="str">
        <f>TEXT(Table13[[#This Row],[Order Date]], "mmmm yyyy")</f>
        <v>February 2015</v>
      </c>
      <c r="S499" s="2">
        <v>42037</v>
      </c>
      <c r="T499" s="1" t="s">
        <v>98</v>
      </c>
      <c r="U499" s="1">
        <f>Table13[[#This Row],[Ship Date]]-Table13[[#This Row],[Order Date]]</f>
        <v>0</v>
      </c>
      <c r="V499" s="1" t="str">
        <f>IF(Table13[[#This Row],[Days to Ship]]&lt;=1, "Fast", IF(Table13[[#This Row],[Days to Ship]]&lt;=3, "Meduim", "High"))</f>
        <v>Fast</v>
      </c>
      <c r="W499" s="1">
        <v>20024</v>
      </c>
      <c r="X499" s="1" t="s">
        <v>32</v>
      </c>
      <c r="Y499" s="1" t="s">
        <v>29</v>
      </c>
      <c r="Z499" s="1" t="s">
        <v>466</v>
      </c>
      <c r="AA499" s="1" t="s">
        <v>2244</v>
      </c>
      <c r="AB499" s="1" t="s">
        <v>58</v>
      </c>
      <c r="AC499" s="1" t="s">
        <v>60</v>
      </c>
      <c r="AD499" s="1" t="s">
        <v>81</v>
      </c>
      <c r="AE499" s="1" t="s">
        <v>26</v>
      </c>
      <c r="AF499" s="1"/>
      <c r="AK499" s="1"/>
    </row>
    <row r="500" spans="1:37" x14ac:dyDescent="0.35">
      <c r="A500" s="1">
        <v>896</v>
      </c>
      <c r="B500" s="1" t="str">
        <f>VLOOKUP(Table13[[#This Row],[Customer ID]],'Customer Lookup'!A:B,2,)</f>
        <v>Jennifer Siegel</v>
      </c>
      <c r="C500" s="1">
        <v>90166</v>
      </c>
      <c r="D500" s="1" t="str">
        <f>_xlfn.XLOOKUP(Table13[[#This Row],[Product Sub-Category]],'Product Lookup'!A:A,'Product Lookup'!B:B)</f>
        <v>Furnishings</v>
      </c>
      <c r="E500" s="1">
        <v>6</v>
      </c>
      <c r="F500" s="4">
        <v>8.34</v>
      </c>
      <c r="G500" s="4">
        <f>Table13[[#This Row],[Unit Price]]*Table13[[#This Row],[Quantity ordered]]</f>
        <v>50.04</v>
      </c>
      <c r="H500" s="1">
        <v>0.05</v>
      </c>
      <c r="I500" s="5">
        <v>0.05</v>
      </c>
      <c r="J5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0" s="6">
        <f>Table13[[#This Row],[Total Price(Before Discount)]]*Table13[[#This Row],[Discount]]</f>
        <v>2.5020000000000002</v>
      </c>
      <c r="L500" s="6">
        <f>Table13[[#This Row],[Total Price(Before Discount)]]-Table13[[#This Row],[Discount Amount]]</f>
        <v>47.537999999999997</v>
      </c>
      <c r="M500" s="6" t="str">
        <f>IF(Table13[[#This Row],[Total Price(After Discount)]]&gt;=5000, "High Order", "Low order")</f>
        <v>Low order</v>
      </c>
      <c r="N500" s="2">
        <v>42014</v>
      </c>
      <c r="O500" s="2" t="str">
        <f>TEXT(Table13[[#This Row],[Order Date]],"dddd")</f>
        <v>Saturday</v>
      </c>
      <c r="P500" s="2" t="str">
        <f>TEXT(Table13[[#This Row],[Order Date]],"mmmm")</f>
        <v>January</v>
      </c>
      <c r="Q500" s="2" t="str">
        <f>TEXT(Table13[[#This Row],[Order Date]],"yyyy")</f>
        <v>2015</v>
      </c>
      <c r="R500" s="2" t="str">
        <f>TEXT(Table13[[#This Row],[Order Date]], "mmmm yyyy")</f>
        <v>January 2015</v>
      </c>
      <c r="S500" s="2">
        <v>42016</v>
      </c>
      <c r="T500" s="1" t="s">
        <v>41</v>
      </c>
      <c r="U500" s="1">
        <f>Table13[[#This Row],[Ship Date]]-Table13[[#This Row],[Order Date]]</f>
        <v>2</v>
      </c>
      <c r="V500" s="1" t="str">
        <f>IF(Table13[[#This Row],[Days to Ship]]&lt;=1, "Fast", IF(Table13[[#This Row],[Days to Ship]]&lt;=3, "Meduim", "High"))</f>
        <v>Meduim</v>
      </c>
      <c r="W500" s="1">
        <v>76201</v>
      </c>
      <c r="X500" s="1" t="s">
        <v>32</v>
      </c>
      <c r="Y500" s="1" t="s">
        <v>467</v>
      </c>
      <c r="Z500" s="1" t="s">
        <v>112</v>
      </c>
      <c r="AA500" s="1" t="s">
        <v>2244</v>
      </c>
      <c r="AB500" s="1" t="s">
        <v>34</v>
      </c>
      <c r="AC500" s="1" t="s">
        <v>52</v>
      </c>
      <c r="AD500" s="1" t="s">
        <v>81</v>
      </c>
      <c r="AE500" s="1" t="s">
        <v>26</v>
      </c>
      <c r="AF500" s="1"/>
      <c r="AK500" s="1"/>
    </row>
    <row r="501" spans="1:37" x14ac:dyDescent="0.35">
      <c r="A501" s="1">
        <v>896</v>
      </c>
      <c r="B501" s="1" t="str">
        <f>VLOOKUP(Table13[[#This Row],[Customer ID]],'Customer Lookup'!A:B,2,)</f>
        <v>Jennifer Siegel</v>
      </c>
      <c r="C501" s="1">
        <v>90166</v>
      </c>
      <c r="D501" s="1" t="str">
        <f>_xlfn.XLOOKUP(Table13[[#This Row],[Product Sub-Category]],'Product Lookup'!A:A,'Product Lookup'!B:B)</f>
        <v>Pens</v>
      </c>
      <c r="E501" s="1">
        <v>5</v>
      </c>
      <c r="F501" s="4">
        <v>3.28</v>
      </c>
      <c r="G501" s="4">
        <f>Table13[[#This Row],[Unit Price]]*Table13[[#This Row],[Quantity ordered]]</f>
        <v>16.399999999999999</v>
      </c>
      <c r="H501" s="1">
        <v>0.05</v>
      </c>
      <c r="I501" s="5">
        <v>0.05</v>
      </c>
      <c r="J5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1" s="6">
        <f>Table13[[#This Row],[Total Price(Before Discount)]]*Table13[[#This Row],[Discount]]</f>
        <v>0.82</v>
      </c>
      <c r="L501" s="6">
        <f>Table13[[#This Row],[Total Price(Before Discount)]]-Table13[[#This Row],[Discount Amount]]</f>
        <v>15.579999999999998</v>
      </c>
      <c r="M501" s="6" t="str">
        <f>IF(Table13[[#This Row],[Total Price(After Discount)]]&gt;=5000, "High Order", "Low order")</f>
        <v>Low order</v>
      </c>
      <c r="N501" s="2">
        <v>42014</v>
      </c>
      <c r="O501" s="2" t="str">
        <f>TEXT(Table13[[#This Row],[Order Date]],"dddd")</f>
        <v>Saturday</v>
      </c>
      <c r="P501" s="2" t="str">
        <f>TEXT(Table13[[#This Row],[Order Date]],"mmmm")</f>
        <v>January</v>
      </c>
      <c r="Q501" s="2" t="str">
        <f>TEXT(Table13[[#This Row],[Order Date]],"yyyy")</f>
        <v>2015</v>
      </c>
      <c r="R501" s="2" t="str">
        <f>TEXT(Table13[[#This Row],[Order Date]], "mmmm yyyy")</f>
        <v>January 2015</v>
      </c>
      <c r="S501" s="2">
        <v>42015</v>
      </c>
      <c r="T501" s="1" t="s">
        <v>41</v>
      </c>
      <c r="U501" s="1">
        <f>Table13[[#This Row],[Ship Date]]-Table13[[#This Row],[Order Date]]</f>
        <v>1</v>
      </c>
      <c r="V501" s="1" t="str">
        <f>IF(Table13[[#This Row],[Days to Ship]]&lt;=1, "Fast", IF(Table13[[#This Row],[Days to Ship]]&lt;=3, "Meduim", "High"))</f>
        <v>Fast</v>
      </c>
      <c r="W501" s="1">
        <v>76201</v>
      </c>
      <c r="X501" s="1" t="s">
        <v>32</v>
      </c>
      <c r="Y501" s="1" t="s">
        <v>467</v>
      </c>
      <c r="Z501" s="1" t="s">
        <v>112</v>
      </c>
      <c r="AA501" s="1" t="s">
        <v>2244</v>
      </c>
      <c r="AB501" s="1" t="s">
        <v>58</v>
      </c>
      <c r="AC501" s="1" t="s">
        <v>25</v>
      </c>
      <c r="AD501" s="1" t="s">
        <v>81</v>
      </c>
      <c r="AE501" s="1" t="s">
        <v>26</v>
      </c>
      <c r="AF501" s="1"/>
      <c r="AK501" s="1"/>
    </row>
    <row r="502" spans="1:37" x14ac:dyDescent="0.35">
      <c r="A502" s="1">
        <v>896</v>
      </c>
      <c r="B502" s="1" t="str">
        <f>VLOOKUP(Table13[[#This Row],[Customer ID]],'Customer Lookup'!A:B,2,)</f>
        <v>Jennifer Siegel</v>
      </c>
      <c r="C502" s="1">
        <v>90167</v>
      </c>
      <c r="D502" s="1" t="str">
        <f>_xlfn.XLOOKUP(Table13[[#This Row],[Product Sub-Category]],'Product Lookup'!A:A,'Product Lookup'!B:B)</f>
        <v>Computer Peripherals</v>
      </c>
      <c r="E502" s="1">
        <v>11</v>
      </c>
      <c r="F502" s="4">
        <v>47.98</v>
      </c>
      <c r="G502" s="4">
        <f>Table13[[#This Row],[Unit Price]]*Table13[[#This Row],[Quantity ordered]]</f>
        <v>527.78</v>
      </c>
      <c r="H502" s="1">
        <v>0.05</v>
      </c>
      <c r="I502" s="5">
        <v>0.05</v>
      </c>
      <c r="J5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2" s="6">
        <f>Table13[[#This Row],[Total Price(Before Discount)]]*Table13[[#This Row],[Discount]]</f>
        <v>26.388999999999999</v>
      </c>
      <c r="L502" s="6">
        <f>Table13[[#This Row],[Total Price(Before Discount)]]-Table13[[#This Row],[Discount Amount]]</f>
        <v>501.39099999999996</v>
      </c>
      <c r="M502" s="6" t="str">
        <f>IF(Table13[[#This Row],[Total Price(After Discount)]]&gt;=5000, "High Order", "Low order")</f>
        <v>Low order</v>
      </c>
      <c r="N502" s="2">
        <v>42175</v>
      </c>
      <c r="O502" s="2" t="str">
        <f>TEXT(Table13[[#This Row],[Order Date]],"dddd")</f>
        <v>Saturday</v>
      </c>
      <c r="P502" s="2" t="str">
        <f>TEXT(Table13[[#This Row],[Order Date]],"mmmm")</f>
        <v>June</v>
      </c>
      <c r="Q502" s="2" t="str">
        <f>TEXT(Table13[[#This Row],[Order Date]],"yyyy")</f>
        <v>2015</v>
      </c>
      <c r="R502" s="2" t="str">
        <f>TEXT(Table13[[#This Row],[Order Date]], "mmmm yyyy")</f>
        <v>June 2015</v>
      </c>
      <c r="S502" s="2">
        <v>42177</v>
      </c>
      <c r="T502" s="1" t="s">
        <v>41</v>
      </c>
      <c r="U502" s="1">
        <f>Table13[[#This Row],[Ship Date]]-Table13[[#This Row],[Order Date]]</f>
        <v>2</v>
      </c>
      <c r="V502" s="1" t="str">
        <f>IF(Table13[[#This Row],[Days to Ship]]&lt;=1, "Fast", IF(Table13[[#This Row],[Days to Ship]]&lt;=3, "Meduim", "High"))</f>
        <v>Meduim</v>
      </c>
      <c r="W502" s="1">
        <v>76201</v>
      </c>
      <c r="X502" s="1" t="s">
        <v>32</v>
      </c>
      <c r="Y502" s="1" t="s">
        <v>467</v>
      </c>
      <c r="Z502" s="1" t="s">
        <v>112</v>
      </c>
      <c r="AA502" s="1" t="s">
        <v>2243</v>
      </c>
      <c r="AB502" s="1" t="s">
        <v>73</v>
      </c>
      <c r="AC502" s="1" t="s">
        <v>144</v>
      </c>
      <c r="AD502" s="1" t="s">
        <v>81</v>
      </c>
      <c r="AE502" s="1" t="s">
        <v>44</v>
      </c>
      <c r="AF502" s="1"/>
      <c r="AK502" s="1"/>
    </row>
    <row r="503" spans="1:37" x14ac:dyDescent="0.35">
      <c r="A503" s="1">
        <v>898</v>
      </c>
      <c r="B503" s="1" t="str">
        <f>VLOOKUP(Table13[[#This Row],[Customer ID]],'Customer Lookup'!A:B,2,)</f>
        <v>Harriet Hodges</v>
      </c>
      <c r="C503" s="1">
        <v>33635</v>
      </c>
      <c r="D503" s="1" t="str">
        <f>_xlfn.XLOOKUP(Table13[[#This Row],[Product Sub-Category]],'Product Lookup'!A:A,'Product Lookup'!B:B)</f>
        <v>Office Machines</v>
      </c>
      <c r="E503" s="1">
        <v>6</v>
      </c>
      <c r="F503" s="4">
        <v>90.97</v>
      </c>
      <c r="G503" s="4">
        <f>Table13[[#This Row],[Unit Price]]*Table13[[#This Row],[Quantity ordered]]</f>
        <v>545.81999999999994</v>
      </c>
      <c r="H503" s="1">
        <v>0.05</v>
      </c>
      <c r="I503" s="5">
        <v>0.05</v>
      </c>
      <c r="J5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3" s="6">
        <f>Table13[[#This Row],[Total Price(Before Discount)]]*Table13[[#This Row],[Discount]]</f>
        <v>27.290999999999997</v>
      </c>
      <c r="L503" s="6">
        <f>Table13[[#This Row],[Total Price(Before Discount)]]-Table13[[#This Row],[Discount Amount]]</f>
        <v>518.529</v>
      </c>
      <c r="M503" s="6" t="str">
        <f>IF(Table13[[#This Row],[Total Price(After Discount)]]&gt;=5000, "High Order", "Low order")</f>
        <v>Low order</v>
      </c>
      <c r="N503" s="2">
        <v>42016</v>
      </c>
      <c r="O503" s="2" t="str">
        <f>TEXT(Table13[[#This Row],[Order Date]],"dddd")</f>
        <v>Monday</v>
      </c>
      <c r="P503" s="2" t="str">
        <f>TEXT(Table13[[#This Row],[Order Date]],"mmmm")</f>
        <v>January</v>
      </c>
      <c r="Q503" s="2" t="str">
        <f>TEXT(Table13[[#This Row],[Order Date]],"yyyy")</f>
        <v>2015</v>
      </c>
      <c r="R503" s="2" t="str">
        <f>TEXT(Table13[[#This Row],[Order Date]], "mmmm yyyy")</f>
        <v>January 2015</v>
      </c>
      <c r="S503" s="2">
        <v>42017</v>
      </c>
      <c r="T503" s="1" t="s">
        <v>21</v>
      </c>
      <c r="U503" s="1">
        <f>Table13[[#This Row],[Ship Date]]-Table13[[#This Row],[Order Date]]</f>
        <v>1</v>
      </c>
      <c r="V503" s="1" t="str">
        <f>IF(Table13[[#This Row],[Days to Ship]]&lt;=1, "Fast", IF(Table13[[#This Row],[Days to Ship]]&lt;=3, "Meduim", "High"))</f>
        <v>Fast</v>
      </c>
      <c r="W503" s="1">
        <v>10039</v>
      </c>
      <c r="X503" s="1" t="s">
        <v>22</v>
      </c>
      <c r="Y503" s="1" t="s">
        <v>79</v>
      </c>
      <c r="Z503" s="1" t="s">
        <v>62</v>
      </c>
      <c r="AA503" s="1" t="s">
        <v>2243</v>
      </c>
      <c r="AB503" s="1" t="s">
        <v>73</v>
      </c>
      <c r="AC503" s="1" t="s">
        <v>74</v>
      </c>
      <c r="AD503" s="1" t="s">
        <v>51</v>
      </c>
      <c r="AE503" s="1" t="s">
        <v>36</v>
      </c>
      <c r="AF503" s="1"/>
      <c r="AK503" s="1"/>
    </row>
    <row r="504" spans="1:37" x14ac:dyDescent="0.35">
      <c r="A504" s="1">
        <v>898</v>
      </c>
      <c r="B504" s="1" t="str">
        <f>VLOOKUP(Table13[[#This Row],[Customer ID]],'Customer Lookup'!A:B,2,)</f>
        <v>Harriet Hodges</v>
      </c>
      <c r="C504" s="1">
        <v>33635</v>
      </c>
      <c r="D504" s="1" t="str">
        <f>_xlfn.XLOOKUP(Table13[[#This Row],[Product Sub-Category]],'Product Lookup'!A:A,'Product Lookup'!B:B)</f>
        <v>Storage</v>
      </c>
      <c r="E504" s="1">
        <v>5</v>
      </c>
      <c r="F504" s="4">
        <v>20.34</v>
      </c>
      <c r="G504" s="4">
        <f>Table13[[#This Row],[Unit Price]]*Table13[[#This Row],[Quantity ordered]]</f>
        <v>101.7</v>
      </c>
      <c r="H504" s="1">
        <v>0.05</v>
      </c>
      <c r="I504" s="5">
        <v>0.05</v>
      </c>
      <c r="J5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4" s="6">
        <f>Table13[[#This Row],[Total Price(Before Discount)]]*Table13[[#This Row],[Discount]]</f>
        <v>5.0850000000000009</v>
      </c>
      <c r="L504" s="6">
        <f>Table13[[#This Row],[Total Price(Before Discount)]]-Table13[[#This Row],[Discount Amount]]</f>
        <v>96.615000000000009</v>
      </c>
      <c r="M504" s="6" t="str">
        <f>IF(Table13[[#This Row],[Total Price(After Discount)]]&gt;=5000, "High Order", "Low order")</f>
        <v>Low order</v>
      </c>
      <c r="N504" s="2">
        <v>42016</v>
      </c>
      <c r="O504" s="2" t="str">
        <f>TEXT(Table13[[#This Row],[Order Date]],"dddd")</f>
        <v>Monday</v>
      </c>
      <c r="P504" s="2" t="str">
        <f>TEXT(Table13[[#This Row],[Order Date]],"mmmm")</f>
        <v>January</v>
      </c>
      <c r="Q504" s="2" t="str">
        <f>TEXT(Table13[[#This Row],[Order Date]],"yyyy")</f>
        <v>2015</v>
      </c>
      <c r="R504" s="2" t="str">
        <f>TEXT(Table13[[#This Row],[Order Date]], "mmmm yyyy")</f>
        <v>January 2015</v>
      </c>
      <c r="S504" s="2">
        <v>42017</v>
      </c>
      <c r="T504" s="1" t="s">
        <v>21</v>
      </c>
      <c r="U504" s="1">
        <f>Table13[[#This Row],[Ship Date]]-Table13[[#This Row],[Order Date]]</f>
        <v>1</v>
      </c>
      <c r="V504" s="1" t="str">
        <f>IF(Table13[[#This Row],[Days to Ship]]&lt;=1, "Fast", IF(Table13[[#This Row],[Days to Ship]]&lt;=3, "Meduim", "High"))</f>
        <v>Fast</v>
      </c>
      <c r="W504" s="1">
        <v>10039</v>
      </c>
      <c r="X504" s="1" t="s">
        <v>32</v>
      </c>
      <c r="Y504" s="1" t="s">
        <v>79</v>
      </c>
      <c r="Z504" s="1" t="s">
        <v>62</v>
      </c>
      <c r="AA504" s="1" t="s">
        <v>2243</v>
      </c>
      <c r="AB504" s="1" t="s">
        <v>58</v>
      </c>
      <c r="AC504" s="1" t="s">
        <v>119</v>
      </c>
      <c r="AD504" s="1" t="s">
        <v>51</v>
      </c>
      <c r="AE504" s="1" t="s">
        <v>178</v>
      </c>
      <c r="AF504" s="1"/>
      <c r="AK504" s="1"/>
    </row>
    <row r="505" spans="1:37" x14ac:dyDescent="0.35">
      <c r="A505" s="1">
        <v>898</v>
      </c>
      <c r="B505" s="1" t="str">
        <f>VLOOKUP(Table13[[#This Row],[Customer ID]],'Customer Lookup'!A:B,2,)</f>
        <v>Harriet Hodges</v>
      </c>
      <c r="C505" s="1">
        <v>9606</v>
      </c>
      <c r="D505" s="1" t="str">
        <f>_xlfn.XLOOKUP(Table13[[#This Row],[Product Sub-Category]],'Product Lookup'!A:A,'Product Lookup'!B:B)</f>
        <v>Labels</v>
      </c>
      <c r="E505" s="1">
        <v>47</v>
      </c>
      <c r="F505" s="4">
        <v>12.53</v>
      </c>
      <c r="G505" s="4">
        <f>Table13[[#This Row],[Unit Price]]*Table13[[#This Row],[Quantity ordered]]</f>
        <v>588.91</v>
      </c>
      <c r="H505" s="1">
        <v>0.05</v>
      </c>
      <c r="I505" s="5">
        <v>0.05</v>
      </c>
      <c r="J5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5" s="6">
        <f>Table13[[#This Row],[Total Price(Before Discount)]]*Table13[[#This Row],[Discount]]</f>
        <v>29.445499999999999</v>
      </c>
      <c r="L505" s="6">
        <f>Table13[[#This Row],[Total Price(Before Discount)]]-Table13[[#This Row],[Discount Amount]]</f>
        <v>559.46449999999993</v>
      </c>
      <c r="M505" s="6" t="str">
        <f>IF(Table13[[#This Row],[Total Price(After Discount)]]&gt;=5000, "High Order", "Low order")</f>
        <v>Low order</v>
      </c>
      <c r="N505" s="2">
        <v>42031</v>
      </c>
      <c r="O505" s="2" t="str">
        <f>TEXT(Table13[[#This Row],[Order Date]],"dddd")</f>
        <v>Tuesday</v>
      </c>
      <c r="P505" s="2" t="str">
        <f>TEXT(Table13[[#This Row],[Order Date]],"mmmm")</f>
        <v>January</v>
      </c>
      <c r="Q505" s="2" t="str">
        <f>TEXT(Table13[[#This Row],[Order Date]],"yyyy")</f>
        <v>2015</v>
      </c>
      <c r="R505" s="2" t="str">
        <f>TEXT(Table13[[#This Row],[Order Date]], "mmmm yyyy")</f>
        <v>January 2015</v>
      </c>
      <c r="S505" s="2">
        <v>42031</v>
      </c>
      <c r="T505" s="1" t="s">
        <v>31</v>
      </c>
      <c r="U505" s="1">
        <f>Table13[[#This Row],[Ship Date]]-Table13[[#This Row],[Order Date]]</f>
        <v>0</v>
      </c>
      <c r="V505" s="1" t="str">
        <f>IF(Table13[[#This Row],[Days to Ship]]&lt;=1, "Fast", IF(Table13[[#This Row],[Days to Ship]]&lt;=3, "Meduim", "High"))</f>
        <v>Fast</v>
      </c>
      <c r="W505" s="1">
        <v>10039</v>
      </c>
      <c r="X505" s="1" t="s">
        <v>32</v>
      </c>
      <c r="Y505" s="1" t="s">
        <v>79</v>
      </c>
      <c r="Z505" s="1" t="s">
        <v>62</v>
      </c>
      <c r="AA505" s="1" t="s">
        <v>2243</v>
      </c>
      <c r="AB505" s="1" t="s">
        <v>58</v>
      </c>
      <c r="AC505" s="1" t="s">
        <v>116</v>
      </c>
      <c r="AD505" s="1" t="s">
        <v>51</v>
      </c>
      <c r="AE505" s="1" t="s">
        <v>53</v>
      </c>
      <c r="AF505" s="1"/>
      <c r="AK505" s="1"/>
    </row>
    <row r="506" spans="1:37" x14ac:dyDescent="0.35">
      <c r="A506" s="1">
        <v>898</v>
      </c>
      <c r="B506" s="1" t="str">
        <f>VLOOKUP(Table13[[#This Row],[Customer ID]],'Customer Lookup'!A:B,2,)</f>
        <v>Harriet Hodges</v>
      </c>
      <c r="C506" s="1">
        <v>9606</v>
      </c>
      <c r="D506" s="1" t="str">
        <f>_xlfn.XLOOKUP(Table13[[#This Row],[Product Sub-Category]],'Product Lookup'!A:A,'Product Lookup'!B:B)</f>
        <v>Paper</v>
      </c>
      <c r="E506" s="1">
        <v>44</v>
      </c>
      <c r="F506" s="4">
        <v>5.18</v>
      </c>
      <c r="G506" s="4">
        <f>Table13[[#This Row],[Unit Price]]*Table13[[#This Row],[Quantity ordered]]</f>
        <v>227.92</v>
      </c>
      <c r="H506" s="1">
        <v>0.05</v>
      </c>
      <c r="I506" s="5">
        <v>0.05</v>
      </c>
      <c r="J5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6" s="6">
        <f>Table13[[#This Row],[Total Price(Before Discount)]]*Table13[[#This Row],[Discount]]</f>
        <v>11.396000000000001</v>
      </c>
      <c r="L506" s="6">
        <f>Table13[[#This Row],[Total Price(Before Discount)]]-Table13[[#This Row],[Discount Amount]]</f>
        <v>216.524</v>
      </c>
      <c r="M506" s="6" t="str">
        <f>IF(Table13[[#This Row],[Total Price(After Discount)]]&gt;=5000, "High Order", "Low order")</f>
        <v>Low order</v>
      </c>
      <c r="N506" s="2">
        <v>42031</v>
      </c>
      <c r="O506" s="2" t="str">
        <f>TEXT(Table13[[#This Row],[Order Date]],"dddd")</f>
        <v>Tuesday</v>
      </c>
      <c r="P506" s="2" t="str">
        <f>TEXT(Table13[[#This Row],[Order Date]],"mmmm")</f>
        <v>January</v>
      </c>
      <c r="Q506" s="2" t="str">
        <f>TEXT(Table13[[#This Row],[Order Date]],"yyyy")</f>
        <v>2015</v>
      </c>
      <c r="R506" s="2" t="str">
        <f>TEXT(Table13[[#This Row],[Order Date]], "mmmm yyyy")</f>
        <v>January 2015</v>
      </c>
      <c r="S506" s="2">
        <v>42033</v>
      </c>
      <c r="T506" s="1" t="s">
        <v>31</v>
      </c>
      <c r="U506" s="1">
        <f>Table13[[#This Row],[Ship Date]]-Table13[[#This Row],[Order Date]]</f>
        <v>2</v>
      </c>
      <c r="V506" s="1" t="str">
        <f>IF(Table13[[#This Row],[Days to Ship]]&lt;=1, "Fast", IF(Table13[[#This Row],[Days to Ship]]&lt;=3, "Meduim", "High"))</f>
        <v>Meduim</v>
      </c>
      <c r="W506" s="1">
        <v>10039</v>
      </c>
      <c r="X506" s="1" t="s">
        <v>22</v>
      </c>
      <c r="Y506" s="1" t="s">
        <v>79</v>
      </c>
      <c r="Z506" s="1" t="s">
        <v>62</v>
      </c>
      <c r="AA506" s="1" t="s">
        <v>2243</v>
      </c>
      <c r="AB506" s="1" t="s">
        <v>58</v>
      </c>
      <c r="AC506" s="1" t="s">
        <v>83</v>
      </c>
      <c r="AD506" s="1" t="s">
        <v>51</v>
      </c>
      <c r="AE506" s="1" t="s">
        <v>26</v>
      </c>
      <c r="AF506" s="1"/>
      <c r="AK506" s="1"/>
    </row>
    <row r="507" spans="1:37" x14ac:dyDescent="0.35">
      <c r="A507" s="1">
        <v>899</v>
      </c>
      <c r="B507" s="1" t="str">
        <f>VLOOKUP(Table13[[#This Row],[Customer ID]],'Customer Lookup'!A:B,2,)</f>
        <v>Jordan Berry</v>
      </c>
      <c r="C507" s="1">
        <v>86263</v>
      </c>
      <c r="D507" s="1" t="str">
        <f>_xlfn.XLOOKUP(Table13[[#This Row],[Product Sub-Category]],'Product Lookup'!A:A,'Product Lookup'!B:B)</f>
        <v>Office Machines</v>
      </c>
      <c r="E507" s="1">
        <v>2</v>
      </c>
      <c r="F507" s="4">
        <v>90.97</v>
      </c>
      <c r="G507" s="4">
        <f>Table13[[#This Row],[Unit Price]]*Table13[[#This Row],[Quantity ordered]]</f>
        <v>181.94</v>
      </c>
      <c r="H507" s="1">
        <v>0.05</v>
      </c>
      <c r="I507" s="5">
        <v>0.05</v>
      </c>
      <c r="J5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7" s="6">
        <f>Table13[[#This Row],[Total Price(Before Discount)]]*Table13[[#This Row],[Discount]]</f>
        <v>9.0969999999999995</v>
      </c>
      <c r="L507" s="6">
        <f>Table13[[#This Row],[Total Price(Before Discount)]]-Table13[[#This Row],[Discount Amount]]</f>
        <v>172.84299999999999</v>
      </c>
      <c r="M507" s="6" t="str">
        <f>IF(Table13[[#This Row],[Total Price(After Discount)]]&gt;=5000, "High Order", "Low order")</f>
        <v>Low order</v>
      </c>
      <c r="N507" s="2">
        <v>42016</v>
      </c>
      <c r="O507" s="2" t="str">
        <f>TEXT(Table13[[#This Row],[Order Date]],"dddd")</f>
        <v>Monday</v>
      </c>
      <c r="P507" s="2" t="str">
        <f>TEXT(Table13[[#This Row],[Order Date]],"mmmm")</f>
        <v>January</v>
      </c>
      <c r="Q507" s="2" t="str">
        <f>TEXT(Table13[[#This Row],[Order Date]],"yyyy")</f>
        <v>2015</v>
      </c>
      <c r="R507" s="2" t="str">
        <f>TEXT(Table13[[#This Row],[Order Date]], "mmmm yyyy")</f>
        <v>January 2015</v>
      </c>
      <c r="S507" s="2">
        <v>42017</v>
      </c>
      <c r="T507" s="1" t="s">
        <v>21</v>
      </c>
      <c r="U507" s="1">
        <f>Table13[[#This Row],[Ship Date]]-Table13[[#This Row],[Order Date]]</f>
        <v>1</v>
      </c>
      <c r="V507" s="1" t="str">
        <f>IF(Table13[[#This Row],[Days to Ship]]&lt;=1, "Fast", IF(Table13[[#This Row],[Days to Ship]]&lt;=3, "Meduim", "High"))</f>
        <v>Fast</v>
      </c>
      <c r="W507" s="1">
        <v>16602</v>
      </c>
      <c r="X507" s="1" t="s">
        <v>22</v>
      </c>
      <c r="Y507" s="1" t="s">
        <v>468</v>
      </c>
      <c r="Z507" s="1" t="s">
        <v>174</v>
      </c>
      <c r="AA507" s="1" t="s">
        <v>2243</v>
      </c>
      <c r="AB507" s="1" t="s">
        <v>73</v>
      </c>
      <c r="AC507" s="1" t="s">
        <v>74</v>
      </c>
      <c r="AD507" s="1" t="s">
        <v>51</v>
      </c>
      <c r="AE507" s="1" t="s">
        <v>36</v>
      </c>
      <c r="AF507" s="1"/>
      <c r="AK507" s="1"/>
    </row>
    <row r="508" spans="1:37" x14ac:dyDescent="0.35">
      <c r="A508" s="1">
        <v>899</v>
      </c>
      <c r="B508" s="1" t="str">
        <f>VLOOKUP(Table13[[#This Row],[Customer ID]],'Customer Lookup'!A:B,2,)</f>
        <v>Jordan Berry</v>
      </c>
      <c r="C508" s="1">
        <v>86263</v>
      </c>
      <c r="D508" s="1" t="str">
        <f>_xlfn.XLOOKUP(Table13[[#This Row],[Product Sub-Category]],'Product Lookup'!A:A,'Product Lookup'!B:B)</f>
        <v>Storage</v>
      </c>
      <c r="E508" s="1">
        <v>1</v>
      </c>
      <c r="F508" s="4">
        <v>20.34</v>
      </c>
      <c r="G508" s="4">
        <f>Table13[[#This Row],[Unit Price]]*Table13[[#This Row],[Quantity ordered]]</f>
        <v>20.34</v>
      </c>
      <c r="H508" s="1">
        <v>0.05</v>
      </c>
      <c r="I508" s="5">
        <v>0.05</v>
      </c>
      <c r="J5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8" s="6">
        <f>Table13[[#This Row],[Total Price(Before Discount)]]*Table13[[#This Row],[Discount]]</f>
        <v>1.0170000000000001</v>
      </c>
      <c r="L508" s="6">
        <f>Table13[[#This Row],[Total Price(Before Discount)]]-Table13[[#This Row],[Discount Amount]]</f>
        <v>19.323</v>
      </c>
      <c r="M508" s="6" t="str">
        <f>IF(Table13[[#This Row],[Total Price(After Discount)]]&gt;=5000, "High Order", "Low order")</f>
        <v>Low order</v>
      </c>
      <c r="N508" s="2">
        <v>42016</v>
      </c>
      <c r="O508" s="2" t="str">
        <f>TEXT(Table13[[#This Row],[Order Date]],"dddd")</f>
        <v>Monday</v>
      </c>
      <c r="P508" s="2" t="str">
        <f>TEXT(Table13[[#This Row],[Order Date]],"mmmm")</f>
        <v>January</v>
      </c>
      <c r="Q508" s="2" t="str">
        <f>TEXT(Table13[[#This Row],[Order Date]],"yyyy")</f>
        <v>2015</v>
      </c>
      <c r="R508" s="2" t="str">
        <f>TEXT(Table13[[#This Row],[Order Date]], "mmmm yyyy")</f>
        <v>January 2015</v>
      </c>
      <c r="S508" s="2">
        <v>42017</v>
      </c>
      <c r="T508" s="1" t="s">
        <v>21</v>
      </c>
      <c r="U508" s="1">
        <f>Table13[[#This Row],[Ship Date]]-Table13[[#This Row],[Order Date]]</f>
        <v>1</v>
      </c>
      <c r="V508" s="1" t="str">
        <f>IF(Table13[[#This Row],[Days to Ship]]&lt;=1, "Fast", IF(Table13[[#This Row],[Days to Ship]]&lt;=3, "Meduim", "High"))</f>
        <v>Fast</v>
      </c>
      <c r="W508" s="1">
        <v>16602</v>
      </c>
      <c r="X508" s="1" t="s">
        <v>32</v>
      </c>
      <c r="Y508" s="1" t="s">
        <v>468</v>
      </c>
      <c r="Z508" s="1" t="s">
        <v>174</v>
      </c>
      <c r="AA508" s="1" t="s">
        <v>2243</v>
      </c>
      <c r="AB508" s="1" t="s">
        <v>58</v>
      </c>
      <c r="AC508" s="1" t="s">
        <v>119</v>
      </c>
      <c r="AD508" s="1" t="s">
        <v>51</v>
      </c>
      <c r="AE508" s="1" t="s">
        <v>178</v>
      </c>
      <c r="AF508" s="1"/>
      <c r="AK508" s="1"/>
    </row>
    <row r="509" spans="1:37" x14ac:dyDescent="0.35">
      <c r="A509" s="1">
        <v>899</v>
      </c>
      <c r="B509" s="1" t="str">
        <f>VLOOKUP(Table13[[#This Row],[Customer ID]],'Customer Lookup'!A:B,2,)</f>
        <v>Jordan Berry</v>
      </c>
      <c r="C509" s="1">
        <v>86264</v>
      </c>
      <c r="D509" s="1" t="str">
        <f>_xlfn.XLOOKUP(Table13[[#This Row],[Product Sub-Category]],'Product Lookup'!A:A,'Product Lookup'!B:B)</f>
        <v>Labels</v>
      </c>
      <c r="E509" s="1">
        <v>12</v>
      </c>
      <c r="F509" s="4">
        <v>12.53</v>
      </c>
      <c r="G509" s="4">
        <f>Table13[[#This Row],[Unit Price]]*Table13[[#This Row],[Quantity ordered]]</f>
        <v>150.35999999999999</v>
      </c>
      <c r="H509" s="1">
        <v>0.05</v>
      </c>
      <c r="I509" s="5">
        <v>0.05</v>
      </c>
      <c r="J5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9" s="6">
        <f>Table13[[#This Row],[Total Price(Before Discount)]]*Table13[[#This Row],[Discount]]</f>
        <v>7.5179999999999998</v>
      </c>
      <c r="L509" s="6">
        <f>Table13[[#This Row],[Total Price(Before Discount)]]-Table13[[#This Row],[Discount Amount]]</f>
        <v>142.84199999999998</v>
      </c>
      <c r="M509" s="6" t="str">
        <f>IF(Table13[[#This Row],[Total Price(After Discount)]]&gt;=5000, "High Order", "Low order")</f>
        <v>Low order</v>
      </c>
      <c r="N509" s="2">
        <v>42031</v>
      </c>
      <c r="O509" s="2" t="str">
        <f>TEXT(Table13[[#This Row],[Order Date]],"dddd")</f>
        <v>Tuesday</v>
      </c>
      <c r="P509" s="2" t="str">
        <f>TEXT(Table13[[#This Row],[Order Date]],"mmmm")</f>
        <v>January</v>
      </c>
      <c r="Q509" s="2" t="str">
        <f>TEXT(Table13[[#This Row],[Order Date]],"yyyy")</f>
        <v>2015</v>
      </c>
      <c r="R509" s="2" t="str">
        <f>TEXT(Table13[[#This Row],[Order Date]], "mmmm yyyy")</f>
        <v>January 2015</v>
      </c>
      <c r="S509" s="2">
        <v>42031</v>
      </c>
      <c r="T509" s="1" t="s">
        <v>31</v>
      </c>
      <c r="U509" s="1">
        <f>Table13[[#This Row],[Ship Date]]-Table13[[#This Row],[Order Date]]</f>
        <v>0</v>
      </c>
      <c r="V509" s="1" t="str">
        <f>IF(Table13[[#This Row],[Days to Ship]]&lt;=1, "Fast", IF(Table13[[#This Row],[Days to Ship]]&lt;=3, "Meduim", "High"))</f>
        <v>Fast</v>
      </c>
      <c r="W509" s="1">
        <v>16602</v>
      </c>
      <c r="X509" s="1" t="s">
        <v>32</v>
      </c>
      <c r="Y509" s="1" t="s">
        <v>468</v>
      </c>
      <c r="Z509" s="1" t="s">
        <v>174</v>
      </c>
      <c r="AA509" s="1" t="s">
        <v>2243</v>
      </c>
      <c r="AB509" s="1" t="s">
        <v>58</v>
      </c>
      <c r="AC509" s="1" t="s">
        <v>116</v>
      </c>
      <c r="AD509" s="1" t="s">
        <v>51</v>
      </c>
      <c r="AE509" s="1" t="s">
        <v>53</v>
      </c>
      <c r="AF509" s="1"/>
      <c r="AK509" s="1"/>
    </row>
    <row r="510" spans="1:37" x14ac:dyDescent="0.35">
      <c r="A510" s="1">
        <v>899</v>
      </c>
      <c r="B510" s="1" t="str">
        <f>VLOOKUP(Table13[[#This Row],[Customer ID]],'Customer Lookup'!A:B,2,)</f>
        <v>Jordan Berry</v>
      </c>
      <c r="C510" s="1">
        <v>86264</v>
      </c>
      <c r="D510" s="1" t="str">
        <f>_xlfn.XLOOKUP(Table13[[#This Row],[Product Sub-Category]],'Product Lookup'!A:A,'Product Lookup'!B:B)</f>
        <v>Paper</v>
      </c>
      <c r="E510" s="1">
        <v>11</v>
      </c>
      <c r="F510" s="4">
        <v>5.18</v>
      </c>
      <c r="G510" s="4">
        <f>Table13[[#This Row],[Unit Price]]*Table13[[#This Row],[Quantity ordered]]</f>
        <v>56.98</v>
      </c>
      <c r="H510" s="1">
        <v>0.05</v>
      </c>
      <c r="I510" s="5">
        <v>0.05</v>
      </c>
      <c r="J5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0" s="6">
        <f>Table13[[#This Row],[Total Price(Before Discount)]]*Table13[[#This Row],[Discount]]</f>
        <v>2.8490000000000002</v>
      </c>
      <c r="L510" s="6">
        <f>Table13[[#This Row],[Total Price(Before Discount)]]-Table13[[#This Row],[Discount Amount]]</f>
        <v>54.131</v>
      </c>
      <c r="M510" s="6" t="str">
        <f>IF(Table13[[#This Row],[Total Price(After Discount)]]&gt;=5000, "High Order", "Low order")</f>
        <v>Low order</v>
      </c>
      <c r="N510" s="2">
        <v>42031</v>
      </c>
      <c r="O510" s="2" t="str">
        <f>TEXT(Table13[[#This Row],[Order Date]],"dddd")</f>
        <v>Tuesday</v>
      </c>
      <c r="P510" s="2" t="str">
        <f>TEXT(Table13[[#This Row],[Order Date]],"mmmm")</f>
        <v>January</v>
      </c>
      <c r="Q510" s="2" t="str">
        <f>TEXT(Table13[[#This Row],[Order Date]],"yyyy")</f>
        <v>2015</v>
      </c>
      <c r="R510" s="2" t="str">
        <f>TEXT(Table13[[#This Row],[Order Date]], "mmmm yyyy")</f>
        <v>January 2015</v>
      </c>
      <c r="S510" s="2">
        <v>42033</v>
      </c>
      <c r="T510" s="1" t="s">
        <v>31</v>
      </c>
      <c r="U510" s="1">
        <f>Table13[[#This Row],[Ship Date]]-Table13[[#This Row],[Order Date]]</f>
        <v>2</v>
      </c>
      <c r="V510" s="1" t="str">
        <f>IF(Table13[[#This Row],[Days to Ship]]&lt;=1, "Fast", IF(Table13[[#This Row],[Days to Ship]]&lt;=3, "Meduim", "High"))</f>
        <v>Meduim</v>
      </c>
      <c r="W510" s="1">
        <v>16602</v>
      </c>
      <c r="X510" s="1" t="s">
        <v>22</v>
      </c>
      <c r="Y510" s="1" t="s">
        <v>468</v>
      </c>
      <c r="Z510" s="1" t="s">
        <v>174</v>
      </c>
      <c r="AA510" s="1" t="s">
        <v>2243</v>
      </c>
      <c r="AB510" s="1" t="s">
        <v>58</v>
      </c>
      <c r="AC510" s="1" t="s">
        <v>83</v>
      </c>
      <c r="AD510" s="1" t="s">
        <v>51</v>
      </c>
      <c r="AE510" s="1" t="s">
        <v>26</v>
      </c>
      <c r="AF510" s="1"/>
      <c r="AK510" s="1"/>
    </row>
    <row r="511" spans="1:37" x14ac:dyDescent="0.35">
      <c r="A511" s="1">
        <v>903</v>
      </c>
      <c r="B511" s="1" t="str">
        <f>VLOOKUP(Table13[[#This Row],[Customer ID]],'Customer Lookup'!A:B,2,)</f>
        <v>Francis Spivey</v>
      </c>
      <c r="C511" s="1">
        <v>90806</v>
      </c>
      <c r="D511" s="1" t="str">
        <f>_xlfn.XLOOKUP(Table13[[#This Row],[Product Sub-Category]],'Product Lookup'!A:A,'Product Lookup'!B:B)</f>
        <v>Binders</v>
      </c>
      <c r="E511" s="1">
        <v>18</v>
      </c>
      <c r="F511" s="4">
        <v>5.98</v>
      </c>
      <c r="G511" s="4">
        <f>Table13[[#This Row],[Unit Price]]*Table13[[#This Row],[Quantity ordered]]</f>
        <v>107.64000000000001</v>
      </c>
      <c r="H511" s="1">
        <v>0.05</v>
      </c>
      <c r="I511" s="5">
        <v>0.05</v>
      </c>
      <c r="J5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1" s="6">
        <f>Table13[[#This Row],[Total Price(Before Discount)]]*Table13[[#This Row],[Discount]]</f>
        <v>5.3820000000000014</v>
      </c>
      <c r="L511" s="6">
        <f>Table13[[#This Row],[Total Price(Before Discount)]]-Table13[[#This Row],[Discount Amount]]</f>
        <v>102.25800000000001</v>
      </c>
      <c r="M511" s="6" t="str">
        <f>IF(Table13[[#This Row],[Total Price(After Discount)]]&gt;=5000, "High Order", "Low order")</f>
        <v>Low order</v>
      </c>
      <c r="N511" s="2">
        <v>42075</v>
      </c>
      <c r="O511" s="2" t="str">
        <f>TEXT(Table13[[#This Row],[Order Date]],"dddd")</f>
        <v>Thursday</v>
      </c>
      <c r="P511" s="2" t="str">
        <f>TEXT(Table13[[#This Row],[Order Date]],"mmmm")</f>
        <v>March</v>
      </c>
      <c r="Q511" s="2" t="str">
        <f>TEXT(Table13[[#This Row],[Order Date]],"yyyy")</f>
        <v>2015</v>
      </c>
      <c r="R511" s="2" t="str">
        <f>TEXT(Table13[[#This Row],[Order Date]], "mmmm yyyy")</f>
        <v>March 2015</v>
      </c>
      <c r="S511" s="2">
        <v>42077</v>
      </c>
      <c r="T511" s="1" t="s">
        <v>31</v>
      </c>
      <c r="U511" s="1">
        <f>Table13[[#This Row],[Ship Date]]-Table13[[#This Row],[Order Date]]</f>
        <v>2</v>
      </c>
      <c r="V511" s="1" t="str">
        <f>IF(Table13[[#This Row],[Days to Ship]]&lt;=1, "Fast", IF(Table13[[#This Row],[Days to Ship]]&lt;=3, "Meduim", "High"))</f>
        <v>Meduim</v>
      </c>
      <c r="W511" s="1">
        <v>1887</v>
      </c>
      <c r="X511" s="1" t="s">
        <v>32</v>
      </c>
      <c r="Y511" s="1" t="s">
        <v>469</v>
      </c>
      <c r="Z511" s="1" t="s">
        <v>152</v>
      </c>
      <c r="AA511" s="1" t="s">
        <v>2245</v>
      </c>
      <c r="AB511" s="1" t="s">
        <v>58</v>
      </c>
      <c r="AC511" s="1" t="s">
        <v>2236</v>
      </c>
      <c r="AD511" s="1" t="s">
        <v>104</v>
      </c>
      <c r="AE511" s="1" t="s">
        <v>53</v>
      </c>
      <c r="AF511" s="1"/>
      <c r="AK511" s="1"/>
    </row>
    <row r="512" spans="1:37" x14ac:dyDescent="0.35">
      <c r="A512" s="1">
        <v>907</v>
      </c>
      <c r="B512" s="1" t="str">
        <f>VLOOKUP(Table13[[#This Row],[Customer ID]],'Customer Lookup'!A:B,2,)</f>
        <v>Rachel Casey</v>
      </c>
      <c r="C512" s="1">
        <v>86459</v>
      </c>
      <c r="D512" s="1" t="str">
        <f>_xlfn.XLOOKUP(Table13[[#This Row],[Product Sub-Category]],'Product Lookup'!A:A,'Product Lookup'!B:B)</f>
        <v>Telephones</v>
      </c>
      <c r="E512" s="1">
        <v>5</v>
      </c>
      <c r="F512" s="4">
        <v>35.99</v>
      </c>
      <c r="G512" s="4">
        <f>Table13[[#This Row],[Unit Price]]*Table13[[#This Row],[Quantity ordered]]</f>
        <v>179.95000000000002</v>
      </c>
      <c r="H512" s="1">
        <v>0.05</v>
      </c>
      <c r="I512" s="5">
        <v>0.05</v>
      </c>
      <c r="J5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2" s="6">
        <f>Table13[[#This Row],[Total Price(Before Discount)]]*Table13[[#This Row],[Discount]]</f>
        <v>8.9975000000000005</v>
      </c>
      <c r="L512" s="6">
        <f>Table13[[#This Row],[Total Price(Before Discount)]]-Table13[[#This Row],[Discount Amount]]</f>
        <v>170.95250000000001</v>
      </c>
      <c r="M512" s="6" t="str">
        <f>IF(Table13[[#This Row],[Total Price(After Discount)]]&gt;=5000, "High Order", "Low order")</f>
        <v>Low order</v>
      </c>
      <c r="N512" s="2">
        <v>42061</v>
      </c>
      <c r="O512" s="2" t="str">
        <f>TEXT(Table13[[#This Row],[Order Date]],"dddd")</f>
        <v>Thursday</v>
      </c>
      <c r="P512" s="2" t="str">
        <f>TEXT(Table13[[#This Row],[Order Date]],"mmmm")</f>
        <v>February</v>
      </c>
      <c r="Q512" s="2" t="str">
        <f>TEXT(Table13[[#This Row],[Order Date]],"yyyy")</f>
        <v>2015</v>
      </c>
      <c r="R512" s="2" t="str">
        <f>TEXT(Table13[[#This Row],[Order Date]], "mmmm yyyy")</f>
        <v>February 2015</v>
      </c>
      <c r="S512" s="2">
        <v>42062</v>
      </c>
      <c r="T512" s="1" t="s">
        <v>41</v>
      </c>
      <c r="U512" s="1">
        <f>Table13[[#This Row],[Ship Date]]-Table13[[#This Row],[Order Date]]</f>
        <v>1</v>
      </c>
      <c r="V512" s="1" t="str">
        <f>IF(Table13[[#This Row],[Days to Ship]]&lt;=1, "Fast", IF(Table13[[#This Row],[Days to Ship]]&lt;=3, "Meduim", "High"))</f>
        <v>Fast</v>
      </c>
      <c r="W512" s="1">
        <v>42420</v>
      </c>
      <c r="X512" s="1" t="s">
        <v>32</v>
      </c>
      <c r="Y512" s="1" t="s">
        <v>365</v>
      </c>
      <c r="Z512" s="1" t="s">
        <v>347</v>
      </c>
      <c r="AA512" s="1" t="s">
        <v>2245</v>
      </c>
      <c r="AB512" s="1" t="s">
        <v>73</v>
      </c>
      <c r="AC512" s="1" t="s">
        <v>2234</v>
      </c>
      <c r="AD512" s="1" t="s">
        <v>42</v>
      </c>
      <c r="AE512" s="1" t="s">
        <v>26</v>
      </c>
      <c r="AF512" s="1"/>
      <c r="AK512" s="1"/>
    </row>
    <row r="513" spans="1:37" x14ac:dyDescent="0.35">
      <c r="A513" s="1">
        <v>907</v>
      </c>
      <c r="B513" s="1" t="str">
        <f>VLOOKUP(Table13[[#This Row],[Customer ID]],'Customer Lookup'!A:B,2,)</f>
        <v>Rachel Casey</v>
      </c>
      <c r="C513" s="1">
        <v>86460</v>
      </c>
      <c r="D513" s="1" t="str">
        <f>_xlfn.XLOOKUP(Table13[[#This Row],[Product Sub-Category]],'Product Lookup'!A:A,'Product Lookup'!B:B)</f>
        <v>Pens</v>
      </c>
      <c r="E513" s="1">
        <v>12</v>
      </c>
      <c r="F513" s="4">
        <v>2.6</v>
      </c>
      <c r="G513" s="4">
        <f>Table13[[#This Row],[Unit Price]]*Table13[[#This Row],[Quantity ordered]]</f>
        <v>31.200000000000003</v>
      </c>
      <c r="H513" s="1">
        <v>0.05</v>
      </c>
      <c r="I513" s="5">
        <v>0.05</v>
      </c>
      <c r="J5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3" s="6">
        <f>Table13[[#This Row],[Total Price(Before Discount)]]*Table13[[#This Row],[Discount]]</f>
        <v>1.5600000000000003</v>
      </c>
      <c r="L513" s="6">
        <f>Table13[[#This Row],[Total Price(Before Discount)]]-Table13[[#This Row],[Discount Amount]]</f>
        <v>29.640000000000004</v>
      </c>
      <c r="M513" s="6" t="str">
        <f>IF(Table13[[#This Row],[Total Price(After Discount)]]&gt;=5000, "High Order", "Low order")</f>
        <v>Low order</v>
      </c>
      <c r="N513" s="2">
        <v>42172</v>
      </c>
      <c r="O513" s="2" t="str">
        <f>TEXT(Table13[[#This Row],[Order Date]],"dddd")</f>
        <v>Wednesday</v>
      </c>
      <c r="P513" s="2" t="str">
        <f>TEXT(Table13[[#This Row],[Order Date]],"mmmm")</f>
        <v>June</v>
      </c>
      <c r="Q513" s="2" t="str">
        <f>TEXT(Table13[[#This Row],[Order Date]],"yyyy")</f>
        <v>2015</v>
      </c>
      <c r="R513" s="2" t="str">
        <f>TEXT(Table13[[#This Row],[Order Date]], "mmmm yyyy")</f>
        <v>June 2015</v>
      </c>
      <c r="S513" s="2">
        <v>42174</v>
      </c>
      <c r="T513" s="1" t="s">
        <v>50</v>
      </c>
      <c r="U513" s="1">
        <f>Table13[[#This Row],[Ship Date]]-Table13[[#This Row],[Order Date]]</f>
        <v>2</v>
      </c>
      <c r="V513" s="1" t="str">
        <f>IF(Table13[[#This Row],[Days to Ship]]&lt;=1, "Fast", IF(Table13[[#This Row],[Days to Ship]]&lt;=3, "Meduim", "High"))</f>
        <v>Meduim</v>
      </c>
      <c r="W513" s="1">
        <v>42420</v>
      </c>
      <c r="X513" s="1" t="s">
        <v>32</v>
      </c>
      <c r="Y513" s="1" t="s">
        <v>365</v>
      </c>
      <c r="Z513" s="1" t="s">
        <v>347</v>
      </c>
      <c r="AA513" s="1" t="s">
        <v>2245</v>
      </c>
      <c r="AB513" s="1" t="s">
        <v>58</v>
      </c>
      <c r="AC513" s="1" t="s">
        <v>25</v>
      </c>
      <c r="AD513" s="1" t="s">
        <v>42</v>
      </c>
      <c r="AE513" s="1" t="s">
        <v>26</v>
      </c>
      <c r="AF513" s="1"/>
      <c r="AK513" s="1"/>
    </row>
    <row r="514" spans="1:37" x14ac:dyDescent="0.35">
      <c r="A514" s="1">
        <v>910</v>
      </c>
      <c r="B514" s="1" t="str">
        <f>VLOOKUP(Table13[[#This Row],[Customer ID]],'Customer Lookup'!A:B,2,)</f>
        <v>Carla Hauser</v>
      </c>
      <c r="C514" s="1">
        <v>90187</v>
      </c>
      <c r="D514" s="1" t="str">
        <f>_xlfn.XLOOKUP(Table13[[#This Row],[Product Sub-Category]],'Product Lookup'!A:A,'Product Lookup'!B:B)</f>
        <v>Paper</v>
      </c>
      <c r="E514" s="1">
        <v>15</v>
      </c>
      <c r="F514" s="4">
        <v>5.28</v>
      </c>
      <c r="G514" s="4">
        <f>Table13[[#This Row],[Unit Price]]*Table13[[#This Row],[Quantity ordered]]</f>
        <v>79.2</v>
      </c>
      <c r="H514" s="1">
        <v>0.05</v>
      </c>
      <c r="I514" s="5">
        <v>0.05</v>
      </c>
      <c r="J5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4" s="6">
        <f>Table13[[#This Row],[Total Price(Before Discount)]]*Table13[[#This Row],[Discount]]</f>
        <v>3.9600000000000004</v>
      </c>
      <c r="L514" s="6">
        <f>Table13[[#This Row],[Total Price(Before Discount)]]-Table13[[#This Row],[Discount Amount]]</f>
        <v>75.240000000000009</v>
      </c>
      <c r="M514" s="6" t="str">
        <f>IF(Table13[[#This Row],[Total Price(After Discount)]]&gt;=5000, "High Order", "Low order")</f>
        <v>Low order</v>
      </c>
      <c r="N514" s="2">
        <v>42138</v>
      </c>
      <c r="O514" s="2" t="str">
        <f>TEXT(Table13[[#This Row],[Order Date]],"dddd")</f>
        <v>Thursday</v>
      </c>
      <c r="P514" s="2" t="str">
        <f>TEXT(Table13[[#This Row],[Order Date]],"mmmm")</f>
        <v>May</v>
      </c>
      <c r="Q514" s="2" t="str">
        <f>TEXT(Table13[[#This Row],[Order Date]],"yyyy")</f>
        <v>2015</v>
      </c>
      <c r="R514" s="2" t="str">
        <f>TEXT(Table13[[#This Row],[Order Date]], "mmmm yyyy")</f>
        <v>May 2015</v>
      </c>
      <c r="S514" s="2">
        <v>42138</v>
      </c>
      <c r="T514" s="1" t="s">
        <v>41</v>
      </c>
      <c r="U514" s="1">
        <f>Table13[[#This Row],[Ship Date]]-Table13[[#This Row],[Order Date]]</f>
        <v>0</v>
      </c>
      <c r="V514" s="1" t="str">
        <f>IF(Table13[[#This Row],[Days to Ship]]&lt;=1, "Fast", IF(Table13[[#This Row],[Days to Ship]]&lt;=3, "Meduim", "High"))</f>
        <v>Fast</v>
      </c>
      <c r="W514" s="1">
        <v>71854</v>
      </c>
      <c r="X514" s="1" t="s">
        <v>32</v>
      </c>
      <c r="Y514" s="1" t="s">
        <v>452</v>
      </c>
      <c r="Z514" s="1" t="s">
        <v>451</v>
      </c>
      <c r="AA514" s="1" t="s">
        <v>2243</v>
      </c>
      <c r="AB514" s="1" t="s">
        <v>58</v>
      </c>
      <c r="AC514" s="1" t="s">
        <v>83</v>
      </c>
      <c r="AD514" s="1" t="s">
        <v>81</v>
      </c>
      <c r="AE514" s="1" t="s">
        <v>53</v>
      </c>
      <c r="AF514" s="1"/>
      <c r="AK514" s="1"/>
    </row>
    <row r="515" spans="1:37" x14ac:dyDescent="0.35">
      <c r="A515" s="1">
        <v>911</v>
      </c>
      <c r="B515" s="1" t="str">
        <f>VLOOKUP(Table13[[#This Row],[Customer ID]],'Customer Lookup'!A:B,2,)</f>
        <v>Marsha P Joyner</v>
      </c>
      <c r="C515" s="1">
        <v>90185</v>
      </c>
      <c r="D515" s="1" t="str">
        <f>_xlfn.XLOOKUP(Table13[[#This Row],[Product Sub-Category]],'Product Lookup'!A:A,'Product Lookup'!B:B)</f>
        <v>Paper</v>
      </c>
      <c r="E515" s="1">
        <v>2</v>
      </c>
      <c r="F515" s="4">
        <v>7.64</v>
      </c>
      <c r="G515" s="4">
        <f>Table13[[#This Row],[Unit Price]]*Table13[[#This Row],[Quantity ordered]]</f>
        <v>15.28</v>
      </c>
      <c r="H515" s="1">
        <v>0.05</v>
      </c>
      <c r="I515" s="5">
        <v>0.05</v>
      </c>
      <c r="J5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5" s="6">
        <f>Table13[[#This Row],[Total Price(Before Discount)]]*Table13[[#This Row],[Discount]]</f>
        <v>0.76400000000000001</v>
      </c>
      <c r="L515" s="6">
        <f>Table13[[#This Row],[Total Price(Before Discount)]]-Table13[[#This Row],[Discount Amount]]</f>
        <v>14.516</v>
      </c>
      <c r="M515" s="6" t="str">
        <f>IF(Table13[[#This Row],[Total Price(After Discount)]]&gt;=5000, "High Order", "Low order")</f>
        <v>Low order</v>
      </c>
      <c r="N515" s="2">
        <v>42035</v>
      </c>
      <c r="O515" s="2" t="str">
        <f>TEXT(Table13[[#This Row],[Order Date]],"dddd")</f>
        <v>Saturday</v>
      </c>
      <c r="P515" s="2" t="str">
        <f>TEXT(Table13[[#This Row],[Order Date]],"mmmm")</f>
        <v>January</v>
      </c>
      <c r="Q515" s="2" t="str">
        <f>TEXT(Table13[[#This Row],[Order Date]],"yyyy")</f>
        <v>2015</v>
      </c>
      <c r="R515" s="2" t="str">
        <f>TEXT(Table13[[#This Row],[Order Date]], "mmmm yyyy")</f>
        <v>January 2015</v>
      </c>
      <c r="S515" s="2">
        <v>42037</v>
      </c>
      <c r="T515" s="1" t="s">
        <v>31</v>
      </c>
      <c r="U515" s="1">
        <f>Table13[[#This Row],[Ship Date]]-Table13[[#This Row],[Order Date]]</f>
        <v>2</v>
      </c>
      <c r="V515" s="1" t="str">
        <f>IF(Table13[[#This Row],[Days to Ship]]&lt;=1, "Fast", IF(Table13[[#This Row],[Days to Ship]]&lt;=3, "Meduim", "High"))</f>
        <v>Meduim</v>
      </c>
      <c r="W515" s="1">
        <v>26003</v>
      </c>
      <c r="X515" s="1" t="s">
        <v>32</v>
      </c>
      <c r="Y515" s="1" t="s">
        <v>470</v>
      </c>
      <c r="Z515" s="1" t="s">
        <v>356</v>
      </c>
      <c r="AA515" s="1" t="s">
        <v>2243</v>
      </c>
      <c r="AB515" s="1" t="s">
        <v>58</v>
      </c>
      <c r="AC515" s="1" t="s">
        <v>83</v>
      </c>
      <c r="AD515" s="1" t="s">
        <v>81</v>
      </c>
      <c r="AE515" s="1" t="s">
        <v>26</v>
      </c>
      <c r="AF515" s="1"/>
      <c r="AK515" s="1"/>
    </row>
    <row r="516" spans="1:37" x14ac:dyDescent="0.35">
      <c r="A516" s="1">
        <v>911</v>
      </c>
      <c r="B516" s="1" t="str">
        <f>VLOOKUP(Table13[[#This Row],[Customer ID]],'Customer Lookup'!A:B,2,)</f>
        <v>Marsha P Joyner</v>
      </c>
      <c r="C516" s="1">
        <v>90185</v>
      </c>
      <c r="D516" s="1" t="str">
        <f>_xlfn.XLOOKUP(Table13[[#This Row],[Product Sub-Category]],'Product Lookup'!A:A,'Product Lookup'!B:B)</f>
        <v>Tables</v>
      </c>
      <c r="E516" s="1">
        <v>10</v>
      </c>
      <c r="F516" s="4">
        <v>218.75</v>
      </c>
      <c r="G516" s="4">
        <f>Table13[[#This Row],[Unit Price]]*Table13[[#This Row],[Quantity ordered]]</f>
        <v>2187.5</v>
      </c>
      <c r="H516" s="1">
        <v>0.1</v>
      </c>
      <c r="I516" s="5">
        <v>0.1</v>
      </c>
      <c r="J5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16" s="6">
        <f>Table13[[#This Row],[Total Price(Before Discount)]]*Table13[[#This Row],[Discount]]</f>
        <v>218.75</v>
      </c>
      <c r="L516" s="6">
        <f>Table13[[#This Row],[Total Price(Before Discount)]]-Table13[[#This Row],[Discount Amount]]</f>
        <v>1968.75</v>
      </c>
      <c r="M516" s="6" t="str">
        <f>IF(Table13[[#This Row],[Total Price(After Discount)]]&gt;=5000, "High Order", "Low order")</f>
        <v>Low order</v>
      </c>
      <c r="N516" s="2">
        <v>42035</v>
      </c>
      <c r="O516" s="2" t="str">
        <f>TEXT(Table13[[#This Row],[Order Date]],"dddd")</f>
        <v>Saturday</v>
      </c>
      <c r="P516" s="2" t="str">
        <f>TEXT(Table13[[#This Row],[Order Date]],"mmmm")</f>
        <v>January</v>
      </c>
      <c r="Q516" s="2" t="str">
        <f>TEXT(Table13[[#This Row],[Order Date]],"yyyy")</f>
        <v>2015</v>
      </c>
      <c r="R516" s="2" t="str">
        <f>TEXT(Table13[[#This Row],[Order Date]], "mmmm yyyy")</f>
        <v>January 2015</v>
      </c>
      <c r="S516" s="2">
        <v>42036</v>
      </c>
      <c r="T516" s="1" t="s">
        <v>31</v>
      </c>
      <c r="U516" s="1">
        <f>Table13[[#This Row],[Ship Date]]-Table13[[#This Row],[Order Date]]</f>
        <v>1</v>
      </c>
      <c r="V516" s="1" t="str">
        <f>IF(Table13[[#This Row],[Days to Ship]]&lt;=1, "Fast", IF(Table13[[#This Row],[Days to Ship]]&lt;=3, "Meduim", "High"))</f>
        <v>Fast</v>
      </c>
      <c r="W516" s="1">
        <v>26003</v>
      </c>
      <c r="X516" s="1" t="s">
        <v>22</v>
      </c>
      <c r="Y516" s="1" t="s">
        <v>470</v>
      </c>
      <c r="Z516" s="1" t="s">
        <v>356</v>
      </c>
      <c r="AA516" s="1" t="s">
        <v>2243</v>
      </c>
      <c r="AB516" s="1" t="s">
        <v>34</v>
      </c>
      <c r="AC516" s="1" t="s">
        <v>123</v>
      </c>
      <c r="AD516" s="1" t="s">
        <v>81</v>
      </c>
      <c r="AE516" s="1" t="s">
        <v>108</v>
      </c>
      <c r="AF516" s="1"/>
      <c r="AK516" s="1"/>
    </row>
    <row r="517" spans="1:37" x14ac:dyDescent="0.35">
      <c r="A517" s="1">
        <v>911</v>
      </c>
      <c r="B517" s="1" t="str">
        <f>VLOOKUP(Table13[[#This Row],[Customer ID]],'Customer Lookup'!A:B,2,)</f>
        <v>Marsha P Joyner</v>
      </c>
      <c r="C517" s="1">
        <v>90186</v>
      </c>
      <c r="D517" s="1" t="str">
        <f>_xlfn.XLOOKUP(Table13[[#This Row],[Product Sub-Category]],'Product Lookup'!A:A,'Product Lookup'!B:B)</f>
        <v>Storage</v>
      </c>
      <c r="E517" s="1">
        <v>8</v>
      </c>
      <c r="F517" s="4">
        <v>59.76</v>
      </c>
      <c r="G517" s="4">
        <f>Table13[[#This Row],[Unit Price]]*Table13[[#This Row],[Quantity ordered]]</f>
        <v>478.08</v>
      </c>
      <c r="H517" s="1">
        <v>0.05</v>
      </c>
      <c r="I517" s="5">
        <v>0.05</v>
      </c>
      <c r="J5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7" s="6">
        <f>Table13[[#This Row],[Total Price(Before Discount)]]*Table13[[#This Row],[Discount]]</f>
        <v>23.904</v>
      </c>
      <c r="L517" s="6">
        <f>Table13[[#This Row],[Total Price(Before Discount)]]-Table13[[#This Row],[Discount Amount]]</f>
        <v>454.17599999999999</v>
      </c>
      <c r="M517" s="6" t="str">
        <f>IF(Table13[[#This Row],[Total Price(After Discount)]]&gt;=5000, "High Order", "Low order")</f>
        <v>Low order</v>
      </c>
      <c r="N517" s="2">
        <v>42098</v>
      </c>
      <c r="O517" s="2" t="str">
        <f>TEXT(Table13[[#This Row],[Order Date]],"dddd")</f>
        <v>Saturday</v>
      </c>
      <c r="P517" s="2" t="str">
        <f>TEXT(Table13[[#This Row],[Order Date]],"mmmm")</f>
        <v>April</v>
      </c>
      <c r="Q517" s="2" t="str">
        <f>TEXT(Table13[[#This Row],[Order Date]],"yyyy")</f>
        <v>2015</v>
      </c>
      <c r="R517" s="2" t="str">
        <f>TEXT(Table13[[#This Row],[Order Date]], "mmmm yyyy")</f>
        <v>April 2015</v>
      </c>
      <c r="S517" s="2">
        <v>42100</v>
      </c>
      <c r="T517" s="1" t="s">
        <v>21</v>
      </c>
      <c r="U517" s="1">
        <f>Table13[[#This Row],[Ship Date]]-Table13[[#This Row],[Order Date]]</f>
        <v>2</v>
      </c>
      <c r="V517" s="1" t="str">
        <f>IF(Table13[[#This Row],[Days to Ship]]&lt;=1, "Fast", IF(Table13[[#This Row],[Days to Ship]]&lt;=3, "Meduim", "High"))</f>
        <v>Meduim</v>
      </c>
      <c r="W517" s="1">
        <v>26003</v>
      </c>
      <c r="X517" s="1" t="s">
        <v>32</v>
      </c>
      <c r="Y517" s="1" t="s">
        <v>470</v>
      </c>
      <c r="Z517" s="1" t="s">
        <v>356</v>
      </c>
      <c r="AA517" s="1" t="s">
        <v>2244</v>
      </c>
      <c r="AB517" s="1" t="s">
        <v>58</v>
      </c>
      <c r="AC517" s="1" t="s">
        <v>119</v>
      </c>
      <c r="AD517" s="1" t="s">
        <v>81</v>
      </c>
      <c r="AE517" s="1" t="s">
        <v>53</v>
      </c>
      <c r="AF517" s="1"/>
      <c r="AK517" s="1"/>
    </row>
    <row r="518" spans="1:37" x14ac:dyDescent="0.35">
      <c r="A518" s="1">
        <v>915</v>
      </c>
      <c r="B518" s="1" t="str">
        <f>VLOOKUP(Table13[[#This Row],[Customer ID]],'Customer Lookup'!A:B,2,)</f>
        <v>Carol Sherrill</v>
      </c>
      <c r="C518" s="1">
        <v>86356</v>
      </c>
      <c r="D518" s="1" t="str">
        <f>_xlfn.XLOOKUP(Table13[[#This Row],[Product Sub-Category]],'Product Lookup'!A:A,'Product Lookup'!B:B)</f>
        <v>Chairs</v>
      </c>
      <c r="E518" s="1">
        <v>1</v>
      </c>
      <c r="F518" s="4">
        <v>350.98</v>
      </c>
      <c r="G518" s="4">
        <f>Table13[[#This Row],[Unit Price]]*Table13[[#This Row],[Quantity ordered]]</f>
        <v>350.98</v>
      </c>
      <c r="H518" s="1">
        <v>0.1</v>
      </c>
      <c r="I518" s="5">
        <v>0.1</v>
      </c>
      <c r="J5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18" s="6">
        <f>Table13[[#This Row],[Total Price(Before Discount)]]*Table13[[#This Row],[Discount]]</f>
        <v>35.098000000000006</v>
      </c>
      <c r="L518" s="6">
        <f>Table13[[#This Row],[Total Price(Before Discount)]]-Table13[[#This Row],[Discount Amount]]</f>
        <v>315.88200000000001</v>
      </c>
      <c r="M518" s="6" t="str">
        <f>IF(Table13[[#This Row],[Total Price(After Discount)]]&gt;=5000, "High Order", "Low order")</f>
        <v>Low order</v>
      </c>
      <c r="N518" s="2">
        <v>42008</v>
      </c>
      <c r="O518" s="2" t="str">
        <f>TEXT(Table13[[#This Row],[Order Date]],"dddd")</f>
        <v>Sunday</v>
      </c>
      <c r="P518" s="2" t="str">
        <f>TEXT(Table13[[#This Row],[Order Date]],"mmmm")</f>
        <v>January</v>
      </c>
      <c r="Q518" s="2" t="str">
        <f>TEXT(Table13[[#This Row],[Order Date]],"yyyy")</f>
        <v>2015</v>
      </c>
      <c r="R518" s="2" t="str">
        <f>TEXT(Table13[[#This Row],[Order Date]], "mmmm yyyy")</f>
        <v>January 2015</v>
      </c>
      <c r="S518" s="2">
        <v>42009</v>
      </c>
      <c r="T518" s="1" t="s">
        <v>21</v>
      </c>
      <c r="U518" s="1">
        <f>Table13[[#This Row],[Ship Date]]-Table13[[#This Row],[Order Date]]</f>
        <v>1</v>
      </c>
      <c r="V518" s="1" t="str">
        <f>IF(Table13[[#This Row],[Days to Ship]]&lt;=1, "Fast", IF(Table13[[#This Row],[Days to Ship]]&lt;=3, "Meduim", "High"))</f>
        <v>Fast</v>
      </c>
      <c r="W518" s="1">
        <v>77803</v>
      </c>
      <c r="X518" s="1" t="s">
        <v>22</v>
      </c>
      <c r="Y518" s="1" t="s">
        <v>471</v>
      </c>
      <c r="Z518" s="1" t="s">
        <v>112</v>
      </c>
      <c r="AA518" s="1" t="s">
        <v>2244</v>
      </c>
      <c r="AB518" s="1" t="s">
        <v>34</v>
      </c>
      <c r="AC518" s="1" t="s">
        <v>35</v>
      </c>
      <c r="AD518" s="1" t="s">
        <v>42</v>
      </c>
      <c r="AE518" s="1" t="s">
        <v>36</v>
      </c>
      <c r="AF518" s="1"/>
      <c r="AK518" s="1"/>
    </row>
    <row r="519" spans="1:37" x14ac:dyDescent="0.35">
      <c r="A519" s="1">
        <v>916</v>
      </c>
      <c r="B519" s="1" t="str">
        <f>VLOOKUP(Table13[[#This Row],[Customer ID]],'Customer Lookup'!A:B,2,)</f>
        <v>Marion Wilcox</v>
      </c>
      <c r="C519" s="1">
        <v>86357</v>
      </c>
      <c r="D519" s="1" t="str">
        <f>_xlfn.XLOOKUP(Table13[[#This Row],[Product Sub-Category]],'Product Lookup'!A:A,'Product Lookup'!B:B)</f>
        <v>Storage</v>
      </c>
      <c r="E519" s="1">
        <v>3</v>
      </c>
      <c r="F519" s="4">
        <v>161.55000000000001</v>
      </c>
      <c r="G519" s="4">
        <f>Table13[[#This Row],[Unit Price]]*Table13[[#This Row],[Quantity ordered]]</f>
        <v>484.65000000000003</v>
      </c>
      <c r="H519" s="1">
        <v>0.1</v>
      </c>
      <c r="I519" s="5">
        <v>0.1</v>
      </c>
      <c r="J5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19" s="6">
        <f>Table13[[#This Row],[Total Price(Before Discount)]]*Table13[[#This Row],[Discount]]</f>
        <v>48.465000000000003</v>
      </c>
      <c r="L519" s="6">
        <f>Table13[[#This Row],[Total Price(Before Discount)]]-Table13[[#This Row],[Discount Amount]]</f>
        <v>436.18500000000006</v>
      </c>
      <c r="M519" s="6" t="str">
        <f>IF(Table13[[#This Row],[Total Price(After Discount)]]&gt;=5000, "High Order", "Low order")</f>
        <v>Low order</v>
      </c>
      <c r="N519" s="2">
        <v>42008</v>
      </c>
      <c r="O519" s="2" t="str">
        <f>TEXT(Table13[[#This Row],[Order Date]],"dddd")</f>
        <v>Sunday</v>
      </c>
      <c r="P519" s="2" t="str">
        <f>TEXT(Table13[[#This Row],[Order Date]],"mmmm")</f>
        <v>January</v>
      </c>
      <c r="Q519" s="2" t="str">
        <f>TEXT(Table13[[#This Row],[Order Date]],"yyyy")</f>
        <v>2015</v>
      </c>
      <c r="R519" s="2" t="str">
        <f>TEXT(Table13[[#This Row],[Order Date]], "mmmm yyyy")</f>
        <v>January 2015</v>
      </c>
      <c r="S519" s="2">
        <v>42015</v>
      </c>
      <c r="T519" s="1" t="s">
        <v>98</v>
      </c>
      <c r="U519" s="1">
        <f>Table13[[#This Row],[Ship Date]]-Table13[[#This Row],[Order Date]]</f>
        <v>7</v>
      </c>
      <c r="V519" s="1" t="str">
        <f>IF(Table13[[#This Row],[Days to Ship]]&lt;=1, "Fast", IF(Table13[[#This Row],[Days to Ship]]&lt;=3, "Meduim", "High"))</f>
        <v>High</v>
      </c>
      <c r="W519" s="1">
        <v>76028</v>
      </c>
      <c r="X519" s="1" t="s">
        <v>32</v>
      </c>
      <c r="Y519" s="1" t="s">
        <v>472</v>
      </c>
      <c r="Z519" s="1" t="s">
        <v>112</v>
      </c>
      <c r="AA519" s="1" t="s">
        <v>1097</v>
      </c>
      <c r="AB519" s="1" t="s">
        <v>58</v>
      </c>
      <c r="AC519" s="1" t="s">
        <v>119</v>
      </c>
      <c r="AD519" s="1" t="s">
        <v>81</v>
      </c>
      <c r="AE519" s="1" t="s">
        <v>53</v>
      </c>
      <c r="AF519" s="1"/>
      <c r="AK519" s="1"/>
    </row>
    <row r="520" spans="1:37" x14ac:dyDescent="0.35">
      <c r="A520" s="1">
        <v>918</v>
      </c>
      <c r="B520" s="1" t="str">
        <f>VLOOKUP(Table13[[#This Row],[Customer ID]],'Customer Lookup'!A:B,2,)</f>
        <v>Kerry Jernigan</v>
      </c>
      <c r="C520" s="1">
        <v>90492</v>
      </c>
      <c r="D520" s="1" t="str">
        <f>_xlfn.XLOOKUP(Table13[[#This Row],[Product Sub-Category]],'Product Lookup'!A:A,'Product Lookup'!B:B)</f>
        <v>Storage</v>
      </c>
      <c r="E520" s="1">
        <v>2</v>
      </c>
      <c r="F520" s="4">
        <v>35.51</v>
      </c>
      <c r="G520" s="4">
        <f>Table13[[#This Row],[Unit Price]]*Table13[[#This Row],[Quantity ordered]]</f>
        <v>71.02</v>
      </c>
      <c r="H520" s="1">
        <v>0.05</v>
      </c>
      <c r="I520" s="5">
        <v>0.05</v>
      </c>
      <c r="J5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0" s="6">
        <f>Table13[[#This Row],[Total Price(Before Discount)]]*Table13[[#This Row],[Discount]]</f>
        <v>3.5510000000000002</v>
      </c>
      <c r="L520" s="6">
        <f>Table13[[#This Row],[Total Price(Before Discount)]]-Table13[[#This Row],[Discount Amount]]</f>
        <v>67.468999999999994</v>
      </c>
      <c r="M520" s="6" t="str">
        <f>IF(Table13[[#This Row],[Total Price(After Discount)]]&gt;=5000, "High Order", "Low order")</f>
        <v>Low order</v>
      </c>
      <c r="N520" s="2">
        <v>42106</v>
      </c>
      <c r="O520" s="2" t="str">
        <f>TEXT(Table13[[#This Row],[Order Date]],"dddd")</f>
        <v>Sunday</v>
      </c>
      <c r="P520" s="2" t="str">
        <f>TEXT(Table13[[#This Row],[Order Date]],"mmmm")</f>
        <v>April</v>
      </c>
      <c r="Q520" s="2" t="str">
        <f>TEXT(Table13[[#This Row],[Order Date]],"yyyy")</f>
        <v>2015</v>
      </c>
      <c r="R520" s="2" t="str">
        <f>TEXT(Table13[[#This Row],[Order Date]], "mmmm yyyy")</f>
        <v>April 2015</v>
      </c>
      <c r="S520" s="2">
        <v>42108</v>
      </c>
      <c r="T520" s="1" t="s">
        <v>21</v>
      </c>
      <c r="U520" s="1">
        <f>Table13[[#This Row],[Ship Date]]-Table13[[#This Row],[Order Date]]</f>
        <v>2</v>
      </c>
      <c r="V520" s="1" t="str">
        <f>IF(Table13[[#This Row],[Days to Ship]]&lt;=1, "Fast", IF(Table13[[#This Row],[Days to Ship]]&lt;=3, "Meduim", "High"))</f>
        <v>Meduim</v>
      </c>
      <c r="W520" s="1">
        <v>91730</v>
      </c>
      <c r="X520" s="1" t="s">
        <v>32</v>
      </c>
      <c r="Y520" s="1" t="s">
        <v>399</v>
      </c>
      <c r="Z520" s="1" t="s">
        <v>37</v>
      </c>
      <c r="AA520" s="1" t="s">
        <v>1097</v>
      </c>
      <c r="AB520" s="1" t="s">
        <v>58</v>
      </c>
      <c r="AC520" s="1" t="s">
        <v>119</v>
      </c>
      <c r="AD520" s="1" t="s">
        <v>104</v>
      </c>
      <c r="AE520" s="1" t="s">
        <v>53</v>
      </c>
      <c r="AF520" s="1"/>
      <c r="AK520" s="1"/>
    </row>
    <row r="521" spans="1:37" x14ac:dyDescent="0.35">
      <c r="A521" s="1">
        <v>918</v>
      </c>
      <c r="B521" s="1" t="str">
        <f>VLOOKUP(Table13[[#This Row],[Customer ID]],'Customer Lookup'!A:B,2,)</f>
        <v>Kerry Jernigan</v>
      </c>
      <c r="C521" s="1">
        <v>90493</v>
      </c>
      <c r="D521" s="1" t="str">
        <f>_xlfn.XLOOKUP(Table13[[#This Row],[Product Sub-Category]],'Product Lookup'!A:A,'Product Lookup'!B:B)</f>
        <v>Bookcases</v>
      </c>
      <c r="E521" s="1">
        <v>39</v>
      </c>
      <c r="F521" s="4">
        <v>58.14</v>
      </c>
      <c r="G521" s="4">
        <f>Table13[[#This Row],[Unit Price]]*Table13[[#This Row],[Quantity ordered]]</f>
        <v>2267.46</v>
      </c>
      <c r="H521" s="1">
        <v>0.05</v>
      </c>
      <c r="I521" s="5">
        <v>0.05</v>
      </c>
      <c r="J5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1" s="6">
        <f>Table13[[#This Row],[Total Price(Before Discount)]]*Table13[[#This Row],[Discount]]</f>
        <v>113.373</v>
      </c>
      <c r="L521" s="6">
        <f>Table13[[#This Row],[Total Price(Before Discount)]]-Table13[[#This Row],[Discount Amount]]</f>
        <v>2154.087</v>
      </c>
      <c r="M521" s="6" t="str">
        <f>IF(Table13[[#This Row],[Total Price(After Discount)]]&gt;=5000, "High Order", "Low order")</f>
        <v>Low order</v>
      </c>
      <c r="N521" s="2">
        <v>42144</v>
      </c>
      <c r="O521" s="2" t="str">
        <f>TEXT(Table13[[#This Row],[Order Date]],"dddd")</f>
        <v>Wednesday</v>
      </c>
      <c r="P521" s="2" t="str">
        <f>TEXT(Table13[[#This Row],[Order Date]],"mmmm")</f>
        <v>May</v>
      </c>
      <c r="Q521" s="2" t="str">
        <f>TEXT(Table13[[#This Row],[Order Date]],"yyyy")</f>
        <v>2015</v>
      </c>
      <c r="R521" s="2" t="str">
        <f>TEXT(Table13[[#This Row],[Order Date]], "mmmm yyyy")</f>
        <v>May 2015</v>
      </c>
      <c r="S521" s="2">
        <v>42145</v>
      </c>
      <c r="T521" s="1" t="s">
        <v>41</v>
      </c>
      <c r="U521" s="1">
        <f>Table13[[#This Row],[Ship Date]]-Table13[[#This Row],[Order Date]]</f>
        <v>1</v>
      </c>
      <c r="V521" s="1" t="str">
        <f>IF(Table13[[#This Row],[Days to Ship]]&lt;=1, "Fast", IF(Table13[[#This Row],[Days to Ship]]&lt;=3, "Meduim", "High"))</f>
        <v>Fast</v>
      </c>
      <c r="W521" s="1">
        <v>91730</v>
      </c>
      <c r="X521" s="1" t="s">
        <v>22</v>
      </c>
      <c r="Y521" s="1" t="s">
        <v>399</v>
      </c>
      <c r="Z521" s="1" t="s">
        <v>37</v>
      </c>
      <c r="AA521" s="1" t="s">
        <v>1097</v>
      </c>
      <c r="AB521" s="1" t="s">
        <v>34</v>
      </c>
      <c r="AC521" s="1" t="s">
        <v>151</v>
      </c>
      <c r="AD521" s="1" t="s">
        <v>81</v>
      </c>
      <c r="AE521" s="1" t="s">
        <v>108</v>
      </c>
      <c r="AF521" s="1"/>
      <c r="AK521" s="1"/>
    </row>
    <row r="522" spans="1:37" x14ac:dyDescent="0.35">
      <c r="A522" s="1">
        <v>919</v>
      </c>
      <c r="B522" s="1" t="str">
        <f>VLOOKUP(Table13[[#This Row],[Customer ID]],'Customer Lookup'!A:B,2,)</f>
        <v>Tracy Livingston</v>
      </c>
      <c r="C522" s="1">
        <v>90492</v>
      </c>
      <c r="D522" s="1" t="str">
        <f>_xlfn.XLOOKUP(Table13[[#This Row],[Product Sub-Category]],'Product Lookup'!A:A,'Product Lookup'!B:B)</f>
        <v>Scissors</v>
      </c>
      <c r="E522" s="1">
        <v>6</v>
      </c>
      <c r="F522" s="4">
        <v>8.34</v>
      </c>
      <c r="G522" s="4">
        <f>Table13[[#This Row],[Unit Price]]*Table13[[#This Row],[Quantity ordered]]</f>
        <v>50.04</v>
      </c>
      <c r="H522" s="1">
        <v>0.05</v>
      </c>
      <c r="I522" s="5">
        <v>0.05</v>
      </c>
      <c r="J5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2" s="6">
        <f>Table13[[#This Row],[Total Price(Before Discount)]]*Table13[[#This Row],[Discount]]</f>
        <v>2.5020000000000002</v>
      </c>
      <c r="L522" s="6">
        <f>Table13[[#This Row],[Total Price(Before Discount)]]-Table13[[#This Row],[Discount Amount]]</f>
        <v>47.537999999999997</v>
      </c>
      <c r="M522" s="6" t="str">
        <f>IF(Table13[[#This Row],[Total Price(After Discount)]]&gt;=5000, "High Order", "Low order")</f>
        <v>Low order</v>
      </c>
      <c r="N522" s="2">
        <v>42106</v>
      </c>
      <c r="O522" s="2" t="str">
        <f>TEXT(Table13[[#This Row],[Order Date]],"dddd")</f>
        <v>Sunday</v>
      </c>
      <c r="P522" s="2" t="str">
        <f>TEXT(Table13[[#This Row],[Order Date]],"mmmm")</f>
        <v>April</v>
      </c>
      <c r="Q522" s="2" t="str">
        <f>TEXT(Table13[[#This Row],[Order Date]],"yyyy")</f>
        <v>2015</v>
      </c>
      <c r="R522" s="2" t="str">
        <f>TEXT(Table13[[#This Row],[Order Date]], "mmmm yyyy")</f>
        <v>April 2015</v>
      </c>
      <c r="S522" s="2">
        <v>42106</v>
      </c>
      <c r="T522" s="1" t="s">
        <v>21</v>
      </c>
      <c r="U522" s="1">
        <f>Table13[[#This Row],[Ship Date]]-Table13[[#This Row],[Order Date]]</f>
        <v>0</v>
      </c>
      <c r="V522" s="1" t="str">
        <f>IF(Table13[[#This Row],[Days to Ship]]&lt;=1, "Fast", IF(Table13[[#This Row],[Days to Ship]]&lt;=3, "Meduim", "High"))</f>
        <v>Fast</v>
      </c>
      <c r="W522" s="1">
        <v>96003</v>
      </c>
      <c r="X522" s="1" t="s">
        <v>32</v>
      </c>
      <c r="Y522" s="1" t="s">
        <v>473</v>
      </c>
      <c r="Z522" s="1" t="s">
        <v>37</v>
      </c>
      <c r="AA522" s="1" t="s">
        <v>1097</v>
      </c>
      <c r="AB522" s="1" t="s">
        <v>58</v>
      </c>
      <c r="AC522" s="1" t="s">
        <v>2239</v>
      </c>
      <c r="AD522" s="1" t="s">
        <v>104</v>
      </c>
      <c r="AE522" s="1" t="s">
        <v>44</v>
      </c>
      <c r="AF522" s="1"/>
      <c r="AK522" s="1"/>
    </row>
    <row r="523" spans="1:37" x14ac:dyDescent="0.35">
      <c r="A523" s="1">
        <v>920</v>
      </c>
      <c r="B523" s="1" t="str">
        <f>VLOOKUP(Table13[[#This Row],[Customer ID]],'Customer Lookup'!A:B,2,)</f>
        <v>Jessie Kelly</v>
      </c>
      <c r="C523" s="1">
        <v>90491</v>
      </c>
      <c r="D523" s="1" t="str">
        <f>_xlfn.XLOOKUP(Table13[[#This Row],[Product Sub-Category]],'Product Lookup'!A:A,'Product Lookup'!B:B)</f>
        <v>Computer Peripherals</v>
      </c>
      <c r="E523" s="1">
        <v>9</v>
      </c>
      <c r="F523" s="4">
        <v>15.98</v>
      </c>
      <c r="G523" s="4">
        <f>Table13[[#This Row],[Unit Price]]*Table13[[#This Row],[Quantity ordered]]</f>
        <v>143.82</v>
      </c>
      <c r="H523" s="1">
        <v>0.05</v>
      </c>
      <c r="I523" s="5">
        <v>0.05</v>
      </c>
      <c r="J5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3" s="6">
        <f>Table13[[#This Row],[Total Price(Before Discount)]]*Table13[[#This Row],[Discount]]</f>
        <v>7.1909999999999998</v>
      </c>
      <c r="L523" s="6">
        <f>Table13[[#This Row],[Total Price(Before Discount)]]-Table13[[#This Row],[Discount Amount]]</f>
        <v>136.62899999999999</v>
      </c>
      <c r="M523" s="6" t="str">
        <f>IF(Table13[[#This Row],[Total Price(After Discount)]]&gt;=5000, "High Order", "Low order")</f>
        <v>Low order</v>
      </c>
      <c r="N523" s="2">
        <v>42090</v>
      </c>
      <c r="O523" s="2" t="str">
        <f>TEXT(Table13[[#This Row],[Order Date]],"dddd")</f>
        <v>Friday</v>
      </c>
      <c r="P523" s="2" t="str">
        <f>TEXT(Table13[[#This Row],[Order Date]],"mmmm")</f>
        <v>March</v>
      </c>
      <c r="Q523" s="2" t="str">
        <f>TEXT(Table13[[#This Row],[Order Date]],"yyyy")</f>
        <v>2015</v>
      </c>
      <c r="R523" s="2" t="str">
        <f>TEXT(Table13[[#This Row],[Order Date]], "mmmm yyyy")</f>
        <v>March 2015</v>
      </c>
      <c r="S523" s="2">
        <v>42095</v>
      </c>
      <c r="T523" s="1" t="s">
        <v>98</v>
      </c>
      <c r="U523" s="1">
        <f>Table13[[#This Row],[Ship Date]]-Table13[[#This Row],[Order Date]]</f>
        <v>5</v>
      </c>
      <c r="V523" s="1" t="str">
        <f>IF(Table13[[#This Row],[Days to Ship]]&lt;=1, "Fast", IF(Table13[[#This Row],[Days to Ship]]&lt;=3, "Meduim", "High"))</f>
        <v>High</v>
      </c>
      <c r="W523" s="1">
        <v>92374</v>
      </c>
      <c r="X523" s="1" t="s">
        <v>32</v>
      </c>
      <c r="Y523" s="1" t="s">
        <v>474</v>
      </c>
      <c r="Z523" s="1" t="s">
        <v>37</v>
      </c>
      <c r="AA523" s="1" t="s">
        <v>1097</v>
      </c>
      <c r="AB523" s="1" t="s">
        <v>73</v>
      </c>
      <c r="AC523" s="1" t="s">
        <v>144</v>
      </c>
      <c r="AD523" s="1" t="s">
        <v>81</v>
      </c>
      <c r="AE523" s="1" t="s">
        <v>53</v>
      </c>
      <c r="AF523" s="1"/>
      <c r="AK523" s="1"/>
    </row>
    <row r="524" spans="1:37" x14ac:dyDescent="0.35">
      <c r="A524" s="1">
        <v>920</v>
      </c>
      <c r="B524" s="1" t="str">
        <f>VLOOKUP(Table13[[#This Row],[Customer ID]],'Customer Lookup'!A:B,2,)</f>
        <v>Jessie Kelly</v>
      </c>
      <c r="C524" s="1">
        <v>90492</v>
      </c>
      <c r="D524" s="1" t="str">
        <f>_xlfn.XLOOKUP(Table13[[#This Row],[Product Sub-Category]],'Product Lookup'!A:A,'Product Lookup'!B:B)</f>
        <v>Binders</v>
      </c>
      <c r="E524" s="1">
        <v>9</v>
      </c>
      <c r="F524" s="4">
        <v>8.0399999999999991</v>
      </c>
      <c r="G524" s="4">
        <f>Table13[[#This Row],[Unit Price]]*Table13[[#This Row],[Quantity ordered]]</f>
        <v>72.359999999999985</v>
      </c>
      <c r="H524" s="1">
        <v>0.05</v>
      </c>
      <c r="I524" s="5">
        <v>0.05</v>
      </c>
      <c r="J5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4" s="6">
        <f>Table13[[#This Row],[Total Price(Before Discount)]]*Table13[[#This Row],[Discount]]</f>
        <v>3.6179999999999994</v>
      </c>
      <c r="L524" s="6">
        <f>Table13[[#This Row],[Total Price(Before Discount)]]-Table13[[#This Row],[Discount Amount]]</f>
        <v>68.74199999999999</v>
      </c>
      <c r="M524" s="6" t="str">
        <f>IF(Table13[[#This Row],[Total Price(After Discount)]]&gt;=5000, "High Order", "Low order")</f>
        <v>Low order</v>
      </c>
      <c r="N524" s="2">
        <v>42106</v>
      </c>
      <c r="O524" s="2" t="str">
        <f>TEXT(Table13[[#This Row],[Order Date]],"dddd")</f>
        <v>Sunday</v>
      </c>
      <c r="P524" s="2" t="str">
        <f>TEXT(Table13[[#This Row],[Order Date]],"mmmm")</f>
        <v>April</v>
      </c>
      <c r="Q524" s="2" t="str">
        <f>TEXT(Table13[[#This Row],[Order Date]],"yyyy")</f>
        <v>2015</v>
      </c>
      <c r="R524" s="2" t="str">
        <f>TEXT(Table13[[#This Row],[Order Date]], "mmmm yyyy")</f>
        <v>April 2015</v>
      </c>
      <c r="S524" s="2">
        <v>42108</v>
      </c>
      <c r="T524" s="1" t="s">
        <v>21</v>
      </c>
      <c r="U524" s="1">
        <f>Table13[[#This Row],[Ship Date]]-Table13[[#This Row],[Order Date]]</f>
        <v>2</v>
      </c>
      <c r="V524" s="1" t="str">
        <f>IF(Table13[[#This Row],[Days to Ship]]&lt;=1, "Fast", IF(Table13[[#This Row],[Days to Ship]]&lt;=3, "Meduim", "High"))</f>
        <v>Meduim</v>
      </c>
      <c r="W524" s="1">
        <v>92374</v>
      </c>
      <c r="X524" s="1" t="s">
        <v>32</v>
      </c>
      <c r="Y524" s="1" t="s">
        <v>474</v>
      </c>
      <c r="Z524" s="1" t="s">
        <v>37</v>
      </c>
      <c r="AA524" s="1" t="s">
        <v>1097</v>
      </c>
      <c r="AB524" s="1" t="s">
        <v>58</v>
      </c>
      <c r="AC524" s="1" t="s">
        <v>2236</v>
      </c>
      <c r="AD524" s="1" t="s">
        <v>104</v>
      </c>
      <c r="AE524" s="1" t="s">
        <v>53</v>
      </c>
      <c r="AF524" s="1"/>
      <c r="AK524" s="1"/>
    </row>
    <row r="525" spans="1:37" x14ac:dyDescent="0.35">
      <c r="A525" s="1">
        <v>922</v>
      </c>
      <c r="B525" s="1" t="str">
        <f>VLOOKUP(Table13[[#This Row],[Customer ID]],'Customer Lookup'!A:B,2,)</f>
        <v>Dolores Abrams</v>
      </c>
      <c r="C525" s="1">
        <v>87135</v>
      </c>
      <c r="D525" s="1" t="str">
        <f>_xlfn.XLOOKUP(Table13[[#This Row],[Product Sub-Category]],'Product Lookup'!A:A,'Product Lookup'!B:B)</f>
        <v>Telephones</v>
      </c>
      <c r="E525" s="1">
        <v>14</v>
      </c>
      <c r="F525" s="4">
        <v>65.989999999999995</v>
      </c>
      <c r="G525" s="4">
        <f>Table13[[#This Row],[Unit Price]]*Table13[[#This Row],[Quantity ordered]]</f>
        <v>923.8599999999999</v>
      </c>
      <c r="H525" s="1">
        <v>0.05</v>
      </c>
      <c r="I525" s="5">
        <v>0.05</v>
      </c>
      <c r="J5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5" s="6">
        <f>Table13[[#This Row],[Total Price(Before Discount)]]*Table13[[#This Row],[Discount]]</f>
        <v>46.192999999999998</v>
      </c>
      <c r="L525" s="6">
        <f>Table13[[#This Row],[Total Price(Before Discount)]]-Table13[[#This Row],[Discount Amount]]</f>
        <v>877.66699999999992</v>
      </c>
      <c r="M525" s="6" t="str">
        <f>IF(Table13[[#This Row],[Total Price(After Discount)]]&gt;=5000, "High Order", "Low order")</f>
        <v>Low order</v>
      </c>
      <c r="N525" s="2">
        <v>42144</v>
      </c>
      <c r="O525" s="2" t="str">
        <f>TEXT(Table13[[#This Row],[Order Date]],"dddd")</f>
        <v>Wednesday</v>
      </c>
      <c r="P525" s="2" t="str">
        <f>TEXT(Table13[[#This Row],[Order Date]],"mmmm")</f>
        <v>May</v>
      </c>
      <c r="Q525" s="2" t="str">
        <f>TEXT(Table13[[#This Row],[Order Date]],"yyyy")</f>
        <v>2015</v>
      </c>
      <c r="R525" s="2" t="str">
        <f>TEXT(Table13[[#This Row],[Order Date]], "mmmm yyyy")</f>
        <v>May 2015</v>
      </c>
      <c r="S525" s="2">
        <v>42145</v>
      </c>
      <c r="T525" s="1" t="s">
        <v>31</v>
      </c>
      <c r="U525" s="1">
        <f>Table13[[#This Row],[Ship Date]]-Table13[[#This Row],[Order Date]]</f>
        <v>1</v>
      </c>
      <c r="V525" s="1" t="str">
        <f>IF(Table13[[#This Row],[Days to Ship]]&lt;=1, "Fast", IF(Table13[[#This Row],[Days to Ship]]&lt;=3, "Meduim", "High"))</f>
        <v>Fast</v>
      </c>
      <c r="W525" s="1">
        <v>91730</v>
      </c>
      <c r="X525" s="1" t="s">
        <v>22</v>
      </c>
      <c r="Y525" s="1" t="s">
        <v>399</v>
      </c>
      <c r="Z525" s="1" t="s">
        <v>37</v>
      </c>
      <c r="AA525" s="1" t="s">
        <v>2243</v>
      </c>
      <c r="AB525" s="1" t="s">
        <v>73</v>
      </c>
      <c r="AC525" s="1" t="s">
        <v>2234</v>
      </c>
      <c r="AD525" s="1" t="s">
        <v>51</v>
      </c>
      <c r="AE525" s="1" t="s">
        <v>53</v>
      </c>
      <c r="AF525" s="1"/>
      <c r="AK525" s="1"/>
    </row>
    <row r="526" spans="1:37" x14ac:dyDescent="0.35">
      <c r="A526" s="1">
        <v>925</v>
      </c>
      <c r="B526" s="1" t="str">
        <f>VLOOKUP(Table13[[#This Row],[Customer ID]],'Customer Lookup'!A:B,2,)</f>
        <v>Ruth Dudley</v>
      </c>
      <c r="C526" s="1">
        <v>87134</v>
      </c>
      <c r="D526" s="1" t="str">
        <f>_xlfn.XLOOKUP(Table13[[#This Row],[Product Sub-Category]],'Product Lookup'!A:A,'Product Lookup'!B:B)</f>
        <v>Rubber Bands</v>
      </c>
      <c r="E526" s="1">
        <v>7</v>
      </c>
      <c r="F526" s="4">
        <v>2.1800000000000002</v>
      </c>
      <c r="G526" s="4">
        <f>Table13[[#This Row],[Unit Price]]*Table13[[#This Row],[Quantity ordered]]</f>
        <v>15.260000000000002</v>
      </c>
      <c r="H526" s="1">
        <v>0.05</v>
      </c>
      <c r="I526" s="5">
        <v>0.05</v>
      </c>
      <c r="J5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6" s="6">
        <f>Table13[[#This Row],[Total Price(Before Discount)]]*Table13[[#This Row],[Discount]]</f>
        <v>0.76300000000000012</v>
      </c>
      <c r="L526" s="6">
        <f>Table13[[#This Row],[Total Price(Before Discount)]]-Table13[[#This Row],[Discount Amount]]</f>
        <v>14.497000000000002</v>
      </c>
      <c r="M526" s="6" t="str">
        <f>IF(Table13[[#This Row],[Total Price(After Discount)]]&gt;=5000, "High Order", "Low order")</f>
        <v>Low order</v>
      </c>
      <c r="N526" s="2">
        <v>42100</v>
      </c>
      <c r="O526" s="2" t="str">
        <f>TEXT(Table13[[#This Row],[Order Date]],"dddd")</f>
        <v>Monday</v>
      </c>
      <c r="P526" s="2" t="str">
        <f>TEXT(Table13[[#This Row],[Order Date]],"mmmm")</f>
        <v>April</v>
      </c>
      <c r="Q526" s="2" t="str">
        <f>TEXT(Table13[[#This Row],[Order Date]],"yyyy")</f>
        <v>2015</v>
      </c>
      <c r="R526" s="2" t="str">
        <f>TEXT(Table13[[#This Row],[Order Date]], "mmmm yyyy")</f>
        <v>April 2015</v>
      </c>
      <c r="S526" s="2">
        <v>42100</v>
      </c>
      <c r="T526" s="1" t="s">
        <v>41</v>
      </c>
      <c r="U526" s="1">
        <f>Table13[[#This Row],[Ship Date]]-Table13[[#This Row],[Order Date]]</f>
        <v>0</v>
      </c>
      <c r="V526" s="1" t="str">
        <f>IF(Table13[[#This Row],[Days to Ship]]&lt;=1, "Fast", IF(Table13[[#This Row],[Days to Ship]]&lt;=3, "Meduim", "High"))</f>
        <v>Fast</v>
      </c>
      <c r="W526" s="1">
        <v>4330</v>
      </c>
      <c r="X526" s="1" t="s">
        <v>32</v>
      </c>
      <c r="Y526" s="1" t="s">
        <v>475</v>
      </c>
      <c r="Z526" s="1" t="s">
        <v>147</v>
      </c>
      <c r="AA526" s="1" t="s">
        <v>2243</v>
      </c>
      <c r="AB526" s="1" t="s">
        <v>58</v>
      </c>
      <c r="AC526" s="1" t="s">
        <v>60</v>
      </c>
      <c r="AD526" s="1" t="s">
        <v>51</v>
      </c>
      <c r="AE526" s="1" t="s">
        <v>26</v>
      </c>
      <c r="AF526" s="1"/>
      <c r="AK526" s="1"/>
    </row>
    <row r="527" spans="1:37" x14ac:dyDescent="0.35">
      <c r="A527" s="1">
        <v>929</v>
      </c>
      <c r="B527" s="1" t="str">
        <f>VLOOKUP(Table13[[#This Row],[Customer ID]],'Customer Lookup'!A:B,2,)</f>
        <v>Calvin Conway</v>
      </c>
      <c r="C527" s="1">
        <v>87134</v>
      </c>
      <c r="D527" s="1" t="str">
        <f>_xlfn.XLOOKUP(Table13[[#This Row],[Product Sub-Category]],'Product Lookup'!A:A,'Product Lookup'!B:B)</f>
        <v>Bookcases</v>
      </c>
      <c r="E527" s="1">
        <v>10</v>
      </c>
      <c r="F527" s="4">
        <v>170.98</v>
      </c>
      <c r="G527" s="4">
        <f>Table13[[#This Row],[Unit Price]]*Table13[[#This Row],[Quantity ordered]]</f>
        <v>1709.8</v>
      </c>
      <c r="H527" s="1">
        <v>0.1</v>
      </c>
      <c r="I527" s="5">
        <v>0.1</v>
      </c>
      <c r="J5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27" s="6">
        <f>Table13[[#This Row],[Total Price(Before Discount)]]*Table13[[#This Row],[Discount]]</f>
        <v>170.98000000000002</v>
      </c>
      <c r="L527" s="6">
        <f>Table13[[#This Row],[Total Price(Before Discount)]]-Table13[[#This Row],[Discount Amount]]</f>
        <v>1538.82</v>
      </c>
      <c r="M527" s="6" t="str">
        <f>IF(Table13[[#This Row],[Total Price(After Discount)]]&gt;=5000, "High Order", "Low order")</f>
        <v>Low order</v>
      </c>
      <c r="N527" s="2">
        <v>42100</v>
      </c>
      <c r="O527" s="2" t="str">
        <f>TEXT(Table13[[#This Row],[Order Date]],"dddd")</f>
        <v>Monday</v>
      </c>
      <c r="P527" s="2" t="str">
        <f>TEXT(Table13[[#This Row],[Order Date]],"mmmm")</f>
        <v>April</v>
      </c>
      <c r="Q527" s="2" t="str">
        <f>TEXT(Table13[[#This Row],[Order Date]],"yyyy")</f>
        <v>2015</v>
      </c>
      <c r="R527" s="2" t="str">
        <f>TEXT(Table13[[#This Row],[Order Date]], "mmmm yyyy")</f>
        <v>April 2015</v>
      </c>
      <c r="S527" s="2">
        <v>42102</v>
      </c>
      <c r="T527" s="1" t="s">
        <v>41</v>
      </c>
      <c r="U527" s="1">
        <f>Table13[[#This Row],[Ship Date]]-Table13[[#This Row],[Order Date]]</f>
        <v>2</v>
      </c>
      <c r="V527" s="1" t="str">
        <f>IF(Table13[[#This Row],[Days to Ship]]&lt;=1, "Fast", IF(Table13[[#This Row],[Days to Ship]]&lt;=3, "Meduim", "High"))</f>
        <v>Meduim</v>
      </c>
      <c r="W527" s="1">
        <v>8857</v>
      </c>
      <c r="X527" s="1" t="s">
        <v>22</v>
      </c>
      <c r="Y527" s="1" t="s">
        <v>476</v>
      </c>
      <c r="Z527" s="1" t="s">
        <v>46</v>
      </c>
      <c r="AA527" s="1" t="s">
        <v>1097</v>
      </c>
      <c r="AB527" s="1" t="s">
        <v>34</v>
      </c>
      <c r="AC527" s="1" t="s">
        <v>151</v>
      </c>
      <c r="AD527" s="1" t="s">
        <v>51</v>
      </c>
      <c r="AE527" s="1" t="s">
        <v>108</v>
      </c>
      <c r="AF527" s="1"/>
      <c r="AK527" s="1"/>
    </row>
    <row r="528" spans="1:37" x14ac:dyDescent="0.35">
      <c r="A528" s="1">
        <v>936</v>
      </c>
      <c r="B528" s="1" t="str">
        <f>VLOOKUP(Table13[[#This Row],[Customer ID]],'Customer Lookup'!A:B,2,)</f>
        <v>Robyn Garner</v>
      </c>
      <c r="C528" s="1">
        <v>90588</v>
      </c>
      <c r="D528" s="1" t="str">
        <f>_xlfn.XLOOKUP(Table13[[#This Row],[Product Sub-Category]],'Product Lookup'!A:A,'Product Lookup'!B:B)</f>
        <v>Paper</v>
      </c>
      <c r="E528" s="1">
        <v>1</v>
      </c>
      <c r="F528" s="4">
        <v>6.04</v>
      </c>
      <c r="G528" s="4">
        <f>Table13[[#This Row],[Unit Price]]*Table13[[#This Row],[Quantity ordered]]</f>
        <v>6.04</v>
      </c>
      <c r="H528" s="1">
        <v>0.05</v>
      </c>
      <c r="I528" s="5">
        <v>0.05</v>
      </c>
      <c r="J5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8" s="6">
        <f>Table13[[#This Row],[Total Price(Before Discount)]]*Table13[[#This Row],[Discount]]</f>
        <v>0.30200000000000005</v>
      </c>
      <c r="L528" s="6">
        <f>Table13[[#This Row],[Total Price(Before Discount)]]-Table13[[#This Row],[Discount Amount]]</f>
        <v>5.7379999999999995</v>
      </c>
      <c r="M528" s="6" t="str">
        <f>IF(Table13[[#This Row],[Total Price(After Discount)]]&gt;=5000, "High Order", "Low order")</f>
        <v>Low order</v>
      </c>
      <c r="N528" s="2">
        <v>42052</v>
      </c>
      <c r="O528" s="2" t="str">
        <f>TEXT(Table13[[#This Row],[Order Date]],"dddd")</f>
        <v>Tuesday</v>
      </c>
      <c r="P528" s="2" t="str">
        <f>TEXT(Table13[[#This Row],[Order Date]],"mmmm")</f>
        <v>February</v>
      </c>
      <c r="Q528" s="2" t="str">
        <f>TEXT(Table13[[#This Row],[Order Date]],"yyyy")</f>
        <v>2015</v>
      </c>
      <c r="R528" s="2" t="str">
        <f>TEXT(Table13[[#This Row],[Order Date]], "mmmm yyyy")</f>
        <v>February 2015</v>
      </c>
      <c r="S528" s="2">
        <v>42054</v>
      </c>
      <c r="T528" s="1" t="s">
        <v>41</v>
      </c>
      <c r="U528" s="1">
        <f>Table13[[#This Row],[Ship Date]]-Table13[[#This Row],[Order Date]]</f>
        <v>2</v>
      </c>
      <c r="V528" s="1" t="str">
        <f>IF(Table13[[#This Row],[Days to Ship]]&lt;=1, "Fast", IF(Table13[[#This Row],[Days to Ship]]&lt;=3, "Meduim", "High"))</f>
        <v>Meduim</v>
      </c>
      <c r="W528" s="1">
        <v>92374</v>
      </c>
      <c r="X528" s="1" t="s">
        <v>22</v>
      </c>
      <c r="Y528" s="1" t="s">
        <v>474</v>
      </c>
      <c r="Z528" s="1" t="s">
        <v>37</v>
      </c>
      <c r="AA528" s="1" t="s">
        <v>1097</v>
      </c>
      <c r="AB528" s="1" t="s">
        <v>58</v>
      </c>
      <c r="AC528" s="1" t="s">
        <v>83</v>
      </c>
      <c r="AD528" s="1" t="s">
        <v>81</v>
      </c>
      <c r="AE528" s="1" t="s">
        <v>26</v>
      </c>
      <c r="AF528" s="1"/>
      <c r="AK528" s="1"/>
    </row>
    <row r="529" spans="1:37" x14ac:dyDescent="0.35">
      <c r="A529" s="1">
        <v>936</v>
      </c>
      <c r="B529" s="1" t="str">
        <f>VLOOKUP(Table13[[#This Row],[Customer ID]],'Customer Lookup'!A:B,2,)</f>
        <v>Robyn Garner</v>
      </c>
      <c r="C529" s="1">
        <v>90589</v>
      </c>
      <c r="D529" s="1" t="str">
        <f>_xlfn.XLOOKUP(Table13[[#This Row],[Product Sub-Category]],'Product Lookup'!A:A,'Product Lookup'!B:B)</f>
        <v>Paper</v>
      </c>
      <c r="E529" s="1">
        <v>17</v>
      </c>
      <c r="F529" s="4">
        <v>5.98</v>
      </c>
      <c r="G529" s="4">
        <f>Table13[[#This Row],[Unit Price]]*Table13[[#This Row],[Quantity ordered]]</f>
        <v>101.66000000000001</v>
      </c>
      <c r="H529" s="1">
        <v>0.05</v>
      </c>
      <c r="I529" s="5">
        <v>0.05</v>
      </c>
      <c r="J5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9" s="6">
        <f>Table13[[#This Row],[Total Price(Before Discount)]]*Table13[[#This Row],[Discount]]</f>
        <v>5.0830000000000011</v>
      </c>
      <c r="L529" s="6">
        <f>Table13[[#This Row],[Total Price(Before Discount)]]-Table13[[#This Row],[Discount Amount]]</f>
        <v>96.577000000000012</v>
      </c>
      <c r="M529" s="6" t="str">
        <f>IF(Table13[[#This Row],[Total Price(After Discount)]]&gt;=5000, "High Order", "Low order")</f>
        <v>Low order</v>
      </c>
      <c r="N529" s="2">
        <v>42182</v>
      </c>
      <c r="O529" s="2" t="str">
        <f>TEXT(Table13[[#This Row],[Order Date]],"dddd")</f>
        <v>Saturday</v>
      </c>
      <c r="P529" s="2" t="str">
        <f>TEXT(Table13[[#This Row],[Order Date]],"mmmm")</f>
        <v>June</v>
      </c>
      <c r="Q529" s="2" t="str">
        <f>TEXT(Table13[[#This Row],[Order Date]],"yyyy")</f>
        <v>2015</v>
      </c>
      <c r="R529" s="2" t="str">
        <f>TEXT(Table13[[#This Row],[Order Date]], "mmmm yyyy")</f>
        <v>June 2015</v>
      </c>
      <c r="S529" s="2">
        <v>42182</v>
      </c>
      <c r="T529" s="1" t="s">
        <v>31</v>
      </c>
      <c r="U529" s="1">
        <f>Table13[[#This Row],[Ship Date]]-Table13[[#This Row],[Order Date]]</f>
        <v>0</v>
      </c>
      <c r="V529" s="1" t="str">
        <f>IF(Table13[[#This Row],[Days to Ship]]&lt;=1, "Fast", IF(Table13[[#This Row],[Days to Ship]]&lt;=3, "Meduim", "High"))</f>
        <v>Fast</v>
      </c>
      <c r="W529" s="1">
        <v>92374</v>
      </c>
      <c r="X529" s="1" t="s">
        <v>32</v>
      </c>
      <c r="Y529" s="1" t="s">
        <v>474</v>
      </c>
      <c r="Z529" s="1" t="s">
        <v>37</v>
      </c>
      <c r="AA529" s="1" t="s">
        <v>1097</v>
      </c>
      <c r="AB529" s="1" t="s">
        <v>58</v>
      </c>
      <c r="AC529" s="1" t="s">
        <v>83</v>
      </c>
      <c r="AD529" s="1" t="s">
        <v>81</v>
      </c>
      <c r="AE529" s="1" t="s">
        <v>53</v>
      </c>
      <c r="AF529" s="1"/>
      <c r="AK529" s="1"/>
    </row>
    <row r="530" spans="1:37" x14ac:dyDescent="0.35">
      <c r="A530" s="1">
        <v>937</v>
      </c>
      <c r="B530" s="1" t="str">
        <f>VLOOKUP(Table13[[#This Row],[Customer ID]],'Customer Lookup'!A:B,2,)</f>
        <v>Kelly Shaw</v>
      </c>
      <c r="C530" s="1">
        <v>90589</v>
      </c>
      <c r="D530" s="1" t="str">
        <f>_xlfn.XLOOKUP(Table13[[#This Row],[Product Sub-Category]],'Product Lookup'!A:A,'Product Lookup'!B:B)</f>
        <v>Telephones</v>
      </c>
      <c r="E530" s="1">
        <v>3</v>
      </c>
      <c r="F530" s="4">
        <v>65.989999999999995</v>
      </c>
      <c r="G530" s="4">
        <f>Table13[[#This Row],[Unit Price]]*Table13[[#This Row],[Quantity ordered]]</f>
        <v>197.96999999999997</v>
      </c>
      <c r="H530" s="1">
        <v>0.05</v>
      </c>
      <c r="I530" s="5">
        <v>0.05</v>
      </c>
      <c r="J5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0" s="6">
        <f>Table13[[#This Row],[Total Price(Before Discount)]]*Table13[[#This Row],[Discount]]</f>
        <v>9.8984999999999985</v>
      </c>
      <c r="L530" s="6">
        <f>Table13[[#This Row],[Total Price(Before Discount)]]-Table13[[#This Row],[Discount Amount]]</f>
        <v>188.07149999999996</v>
      </c>
      <c r="M530" s="6" t="str">
        <f>IF(Table13[[#This Row],[Total Price(After Discount)]]&gt;=5000, "High Order", "Low order")</f>
        <v>Low order</v>
      </c>
      <c r="N530" s="2">
        <v>42182</v>
      </c>
      <c r="O530" s="2" t="str">
        <f>TEXT(Table13[[#This Row],[Order Date]],"dddd")</f>
        <v>Saturday</v>
      </c>
      <c r="P530" s="2" t="str">
        <f>TEXT(Table13[[#This Row],[Order Date]],"mmmm")</f>
        <v>June</v>
      </c>
      <c r="Q530" s="2" t="str">
        <f>TEXT(Table13[[#This Row],[Order Date]],"yyyy")</f>
        <v>2015</v>
      </c>
      <c r="R530" s="2" t="str">
        <f>TEXT(Table13[[#This Row],[Order Date]], "mmmm yyyy")</f>
        <v>June 2015</v>
      </c>
      <c r="S530" s="2">
        <v>42183</v>
      </c>
      <c r="T530" s="1" t="s">
        <v>31</v>
      </c>
      <c r="U530" s="1">
        <f>Table13[[#This Row],[Ship Date]]-Table13[[#This Row],[Order Date]]</f>
        <v>1</v>
      </c>
      <c r="V530" s="1" t="str">
        <f>IF(Table13[[#This Row],[Days to Ship]]&lt;=1, "Fast", IF(Table13[[#This Row],[Days to Ship]]&lt;=3, "Meduim", "High"))</f>
        <v>Fast</v>
      </c>
      <c r="W530" s="1">
        <v>90278</v>
      </c>
      <c r="X530" s="1" t="s">
        <v>32</v>
      </c>
      <c r="Y530" s="1" t="s">
        <v>477</v>
      </c>
      <c r="Z530" s="1" t="s">
        <v>37</v>
      </c>
      <c r="AA530" s="1" t="s">
        <v>2243</v>
      </c>
      <c r="AB530" s="1" t="s">
        <v>73</v>
      </c>
      <c r="AC530" s="1" t="s">
        <v>2234</v>
      </c>
      <c r="AD530" s="1" t="s">
        <v>81</v>
      </c>
      <c r="AE530" s="1" t="s">
        <v>53</v>
      </c>
      <c r="AF530" s="1"/>
      <c r="AK530" s="1"/>
    </row>
    <row r="531" spans="1:37" x14ac:dyDescent="0.35">
      <c r="A531" s="1">
        <v>940</v>
      </c>
      <c r="B531" s="1" t="str">
        <f>VLOOKUP(Table13[[#This Row],[Customer ID]],'Customer Lookup'!A:B,2,)</f>
        <v>Albert Maxwell</v>
      </c>
      <c r="C531" s="1">
        <v>90844</v>
      </c>
      <c r="D531" s="1" t="str">
        <f>_xlfn.XLOOKUP(Table13[[#This Row],[Product Sub-Category]],'Product Lookup'!A:A,'Product Lookup'!B:B)</f>
        <v>Bookcases</v>
      </c>
      <c r="E531" s="1">
        <v>4</v>
      </c>
      <c r="F531" s="4">
        <v>100.98</v>
      </c>
      <c r="G531" s="4">
        <f>Table13[[#This Row],[Unit Price]]*Table13[[#This Row],[Quantity ordered]]</f>
        <v>403.92</v>
      </c>
      <c r="H531" s="1">
        <v>0.1</v>
      </c>
      <c r="I531" s="5">
        <v>0.1</v>
      </c>
      <c r="J5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31" s="6">
        <f>Table13[[#This Row],[Total Price(Before Discount)]]*Table13[[#This Row],[Discount]]</f>
        <v>40.392000000000003</v>
      </c>
      <c r="L531" s="6">
        <f>Table13[[#This Row],[Total Price(Before Discount)]]-Table13[[#This Row],[Discount Amount]]</f>
        <v>363.52800000000002</v>
      </c>
      <c r="M531" s="6" t="str">
        <f>IF(Table13[[#This Row],[Total Price(After Discount)]]&gt;=5000, "High Order", "Low order")</f>
        <v>Low order</v>
      </c>
      <c r="N531" s="2">
        <v>42108</v>
      </c>
      <c r="O531" s="2" t="str">
        <f>TEXT(Table13[[#This Row],[Order Date]],"dddd")</f>
        <v>Tuesday</v>
      </c>
      <c r="P531" s="2" t="str">
        <f>TEXT(Table13[[#This Row],[Order Date]],"mmmm")</f>
        <v>April</v>
      </c>
      <c r="Q531" s="2" t="str">
        <f>TEXT(Table13[[#This Row],[Order Date]],"yyyy")</f>
        <v>2015</v>
      </c>
      <c r="R531" s="2" t="str">
        <f>TEXT(Table13[[#This Row],[Order Date]], "mmmm yyyy")</f>
        <v>April 2015</v>
      </c>
      <c r="S531" s="2">
        <v>42113</v>
      </c>
      <c r="T531" s="1" t="s">
        <v>98</v>
      </c>
      <c r="U531" s="1">
        <f>Table13[[#This Row],[Ship Date]]-Table13[[#This Row],[Order Date]]</f>
        <v>5</v>
      </c>
      <c r="V531" s="1" t="str">
        <f>IF(Table13[[#This Row],[Days to Ship]]&lt;=1, "Fast", IF(Table13[[#This Row],[Days to Ship]]&lt;=3, "Meduim", "High"))</f>
        <v>High</v>
      </c>
      <c r="W531" s="1">
        <v>6776</v>
      </c>
      <c r="X531" s="1" t="s">
        <v>22</v>
      </c>
      <c r="Y531" s="1" t="s">
        <v>478</v>
      </c>
      <c r="Z531" s="1" t="s">
        <v>171</v>
      </c>
      <c r="AA531" s="1" t="s">
        <v>1097</v>
      </c>
      <c r="AB531" s="1" t="s">
        <v>34</v>
      </c>
      <c r="AC531" s="1" t="s">
        <v>151</v>
      </c>
      <c r="AD531" s="1" t="s">
        <v>42</v>
      </c>
      <c r="AE531" s="1" t="s">
        <v>108</v>
      </c>
      <c r="AF531" s="1"/>
      <c r="AK531" s="1"/>
    </row>
    <row r="532" spans="1:37" x14ac:dyDescent="0.35">
      <c r="A532" s="1">
        <v>945</v>
      </c>
      <c r="B532" s="1" t="str">
        <f>VLOOKUP(Table13[[#This Row],[Customer ID]],'Customer Lookup'!A:B,2,)</f>
        <v>Stephanie Sun Perry</v>
      </c>
      <c r="C532" s="1">
        <v>86567</v>
      </c>
      <c r="D532" s="1" t="str">
        <f>_xlfn.XLOOKUP(Table13[[#This Row],[Product Sub-Category]],'Product Lookup'!A:A,'Product Lookup'!B:B)</f>
        <v>Binders</v>
      </c>
      <c r="E532" s="1">
        <v>3</v>
      </c>
      <c r="F532" s="4">
        <v>31.74</v>
      </c>
      <c r="G532" s="4">
        <f>Table13[[#This Row],[Unit Price]]*Table13[[#This Row],[Quantity ordered]]</f>
        <v>95.22</v>
      </c>
      <c r="H532" s="1">
        <v>0.05</v>
      </c>
      <c r="I532" s="5">
        <v>0.05</v>
      </c>
      <c r="J5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2" s="6">
        <f>Table13[[#This Row],[Total Price(Before Discount)]]*Table13[[#This Row],[Discount]]</f>
        <v>4.7610000000000001</v>
      </c>
      <c r="L532" s="6">
        <f>Table13[[#This Row],[Total Price(Before Discount)]]-Table13[[#This Row],[Discount Amount]]</f>
        <v>90.459000000000003</v>
      </c>
      <c r="M532" s="6" t="str">
        <f>IF(Table13[[#This Row],[Total Price(After Discount)]]&gt;=5000, "High Order", "Low order")</f>
        <v>Low order</v>
      </c>
      <c r="N532" s="2">
        <v>42069</v>
      </c>
      <c r="O532" s="2" t="str">
        <f>TEXT(Table13[[#This Row],[Order Date]],"dddd")</f>
        <v>Friday</v>
      </c>
      <c r="P532" s="2" t="str">
        <f>TEXT(Table13[[#This Row],[Order Date]],"mmmm")</f>
        <v>March</v>
      </c>
      <c r="Q532" s="2" t="str">
        <f>TEXT(Table13[[#This Row],[Order Date]],"yyyy")</f>
        <v>2015</v>
      </c>
      <c r="R532" s="2" t="str">
        <f>TEXT(Table13[[#This Row],[Order Date]], "mmmm yyyy")</f>
        <v>March 2015</v>
      </c>
      <c r="S532" s="2">
        <v>42069</v>
      </c>
      <c r="T532" s="1" t="s">
        <v>31</v>
      </c>
      <c r="U532" s="1">
        <f>Table13[[#This Row],[Ship Date]]-Table13[[#This Row],[Order Date]]</f>
        <v>0</v>
      </c>
      <c r="V532" s="1" t="str">
        <f>IF(Table13[[#This Row],[Days to Ship]]&lt;=1, "Fast", IF(Table13[[#This Row],[Days to Ship]]&lt;=3, "Meduim", "High"))</f>
        <v>Fast</v>
      </c>
      <c r="W532" s="1">
        <v>95070</v>
      </c>
      <c r="X532" s="1" t="s">
        <v>32</v>
      </c>
      <c r="Y532" s="1" t="s">
        <v>479</v>
      </c>
      <c r="Z532" s="1" t="s">
        <v>37</v>
      </c>
      <c r="AA532" s="1" t="s">
        <v>2243</v>
      </c>
      <c r="AB532" s="1" t="s">
        <v>58</v>
      </c>
      <c r="AC532" s="1" t="s">
        <v>2236</v>
      </c>
      <c r="AD532" s="1" t="s">
        <v>42</v>
      </c>
      <c r="AE532" s="1" t="s">
        <v>53</v>
      </c>
      <c r="AF532" s="1"/>
      <c r="AK532" s="1"/>
    </row>
    <row r="533" spans="1:37" x14ac:dyDescent="0.35">
      <c r="A533" s="1">
        <v>946</v>
      </c>
      <c r="B533" s="1" t="str">
        <f>VLOOKUP(Table13[[#This Row],[Customer ID]],'Customer Lookup'!A:B,2,)</f>
        <v>Denise Parks</v>
      </c>
      <c r="C533" s="1">
        <v>86566</v>
      </c>
      <c r="D533" s="1" t="str">
        <f>_xlfn.XLOOKUP(Table13[[#This Row],[Product Sub-Category]],'Product Lookup'!A:A,'Product Lookup'!B:B)</f>
        <v>Furnishings</v>
      </c>
      <c r="E533" s="1">
        <v>20</v>
      </c>
      <c r="F533" s="4">
        <v>90.98</v>
      </c>
      <c r="G533" s="4">
        <f>Table13[[#This Row],[Unit Price]]*Table13[[#This Row],[Quantity ordered]]</f>
        <v>1819.6000000000001</v>
      </c>
      <c r="H533" s="1">
        <v>0.05</v>
      </c>
      <c r="I533" s="5">
        <v>0.05</v>
      </c>
      <c r="J5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3" s="6">
        <f>Table13[[#This Row],[Total Price(Before Discount)]]*Table13[[#This Row],[Discount]]</f>
        <v>90.980000000000018</v>
      </c>
      <c r="L533" s="6">
        <f>Table13[[#This Row],[Total Price(Before Discount)]]-Table13[[#This Row],[Discount Amount]]</f>
        <v>1728.6200000000001</v>
      </c>
      <c r="M533" s="6" t="str">
        <f>IF(Table13[[#This Row],[Total Price(After Discount)]]&gt;=5000, "High Order", "Low order")</f>
        <v>Low order</v>
      </c>
      <c r="N533" s="2">
        <v>42064</v>
      </c>
      <c r="O533" s="2" t="str">
        <f>TEXT(Table13[[#This Row],[Order Date]],"dddd")</f>
        <v>Sunday</v>
      </c>
      <c r="P533" s="2" t="str">
        <f>TEXT(Table13[[#This Row],[Order Date]],"mmmm")</f>
        <v>March</v>
      </c>
      <c r="Q533" s="2" t="str">
        <f>TEXT(Table13[[#This Row],[Order Date]],"yyyy")</f>
        <v>2015</v>
      </c>
      <c r="R533" s="2" t="str">
        <f>TEXT(Table13[[#This Row],[Order Date]], "mmmm yyyy")</f>
        <v>March 2015</v>
      </c>
      <c r="S533" s="2">
        <v>42065</v>
      </c>
      <c r="T533" s="1" t="s">
        <v>41</v>
      </c>
      <c r="U533" s="1">
        <f>Table13[[#This Row],[Ship Date]]-Table13[[#This Row],[Order Date]]</f>
        <v>1</v>
      </c>
      <c r="V533" s="1" t="str">
        <f>IF(Table13[[#This Row],[Days to Ship]]&lt;=1, "Fast", IF(Table13[[#This Row],[Days to Ship]]&lt;=3, "Meduim", "High"))</f>
        <v>Fast</v>
      </c>
      <c r="W533" s="1">
        <v>4210</v>
      </c>
      <c r="X533" s="1" t="s">
        <v>22</v>
      </c>
      <c r="Y533" s="1" t="s">
        <v>308</v>
      </c>
      <c r="Z533" s="1" t="s">
        <v>147</v>
      </c>
      <c r="AA533" s="1" t="s">
        <v>2243</v>
      </c>
      <c r="AB533" s="1" t="s">
        <v>34</v>
      </c>
      <c r="AC533" s="1" t="s">
        <v>52</v>
      </c>
      <c r="AD533" s="1" t="s">
        <v>42</v>
      </c>
      <c r="AE533" s="1" t="s">
        <v>75</v>
      </c>
      <c r="AF533" s="1"/>
      <c r="AK533" s="1"/>
    </row>
    <row r="534" spans="1:37" x14ac:dyDescent="0.35">
      <c r="A534" s="1">
        <v>947</v>
      </c>
      <c r="B534" s="1" t="str">
        <f>VLOOKUP(Table13[[#This Row],[Customer ID]],'Customer Lookup'!A:B,2,)</f>
        <v>Dorothy Buchanan</v>
      </c>
      <c r="C534" s="1">
        <v>86565</v>
      </c>
      <c r="D534" s="1" t="str">
        <f>_xlfn.XLOOKUP(Table13[[#This Row],[Product Sub-Category]],'Product Lookup'!A:A,'Product Lookup'!B:B)</f>
        <v>Furnishings</v>
      </c>
      <c r="E534" s="1">
        <v>5</v>
      </c>
      <c r="F534" s="4">
        <v>14.2</v>
      </c>
      <c r="G534" s="4">
        <f>Table13[[#This Row],[Unit Price]]*Table13[[#This Row],[Quantity ordered]]</f>
        <v>71</v>
      </c>
      <c r="H534" s="1">
        <v>0.05</v>
      </c>
      <c r="I534" s="5">
        <v>0.05</v>
      </c>
      <c r="J5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4" s="6">
        <f>Table13[[#This Row],[Total Price(Before Discount)]]*Table13[[#This Row],[Discount]]</f>
        <v>3.5500000000000003</v>
      </c>
      <c r="L534" s="6">
        <f>Table13[[#This Row],[Total Price(Before Discount)]]-Table13[[#This Row],[Discount Amount]]</f>
        <v>67.45</v>
      </c>
      <c r="M534" s="6" t="str">
        <f>IF(Table13[[#This Row],[Total Price(After Discount)]]&gt;=5000, "High Order", "Low order")</f>
        <v>Low order</v>
      </c>
      <c r="N534" s="2">
        <v>42015</v>
      </c>
      <c r="O534" s="2" t="str">
        <f>TEXT(Table13[[#This Row],[Order Date]],"dddd")</f>
        <v>Sunday</v>
      </c>
      <c r="P534" s="2" t="str">
        <f>TEXT(Table13[[#This Row],[Order Date]],"mmmm")</f>
        <v>January</v>
      </c>
      <c r="Q534" s="2" t="str">
        <f>TEXT(Table13[[#This Row],[Order Date]],"yyyy")</f>
        <v>2015</v>
      </c>
      <c r="R534" s="2" t="str">
        <f>TEXT(Table13[[#This Row],[Order Date]], "mmmm yyyy")</f>
        <v>January 2015</v>
      </c>
      <c r="S534" s="2">
        <v>42017</v>
      </c>
      <c r="T534" s="1" t="s">
        <v>41</v>
      </c>
      <c r="U534" s="1">
        <f>Table13[[#This Row],[Ship Date]]-Table13[[#This Row],[Order Date]]</f>
        <v>2</v>
      </c>
      <c r="V534" s="1" t="str">
        <f>IF(Table13[[#This Row],[Days to Ship]]&lt;=1, "Fast", IF(Table13[[#This Row],[Days to Ship]]&lt;=3, "Meduim", "High"))</f>
        <v>Meduim</v>
      </c>
      <c r="W534" s="1">
        <v>7002</v>
      </c>
      <c r="X534" s="1" t="s">
        <v>22</v>
      </c>
      <c r="Y534" s="1" t="s">
        <v>480</v>
      </c>
      <c r="Z534" s="1" t="s">
        <v>46</v>
      </c>
      <c r="AA534" s="1" t="s">
        <v>1097</v>
      </c>
      <c r="AB534" s="1" t="s">
        <v>34</v>
      </c>
      <c r="AC534" s="1" t="s">
        <v>52</v>
      </c>
      <c r="AD534" s="1" t="s">
        <v>42</v>
      </c>
      <c r="AE534" s="1" t="s">
        <v>26</v>
      </c>
      <c r="AF534" s="1"/>
      <c r="AK534" s="1"/>
    </row>
    <row r="535" spans="1:37" x14ac:dyDescent="0.35">
      <c r="A535" s="1">
        <v>949</v>
      </c>
      <c r="B535" s="1" t="str">
        <f>VLOOKUP(Table13[[#This Row],[Customer ID]],'Customer Lookup'!A:B,2,)</f>
        <v>Ernest Oh</v>
      </c>
      <c r="C535" s="1">
        <v>9285</v>
      </c>
      <c r="D535" s="1" t="str">
        <f>_xlfn.XLOOKUP(Table13[[#This Row],[Product Sub-Category]],'Product Lookup'!A:A,'Product Lookup'!B:B)</f>
        <v>Binders</v>
      </c>
      <c r="E535" s="1">
        <v>3</v>
      </c>
      <c r="F535" s="4">
        <v>40.98</v>
      </c>
      <c r="G535" s="4">
        <f>Table13[[#This Row],[Unit Price]]*Table13[[#This Row],[Quantity ordered]]</f>
        <v>122.94</v>
      </c>
      <c r="H535" s="1">
        <v>0.05</v>
      </c>
      <c r="I535" s="5">
        <v>0.05</v>
      </c>
      <c r="J5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5" s="6">
        <f>Table13[[#This Row],[Total Price(Before Discount)]]*Table13[[#This Row],[Discount]]</f>
        <v>6.1470000000000002</v>
      </c>
      <c r="L535" s="6">
        <f>Table13[[#This Row],[Total Price(Before Discount)]]-Table13[[#This Row],[Discount Amount]]</f>
        <v>116.79299999999999</v>
      </c>
      <c r="M535" s="6" t="str">
        <f>IF(Table13[[#This Row],[Total Price(After Discount)]]&gt;=5000, "High Order", "Low order")</f>
        <v>Low order</v>
      </c>
      <c r="N535" s="2">
        <v>42006</v>
      </c>
      <c r="O535" s="2" t="str">
        <f>TEXT(Table13[[#This Row],[Order Date]],"dddd")</f>
        <v>Friday</v>
      </c>
      <c r="P535" s="2" t="str">
        <f>TEXT(Table13[[#This Row],[Order Date]],"mmmm")</f>
        <v>January</v>
      </c>
      <c r="Q535" s="2" t="str">
        <f>TEXT(Table13[[#This Row],[Order Date]],"yyyy")</f>
        <v>2015</v>
      </c>
      <c r="R535" s="2" t="str">
        <f>TEXT(Table13[[#This Row],[Order Date]], "mmmm yyyy")</f>
        <v>January 2015</v>
      </c>
      <c r="S535" s="2">
        <v>42008</v>
      </c>
      <c r="T535" s="1" t="s">
        <v>481</v>
      </c>
      <c r="U535" s="1">
        <f>Table13[[#This Row],[Ship Date]]-Table13[[#This Row],[Order Date]]</f>
        <v>2</v>
      </c>
      <c r="V535" s="1" t="str">
        <f>IF(Table13[[#This Row],[Days to Ship]]&lt;=1, "Fast", IF(Table13[[#This Row],[Days to Ship]]&lt;=3, "Meduim", "High"))</f>
        <v>Meduim</v>
      </c>
      <c r="W535" s="1">
        <v>90049</v>
      </c>
      <c r="X535" s="1" t="s">
        <v>32</v>
      </c>
      <c r="Y535" s="1" t="s">
        <v>361</v>
      </c>
      <c r="Z535" s="1" t="s">
        <v>37</v>
      </c>
      <c r="AA535" s="1" t="s">
        <v>1097</v>
      </c>
      <c r="AB535" s="1" t="s">
        <v>58</v>
      </c>
      <c r="AC535" s="1" t="s">
        <v>2236</v>
      </c>
      <c r="AD535" s="1" t="s">
        <v>104</v>
      </c>
      <c r="AE535" s="1" t="s">
        <v>53</v>
      </c>
      <c r="AF535" s="1"/>
      <c r="AK535" s="1"/>
    </row>
    <row r="536" spans="1:37" x14ac:dyDescent="0.35">
      <c r="A536" s="1">
        <v>949</v>
      </c>
      <c r="B536" s="1" t="str">
        <f>VLOOKUP(Table13[[#This Row],[Customer ID]],'Customer Lookup'!A:B,2,)</f>
        <v>Ernest Oh</v>
      </c>
      <c r="C536" s="1">
        <v>8257</v>
      </c>
      <c r="D536" s="1" t="str">
        <f>_xlfn.XLOOKUP(Table13[[#This Row],[Product Sub-Category]],'Product Lookup'!A:A,'Product Lookup'!B:B)</f>
        <v>Paper</v>
      </c>
      <c r="E536" s="1">
        <v>18</v>
      </c>
      <c r="F536" s="4">
        <v>48.04</v>
      </c>
      <c r="G536" s="4">
        <f>Table13[[#This Row],[Unit Price]]*Table13[[#This Row],[Quantity ordered]]</f>
        <v>864.72</v>
      </c>
      <c r="H536" s="1">
        <v>0.05</v>
      </c>
      <c r="I536" s="5">
        <v>0.05</v>
      </c>
      <c r="J5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6" s="6">
        <f>Table13[[#This Row],[Total Price(Before Discount)]]*Table13[[#This Row],[Discount]]</f>
        <v>43.236000000000004</v>
      </c>
      <c r="L536" s="6">
        <f>Table13[[#This Row],[Total Price(Before Discount)]]-Table13[[#This Row],[Discount Amount]]</f>
        <v>821.48400000000004</v>
      </c>
      <c r="M536" s="6" t="str">
        <f>IF(Table13[[#This Row],[Total Price(After Discount)]]&gt;=5000, "High Order", "Low order")</f>
        <v>Low order</v>
      </c>
      <c r="N536" s="2">
        <v>42085</v>
      </c>
      <c r="O536" s="2" t="str">
        <f>TEXT(Table13[[#This Row],[Order Date]],"dddd")</f>
        <v>Sunday</v>
      </c>
      <c r="P536" s="2" t="str">
        <f>TEXT(Table13[[#This Row],[Order Date]],"mmmm")</f>
        <v>March</v>
      </c>
      <c r="Q536" s="2" t="str">
        <f>TEXT(Table13[[#This Row],[Order Date]],"yyyy")</f>
        <v>2015</v>
      </c>
      <c r="R536" s="2" t="str">
        <f>TEXT(Table13[[#This Row],[Order Date]], "mmmm yyyy")</f>
        <v>March 2015</v>
      </c>
      <c r="S536" s="2">
        <v>42089</v>
      </c>
      <c r="T536" s="1" t="s">
        <v>98</v>
      </c>
      <c r="U536" s="1">
        <f>Table13[[#This Row],[Ship Date]]-Table13[[#This Row],[Order Date]]</f>
        <v>4</v>
      </c>
      <c r="V536" s="1" t="str">
        <f>IF(Table13[[#This Row],[Days to Ship]]&lt;=1, "Fast", IF(Table13[[#This Row],[Days to Ship]]&lt;=3, "Meduim", "High"))</f>
        <v>High</v>
      </c>
      <c r="W536" s="1">
        <v>90049</v>
      </c>
      <c r="X536" s="1" t="s">
        <v>32</v>
      </c>
      <c r="Y536" s="1" t="s">
        <v>361</v>
      </c>
      <c r="Z536" s="1" t="s">
        <v>37</v>
      </c>
      <c r="AA536" s="1" t="s">
        <v>2244</v>
      </c>
      <c r="AB536" s="1" t="s">
        <v>58</v>
      </c>
      <c r="AC536" s="1" t="s">
        <v>83</v>
      </c>
      <c r="AD536" s="1" t="s">
        <v>104</v>
      </c>
      <c r="AE536" s="1" t="s">
        <v>53</v>
      </c>
      <c r="AF536" s="1"/>
      <c r="AK536" s="1"/>
    </row>
    <row r="537" spans="1:37" x14ac:dyDescent="0.35">
      <c r="A537" s="1">
        <v>950</v>
      </c>
      <c r="B537" s="1" t="str">
        <f>VLOOKUP(Table13[[#This Row],[Customer ID]],'Customer Lookup'!A:B,2,)</f>
        <v>Jane Shah</v>
      </c>
      <c r="C537" s="1">
        <v>89083</v>
      </c>
      <c r="D537" s="1" t="str">
        <f>_xlfn.XLOOKUP(Table13[[#This Row],[Product Sub-Category]],'Product Lookup'!A:A,'Product Lookup'!B:B)</f>
        <v>Binders</v>
      </c>
      <c r="E537" s="1">
        <v>1</v>
      </c>
      <c r="F537" s="4">
        <v>40.98</v>
      </c>
      <c r="G537" s="4">
        <f>Table13[[#This Row],[Unit Price]]*Table13[[#This Row],[Quantity ordered]]</f>
        <v>40.98</v>
      </c>
      <c r="H537" s="1">
        <v>0.05</v>
      </c>
      <c r="I537" s="5">
        <v>0.05</v>
      </c>
      <c r="J5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7" s="6">
        <f>Table13[[#This Row],[Total Price(Before Discount)]]*Table13[[#This Row],[Discount]]</f>
        <v>2.0489999999999999</v>
      </c>
      <c r="L537" s="6">
        <f>Table13[[#This Row],[Total Price(Before Discount)]]-Table13[[#This Row],[Discount Amount]]</f>
        <v>38.930999999999997</v>
      </c>
      <c r="M537" s="6" t="str">
        <f>IF(Table13[[#This Row],[Total Price(After Discount)]]&gt;=5000, "High Order", "Low order")</f>
        <v>Low order</v>
      </c>
      <c r="N537" s="2">
        <v>42006</v>
      </c>
      <c r="O537" s="2" t="str">
        <f>TEXT(Table13[[#This Row],[Order Date]],"dddd")</f>
        <v>Friday</v>
      </c>
      <c r="P537" s="2" t="str">
        <f>TEXT(Table13[[#This Row],[Order Date]],"mmmm")</f>
        <v>January</v>
      </c>
      <c r="Q537" s="2" t="str">
        <f>TEXT(Table13[[#This Row],[Order Date]],"yyyy")</f>
        <v>2015</v>
      </c>
      <c r="R537" s="2" t="str">
        <f>TEXT(Table13[[#This Row],[Order Date]], "mmmm yyyy")</f>
        <v>January 2015</v>
      </c>
      <c r="S537" s="2">
        <v>42008</v>
      </c>
      <c r="T537" s="1" t="s">
        <v>41</v>
      </c>
      <c r="U537" s="1">
        <f>Table13[[#This Row],[Ship Date]]-Table13[[#This Row],[Order Date]]</f>
        <v>2</v>
      </c>
      <c r="V537" s="1" t="str">
        <f>IF(Table13[[#This Row],[Days to Ship]]&lt;=1, "Fast", IF(Table13[[#This Row],[Days to Ship]]&lt;=3, "Meduim", "High"))</f>
        <v>Meduim</v>
      </c>
      <c r="W537" s="1">
        <v>55372</v>
      </c>
      <c r="X537" s="1" t="s">
        <v>32</v>
      </c>
      <c r="Y537" s="1" t="s">
        <v>56</v>
      </c>
      <c r="Z537" s="1" t="s">
        <v>55</v>
      </c>
      <c r="AA537" s="1" t="s">
        <v>2244</v>
      </c>
      <c r="AB537" s="1" t="s">
        <v>58</v>
      </c>
      <c r="AC537" s="1" t="s">
        <v>2236</v>
      </c>
      <c r="AD537" s="1" t="s">
        <v>104</v>
      </c>
      <c r="AE537" s="1" t="s">
        <v>53</v>
      </c>
      <c r="AF537" s="1"/>
      <c r="AK537" s="1"/>
    </row>
    <row r="538" spans="1:37" x14ac:dyDescent="0.35">
      <c r="A538" s="1">
        <v>950</v>
      </c>
      <c r="B538" s="1" t="str">
        <f>VLOOKUP(Table13[[#This Row],[Customer ID]],'Customer Lookup'!A:B,2,)</f>
        <v>Jane Shah</v>
      </c>
      <c r="C538" s="1">
        <v>89084</v>
      </c>
      <c r="D538" s="1" t="str">
        <f>_xlfn.XLOOKUP(Table13[[#This Row],[Product Sub-Category]],'Product Lookup'!A:A,'Product Lookup'!B:B)</f>
        <v>Office Machines</v>
      </c>
      <c r="E538" s="1">
        <v>1</v>
      </c>
      <c r="F538" s="4">
        <v>1500.97</v>
      </c>
      <c r="G538" s="4">
        <f>Table13[[#This Row],[Unit Price]]*Table13[[#This Row],[Quantity ordered]]</f>
        <v>1500.97</v>
      </c>
      <c r="H538" s="1">
        <v>0.15</v>
      </c>
      <c r="I538" s="5">
        <v>0.15</v>
      </c>
      <c r="J5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538" s="6">
        <f>Table13[[#This Row],[Total Price(Before Discount)]]*Table13[[#This Row],[Discount]]</f>
        <v>225.1455</v>
      </c>
      <c r="L538" s="6">
        <f>Table13[[#This Row],[Total Price(Before Discount)]]-Table13[[#This Row],[Discount Amount]]</f>
        <v>1275.8244999999999</v>
      </c>
      <c r="M538" s="6" t="str">
        <f>IF(Table13[[#This Row],[Total Price(After Discount)]]&gt;=5000, "High Order", "Low order")</f>
        <v>Low order</v>
      </c>
      <c r="N538" s="2">
        <v>42085</v>
      </c>
      <c r="O538" s="2" t="str">
        <f>TEXT(Table13[[#This Row],[Order Date]],"dddd")</f>
        <v>Sunday</v>
      </c>
      <c r="P538" s="2" t="str">
        <f>TEXT(Table13[[#This Row],[Order Date]],"mmmm")</f>
        <v>March</v>
      </c>
      <c r="Q538" s="2" t="str">
        <f>TEXT(Table13[[#This Row],[Order Date]],"yyyy")</f>
        <v>2015</v>
      </c>
      <c r="R538" s="2" t="str">
        <f>TEXT(Table13[[#This Row],[Order Date]], "mmmm yyyy")</f>
        <v>March 2015</v>
      </c>
      <c r="S538" s="2">
        <v>42085</v>
      </c>
      <c r="T538" s="1" t="s">
        <v>98</v>
      </c>
      <c r="U538" s="1">
        <f>Table13[[#This Row],[Ship Date]]-Table13[[#This Row],[Order Date]]</f>
        <v>0</v>
      </c>
      <c r="V538" s="1" t="str">
        <f>IF(Table13[[#This Row],[Days to Ship]]&lt;=1, "Fast", IF(Table13[[#This Row],[Days to Ship]]&lt;=3, "Meduim", "High"))</f>
        <v>Fast</v>
      </c>
      <c r="W538" s="1">
        <v>55372</v>
      </c>
      <c r="X538" s="1" t="s">
        <v>22</v>
      </c>
      <c r="Y538" s="1" t="s">
        <v>56</v>
      </c>
      <c r="Z538" s="1" t="s">
        <v>55</v>
      </c>
      <c r="AA538" s="1" t="s">
        <v>2244</v>
      </c>
      <c r="AB538" s="1" t="s">
        <v>73</v>
      </c>
      <c r="AC538" s="1" t="s">
        <v>74</v>
      </c>
      <c r="AD538" s="1" t="s">
        <v>104</v>
      </c>
      <c r="AE538" s="1" t="s">
        <v>36</v>
      </c>
      <c r="AF538" s="1"/>
      <c r="AK538" s="1"/>
    </row>
    <row r="539" spans="1:37" x14ac:dyDescent="0.35">
      <c r="A539" s="1">
        <v>950</v>
      </c>
      <c r="B539" s="1" t="str">
        <f>VLOOKUP(Table13[[#This Row],[Customer ID]],'Customer Lookup'!A:B,2,)</f>
        <v>Jane Shah</v>
      </c>
      <c r="C539" s="1">
        <v>89084</v>
      </c>
      <c r="D539" s="1" t="str">
        <f>_xlfn.XLOOKUP(Table13[[#This Row],[Product Sub-Category]],'Product Lookup'!A:A,'Product Lookup'!B:B)</f>
        <v>Paper</v>
      </c>
      <c r="E539" s="1">
        <v>5</v>
      </c>
      <c r="F539" s="4">
        <v>48.04</v>
      </c>
      <c r="G539" s="4">
        <f>Table13[[#This Row],[Unit Price]]*Table13[[#This Row],[Quantity ordered]]</f>
        <v>240.2</v>
      </c>
      <c r="H539" s="1">
        <v>0.05</v>
      </c>
      <c r="I539" s="5">
        <v>0.05</v>
      </c>
      <c r="J5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9" s="6">
        <f>Table13[[#This Row],[Total Price(Before Discount)]]*Table13[[#This Row],[Discount]]</f>
        <v>12.01</v>
      </c>
      <c r="L539" s="6">
        <f>Table13[[#This Row],[Total Price(Before Discount)]]-Table13[[#This Row],[Discount Amount]]</f>
        <v>228.19</v>
      </c>
      <c r="M539" s="6" t="str">
        <f>IF(Table13[[#This Row],[Total Price(After Discount)]]&gt;=5000, "High Order", "Low order")</f>
        <v>Low order</v>
      </c>
      <c r="N539" s="2">
        <v>42085</v>
      </c>
      <c r="O539" s="2" t="str">
        <f>TEXT(Table13[[#This Row],[Order Date]],"dddd")</f>
        <v>Sunday</v>
      </c>
      <c r="P539" s="2" t="str">
        <f>TEXT(Table13[[#This Row],[Order Date]],"mmmm")</f>
        <v>March</v>
      </c>
      <c r="Q539" s="2" t="str">
        <f>TEXT(Table13[[#This Row],[Order Date]],"yyyy")</f>
        <v>2015</v>
      </c>
      <c r="R539" s="2" t="str">
        <f>TEXT(Table13[[#This Row],[Order Date]], "mmmm yyyy")</f>
        <v>March 2015</v>
      </c>
      <c r="S539" s="2">
        <v>42089</v>
      </c>
      <c r="T539" s="1" t="s">
        <v>98</v>
      </c>
      <c r="U539" s="1">
        <f>Table13[[#This Row],[Ship Date]]-Table13[[#This Row],[Order Date]]</f>
        <v>4</v>
      </c>
      <c r="V539" s="1" t="str">
        <f>IF(Table13[[#This Row],[Days to Ship]]&lt;=1, "Fast", IF(Table13[[#This Row],[Days to Ship]]&lt;=3, "Meduim", "High"))</f>
        <v>High</v>
      </c>
      <c r="W539" s="1">
        <v>55372</v>
      </c>
      <c r="X539" s="1" t="s">
        <v>32</v>
      </c>
      <c r="Y539" s="1" t="s">
        <v>56</v>
      </c>
      <c r="Z539" s="1" t="s">
        <v>55</v>
      </c>
      <c r="AA539" s="1" t="s">
        <v>2244</v>
      </c>
      <c r="AB539" s="1" t="s">
        <v>58</v>
      </c>
      <c r="AC539" s="1" t="s">
        <v>83</v>
      </c>
      <c r="AD539" s="1" t="s">
        <v>104</v>
      </c>
      <c r="AE539" s="1" t="s">
        <v>53</v>
      </c>
      <c r="AF539" s="1"/>
      <c r="AK539" s="1"/>
    </row>
    <row r="540" spans="1:37" x14ac:dyDescent="0.35">
      <c r="A540" s="1">
        <v>950</v>
      </c>
      <c r="B540" s="1" t="str">
        <f>VLOOKUP(Table13[[#This Row],[Customer ID]],'Customer Lookup'!A:B,2,)</f>
        <v>Jane Shah</v>
      </c>
      <c r="C540" s="1">
        <v>89084</v>
      </c>
      <c r="D540" s="1" t="str">
        <f>_xlfn.XLOOKUP(Table13[[#This Row],[Product Sub-Category]],'Product Lookup'!A:A,'Product Lookup'!B:B)</f>
        <v>Pens</v>
      </c>
      <c r="E540" s="1">
        <v>1</v>
      </c>
      <c r="F540" s="4">
        <v>4.28</v>
      </c>
      <c r="G540" s="4">
        <f>Table13[[#This Row],[Unit Price]]*Table13[[#This Row],[Quantity ordered]]</f>
        <v>4.28</v>
      </c>
      <c r="H540" s="1">
        <v>0.05</v>
      </c>
      <c r="I540" s="5">
        <v>0.05</v>
      </c>
      <c r="J5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0" s="6">
        <f>Table13[[#This Row],[Total Price(Before Discount)]]*Table13[[#This Row],[Discount]]</f>
        <v>0.21400000000000002</v>
      </c>
      <c r="L540" s="6">
        <f>Table13[[#This Row],[Total Price(Before Discount)]]-Table13[[#This Row],[Discount Amount]]</f>
        <v>4.0659999999999998</v>
      </c>
      <c r="M540" s="6" t="str">
        <f>IF(Table13[[#This Row],[Total Price(After Discount)]]&gt;=5000, "High Order", "Low order")</f>
        <v>Low order</v>
      </c>
      <c r="N540" s="2">
        <v>42085</v>
      </c>
      <c r="O540" s="2" t="str">
        <f>TEXT(Table13[[#This Row],[Order Date]],"dddd")</f>
        <v>Sunday</v>
      </c>
      <c r="P540" s="2" t="str">
        <f>TEXT(Table13[[#This Row],[Order Date]],"mmmm")</f>
        <v>March</v>
      </c>
      <c r="Q540" s="2" t="str">
        <f>TEXT(Table13[[#This Row],[Order Date]],"yyyy")</f>
        <v>2015</v>
      </c>
      <c r="R540" s="2" t="str">
        <f>TEXT(Table13[[#This Row],[Order Date]], "mmmm yyyy")</f>
        <v>March 2015</v>
      </c>
      <c r="S540" s="2">
        <v>42092</v>
      </c>
      <c r="T540" s="1" t="s">
        <v>98</v>
      </c>
      <c r="U540" s="1">
        <f>Table13[[#This Row],[Ship Date]]-Table13[[#This Row],[Order Date]]</f>
        <v>7</v>
      </c>
      <c r="V540" s="1" t="str">
        <f>IF(Table13[[#This Row],[Days to Ship]]&lt;=1, "Fast", IF(Table13[[#This Row],[Days to Ship]]&lt;=3, "Meduim", "High"))</f>
        <v>High</v>
      </c>
      <c r="W540" s="1">
        <v>55372</v>
      </c>
      <c r="X540" s="1" t="s">
        <v>32</v>
      </c>
      <c r="Y540" s="1" t="s">
        <v>56</v>
      </c>
      <c r="Z540" s="1" t="s">
        <v>55</v>
      </c>
      <c r="AA540" s="1" t="s">
        <v>2244</v>
      </c>
      <c r="AB540" s="1" t="s">
        <v>58</v>
      </c>
      <c r="AC540" s="1" t="s">
        <v>25</v>
      </c>
      <c r="AD540" s="1" t="s">
        <v>104</v>
      </c>
      <c r="AE540" s="1" t="s">
        <v>26</v>
      </c>
      <c r="AF540" s="1"/>
      <c r="AK540" s="1"/>
    </row>
    <row r="541" spans="1:37" x14ac:dyDescent="0.35">
      <c r="A541" s="1">
        <v>954</v>
      </c>
      <c r="B541" s="1" t="str">
        <f>VLOOKUP(Table13[[#This Row],[Customer ID]],'Customer Lookup'!A:B,2,)</f>
        <v>Tony Chandler</v>
      </c>
      <c r="C541" s="1">
        <v>90771</v>
      </c>
      <c r="D541" s="1" t="str">
        <f>_xlfn.XLOOKUP(Table13[[#This Row],[Product Sub-Category]],'Product Lookup'!A:A,'Product Lookup'!B:B)</f>
        <v>Labels</v>
      </c>
      <c r="E541" s="1">
        <v>4</v>
      </c>
      <c r="F541" s="4">
        <v>7.31</v>
      </c>
      <c r="G541" s="4">
        <f>Table13[[#This Row],[Unit Price]]*Table13[[#This Row],[Quantity ordered]]</f>
        <v>29.24</v>
      </c>
      <c r="H541" s="1">
        <v>0.05</v>
      </c>
      <c r="I541" s="5">
        <v>0.05</v>
      </c>
      <c r="J5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1" s="6">
        <f>Table13[[#This Row],[Total Price(Before Discount)]]*Table13[[#This Row],[Discount]]</f>
        <v>1.462</v>
      </c>
      <c r="L541" s="6">
        <f>Table13[[#This Row],[Total Price(Before Discount)]]-Table13[[#This Row],[Discount Amount]]</f>
        <v>27.777999999999999</v>
      </c>
      <c r="M541" s="6" t="str">
        <f>IF(Table13[[#This Row],[Total Price(After Discount)]]&gt;=5000, "High Order", "Low order")</f>
        <v>Low order</v>
      </c>
      <c r="N541" s="2">
        <v>42047</v>
      </c>
      <c r="O541" s="2" t="str">
        <f>TEXT(Table13[[#This Row],[Order Date]],"dddd")</f>
        <v>Thursday</v>
      </c>
      <c r="P541" s="2" t="str">
        <f>TEXT(Table13[[#This Row],[Order Date]],"mmmm")</f>
        <v>February</v>
      </c>
      <c r="Q541" s="2" t="str">
        <f>TEXT(Table13[[#This Row],[Order Date]],"yyyy")</f>
        <v>2015</v>
      </c>
      <c r="R541" s="2" t="str">
        <f>TEXT(Table13[[#This Row],[Order Date]], "mmmm yyyy")</f>
        <v>February 2015</v>
      </c>
      <c r="S541" s="2">
        <v>42056</v>
      </c>
      <c r="T541" s="1" t="s">
        <v>98</v>
      </c>
      <c r="U541" s="1">
        <f>Table13[[#This Row],[Ship Date]]-Table13[[#This Row],[Order Date]]</f>
        <v>9</v>
      </c>
      <c r="V541" s="1" t="str">
        <f>IF(Table13[[#This Row],[Days to Ship]]&lt;=1, "Fast", IF(Table13[[#This Row],[Days to Ship]]&lt;=3, "Meduim", "High"))</f>
        <v>High</v>
      </c>
      <c r="W541" s="1">
        <v>75067</v>
      </c>
      <c r="X541" s="1" t="s">
        <v>32</v>
      </c>
      <c r="Y541" s="1" t="s">
        <v>482</v>
      </c>
      <c r="Z541" s="1" t="s">
        <v>112</v>
      </c>
      <c r="AA541" s="1" t="s">
        <v>2244</v>
      </c>
      <c r="AB541" s="1" t="s">
        <v>58</v>
      </c>
      <c r="AC541" s="1" t="s">
        <v>116</v>
      </c>
      <c r="AD541" s="1" t="s">
        <v>51</v>
      </c>
      <c r="AE541" s="1" t="s">
        <v>53</v>
      </c>
      <c r="AF541" s="1"/>
      <c r="AK541" s="1"/>
    </row>
    <row r="542" spans="1:37" x14ac:dyDescent="0.35">
      <c r="A542" s="1">
        <v>954</v>
      </c>
      <c r="B542" s="1" t="str">
        <f>VLOOKUP(Table13[[#This Row],[Customer ID]],'Customer Lookup'!A:B,2,)</f>
        <v>Tony Chandler</v>
      </c>
      <c r="C542" s="1">
        <v>90771</v>
      </c>
      <c r="D542" s="1" t="str">
        <f>_xlfn.XLOOKUP(Table13[[#This Row],[Product Sub-Category]],'Product Lookup'!A:A,'Product Lookup'!B:B)</f>
        <v>Pens</v>
      </c>
      <c r="E542" s="1">
        <v>5</v>
      </c>
      <c r="F542" s="4">
        <v>6.7</v>
      </c>
      <c r="G542" s="4">
        <f>Table13[[#This Row],[Unit Price]]*Table13[[#This Row],[Quantity ordered]]</f>
        <v>33.5</v>
      </c>
      <c r="H542" s="1">
        <v>0.05</v>
      </c>
      <c r="I542" s="5">
        <v>0.05</v>
      </c>
      <c r="J5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2" s="6">
        <f>Table13[[#This Row],[Total Price(Before Discount)]]*Table13[[#This Row],[Discount]]</f>
        <v>1.675</v>
      </c>
      <c r="L542" s="6">
        <f>Table13[[#This Row],[Total Price(Before Discount)]]-Table13[[#This Row],[Discount Amount]]</f>
        <v>31.824999999999999</v>
      </c>
      <c r="M542" s="6" t="str">
        <f>IF(Table13[[#This Row],[Total Price(After Discount)]]&gt;=5000, "High Order", "Low order")</f>
        <v>Low order</v>
      </c>
      <c r="N542" s="2">
        <v>42047</v>
      </c>
      <c r="O542" s="2" t="str">
        <f>TEXT(Table13[[#This Row],[Order Date]],"dddd")</f>
        <v>Thursday</v>
      </c>
      <c r="P542" s="2" t="str">
        <f>TEXT(Table13[[#This Row],[Order Date]],"mmmm")</f>
        <v>February</v>
      </c>
      <c r="Q542" s="2" t="str">
        <f>TEXT(Table13[[#This Row],[Order Date]],"yyyy")</f>
        <v>2015</v>
      </c>
      <c r="R542" s="2" t="str">
        <f>TEXT(Table13[[#This Row],[Order Date]], "mmmm yyyy")</f>
        <v>February 2015</v>
      </c>
      <c r="S542" s="2">
        <v>42047</v>
      </c>
      <c r="T542" s="1" t="s">
        <v>98</v>
      </c>
      <c r="U542" s="1">
        <f>Table13[[#This Row],[Ship Date]]-Table13[[#This Row],[Order Date]]</f>
        <v>0</v>
      </c>
      <c r="V542" s="1" t="str">
        <f>IF(Table13[[#This Row],[Days to Ship]]&lt;=1, "Fast", IF(Table13[[#This Row],[Days to Ship]]&lt;=3, "Meduim", "High"))</f>
        <v>Fast</v>
      </c>
      <c r="W542" s="1">
        <v>75067</v>
      </c>
      <c r="X542" s="1" t="s">
        <v>32</v>
      </c>
      <c r="Y542" s="1" t="s">
        <v>482</v>
      </c>
      <c r="Z542" s="1" t="s">
        <v>112</v>
      </c>
      <c r="AA542" s="1" t="s">
        <v>2244</v>
      </c>
      <c r="AB542" s="1" t="s">
        <v>58</v>
      </c>
      <c r="AC542" s="1" t="s">
        <v>25</v>
      </c>
      <c r="AD542" s="1" t="s">
        <v>51</v>
      </c>
      <c r="AE542" s="1" t="s">
        <v>26</v>
      </c>
      <c r="AF542" s="1"/>
      <c r="AK542" s="1"/>
    </row>
    <row r="543" spans="1:37" x14ac:dyDescent="0.35">
      <c r="A543" s="1">
        <v>959</v>
      </c>
      <c r="B543" s="1" t="str">
        <f>VLOOKUP(Table13[[#This Row],[Customer ID]],'Customer Lookup'!A:B,2,)</f>
        <v>Sally House</v>
      </c>
      <c r="C543" s="1">
        <v>91581</v>
      </c>
      <c r="D543" s="1" t="str">
        <f>_xlfn.XLOOKUP(Table13[[#This Row],[Product Sub-Category]],'Product Lookup'!A:A,'Product Lookup'!B:B)</f>
        <v>Office Machines</v>
      </c>
      <c r="E543" s="1">
        <v>8</v>
      </c>
      <c r="F543" s="4">
        <v>145.44999999999999</v>
      </c>
      <c r="G543" s="4">
        <f>Table13[[#This Row],[Unit Price]]*Table13[[#This Row],[Quantity ordered]]</f>
        <v>1163.5999999999999</v>
      </c>
      <c r="H543" s="1">
        <v>0.1</v>
      </c>
      <c r="I543" s="5">
        <v>0.1</v>
      </c>
      <c r="J5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43" s="6">
        <f>Table13[[#This Row],[Total Price(Before Discount)]]*Table13[[#This Row],[Discount]]</f>
        <v>116.36</v>
      </c>
      <c r="L543" s="6">
        <f>Table13[[#This Row],[Total Price(Before Discount)]]-Table13[[#This Row],[Discount Amount]]</f>
        <v>1047.24</v>
      </c>
      <c r="M543" s="6" t="str">
        <f>IF(Table13[[#This Row],[Total Price(After Discount)]]&gt;=5000, "High Order", "Low order")</f>
        <v>Low order</v>
      </c>
      <c r="N543" s="2">
        <v>42085</v>
      </c>
      <c r="O543" s="2" t="str">
        <f>TEXT(Table13[[#This Row],[Order Date]],"dddd")</f>
        <v>Sunday</v>
      </c>
      <c r="P543" s="2" t="str">
        <f>TEXT(Table13[[#This Row],[Order Date]],"mmmm")</f>
        <v>March</v>
      </c>
      <c r="Q543" s="2" t="str">
        <f>TEXT(Table13[[#This Row],[Order Date]],"yyyy")</f>
        <v>2015</v>
      </c>
      <c r="R543" s="2" t="str">
        <f>TEXT(Table13[[#This Row],[Order Date]], "mmmm yyyy")</f>
        <v>March 2015</v>
      </c>
      <c r="S543" s="2">
        <v>42086</v>
      </c>
      <c r="T543" s="1" t="s">
        <v>31</v>
      </c>
      <c r="U543" s="1">
        <f>Table13[[#This Row],[Ship Date]]-Table13[[#This Row],[Order Date]]</f>
        <v>1</v>
      </c>
      <c r="V543" s="1" t="str">
        <f>IF(Table13[[#This Row],[Days to Ship]]&lt;=1, "Fast", IF(Table13[[#This Row],[Days to Ship]]&lt;=3, "Meduim", "High"))</f>
        <v>Fast</v>
      </c>
      <c r="W543" s="1">
        <v>76028</v>
      </c>
      <c r="X543" s="1" t="s">
        <v>22</v>
      </c>
      <c r="Y543" s="1" t="s">
        <v>472</v>
      </c>
      <c r="Z543" s="1" t="s">
        <v>112</v>
      </c>
      <c r="AA543" s="1" t="s">
        <v>1097</v>
      </c>
      <c r="AB543" s="1" t="s">
        <v>73</v>
      </c>
      <c r="AC543" s="1" t="s">
        <v>74</v>
      </c>
      <c r="AD543" s="1" t="s">
        <v>81</v>
      </c>
      <c r="AE543" s="1" t="s">
        <v>36</v>
      </c>
      <c r="AF543" s="1"/>
      <c r="AK543" s="1"/>
    </row>
    <row r="544" spans="1:37" x14ac:dyDescent="0.35">
      <c r="A544" s="1">
        <v>960</v>
      </c>
      <c r="B544" s="1" t="str">
        <f>VLOOKUP(Table13[[#This Row],[Customer ID]],'Customer Lookup'!A:B,2,)</f>
        <v>Phillip Chappell</v>
      </c>
      <c r="C544" s="1">
        <v>89401</v>
      </c>
      <c r="D544" s="1" t="str">
        <f>_xlfn.XLOOKUP(Table13[[#This Row],[Product Sub-Category]],'Product Lookup'!A:A,'Product Lookup'!B:B)</f>
        <v>Pens</v>
      </c>
      <c r="E544" s="1">
        <v>1</v>
      </c>
      <c r="F544" s="4">
        <v>2.94</v>
      </c>
      <c r="G544" s="4">
        <f>Table13[[#This Row],[Unit Price]]*Table13[[#This Row],[Quantity ordered]]</f>
        <v>2.94</v>
      </c>
      <c r="H544" s="1">
        <v>0.05</v>
      </c>
      <c r="I544" s="5">
        <v>0.05</v>
      </c>
      <c r="J5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4" s="6">
        <f>Table13[[#This Row],[Total Price(Before Discount)]]*Table13[[#This Row],[Discount]]</f>
        <v>0.14699999999999999</v>
      </c>
      <c r="L544" s="6">
        <f>Table13[[#This Row],[Total Price(Before Discount)]]-Table13[[#This Row],[Discount Amount]]</f>
        <v>2.7930000000000001</v>
      </c>
      <c r="M544" s="6" t="str">
        <f>IF(Table13[[#This Row],[Total Price(After Discount)]]&gt;=5000, "High Order", "Low order")</f>
        <v>Low order</v>
      </c>
      <c r="N544" s="2">
        <v>42039</v>
      </c>
      <c r="O544" s="2" t="str">
        <f>TEXT(Table13[[#This Row],[Order Date]],"dddd")</f>
        <v>Wednesday</v>
      </c>
      <c r="P544" s="2" t="str">
        <f>TEXT(Table13[[#This Row],[Order Date]],"mmmm")</f>
        <v>February</v>
      </c>
      <c r="Q544" s="2" t="str">
        <f>TEXT(Table13[[#This Row],[Order Date]],"yyyy")</f>
        <v>2015</v>
      </c>
      <c r="R544" s="2" t="str">
        <f>TEXT(Table13[[#This Row],[Order Date]], "mmmm yyyy")</f>
        <v>February 2015</v>
      </c>
      <c r="S544" s="2">
        <v>42043</v>
      </c>
      <c r="T544" s="1" t="s">
        <v>98</v>
      </c>
      <c r="U544" s="1">
        <f>Table13[[#This Row],[Ship Date]]-Table13[[#This Row],[Order Date]]</f>
        <v>4</v>
      </c>
      <c r="V544" s="1" t="str">
        <f>IF(Table13[[#This Row],[Days to Ship]]&lt;=1, "Fast", IF(Table13[[#This Row],[Days to Ship]]&lt;=3, "Meduim", "High"))</f>
        <v>High</v>
      </c>
      <c r="W544" s="1">
        <v>90278</v>
      </c>
      <c r="X544" s="1" t="s">
        <v>32</v>
      </c>
      <c r="Y544" s="1" t="s">
        <v>477</v>
      </c>
      <c r="Z544" s="1" t="s">
        <v>37</v>
      </c>
      <c r="AA544" s="1" t="s">
        <v>1097</v>
      </c>
      <c r="AB544" s="1" t="s">
        <v>58</v>
      </c>
      <c r="AC544" s="1" t="s">
        <v>25</v>
      </c>
      <c r="AD544" s="1" t="s">
        <v>42</v>
      </c>
      <c r="AE544" s="1" t="s">
        <v>26</v>
      </c>
      <c r="AF544" s="1"/>
      <c r="AK544" s="1"/>
    </row>
    <row r="545" spans="1:37" x14ac:dyDescent="0.35">
      <c r="A545" s="1">
        <v>961</v>
      </c>
      <c r="B545" s="1" t="str">
        <f>VLOOKUP(Table13[[#This Row],[Customer ID]],'Customer Lookup'!A:B,2,)</f>
        <v>Benjamin Chan</v>
      </c>
      <c r="C545" s="1">
        <v>89402</v>
      </c>
      <c r="D545" s="1" t="str">
        <f>_xlfn.XLOOKUP(Table13[[#This Row],[Product Sub-Category]],'Product Lookup'!A:A,'Product Lookup'!B:B)</f>
        <v>Tables</v>
      </c>
      <c r="E545" s="1">
        <v>1</v>
      </c>
      <c r="F545" s="4">
        <v>124.49</v>
      </c>
      <c r="G545" s="4">
        <f>Table13[[#This Row],[Unit Price]]*Table13[[#This Row],[Quantity ordered]]</f>
        <v>124.49</v>
      </c>
      <c r="H545" s="1">
        <v>0.1</v>
      </c>
      <c r="I545" s="5">
        <v>0.1</v>
      </c>
      <c r="J5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45" s="6">
        <f>Table13[[#This Row],[Total Price(Before Discount)]]*Table13[[#This Row],[Discount]]</f>
        <v>12.449</v>
      </c>
      <c r="L545" s="6">
        <f>Table13[[#This Row],[Total Price(Before Discount)]]-Table13[[#This Row],[Discount Amount]]</f>
        <v>112.041</v>
      </c>
      <c r="M545" s="6" t="str">
        <f>IF(Table13[[#This Row],[Total Price(After Discount)]]&gt;=5000, "High Order", "Low order")</f>
        <v>Low order</v>
      </c>
      <c r="N545" s="2">
        <v>42059</v>
      </c>
      <c r="O545" s="2" t="str">
        <f>TEXT(Table13[[#This Row],[Order Date]],"dddd")</f>
        <v>Tuesday</v>
      </c>
      <c r="P545" s="2" t="str">
        <f>TEXT(Table13[[#This Row],[Order Date]],"mmmm")</f>
        <v>February</v>
      </c>
      <c r="Q545" s="2" t="str">
        <f>TEXT(Table13[[#This Row],[Order Date]],"yyyy")</f>
        <v>2015</v>
      </c>
      <c r="R545" s="2" t="str">
        <f>TEXT(Table13[[#This Row],[Order Date]], "mmmm yyyy")</f>
        <v>February 2015</v>
      </c>
      <c r="S545" s="2">
        <v>42059</v>
      </c>
      <c r="T545" s="1" t="s">
        <v>31</v>
      </c>
      <c r="U545" s="1">
        <f>Table13[[#This Row],[Ship Date]]-Table13[[#This Row],[Order Date]]</f>
        <v>0</v>
      </c>
      <c r="V545" s="1" t="str">
        <f>IF(Table13[[#This Row],[Days to Ship]]&lt;=1, "Fast", IF(Table13[[#This Row],[Days to Ship]]&lt;=3, "Meduim", "High"))</f>
        <v>Fast</v>
      </c>
      <c r="W545" s="1">
        <v>94061</v>
      </c>
      <c r="X545" s="1" t="s">
        <v>22</v>
      </c>
      <c r="Y545" s="1" t="s">
        <v>483</v>
      </c>
      <c r="Z545" s="1" t="s">
        <v>37</v>
      </c>
      <c r="AA545" s="1" t="s">
        <v>2244</v>
      </c>
      <c r="AB545" s="1" t="s">
        <v>34</v>
      </c>
      <c r="AC545" s="1" t="s">
        <v>123</v>
      </c>
      <c r="AD545" s="1" t="s">
        <v>42</v>
      </c>
      <c r="AE545" s="1" t="s">
        <v>108</v>
      </c>
      <c r="AF545" s="1"/>
      <c r="AK545" s="1"/>
    </row>
    <row r="546" spans="1:37" x14ac:dyDescent="0.35">
      <c r="A546" s="1">
        <v>962</v>
      </c>
      <c r="B546" s="1" t="str">
        <f>VLOOKUP(Table13[[#This Row],[Customer ID]],'Customer Lookup'!A:B,2,)</f>
        <v>Yvonne Clarke</v>
      </c>
      <c r="C546" s="1">
        <v>17636</v>
      </c>
      <c r="D546" s="1" t="str">
        <f>_xlfn.XLOOKUP(Table13[[#This Row],[Product Sub-Category]],'Product Lookup'!A:A,'Product Lookup'!B:B)</f>
        <v>Pens</v>
      </c>
      <c r="E546" s="1">
        <v>2</v>
      </c>
      <c r="F546" s="4">
        <v>2.94</v>
      </c>
      <c r="G546" s="4">
        <f>Table13[[#This Row],[Unit Price]]*Table13[[#This Row],[Quantity ordered]]</f>
        <v>5.88</v>
      </c>
      <c r="H546" s="1">
        <v>0.05</v>
      </c>
      <c r="I546" s="5">
        <v>0.05</v>
      </c>
      <c r="J5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6" s="6">
        <f>Table13[[#This Row],[Total Price(Before Discount)]]*Table13[[#This Row],[Discount]]</f>
        <v>0.29399999999999998</v>
      </c>
      <c r="L546" s="6">
        <f>Table13[[#This Row],[Total Price(Before Discount)]]-Table13[[#This Row],[Discount Amount]]</f>
        <v>5.5860000000000003</v>
      </c>
      <c r="M546" s="6" t="str">
        <f>IF(Table13[[#This Row],[Total Price(After Discount)]]&gt;=5000, "High Order", "Low order")</f>
        <v>Low order</v>
      </c>
      <c r="N546" s="2">
        <v>42039</v>
      </c>
      <c r="O546" s="2" t="str">
        <f>TEXT(Table13[[#This Row],[Order Date]],"dddd")</f>
        <v>Wednesday</v>
      </c>
      <c r="P546" s="2" t="str">
        <f>TEXT(Table13[[#This Row],[Order Date]],"mmmm")</f>
        <v>February</v>
      </c>
      <c r="Q546" s="2" t="str">
        <f>TEXT(Table13[[#This Row],[Order Date]],"yyyy")</f>
        <v>2015</v>
      </c>
      <c r="R546" s="2" t="str">
        <f>TEXT(Table13[[#This Row],[Order Date]], "mmmm yyyy")</f>
        <v>February 2015</v>
      </c>
      <c r="S546" s="2">
        <v>42043</v>
      </c>
      <c r="T546" s="1" t="s">
        <v>98</v>
      </c>
      <c r="U546" s="1">
        <f>Table13[[#This Row],[Ship Date]]-Table13[[#This Row],[Order Date]]</f>
        <v>4</v>
      </c>
      <c r="V546" s="1" t="str">
        <f>IF(Table13[[#This Row],[Days to Ship]]&lt;=1, "Fast", IF(Table13[[#This Row],[Days to Ship]]&lt;=3, "Meduim", "High"))</f>
        <v>High</v>
      </c>
      <c r="W546" s="1">
        <v>60610</v>
      </c>
      <c r="X546" s="1" t="s">
        <v>32</v>
      </c>
      <c r="Y546" s="1" t="s">
        <v>143</v>
      </c>
      <c r="Z546" s="1" t="s">
        <v>142</v>
      </c>
      <c r="AA546" s="1" t="s">
        <v>2245</v>
      </c>
      <c r="AB546" s="1" t="s">
        <v>58</v>
      </c>
      <c r="AC546" s="1" t="s">
        <v>25</v>
      </c>
      <c r="AD546" s="1" t="s">
        <v>42</v>
      </c>
      <c r="AE546" s="1" t="s">
        <v>26</v>
      </c>
      <c r="AF546" s="1"/>
      <c r="AK546" s="1"/>
    </row>
    <row r="547" spans="1:37" x14ac:dyDescent="0.35">
      <c r="A547" s="1">
        <v>970</v>
      </c>
      <c r="B547" s="1" t="str">
        <f>VLOOKUP(Table13[[#This Row],[Customer ID]],'Customer Lookup'!A:B,2,)</f>
        <v>Lynn Payne</v>
      </c>
      <c r="C547" s="1">
        <v>86173</v>
      </c>
      <c r="D547" s="1" t="str">
        <f>_xlfn.XLOOKUP(Table13[[#This Row],[Product Sub-Category]],'Product Lookup'!A:A,'Product Lookup'!B:B)</f>
        <v>Bookcases</v>
      </c>
      <c r="E547" s="1">
        <v>8</v>
      </c>
      <c r="F547" s="4">
        <v>170.98</v>
      </c>
      <c r="G547" s="4">
        <f>Table13[[#This Row],[Unit Price]]*Table13[[#This Row],[Quantity ordered]]</f>
        <v>1367.84</v>
      </c>
      <c r="H547" s="1">
        <v>0.1</v>
      </c>
      <c r="I547" s="5">
        <v>0.1</v>
      </c>
      <c r="J5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47" s="6">
        <f>Table13[[#This Row],[Total Price(Before Discount)]]*Table13[[#This Row],[Discount]]</f>
        <v>136.78399999999999</v>
      </c>
      <c r="L547" s="6">
        <f>Table13[[#This Row],[Total Price(Before Discount)]]-Table13[[#This Row],[Discount Amount]]</f>
        <v>1231.056</v>
      </c>
      <c r="M547" s="6" t="str">
        <f>IF(Table13[[#This Row],[Total Price(After Discount)]]&gt;=5000, "High Order", "Low order")</f>
        <v>Low order</v>
      </c>
      <c r="N547" s="2">
        <v>42114</v>
      </c>
      <c r="O547" s="2" t="str">
        <f>TEXT(Table13[[#This Row],[Order Date]],"dddd")</f>
        <v>Monday</v>
      </c>
      <c r="P547" s="2" t="str">
        <f>TEXT(Table13[[#This Row],[Order Date]],"mmmm")</f>
        <v>April</v>
      </c>
      <c r="Q547" s="2" t="str">
        <f>TEXT(Table13[[#This Row],[Order Date]],"yyyy")</f>
        <v>2015</v>
      </c>
      <c r="R547" s="2" t="str">
        <f>TEXT(Table13[[#This Row],[Order Date]], "mmmm yyyy")</f>
        <v>April 2015</v>
      </c>
      <c r="S547" s="2">
        <v>42115</v>
      </c>
      <c r="T547" s="1" t="s">
        <v>50</v>
      </c>
      <c r="U547" s="1">
        <f>Table13[[#This Row],[Ship Date]]-Table13[[#This Row],[Order Date]]</f>
        <v>1</v>
      </c>
      <c r="V547" s="1" t="str">
        <f>IF(Table13[[#This Row],[Days to Ship]]&lt;=1, "Fast", IF(Table13[[#This Row],[Days to Ship]]&lt;=3, "Meduim", "High"))</f>
        <v>Fast</v>
      </c>
      <c r="W547" s="1">
        <v>24281</v>
      </c>
      <c r="X547" s="1" t="s">
        <v>22</v>
      </c>
      <c r="Y547" s="1" t="s">
        <v>406</v>
      </c>
      <c r="Z547" s="1" t="s">
        <v>117</v>
      </c>
      <c r="AA547" s="1" t="s">
        <v>1097</v>
      </c>
      <c r="AB547" s="1" t="s">
        <v>34</v>
      </c>
      <c r="AC547" s="1" t="s">
        <v>151</v>
      </c>
      <c r="AD547" s="1" t="s">
        <v>104</v>
      </c>
      <c r="AE547" s="1" t="s">
        <v>108</v>
      </c>
      <c r="AF547" s="1"/>
      <c r="AK547" s="1"/>
    </row>
    <row r="548" spans="1:37" x14ac:dyDescent="0.35">
      <c r="A548" s="1">
        <v>972</v>
      </c>
      <c r="B548" s="1" t="str">
        <f>VLOOKUP(Table13[[#This Row],[Customer ID]],'Customer Lookup'!A:B,2,)</f>
        <v>Gregory Holden</v>
      </c>
      <c r="C548" s="1">
        <v>87259</v>
      </c>
      <c r="D548" s="1" t="str">
        <f>_xlfn.XLOOKUP(Table13[[#This Row],[Product Sub-Category]],'Product Lookup'!A:A,'Product Lookup'!B:B)</f>
        <v>Chairs</v>
      </c>
      <c r="E548" s="1">
        <v>2</v>
      </c>
      <c r="F548" s="4">
        <v>284.98</v>
      </c>
      <c r="G548" s="4">
        <f>Table13[[#This Row],[Unit Price]]*Table13[[#This Row],[Quantity ordered]]</f>
        <v>569.96</v>
      </c>
      <c r="H548" s="1">
        <v>0.1</v>
      </c>
      <c r="I548" s="5">
        <v>0.1</v>
      </c>
      <c r="J5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48" s="6">
        <f>Table13[[#This Row],[Total Price(Before Discount)]]*Table13[[#This Row],[Discount]]</f>
        <v>56.996000000000009</v>
      </c>
      <c r="L548" s="6">
        <f>Table13[[#This Row],[Total Price(Before Discount)]]-Table13[[#This Row],[Discount Amount]]</f>
        <v>512.96400000000006</v>
      </c>
      <c r="M548" s="6" t="str">
        <f>IF(Table13[[#This Row],[Total Price(After Discount)]]&gt;=5000, "High Order", "Low order")</f>
        <v>Low order</v>
      </c>
      <c r="N548" s="2">
        <v>42063</v>
      </c>
      <c r="O548" s="2" t="str">
        <f>TEXT(Table13[[#This Row],[Order Date]],"dddd")</f>
        <v>Saturday</v>
      </c>
      <c r="P548" s="2" t="str">
        <f>TEXT(Table13[[#This Row],[Order Date]],"mmmm")</f>
        <v>February</v>
      </c>
      <c r="Q548" s="2" t="str">
        <f>TEXT(Table13[[#This Row],[Order Date]],"yyyy")</f>
        <v>2015</v>
      </c>
      <c r="R548" s="2" t="str">
        <f>TEXT(Table13[[#This Row],[Order Date]], "mmmm yyyy")</f>
        <v>February 2015</v>
      </c>
      <c r="S548" s="2">
        <v>42068</v>
      </c>
      <c r="T548" s="1" t="s">
        <v>98</v>
      </c>
      <c r="U548" s="1">
        <f>Table13[[#This Row],[Ship Date]]-Table13[[#This Row],[Order Date]]</f>
        <v>5</v>
      </c>
      <c r="V548" s="1" t="str">
        <f>IF(Table13[[#This Row],[Days to Ship]]&lt;=1, "Fast", IF(Table13[[#This Row],[Days to Ship]]&lt;=3, "Meduim", "High"))</f>
        <v>High</v>
      </c>
      <c r="W548" s="1">
        <v>92503</v>
      </c>
      <c r="X548" s="1" t="s">
        <v>22</v>
      </c>
      <c r="Y548" s="1" t="s">
        <v>484</v>
      </c>
      <c r="Z548" s="1" t="s">
        <v>37</v>
      </c>
      <c r="AA548" s="1" t="s">
        <v>1097</v>
      </c>
      <c r="AB548" s="1" t="s">
        <v>34</v>
      </c>
      <c r="AC548" s="1" t="s">
        <v>35</v>
      </c>
      <c r="AD548" s="1" t="s">
        <v>81</v>
      </c>
      <c r="AE548" s="1" t="s">
        <v>36</v>
      </c>
      <c r="AF548" s="1"/>
      <c r="AK548" s="1"/>
    </row>
    <row r="549" spans="1:37" x14ac:dyDescent="0.35">
      <c r="A549" s="1">
        <v>972</v>
      </c>
      <c r="B549" s="1" t="str">
        <f>VLOOKUP(Table13[[#This Row],[Customer ID]],'Customer Lookup'!A:B,2,)</f>
        <v>Gregory Holden</v>
      </c>
      <c r="C549" s="1">
        <v>87259</v>
      </c>
      <c r="D549" s="1" t="str">
        <f>_xlfn.XLOOKUP(Table13[[#This Row],[Product Sub-Category]],'Product Lookup'!A:A,'Product Lookup'!B:B)</f>
        <v>Furnishings</v>
      </c>
      <c r="E549" s="1">
        <v>1</v>
      </c>
      <c r="F549" s="4">
        <v>12.99</v>
      </c>
      <c r="G549" s="4">
        <f>Table13[[#This Row],[Unit Price]]*Table13[[#This Row],[Quantity ordered]]</f>
        <v>12.99</v>
      </c>
      <c r="H549" s="1">
        <v>0.05</v>
      </c>
      <c r="I549" s="5">
        <v>0.05</v>
      </c>
      <c r="J5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9" s="6">
        <f>Table13[[#This Row],[Total Price(Before Discount)]]*Table13[[#This Row],[Discount]]</f>
        <v>0.64950000000000008</v>
      </c>
      <c r="L549" s="6">
        <f>Table13[[#This Row],[Total Price(Before Discount)]]-Table13[[#This Row],[Discount Amount]]</f>
        <v>12.3405</v>
      </c>
      <c r="M549" s="6" t="str">
        <f>IF(Table13[[#This Row],[Total Price(After Discount)]]&gt;=5000, "High Order", "Low order")</f>
        <v>Low order</v>
      </c>
      <c r="N549" s="2">
        <v>42063</v>
      </c>
      <c r="O549" s="2" t="str">
        <f>TEXT(Table13[[#This Row],[Order Date]],"dddd")</f>
        <v>Saturday</v>
      </c>
      <c r="P549" s="2" t="str">
        <f>TEXT(Table13[[#This Row],[Order Date]],"mmmm")</f>
        <v>February</v>
      </c>
      <c r="Q549" s="2" t="str">
        <f>TEXT(Table13[[#This Row],[Order Date]],"yyyy")</f>
        <v>2015</v>
      </c>
      <c r="R549" s="2" t="str">
        <f>TEXT(Table13[[#This Row],[Order Date]], "mmmm yyyy")</f>
        <v>February 2015</v>
      </c>
      <c r="S549" s="2">
        <v>42063</v>
      </c>
      <c r="T549" s="1" t="s">
        <v>98</v>
      </c>
      <c r="U549" s="1">
        <f>Table13[[#This Row],[Ship Date]]-Table13[[#This Row],[Order Date]]</f>
        <v>0</v>
      </c>
      <c r="V549" s="1" t="str">
        <f>IF(Table13[[#This Row],[Days to Ship]]&lt;=1, "Fast", IF(Table13[[#This Row],[Days to Ship]]&lt;=3, "Meduim", "High"))</f>
        <v>Fast</v>
      </c>
      <c r="W549" s="1">
        <v>92503</v>
      </c>
      <c r="X549" s="1" t="s">
        <v>32</v>
      </c>
      <c r="Y549" s="1" t="s">
        <v>484</v>
      </c>
      <c r="Z549" s="1" t="s">
        <v>37</v>
      </c>
      <c r="AA549" s="1" t="s">
        <v>2243</v>
      </c>
      <c r="AB549" s="1" t="s">
        <v>34</v>
      </c>
      <c r="AC549" s="1" t="s">
        <v>52</v>
      </c>
      <c r="AD549" s="1" t="s">
        <v>81</v>
      </c>
      <c r="AE549" s="1" t="s">
        <v>178</v>
      </c>
      <c r="AF549" s="1"/>
      <c r="AK549" s="1"/>
    </row>
    <row r="550" spans="1:37" x14ac:dyDescent="0.35">
      <c r="A550" s="1">
        <v>975</v>
      </c>
      <c r="B550" s="1" t="str">
        <f>VLOOKUP(Table13[[#This Row],[Customer ID]],'Customer Lookup'!A:B,2,)</f>
        <v>Francis Evans</v>
      </c>
      <c r="C550" s="1">
        <v>87260</v>
      </c>
      <c r="D550" s="1" t="str">
        <f>_xlfn.XLOOKUP(Table13[[#This Row],[Product Sub-Category]],'Product Lookup'!A:A,'Product Lookup'!B:B)</f>
        <v>Appliances</v>
      </c>
      <c r="E550" s="1">
        <v>3</v>
      </c>
      <c r="F550" s="4">
        <v>2.2200000000000002</v>
      </c>
      <c r="G550" s="4">
        <f>Table13[[#This Row],[Unit Price]]*Table13[[#This Row],[Quantity ordered]]</f>
        <v>6.66</v>
      </c>
      <c r="H550" s="1">
        <v>0.05</v>
      </c>
      <c r="I550" s="5">
        <v>0.05</v>
      </c>
      <c r="J5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0" s="6">
        <f>Table13[[#This Row],[Total Price(Before Discount)]]*Table13[[#This Row],[Discount]]</f>
        <v>0.33300000000000002</v>
      </c>
      <c r="L550" s="6">
        <f>Table13[[#This Row],[Total Price(Before Discount)]]-Table13[[#This Row],[Discount Amount]]</f>
        <v>6.327</v>
      </c>
      <c r="M550" s="6" t="str">
        <f>IF(Table13[[#This Row],[Total Price(After Discount)]]&gt;=5000, "High Order", "Low order")</f>
        <v>Low order</v>
      </c>
      <c r="N550" s="2">
        <v>42098</v>
      </c>
      <c r="O550" s="2" t="str">
        <f>TEXT(Table13[[#This Row],[Order Date]],"dddd")</f>
        <v>Saturday</v>
      </c>
      <c r="P550" s="2" t="str">
        <f>TEXT(Table13[[#This Row],[Order Date]],"mmmm")</f>
        <v>April</v>
      </c>
      <c r="Q550" s="2" t="str">
        <f>TEXT(Table13[[#This Row],[Order Date]],"yyyy")</f>
        <v>2015</v>
      </c>
      <c r="R550" s="2" t="str">
        <f>TEXT(Table13[[#This Row],[Order Date]], "mmmm yyyy")</f>
        <v>April 2015</v>
      </c>
      <c r="S550" s="2">
        <v>42103</v>
      </c>
      <c r="T550" s="1" t="s">
        <v>98</v>
      </c>
      <c r="U550" s="1">
        <f>Table13[[#This Row],[Ship Date]]-Table13[[#This Row],[Order Date]]</f>
        <v>5</v>
      </c>
      <c r="V550" s="1" t="str">
        <f>IF(Table13[[#This Row],[Days to Ship]]&lt;=1, "Fast", IF(Table13[[#This Row],[Days to Ship]]&lt;=3, "Meduim", "High"))</f>
        <v>High</v>
      </c>
      <c r="W550" s="1">
        <v>2108</v>
      </c>
      <c r="X550" s="1" t="s">
        <v>32</v>
      </c>
      <c r="Y550" s="1" t="s">
        <v>153</v>
      </c>
      <c r="Z550" s="1" t="s">
        <v>152</v>
      </c>
      <c r="AA550" s="1" t="s">
        <v>2243</v>
      </c>
      <c r="AB550" s="1" t="s">
        <v>58</v>
      </c>
      <c r="AC550" s="1" t="s">
        <v>196</v>
      </c>
      <c r="AD550" s="1" t="s">
        <v>81</v>
      </c>
      <c r="AE550" s="1" t="s">
        <v>53</v>
      </c>
      <c r="AF550" s="1"/>
      <c r="AK550" s="1"/>
    </row>
    <row r="551" spans="1:37" x14ac:dyDescent="0.35">
      <c r="A551" s="1">
        <v>980</v>
      </c>
      <c r="B551" s="1" t="str">
        <f>VLOOKUP(Table13[[#This Row],[Customer ID]],'Customer Lookup'!A:B,2,)</f>
        <v>Howard Burnett</v>
      </c>
      <c r="C551" s="1">
        <v>87258</v>
      </c>
      <c r="D551" s="1" t="str">
        <f>_xlfn.XLOOKUP(Table13[[#This Row],[Product Sub-Category]],'Product Lookup'!A:A,'Product Lookup'!B:B)</f>
        <v>Storage</v>
      </c>
      <c r="E551" s="1">
        <v>12</v>
      </c>
      <c r="F551" s="4">
        <v>37.76</v>
      </c>
      <c r="G551" s="4">
        <f>Table13[[#This Row],[Unit Price]]*Table13[[#This Row],[Quantity ordered]]</f>
        <v>453.12</v>
      </c>
      <c r="H551" s="1">
        <v>0.05</v>
      </c>
      <c r="I551" s="5">
        <v>0.05</v>
      </c>
      <c r="J5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1" s="6">
        <f>Table13[[#This Row],[Total Price(Before Discount)]]*Table13[[#This Row],[Discount]]</f>
        <v>22.656000000000002</v>
      </c>
      <c r="L551" s="6">
        <f>Table13[[#This Row],[Total Price(Before Discount)]]-Table13[[#This Row],[Discount Amount]]</f>
        <v>430.464</v>
      </c>
      <c r="M551" s="6" t="str">
        <f>IF(Table13[[#This Row],[Total Price(After Discount)]]&gt;=5000, "High Order", "Low order")</f>
        <v>Low order</v>
      </c>
      <c r="N551" s="2">
        <v>42040</v>
      </c>
      <c r="O551" s="2" t="str">
        <f>TEXT(Table13[[#This Row],[Order Date]],"dddd")</f>
        <v>Thursday</v>
      </c>
      <c r="P551" s="2" t="str">
        <f>TEXT(Table13[[#This Row],[Order Date]],"mmmm")</f>
        <v>February</v>
      </c>
      <c r="Q551" s="2" t="str">
        <f>TEXT(Table13[[#This Row],[Order Date]],"yyyy")</f>
        <v>2015</v>
      </c>
      <c r="R551" s="2" t="str">
        <f>TEXT(Table13[[#This Row],[Order Date]], "mmmm yyyy")</f>
        <v>February 2015</v>
      </c>
      <c r="S551" s="2">
        <v>42041</v>
      </c>
      <c r="T551" s="1" t="s">
        <v>50</v>
      </c>
      <c r="U551" s="1">
        <f>Table13[[#This Row],[Ship Date]]-Table13[[#This Row],[Order Date]]</f>
        <v>1</v>
      </c>
      <c r="V551" s="1" t="str">
        <f>IF(Table13[[#This Row],[Days to Ship]]&lt;=1, "Fast", IF(Table13[[#This Row],[Days to Ship]]&lt;=3, "Meduim", "High"))</f>
        <v>Fast</v>
      </c>
      <c r="W551" s="1">
        <v>5403</v>
      </c>
      <c r="X551" s="1" t="s">
        <v>32</v>
      </c>
      <c r="Y551" s="1" t="s">
        <v>401</v>
      </c>
      <c r="Z551" s="1" t="s">
        <v>121</v>
      </c>
      <c r="AA551" s="1" t="s">
        <v>2245</v>
      </c>
      <c r="AB551" s="1" t="s">
        <v>58</v>
      </c>
      <c r="AC551" s="1" t="s">
        <v>119</v>
      </c>
      <c r="AD551" s="1" t="s">
        <v>81</v>
      </c>
      <c r="AE551" s="1" t="s">
        <v>53</v>
      </c>
      <c r="AF551" s="1"/>
      <c r="AK551" s="1"/>
    </row>
    <row r="552" spans="1:37" x14ac:dyDescent="0.35">
      <c r="A552" s="1">
        <v>983</v>
      </c>
      <c r="B552" s="1" t="str">
        <f>VLOOKUP(Table13[[#This Row],[Customer ID]],'Customer Lookup'!A:B,2,)</f>
        <v>Sue Drake</v>
      </c>
      <c r="C552" s="1">
        <v>90201</v>
      </c>
      <c r="D552" s="1" t="str">
        <f>_xlfn.XLOOKUP(Table13[[#This Row],[Product Sub-Category]],'Product Lookup'!A:A,'Product Lookup'!B:B)</f>
        <v>Computer Peripherals</v>
      </c>
      <c r="E552" s="1">
        <v>10</v>
      </c>
      <c r="F552" s="4">
        <v>300.97000000000003</v>
      </c>
      <c r="G552" s="4">
        <f>Table13[[#This Row],[Unit Price]]*Table13[[#This Row],[Quantity ordered]]</f>
        <v>3009.7000000000003</v>
      </c>
      <c r="H552" s="1">
        <v>0.1</v>
      </c>
      <c r="I552" s="5">
        <v>0.1</v>
      </c>
      <c r="J5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52" s="6">
        <f>Table13[[#This Row],[Total Price(Before Discount)]]*Table13[[#This Row],[Discount]]</f>
        <v>300.97000000000003</v>
      </c>
      <c r="L552" s="6">
        <f>Table13[[#This Row],[Total Price(Before Discount)]]-Table13[[#This Row],[Discount Amount]]</f>
        <v>2708.7300000000005</v>
      </c>
      <c r="M552" s="6" t="str">
        <f>IF(Table13[[#This Row],[Total Price(After Discount)]]&gt;=5000, "High Order", "Low order")</f>
        <v>Low order</v>
      </c>
      <c r="N552" s="2">
        <v>42121</v>
      </c>
      <c r="O552" s="2" t="str">
        <f>TEXT(Table13[[#This Row],[Order Date]],"dddd")</f>
        <v>Monday</v>
      </c>
      <c r="P552" s="2" t="str">
        <f>TEXT(Table13[[#This Row],[Order Date]],"mmmm")</f>
        <v>April</v>
      </c>
      <c r="Q552" s="2" t="str">
        <f>TEXT(Table13[[#This Row],[Order Date]],"yyyy")</f>
        <v>2015</v>
      </c>
      <c r="R552" s="2" t="str">
        <f>TEXT(Table13[[#This Row],[Order Date]], "mmmm yyyy")</f>
        <v>April 2015</v>
      </c>
      <c r="S552" s="2">
        <v>42121</v>
      </c>
      <c r="T552" s="1" t="s">
        <v>98</v>
      </c>
      <c r="U552" s="1">
        <f>Table13[[#This Row],[Ship Date]]-Table13[[#This Row],[Order Date]]</f>
        <v>0</v>
      </c>
      <c r="V552" s="1" t="str">
        <f>IF(Table13[[#This Row],[Days to Ship]]&lt;=1, "Fast", IF(Table13[[#This Row],[Days to Ship]]&lt;=3, "Meduim", "High"))</f>
        <v>Fast</v>
      </c>
      <c r="W552" s="1">
        <v>72143</v>
      </c>
      <c r="X552" s="1" t="s">
        <v>32</v>
      </c>
      <c r="Y552" s="1" t="s">
        <v>485</v>
      </c>
      <c r="Z552" s="1" t="s">
        <v>451</v>
      </c>
      <c r="AA552" s="1" t="s">
        <v>1097</v>
      </c>
      <c r="AB552" s="1" t="s">
        <v>73</v>
      </c>
      <c r="AC552" s="1" t="s">
        <v>144</v>
      </c>
      <c r="AD552" s="1" t="s">
        <v>81</v>
      </c>
      <c r="AE552" s="1" t="s">
        <v>53</v>
      </c>
      <c r="AF552" s="1"/>
      <c r="AK552" s="1"/>
    </row>
    <row r="553" spans="1:37" x14ac:dyDescent="0.35">
      <c r="A553" s="1">
        <v>993</v>
      </c>
      <c r="B553" s="1" t="str">
        <f>VLOOKUP(Table13[[#This Row],[Customer ID]],'Customer Lookup'!A:B,2,)</f>
        <v>Gail Currin</v>
      </c>
      <c r="C553" s="1">
        <v>89432</v>
      </c>
      <c r="D553" s="1" t="str">
        <f>_xlfn.XLOOKUP(Table13[[#This Row],[Product Sub-Category]],'Product Lookup'!A:A,'Product Lookup'!B:B)</f>
        <v>Paper</v>
      </c>
      <c r="E553" s="1">
        <v>9</v>
      </c>
      <c r="F553" s="4">
        <v>4.28</v>
      </c>
      <c r="G553" s="4">
        <f>Table13[[#This Row],[Unit Price]]*Table13[[#This Row],[Quantity ordered]]</f>
        <v>38.520000000000003</v>
      </c>
      <c r="H553" s="1">
        <v>0.05</v>
      </c>
      <c r="I553" s="5">
        <v>0.05</v>
      </c>
      <c r="J5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3" s="6">
        <f>Table13[[#This Row],[Total Price(Before Discount)]]*Table13[[#This Row],[Discount]]</f>
        <v>1.9260000000000002</v>
      </c>
      <c r="L553" s="6">
        <f>Table13[[#This Row],[Total Price(Before Discount)]]-Table13[[#This Row],[Discount Amount]]</f>
        <v>36.594000000000001</v>
      </c>
      <c r="M553" s="6" t="str">
        <f>IF(Table13[[#This Row],[Total Price(After Discount)]]&gt;=5000, "High Order", "Low order")</f>
        <v>Low order</v>
      </c>
      <c r="N553" s="2">
        <v>42054</v>
      </c>
      <c r="O553" s="2" t="str">
        <f>TEXT(Table13[[#This Row],[Order Date]],"dddd")</f>
        <v>Thursday</v>
      </c>
      <c r="P553" s="2" t="str">
        <f>TEXT(Table13[[#This Row],[Order Date]],"mmmm")</f>
        <v>February</v>
      </c>
      <c r="Q553" s="2" t="str">
        <f>TEXT(Table13[[#This Row],[Order Date]],"yyyy")</f>
        <v>2015</v>
      </c>
      <c r="R553" s="2" t="str">
        <f>TEXT(Table13[[#This Row],[Order Date]], "mmmm yyyy")</f>
        <v>February 2015</v>
      </c>
      <c r="S553" s="2">
        <v>42054</v>
      </c>
      <c r="T553" s="1" t="s">
        <v>21</v>
      </c>
      <c r="U553" s="1">
        <f>Table13[[#This Row],[Ship Date]]-Table13[[#This Row],[Order Date]]</f>
        <v>0</v>
      </c>
      <c r="V553" s="1" t="str">
        <f>IF(Table13[[#This Row],[Days to Ship]]&lt;=1, "Fast", IF(Table13[[#This Row],[Days to Ship]]&lt;=3, "Meduim", "High"))</f>
        <v>Fast</v>
      </c>
      <c r="W553" s="1">
        <v>93030</v>
      </c>
      <c r="X553" s="1" t="s">
        <v>32</v>
      </c>
      <c r="Y553" s="1" t="s">
        <v>486</v>
      </c>
      <c r="Z553" s="1" t="s">
        <v>37</v>
      </c>
      <c r="AA553" s="1" t="s">
        <v>2243</v>
      </c>
      <c r="AB553" s="1" t="s">
        <v>58</v>
      </c>
      <c r="AC553" s="1" t="s">
        <v>83</v>
      </c>
      <c r="AD553" s="1" t="s">
        <v>51</v>
      </c>
      <c r="AE553" s="1" t="s">
        <v>53</v>
      </c>
      <c r="AF553" s="1"/>
      <c r="AK553" s="1"/>
    </row>
    <row r="554" spans="1:37" x14ac:dyDescent="0.35">
      <c r="A554" s="1">
        <v>994</v>
      </c>
      <c r="B554" s="1" t="str">
        <f>VLOOKUP(Table13[[#This Row],[Customer ID]],'Customer Lookup'!A:B,2,)</f>
        <v>Neal Weber</v>
      </c>
      <c r="C554" s="1">
        <v>89433</v>
      </c>
      <c r="D554" s="1" t="str">
        <f>_xlfn.XLOOKUP(Table13[[#This Row],[Product Sub-Category]],'Product Lookup'!A:A,'Product Lookup'!B:B)</f>
        <v>Tables</v>
      </c>
      <c r="E554" s="1">
        <v>2</v>
      </c>
      <c r="F554" s="4">
        <v>400.98</v>
      </c>
      <c r="G554" s="4">
        <f>Table13[[#This Row],[Unit Price]]*Table13[[#This Row],[Quantity ordered]]</f>
        <v>801.96</v>
      </c>
      <c r="H554" s="1">
        <v>0.1</v>
      </c>
      <c r="I554" s="5">
        <v>0.1</v>
      </c>
      <c r="J5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54" s="6">
        <f>Table13[[#This Row],[Total Price(Before Discount)]]*Table13[[#This Row],[Discount]]</f>
        <v>80.196000000000012</v>
      </c>
      <c r="L554" s="6">
        <f>Table13[[#This Row],[Total Price(Before Discount)]]-Table13[[#This Row],[Discount Amount]]</f>
        <v>721.76400000000001</v>
      </c>
      <c r="M554" s="6" t="str">
        <f>IF(Table13[[#This Row],[Total Price(After Discount)]]&gt;=5000, "High Order", "Low order")</f>
        <v>Low order</v>
      </c>
      <c r="N554" s="2">
        <v>42077</v>
      </c>
      <c r="O554" s="2" t="str">
        <f>TEXT(Table13[[#This Row],[Order Date]],"dddd")</f>
        <v>Saturday</v>
      </c>
      <c r="P554" s="2" t="str">
        <f>TEXT(Table13[[#This Row],[Order Date]],"mmmm")</f>
        <v>March</v>
      </c>
      <c r="Q554" s="2" t="str">
        <f>TEXT(Table13[[#This Row],[Order Date]],"yyyy")</f>
        <v>2015</v>
      </c>
      <c r="R554" s="2" t="str">
        <f>TEXT(Table13[[#This Row],[Order Date]], "mmmm yyyy")</f>
        <v>March 2015</v>
      </c>
      <c r="S554" s="2">
        <v>42078</v>
      </c>
      <c r="T554" s="1" t="s">
        <v>21</v>
      </c>
      <c r="U554" s="1">
        <f>Table13[[#This Row],[Ship Date]]-Table13[[#This Row],[Order Date]]</f>
        <v>1</v>
      </c>
      <c r="V554" s="1" t="str">
        <f>IF(Table13[[#This Row],[Days to Ship]]&lt;=1, "Fast", IF(Table13[[#This Row],[Days to Ship]]&lt;=3, "Meduim", "High"))</f>
        <v>Fast</v>
      </c>
      <c r="W554" s="1">
        <v>4073</v>
      </c>
      <c r="X554" s="1" t="s">
        <v>22</v>
      </c>
      <c r="Y554" s="1" t="s">
        <v>276</v>
      </c>
      <c r="Z554" s="1" t="s">
        <v>147</v>
      </c>
      <c r="AA554" s="1" t="s">
        <v>2243</v>
      </c>
      <c r="AB554" s="1" t="s">
        <v>34</v>
      </c>
      <c r="AC554" s="1" t="s">
        <v>123</v>
      </c>
      <c r="AD554" s="1" t="s">
        <v>51</v>
      </c>
      <c r="AE554" s="1" t="s">
        <v>108</v>
      </c>
      <c r="AF554" s="1"/>
      <c r="AK554" s="1"/>
    </row>
    <row r="555" spans="1:37" x14ac:dyDescent="0.35">
      <c r="A555" s="1">
        <v>995</v>
      </c>
      <c r="B555" s="1" t="str">
        <f>VLOOKUP(Table13[[#This Row],[Customer ID]],'Customer Lookup'!A:B,2,)</f>
        <v>Lloyd Spencer</v>
      </c>
      <c r="C555" s="1">
        <v>89434</v>
      </c>
      <c r="D555" s="1" t="str">
        <f>_xlfn.XLOOKUP(Table13[[#This Row],[Product Sub-Category]],'Product Lookup'!A:A,'Product Lookup'!B:B)</f>
        <v>Paper</v>
      </c>
      <c r="E555" s="1">
        <v>9</v>
      </c>
      <c r="F555" s="4">
        <v>7.64</v>
      </c>
      <c r="G555" s="4">
        <f>Table13[[#This Row],[Unit Price]]*Table13[[#This Row],[Quantity ordered]]</f>
        <v>68.759999999999991</v>
      </c>
      <c r="H555" s="1">
        <v>0.05</v>
      </c>
      <c r="I555" s="5">
        <v>0.05</v>
      </c>
      <c r="J5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5" s="6">
        <f>Table13[[#This Row],[Total Price(Before Discount)]]*Table13[[#This Row],[Discount]]</f>
        <v>3.4379999999999997</v>
      </c>
      <c r="L555" s="6">
        <f>Table13[[#This Row],[Total Price(Before Discount)]]-Table13[[#This Row],[Discount Amount]]</f>
        <v>65.321999999999989</v>
      </c>
      <c r="M555" s="6" t="str">
        <f>IF(Table13[[#This Row],[Total Price(After Discount)]]&gt;=5000, "High Order", "Low order")</f>
        <v>Low order</v>
      </c>
      <c r="N555" s="2">
        <v>42134</v>
      </c>
      <c r="O555" s="2" t="str">
        <f>TEXT(Table13[[#This Row],[Order Date]],"dddd")</f>
        <v>Sunday</v>
      </c>
      <c r="P555" s="2" t="str">
        <f>TEXT(Table13[[#This Row],[Order Date]],"mmmm")</f>
        <v>May</v>
      </c>
      <c r="Q555" s="2" t="str">
        <f>TEXT(Table13[[#This Row],[Order Date]],"yyyy")</f>
        <v>2015</v>
      </c>
      <c r="R555" s="2" t="str">
        <f>TEXT(Table13[[#This Row],[Order Date]], "mmmm yyyy")</f>
        <v>May 2015</v>
      </c>
      <c r="S555" s="2">
        <v>42139</v>
      </c>
      <c r="T555" s="1" t="s">
        <v>98</v>
      </c>
      <c r="U555" s="1">
        <f>Table13[[#This Row],[Ship Date]]-Table13[[#This Row],[Order Date]]</f>
        <v>5</v>
      </c>
      <c r="V555" s="1" t="str">
        <f>IF(Table13[[#This Row],[Days to Ship]]&lt;=1, "Fast", IF(Table13[[#This Row],[Days to Ship]]&lt;=3, "Meduim", "High"))</f>
        <v>High</v>
      </c>
      <c r="W555" s="1">
        <v>4070</v>
      </c>
      <c r="X555" s="1" t="s">
        <v>32</v>
      </c>
      <c r="Y555" s="1" t="s">
        <v>487</v>
      </c>
      <c r="Z555" s="1" t="s">
        <v>147</v>
      </c>
      <c r="AA555" s="1" t="s">
        <v>2243</v>
      </c>
      <c r="AB555" s="1" t="s">
        <v>58</v>
      </c>
      <c r="AC555" s="1" t="s">
        <v>83</v>
      </c>
      <c r="AD555" s="1" t="s">
        <v>51</v>
      </c>
      <c r="AE555" s="1" t="s">
        <v>26</v>
      </c>
      <c r="AF555" s="1"/>
      <c r="AK555" s="1"/>
    </row>
    <row r="556" spans="1:37" x14ac:dyDescent="0.35">
      <c r="A556" s="1">
        <v>997</v>
      </c>
      <c r="B556" s="1" t="str">
        <f>VLOOKUP(Table13[[#This Row],[Customer ID]],'Customer Lookup'!A:B,2,)</f>
        <v>Phillip Pollard</v>
      </c>
      <c r="C556" s="1">
        <v>89431</v>
      </c>
      <c r="D556" s="1" t="str">
        <f>_xlfn.XLOOKUP(Table13[[#This Row],[Product Sub-Category]],'Product Lookup'!A:A,'Product Lookup'!B:B)</f>
        <v>Appliances</v>
      </c>
      <c r="E556" s="1">
        <v>1</v>
      </c>
      <c r="F556" s="4">
        <v>67.84</v>
      </c>
      <c r="G556" s="4">
        <f>Table13[[#This Row],[Unit Price]]*Table13[[#This Row],[Quantity ordered]]</f>
        <v>67.84</v>
      </c>
      <c r="H556" s="1">
        <v>0.05</v>
      </c>
      <c r="I556" s="5">
        <v>0.05</v>
      </c>
      <c r="J5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6" s="6">
        <f>Table13[[#This Row],[Total Price(Before Discount)]]*Table13[[#This Row],[Discount]]</f>
        <v>3.3920000000000003</v>
      </c>
      <c r="L556" s="6">
        <f>Table13[[#This Row],[Total Price(Before Discount)]]-Table13[[#This Row],[Discount Amount]]</f>
        <v>64.448000000000008</v>
      </c>
      <c r="M556" s="6" t="str">
        <f>IF(Table13[[#This Row],[Total Price(After Discount)]]&gt;=5000, "High Order", "Low order")</f>
        <v>Low order</v>
      </c>
      <c r="N556" s="2">
        <v>42028</v>
      </c>
      <c r="O556" s="2" t="str">
        <f>TEXT(Table13[[#This Row],[Order Date]],"dddd")</f>
        <v>Saturday</v>
      </c>
      <c r="P556" s="2" t="str">
        <f>TEXT(Table13[[#This Row],[Order Date]],"mmmm")</f>
        <v>January</v>
      </c>
      <c r="Q556" s="2" t="str">
        <f>TEXT(Table13[[#This Row],[Order Date]],"yyyy")</f>
        <v>2015</v>
      </c>
      <c r="R556" s="2" t="str">
        <f>TEXT(Table13[[#This Row],[Order Date]], "mmmm yyyy")</f>
        <v>January 2015</v>
      </c>
      <c r="S556" s="2">
        <v>42033</v>
      </c>
      <c r="T556" s="1" t="s">
        <v>98</v>
      </c>
      <c r="U556" s="1">
        <f>Table13[[#This Row],[Ship Date]]-Table13[[#This Row],[Order Date]]</f>
        <v>5</v>
      </c>
      <c r="V556" s="1" t="str">
        <f>IF(Table13[[#This Row],[Days to Ship]]&lt;=1, "Fast", IF(Table13[[#This Row],[Days to Ship]]&lt;=3, "Meduim", "High"))</f>
        <v>High</v>
      </c>
      <c r="W556" s="1">
        <v>7002</v>
      </c>
      <c r="X556" s="1" t="s">
        <v>32</v>
      </c>
      <c r="Y556" s="1" t="s">
        <v>480</v>
      </c>
      <c r="Z556" s="1" t="s">
        <v>46</v>
      </c>
      <c r="AA556" s="1" t="s">
        <v>2243</v>
      </c>
      <c r="AB556" s="1" t="s">
        <v>58</v>
      </c>
      <c r="AC556" s="1" t="s">
        <v>196</v>
      </c>
      <c r="AD556" s="1" t="s">
        <v>51</v>
      </c>
      <c r="AE556" s="1" t="s">
        <v>53</v>
      </c>
      <c r="AF556" s="1"/>
      <c r="AK556" s="1"/>
    </row>
    <row r="557" spans="1:37" x14ac:dyDescent="0.35">
      <c r="A557" s="1">
        <v>999</v>
      </c>
      <c r="B557" s="1" t="str">
        <f>VLOOKUP(Table13[[#This Row],[Customer ID]],'Customer Lookup'!A:B,2,)</f>
        <v>Rita Barton</v>
      </c>
      <c r="C557" s="1">
        <v>89433</v>
      </c>
      <c r="D557" s="1" t="str">
        <f>_xlfn.XLOOKUP(Table13[[#This Row],[Product Sub-Category]],'Product Lookup'!A:A,'Product Lookup'!B:B)</f>
        <v>Computer Peripherals</v>
      </c>
      <c r="E557" s="1">
        <v>3</v>
      </c>
      <c r="F557" s="4">
        <v>45.19</v>
      </c>
      <c r="G557" s="4">
        <f>Table13[[#This Row],[Unit Price]]*Table13[[#This Row],[Quantity ordered]]</f>
        <v>135.57</v>
      </c>
      <c r="H557" s="1">
        <v>0.05</v>
      </c>
      <c r="I557" s="5">
        <v>0.05</v>
      </c>
      <c r="J5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7" s="6">
        <f>Table13[[#This Row],[Total Price(Before Discount)]]*Table13[[#This Row],[Discount]]</f>
        <v>6.7785000000000002</v>
      </c>
      <c r="L557" s="6">
        <f>Table13[[#This Row],[Total Price(Before Discount)]]-Table13[[#This Row],[Discount Amount]]</f>
        <v>128.79149999999998</v>
      </c>
      <c r="M557" s="6" t="str">
        <f>IF(Table13[[#This Row],[Total Price(After Discount)]]&gt;=5000, "High Order", "Low order")</f>
        <v>Low order</v>
      </c>
      <c r="N557" s="2">
        <v>42077</v>
      </c>
      <c r="O557" s="2" t="str">
        <f>TEXT(Table13[[#This Row],[Order Date]],"dddd")</f>
        <v>Saturday</v>
      </c>
      <c r="P557" s="2" t="str">
        <f>TEXT(Table13[[#This Row],[Order Date]],"mmmm")</f>
        <v>March</v>
      </c>
      <c r="Q557" s="2" t="str">
        <f>TEXT(Table13[[#This Row],[Order Date]],"yyyy")</f>
        <v>2015</v>
      </c>
      <c r="R557" s="2" t="str">
        <f>TEXT(Table13[[#This Row],[Order Date]], "mmmm yyyy")</f>
        <v>March 2015</v>
      </c>
      <c r="S557" s="2">
        <v>42078</v>
      </c>
      <c r="T557" s="1" t="s">
        <v>21</v>
      </c>
      <c r="U557" s="1">
        <f>Table13[[#This Row],[Ship Date]]-Table13[[#This Row],[Order Date]]</f>
        <v>1</v>
      </c>
      <c r="V557" s="1" t="str">
        <f>IF(Table13[[#This Row],[Days to Ship]]&lt;=1, "Fast", IF(Table13[[#This Row],[Days to Ship]]&lt;=3, "Meduim", "High"))</f>
        <v>Fast</v>
      </c>
      <c r="W557" s="1">
        <v>7450</v>
      </c>
      <c r="X557" s="1" t="s">
        <v>32</v>
      </c>
      <c r="Y557" s="1" t="s">
        <v>488</v>
      </c>
      <c r="Z557" s="1" t="s">
        <v>46</v>
      </c>
      <c r="AA557" s="1" t="s">
        <v>2243</v>
      </c>
      <c r="AB557" s="1" t="s">
        <v>73</v>
      </c>
      <c r="AC557" s="1" t="s">
        <v>144</v>
      </c>
      <c r="AD557" s="1" t="s">
        <v>51</v>
      </c>
      <c r="AE557" s="1" t="s">
        <v>44</v>
      </c>
      <c r="AF557" s="1"/>
      <c r="AK557" s="1"/>
    </row>
    <row r="558" spans="1:37" x14ac:dyDescent="0.35">
      <c r="A558" s="1">
        <v>1000</v>
      </c>
      <c r="B558" s="1" t="str">
        <f>VLOOKUP(Table13[[#This Row],[Customer ID]],'Customer Lookup'!A:B,2,)</f>
        <v>Lynn Bell</v>
      </c>
      <c r="C558" s="1">
        <v>89433</v>
      </c>
      <c r="D558" s="1" t="str">
        <f>_xlfn.XLOOKUP(Table13[[#This Row],[Product Sub-Category]],'Product Lookup'!A:A,'Product Lookup'!B:B)</f>
        <v>Furnishings</v>
      </c>
      <c r="E558" s="1">
        <v>12</v>
      </c>
      <c r="F558" s="4">
        <v>33.979999999999997</v>
      </c>
      <c r="G558" s="4">
        <f>Table13[[#This Row],[Unit Price]]*Table13[[#This Row],[Quantity ordered]]</f>
        <v>407.76</v>
      </c>
      <c r="H558" s="1">
        <v>0.05</v>
      </c>
      <c r="I558" s="5">
        <v>0.05</v>
      </c>
      <c r="J5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8" s="6">
        <f>Table13[[#This Row],[Total Price(Before Discount)]]*Table13[[#This Row],[Discount]]</f>
        <v>20.388000000000002</v>
      </c>
      <c r="L558" s="6">
        <f>Table13[[#This Row],[Total Price(Before Discount)]]-Table13[[#This Row],[Discount Amount]]</f>
        <v>387.37200000000001</v>
      </c>
      <c r="M558" s="6" t="str">
        <f>IF(Table13[[#This Row],[Total Price(After Discount)]]&gt;=5000, "High Order", "Low order")</f>
        <v>Low order</v>
      </c>
      <c r="N558" s="2">
        <v>42077</v>
      </c>
      <c r="O558" s="2" t="str">
        <f>TEXT(Table13[[#This Row],[Order Date]],"dddd")</f>
        <v>Saturday</v>
      </c>
      <c r="P558" s="2" t="str">
        <f>TEXT(Table13[[#This Row],[Order Date]],"mmmm")</f>
        <v>March</v>
      </c>
      <c r="Q558" s="2" t="str">
        <f>TEXT(Table13[[#This Row],[Order Date]],"yyyy")</f>
        <v>2015</v>
      </c>
      <c r="R558" s="2" t="str">
        <f>TEXT(Table13[[#This Row],[Order Date]], "mmmm yyyy")</f>
        <v>March 2015</v>
      </c>
      <c r="S558" s="2">
        <v>42078</v>
      </c>
      <c r="T558" s="1" t="s">
        <v>21</v>
      </c>
      <c r="U558" s="1">
        <f>Table13[[#This Row],[Ship Date]]-Table13[[#This Row],[Order Date]]</f>
        <v>1</v>
      </c>
      <c r="V558" s="1" t="str">
        <f>IF(Table13[[#This Row],[Days to Ship]]&lt;=1, "Fast", IF(Table13[[#This Row],[Days to Ship]]&lt;=3, "Meduim", "High"))</f>
        <v>Fast</v>
      </c>
      <c r="W558" s="1">
        <v>5201</v>
      </c>
      <c r="X558" s="1" t="s">
        <v>32</v>
      </c>
      <c r="Y558" s="1" t="s">
        <v>489</v>
      </c>
      <c r="Z558" s="1" t="s">
        <v>121</v>
      </c>
      <c r="AA558" s="1" t="s">
        <v>2244</v>
      </c>
      <c r="AB558" s="1" t="s">
        <v>34</v>
      </c>
      <c r="AC558" s="1" t="s">
        <v>52</v>
      </c>
      <c r="AD558" s="1" t="s">
        <v>51</v>
      </c>
      <c r="AE558" s="1" t="s">
        <v>53</v>
      </c>
      <c r="AF558" s="1"/>
      <c r="AK558" s="1"/>
    </row>
    <row r="559" spans="1:37" x14ac:dyDescent="0.35">
      <c r="A559" s="1">
        <v>1005</v>
      </c>
      <c r="B559" s="1" t="str">
        <f>VLOOKUP(Table13[[#This Row],[Customer ID]],'Customer Lookup'!A:B,2,)</f>
        <v>Lloyd Dickson</v>
      </c>
      <c r="C559" s="1">
        <v>90043</v>
      </c>
      <c r="D559" s="1" t="str">
        <f>_xlfn.XLOOKUP(Table13[[#This Row],[Product Sub-Category]],'Product Lookup'!A:A,'Product Lookup'!B:B)</f>
        <v>Paper</v>
      </c>
      <c r="E559" s="1">
        <v>1</v>
      </c>
      <c r="F559" s="4">
        <v>10.14</v>
      </c>
      <c r="G559" s="4">
        <f>Table13[[#This Row],[Unit Price]]*Table13[[#This Row],[Quantity ordered]]</f>
        <v>10.14</v>
      </c>
      <c r="H559" s="1">
        <v>0.05</v>
      </c>
      <c r="I559" s="5">
        <v>0.05</v>
      </c>
      <c r="J5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9" s="6">
        <f>Table13[[#This Row],[Total Price(Before Discount)]]*Table13[[#This Row],[Discount]]</f>
        <v>0.50700000000000001</v>
      </c>
      <c r="L559" s="6">
        <f>Table13[[#This Row],[Total Price(Before Discount)]]-Table13[[#This Row],[Discount Amount]]</f>
        <v>9.6330000000000009</v>
      </c>
      <c r="M559" s="6" t="str">
        <f>IF(Table13[[#This Row],[Total Price(After Discount)]]&gt;=5000, "High Order", "Low order")</f>
        <v>Low order</v>
      </c>
      <c r="N559" s="2">
        <v>42067</v>
      </c>
      <c r="O559" s="2" t="str">
        <f>TEXT(Table13[[#This Row],[Order Date]],"dddd")</f>
        <v>Wednesday</v>
      </c>
      <c r="P559" s="2" t="str">
        <f>TEXT(Table13[[#This Row],[Order Date]],"mmmm")</f>
        <v>March</v>
      </c>
      <c r="Q559" s="2" t="str">
        <f>TEXT(Table13[[#This Row],[Order Date]],"yyyy")</f>
        <v>2015</v>
      </c>
      <c r="R559" s="2" t="str">
        <f>TEXT(Table13[[#This Row],[Order Date]], "mmmm yyyy")</f>
        <v>March 2015</v>
      </c>
      <c r="S559" s="2">
        <v>42067</v>
      </c>
      <c r="T559" s="1" t="s">
        <v>98</v>
      </c>
      <c r="U559" s="1">
        <f>Table13[[#This Row],[Ship Date]]-Table13[[#This Row],[Order Date]]</f>
        <v>0</v>
      </c>
      <c r="V559" s="1" t="str">
        <f>IF(Table13[[#This Row],[Days to Ship]]&lt;=1, "Fast", IF(Table13[[#This Row],[Days to Ship]]&lt;=3, "Meduim", "High"))</f>
        <v>Fast</v>
      </c>
      <c r="W559" s="1">
        <v>60089</v>
      </c>
      <c r="X559" s="1" t="s">
        <v>32</v>
      </c>
      <c r="Y559" s="1" t="s">
        <v>396</v>
      </c>
      <c r="Z559" s="1" t="s">
        <v>142</v>
      </c>
      <c r="AA559" s="1" t="s">
        <v>2244</v>
      </c>
      <c r="AB559" s="1" t="s">
        <v>58</v>
      </c>
      <c r="AC559" s="1" t="s">
        <v>83</v>
      </c>
      <c r="AD559" s="1" t="s">
        <v>51</v>
      </c>
      <c r="AE559" s="1" t="s">
        <v>26</v>
      </c>
      <c r="AF559" s="1"/>
      <c r="AK559" s="1"/>
    </row>
    <row r="560" spans="1:37" x14ac:dyDescent="0.35">
      <c r="A560" s="1">
        <v>1005</v>
      </c>
      <c r="B560" s="1" t="str">
        <f>VLOOKUP(Table13[[#This Row],[Customer ID]],'Customer Lookup'!A:B,2,)</f>
        <v>Lloyd Dickson</v>
      </c>
      <c r="C560" s="1">
        <v>90044</v>
      </c>
      <c r="D560" s="1" t="str">
        <f>_xlfn.XLOOKUP(Table13[[#This Row],[Product Sub-Category]],'Product Lookup'!A:A,'Product Lookup'!B:B)</f>
        <v>Paper</v>
      </c>
      <c r="E560" s="1">
        <v>23</v>
      </c>
      <c r="F560" s="4">
        <v>40.99</v>
      </c>
      <c r="G560" s="4">
        <f>Table13[[#This Row],[Unit Price]]*Table13[[#This Row],[Quantity ordered]]</f>
        <v>942.7700000000001</v>
      </c>
      <c r="H560" s="1">
        <v>0.05</v>
      </c>
      <c r="I560" s="5">
        <v>0.05</v>
      </c>
      <c r="J5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0" s="6">
        <f>Table13[[#This Row],[Total Price(Before Discount)]]*Table13[[#This Row],[Discount]]</f>
        <v>47.138500000000008</v>
      </c>
      <c r="L560" s="6">
        <f>Table13[[#This Row],[Total Price(Before Discount)]]-Table13[[#This Row],[Discount Amount]]</f>
        <v>895.63150000000007</v>
      </c>
      <c r="M560" s="6" t="str">
        <f>IF(Table13[[#This Row],[Total Price(After Discount)]]&gt;=5000, "High Order", "Low order")</f>
        <v>Low order</v>
      </c>
      <c r="N560" s="2">
        <v>42062</v>
      </c>
      <c r="O560" s="2" t="str">
        <f>TEXT(Table13[[#This Row],[Order Date]],"dddd")</f>
        <v>Friday</v>
      </c>
      <c r="P560" s="2" t="str">
        <f>TEXT(Table13[[#This Row],[Order Date]],"mmmm")</f>
        <v>February</v>
      </c>
      <c r="Q560" s="2" t="str">
        <f>TEXT(Table13[[#This Row],[Order Date]],"yyyy")</f>
        <v>2015</v>
      </c>
      <c r="R560" s="2" t="str">
        <f>TEXT(Table13[[#This Row],[Order Date]], "mmmm yyyy")</f>
        <v>February 2015</v>
      </c>
      <c r="S560" s="2">
        <v>42063</v>
      </c>
      <c r="T560" s="1" t="s">
        <v>21</v>
      </c>
      <c r="U560" s="1">
        <f>Table13[[#This Row],[Ship Date]]-Table13[[#This Row],[Order Date]]</f>
        <v>1</v>
      </c>
      <c r="V560" s="1" t="str">
        <f>IF(Table13[[#This Row],[Days to Ship]]&lt;=1, "Fast", IF(Table13[[#This Row],[Days to Ship]]&lt;=3, "Meduim", "High"))</f>
        <v>Fast</v>
      </c>
      <c r="W560" s="1">
        <v>60089</v>
      </c>
      <c r="X560" s="1" t="s">
        <v>32</v>
      </c>
      <c r="Y560" s="1" t="s">
        <v>396</v>
      </c>
      <c r="Z560" s="1" t="s">
        <v>142</v>
      </c>
      <c r="AA560" s="1" t="s">
        <v>2243</v>
      </c>
      <c r="AB560" s="1" t="s">
        <v>58</v>
      </c>
      <c r="AC560" s="1" t="s">
        <v>83</v>
      </c>
      <c r="AD560" s="1" t="s">
        <v>51</v>
      </c>
      <c r="AE560" s="1" t="s">
        <v>53</v>
      </c>
      <c r="AF560" s="1"/>
      <c r="AK560" s="1"/>
    </row>
    <row r="561" spans="1:37" x14ac:dyDescent="0.35">
      <c r="A561" s="1">
        <v>1008</v>
      </c>
      <c r="B561" s="1" t="str">
        <f>VLOOKUP(Table13[[#This Row],[Customer ID]],'Customer Lookup'!A:B,2,)</f>
        <v>Priscilla Frank</v>
      </c>
      <c r="C561" s="1">
        <v>88371</v>
      </c>
      <c r="D561" s="1" t="str">
        <f>_xlfn.XLOOKUP(Table13[[#This Row],[Product Sub-Category]],'Product Lookup'!A:A,'Product Lookup'!B:B)</f>
        <v>Labels</v>
      </c>
      <c r="E561" s="1">
        <v>8</v>
      </c>
      <c r="F561" s="4">
        <v>3.15</v>
      </c>
      <c r="G561" s="4">
        <f>Table13[[#This Row],[Unit Price]]*Table13[[#This Row],[Quantity ordered]]</f>
        <v>25.2</v>
      </c>
      <c r="H561" s="1">
        <v>0.05</v>
      </c>
      <c r="I561" s="5">
        <v>0.05</v>
      </c>
      <c r="J5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1" s="6">
        <f>Table13[[#This Row],[Total Price(Before Discount)]]*Table13[[#This Row],[Discount]]</f>
        <v>1.26</v>
      </c>
      <c r="L561" s="6">
        <f>Table13[[#This Row],[Total Price(Before Discount)]]-Table13[[#This Row],[Discount Amount]]</f>
        <v>23.939999999999998</v>
      </c>
      <c r="M561" s="6" t="str">
        <f>IF(Table13[[#This Row],[Total Price(After Discount)]]&gt;=5000, "High Order", "Low order")</f>
        <v>Low order</v>
      </c>
      <c r="N561" s="2">
        <v>42149</v>
      </c>
      <c r="O561" s="2" t="str">
        <f>TEXT(Table13[[#This Row],[Order Date]],"dddd")</f>
        <v>Monday</v>
      </c>
      <c r="P561" s="2" t="str">
        <f>TEXT(Table13[[#This Row],[Order Date]],"mmmm")</f>
        <v>May</v>
      </c>
      <c r="Q561" s="2" t="str">
        <f>TEXT(Table13[[#This Row],[Order Date]],"yyyy")</f>
        <v>2015</v>
      </c>
      <c r="R561" s="2" t="str">
        <f>TEXT(Table13[[#This Row],[Order Date]], "mmmm yyyy")</f>
        <v>May 2015</v>
      </c>
      <c r="S561" s="2">
        <v>42151</v>
      </c>
      <c r="T561" s="1" t="s">
        <v>21</v>
      </c>
      <c r="U561" s="1">
        <f>Table13[[#This Row],[Ship Date]]-Table13[[#This Row],[Order Date]]</f>
        <v>2</v>
      </c>
      <c r="V561" s="1" t="str">
        <f>IF(Table13[[#This Row],[Days to Ship]]&lt;=1, "Fast", IF(Table13[[#This Row],[Days to Ship]]&lt;=3, "Meduim", "High"))</f>
        <v>Meduim</v>
      </c>
      <c r="W561" s="1">
        <v>4038</v>
      </c>
      <c r="X561" s="1" t="s">
        <v>32</v>
      </c>
      <c r="Y561" s="1" t="s">
        <v>490</v>
      </c>
      <c r="Z561" s="1" t="s">
        <v>147</v>
      </c>
      <c r="AA561" s="1" t="s">
        <v>2243</v>
      </c>
      <c r="AB561" s="1" t="s">
        <v>58</v>
      </c>
      <c r="AC561" s="1" t="s">
        <v>116</v>
      </c>
      <c r="AD561" s="1" t="s">
        <v>42</v>
      </c>
      <c r="AE561" s="1" t="s">
        <v>53</v>
      </c>
      <c r="AF561" s="1"/>
      <c r="AK561" s="1"/>
    </row>
    <row r="562" spans="1:37" x14ac:dyDescent="0.35">
      <c r="A562" s="1">
        <v>1009</v>
      </c>
      <c r="B562" s="1" t="str">
        <f>VLOOKUP(Table13[[#This Row],[Customer ID]],'Customer Lookup'!A:B,2,)</f>
        <v>Kristin George</v>
      </c>
      <c r="C562" s="1">
        <v>88372</v>
      </c>
      <c r="D562" s="1" t="str">
        <f>_xlfn.XLOOKUP(Table13[[#This Row],[Product Sub-Category]],'Product Lookup'!A:A,'Product Lookup'!B:B)</f>
        <v>Tables</v>
      </c>
      <c r="E562" s="1">
        <v>14</v>
      </c>
      <c r="F562" s="4">
        <v>550.98</v>
      </c>
      <c r="G562" s="4">
        <f>Table13[[#This Row],[Unit Price]]*Table13[[#This Row],[Quantity ordered]]</f>
        <v>7713.72</v>
      </c>
      <c r="H562" s="1">
        <v>0.1</v>
      </c>
      <c r="I562" s="5">
        <v>0.1</v>
      </c>
      <c r="J5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62" s="6">
        <f>Table13[[#This Row],[Total Price(Before Discount)]]*Table13[[#This Row],[Discount]]</f>
        <v>771.37200000000007</v>
      </c>
      <c r="L562" s="6">
        <f>Table13[[#This Row],[Total Price(Before Discount)]]-Table13[[#This Row],[Discount Amount]]</f>
        <v>6942.348</v>
      </c>
      <c r="M562" s="6" t="str">
        <f>IF(Table13[[#This Row],[Total Price(After Discount)]]&gt;=5000, "High Order", "Low order")</f>
        <v>High Order</v>
      </c>
      <c r="N562" s="2">
        <v>42174</v>
      </c>
      <c r="O562" s="2" t="str">
        <f>TEXT(Table13[[#This Row],[Order Date]],"dddd")</f>
        <v>Friday</v>
      </c>
      <c r="P562" s="2" t="str">
        <f>TEXT(Table13[[#This Row],[Order Date]],"mmmm")</f>
        <v>June</v>
      </c>
      <c r="Q562" s="2" t="str">
        <f>TEXT(Table13[[#This Row],[Order Date]],"yyyy")</f>
        <v>2015</v>
      </c>
      <c r="R562" s="2" t="str">
        <f>TEXT(Table13[[#This Row],[Order Date]], "mmmm yyyy")</f>
        <v>June 2015</v>
      </c>
      <c r="S562" s="2">
        <v>42176</v>
      </c>
      <c r="T562" s="1" t="s">
        <v>21</v>
      </c>
      <c r="U562" s="1">
        <f>Table13[[#This Row],[Ship Date]]-Table13[[#This Row],[Order Date]]</f>
        <v>2</v>
      </c>
      <c r="V562" s="1" t="str">
        <f>IF(Table13[[#This Row],[Days to Ship]]&lt;=1, "Fast", IF(Table13[[#This Row],[Days to Ship]]&lt;=3, "Meduim", "High"))</f>
        <v>Meduim</v>
      </c>
      <c r="W562" s="1">
        <v>4072</v>
      </c>
      <c r="X562" s="1" t="s">
        <v>22</v>
      </c>
      <c r="Y562" s="1" t="s">
        <v>491</v>
      </c>
      <c r="Z562" s="1" t="s">
        <v>147</v>
      </c>
      <c r="AA562" s="1" t="s">
        <v>2245</v>
      </c>
      <c r="AB562" s="1" t="s">
        <v>34</v>
      </c>
      <c r="AC562" s="1" t="s">
        <v>123</v>
      </c>
      <c r="AD562" s="1" t="s">
        <v>81</v>
      </c>
      <c r="AE562" s="1" t="s">
        <v>108</v>
      </c>
      <c r="AF562" s="1"/>
      <c r="AK562" s="1"/>
    </row>
    <row r="563" spans="1:37" x14ac:dyDescent="0.35">
      <c r="A563" s="1">
        <v>1014</v>
      </c>
      <c r="B563" s="1" t="str">
        <f>VLOOKUP(Table13[[#This Row],[Customer ID]],'Customer Lookup'!A:B,2,)</f>
        <v>Theresa Winters</v>
      </c>
      <c r="C563" s="1">
        <v>88387</v>
      </c>
      <c r="D563" s="1" t="str">
        <f>_xlfn.XLOOKUP(Table13[[#This Row],[Product Sub-Category]],'Product Lookup'!A:A,'Product Lookup'!B:B)</f>
        <v>Computer Peripherals</v>
      </c>
      <c r="E563" s="1">
        <v>6</v>
      </c>
      <c r="F563" s="4">
        <v>28.48</v>
      </c>
      <c r="G563" s="4">
        <f>Table13[[#This Row],[Unit Price]]*Table13[[#This Row],[Quantity ordered]]</f>
        <v>170.88</v>
      </c>
      <c r="H563" s="1">
        <v>0.05</v>
      </c>
      <c r="I563" s="5">
        <v>0.05</v>
      </c>
      <c r="J5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3" s="6">
        <f>Table13[[#This Row],[Total Price(Before Discount)]]*Table13[[#This Row],[Discount]]</f>
        <v>8.5440000000000005</v>
      </c>
      <c r="L563" s="6">
        <f>Table13[[#This Row],[Total Price(Before Discount)]]-Table13[[#This Row],[Discount Amount]]</f>
        <v>162.33599999999998</v>
      </c>
      <c r="M563" s="6" t="str">
        <f>IF(Table13[[#This Row],[Total Price(After Discount)]]&gt;=5000, "High Order", "Low order")</f>
        <v>Low order</v>
      </c>
      <c r="N563" s="2">
        <v>42064</v>
      </c>
      <c r="O563" s="2" t="str">
        <f>TEXT(Table13[[#This Row],[Order Date]],"dddd")</f>
        <v>Sunday</v>
      </c>
      <c r="P563" s="2" t="str">
        <f>TEXT(Table13[[#This Row],[Order Date]],"mmmm")</f>
        <v>March</v>
      </c>
      <c r="Q563" s="2" t="str">
        <f>TEXT(Table13[[#This Row],[Order Date]],"yyyy")</f>
        <v>2015</v>
      </c>
      <c r="R563" s="2" t="str">
        <f>TEXT(Table13[[#This Row],[Order Date]], "mmmm yyyy")</f>
        <v>March 2015</v>
      </c>
      <c r="S563" s="2">
        <v>42065</v>
      </c>
      <c r="T563" s="1" t="s">
        <v>41</v>
      </c>
      <c r="U563" s="1">
        <f>Table13[[#This Row],[Ship Date]]-Table13[[#This Row],[Order Date]]</f>
        <v>1</v>
      </c>
      <c r="V563" s="1" t="str">
        <f>IF(Table13[[#This Row],[Days to Ship]]&lt;=1, "Fast", IF(Table13[[#This Row],[Days to Ship]]&lt;=3, "Meduim", "High"))</f>
        <v>Fast</v>
      </c>
      <c r="W563" s="1">
        <v>72022</v>
      </c>
      <c r="X563" s="1" t="s">
        <v>32</v>
      </c>
      <c r="Y563" s="1" t="s">
        <v>492</v>
      </c>
      <c r="Z563" s="1" t="s">
        <v>451</v>
      </c>
      <c r="AA563" s="1" t="s">
        <v>2245</v>
      </c>
      <c r="AB563" s="1" t="s">
        <v>73</v>
      </c>
      <c r="AC563" s="1" t="s">
        <v>144</v>
      </c>
      <c r="AD563" s="1" t="s">
        <v>42</v>
      </c>
      <c r="AE563" s="1" t="s">
        <v>44</v>
      </c>
      <c r="AF563" s="1"/>
      <c r="AK563" s="1"/>
    </row>
    <row r="564" spans="1:37" x14ac:dyDescent="0.35">
      <c r="A564" s="1">
        <v>1014</v>
      </c>
      <c r="B564" s="1" t="str">
        <f>VLOOKUP(Table13[[#This Row],[Customer ID]],'Customer Lookup'!A:B,2,)</f>
        <v>Theresa Winters</v>
      </c>
      <c r="C564" s="1">
        <v>88387</v>
      </c>
      <c r="D564" s="1" t="str">
        <f>_xlfn.XLOOKUP(Table13[[#This Row],[Product Sub-Category]],'Product Lookup'!A:A,'Product Lookup'!B:B)</f>
        <v>Furnishings</v>
      </c>
      <c r="E564" s="1">
        <v>3</v>
      </c>
      <c r="F564" s="4">
        <v>2.08</v>
      </c>
      <c r="G564" s="4">
        <f>Table13[[#This Row],[Unit Price]]*Table13[[#This Row],[Quantity ordered]]</f>
        <v>6.24</v>
      </c>
      <c r="H564" s="1">
        <v>0.05</v>
      </c>
      <c r="I564" s="5">
        <v>0.05</v>
      </c>
      <c r="J5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4" s="6">
        <f>Table13[[#This Row],[Total Price(Before Discount)]]*Table13[[#This Row],[Discount]]</f>
        <v>0.31200000000000006</v>
      </c>
      <c r="L564" s="6">
        <f>Table13[[#This Row],[Total Price(Before Discount)]]-Table13[[#This Row],[Discount Amount]]</f>
        <v>5.9279999999999999</v>
      </c>
      <c r="M564" s="6" t="str">
        <f>IF(Table13[[#This Row],[Total Price(After Discount)]]&gt;=5000, "High Order", "Low order")</f>
        <v>Low order</v>
      </c>
      <c r="N564" s="2">
        <v>42064</v>
      </c>
      <c r="O564" s="2" t="str">
        <f>TEXT(Table13[[#This Row],[Order Date]],"dddd")</f>
        <v>Sunday</v>
      </c>
      <c r="P564" s="2" t="str">
        <f>TEXT(Table13[[#This Row],[Order Date]],"mmmm")</f>
        <v>March</v>
      </c>
      <c r="Q564" s="2" t="str">
        <f>TEXT(Table13[[#This Row],[Order Date]],"yyyy")</f>
        <v>2015</v>
      </c>
      <c r="R564" s="2" t="str">
        <f>TEXT(Table13[[#This Row],[Order Date]], "mmmm yyyy")</f>
        <v>March 2015</v>
      </c>
      <c r="S564" s="2">
        <v>42066</v>
      </c>
      <c r="T564" s="1" t="s">
        <v>41</v>
      </c>
      <c r="U564" s="1">
        <f>Table13[[#This Row],[Ship Date]]-Table13[[#This Row],[Order Date]]</f>
        <v>2</v>
      </c>
      <c r="V564" s="1" t="str">
        <f>IF(Table13[[#This Row],[Days to Ship]]&lt;=1, "Fast", IF(Table13[[#This Row],[Days to Ship]]&lt;=3, "Meduim", "High"))</f>
        <v>Meduim</v>
      </c>
      <c r="W564" s="1">
        <v>72022</v>
      </c>
      <c r="X564" s="1" t="s">
        <v>32</v>
      </c>
      <c r="Y564" s="1" t="s">
        <v>492</v>
      </c>
      <c r="Z564" s="1" t="s">
        <v>451</v>
      </c>
      <c r="AA564" s="1" t="s">
        <v>2245</v>
      </c>
      <c r="AB564" s="1" t="s">
        <v>34</v>
      </c>
      <c r="AC564" s="1" t="s">
        <v>52</v>
      </c>
      <c r="AD564" s="1" t="s">
        <v>42</v>
      </c>
      <c r="AE564" s="1" t="s">
        <v>53</v>
      </c>
      <c r="AF564" s="1"/>
      <c r="AK564" s="1"/>
    </row>
    <row r="565" spans="1:37" x14ac:dyDescent="0.35">
      <c r="A565" s="1">
        <v>1014</v>
      </c>
      <c r="B565" s="1" t="str">
        <f>VLOOKUP(Table13[[#This Row],[Customer ID]],'Customer Lookup'!A:B,2,)</f>
        <v>Theresa Winters</v>
      </c>
      <c r="C565" s="1">
        <v>88387</v>
      </c>
      <c r="D565" s="1" t="str">
        <f>_xlfn.XLOOKUP(Table13[[#This Row],[Product Sub-Category]],'Product Lookup'!A:A,'Product Lookup'!B:B)</f>
        <v>Telephones</v>
      </c>
      <c r="E565" s="1">
        <v>10</v>
      </c>
      <c r="F565" s="4">
        <v>45.99</v>
      </c>
      <c r="G565" s="4">
        <f>Table13[[#This Row],[Unit Price]]*Table13[[#This Row],[Quantity ordered]]</f>
        <v>459.90000000000003</v>
      </c>
      <c r="H565" s="1">
        <v>0.05</v>
      </c>
      <c r="I565" s="5">
        <v>0.05</v>
      </c>
      <c r="J5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5" s="6">
        <f>Table13[[#This Row],[Total Price(Before Discount)]]*Table13[[#This Row],[Discount]]</f>
        <v>22.995000000000005</v>
      </c>
      <c r="L565" s="6">
        <f>Table13[[#This Row],[Total Price(Before Discount)]]-Table13[[#This Row],[Discount Amount]]</f>
        <v>436.90500000000003</v>
      </c>
      <c r="M565" s="6" t="str">
        <f>IF(Table13[[#This Row],[Total Price(After Discount)]]&gt;=5000, "High Order", "Low order")</f>
        <v>Low order</v>
      </c>
      <c r="N565" s="2">
        <v>42064</v>
      </c>
      <c r="O565" s="2" t="str">
        <f>TEXT(Table13[[#This Row],[Order Date]],"dddd")</f>
        <v>Sunday</v>
      </c>
      <c r="P565" s="2" t="str">
        <f>TEXT(Table13[[#This Row],[Order Date]],"mmmm")</f>
        <v>March</v>
      </c>
      <c r="Q565" s="2" t="str">
        <f>TEXT(Table13[[#This Row],[Order Date]],"yyyy")</f>
        <v>2015</v>
      </c>
      <c r="R565" s="2" t="str">
        <f>TEXT(Table13[[#This Row],[Order Date]], "mmmm yyyy")</f>
        <v>March 2015</v>
      </c>
      <c r="S565" s="2">
        <v>42065</v>
      </c>
      <c r="T565" s="1" t="s">
        <v>41</v>
      </c>
      <c r="U565" s="1">
        <f>Table13[[#This Row],[Ship Date]]-Table13[[#This Row],[Order Date]]</f>
        <v>1</v>
      </c>
      <c r="V565" s="1" t="str">
        <f>IF(Table13[[#This Row],[Days to Ship]]&lt;=1, "Fast", IF(Table13[[#This Row],[Days to Ship]]&lt;=3, "Meduim", "High"))</f>
        <v>Fast</v>
      </c>
      <c r="W565" s="1">
        <v>72022</v>
      </c>
      <c r="X565" s="1" t="s">
        <v>22</v>
      </c>
      <c r="Y565" s="1" t="s">
        <v>492</v>
      </c>
      <c r="Z565" s="1" t="s">
        <v>451</v>
      </c>
      <c r="AA565" s="1" t="s">
        <v>2245</v>
      </c>
      <c r="AB565" s="1" t="s">
        <v>73</v>
      </c>
      <c r="AC565" s="1" t="s">
        <v>2234</v>
      </c>
      <c r="AD565" s="1" t="s">
        <v>42</v>
      </c>
      <c r="AE565" s="1" t="s">
        <v>53</v>
      </c>
      <c r="AF565" s="1"/>
      <c r="AK565" s="1"/>
    </row>
    <row r="566" spans="1:37" x14ac:dyDescent="0.35">
      <c r="A566" s="1">
        <v>1014</v>
      </c>
      <c r="B566" s="1" t="str">
        <f>VLOOKUP(Table13[[#This Row],[Customer ID]],'Customer Lookup'!A:B,2,)</f>
        <v>Theresa Winters</v>
      </c>
      <c r="C566" s="1">
        <v>88388</v>
      </c>
      <c r="D566" s="1" t="str">
        <f>_xlfn.XLOOKUP(Table13[[#This Row],[Product Sub-Category]],'Product Lookup'!A:A,'Product Lookup'!B:B)</f>
        <v>Binders</v>
      </c>
      <c r="E566" s="1">
        <v>11</v>
      </c>
      <c r="F566" s="4">
        <v>10.91</v>
      </c>
      <c r="G566" s="4">
        <f>Table13[[#This Row],[Unit Price]]*Table13[[#This Row],[Quantity ordered]]</f>
        <v>120.01</v>
      </c>
      <c r="H566" s="1">
        <v>0.05</v>
      </c>
      <c r="I566" s="5">
        <v>0.05</v>
      </c>
      <c r="J5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6" s="6">
        <f>Table13[[#This Row],[Total Price(Before Discount)]]*Table13[[#This Row],[Discount]]</f>
        <v>6.0005000000000006</v>
      </c>
      <c r="L566" s="6">
        <f>Table13[[#This Row],[Total Price(Before Discount)]]-Table13[[#This Row],[Discount Amount]]</f>
        <v>114.0095</v>
      </c>
      <c r="M566" s="6" t="str">
        <f>IF(Table13[[#This Row],[Total Price(After Discount)]]&gt;=5000, "High Order", "Low order")</f>
        <v>Low order</v>
      </c>
      <c r="N566" s="2">
        <v>42068</v>
      </c>
      <c r="O566" s="2" t="str">
        <f>TEXT(Table13[[#This Row],[Order Date]],"dddd")</f>
        <v>Thursday</v>
      </c>
      <c r="P566" s="2" t="str">
        <f>TEXT(Table13[[#This Row],[Order Date]],"mmmm")</f>
        <v>March</v>
      </c>
      <c r="Q566" s="2" t="str">
        <f>TEXT(Table13[[#This Row],[Order Date]],"yyyy")</f>
        <v>2015</v>
      </c>
      <c r="R566" s="2" t="str">
        <f>TEXT(Table13[[#This Row],[Order Date]], "mmmm yyyy")</f>
        <v>March 2015</v>
      </c>
      <c r="S566" s="2">
        <v>42069</v>
      </c>
      <c r="T566" s="1" t="s">
        <v>31</v>
      </c>
      <c r="U566" s="1">
        <f>Table13[[#This Row],[Ship Date]]-Table13[[#This Row],[Order Date]]</f>
        <v>1</v>
      </c>
      <c r="V566" s="1" t="str">
        <f>IF(Table13[[#This Row],[Days to Ship]]&lt;=1, "Fast", IF(Table13[[#This Row],[Days to Ship]]&lt;=3, "Meduim", "High"))</f>
        <v>Fast</v>
      </c>
      <c r="W566" s="1">
        <v>72022</v>
      </c>
      <c r="X566" s="1" t="s">
        <v>32</v>
      </c>
      <c r="Y566" s="1" t="s">
        <v>492</v>
      </c>
      <c r="Z566" s="1" t="s">
        <v>451</v>
      </c>
      <c r="AA566" s="1" t="s">
        <v>2245</v>
      </c>
      <c r="AB566" s="1" t="s">
        <v>58</v>
      </c>
      <c r="AC566" s="1" t="s">
        <v>2236</v>
      </c>
      <c r="AD566" s="1" t="s">
        <v>42</v>
      </c>
      <c r="AE566" s="1" t="s">
        <v>53</v>
      </c>
      <c r="AF566" s="1"/>
      <c r="AK566" s="1"/>
    </row>
    <row r="567" spans="1:37" x14ac:dyDescent="0.35">
      <c r="A567" s="1">
        <v>1015</v>
      </c>
      <c r="B567" s="1" t="str">
        <f>VLOOKUP(Table13[[#This Row],[Customer ID]],'Customer Lookup'!A:B,2,)</f>
        <v>Beverly Cameron</v>
      </c>
      <c r="C567" s="1">
        <v>88390</v>
      </c>
      <c r="D567" s="1" t="str">
        <f>_xlfn.XLOOKUP(Table13[[#This Row],[Product Sub-Category]],'Product Lookup'!A:A,'Product Lookup'!B:B)</f>
        <v>Pens</v>
      </c>
      <c r="E567" s="1">
        <v>14</v>
      </c>
      <c r="F567" s="4">
        <v>43.98</v>
      </c>
      <c r="G567" s="4">
        <f>Table13[[#This Row],[Unit Price]]*Table13[[#This Row],[Quantity ordered]]</f>
        <v>615.71999999999991</v>
      </c>
      <c r="H567" s="1">
        <v>0.05</v>
      </c>
      <c r="I567" s="5">
        <v>0.05</v>
      </c>
      <c r="J5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7" s="6">
        <f>Table13[[#This Row],[Total Price(Before Discount)]]*Table13[[#This Row],[Discount]]</f>
        <v>30.785999999999998</v>
      </c>
      <c r="L567" s="6">
        <f>Table13[[#This Row],[Total Price(Before Discount)]]-Table13[[#This Row],[Discount Amount]]</f>
        <v>584.93399999999997</v>
      </c>
      <c r="M567" s="6" t="str">
        <f>IF(Table13[[#This Row],[Total Price(After Discount)]]&gt;=5000, "High Order", "Low order")</f>
        <v>Low order</v>
      </c>
      <c r="N567" s="2">
        <v>42081</v>
      </c>
      <c r="O567" s="2" t="str">
        <f>TEXT(Table13[[#This Row],[Order Date]],"dddd")</f>
        <v>Wednesday</v>
      </c>
      <c r="P567" s="2" t="str">
        <f>TEXT(Table13[[#This Row],[Order Date]],"mmmm")</f>
        <v>March</v>
      </c>
      <c r="Q567" s="2" t="str">
        <f>TEXT(Table13[[#This Row],[Order Date]],"yyyy")</f>
        <v>2015</v>
      </c>
      <c r="R567" s="2" t="str">
        <f>TEXT(Table13[[#This Row],[Order Date]], "mmmm yyyy")</f>
        <v>March 2015</v>
      </c>
      <c r="S567" s="2">
        <v>42081</v>
      </c>
      <c r="T567" s="1" t="s">
        <v>50</v>
      </c>
      <c r="U567" s="1">
        <f>Table13[[#This Row],[Ship Date]]-Table13[[#This Row],[Order Date]]</f>
        <v>0</v>
      </c>
      <c r="V567" s="1" t="str">
        <f>IF(Table13[[#This Row],[Days to Ship]]&lt;=1, "Fast", IF(Table13[[#This Row],[Days to Ship]]&lt;=3, "Meduim", "High"))</f>
        <v>Fast</v>
      </c>
      <c r="W567" s="1">
        <v>27502</v>
      </c>
      <c r="X567" s="1" t="s">
        <v>32</v>
      </c>
      <c r="Y567" s="1" t="s">
        <v>493</v>
      </c>
      <c r="Z567" s="1" t="s">
        <v>225</v>
      </c>
      <c r="AA567" s="1" t="s">
        <v>2245</v>
      </c>
      <c r="AB567" s="1" t="s">
        <v>58</v>
      </c>
      <c r="AC567" s="1" t="s">
        <v>25</v>
      </c>
      <c r="AD567" s="1" t="s">
        <v>42</v>
      </c>
      <c r="AE567" s="1" t="s">
        <v>44</v>
      </c>
      <c r="AF567" s="1"/>
      <c r="AK567" s="1"/>
    </row>
    <row r="568" spans="1:37" x14ac:dyDescent="0.35">
      <c r="A568" s="1">
        <v>1016</v>
      </c>
      <c r="B568" s="1" t="str">
        <f>VLOOKUP(Table13[[#This Row],[Customer ID]],'Customer Lookup'!A:B,2,)</f>
        <v>Francis Sherrill</v>
      </c>
      <c r="C568" s="1">
        <v>88389</v>
      </c>
      <c r="D568" s="1" t="str">
        <f>_xlfn.XLOOKUP(Table13[[#This Row],[Product Sub-Category]],'Product Lookup'!A:A,'Product Lookup'!B:B)</f>
        <v>Paper</v>
      </c>
      <c r="E568" s="1">
        <v>1</v>
      </c>
      <c r="F568" s="4">
        <v>6.48</v>
      </c>
      <c r="G568" s="4">
        <f>Table13[[#This Row],[Unit Price]]*Table13[[#This Row],[Quantity ordered]]</f>
        <v>6.48</v>
      </c>
      <c r="H568" s="1">
        <v>0.05</v>
      </c>
      <c r="I568" s="5">
        <v>0.05</v>
      </c>
      <c r="J5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8" s="6">
        <f>Table13[[#This Row],[Total Price(Before Discount)]]*Table13[[#This Row],[Discount]]</f>
        <v>0.32400000000000007</v>
      </c>
      <c r="L568" s="6">
        <f>Table13[[#This Row],[Total Price(Before Discount)]]-Table13[[#This Row],[Discount Amount]]</f>
        <v>6.1560000000000006</v>
      </c>
      <c r="M568" s="6" t="str">
        <f>IF(Table13[[#This Row],[Total Price(After Discount)]]&gt;=5000, "High Order", "Low order")</f>
        <v>Low order</v>
      </c>
      <c r="N568" s="2">
        <v>42167</v>
      </c>
      <c r="O568" s="2" t="str">
        <f>TEXT(Table13[[#This Row],[Order Date]],"dddd")</f>
        <v>Friday</v>
      </c>
      <c r="P568" s="2" t="str">
        <f>TEXT(Table13[[#This Row],[Order Date]],"mmmm")</f>
        <v>June</v>
      </c>
      <c r="Q568" s="2" t="str">
        <f>TEXT(Table13[[#This Row],[Order Date]],"yyyy")</f>
        <v>2015</v>
      </c>
      <c r="R568" s="2" t="str">
        <f>TEXT(Table13[[#This Row],[Order Date]], "mmmm yyyy")</f>
        <v>June 2015</v>
      </c>
      <c r="S568" s="2">
        <v>42168</v>
      </c>
      <c r="T568" s="1" t="s">
        <v>21</v>
      </c>
      <c r="U568" s="1">
        <f>Table13[[#This Row],[Ship Date]]-Table13[[#This Row],[Order Date]]</f>
        <v>1</v>
      </c>
      <c r="V568" s="1" t="str">
        <f>IF(Table13[[#This Row],[Days to Ship]]&lt;=1, "Fast", IF(Table13[[#This Row],[Days to Ship]]&lt;=3, "Meduim", "High"))</f>
        <v>Fast</v>
      </c>
      <c r="W568" s="1">
        <v>28806</v>
      </c>
      <c r="X568" s="1" t="s">
        <v>22</v>
      </c>
      <c r="Y568" s="1" t="s">
        <v>494</v>
      </c>
      <c r="Z568" s="1" t="s">
        <v>225</v>
      </c>
      <c r="AA568" s="1" t="s">
        <v>2245</v>
      </c>
      <c r="AB568" s="1" t="s">
        <v>58</v>
      </c>
      <c r="AC568" s="1" t="s">
        <v>83</v>
      </c>
      <c r="AD568" s="1" t="s">
        <v>42</v>
      </c>
      <c r="AE568" s="1" t="s">
        <v>53</v>
      </c>
      <c r="AF568" s="1"/>
      <c r="AK568" s="1"/>
    </row>
    <row r="569" spans="1:37" x14ac:dyDescent="0.35">
      <c r="A569" s="1">
        <v>1018</v>
      </c>
      <c r="B569" s="1" t="str">
        <f>VLOOKUP(Table13[[#This Row],[Customer ID]],'Customer Lookup'!A:B,2,)</f>
        <v>Meredith Humphrey</v>
      </c>
      <c r="C569" s="1">
        <v>88391</v>
      </c>
      <c r="D569" s="1" t="str">
        <f>_xlfn.XLOOKUP(Table13[[#This Row],[Product Sub-Category]],'Product Lookup'!A:A,'Product Lookup'!B:B)</f>
        <v>Envelopes</v>
      </c>
      <c r="E569" s="1">
        <v>19</v>
      </c>
      <c r="F569" s="4">
        <v>35.89</v>
      </c>
      <c r="G569" s="4">
        <f>Table13[[#This Row],[Unit Price]]*Table13[[#This Row],[Quantity ordered]]</f>
        <v>681.91</v>
      </c>
      <c r="H569" s="1">
        <v>0.05</v>
      </c>
      <c r="I569" s="5">
        <v>0.05</v>
      </c>
      <c r="J5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9" s="6">
        <f>Table13[[#This Row],[Total Price(Before Discount)]]*Table13[[#This Row],[Discount]]</f>
        <v>34.095500000000001</v>
      </c>
      <c r="L569" s="6">
        <f>Table13[[#This Row],[Total Price(Before Discount)]]-Table13[[#This Row],[Discount Amount]]</f>
        <v>647.81449999999995</v>
      </c>
      <c r="M569" s="6" t="str">
        <f>IF(Table13[[#This Row],[Total Price(After Discount)]]&gt;=5000, "High Order", "Low order")</f>
        <v>Low order</v>
      </c>
      <c r="N569" s="2">
        <v>42102</v>
      </c>
      <c r="O569" s="2" t="str">
        <f>TEXT(Table13[[#This Row],[Order Date]],"dddd")</f>
        <v>Wednesday</v>
      </c>
      <c r="P569" s="2" t="str">
        <f>TEXT(Table13[[#This Row],[Order Date]],"mmmm")</f>
        <v>April</v>
      </c>
      <c r="Q569" s="2" t="str">
        <f>TEXT(Table13[[#This Row],[Order Date]],"yyyy")</f>
        <v>2015</v>
      </c>
      <c r="R569" s="2" t="str">
        <f>TEXT(Table13[[#This Row],[Order Date]], "mmmm yyyy")</f>
        <v>April 2015</v>
      </c>
      <c r="S569" s="2">
        <v>42103</v>
      </c>
      <c r="T569" s="1" t="s">
        <v>50</v>
      </c>
      <c r="U569" s="1">
        <f>Table13[[#This Row],[Ship Date]]-Table13[[#This Row],[Order Date]]</f>
        <v>1</v>
      </c>
      <c r="V569" s="1" t="str">
        <f>IF(Table13[[#This Row],[Days to Ship]]&lt;=1, "Fast", IF(Table13[[#This Row],[Days to Ship]]&lt;=3, "Meduim", "High"))</f>
        <v>Fast</v>
      </c>
      <c r="W569" s="1">
        <v>27511</v>
      </c>
      <c r="X569" s="1" t="s">
        <v>32</v>
      </c>
      <c r="Y569" s="1" t="s">
        <v>495</v>
      </c>
      <c r="Z569" s="1" t="s">
        <v>225</v>
      </c>
      <c r="AA569" s="1" t="s">
        <v>2245</v>
      </c>
      <c r="AB569" s="1" t="s">
        <v>58</v>
      </c>
      <c r="AC569" s="1" t="s">
        <v>61</v>
      </c>
      <c r="AD569" s="1" t="s">
        <v>42</v>
      </c>
      <c r="AE569" s="1" t="s">
        <v>53</v>
      </c>
      <c r="AF569" s="1"/>
      <c r="AK569" s="1"/>
    </row>
    <row r="570" spans="1:37" x14ac:dyDescent="0.35">
      <c r="A570" s="1">
        <v>1018</v>
      </c>
      <c r="B570" s="1" t="str">
        <f>VLOOKUP(Table13[[#This Row],[Customer ID]],'Customer Lookup'!A:B,2,)</f>
        <v>Meredith Humphrey</v>
      </c>
      <c r="C570" s="1">
        <v>88391</v>
      </c>
      <c r="D570" s="1" t="str">
        <f>_xlfn.XLOOKUP(Table13[[#This Row],[Product Sub-Category]],'Product Lookup'!A:A,'Product Lookup'!B:B)</f>
        <v>Paper</v>
      </c>
      <c r="E570" s="1">
        <v>6</v>
      </c>
      <c r="F570" s="4">
        <v>11.48</v>
      </c>
      <c r="G570" s="4">
        <f>Table13[[#This Row],[Unit Price]]*Table13[[#This Row],[Quantity ordered]]</f>
        <v>68.88</v>
      </c>
      <c r="H570" s="1">
        <v>0.05</v>
      </c>
      <c r="I570" s="5">
        <v>0.05</v>
      </c>
      <c r="J5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0" s="6">
        <f>Table13[[#This Row],[Total Price(Before Discount)]]*Table13[[#This Row],[Discount]]</f>
        <v>3.444</v>
      </c>
      <c r="L570" s="6">
        <f>Table13[[#This Row],[Total Price(Before Discount)]]-Table13[[#This Row],[Discount Amount]]</f>
        <v>65.435999999999993</v>
      </c>
      <c r="M570" s="6" t="str">
        <f>IF(Table13[[#This Row],[Total Price(After Discount)]]&gt;=5000, "High Order", "Low order")</f>
        <v>Low order</v>
      </c>
      <c r="N570" s="2">
        <v>42102</v>
      </c>
      <c r="O570" s="2" t="str">
        <f>TEXT(Table13[[#This Row],[Order Date]],"dddd")</f>
        <v>Wednesday</v>
      </c>
      <c r="P570" s="2" t="str">
        <f>TEXT(Table13[[#This Row],[Order Date]],"mmmm")</f>
        <v>April</v>
      </c>
      <c r="Q570" s="2" t="str">
        <f>TEXT(Table13[[#This Row],[Order Date]],"yyyy")</f>
        <v>2015</v>
      </c>
      <c r="R570" s="2" t="str">
        <f>TEXT(Table13[[#This Row],[Order Date]], "mmmm yyyy")</f>
        <v>April 2015</v>
      </c>
      <c r="S570" s="2">
        <v>42102</v>
      </c>
      <c r="T570" s="1" t="s">
        <v>50</v>
      </c>
      <c r="U570" s="1">
        <f>Table13[[#This Row],[Ship Date]]-Table13[[#This Row],[Order Date]]</f>
        <v>0</v>
      </c>
      <c r="V570" s="1" t="str">
        <f>IF(Table13[[#This Row],[Days to Ship]]&lt;=1, "Fast", IF(Table13[[#This Row],[Days to Ship]]&lt;=3, "Meduim", "High"))</f>
        <v>Fast</v>
      </c>
      <c r="W570" s="1">
        <v>27511</v>
      </c>
      <c r="X570" s="1" t="s">
        <v>32</v>
      </c>
      <c r="Y570" s="1" t="s">
        <v>495</v>
      </c>
      <c r="Z570" s="1" t="s">
        <v>225</v>
      </c>
      <c r="AA570" s="1" t="s">
        <v>2244</v>
      </c>
      <c r="AB570" s="1" t="s">
        <v>58</v>
      </c>
      <c r="AC570" s="1" t="s">
        <v>83</v>
      </c>
      <c r="AD570" s="1" t="s">
        <v>42</v>
      </c>
      <c r="AE570" s="1" t="s">
        <v>53</v>
      </c>
      <c r="AF570" s="1"/>
      <c r="AK570" s="1"/>
    </row>
    <row r="571" spans="1:37" x14ac:dyDescent="0.35">
      <c r="A571" s="1">
        <v>1020</v>
      </c>
      <c r="B571" s="1" t="str">
        <f>VLOOKUP(Table13[[#This Row],[Customer ID]],'Customer Lookup'!A:B,2,)</f>
        <v>Julie Porter</v>
      </c>
      <c r="C571" s="1">
        <v>88632</v>
      </c>
      <c r="D571" s="1" t="str">
        <f>_xlfn.XLOOKUP(Table13[[#This Row],[Product Sub-Category]],'Product Lookup'!A:A,'Product Lookup'!B:B)</f>
        <v>Office Machines</v>
      </c>
      <c r="E571" s="1">
        <v>5</v>
      </c>
      <c r="F571" s="4">
        <v>517.48</v>
      </c>
      <c r="G571" s="4">
        <f>Table13[[#This Row],[Unit Price]]*Table13[[#This Row],[Quantity ordered]]</f>
        <v>2587.4</v>
      </c>
      <c r="H571" s="1">
        <v>0.1</v>
      </c>
      <c r="I571" s="5">
        <v>0.1</v>
      </c>
      <c r="J5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71" s="6">
        <f>Table13[[#This Row],[Total Price(Before Discount)]]*Table13[[#This Row],[Discount]]</f>
        <v>258.74</v>
      </c>
      <c r="L571" s="6">
        <f>Table13[[#This Row],[Total Price(Before Discount)]]-Table13[[#This Row],[Discount Amount]]</f>
        <v>2328.66</v>
      </c>
      <c r="M571" s="6" t="str">
        <f>IF(Table13[[#This Row],[Total Price(After Discount)]]&gt;=5000, "High Order", "Low order")</f>
        <v>Low order</v>
      </c>
      <c r="N571" s="2">
        <v>42070</v>
      </c>
      <c r="O571" s="2" t="str">
        <f>TEXT(Table13[[#This Row],[Order Date]],"dddd")</f>
        <v>Saturday</v>
      </c>
      <c r="P571" s="2" t="str">
        <f>TEXT(Table13[[#This Row],[Order Date]],"mmmm")</f>
        <v>March</v>
      </c>
      <c r="Q571" s="2" t="str">
        <f>TEXT(Table13[[#This Row],[Order Date]],"yyyy")</f>
        <v>2015</v>
      </c>
      <c r="R571" s="2" t="str">
        <f>TEXT(Table13[[#This Row],[Order Date]], "mmmm yyyy")</f>
        <v>March 2015</v>
      </c>
      <c r="S571" s="2">
        <v>42070</v>
      </c>
      <c r="T571" s="1" t="s">
        <v>41</v>
      </c>
      <c r="U571" s="1">
        <f>Table13[[#This Row],[Ship Date]]-Table13[[#This Row],[Order Date]]</f>
        <v>0</v>
      </c>
      <c r="V571" s="1" t="str">
        <f>IF(Table13[[#This Row],[Days to Ship]]&lt;=1, "Fast", IF(Table13[[#This Row],[Days to Ship]]&lt;=3, "Meduim", "High"))</f>
        <v>Fast</v>
      </c>
      <c r="W571" s="1">
        <v>66762</v>
      </c>
      <c r="X571" s="1" t="s">
        <v>22</v>
      </c>
      <c r="Y571" s="1" t="s">
        <v>496</v>
      </c>
      <c r="Z571" s="1" t="s">
        <v>145</v>
      </c>
      <c r="AA571" s="1" t="s">
        <v>2244</v>
      </c>
      <c r="AB571" s="1" t="s">
        <v>73</v>
      </c>
      <c r="AC571" s="1" t="s">
        <v>74</v>
      </c>
      <c r="AD571" s="1" t="s">
        <v>51</v>
      </c>
      <c r="AE571" s="1" t="s">
        <v>108</v>
      </c>
      <c r="AF571" s="1"/>
      <c r="AK571" s="1"/>
    </row>
    <row r="572" spans="1:37" x14ac:dyDescent="0.35">
      <c r="A572" s="1">
        <v>1020</v>
      </c>
      <c r="B572" s="1" t="str">
        <f>VLOOKUP(Table13[[#This Row],[Customer ID]],'Customer Lookup'!A:B,2,)</f>
        <v>Julie Porter</v>
      </c>
      <c r="C572" s="1">
        <v>88634</v>
      </c>
      <c r="D572" s="1" t="str">
        <f>_xlfn.XLOOKUP(Table13[[#This Row],[Product Sub-Category]],'Product Lookup'!A:A,'Product Lookup'!B:B)</f>
        <v>Binders</v>
      </c>
      <c r="E572" s="1">
        <v>20</v>
      </c>
      <c r="F572" s="4">
        <v>4.13</v>
      </c>
      <c r="G572" s="4">
        <f>Table13[[#This Row],[Unit Price]]*Table13[[#This Row],[Quantity ordered]]</f>
        <v>82.6</v>
      </c>
      <c r="H572" s="1">
        <v>0.05</v>
      </c>
      <c r="I572" s="5">
        <v>0.05</v>
      </c>
      <c r="J5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2" s="6">
        <f>Table13[[#This Row],[Total Price(Before Discount)]]*Table13[[#This Row],[Discount]]</f>
        <v>4.13</v>
      </c>
      <c r="L572" s="6">
        <f>Table13[[#This Row],[Total Price(Before Discount)]]-Table13[[#This Row],[Discount Amount]]</f>
        <v>78.47</v>
      </c>
      <c r="M572" s="6" t="str">
        <f>IF(Table13[[#This Row],[Total Price(After Discount)]]&gt;=5000, "High Order", "Low order")</f>
        <v>Low order</v>
      </c>
      <c r="N572" s="2">
        <v>42041</v>
      </c>
      <c r="O572" s="2" t="str">
        <f>TEXT(Table13[[#This Row],[Order Date]],"dddd")</f>
        <v>Friday</v>
      </c>
      <c r="P572" s="2" t="str">
        <f>TEXT(Table13[[#This Row],[Order Date]],"mmmm")</f>
        <v>February</v>
      </c>
      <c r="Q572" s="2" t="str">
        <f>TEXT(Table13[[#This Row],[Order Date]],"yyyy")</f>
        <v>2015</v>
      </c>
      <c r="R572" s="2" t="str">
        <f>TEXT(Table13[[#This Row],[Order Date]], "mmmm yyyy")</f>
        <v>February 2015</v>
      </c>
      <c r="S572" s="2">
        <v>42042</v>
      </c>
      <c r="T572" s="1" t="s">
        <v>41</v>
      </c>
      <c r="U572" s="1">
        <f>Table13[[#This Row],[Ship Date]]-Table13[[#This Row],[Order Date]]</f>
        <v>1</v>
      </c>
      <c r="V572" s="1" t="str">
        <f>IF(Table13[[#This Row],[Days to Ship]]&lt;=1, "Fast", IF(Table13[[#This Row],[Days to Ship]]&lt;=3, "Meduim", "High"))</f>
        <v>Fast</v>
      </c>
      <c r="W572" s="1">
        <v>66762</v>
      </c>
      <c r="X572" s="1" t="s">
        <v>32</v>
      </c>
      <c r="Y572" s="1" t="s">
        <v>496</v>
      </c>
      <c r="Z572" s="1" t="s">
        <v>145</v>
      </c>
      <c r="AA572" s="1" t="s">
        <v>2244</v>
      </c>
      <c r="AB572" s="1" t="s">
        <v>58</v>
      </c>
      <c r="AC572" s="1" t="s">
        <v>2236</v>
      </c>
      <c r="AD572" s="1" t="s">
        <v>51</v>
      </c>
      <c r="AE572" s="1" t="s">
        <v>53</v>
      </c>
      <c r="AF572" s="1"/>
      <c r="AK572" s="1"/>
    </row>
    <row r="573" spans="1:37" x14ac:dyDescent="0.35">
      <c r="A573" s="1">
        <v>1020</v>
      </c>
      <c r="B573" s="1" t="str">
        <f>VLOOKUP(Table13[[#This Row],[Customer ID]],'Customer Lookup'!A:B,2,)</f>
        <v>Julie Porter</v>
      </c>
      <c r="C573" s="1">
        <v>88634</v>
      </c>
      <c r="D573" s="1" t="str">
        <f>_xlfn.XLOOKUP(Table13[[#This Row],[Product Sub-Category]],'Product Lookup'!A:A,'Product Lookup'!B:B)</f>
        <v>Envelopes</v>
      </c>
      <c r="E573" s="1">
        <v>14</v>
      </c>
      <c r="F573" s="4">
        <v>4.4800000000000004</v>
      </c>
      <c r="G573" s="4">
        <f>Table13[[#This Row],[Unit Price]]*Table13[[#This Row],[Quantity ordered]]</f>
        <v>62.720000000000006</v>
      </c>
      <c r="H573" s="1">
        <v>0.05</v>
      </c>
      <c r="I573" s="5">
        <v>0.05</v>
      </c>
      <c r="J5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3" s="6">
        <f>Table13[[#This Row],[Total Price(Before Discount)]]*Table13[[#This Row],[Discount]]</f>
        <v>3.1360000000000006</v>
      </c>
      <c r="L573" s="6">
        <f>Table13[[#This Row],[Total Price(Before Discount)]]-Table13[[#This Row],[Discount Amount]]</f>
        <v>59.584000000000003</v>
      </c>
      <c r="M573" s="6" t="str">
        <f>IF(Table13[[#This Row],[Total Price(After Discount)]]&gt;=5000, "High Order", "Low order")</f>
        <v>Low order</v>
      </c>
      <c r="N573" s="2">
        <v>42041</v>
      </c>
      <c r="O573" s="2" t="str">
        <f>TEXT(Table13[[#This Row],[Order Date]],"dddd")</f>
        <v>Friday</v>
      </c>
      <c r="P573" s="2" t="str">
        <f>TEXT(Table13[[#This Row],[Order Date]],"mmmm")</f>
        <v>February</v>
      </c>
      <c r="Q573" s="2" t="str">
        <f>TEXT(Table13[[#This Row],[Order Date]],"yyyy")</f>
        <v>2015</v>
      </c>
      <c r="R573" s="2" t="str">
        <f>TEXT(Table13[[#This Row],[Order Date]], "mmmm yyyy")</f>
        <v>February 2015</v>
      </c>
      <c r="S573" s="2">
        <v>42043</v>
      </c>
      <c r="T573" s="1" t="s">
        <v>41</v>
      </c>
      <c r="U573" s="1">
        <f>Table13[[#This Row],[Ship Date]]-Table13[[#This Row],[Order Date]]</f>
        <v>2</v>
      </c>
      <c r="V573" s="1" t="str">
        <f>IF(Table13[[#This Row],[Days to Ship]]&lt;=1, "Fast", IF(Table13[[#This Row],[Days to Ship]]&lt;=3, "Meduim", "High"))</f>
        <v>Meduim</v>
      </c>
      <c r="W573" s="1">
        <v>66762</v>
      </c>
      <c r="X573" s="1" t="s">
        <v>32</v>
      </c>
      <c r="Y573" s="1" t="s">
        <v>496</v>
      </c>
      <c r="Z573" s="1" t="s">
        <v>145</v>
      </c>
      <c r="AA573" s="1" t="s">
        <v>2243</v>
      </c>
      <c r="AB573" s="1" t="s">
        <v>58</v>
      </c>
      <c r="AC573" s="1" t="s">
        <v>61</v>
      </c>
      <c r="AD573" s="1" t="s">
        <v>51</v>
      </c>
      <c r="AE573" s="1" t="s">
        <v>53</v>
      </c>
      <c r="AF573" s="1"/>
      <c r="AK573" s="1"/>
    </row>
    <row r="574" spans="1:37" x14ac:dyDescent="0.35">
      <c r="A574" s="1">
        <v>1023</v>
      </c>
      <c r="B574" s="1" t="str">
        <f>VLOOKUP(Table13[[#This Row],[Customer ID]],'Customer Lookup'!A:B,2,)</f>
        <v>Glen Newman</v>
      </c>
      <c r="C574" s="1">
        <v>88633</v>
      </c>
      <c r="D574" s="1" t="str">
        <f>_xlfn.XLOOKUP(Table13[[#This Row],[Product Sub-Category]],'Product Lookup'!A:A,'Product Lookup'!B:B)</f>
        <v>Binders</v>
      </c>
      <c r="E574" s="1">
        <v>16</v>
      </c>
      <c r="F574" s="4">
        <v>39.06</v>
      </c>
      <c r="G574" s="4">
        <f>Table13[[#This Row],[Unit Price]]*Table13[[#This Row],[Quantity ordered]]</f>
        <v>624.96</v>
      </c>
      <c r="H574" s="1">
        <v>0.05</v>
      </c>
      <c r="I574" s="5">
        <v>0.05</v>
      </c>
      <c r="J5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4" s="6">
        <f>Table13[[#This Row],[Total Price(Before Discount)]]*Table13[[#This Row],[Discount]]</f>
        <v>31.248000000000005</v>
      </c>
      <c r="L574" s="6">
        <f>Table13[[#This Row],[Total Price(Before Discount)]]-Table13[[#This Row],[Discount Amount]]</f>
        <v>593.71199999999999</v>
      </c>
      <c r="M574" s="6" t="str">
        <f>IF(Table13[[#This Row],[Total Price(After Discount)]]&gt;=5000, "High Order", "Low order")</f>
        <v>Low order</v>
      </c>
      <c r="N574" s="2">
        <v>42139</v>
      </c>
      <c r="O574" s="2" t="str">
        <f>TEXT(Table13[[#This Row],[Order Date]],"dddd")</f>
        <v>Friday</v>
      </c>
      <c r="P574" s="2" t="str">
        <f>TEXT(Table13[[#This Row],[Order Date]],"mmmm")</f>
        <v>May</v>
      </c>
      <c r="Q574" s="2" t="str">
        <f>TEXT(Table13[[#This Row],[Order Date]],"yyyy")</f>
        <v>2015</v>
      </c>
      <c r="R574" s="2" t="str">
        <f>TEXT(Table13[[#This Row],[Order Date]], "mmmm yyyy")</f>
        <v>May 2015</v>
      </c>
      <c r="S574" s="2">
        <v>42139</v>
      </c>
      <c r="T574" s="1" t="s">
        <v>41</v>
      </c>
      <c r="U574" s="1">
        <f>Table13[[#This Row],[Ship Date]]-Table13[[#This Row],[Order Date]]</f>
        <v>0</v>
      </c>
      <c r="V574" s="1" t="str">
        <f>IF(Table13[[#This Row],[Days to Ship]]&lt;=1, "Fast", IF(Table13[[#This Row],[Days to Ship]]&lt;=3, "Meduim", "High"))</f>
        <v>Fast</v>
      </c>
      <c r="W574" s="1">
        <v>15221</v>
      </c>
      <c r="X574" s="1" t="s">
        <v>32</v>
      </c>
      <c r="Y574" s="1" t="s">
        <v>497</v>
      </c>
      <c r="Z574" s="1" t="s">
        <v>174</v>
      </c>
      <c r="AA574" s="1" t="s">
        <v>2243</v>
      </c>
      <c r="AB574" s="1" t="s">
        <v>58</v>
      </c>
      <c r="AC574" s="1" t="s">
        <v>2236</v>
      </c>
      <c r="AD574" s="1" t="s">
        <v>51</v>
      </c>
      <c r="AE574" s="1" t="s">
        <v>53</v>
      </c>
      <c r="AF574" s="1"/>
      <c r="AK574" s="1"/>
    </row>
    <row r="575" spans="1:37" x14ac:dyDescent="0.35">
      <c r="A575" s="1">
        <v>1023</v>
      </c>
      <c r="B575" s="1" t="str">
        <f>VLOOKUP(Table13[[#This Row],[Customer ID]],'Customer Lookup'!A:B,2,)</f>
        <v>Glen Newman</v>
      </c>
      <c r="C575" s="1">
        <v>88633</v>
      </c>
      <c r="D575" s="1" t="str">
        <f>_xlfn.XLOOKUP(Table13[[#This Row],[Product Sub-Category]],'Product Lookup'!A:A,'Product Lookup'!B:B)</f>
        <v>Binders</v>
      </c>
      <c r="E575" s="1">
        <v>18</v>
      </c>
      <c r="F575" s="4">
        <v>37.700000000000003</v>
      </c>
      <c r="G575" s="4">
        <f>Table13[[#This Row],[Unit Price]]*Table13[[#This Row],[Quantity ordered]]</f>
        <v>678.6</v>
      </c>
      <c r="H575" s="1">
        <v>0.05</v>
      </c>
      <c r="I575" s="5">
        <v>0.05</v>
      </c>
      <c r="J5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5" s="6">
        <f>Table13[[#This Row],[Total Price(Before Discount)]]*Table13[[#This Row],[Discount]]</f>
        <v>33.93</v>
      </c>
      <c r="L575" s="6">
        <f>Table13[[#This Row],[Total Price(Before Discount)]]-Table13[[#This Row],[Discount Amount]]</f>
        <v>644.67000000000007</v>
      </c>
      <c r="M575" s="6" t="str">
        <f>IF(Table13[[#This Row],[Total Price(After Discount)]]&gt;=5000, "High Order", "Low order")</f>
        <v>Low order</v>
      </c>
      <c r="N575" s="2">
        <v>42139</v>
      </c>
      <c r="O575" s="2" t="str">
        <f>TEXT(Table13[[#This Row],[Order Date]],"dddd")</f>
        <v>Friday</v>
      </c>
      <c r="P575" s="2" t="str">
        <f>TEXT(Table13[[#This Row],[Order Date]],"mmmm")</f>
        <v>May</v>
      </c>
      <c r="Q575" s="2" t="str">
        <f>TEXT(Table13[[#This Row],[Order Date]],"yyyy")</f>
        <v>2015</v>
      </c>
      <c r="R575" s="2" t="str">
        <f>TEXT(Table13[[#This Row],[Order Date]], "mmmm yyyy")</f>
        <v>May 2015</v>
      </c>
      <c r="S575" s="2">
        <v>42140</v>
      </c>
      <c r="T575" s="1" t="s">
        <v>41</v>
      </c>
      <c r="U575" s="1">
        <f>Table13[[#This Row],[Ship Date]]-Table13[[#This Row],[Order Date]]</f>
        <v>1</v>
      </c>
      <c r="V575" s="1" t="str">
        <f>IF(Table13[[#This Row],[Days to Ship]]&lt;=1, "Fast", IF(Table13[[#This Row],[Days to Ship]]&lt;=3, "Meduim", "High"))</f>
        <v>Fast</v>
      </c>
      <c r="W575" s="1">
        <v>15221</v>
      </c>
      <c r="X575" s="1" t="s">
        <v>32</v>
      </c>
      <c r="Y575" s="1" t="s">
        <v>497</v>
      </c>
      <c r="Z575" s="1" t="s">
        <v>174</v>
      </c>
      <c r="AA575" s="1" t="s">
        <v>2243</v>
      </c>
      <c r="AB575" s="1" t="s">
        <v>58</v>
      </c>
      <c r="AC575" s="1" t="s">
        <v>2236</v>
      </c>
      <c r="AD575" s="1" t="s">
        <v>51</v>
      </c>
      <c r="AE575" s="1" t="s">
        <v>53</v>
      </c>
      <c r="AF575" s="1"/>
      <c r="AK575" s="1"/>
    </row>
    <row r="576" spans="1:37" x14ac:dyDescent="0.35">
      <c r="A576" s="1">
        <v>1026</v>
      </c>
      <c r="B576" s="1" t="str">
        <f>VLOOKUP(Table13[[#This Row],[Customer ID]],'Customer Lookup'!A:B,2,)</f>
        <v>Eugene Kerr</v>
      </c>
      <c r="C576" s="1">
        <v>89005</v>
      </c>
      <c r="D576" s="1" t="str">
        <f>_xlfn.XLOOKUP(Table13[[#This Row],[Product Sub-Category]],'Product Lookup'!A:A,'Product Lookup'!B:B)</f>
        <v>Telephones</v>
      </c>
      <c r="E576" s="1">
        <v>22</v>
      </c>
      <c r="F576" s="4">
        <v>65.989999999999995</v>
      </c>
      <c r="G576" s="4">
        <f>Table13[[#This Row],[Unit Price]]*Table13[[#This Row],[Quantity ordered]]</f>
        <v>1451.78</v>
      </c>
      <c r="H576" s="1">
        <v>0.05</v>
      </c>
      <c r="I576" s="5">
        <v>0.05</v>
      </c>
      <c r="J5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6" s="6">
        <f>Table13[[#This Row],[Total Price(Before Discount)]]*Table13[[#This Row],[Discount]]</f>
        <v>72.588999999999999</v>
      </c>
      <c r="L576" s="6">
        <f>Table13[[#This Row],[Total Price(Before Discount)]]-Table13[[#This Row],[Discount Amount]]</f>
        <v>1379.191</v>
      </c>
      <c r="M576" s="6" t="str">
        <f>IF(Table13[[#This Row],[Total Price(After Discount)]]&gt;=5000, "High Order", "Low order")</f>
        <v>Low order</v>
      </c>
      <c r="N576" s="2">
        <v>42042</v>
      </c>
      <c r="O576" s="2" t="str">
        <f>TEXT(Table13[[#This Row],[Order Date]],"dddd")</f>
        <v>Saturday</v>
      </c>
      <c r="P576" s="2" t="str">
        <f>TEXT(Table13[[#This Row],[Order Date]],"mmmm")</f>
        <v>February</v>
      </c>
      <c r="Q576" s="2" t="str">
        <f>TEXT(Table13[[#This Row],[Order Date]],"yyyy")</f>
        <v>2015</v>
      </c>
      <c r="R576" s="2" t="str">
        <f>TEXT(Table13[[#This Row],[Order Date]], "mmmm yyyy")</f>
        <v>February 2015</v>
      </c>
      <c r="S576" s="2">
        <v>42042</v>
      </c>
      <c r="T576" s="1" t="s">
        <v>31</v>
      </c>
      <c r="U576" s="1">
        <f>Table13[[#This Row],[Ship Date]]-Table13[[#This Row],[Order Date]]</f>
        <v>0</v>
      </c>
      <c r="V576" s="1" t="str">
        <f>IF(Table13[[#This Row],[Days to Ship]]&lt;=1, "Fast", IF(Table13[[#This Row],[Days to Ship]]&lt;=3, "Meduim", "High"))</f>
        <v>Fast</v>
      </c>
      <c r="W576" s="1">
        <v>11722</v>
      </c>
      <c r="X576" s="1" t="s">
        <v>32</v>
      </c>
      <c r="Y576" s="1" t="s">
        <v>498</v>
      </c>
      <c r="Z576" s="1" t="s">
        <v>62</v>
      </c>
      <c r="AA576" s="1" t="s">
        <v>2243</v>
      </c>
      <c r="AB576" s="1" t="s">
        <v>73</v>
      </c>
      <c r="AC576" s="1" t="s">
        <v>2234</v>
      </c>
      <c r="AD576" s="1" t="s">
        <v>51</v>
      </c>
      <c r="AE576" s="1" t="s">
        <v>53</v>
      </c>
      <c r="AF576" s="1"/>
      <c r="AK576" s="1"/>
    </row>
    <row r="577" spans="1:37" x14ac:dyDescent="0.35">
      <c r="A577" s="1">
        <v>1026</v>
      </c>
      <c r="B577" s="1" t="str">
        <f>VLOOKUP(Table13[[#This Row],[Customer ID]],'Customer Lookup'!A:B,2,)</f>
        <v>Eugene Kerr</v>
      </c>
      <c r="C577" s="1">
        <v>89008</v>
      </c>
      <c r="D577" s="1" t="str">
        <f>_xlfn.XLOOKUP(Table13[[#This Row],[Product Sub-Category]],'Product Lookup'!A:A,'Product Lookup'!B:B)</f>
        <v>Computer Peripherals</v>
      </c>
      <c r="E577" s="1">
        <v>26</v>
      </c>
      <c r="F577" s="4">
        <v>5.98</v>
      </c>
      <c r="G577" s="4">
        <f>Table13[[#This Row],[Unit Price]]*Table13[[#This Row],[Quantity ordered]]</f>
        <v>155.48000000000002</v>
      </c>
      <c r="H577" s="1">
        <v>0.05</v>
      </c>
      <c r="I577" s="5">
        <v>0.05</v>
      </c>
      <c r="J5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7" s="6">
        <f>Table13[[#This Row],[Total Price(Before Discount)]]*Table13[[#This Row],[Discount]]</f>
        <v>7.7740000000000009</v>
      </c>
      <c r="L577" s="6">
        <f>Table13[[#This Row],[Total Price(Before Discount)]]-Table13[[#This Row],[Discount Amount]]</f>
        <v>147.70600000000002</v>
      </c>
      <c r="M577" s="6" t="str">
        <f>IF(Table13[[#This Row],[Total Price(After Discount)]]&gt;=5000, "High Order", "Low order")</f>
        <v>Low order</v>
      </c>
      <c r="N577" s="2">
        <v>42153</v>
      </c>
      <c r="O577" s="2" t="str">
        <f>TEXT(Table13[[#This Row],[Order Date]],"dddd")</f>
        <v>Friday</v>
      </c>
      <c r="P577" s="2" t="str">
        <f>TEXT(Table13[[#This Row],[Order Date]],"mmmm")</f>
        <v>May</v>
      </c>
      <c r="Q577" s="2" t="str">
        <f>TEXT(Table13[[#This Row],[Order Date]],"yyyy")</f>
        <v>2015</v>
      </c>
      <c r="R577" s="2" t="str">
        <f>TEXT(Table13[[#This Row],[Order Date]], "mmmm yyyy")</f>
        <v>May 2015</v>
      </c>
      <c r="S577" s="2">
        <v>42154</v>
      </c>
      <c r="T577" s="1" t="s">
        <v>21</v>
      </c>
      <c r="U577" s="1">
        <f>Table13[[#This Row],[Ship Date]]-Table13[[#This Row],[Order Date]]</f>
        <v>1</v>
      </c>
      <c r="V577" s="1" t="str">
        <f>IF(Table13[[#This Row],[Days to Ship]]&lt;=1, "Fast", IF(Table13[[#This Row],[Days to Ship]]&lt;=3, "Meduim", "High"))</f>
        <v>Fast</v>
      </c>
      <c r="W577" s="1">
        <v>11722</v>
      </c>
      <c r="X577" s="1" t="s">
        <v>32</v>
      </c>
      <c r="Y577" s="1" t="s">
        <v>498</v>
      </c>
      <c r="Z577" s="1" t="s">
        <v>62</v>
      </c>
      <c r="AA577" s="1" t="s">
        <v>2243</v>
      </c>
      <c r="AB577" s="1" t="s">
        <v>73</v>
      </c>
      <c r="AC577" s="1" t="s">
        <v>144</v>
      </c>
      <c r="AD577" s="1" t="s">
        <v>51</v>
      </c>
      <c r="AE577" s="1" t="s">
        <v>44</v>
      </c>
      <c r="AF577" s="1"/>
      <c r="AK577" s="1"/>
    </row>
    <row r="578" spans="1:37" x14ac:dyDescent="0.35">
      <c r="A578" s="1">
        <v>1026</v>
      </c>
      <c r="B578" s="1" t="str">
        <f>VLOOKUP(Table13[[#This Row],[Customer ID]],'Customer Lookup'!A:B,2,)</f>
        <v>Eugene Kerr</v>
      </c>
      <c r="C578" s="1">
        <v>89008</v>
      </c>
      <c r="D578" s="1" t="str">
        <f>_xlfn.XLOOKUP(Table13[[#This Row],[Product Sub-Category]],'Product Lookup'!A:A,'Product Lookup'!B:B)</f>
        <v>Labels</v>
      </c>
      <c r="E578" s="1">
        <v>22</v>
      </c>
      <c r="F578" s="4">
        <v>2.61</v>
      </c>
      <c r="G578" s="4">
        <f>Table13[[#This Row],[Unit Price]]*Table13[[#This Row],[Quantity ordered]]</f>
        <v>57.419999999999995</v>
      </c>
      <c r="H578" s="1">
        <v>0.05</v>
      </c>
      <c r="I578" s="5">
        <v>0.05</v>
      </c>
      <c r="J5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8" s="6">
        <f>Table13[[#This Row],[Total Price(Before Discount)]]*Table13[[#This Row],[Discount]]</f>
        <v>2.871</v>
      </c>
      <c r="L578" s="6">
        <f>Table13[[#This Row],[Total Price(Before Discount)]]-Table13[[#This Row],[Discount Amount]]</f>
        <v>54.548999999999992</v>
      </c>
      <c r="M578" s="6" t="str">
        <f>IF(Table13[[#This Row],[Total Price(After Discount)]]&gt;=5000, "High Order", "Low order")</f>
        <v>Low order</v>
      </c>
      <c r="N578" s="2">
        <v>42153</v>
      </c>
      <c r="O578" s="2" t="str">
        <f>TEXT(Table13[[#This Row],[Order Date]],"dddd")</f>
        <v>Friday</v>
      </c>
      <c r="P578" s="2" t="str">
        <f>TEXT(Table13[[#This Row],[Order Date]],"mmmm")</f>
        <v>May</v>
      </c>
      <c r="Q578" s="2" t="str">
        <f>TEXT(Table13[[#This Row],[Order Date]],"yyyy")</f>
        <v>2015</v>
      </c>
      <c r="R578" s="2" t="str">
        <f>TEXT(Table13[[#This Row],[Order Date]], "mmmm yyyy")</f>
        <v>May 2015</v>
      </c>
      <c r="S578" s="2">
        <v>42156</v>
      </c>
      <c r="T578" s="1" t="s">
        <v>21</v>
      </c>
      <c r="U578" s="1">
        <f>Table13[[#This Row],[Ship Date]]-Table13[[#This Row],[Order Date]]</f>
        <v>3</v>
      </c>
      <c r="V578" s="1" t="str">
        <f>IF(Table13[[#This Row],[Days to Ship]]&lt;=1, "Fast", IF(Table13[[#This Row],[Days to Ship]]&lt;=3, "Meduim", "High"))</f>
        <v>Meduim</v>
      </c>
      <c r="W578" s="1">
        <v>11722</v>
      </c>
      <c r="X578" s="1" t="s">
        <v>32</v>
      </c>
      <c r="Y578" s="1" t="s">
        <v>498</v>
      </c>
      <c r="Z578" s="1" t="s">
        <v>62</v>
      </c>
      <c r="AA578" s="1" t="s">
        <v>2243</v>
      </c>
      <c r="AB578" s="1" t="s">
        <v>58</v>
      </c>
      <c r="AC578" s="1" t="s">
        <v>116</v>
      </c>
      <c r="AD578" s="1" t="s">
        <v>51</v>
      </c>
      <c r="AE578" s="1" t="s">
        <v>53</v>
      </c>
      <c r="AF578" s="1"/>
      <c r="AK578" s="1"/>
    </row>
    <row r="579" spans="1:37" x14ac:dyDescent="0.35">
      <c r="A579" s="1">
        <v>1027</v>
      </c>
      <c r="B579" s="1" t="str">
        <f>VLOOKUP(Table13[[#This Row],[Customer ID]],'Customer Lookup'!A:B,2,)</f>
        <v>Brian Bennett</v>
      </c>
      <c r="C579" s="1">
        <v>89004</v>
      </c>
      <c r="D579" s="1" t="str">
        <f>_xlfn.XLOOKUP(Table13[[#This Row],[Product Sub-Category]],'Product Lookup'!A:A,'Product Lookup'!B:B)</f>
        <v>Computer Peripherals</v>
      </c>
      <c r="E579" s="1">
        <v>5</v>
      </c>
      <c r="F579" s="4">
        <v>73.98</v>
      </c>
      <c r="G579" s="4">
        <f>Table13[[#This Row],[Unit Price]]*Table13[[#This Row],[Quantity ordered]]</f>
        <v>369.90000000000003</v>
      </c>
      <c r="H579" s="1">
        <v>0.05</v>
      </c>
      <c r="I579" s="5">
        <v>0.05</v>
      </c>
      <c r="J5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9" s="6">
        <f>Table13[[#This Row],[Total Price(Before Discount)]]*Table13[[#This Row],[Discount]]</f>
        <v>18.495000000000001</v>
      </c>
      <c r="L579" s="6">
        <f>Table13[[#This Row],[Total Price(Before Discount)]]-Table13[[#This Row],[Discount Amount]]</f>
        <v>351.40500000000003</v>
      </c>
      <c r="M579" s="6" t="str">
        <f>IF(Table13[[#This Row],[Total Price(After Discount)]]&gt;=5000, "High Order", "Low order")</f>
        <v>Low order</v>
      </c>
      <c r="N579" s="2">
        <v>42075</v>
      </c>
      <c r="O579" s="2" t="str">
        <f>TEXT(Table13[[#This Row],[Order Date]],"dddd")</f>
        <v>Thursday</v>
      </c>
      <c r="P579" s="2" t="str">
        <f>TEXT(Table13[[#This Row],[Order Date]],"mmmm")</f>
        <v>March</v>
      </c>
      <c r="Q579" s="2" t="str">
        <f>TEXT(Table13[[#This Row],[Order Date]],"yyyy")</f>
        <v>2015</v>
      </c>
      <c r="R579" s="2" t="str">
        <f>TEXT(Table13[[#This Row],[Order Date]], "mmmm yyyy")</f>
        <v>March 2015</v>
      </c>
      <c r="S579" s="2">
        <v>42076</v>
      </c>
      <c r="T579" s="1" t="s">
        <v>21</v>
      </c>
      <c r="U579" s="1">
        <f>Table13[[#This Row],[Ship Date]]-Table13[[#This Row],[Order Date]]</f>
        <v>1</v>
      </c>
      <c r="V579" s="1" t="str">
        <f>IF(Table13[[#This Row],[Days to Ship]]&lt;=1, "Fast", IF(Table13[[#This Row],[Days to Ship]]&lt;=3, "Meduim", "High"))</f>
        <v>Fast</v>
      </c>
      <c r="W579" s="1">
        <v>14225</v>
      </c>
      <c r="X579" s="1" t="s">
        <v>32</v>
      </c>
      <c r="Y579" s="1" t="s">
        <v>499</v>
      </c>
      <c r="Z579" s="1" t="s">
        <v>62</v>
      </c>
      <c r="AA579" s="1" t="s">
        <v>2243</v>
      </c>
      <c r="AB579" s="1" t="s">
        <v>73</v>
      </c>
      <c r="AC579" s="1" t="s">
        <v>144</v>
      </c>
      <c r="AD579" s="1" t="s">
        <v>51</v>
      </c>
      <c r="AE579" s="1" t="s">
        <v>53</v>
      </c>
      <c r="AF579" s="1"/>
      <c r="AK579" s="1"/>
    </row>
    <row r="580" spans="1:37" x14ac:dyDescent="0.35">
      <c r="A580" s="1">
        <v>1027</v>
      </c>
      <c r="B580" s="1" t="str">
        <f>VLOOKUP(Table13[[#This Row],[Customer ID]],'Customer Lookup'!A:B,2,)</f>
        <v>Brian Bennett</v>
      </c>
      <c r="C580" s="1">
        <v>89004</v>
      </c>
      <c r="D580" s="1" t="str">
        <f>_xlfn.XLOOKUP(Table13[[#This Row],[Product Sub-Category]],'Product Lookup'!A:A,'Product Lookup'!B:B)</f>
        <v>Office Machines</v>
      </c>
      <c r="E580" s="1">
        <v>9</v>
      </c>
      <c r="F580" s="4">
        <v>51.98</v>
      </c>
      <c r="G580" s="4">
        <f>Table13[[#This Row],[Unit Price]]*Table13[[#This Row],[Quantity ordered]]</f>
        <v>467.82</v>
      </c>
      <c r="H580" s="1">
        <v>0.05</v>
      </c>
      <c r="I580" s="5">
        <v>0.05</v>
      </c>
      <c r="J5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0" s="6">
        <f>Table13[[#This Row],[Total Price(Before Discount)]]*Table13[[#This Row],[Discount]]</f>
        <v>23.391000000000002</v>
      </c>
      <c r="L580" s="6">
        <f>Table13[[#This Row],[Total Price(Before Discount)]]-Table13[[#This Row],[Discount Amount]]</f>
        <v>444.42899999999997</v>
      </c>
      <c r="M580" s="6" t="str">
        <f>IF(Table13[[#This Row],[Total Price(After Discount)]]&gt;=5000, "High Order", "Low order")</f>
        <v>Low order</v>
      </c>
      <c r="N580" s="2">
        <v>42075</v>
      </c>
      <c r="O580" s="2" t="str">
        <f>TEXT(Table13[[#This Row],[Order Date]],"dddd")</f>
        <v>Thursday</v>
      </c>
      <c r="P580" s="2" t="str">
        <f>TEXT(Table13[[#This Row],[Order Date]],"mmmm")</f>
        <v>March</v>
      </c>
      <c r="Q580" s="2" t="str">
        <f>TEXT(Table13[[#This Row],[Order Date]],"yyyy")</f>
        <v>2015</v>
      </c>
      <c r="R580" s="2" t="str">
        <f>TEXT(Table13[[#This Row],[Order Date]], "mmmm yyyy")</f>
        <v>March 2015</v>
      </c>
      <c r="S580" s="2">
        <v>42076</v>
      </c>
      <c r="T580" s="1" t="s">
        <v>21</v>
      </c>
      <c r="U580" s="1">
        <f>Table13[[#This Row],[Ship Date]]-Table13[[#This Row],[Order Date]]</f>
        <v>1</v>
      </c>
      <c r="V580" s="1" t="str">
        <f>IF(Table13[[#This Row],[Days to Ship]]&lt;=1, "Fast", IF(Table13[[#This Row],[Days to Ship]]&lt;=3, "Meduim", "High"))</f>
        <v>Fast</v>
      </c>
      <c r="W580" s="1">
        <v>14225</v>
      </c>
      <c r="X580" s="1" t="s">
        <v>32</v>
      </c>
      <c r="Y580" s="1" t="s">
        <v>499</v>
      </c>
      <c r="Z580" s="1" t="s">
        <v>62</v>
      </c>
      <c r="AA580" s="1" t="s">
        <v>2243</v>
      </c>
      <c r="AB580" s="1" t="s">
        <v>73</v>
      </c>
      <c r="AC580" s="1" t="s">
        <v>74</v>
      </c>
      <c r="AD580" s="1" t="s">
        <v>51</v>
      </c>
      <c r="AE580" s="1" t="s">
        <v>75</v>
      </c>
      <c r="AF580" s="1"/>
      <c r="AK580" s="1"/>
    </row>
    <row r="581" spans="1:37" x14ac:dyDescent="0.35">
      <c r="A581" s="1">
        <v>1028</v>
      </c>
      <c r="B581" s="1" t="str">
        <f>VLOOKUP(Table13[[#This Row],[Customer ID]],'Customer Lookup'!A:B,2,)</f>
        <v>Marguerite Rodgers</v>
      </c>
      <c r="C581" s="1">
        <v>89006</v>
      </c>
      <c r="D581" s="1" t="str">
        <f>_xlfn.XLOOKUP(Table13[[#This Row],[Product Sub-Category]],'Product Lookup'!A:A,'Product Lookup'!B:B)</f>
        <v>Pens</v>
      </c>
      <c r="E581" s="1">
        <v>13</v>
      </c>
      <c r="F581" s="4">
        <v>7.08</v>
      </c>
      <c r="G581" s="4">
        <f>Table13[[#This Row],[Unit Price]]*Table13[[#This Row],[Quantity ordered]]</f>
        <v>92.04</v>
      </c>
      <c r="H581" s="1">
        <v>0.05</v>
      </c>
      <c r="I581" s="5">
        <v>0.05</v>
      </c>
      <c r="J5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1" s="6">
        <f>Table13[[#This Row],[Total Price(Before Discount)]]*Table13[[#This Row],[Discount]]</f>
        <v>4.6020000000000003</v>
      </c>
      <c r="L581" s="6">
        <f>Table13[[#This Row],[Total Price(Before Discount)]]-Table13[[#This Row],[Discount Amount]]</f>
        <v>87.438000000000002</v>
      </c>
      <c r="M581" s="6" t="str">
        <f>IF(Table13[[#This Row],[Total Price(After Discount)]]&gt;=5000, "High Order", "Low order")</f>
        <v>Low order</v>
      </c>
      <c r="N581" s="2">
        <v>42092</v>
      </c>
      <c r="O581" s="2" t="str">
        <f>TEXT(Table13[[#This Row],[Order Date]],"dddd")</f>
        <v>Sunday</v>
      </c>
      <c r="P581" s="2" t="str">
        <f>TEXT(Table13[[#This Row],[Order Date]],"mmmm")</f>
        <v>March</v>
      </c>
      <c r="Q581" s="2" t="str">
        <f>TEXT(Table13[[#This Row],[Order Date]],"yyyy")</f>
        <v>2015</v>
      </c>
      <c r="R581" s="2" t="str">
        <f>TEXT(Table13[[#This Row],[Order Date]], "mmmm yyyy")</f>
        <v>March 2015</v>
      </c>
      <c r="S581" s="2">
        <v>42093</v>
      </c>
      <c r="T581" s="1" t="s">
        <v>50</v>
      </c>
      <c r="U581" s="1">
        <f>Table13[[#This Row],[Ship Date]]-Table13[[#This Row],[Order Date]]</f>
        <v>1</v>
      </c>
      <c r="V581" s="1" t="str">
        <f>IF(Table13[[#This Row],[Days to Ship]]&lt;=1, "Fast", IF(Table13[[#This Row],[Days to Ship]]&lt;=3, "Meduim", "High"))</f>
        <v>Fast</v>
      </c>
      <c r="W581" s="1">
        <v>11725</v>
      </c>
      <c r="X581" s="1" t="s">
        <v>22</v>
      </c>
      <c r="Y581" s="1" t="s">
        <v>500</v>
      </c>
      <c r="Z581" s="1" t="s">
        <v>62</v>
      </c>
      <c r="AA581" s="1" t="s">
        <v>2243</v>
      </c>
      <c r="AB581" s="1" t="s">
        <v>58</v>
      </c>
      <c r="AC581" s="1" t="s">
        <v>25</v>
      </c>
      <c r="AD581" s="1" t="s">
        <v>51</v>
      </c>
      <c r="AE581" s="1" t="s">
        <v>26</v>
      </c>
      <c r="AF581" s="1"/>
      <c r="AK581" s="1"/>
    </row>
    <row r="582" spans="1:37" x14ac:dyDescent="0.35">
      <c r="A582" s="1">
        <v>1028</v>
      </c>
      <c r="B582" s="1" t="str">
        <f>VLOOKUP(Table13[[#This Row],[Customer ID]],'Customer Lookup'!A:B,2,)</f>
        <v>Marguerite Rodgers</v>
      </c>
      <c r="C582" s="1">
        <v>89007</v>
      </c>
      <c r="D582" s="1" t="str">
        <f>_xlfn.XLOOKUP(Table13[[#This Row],[Product Sub-Category]],'Product Lookup'!A:A,'Product Lookup'!B:B)</f>
        <v>Computer Peripherals</v>
      </c>
      <c r="E582" s="1">
        <v>20</v>
      </c>
      <c r="F582" s="4">
        <v>83.1</v>
      </c>
      <c r="G582" s="4">
        <f>Table13[[#This Row],[Unit Price]]*Table13[[#This Row],[Quantity ordered]]</f>
        <v>1662</v>
      </c>
      <c r="H582" s="1">
        <v>0.05</v>
      </c>
      <c r="I582" s="5">
        <v>0.05</v>
      </c>
      <c r="J5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2" s="6">
        <f>Table13[[#This Row],[Total Price(Before Discount)]]*Table13[[#This Row],[Discount]]</f>
        <v>83.100000000000009</v>
      </c>
      <c r="L582" s="6">
        <f>Table13[[#This Row],[Total Price(Before Discount)]]-Table13[[#This Row],[Discount Amount]]</f>
        <v>1578.9</v>
      </c>
      <c r="M582" s="6" t="str">
        <f>IF(Table13[[#This Row],[Total Price(After Discount)]]&gt;=5000, "High Order", "Low order")</f>
        <v>Low order</v>
      </c>
      <c r="N582" s="2">
        <v>42132</v>
      </c>
      <c r="O582" s="2" t="str">
        <f>TEXT(Table13[[#This Row],[Order Date]],"dddd")</f>
        <v>Friday</v>
      </c>
      <c r="P582" s="2" t="str">
        <f>TEXT(Table13[[#This Row],[Order Date]],"mmmm")</f>
        <v>May</v>
      </c>
      <c r="Q582" s="2" t="str">
        <f>TEXT(Table13[[#This Row],[Order Date]],"yyyy")</f>
        <v>2015</v>
      </c>
      <c r="R582" s="2" t="str">
        <f>TEXT(Table13[[#This Row],[Order Date]], "mmmm yyyy")</f>
        <v>May 2015</v>
      </c>
      <c r="S582" s="2">
        <v>42133</v>
      </c>
      <c r="T582" s="1" t="s">
        <v>31</v>
      </c>
      <c r="U582" s="1">
        <f>Table13[[#This Row],[Ship Date]]-Table13[[#This Row],[Order Date]]</f>
        <v>1</v>
      </c>
      <c r="V582" s="1" t="str">
        <f>IF(Table13[[#This Row],[Days to Ship]]&lt;=1, "Fast", IF(Table13[[#This Row],[Days to Ship]]&lt;=3, "Meduim", "High"))</f>
        <v>Fast</v>
      </c>
      <c r="W582" s="1">
        <v>11725</v>
      </c>
      <c r="X582" s="1" t="s">
        <v>22</v>
      </c>
      <c r="Y582" s="1" t="s">
        <v>500</v>
      </c>
      <c r="Z582" s="1" t="s">
        <v>62</v>
      </c>
      <c r="AA582" s="1" t="s">
        <v>2243</v>
      </c>
      <c r="AB582" s="1" t="s">
        <v>73</v>
      </c>
      <c r="AC582" s="1" t="s">
        <v>144</v>
      </c>
      <c r="AD582" s="1" t="s">
        <v>51</v>
      </c>
      <c r="AE582" s="1" t="s">
        <v>53</v>
      </c>
      <c r="AF582" s="1"/>
      <c r="AK582" s="1"/>
    </row>
    <row r="583" spans="1:37" x14ac:dyDescent="0.35">
      <c r="A583" s="1">
        <v>1035</v>
      </c>
      <c r="B583" s="1" t="str">
        <f>VLOOKUP(Table13[[#This Row],[Customer ID]],'Customer Lookup'!A:B,2,)</f>
        <v>Kent Burton</v>
      </c>
      <c r="C583" s="1">
        <v>90710</v>
      </c>
      <c r="D583" s="1" t="str">
        <f>_xlfn.XLOOKUP(Table13[[#This Row],[Product Sub-Category]],'Product Lookup'!A:A,'Product Lookup'!B:B)</f>
        <v>Telephones</v>
      </c>
      <c r="E583" s="1">
        <v>1</v>
      </c>
      <c r="F583" s="4">
        <v>125.99</v>
      </c>
      <c r="G583" s="4">
        <f>Table13[[#This Row],[Unit Price]]*Table13[[#This Row],[Quantity ordered]]</f>
        <v>125.99</v>
      </c>
      <c r="H583" s="1">
        <v>0.1</v>
      </c>
      <c r="I583" s="5">
        <v>0.1</v>
      </c>
      <c r="J5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83" s="6">
        <f>Table13[[#This Row],[Total Price(Before Discount)]]*Table13[[#This Row],[Discount]]</f>
        <v>12.599</v>
      </c>
      <c r="L583" s="6">
        <f>Table13[[#This Row],[Total Price(Before Discount)]]-Table13[[#This Row],[Discount Amount]]</f>
        <v>113.39099999999999</v>
      </c>
      <c r="M583" s="6" t="str">
        <f>IF(Table13[[#This Row],[Total Price(After Discount)]]&gt;=5000, "High Order", "Low order")</f>
        <v>Low order</v>
      </c>
      <c r="N583" s="2">
        <v>42076</v>
      </c>
      <c r="O583" s="2" t="str">
        <f>TEXT(Table13[[#This Row],[Order Date]],"dddd")</f>
        <v>Friday</v>
      </c>
      <c r="P583" s="2" t="str">
        <f>TEXT(Table13[[#This Row],[Order Date]],"mmmm")</f>
        <v>March</v>
      </c>
      <c r="Q583" s="2" t="str">
        <f>TEXT(Table13[[#This Row],[Order Date]],"yyyy")</f>
        <v>2015</v>
      </c>
      <c r="R583" s="2" t="str">
        <f>TEXT(Table13[[#This Row],[Order Date]], "mmmm yyyy")</f>
        <v>March 2015</v>
      </c>
      <c r="S583" s="2">
        <v>42076</v>
      </c>
      <c r="T583" s="1" t="s">
        <v>41</v>
      </c>
      <c r="U583" s="1">
        <f>Table13[[#This Row],[Ship Date]]-Table13[[#This Row],[Order Date]]</f>
        <v>0</v>
      </c>
      <c r="V583" s="1" t="str">
        <f>IF(Table13[[#This Row],[Days to Ship]]&lt;=1, "Fast", IF(Table13[[#This Row],[Days to Ship]]&lt;=3, "Meduim", "High"))</f>
        <v>Fast</v>
      </c>
      <c r="W583" s="1">
        <v>43015</v>
      </c>
      <c r="X583" s="1" t="s">
        <v>32</v>
      </c>
      <c r="Y583" s="1" t="s">
        <v>501</v>
      </c>
      <c r="Z583" s="1" t="s">
        <v>124</v>
      </c>
      <c r="AA583" s="1" t="s">
        <v>2243</v>
      </c>
      <c r="AB583" s="1" t="s">
        <v>73</v>
      </c>
      <c r="AC583" s="1" t="s">
        <v>2234</v>
      </c>
      <c r="AD583" s="1" t="s">
        <v>42</v>
      </c>
      <c r="AE583" s="1" t="s">
        <v>53</v>
      </c>
      <c r="AF583" s="1"/>
      <c r="AK583" s="1"/>
    </row>
    <row r="584" spans="1:37" x14ac:dyDescent="0.35">
      <c r="A584" s="1">
        <v>1036</v>
      </c>
      <c r="B584" s="1" t="str">
        <f>VLOOKUP(Table13[[#This Row],[Customer ID]],'Customer Lookup'!A:B,2,)</f>
        <v>Jessica Huffman</v>
      </c>
      <c r="C584" s="1">
        <v>90710</v>
      </c>
      <c r="D584" s="1" t="str">
        <f>_xlfn.XLOOKUP(Table13[[#This Row],[Product Sub-Category]],'Product Lookup'!A:A,'Product Lookup'!B:B)</f>
        <v>Computer Peripherals</v>
      </c>
      <c r="E584" s="1">
        <v>6</v>
      </c>
      <c r="F584" s="4">
        <v>99.99</v>
      </c>
      <c r="G584" s="4">
        <f>Table13[[#This Row],[Unit Price]]*Table13[[#This Row],[Quantity ordered]]</f>
        <v>599.93999999999994</v>
      </c>
      <c r="H584" s="1">
        <v>0.05</v>
      </c>
      <c r="I584" s="5">
        <v>0.05</v>
      </c>
      <c r="J5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4" s="6">
        <f>Table13[[#This Row],[Total Price(Before Discount)]]*Table13[[#This Row],[Discount]]</f>
        <v>29.997</v>
      </c>
      <c r="L584" s="6">
        <f>Table13[[#This Row],[Total Price(Before Discount)]]-Table13[[#This Row],[Discount Amount]]</f>
        <v>569.94299999999998</v>
      </c>
      <c r="M584" s="6" t="str">
        <f>IF(Table13[[#This Row],[Total Price(After Discount)]]&gt;=5000, "High Order", "Low order")</f>
        <v>Low order</v>
      </c>
      <c r="N584" s="2">
        <v>42076</v>
      </c>
      <c r="O584" s="2" t="str">
        <f>TEXT(Table13[[#This Row],[Order Date]],"dddd")</f>
        <v>Friday</v>
      </c>
      <c r="P584" s="2" t="str">
        <f>TEXT(Table13[[#This Row],[Order Date]],"mmmm")</f>
        <v>March</v>
      </c>
      <c r="Q584" s="2" t="str">
        <f>TEXT(Table13[[#This Row],[Order Date]],"yyyy")</f>
        <v>2015</v>
      </c>
      <c r="R584" s="2" t="str">
        <f>TEXT(Table13[[#This Row],[Order Date]], "mmmm yyyy")</f>
        <v>March 2015</v>
      </c>
      <c r="S584" s="2">
        <v>42077</v>
      </c>
      <c r="T584" s="1" t="s">
        <v>41</v>
      </c>
      <c r="U584" s="1">
        <f>Table13[[#This Row],[Ship Date]]-Table13[[#This Row],[Order Date]]</f>
        <v>1</v>
      </c>
      <c r="V584" s="1" t="str">
        <f>IF(Table13[[#This Row],[Days to Ship]]&lt;=1, "Fast", IF(Table13[[#This Row],[Days to Ship]]&lt;=3, "Meduim", "High"))</f>
        <v>Fast</v>
      </c>
      <c r="W584" s="1">
        <v>43017</v>
      </c>
      <c r="X584" s="1" t="s">
        <v>32</v>
      </c>
      <c r="Y584" s="1" t="s">
        <v>502</v>
      </c>
      <c r="Z584" s="1" t="s">
        <v>124</v>
      </c>
      <c r="AA584" s="1" t="s">
        <v>2245</v>
      </c>
      <c r="AB584" s="1" t="s">
        <v>73</v>
      </c>
      <c r="AC584" s="1" t="s">
        <v>144</v>
      </c>
      <c r="AD584" s="1" t="s">
        <v>42</v>
      </c>
      <c r="AE584" s="1" t="s">
        <v>53</v>
      </c>
      <c r="AF584" s="1"/>
      <c r="AK584" s="1"/>
    </row>
    <row r="585" spans="1:37" x14ac:dyDescent="0.35">
      <c r="A585" s="1">
        <v>1038</v>
      </c>
      <c r="B585" s="1" t="str">
        <f>VLOOKUP(Table13[[#This Row],[Customer ID]],'Customer Lookup'!A:B,2,)</f>
        <v>Jon Hale</v>
      </c>
      <c r="C585" s="1">
        <v>90641</v>
      </c>
      <c r="D585" s="1" t="str">
        <f>_xlfn.XLOOKUP(Table13[[#This Row],[Product Sub-Category]],'Product Lookup'!A:A,'Product Lookup'!B:B)</f>
        <v>Paper</v>
      </c>
      <c r="E585" s="1">
        <v>5</v>
      </c>
      <c r="F585" s="4">
        <v>7.64</v>
      </c>
      <c r="G585" s="4">
        <f>Table13[[#This Row],[Unit Price]]*Table13[[#This Row],[Quantity ordered]]</f>
        <v>38.199999999999996</v>
      </c>
      <c r="H585" s="1">
        <v>0.05</v>
      </c>
      <c r="I585" s="5">
        <v>0.05</v>
      </c>
      <c r="J5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5" s="6">
        <f>Table13[[#This Row],[Total Price(Before Discount)]]*Table13[[#This Row],[Discount]]</f>
        <v>1.91</v>
      </c>
      <c r="L585" s="6">
        <f>Table13[[#This Row],[Total Price(Before Discount)]]-Table13[[#This Row],[Discount Amount]]</f>
        <v>36.29</v>
      </c>
      <c r="M585" s="6" t="str">
        <f>IF(Table13[[#This Row],[Total Price(After Discount)]]&gt;=5000, "High Order", "Low order")</f>
        <v>Low order</v>
      </c>
      <c r="N585" s="2">
        <v>42171</v>
      </c>
      <c r="O585" s="2" t="str">
        <f>TEXT(Table13[[#This Row],[Order Date]],"dddd")</f>
        <v>Tuesday</v>
      </c>
      <c r="P585" s="2" t="str">
        <f>TEXT(Table13[[#This Row],[Order Date]],"mmmm")</f>
        <v>June</v>
      </c>
      <c r="Q585" s="2" t="str">
        <f>TEXT(Table13[[#This Row],[Order Date]],"yyyy")</f>
        <v>2015</v>
      </c>
      <c r="R585" s="2" t="str">
        <f>TEXT(Table13[[#This Row],[Order Date]], "mmmm yyyy")</f>
        <v>June 2015</v>
      </c>
      <c r="S585" s="2">
        <v>42172</v>
      </c>
      <c r="T585" s="1" t="s">
        <v>41</v>
      </c>
      <c r="U585" s="1">
        <f>Table13[[#This Row],[Ship Date]]-Table13[[#This Row],[Order Date]]</f>
        <v>1</v>
      </c>
      <c r="V585" s="1" t="str">
        <f>IF(Table13[[#This Row],[Days to Ship]]&lt;=1, "Fast", IF(Table13[[#This Row],[Days to Ship]]&lt;=3, "Meduim", "High"))</f>
        <v>Fast</v>
      </c>
      <c r="W585" s="1">
        <v>33430</v>
      </c>
      <c r="X585" s="1" t="s">
        <v>32</v>
      </c>
      <c r="Y585" s="1" t="s">
        <v>503</v>
      </c>
      <c r="Z585" s="1" t="s">
        <v>242</v>
      </c>
      <c r="AA585" s="1" t="s">
        <v>1097</v>
      </c>
      <c r="AB585" s="1" t="s">
        <v>58</v>
      </c>
      <c r="AC585" s="1" t="s">
        <v>83</v>
      </c>
      <c r="AD585" s="1" t="s">
        <v>81</v>
      </c>
      <c r="AE585" s="1" t="s">
        <v>26</v>
      </c>
      <c r="AF585" s="1"/>
      <c r="AK585" s="1"/>
    </row>
    <row r="586" spans="1:37" x14ac:dyDescent="0.35">
      <c r="A586" s="1">
        <v>1041</v>
      </c>
      <c r="B586" s="1" t="str">
        <f>VLOOKUP(Table13[[#This Row],[Customer ID]],'Customer Lookup'!A:B,2,)</f>
        <v>Mildred Chase</v>
      </c>
      <c r="C586" s="1">
        <v>87846</v>
      </c>
      <c r="D586" s="1" t="str">
        <f>_xlfn.XLOOKUP(Table13[[#This Row],[Product Sub-Category]],'Product Lookup'!A:A,'Product Lookup'!B:B)</f>
        <v>Computer Peripherals</v>
      </c>
      <c r="E586" s="1">
        <v>6</v>
      </c>
      <c r="F586" s="4">
        <v>55.94</v>
      </c>
      <c r="G586" s="4">
        <f>Table13[[#This Row],[Unit Price]]*Table13[[#This Row],[Quantity ordered]]</f>
        <v>335.64</v>
      </c>
      <c r="H586" s="1">
        <v>0.05</v>
      </c>
      <c r="I586" s="5">
        <v>0.05</v>
      </c>
      <c r="J5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6" s="6">
        <f>Table13[[#This Row],[Total Price(Before Discount)]]*Table13[[#This Row],[Discount]]</f>
        <v>16.782</v>
      </c>
      <c r="L586" s="6">
        <f>Table13[[#This Row],[Total Price(Before Discount)]]-Table13[[#This Row],[Discount Amount]]</f>
        <v>318.858</v>
      </c>
      <c r="M586" s="6" t="str">
        <f>IF(Table13[[#This Row],[Total Price(After Discount)]]&gt;=5000, "High Order", "Low order")</f>
        <v>Low order</v>
      </c>
      <c r="N586" s="2">
        <v>42111</v>
      </c>
      <c r="O586" s="2" t="str">
        <f>TEXT(Table13[[#This Row],[Order Date]],"dddd")</f>
        <v>Friday</v>
      </c>
      <c r="P586" s="2" t="str">
        <f>TEXT(Table13[[#This Row],[Order Date]],"mmmm")</f>
        <v>April</v>
      </c>
      <c r="Q586" s="2" t="str">
        <f>TEXT(Table13[[#This Row],[Order Date]],"yyyy")</f>
        <v>2015</v>
      </c>
      <c r="R586" s="2" t="str">
        <f>TEXT(Table13[[#This Row],[Order Date]], "mmmm yyyy")</f>
        <v>April 2015</v>
      </c>
      <c r="S586" s="2">
        <v>42112</v>
      </c>
      <c r="T586" s="1" t="s">
        <v>41</v>
      </c>
      <c r="U586" s="1">
        <f>Table13[[#This Row],[Ship Date]]-Table13[[#This Row],[Order Date]]</f>
        <v>1</v>
      </c>
      <c r="V586" s="1" t="str">
        <f>IF(Table13[[#This Row],[Days to Ship]]&lt;=1, "Fast", IF(Table13[[#This Row],[Days to Ship]]&lt;=3, "Meduim", "High"))</f>
        <v>Fast</v>
      </c>
      <c r="W586" s="1">
        <v>95695</v>
      </c>
      <c r="X586" s="1" t="s">
        <v>32</v>
      </c>
      <c r="Y586" s="1" t="s">
        <v>504</v>
      </c>
      <c r="Z586" s="1" t="s">
        <v>37</v>
      </c>
      <c r="AA586" s="1" t="s">
        <v>1097</v>
      </c>
      <c r="AB586" s="1" t="s">
        <v>73</v>
      </c>
      <c r="AC586" s="1" t="s">
        <v>144</v>
      </c>
      <c r="AD586" s="1" t="s">
        <v>51</v>
      </c>
      <c r="AE586" s="1" t="s">
        <v>53</v>
      </c>
      <c r="AF586" s="1"/>
      <c r="AK586" s="1"/>
    </row>
    <row r="587" spans="1:37" x14ac:dyDescent="0.35">
      <c r="A587" s="1">
        <v>1041</v>
      </c>
      <c r="B587" s="1" t="str">
        <f>VLOOKUP(Table13[[#This Row],[Customer ID]],'Customer Lookup'!A:B,2,)</f>
        <v>Mildred Chase</v>
      </c>
      <c r="C587" s="1">
        <v>87846</v>
      </c>
      <c r="D587" s="1" t="str">
        <f>_xlfn.XLOOKUP(Table13[[#This Row],[Product Sub-Category]],'Product Lookup'!A:A,'Product Lookup'!B:B)</f>
        <v>Labels</v>
      </c>
      <c r="E587" s="1">
        <v>11</v>
      </c>
      <c r="F587" s="4">
        <v>6.3</v>
      </c>
      <c r="G587" s="4">
        <f>Table13[[#This Row],[Unit Price]]*Table13[[#This Row],[Quantity ordered]]</f>
        <v>69.3</v>
      </c>
      <c r="H587" s="1">
        <v>0.05</v>
      </c>
      <c r="I587" s="5">
        <v>0.05</v>
      </c>
      <c r="J5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7" s="6">
        <f>Table13[[#This Row],[Total Price(Before Discount)]]*Table13[[#This Row],[Discount]]</f>
        <v>3.4649999999999999</v>
      </c>
      <c r="L587" s="6">
        <f>Table13[[#This Row],[Total Price(Before Discount)]]-Table13[[#This Row],[Discount Amount]]</f>
        <v>65.834999999999994</v>
      </c>
      <c r="M587" s="6" t="str">
        <f>IF(Table13[[#This Row],[Total Price(After Discount)]]&gt;=5000, "High Order", "Low order")</f>
        <v>Low order</v>
      </c>
      <c r="N587" s="2">
        <v>42111</v>
      </c>
      <c r="O587" s="2" t="str">
        <f>TEXT(Table13[[#This Row],[Order Date]],"dddd")</f>
        <v>Friday</v>
      </c>
      <c r="P587" s="2" t="str">
        <f>TEXT(Table13[[#This Row],[Order Date]],"mmmm")</f>
        <v>April</v>
      </c>
      <c r="Q587" s="2" t="str">
        <f>TEXT(Table13[[#This Row],[Order Date]],"yyyy")</f>
        <v>2015</v>
      </c>
      <c r="R587" s="2" t="str">
        <f>TEXT(Table13[[#This Row],[Order Date]], "mmmm yyyy")</f>
        <v>April 2015</v>
      </c>
      <c r="S587" s="2">
        <v>42111</v>
      </c>
      <c r="T587" s="1" t="s">
        <v>41</v>
      </c>
      <c r="U587" s="1">
        <f>Table13[[#This Row],[Ship Date]]-Table13[[#This Row],[Order Date]]</f>
        <v>0</v>
      </c>
      <c r="V587" s="1" t="str">
        <f>IF(Table13[[#This Row],[Days to Ship]]&lt;=1, "Fast", IF(Table13[[#This Row],[Days to Ship]]&lt;=3, "Meduim", "High"))</f>
        <v>Fast</v>
      </c>
      <c r="W587" s="1">
        <v>95695</v>
      </c>
      <c r="X587" s="1" t="s">
        <v>32</v>
      </c>
      <c r="Y587" s="1" t="s">
        <v>504</v>
      </c>
      <c r="Z587" s="1" t="s">
        <v>37</v>
      </c>
      <c r="AA587" s="1" t="s">
        <v>1097</v>
      </c>
      <c r="AB587" s="1" t="s">
        <v>58</v>
      </c>
      <c r="AC587" s="1" t="s">
        <v>116</v>
      </c>
      <c r="AD587" s="1" t="s">
        <v>51</v>
      </c>
      <c r="AE587" s="1" t="s">
        <v>53</v>
      </c>
      <c r="AF587" s="1"/>
      <c r="AK587" s="1"/>
    </row>
    <row r="588" spans="1:37" x14ac:dyDescent="0.35">
      <c r="A588" s="1">
        <v>1042</v>
      </c>
      <c r="B588" s="1" t="str">
        <f>VLOOKUP(Table13[[#This Row],[Customer ID]],'Customer Lookup'!A:B,2,)</f>
        <v>Jerome Burch</v>
      </c>
      <c r="C588" s="1">
        <v>87847</v>
      </c>
      <c r="D588" s="1" t="str">
        <f>_xlfn.XLOOKUP(Table13[[#This Row],[Product Sub-Category]],'Product Lookup'!A:A,'Product Lookup'!B:B)</f>
        <v>Appliances</v>
      </c>
      <c r="E588" s="1">
        <v>6</v>
      </c>
      <c r="F588" s="4">
        <v>14.42</v>
      </c>
      <c r="G588" s="4">
        <f>Table13[[#This Row],[Unit Price]]*Table13[[#This Row],[Quantity ordered]]</f>
        <v>86.52</v>
      </c>
      <c r="H588" s="1">
        <v>0.05</v>
      </c>
      <c r="I588" s="5">
        <v>0.05</v>
      </c>
      <c r="J5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8" s="6">
        <f>Table13[[#This Row],[Total Price(Before Discount)]]*Table13[[#This Row],[Discount]]</f>
        <v>4.3259999999999996</v>
      </c>
      <c r="L588" s="6">
        <f>Table13[[#This Row],[Total Price(Before Discount)]]-Table13[[#This Row],[Discount Amount]]</f>
        <v>82.194000000000003</v>
      </c>
      <c r="M588" s="6" t="str">
        <f>IF(Table13[[#This Row],[Total Price(After Discount)]]&gt;=5000, "High Order", "Low order")</f>
        <v>Low order</v>
      </c>
      <c r="N588" s="2">
        <v>42140</v>
      </c>
      <c r="O588" s="2" t="str">
        <f>TEXT(Table13[[#This Row],[Order Date]],"dddd")</f>
        <v>Saturday</v>
      </c>
      <c r="P588" s="2" t="str">
        <f>TEXT(Table13[[#This Row],[Order Date]],"mmmm")</f>
        <v>May</v>
      </c>
      <c r="Q588" s="2" t="str">
        <f>TEXT(Table13[[#This Row],[Order Date]],"yyyy")</f>
        <v>2015</v>
      </c>
      <c r="R588" s="2" t="str">
        <f>TEXT(Table13[[#This Row],[Order Date]], "mmmm yyyy")</f>
        <v>May 2015</v>
      </c>
      <c r="S588" s="2">
        <v>42141</v>
      </c>
      <c r="T588" s="1" t="s">
        <v>41</v>
      </c>
      <c r="U588" s="1">
        <f>Table13[[#This Row],[Ship Date]]-Table13[[#This Row],[Order Date]]</f>
        <v>1</v>
      </c>
      <c r="V588" s="1" t="str">
        <f>IF(Table13[[#This Row],[Days to Ship]]&lt;=1, "Fast", IF(Table13[[#This Row],[Days to Ship]]&lt;=3, "Meduim", "High"))</f>
        <v>Fast</v>
      </c>
      <c r="W588" s="1">
        <v>95991</v>
      </c>
      <c r="X588" s="1" t="s">
        <v>22</v>
      </c>
      <c r="Y588" s="1" t="s">
        <v>505</v>
      </c>
      <c r="Z588" s="1" t="s">
        <v>37</v>
      </c>
      <c r="AA588" s="1" t="s">
        <v>1097</v>
      </c>
      <c r="AB588" s="1" t="s">
        <v>58</v>
      </c>
      <c r="AC588" s="1" t="s">
        <v>196</v>
      </c>
      <c r="AD588" s="1" t="s">
        <v>51</v>
      </c>
      <c r="AE588" s="1" t="s">
        <v>75</v>
      </c>
      <c r="AF588" s="1"/>
      <c r="AK588" s="1"/>
    </row>
    <row r="589" spans="1:37" x14ac:dyDescent="0.35">
      <c r="A589" s="1">
        <v>1044</v>
      </c>
      <c r="B589" s="1" t="str">
        <f>VLOOKUP(Table13[[#This Row],[Customer ID]],'Customer Lookup'!A:B,2,)</f>
        <v>Erin Ballard</v>
      </c>
      <c r="C589" s="1">
        <v>28001</v>
      </c>
      <c r="D589" s="1" t="str">
        <f>_xlfn.XLOOKUP(Table13[[#This Row],[Product Sub-Category]],'Product Lookup'!A:A,'Product Lookup'!B:B)</f>
        <v>Furnishings</v>
      </c>
      <c r="E589" s="1">
        <v>62</v>
      </c>
      <c r="F589" s="4">
        <v>209.84</v>
      </c>
      <c r="G589" s="4">
        <f>Table13[[#This Row],[Unit Price]]*Table13[[#This Row],[Quantity ordered]]</f>
        <v>13010.08</v>
      </c>
      <c r="H589" s="1">
        <v>0.1</v>
      </c>
      <c r="I589" s="5">
        <v>0.1</v>
      </c>
      <c r="J5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89" s="6">
        <f>Table13[[#This Row],[Total Price(Before Discount)]]*Table13[[#This Row],[Discount]]</f>
        <v>1301.008</v>
      </c>
      <c r="L589" s="6">
        <f>Table13[[#This Row],[Total Price(Before Discount)]]-Table13[[#This Row],[Discount Amount]]</f>
        <v>11709.072</v>
      </c>
      <c r="M589" s="6" t="str">
        <f>IF(Table13[[#This Row],[Total Price(After Discount)]]&gt;=5000, "High Order", "Low order")</f>
        <v>High Order</v>
      </c>
      <c r="N589" s="2">
        <v>42169</v>
      </c>
      <c r="O589" s="2" t="str">
        <f>TEXT(Table13[[#This Row],[Order Date]],"dddd")</f>
        <v>Sunday</v>
      </c>
      <c r="P589" s="2" t="str">
        <f>TEXT(Table13[[#This Row],[Order Date]],"mmmm")</f>
        <v>June</v>
      </c>
      <c r="Q589" s="2" t="str">
        <f>TEXT(Table13[[#This Row],[Order Date]],"yyyy")</f>
        <v>2015</v>
      </c>
      <c r="R589" s="2" t="str">
        <f>TEXT(Table13[[#This Row],[Order Date]], "mmmm yyyy")</f>
        <v>June 2015</v>
      </c>
      <c r="S589" s="2">
        <v>42169</v>
      </c>
      <c r="T589" s="1" t="s">
        <v>41</v>
      </c>
      <c r="U589" s="1">
        <f>Table13[[#This Row],[Ship Date]]-Table13[[#This Row],[Order Date]]</f>
        <v>0</v>
      </c>
      <c r="V589" s="1" t="str">
        <f>IF(Table13[[#This Row],[Days to Ship]]&lt;=1, "Fast", IF(Table13[[#This Row],[Days to Ship]]&lt;=3, "Meduim", "High"))</f>
        <v>Fast</v>
      </c>
      <c r="W589" s="1">
        <v>90004</v>
      </c>
      <c r="X589" s="1" t="s">
        <v>32</v>
      </c>
      <c r="Y589" s="1" t="s">
        <v>361</v>
      </c>
      <c r="Z589" s="1" t="s">
        <v>37</v>
      </c>
      <c r="AA589" s="1" t="s">
        <v>1097</v>
      </c>
      <c r="AB589" s="1" t="s">
        <v>34</v>
      </c>
      <c r="AC589" s="1" t="s">
        <v>52</v>
      </c>
      <c r="AD589" s="1" t="s">
        <v>42</v>
      </c>
      <c r="AE589" s="1" t="s">
        <v>178</v>
      </c>
      <c r="AF589" s="1"/>
      <c r="AK589" s="1"/>
    </row>
    <row r="590" spans="1:37" x14ac:dyDescent="0.35">
      <c r="A590" s="1">
        <v>1044</v>
      </c>
      <c r="B590" s="1" t="str">
        <f>VLOOKUP(Table13[[#This Row],[Customer ID]],'Customer Lookup'!A:B,2,)</f>
        <v>Erin Ballard</v>
      </c>
      <c r="C590" s="1">
        <v>28001</v>
      </c>
      <c r="D590" s="1" t="str">
        <f>_xlfn.XLOOKUP(Table13[[#This Row],[Product Sub-Category]],'Product Lookup'!A:A,'Product Lookup'!B:B)</f>
        <v>Furnishings</v>
      </c>
      <c r="E590" s="1">
        <v>32</v>
      </c>
      <c r="F590" s="4">
        <v>194.3</v>
      </c>
      <c r="G590" s="4">
        <f>Table13[[#This Row],[Unit Price]]*Table13[[#This Row],[Quantity ordered]]</f>
        <v>6217.6</v>
      </c>
      <c r="H590" s="1">
        <v>0.1</v>
      </c>
      <c r="I590" s="5">
        <v>0.1</v>
      </c>
      <c r="J5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90" s="6">
        <f>Table13[[#This Row],[Total Price(Before Discount)]]*Table13[[#This Row],[Discount]]</f>
        <v>621.7600000000001</v>
      </c>
      <c r="L590" s="6">
        <f>Table13[[#This Row],[Total Price(Before Discount)]]-Table13[[#This Row],[Discount Amount]]</f>
        <v>5595.84</v>
      </c>
      <c r="M590" s="6" t="str">
        <f>IF(Table13[[#This Row],[Total Price(After Discount)]]&gt;=5000, "High Order", "Low order")</f>
        <v>High Order</v>
      </c>
      <c r="N590" s="2">
        <v>42169</v>
      </c>
      <c r="O590" s="2" t="str">
        <f>TEXT(Table13[[#This Row],[Order Date]],"dddd")</f>
        <v>Sunday</v>
      </c>
      <c r="P590" s="2" t="str">
        <f>TEXT(Table13[[#This Row],[Order Date]],"mmmm")</f>
        <v>June</v>
      </c>
      <c r="Q590" s="2" t="str">
        <f>TEXT(Table13[[#This Row],[Order Date]],"yyyy")</f>
        <v>2015</v>
      </c>
      <c r="R590" s="2" t="str">
        <f>TEXT(Table13[[#This Row],[Order Date]], "mmmm yyyy")</f>
        <v>June 2015</v>
      </c>
      <c r="S590" s="2">
        <v>42171</v>
      </c>
      <c r="T590" s="1" t="s">
        <v>41</v>
      </c>
      <c r="U590" s="1">
        <f>Table13[[#This Row],[Ship Date]]-Table13[[#This Row],[Order Date]]</f>
        <v>2</v>
      </c>
      <c r="V590" s="1" t="str">
        <f>IF(Table13[[#This Row],[Days to Ship]]&lt;=1, "Fast", IF(Table13[[#This Row],[Days to Ship]]&lt;=3, "Meduim", "High"))</f>
        <v>Meduim</v>
      </c>
      <c r="W590" s="1">
        <v>90004</v>
      </c>
      <c r="X590" s="1" t="s">
        <v>32</v>
      </c>
      <c r="Y590" s="1" t="s">
        <v>361</v>
      </c>
      <c r="Z590" s="1" t="s">
        <v>37</v>
      </c>
      <c r="AA590" s="1" t="s">
        <v>1097</v>
      </c>
      <c r="AB590" s="1" t="s">
        <v>34</v>
      </c>
      <c r="AC590" s="1" t="s">
        <v>52</v>
      </c>
      <c r="AD590" s="1" t="s">
        <v>42</v>
      </c>
      <c r="AE590" s="1" t="s">
        <v>178</v>
      </c>
      <c r="AF590" s="1"/>
      <c r="AK590" s="1"/>
    </row>
    <row r="591" spans="1:37" x14ac:dyDescent="0.35">
      <c r="A591" s="1">
        <v>1044</v>
      </c>
      <c r="B591" s="1" t="str">
        <f>VLOOKUP(Table13[[#This Row],[Customer ID]],'Customer Lookup'!A:B,2,)</f>
        <v>Erin Ballard</v>
      </c>
      <c r="C591" s="1">
        <v>47813</v>
      </c>
      <c r="D591" s="1" t="str">
        <f>_xlfn.XLOOKUP(Table13[[#This Row],[Product Sub-Category]],'Product Lookup'!A:A,'Product Lookup'!B:B)</f>
        <v>Paper</v>
      </c>
      <c r="E591" s="1">
        <v>90</v>
      </c>
      <c r="F591" s="4">
        <v>6.68</v>
      </c>
      <c r="G591" s="4">
        <f>Table13[[#This Row],[Unit Price]]*Table13[[#This Row],[Quantity ordered]]</f>
        <v>601.19999999999993</v>
      </c>
      <c r="H591" s="1">
        <v>0.05</v>
      </c>
      <c r="I591" s="5">
        <v>0.05</v>
      </c>
      <c r="J5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1" s="6">
        <f>Table13[[#This Row],[Total Price(Before Discount)]]*Table13[[#This Row],[Discount]]</f>
        <v>30.06</v>
      </c>
      <c r="L591" s="6">
        <f>Table13[[#This Row],[Total Price(Before Discount)]]-Table13[[#This Row],[Discount Amount]]</f>
        <v>571.14</v>
      </c>
      <c r="M591" s="6" t="str">
        <f>IF(Table13[[#This Row],[Total Price(After Discount)]]&gt;=5000, "High Order", "Low order")</f>
        <v>Low order</v>
      </c>
      <c r="N591" s="2">
        <v>42062</v>
      </c>
      <c r="O591" s="2" t="str">
        <f>TEXT(Table13[[#This Row],[Order Date]],"dddd")</f>
        <v>Friday</v>
      </c>
      <c r="P591" s="2" t="str">
        <f>TEXT(Table13[[#This Row],[Order Date]],"mmmm")</f>
        <v>February</v>
      </c>
      <c r="Q591" s="2" t="str">
        <f>TEXT(Table13[[#This Row],[Order Date]],"yyyy")</f>
        <v>2015</v>
      </c>
      <c r="R591" s="2" t="str">
        <f>TEXT(Table13[[#This Row],[Order Date]], "mmmm yyyy")</f>
        <v>February 2015</v>
      </c>
      <c r="S591" s="2">
        <v>42063</v>
      </c>
      <c r="T591" s="1" t="s">
        <v>21</v>
      </c>
      <c r="U591" s="1">
        <f>Table13[[#This Row],[Ship Date]]-Table13[[#This Row],[Order Date]]</f>
        <v>1</v>
      </c>
      <c r="V591" s="1" t="str">
        <f>IF(Table13[[#This Row],[Days to Ship]]&lt;=1, "Fast", IF(Table13[[#This Row],[Days to Ship]]&lt;=3, "Meduim", "High"))</f>
        <v>Fast</v>
      </c>
      <c r="W591" s="1">
        <v>90004</v>
      </c>
      <c r="X591" s="1" t="s">
        <v>32</v>
      </c>
      <c r="Y591" s="1" t="s">
        <v>361</v>
      </c>
      <c r="Z591" s="1" t="s">
        <v>37</v>
      </c>
      <c r="AA591" s="1" t="s">
        <v>2243</v>
      </c>
      <c r="AB591" s="1" t="s">
        <v>58</v>
      </c>
      <c r="AC591" s="1" t="s">
        <v>83</v>
      </c>
      <c r="AD591" s="1" t="s">
        <v>42</v>
      </c>
      <c r="AE591" s="1" t="s">
        <v>53</v>
      </c>
      <c r="AF591" s="1"/>
      <c r="AK591" s="1"/>
    </row>
    <row r="592" spans="1:37" x14ac:dyDescent="0.35">
      <c r="A592" s="1">
        <v>1047</v>
      </c>
      <c r="B592" s="1" t="str">
        <f>VLOOKUP(Table13[[#This Row],[Customer ID]],'Customer Lookup'!A:B,2,)</f>
        <v>Gayle Pearson</v>
      </c>
      <c r="C592" s="1">
        <v>89389</v>
      </c>
      <c r="D592" s="1" t="str">
        <f>_xlfn.XLOOKUP(Table13[[#This Row],[Product Sub-Category]],'Product Lookup'!A:A,'Product Lookup'!B:B)</f>
        <v>Paper</v>
      </c>
      <c r="E592" s="1">
        <v>23</v>
      </c>
      <c r="F592" s="4">
        <v>6.68</v>
      </c>
      <c r="G592" s="4">
        <f>Table13[[#This Row],[Unit Price]]*Table13[[#This Row],[Quantity ordered]]</f>
        <v>153.63999999999999</v>
      </c>
      <c r="H592" s="1">
        <v>0.05</v>
      </c>
      <c r="I592" s="5">
        <v>0.05</v>
      </c>
      <c r="J5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2" s="6">
        <f>Table13[[#This Row],[Total Price(Before Discount)]]*Table13[[#This Row],[Discount]]</f>
        <v>7.6819999999999995</v>
      </c>
      <c r="L592" s="6">
        <f>Table13[[#This Row],[Total Price(Before Discount)]]-Table13[[#This Row],[Discount Amount]]</f>
        <v>145.958</v>
      </c>
      <c r="M592" s="6" t="str">
        <f>IF(Table13[[#This Row],[Total Price(After Discount)]]&gt;=5000, "High Order", "Low order")</f>
        <v>Low order</v>
      </c>
      <c r="N592" s="2">
        <v>42062</v>
      </c>
      <c r="O592" s="2" t="str">
        <f>TEXT(Table13[[#This Row],[Order Date]],"dddd")</f>
        <v>Friday</v>
      </c>
      <c r="P592" s="2" t="str">
        <f>TEXT(Table13[[#This Row],[Order Date]],"mmmm")</f>
        <v>February</v>
      </c>
      <c r="Q592" s="2" t="str">
        <f>TEXT(Table13[[#This Row],[Order Date]],"yyyy")</f>
        <v>2015</v>
      </c>
      <c r="R592" s="2" t="str">
        <f>TEXT(Table13[[#This Row],[Order Date]], "mmmm yyyy")</f>
        <v>February 2015</v>
      </c>
      <c r="S592" s="2">
        <v>42063</v>
      </c>
      <c r="T592" s="1" t="s">
        <v>21</v>
      </c>
      <c r="U592" s="1">
        <f>Table13[[#This Row],[Ship Date]]-Table13[[#This Row],[Order Date]]</f>
        <v>1</v>
      </c>
      <c r="V592" s="1" t="str">
        <f>IF(Table13[[#This Row],[Days to Ship]]&lt;=1, "Fast", IF(Table13[[#This Row],[Days to Ship]]&lt;=3, "Meduim", "High"))</f>
        <v>Fast</v>
      </c>
      <c r="W592" s="1">
        <v>2109</v>
      </c>
      <c r="X592" s="1" t="s">
        <v>32</v>
      </c>
      <c r="Y592" s="1" t="s">
        <v>153</v>
      </c>
      <c r="Z592" s="1" t="s">
        <v>152</v>
      </c>
      <c r="AA592" s="1" t="s">
        <v>1097</v>
      </c>
      <c r="AB592" s="1" t="s">
        <v>58</v>
      </c>
      <c r="AC592" s="1" t="s">
        <v>83</v>
      </c>
      <c r="AD592" s="1" t="s">
        <v>42</v>
      </c>
      <c r="AE592" s="1" t="s">
        <v>53</v>
      </c>
      <c r="AF592" s="1"/>
      <c r="AK592" s="1"/>
    </row>
    <row r="593" spans="1:37" x14ac:dyDescent="0.35">
      <c r="A593" s="1">
        <v>1054</v>
      </c>
      <c r="B593" s="1" t="str">
        <f>VLOOKUP(Table13[[#This Row],[Customer ID]],'Customer Lookup'!A:B,2,)</f>
        <v>Keith R Atkinson</v>
      </c>
      <c r="C593" s="1">
        <v>90069</v>
      </c>
      <c r="D593" s="1" t="str">
        <f>_xlfn.XLOOKUP(Table13[[#This Row],[Product Sub-Category]],'Product Lookup'!A:A,'Product Lookup'!B:B)</f>
        <v>Binders</v>
      </c>
      <c r="E593" s="1">
        <v>4</v>
      </c>
      <c r="F593" s="4">
        <v>5.44</v>
      </c>
      <c r="G593" s="4">
        <f>Table13[[#This Row],[Unit Price]]*Table13[[#This Row],[Quantity ordered]]</f>
        <v>21.76</v>
      </c>
      <c r="H593" s="1">
        <v>0.05</v>
      </c>
      <c r="I593" s="5">
        <v>0.05</v>
      </c>
      <c r="J5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3" s="6">
        <f>Table13[[#This Row],[Total Price(Before Discount)]]*Table13[[#This Row],[Discount]]</f>
        <v>1.0880000000000001</v>
      </c>
      <c r="L593" s="6">
        <f>Table13[[#This Row],[Total Price(Before Discount)]]-Table13[[#This Row],[Discount Amount]]</f>
        <v>20.672000000000001</v>
      </c>
      <c r="M593" s="6" t="str">
        <f>IF(Table13[[#This Row],[Total Price(After Discount)]]&gt;=5000, "High Order", "Low order")</f>
        <v>Low order</v>
      </c>
      <c r="N593" s="2">
        <v>42149</v>
      </c>
      <c r="O593" s="2" t="str">
        <f>TEXT(Table13[[#This Row],[Order Date]],"dddd")</f>
        <v>Monday</v>
      </c>
      <c r="P593" s="2" t="str">
        <f>TEXT(Table13[[#This Row],[Order Date]],"mmmm")</f>
        <v>May</v>
      </c>
      <c r="Q593" s="2" t="str">
        <f>TEXT(Table13[[#This Row],[Order Date]],"yyyy")</f>
        <v>2015</v>
      </c>
      <c r="R593" s="2" t="str">
        <f>TEXT(Table13[[#This Row],[Order Date]], "mmmm yyyy")</f>
        <v>May 2015</v>
      </c>
      <c r="S593" s="2">
        <v>42151</v>
      </c>
      <c r="T593" s="1" t="s">
        <v>31</v>
      </c>
      <c r="U593" s="1">
        <f>Table13[[#This Row],[Ship Date]]-Table13[[#This Row],[Order Date]]</f>
        <v>2</v>
      </c>
      <c r="V593" s="1" t="str">
        <f>IF(Table13[[#This Row],[Days to Ship]]&lt;=1, "Fast", IF(Table13[[#This Row],[Days to Ship]]&lt;=3, "Meduim", "High"))</f>
        <v>Meduim</v>
      </c>
      <c r="W593" s="1">
        <v>85374</v>
      </c>
      <c r="X593" s="1" t="s">
        <v>22</v>
      </c>
      <c r="Y593" s="1" t="s">
        <v>506</v>
      </c>
      <c r="Z593" s="1" t="s">
        <v>250</v>
      </c>
      <c r="AA593" s="1" t="s">
        <v>1097</v>
      </c>
      <c r="AB593" s="1" t="s">
        <v>58</v>
      </c>
      <c r="AC593" s="1" t="s">
        <v>2236</v>
      </c>
      <c r="AD593" s="1" t="s">
        <v>81</v>
      </c>
      <c r="AE593" s="1" t="s">
        <v>53</v>
      </c>
      <c r="AF593" s="1"/>
      <c r="AK593" s="1"/>
    </row>
    <row r="594" spans="1:37" x14ac:dyDescent="0.35">
      <c r="A594" s="1">
        <v>1054</v>
      </c>
      <c r="B594" s="1" t="str">
        <f>VLOOKUP(Table13[[#This Row],[Customer ID]],'Customer Lookup'!A:B,2,)</f>
        <v>Keith R Atkinson</v>
      </c>
      <c r="C594" s="1">
        <v>90069</v>
      </c>
      <c r="D594" s="1" t="str">
        <f>_xlfn.XLOOKUP(Table13[[#This Row],[Product Sub-Category]],'Product Lookup'!A:A,'Product Lookup'!B:B)</f>
        <v>Paper</v>
      </c>
      <c r="E594" s="1">
        <v>8</v>
      </c>
      <c r="F594" s="4">
        <v>26.38</v>
      </c>
      <c r="G594" s="4">
        <f>Table13[[#This Row],[Unit Price]]*Table13[[#This Row],[Quantity ordered]]</f>
        <v>211.04</v>
      </c>
      <c r="H594" s="1">
        <v>0.05</v>
      </c>
      <c r="I594" s="5">
        <v>0.05</v>
      </c>
      <c r="J5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4" s="6">
        <f>Table13[[#This Row],[Total Price(Before Discount)]]*Table13[[#This Row],[Discount]]</f>
        <v>10.552</v>
      </c>
      <c r="L594" s="6">
        <f>Table13[[#This Row],[Total Price(Before Discount)]]-Table13[[#This Row],[Discount Amount]]</f>
        <v>200.488</v>
      </c>
      <c r="M594" s="6" t="str">
        <f>IF(Table13[[#This Row],[Total Price(After Discount)]]&gt;=5000, "High Order", "Low order")</f>
        <v>Low order</v>
      </c>
      <c r="N594" s="2">
        <v>42149</v>
      </c>
      <c r="O594" s="2" t="str">
        <f>TEXT(Table13[[#This Row],[Order Date]],"dddd")</f>
        <v>Monday</v>
      </c>
      <c r="P594" s="2" t="str">
        <f>TEXT(Table13[[#This Row],[Order Date]],"mmmm")</f>
        <v>May</v>
      </c>
      <c r="Q594" s="2" t="str">
        <f>TEXT(Table13[[#This Row],[Order Date]],"yyyy")</f>
        <v>2015</v>
      </c>
      <c r="R594" s="2" t="str">
        <f>TEXT(Table13[[#This Row],[Order Date]], "mmmm yyyy")</f>
        <v>May 2015</v>
      </c>
      <c r="S594" s="2">
        <v>42150</v>
      </c>
      <c r="T594" s="1" t="s">
        <v>31</v>
      </c>
      <c r="U594" s="1">
        <f>Table13[[#This Row],[Ship Date]]-Table13[[#This Row],[Order Date]]</f>
        <v>1</v>
      </c>
      <c r="V594" s="1" t="str">
        <f>IF(Table13[[#This Row],[Days to Ship]]&lt;=1, "Fast", IF(Table13[[#This Row],[Days to Ship]]&lt;=3, "Meduim", "High"))</f>
        <v>Fast</v>
      </c>
      <c r="W594" s="1">
        <v>85374</v>
      </c>
      <c r="X594" s="1" t="s">
        <v>32</v>
      </c>
      <c r="Y594" s="1" t="s">
        <v>506</v>
      </c>
      <c r="Z594" s="1" t="s">
        <v>250</v>
      </c>
      <c r="AA594" s="1" t="s">
        <v>1097</v>
      </c>
      <c r="AB594" s="1" t="s">
        <v>58</v>
      </c>
      <c r="AC594" s="1" t="s">
        <v>83</v>
      </c>
      <c r="AD594" s="1" t="s">
        <v>81</v>
      </c>
      <c r="AE594" s="1" t="s">
        <v>53</v>
      </c>
      <c r="AF594" s="1"/>
      <c r="AK594" s="1"/>
    </row>
    <row r="595" spans="1:37" x14ac:dyDescent="0.35">
      <c r="A595" s="1">
        <v>1054</v>
      </c>
      <c r="B595" s="1" t="str">
        <f>VLOOKUP(Table13[[#This Row],[Customer ID]],'Customer Lookup'!A:B,2,)</f>
        <v>Keith R Atkinson</v>
      </c>
      <c r="C595" s="1">
        <v>90069</v>
      </c>
      <c r="D595" s="1" t="str">
        <f>_xlfn.XLOOKUP(Table13[[#This Row],[Product Sub-Category]],'Product Lookup'!A:A,'Product Lookup'!B:B)</f>
        <v>Telephones</v>
      </c>
      <c r="E595" s="1">
        <v>1</v>
      </c>
      <c r="F595" s="4">
        <v>20.99</v>
      </c>
      <c r="G595" s="4">
        <f>Table13[[#This Row],[Unit Price]]*Table13[[#This Row],[Quantity ordered]]</f>
        <v>20.99</v>
      </c>
      <c r="H595" s="1">
        <v>0.05</v>
      </c>
      <c r="I595" s="5">
        <v>0.05</v>
      </c>
      <c r="J5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5" s="6">
        <f>Table13[[#This Row],[Total Price(Before Discount)]]*Table13[[#This Row],[Discount]]</f>
        <v>1.0494999999999999</v>
      </c>
      <c r="L595" s="6">
        <f>Table13[[#This Row],[Total Price(Before Discount)]]-Table13[[#This Row],[Discount Amount]]</f>
        <v>19.9405</v>
      </c>
      <c r="M595" s="6" t="str">
        <f>IF(Table13[[#This Row],[Total Price(After Discount)]]&gt;=5000, "High Order", "Low order")</f>
        <v>Low order</v>
      </c>
      <c r="N595" s="2">
        <v>42149</v>
      </c>
      <c r="O595" s="2" t="str">
        <f>TEXT(Table13[[#This Row],[Order Date]],"dddd")</f>
        <v>Monday</v>
      </c>
      <c r="P595" s="2" t="str">
        <f>TEXT(Table13[[#This Row],[Order Date]],"mmmm")</f>
        <v>May</v>
      </c>
      <c r="Q595" s="2" t="str">
        <f>TEXT(Table13[[#This Row],[Order Date]],"yyyy")</f>
        <v>2015</v>
      </c>
      <c r="R595" s="2" t="str">
        <f>TEXT(Table13[[#This Row],[Order Date]], "mmmm yyyy")</f>
        <v>May 2015</v>
      </c>
      <c r="S595" s="2">
        <v>42151</v>
      </c>
      <c r="T595" s="1" t="s">
        <v>31</v>
      </c>
      <c r="U595" s="1">
        <f>Table13[[#This Row],[Ship Date]]-Table13[[#This Row],[Order Date]]</f>
        <v>2</v>
      </c>
      <c r="V595" s="1" t="str">
        <f>IF(Table13[[#This Row],[Days to Ship]]&lt;=1, "Fast", IF(Table13[[#This Row],[Days to Ship]]&lt;=3, "Meduim", "High"))</f>
        <v>Meduim</v>
      </c>
      <c r="W595" s="1">
        <v>85374</v>
      </c>
      <c r="X595" s="1" t="s">
        <v>32</v>
      </c>
      <c r="Y595" s="1" t="s">
        <v>506</v>
      </c>
      <c r="Z595" s="1" t="s">
        <v>250</v>
      </c>
      <c r="AA595" s="1" t="s">
        <v>2245</v>
      </c>
      <c r="AB595" s="1" t="s">
        <v>73</v>
      </c>
      <c r="AC595" s="1" t="s">
        <v>2234</v>
      </c>
      <c r="AD595" s="1" t="s">
        <v>81</v>
      </c>
      <c r="AE595" s="1" t="s">
        <v>26</v>
      </c>
      <c r="AF595" s="1"/>
      <c r="AK595" s="1"/>
    </row>
    <row r="596" spans="1:37" x14ac:dyDescent="0.35">
      <c r="A596" s="1">
        <v>1060</v>
      </c>
      <c r="B596" s="1" t="str">
        <f>VLOOKUP(Table13[[#This Row],[Customer ID]],'Customer Lookup'!A:B,2,)</f>
        <v>Gene Gilliam</v>
      </c>
      <c r="C596" s="1">
        <v>58628</v>
      </c>
      <c r="D596" s="1" t="str">
        <f>_xlfn.XLOOKUP(Table13[[#This Row],[Product Sub-Category]],'Product Lookup'!A:A,'Product Lookup'!B:B)</f>
        <v>Tables</v>
      </c>
      <c r="E596" s="1">
        <v>23</v>
      </c>
      <c r="F596" s="4">
        <v>138.75</v>
      </c>
      <c r="G596" s="4">
        <f>Table13[[#This Row],[Unit Price]]*Table13[[#This Row],[Quantity ordered]]</f>
        <v>3191.25</v>
      </c>
      <c r="H596" s="1">
        <v>0.1</v>
      </c>
      <c r="I596" s="5">
        <v>0.1</v>
      </c>
      <c r="J5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96" s="6">
        <f>Table13[[#This Row],[Total Price(Before Discount)]]*Table13[[#This Row],[Discount]]</f>
        <v>319.125</v>
      </c>
      <c r="L596" s="6">
        <f>Table13[[#This Row],[Total Price(Before Discount)]]-Table13[[#This Row],[Discount Amount]]</f>
        <v>2872.125</v>
      </c>
      <c r="M596" s="6" t="str">
        <f>IF(Table13[[#This Row],[Total Price(After Discount)]]&gt;=5000, "High Order", "Low order")</f>
        <v>Low order</v>
      </c>
      <c r="N596" s="2">
        <v>42087</v>
      </c>
      <c r="O596" s="2" t="str">
        <f>TEXT(Table13[[#This Row],[Order Date]],"dddd")</f>
        <v>Tuesday</v>
      </c>
      <c r="P596" s="2" t="str">
        <f>TEXT(Table13[[#This Row],[Order Date]],"mmmm")</f>
        <v>March</v>
      </c>
      <c r="Q596" s="2" t="str">
        <f>TEXT(Table13[[#This Row],[Order Date]],"yyyy")</f>
        <v>2015</v>
      </c>
      <c r="R596" s="2" t="str">
        <f>TEXT(Table13[[#This Row],[Order Date]], "mmmm yyyy")</f>
        <v>March 2015</v>
      </c>
      <c r="S596" s="2">
        <v>42088</v>
      </c>
      <c r="T596" s="1" t="s">
        <v>50</v>
      </c>
      <c r="U596" s="1">
        <f>Table13[[#This Row],[Ship Date]]-Table13[[#This Row],[Order Date]]</f>
        <v>1</v>
      </c>
      <c r="V596" s="1" t="str">
        <f>IF(Table13[[#This Row],[Days to Ship]]&lt;=1, "Fast", IF(Table13[[#This Row],[Days to Ship]]&lt;=3, "Meduim", "High"))</f>
        <v>Fast</v>
      </c>
      <c r="W596" s="1">
        <v>30318</v>
      </c>
      <c r="X596" s="1" t="s">
        <v>22</v>
      </c>
      <c r="Y596" s="1" t="s">
        <v>337</v>
      </c>
      <c r="Z596" s="1" t="s">
        <v>254</v>
      </c>
      <c r="AA596" s="1" t="s">
        <v>2245</v>
      </c>
      <c r="AB596" s="1" t="s">
        <v>34</v>
      </c>
      <c r="AC596" s="1" t="s">
        <v>123</v>
      </c>
      <c r="AD596" s="1" t="s">
        <v>51</v>
      </c>
      <c r="AE596" s="1" t="s">
        <v>108</v>
      </c>
      <c r="AF596" s="1"/>
      <c r="AK596" s="1"/>
    </row>
    <row r="597" spans="1:37" x14ac:dyDescent="0.35">
      <c r="A597" s="1">
        <v>1060</v>
      </c>
      <c r="B597" s="1" t="str">
        <f>VLOOKUP(Table13[[#This Row],[Customer ID]],'Customer Lookup'!A:B,2,)</f>
        <v>Gene Gilliam</v>
      </c>
      <c r="C597" s="1">
        <v>57061</v>
      </c>
      <c r="D597" s="1" t="str">
        <f>_xlfn.XLOOKUP(Table13[[#This Row],[Product Sub-Category]],'Product Lookup'!A:A,'Product Lookup'!B:B)</f>
        <v>Labels</v>
      </c>
      <c r="E597" s="1">
        <v>20</v>
      </c>
      <c r="F597" s="4">
        <v>6.3</v>
      </c>
      <c r="G597" s="4">
        <f>Table13[[#This Row],[Unit Price]]*Table13[[#This Row],[Quantity ordered]]</f>
        <v>126</v>
      </c>
      <c r="H597" s="1">
        <v>0.05</v>
      </c>
      <c r="I597" s="5">
        <v>0.05</v>
      </c>
      <c r="J5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7" s="6">
        <f>Table13[[#This Row],[Total Price(Before Discount)]]*Table13[[#This Row],[Discount]]</f>
        <v>6.3000000000000007</v>
      </c>
      <c r="L597" s="6">
        <f>Table13[[#This Row],[Total Price(Before Discount)]]-Table13[[#This Row],[Discount Amount]]</f>
        <v>119.7</v>
      </c>
      <c r="M597" s="6" t="str">
        <f>IF(Table13[[#This Row],[Total Price(After Discount)]]&gt;=5000, "High Order", "Low order")</f>
        <v>Low order</v>
      </c>
      <c r="N597" s="2">
        <v>42154</v>
      </c>
      <c r="O597" s="2" t="str">
        <f>TEXT(Table13[[#This Row],[Order Date]],"dddd")</f>
        <v>Saturday</v>
      </c>
      <c r="P597" s="2" t="str">
        <f>TEXT(Table13[[#This Row],[Order Date]],"mmmm")</f>
        <v>May</v>
      </c>
      <c r="Q597" s="2" t="str">
        <f>TEXT(Table13[[#This Row],[Order Date]],"yyyy")</f>
        <v>2015</v>
      </c>
      <c r="R597" s="2" t="str">
        <f>TEXT(Table13[[#This Row],[Order Date]], "mmmm yyyy")</f>
        <v>May 2015</v>
      </c>
      <c r="S597" s="2">
        <v>42154</v>
      </c>
      <c r="T597" s="1" t="s">
        <v>98</v>
      </c>
      <c r="U597" s="1">
        <f>Table13[[#This Row],[Ship Date]]-Table13[[#This Row],[Order Date]]</f>
        <v>0</v>
      </c>
      <c r="V597" s="1" t="str">
        <f>IF(Table13[[#This Row],[Days to Ship]]&lt;=1, "Fast", IF(Table13[[#This Row],[Days to Ship]]&lt;=3, "Meduim", "High"))</f>
        <v>Fast</v>
      </c>
      <c r="W597" s="1">
        <v>30318</v>
      </c>
      <c r="X597" s="1" t="s">
        <v>32</v>
      </c>
      <c r="Y597" s="1" t="s">
        <v>337</v>
      </c>
      <c r="Z597" s="1" t="s">
        <v>254</v>
      </c>
      <c r="AA597" s="1" t="s">
        <v>2243</v>
      </c>
      <c r="AB597" s="1" t="s">
        <v>58</v>
      </c>
      <c r="AC597" s="1" t="s">
        <v>116</v>
      </c>
      <c r="AD597" s="1" t="s">
        <v>51</v>
      </c>
      <c r="AE597" s="1" t="s">
        <v>53</v>
      </c>
      <c r="AF597" s="1"/>
      <c r="AK597" s="1"/>
    </row>
    <row r="598" spans="1:37" x14ac:dyDescent="0.35">
      <c r="A598" s="1">
        <v>1062</v>
      </c>
      <c r="B598" s="1" t="str">
        <f>VLOOKUP(Table13[[#This Row],[Customer ID]],'Customer Lookup'!A:B,2,)</f>
        <v>Willie Robinson</v>
      </c>
      <c r="C598" s="1">
        <v>91354</v>
      </c>
      <c r="D598" s="1" t="str">
        <f>_xlfn.XLOOKUP(Table13[[#This Row],[Product Sub-Category]],'Product Lookup'!A:A,'Product Lookup'!B:B)</f>
        <v>Tables</v>
      </c>
      <c r="E598" s="1">
        <v>6</v>
      </c>
      <c r="F598" s="4">
        <v>138.75</v>
      </c>
      <c r="G598" s="4">
        <f>Table13[[#This Row],[Unit Price]]*Table13[[#This Row],[Quantity ordered]]</f>
        <v>832.5</v>
      </c>
      <c r="H598" s="1">
        <v>0.1</v>
      </c>
      <c r="I598" s="5">
        <v>0.1</v>
      </c>
      <c r="J5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98" s="6">
        <f>Table13[[#This Row],[Total Price(Before Discount)]]*Table13[[#This Row],[Discount]]</f>
        <v>83.25</v>
      </c>
      <c r="L598" s="6">
        <f>Table13[[#This Row],[Total Price(Before Discount)]]-Table13[[#This Row],[Discount Amount]]</f>
        <v>749.25</v>
      </c>
      <c r="M598" s="6" t="str">
        <f>IF(Table13[[#This Row],[Total Price(After Discount)]]&gt;=5000, "High Order", "Low order")</f>
        <v>Low order</v>
      </c>
      <c r="N598" s="2">
        <v>42087</v>
      </c>
      <c r="O598" s="2" t="str">
        <f>TEXT(Table13[[#This Row],[Order Date]],"dddd")</f>
        <v>Tuesday</v>
      </c>
      <c r="P598" s="2" t="str">
        <f>TEXT(Table13[[#This Row],[Order Date]],"mmmm")</f>
        <v>March</v>
      </c>
      <c r="Q598" s="2" t="str">
        <f>TEXT(Table13[[#This Row],[Order Date]],"yyyy")</f>
        <v>2015</v>
      </c>
      <c r="R598" s="2" t="str">
        <f>TEXT(Table13[[#This Row],[Order Date]], "mmmm yyyy")</f>
        <v>March 2015</v>
      </c>
      <c r="S598" s="2">
        <v>42088</v>
      </c>
      <c r="T598" s="1" t="s">
        <v>50</v>
      </c>
      <c r="U598" s="1">
        <f>Table13[[#This Row],[Ship Date]]-Table13[[#This Row],[Order Date]]</f>
        <v>1</v>
      </c>
      <c r="V598" s="1" t="str">
        <f>IF(Table13[[#This Row],[Days to Ship]]&lt;=1, "Fast", IF(Table13[[#This Row],[Days to Ship]]&lt;=3, "Meduim", "High"))</f>
        <v>Fast</v>
      </c>
      <c r="W598" s="1">
        <v>11727</v>
      </c>
      <c r="X598" s="1" t="s">
        <v>22</v>
      </c>
      <c r="Y598" s="1" t="s">
        <v>507</v>
      </c>
      <c r="Z598" s="1" t="s">
        <v>62</v>
      </c>
      <c r="AA598" s="1" t="s">
        <v>2243</v>
      </c>
      <c r="AB598" s="1" t="s">
        <v>34</v>
      </c>
      <c r="AC598" s="1" t="s">
        <v>123</v>
      </c>
      <c r="AD598" s="1" t="s">
        <v>51</v>
      </c>
      <c r="AE598" s="1" t="s">
        <v>108</v>
      </c>
      <c r="AF598" s="1"/>
      <c r="AK598" s="1"/>
    </row>
    <row r="599" spans="1:37" x14ac:dyDescent="0.35">
      <c r="A599" s="1">
        <v>1062</v>
      </c>
      <c r="B599" s="1" t="str">
        <f>VLOOKUP(Table13[[#This Row],[Customer ID]],'Customer Lookup'!A:B,2,)</f>
        <v>Willie Robinson</v>
      </c>
      <c r="C599" s="1">
        <v>91355</v>
      </c>
      <c r="D599" s="1" t="str">
        <f>_xlfn.XLOOKUP(Table13[[#This Row],[Product Sub-Category]],'Product Lookup'!A:A,'Product Lookup'!B:B)</f>
        <v>Binders</v>
      </c>
      <c r="E599" s="1">
        <v>18</v>
      </c>
      <c r="F599" s="4">
        <v>22.38</v>
      </c>
      <c r="G599" s="4">
        <f>Table13[[#This Row],[Unit Price]]*Table13[[#This Row],[Quantity ordered]]</f>
        <v>402.84</v>
      </c>
      <c r="H599" s="1">
        <v>0.05</v>
      </c>
      <c r="I599" s="5">
        <v>0.05</v>
      </c>
      <c r="J5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9" s="6">
        <f>Table13[[#This Row],[Total Price(Before Discount)]]*Table13[[#This Row],[Discount]]</f>
        <v>20.141999999999999</v>
      </c>
      <c r="L599" s="6">
        <f>Table13[[#This Row],[Total Price(Before Discount)]]-Table13[[#This Row],[Discount Amount]]</f>
        <v>382.69799999999998</v>
      </c>
      <c r="M599" s="6" t="str">
        <f>IF(Table13[[#This Row],[Total Price(After Discount)]]&gt;=5000, "High Order", "Low order")</f>
        <v>Low order</v>
      </c>
      <c r="N599" s="2">
        <v>42154</v>
      </c>
      <c r="O599" s="2" t="str">
        <f>TEXT(Table13[[#This Row],[Order Date]],"dddd")</f>
        <v>Saturday</v>
      </c>
      <c r="P599" s="2" t="str">
        <f>TEXT(Table13[[#This Row],[Order Date]],"mmmm")</f>
        <v>May</v>
      </c>
      <c r="Q599" s="2" t="str">
        <f>TEXT(Table13[[#This Row],[Order Date]],"yyyy")</f>
        <v>2015</v>
      </c>
      <c r="R599" s="2" t="str">
        <f>TEXT(Table13[[#This Row],[Order Date]], "mmmm yyyy")</f>
        <v>May 2015</v>
      </c>
      <c r="S599" s="2">
        <v>42162</v>
      </c>
      <c r="T599" s="1" t="s">
        <v>98</v>
      </c>
      <c r="U599" s="1">
        <f>Table13[[#This Row],[Ship Date]]-Table13[[#This Row],[Order Date]]</f>
        <v>8</v>
      </c>
      <c r="V599" s="1" t="str">
        <f>IF(Table13[[#This Row],[Days to Ship]]&lt;=1, "Fast", IF(Table13[[#This Row],[Days to Ship]]&lt;=3, "Meduim", "High"))</f>
        <v>High</v>
      </c>
      <c r="W599" s="1">
        <v>11727</v>
      </c>
      <c r="X599" s="1" t="s">
        <v>32</v>
      </c>
      <c r="Y599" s="1" t="s">
        <v>507</v>
      </c>
      <c r="Z599" s="1" t="s">
        <v>62</v>
      </c>
      <c r="AA599" s="1" t="s">
        <v>2243</v>
      </c>
      <c r="AB599" s="1" t="s">
        <v>58</v>
      </c>
      <c r="AC599" s="1" t="s">
        <v>2236</v>
      </c>
      <c r="AD599" s="1" t="s">
        <v>51</v>
      </c>
      <c r="AE599" s="1" t="s">
        <v>53</v>
      </c>
      <c r="AF599" s="1"/>
      <c r="AK599" s="1"/>
    </row>
    <row r="600" spans="1:37" x14ac:dyDescent="0.35">
      <c r="A600" s="1">
        <v>1062</v>
      </c>
      <c r="B600" s="1" t="str">
        <f>VLOOKUP(Table13[[#This Row],[Customer ID]],'Customer Lookup'!A:B,2,)</f>
        <v>Willie Robinson</v>
      </c>
      <c r="C600" s="1">
        <v>91355</v>
      </c>
      <c r="D600" s="1" t="str">
        <f>_xlfn.XLOOKUP(Table13[[#This Row],[Product Sub-Category]],'Product Lookup'!A:A,'Product Lookup'!B:B)</f>
        <v>Furnishings</v>
      </c>
      <c r="E600" s="1">
        <v>3</v>
      </c>
      <c r="F600" s="4">
        <v>17.78</v>
      </c>
      <c r="G600" s="4">
        <f>Table13[[#This Row],[Unit Price]]*Table13[[#This Row],[Quantity ordered]]</f>
        <v>53.34</v>
      </c>
      <c r="H600" s="1">
        <v>0.05</v>
      </c>
      <c r="I600" s="5">
        <v>0.05</v>
      </c>
      <c r="J6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0" s="6">
        <f>Table13[[#This Row],[Total Price(Before Discount)]]*Table13[[#This Row],[Discount]]</f>
        <v>2.6670000000000003</v>
      </c>
      <c r="L600" s="6">
        <f>Table13[[#This Row],[Total Price(Before Discount)]]-Table13[[#This Row],[Discount Amount]]</f>
        <v>50.673000000000002</v>
      </c>
      <c r="M600" s="6" t="str">
        <f>IF(Table13[[#This Row],[Total Price(After Discount)]]&gt;=5000, "High Order", "Low order")</f>
        <v>Low order</v>
      </c>
      <c r="N600" s="2">
        <v>42154</v>
      </c>
      <c r="O600" s="2" t="str">
        <f>TEXT(Table13[[#This Row],[Order Date]],"dddd")</f>
        <v>Saturday</v>
      </c>
      <c r="P600" s="2" t="str">
        <f>TEXT(Table13[[#This Row],[Order Date]],"mmmm")</f>
        <v>May</v>
      </c>
      <c r="Q600" s="2" t="str">
        <f>TEXT(Table13[[#This Row],[Order Date]],"yyyy")</f>
        <v>2015</v>
      </c>
      <c r="R600" s="2" t="str">
        <f>TEXT(Table13[[#This Row],[Order Date]], "mmmm yyyy")</f>
        <v>May 2015</v>
      </c>
      <c r="S600" s="2">
        <v>42157</v>
      </c>
      <c r="T600" s="1" t="s">
        <v>98</v>
      </c>
      <c r="U600" s="1">
        <f>Table13[[#This Row],[Ship Date]]-Table13[[#This Row],[Order Date]]</f>
        <v>3</v>
      </c>
      <c r="V600" s="1" t="str">
        <f>IF(Table13[[#This Row],[Days to Ship]]&lt;=1, "Fast", IF(Table13[[#This Row],[Days to Ship]]&lt;=3, "Meduim", "High"))</f>
        <v>Meduim</v>
      </c>
      <c r="W600" s="1">
        <v>11727</v>
      </c>
      <c r="X600" s="1" t="s">
        <v>32</v>
      </c>
      <c r="Y600" s="1" t="s">
        <v>507</v>
      </c>
      <c r="Z600" s="1" t="s">
        <v>62</v>
      </c>
      <c r="AA600" s="1" t="s">
        <v>2244</v>
      </c>
      <c r="AB600" s="1" t="s">
        <v>34</v>
      </c>
      <c r="AC600" s="1" t="s">
        <v>52</v>
      </c>
      <c r="AD600" s="1" t="s">
        <v>51</v>
      </c>
      <c r="AE600" s="1" t="s">
        <v>53</v>
      </c>
      <c r="AF600" s="1"/>
      <c r="AK600" s="1"/>
    </row>
    <row r="601" spans="1:37" x14ac:dyDescent="0.35">
      <c r="A601" s="1">
        <v>1065</v>
      </c>
      <c r="B601" s="1" t="str">
        <f>VLOOKUP(Table13[[#This Row],[Customer ID]],'Customer Lookup'!A:B,2,)</f>
        <v>Vicki Bond</v>
      </c>
      <c r="C601" s="1">
        <v>88899</v>
      </c>
      <c r="D601" s="1" t="str">
        <f>_xlfn.XLOOKUP(Table13[[#This Row],[Product Sub-Category]],'Product Lookup'!A:A,'Product Lookup'!B:B)</f>
        <v>Binders</v>
      </c>
      <c r="E601" s="1">
        <v>23</v>
      </c>
      <c r="F601" s="4">
        <v>15.99</v>
      </c>
      <c r="G601" s="4">
        <f>Table13[[#This Row],[Unit Price]]*Table13[[#This Row],[Quantity ordered]]</f>
        <v>367.77</v>
      </c>
      <c r="H601" s="1">
        <v>0.05</v>
      </c>
      <c r="I601" s="5">
        <v>0.05</v>
      </c>
      <c r="J6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1" s="6">
        <f>Table13[[#This Row],[Total Price(Before Discount)]]*Table13[[#This Row],[Discount]]</f>
        <v>18.388500000000001</v>
      </c>
      <c r="L601" s="6">
        <f>Table13[[#This Row],[Total Price(Before Discount)]]-Table13[[#This Row],[Discount Amount]]</f>
        <v>349.38149999999996</v>
      </c>
      <c r="M601" s="6" t="str">
        <f>IF(Table13[[#This Row],[Total Price(After Discount)]]&gt;=5000, "High Order", "Low order")</f>
        <v>Low order</v>
      </c>
      <c r="N601" s="2">
        <v>42053</v>
      </c>
      <c r="O601" s="2" t="str">
        <f>TEXT(Table13[[#This Row],[Order Date]],"dddd")</f>
        <v>Wednesday</v>
      </c>
      <c r="P601" s="2" t="str">
        <f>TEXT(Table13[[#This Row],[Order Date]],"mmmm")</f>
        <v>February</v>
      </c>
      <c r="Q601" s="2" t="str">
        <f>TEXT(Table13[[#This Row],[Order Date]],"yyyy")</f>
        <v>2015</v>
      </c>
      <c r="R601" s="2" t="str">
        <f>TEXT(Table13[[#This Row],[Order Date]], "mmmm yyyy")</f>
        <v>February 2015</v>
      </c>
      <c r="S601" s="2">
        <v>42055</v>
      </c>
      <c r="T601" s="1" t="s">
        <v>41</v>
      </c>
      <c r="U601" s="1">
        <f>Table13[[#This Row],[Ship Date]]-Table13[[#This Row],[Order Date]]</f>
        <v>2</v>
      </c>
      <c r="V601" s="1" t="str">
        <f>IF(Table13[[#This Row],[Days to Ship]]&lt;=1, "Fast", IF(Table13[[#This Row],[Days to Ship]]&lt;=3, "Meduim", "High"))</f>
        <v>Meduim</v>
      </c>
      <c r="W601" s="1">
        <v>60459</v>
      </c>
      <c r="X601" s="1" t="s">
        <v>32</v>
      </c>
      <c r="Y601" s="1" t="s">
        <v>508</v>
      </c>
      <c r="Z601" s="1" t="s">
        <v>142</v>
      </c>
      <c r="AA601" s="1" t="s">
        <v>2244</v>
      </c>
      <c r="AB601" s="1" t="s">
        <v>58</v>
      </c>
      <c r="AC601" s="1" t="s">
        <v>2236</v>
      </c>
      <c r="AD601" s="1" t="s">
        <v>81</v>
      </c>
      <c r="AE601" s="1" t="s">
        <v>53</v>
      </c>
      <c r="AF601" s="1"/>
      <c r="AK601" s="1"/>
    </row>
    <row r="602" spans="1:37" x14ac:dyDescent="0.35">
      <c r="A602" s="1">
        <v>1068</v>
      </c>
      <c r="B602" s="1" t="str">
        <f>VLOOKUP(Table13[[#This Row],[Customer ID]],'Customer Lookup'!A:B,2,)</f>
        <v>Erik Barr</v>
      </c>
      <c r="C602" s="1">
        <v>87109</v>
      </c>
      <c r="D602" s="1" t="str">
        <f>_xlfn.XLOOKUP(Table13[[#This Row],[Product Sub-Category]],'Product Lookup'!A:A,'Product Lookup'!B:B)</f>
        <v>Paper</v>
      </c>
      <c r="E602" s="1">
        <v>12</v>
      </c>
      <c r="F602" s="4">
        <v>22.84</v>
      </c>
      <c r="G602" s="4">
        <f>Table13[[#This Row],[Unit Price]]*Table13[[#This Row],[Quantity ordered]]</f>
        <v>274.08</v>
      </c>
      <c r="H602" s="1">
        <v>0.05</v>
      </c>
      <c r="I602" s="5">
        <v>0.05</v>
      </c>
      <c r="J6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2" s="6">
        <f>Table13[[#This Row],[Total Price(Before Discount)]]*Table13[[#This Row],[Discount]]</f>
        <v>13.704000000000001</v>
      </c>
      <c r="L602" s="6">
        <f>Table13[[#This Row],[Total Price(Before Discount)]]-Table13[[#This Row],[Discount Amount]]</f>
        <v>260.37599999999998</v>
      </c>
      <c r="M602" s="6" t="str">
        <f>IF(Table13[[#This Row],[Total Price(After Discount)]]&gt;=5000, "High Order", "Low order")</f>
        <v>Low order</v>
      </c>
      <c r="N602" s="2">
        <v>42079</v>
      </c>
      <c r="O602" s="2" t="str">
        <f>TEXT(Table13[[#This Row],[Order Date]],"dddd")</f>
        <v>Monday</v>
      </c>
      <c r="P602" s="2" t="str">
        <f>TEXT(Table13[[#This Row],[Order Date]],"mmmm")</f>
        <v>March</v>
      </c>
      <c r="Q602" s="2" t="str">
        <f>TEXT(Table13[[#This Row],[Order Date]],"yyyy")</f>
        <v>2015</v>
      </c>
      <c r="R602" s="2" t="str">
        <f>TEXT(Table13[[#This Row],[Order Date]], "mmmm yyyy")</f>
        <v>March 2015</v>
      </c>
      <c r="S602" s="2">
        <v>42079</v>
      </c>
      <c r="T602" s="1" t="s">
        <v>98</v>
      </c>
      <c r="U602" s="1">
        <f>Table13[[#This Row],[Ship Date]]-Table13[[#This Row],[Order Date]]</f>
        <v>0</v>
      </c>
      <c r="V602" s="1" t="str">
        <f>IF(Table13[[#This Row],[Days to Ship]]&lt;=1, "Fast", IF(Table13[[#This Row],[Days to Ship]]&lt;=3, "Meduim", "High"))</f>
        <v>Fast</v>
      </c>
      <c r="W602" s="1">
        <v>60409</v>
      </c>
      <c r="X602" s="1" t="s">
        <v>32</v>
      </c>
      <c r="Y602" s="1" t="s">
        <v>509</v>
      </c>
      <c r="Z602" s="1" t="s">
        <v>142</v>
      </c>
      <c r="AA602" s="1" t="s">
        <v>2244</v>
      </c>
      <c r="AB602" s="1" t="s">
        <v>58</v>
      </c>
      <c r="AC602" s="1" t="s">
        <v>83</v>
      </c>
      <c r="AD602" s="1" t="s">
        <v>42</v>
      </c>
      <c r="AE602" s="1" t="s">
        <v>53</v>
      </c>
      <c r="AF602" s="1"/>
      <c r="AK602" s="1"/>
    </row>
    <row r="603" spans="1:37" x14ac:dyDescent="0.35">
      <c r="A603" s="1">
        <v>1069</v>
      </c>
      <c r="B603" s="1" t="str">
        <f>VLOOKUP(Table13[[#This Row],[Customer ID]],'Customer Lookup'!A:B,2,)</f>
        <v>Pam Bennett</v>
      </c>
      <c r="C603" s="1">
        <v>87110</v>
      </c>
      <c r="D603" s="1" t="str">
        <f>_xlfn.XLOOKUP(Table13[[#This Row],[Product Sub-Category]],'Product Lookup'!A:A,'Product Lookup'!B:B)</f>
        <v>Pens</v>
      </c>
      <c r="E603" s="1">
        <v>41</v>
      </c>
      <c r="F603" s="4">
        <v>15.94</v>
      </c>
      <c r="G603" s="4">
        <f>Table13[[#This Row],[Unit Price]]*Table13[[#This Row],[Quantity ordered]]</f>
        <v>653.54</v>
      </c>
      <c r="H603" s="1">
        <v>0.05</v>
      </c>
      <c r="I603" s="5">
        <v>0.05</v>
      </c>
      <c r="J6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3" s="6">
        <f>Table13[[#This Row],[Total Price(Before Discount)]]*Table13[[#This Row],[Discount]]</f>
        <v>32.677</v>
      </c>
      <c r="L603" s="6">
        <f>Table13[[#This Row],[Total Price(Before Discount)]]-Table13[[#This Row],[Discount Amount]]</f>
        <v>620.86299999999994</v>
      </c>
      <c r="M603" s="6" t="str">
        <f>IF(Table13[[#This Row],[Total Price(After Discount)]]&gt;=5000, "High Order", "Low order")</f>
        <v>Low order</v>
      </c>
      <c r="N603" s="2">
        <v>42138</v>
      </c>
      <c r="O603" s="2" t="str">
        <f>TEXT(Table13[[#This Row],[Order Date]],"dddd")</f>
        <v>Thursday</v>
      </c>
      <c r="P603" s="2" t="str">
        <f>TEXT(Table13[[#This Row],[Order Date]],"mmmm")</f>
        <v>May</v>
      </c>
      <c r="Q603" s="2" t="str">
        <f>TEXT(Table13[[#This Row],[Order Date]],"yyyy")</f>
        <v>2015</v>
      </c>
      <c r="R603" s="2" t="str">
        <f>TEXT(Table13[[#This Row],[Order Date]], "mmmm yyyy")</f>
        <v>May 2015</v>
      </c>
      <c r="S603" s="2">
        <v>42139</v>
      </c>
      <c r="T603" s="1" t="s">
        <v>50</v>
      </c>
      <c r="U603" s="1">
        <f>Table13[[#This Row],[Ship Date]]-Table13[[#This Row],[Order Date]]</f>
        <v>1</v>
      </c>
      <c r="V603" s="1" t="str">
        <f>IF(Table13[[#This Row],[Days to Ship]]&lt;=1, "Fast", IF(Table13[[#This Row],[Days to Ship]]&lt;=3, "Meduim", "High"))</f>
        <v>Fast</v>
      </c>
      <c r="W603" s="1">
        <v>62901</v>
      </c>
      <c r="X603" s="1" t="s">
        <v>32</v>
      </c>
      <c r="Y603" s="1" t="s">
        <v>510</v>
      </c>
      <c r="Z603" s="1" t="s">
        <v>142</v>
      </c>
      <c r="AA603" s="1" t="s">
        <v>2243</v>
      </c>
      <c r="AB603" s="1" t="s">
        <v>58</v>
      </c>
      <c r="AC603" s="1" t="s">
        <v>25</v>
      </c>
      <c r="AD603" s="1" t="s">
        <v>42</v>
      </c>
      <c r="AE603" s="1" t="s">
        <v>44</v>
      </c>
      <c r="AF603" s="1"/>
      <c r="AK603" s="1"/>
    </row>
    <row r="604" spans="1:37" x14ac:dyDescent="0.35">
      <c r="A604" s="1">
        <v>1072</v>
      </c>
      <c r="B604" s="1" t="str">
        <f>VLOOKUP(Table13[[#This Row],[Customer ID]],'Customer Lookup'!A:B,2,)</f>
        <v>Marion Owens</v>
      </c>
      <c r="C604" s="1">
        <v>89631</v>
      </c>
      <c r="D604" s="1" t="str">
        <f>_xlfn.XLOOKUP(Table13[[#This Row],[Product Sub-Category]],'Product Lookup'!A:A,'Product Lookup'!B:B)</f>
        <v>Chairs</v>
      </c>
      <c r="E604" s="1">
        <v>3</v>
      </c>
      <c r="F604" s="4">
        <v>150.88999999999999</v>
      </c>
      <c r="G604" s="4">
        <f>Table13[[#This Row],[Unit Price]]*Table13[[#This Row],[Quantity ordered]]</f>
        <v>452.66999999999996</v>
      </c>
      <c r="H604" s="1">
        <v>0.1</v>
      </c>
      <c r="I604" s="5">
        <v>0.1</v>
      </c>
      <c r="J6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04" s="6">
        <f>Table13[[#This Row],[Total Price(Before Discount)]]*Table13[[#This Row],[Discount]]</f>
        <v>45.266999999999996</v>
      </c>
      <c r="L604" s="6">
        <f>Table13[[#This Row],[Total Price(Before Discount)]]-Table13[[#This Row],[Discount Amount]]</f>
        <v>407.40299999999996</v>
      </c>
      <c r="M604" s="6" t="str">
        <f>IF(Table13[[#This Row],[Total Price(After Discount)]]&gt;=5000, "High Order", "Low order")</f>
        <v>Low order</v>
      </c>
      <c r="N604" s="2">
        <v>42090</v>
      </c>
      <c r="O604" s="2" t="str">
        <f>TEXT(Table13[[#This Row],[Order Date]],"dddd")</f>
        <v>Friday</v>
      </c>
      <c r="P604" s="2" t="str">
        <f>TEXT(Table13[[#This Row],[Order Date]],"mmmm")</f>
        <v>March</v>
      </c>
      <c r="Q604" s="2" t="str">
        <f>TEXT(Table13[[#This Row],[Order Date]],"yyyy")</f>
        <v>2015</v>
      </c>
      <c r="R604" s="2" t="str">
        <f>TEXT(Table13[[#This Row],[Order Date]], "mmmm yyyy")</f>
        <v>March 2015</v>
      </c>
      <c r="S604" s="2">
        <v>42093</v>
      </c>
      <c r="T604" s="1" t="s">
        <v>31</v>
      </c>
      <c r="U604" s="1">
        <f>Table13[[#This Row],[Ship Date]]-Table13[[#This Row],[Order Date]]</f>
        <v>3</v>
      </c>
      <c r="V604" s="1" t="str">
        <f>IF(Table13[[#This Row],[Days to Ship]]&lt;=1, "Fast", IF(Table13[[#This Row],[Days to Ship]]&lt;=3, "Meduim", "High"))</f>
        <v>Meduim</v>
      </c>
      <c r="W604" s="1">
        <v>18018</v>
      </c>
      <c r="X604" s="1" t="s">
        <v>22</v>
      </c>
      <c r="Y604" s="1" t="s">
        <v>511</v>
      </c>
      <c r="Z604" s="1" t="s">
        <v>174</v>
      </c>
      <c r="AA604" s="1" t="s">
        <v>2244</v>
      </c>
      <c r="AB604" s="1" t="s">
        <v>34</v>
      </c>
      <c r="AC604" s="1" t="s">
        <v>35</v>
      </c>
      <c r="AD604" s="1" t="s">
        <v>81</v>
      </c>
      <c r="AE604" s="1" t="s">
        <v>36</v>
      </c>
      <c r="AF604" s="1"/>
      <c r="AK604" s="1"/>
    </row>
    <row r="605" spans="1:37" x14ac:dyDescent="0.35">
      <c r="A605" s="1">
        <v>1075</v>
      </c>
      <c r="B605" s="1" t="str">
        <f>VLOOKUP(Table13[[#This Row],[Customer ID]],'Customer Lookup'!A:B,2,)</f>
        <v>Theodore Tyson</v>
      </c>
      <c r="C605" s="1">
        <v>86422</v>
      </c>
      <c r="D605" s="1" t="str">
        <f>_xlfn.XLOOKUP(Table13[[#This Row],[Product Sub-Category]],'Product Lookup'!A:A,'Product Lookup'!B:B)</f>
        <v>Furnishings</v>
      </c>
      <c r="E605" s="1">
        <v>11</v>
      </c>
      <c r="F605" s="4">
        <v>19.23</v>
      </c>
      <c r="G605" s="4">
        <f>Table13[[#This Row],[Unit Price]]*Table13[[#This Row],[Quantity ordered]]</f>
        <v>211.53</v>
      </c>
      <c r="H605" s="1">
        <v>0.05</v>
      </c>
      <c r="I605" s="5">
        <v>0.05</v>
      </c>
      <c r="J6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5" s="6">
        <f>Table13[[#This Row],[Total Price(Before Discount)]]*Table13[[#This Row],[Discount]]</f>
        <v>10.576500000000001</v>
      </c>
      <c r="L605" s="6">
        <f>Table13[[#This Row],[Total Price(Before Discount)]]-Table13[[#This Row],[Discount Amount]]</f>
        <v>200.95349999999999</v>
      </c>
      <c r="M605" s="6" t="str">
        <f>IF(Table13[[#This Row],[Total Price(After Discount)]]&gt;=5000, "High Order", "Low order")</f>
        <v>Low order</v>
      </c>
      <c r="N605" s="2">
        <v>42072</v>
      </c>
      <c r="O605" s="2" t="str">
        <f>TEXT(Table13[[#This Row],[Order Date]],"dddd")</f>
        <v>Monday</v>
      </c>
      <c r="P605" s="2" t="str">
        <f>TEXT(Table13[[#This Row],[Order Date]],"mmmm")</f>
        <v>March</v>
      </c>
      <c r="Q605" s="2" t="str">
        <f>TEXT(Table13[[#This Row],[Order Date]],"yyyy")</f>
        <v>2015</v>
      </c>
      <c r="R605" s="2" t="str">
        <f>TEXT(Table13[[#This Row],[Order Date]], "mmmm yyyy")</f>
        <v>March 2015</v>
      </c>
      <c r="S605" s="2">
        <v>42073</v>
      </c>
      <c r="T605" s="1" t="s">
        <v>21</v>
      </c>
      <c r="U605" s="1">
        <f>Table13[[#This Row],[Ship Date]]-Table13[[#This Row],[Order Date]]</f>
        <v>1</v>
      </c>
      <c r="V605" s="1" t="str">
        <f>IF(Table13[[#This Row],[Days to Ship]]&lt;=1, "Fast", IF(Table13[[#This Row],[Days to Ship]]&lt;=3, "Meduim", "High"))</f>
        <v>Fast</v>
      </c>
      <c r="W605" s="1">
        <v>60441</v>
      </c>
      <c r="X605" s="1" t="s">
        <v>32</v>
      </c>
      <c r="Y605" s="1" t="s">
        <v>512</v>
      </c>
      <c r="Z605" s="1" t="s">
        <v>142</v>
      </c>
      <c r="AA605" s="1" t="s">
        <v>2244</v>
      </c>
      <c r="AB605" s="1" t="s">
        <v>34</v>
      </c>
      <c r="AC605" s="1" t="s">
        <v>52</v>
      </c>
      <c r="AD605" s="1" t="s">
        <v>42</v>
      </c>
      <c r="AE605" s="1" t="s">
        <v>44</v>
      </c>
      <c r="AF605" s="1"/>
      <c r="AK605" s="1"/>
    </row>
    <row r="606" spans="1:37" x14ac:dyDescent="0.35">
      <c r="A606" s="1">
        <v>1080</v>
      </c>
      <c r="B606" s="1" t="str">
        <f>VLOOKUP(Table13[[#This Row],[Customer ID]],'Customer Lookup'!A:B,2,)</f>
        <v>Colleen Fletcher</v>
      </c>
      <c r="C606" s="1">
        <v>88461</v>
      </c>
      <c r="D606" s="1" t="str">
        <f>_xlfn.XLOOKUP(Table13[[#This Row],[Product Sub-Category]],'Product Lookup'!A:A,'Product Lookup'!B:B)</f>
        <v>Scissors</v>
      </c>
      <c r="E606" s="1">
        <v>14</v>
      </c>
      <c r="F606" s="4">
        <v>13.9</v>
      </c>
      <c r="G606" s="4">
        <f>Table13[[#This Row],[Unit Price]]*Table13[[#This Row],[Quantity ordered]]</f>
        <v>194.6</v>
      </c>
      <c r="H606" s="1">
        <v>0.05</v>
      </c>
      <c r="I606" s="5">
        <v>0.05</v>
      </c>
      <c r="J6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6" s="6">
        <f>Table13[[#This Row],[Total Price(Before Discount)]]*Table13[[#This Row],[Discount]]</f>
        <v>9.73</v>
      </c>
      <c r="L606" s="6">
        <f>Table13[[#This Row],[Total Price(Before Discount)]]-Table13[[#This Row],[Discount Amount]]</f>
        <v>184.87</v>
      </c>
      <c r="M606" s="6" t="str">
        <f>IF(Table13[[#This Row],[Total Price(After Discount)]]&gt;=5000, "High Order", "Low order")</f>
        <v>Low order</v>
      </c>
      <c r="N606" s="2">
        <v>42132</v>
      </c>
      <c r="O606" s="2" t="str">
        <f>TEXT(Table13[[#This Row],[Order Date]],"dddd")</f>
        <v>Friday</v>
      </c>
      <c r="P606" s="2" t="str">
        <f>TEXT(Table13[[#This Row],[Order Date]],"mmmm")</f>
        <v>May</v>
      </c>
      <c r="Q606" s="2" t="str">
        <f>TEXT(Table13[[#This Row],[Order Date]],"yyyy")</f>
        <v>2015</v>
      </c>
      <c r="R606" s="2" t="str">
        <f>TEXT(Table13[[#This Row],[Order Date]], "mmmm yyyy")</f>
        <v>May 2015</v>
      </c>
      <c r="S606" s="2">
        <v>42133</v>
      </c>
      <c r="T606" s="1" t="s">
        <v>31</v>
      </c>
      <c r="U606" s="1">
        <f>Table13[[#This Row],[Ship Date]]-Table13[[#This Row],[Order Date]]</f>
        <v>1</v>
      </c>
      <c r="V606" s="1" t="str">
        <f>IF(Table13[[#This Row],[Days to Ship]]&lt;=1, "Fast", IF(Table13[[#This Row],[Days to Ship]]&lt;=3, "Meduim", "High"))</f>
        <v>Fast</v>
      </c>
      <c r="W606" s="1">
        <v>60174</v>
      </c>
      <c r="X606" s="1" t="s">
        <v>32</v>
      </c>
      <c r="Y606" s="1" t="s">
        <v>513</v>
      </c>
      <c r="Z606" s="1" t="s">
        <v>142</v>
      </c>
      <c r="AA606" s="1" t="s">
        <v>2244</v>
      </c>
      <c r="AB606" s="1" t="s">
        <v>58</v>
      </c>
      <c r="AC606" s="1" t="s">
        <v>2239</v>
      </c>
      <c r="AD606" s="1" t="s">
        <v>81</v>
      </c>
      <c r="AE606" s="1" t="s">
        <v>44</v>
      </c>
      <c r="AF606" s="1"/>
      <c r="AK606" s="1"/>
    </row>
    <row r="607" spans="1:37" x14ac:dyDescent="0.35">
      <c r="A607" s="1">
        <v>1083</v>
      </c>
      <c r="B607" s="1" t="str">
        <f>VLOOKUP(Table13[[#This Row],[Customer ID]],'Customer Lookup'!A:B,2,)</f>
        <v>Hazel Dale</v>
      </c>
      <c r="C607" s="1">
        <v>88460</v>
      </c>
      <c r="D607" s="1" t="str">
        <f>_xlfn.XLOOKUP(Table13[[#This Row],[Product Sub-Category]],'Product Lookup'!A:A,'Product Lookup'!B:B)</f>
        <v>Telephones</v>
      </c>
      <c r="E607" s="1">
        <v>1</v>
      </c>
      <c r="F607" s="4">
        <v>55.99</v>
      </c>
      <c r="G607" s="4">
        <f>Table13[[#This Row],[Unit Price]]*Table13[[#This Row],[Quantity ordered]]</f>
        <v>55.99</v>
      </c>
      <c r="H607" s="1">
        <v>0.05</v>
      </c>
      <c r="I607" s="5">
        <v>0.05</v>
      </c>
      <c r="J6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7" s="6">
        <f>Table13[[#This Row],[Total Price(Before Discount)]]*Table13[[#This Row],[Discount]]</f>
        <v>2.7995000000000001</v>
      </c>
      <c r="L607" s="6">
        <f>Table13[[#This Row],[Total Price(Before Discount)]]-Table13[[#This Row],[Discount Amount]]</f>
        <v>53.1905</v>
      </c>
      <c r="M607" s="6" t="str">
        <f>IF(Table13[[#This Row],[Total Price(After Discount)]]&gt;=5000, "High Order", "Low order")</f>
        <v>Low order</v>
      </c>
      <c r="N607" s="2">
        <v>42094</v>
      </c>
      <c r="O607" s="2" t="str">
        <f>TEXT(Table13[[#This Row],[Order Date]],"dddd")</f>
        <v>Tuesday</v>
      </c>
      <c r="P607" s="2" t="str">
        <f>TEXT(Table13[[#This Row],[Order Date]],"mmmm")</f>
        <v>March</v>
      </c>
      <c r="Q607" s="2" t="str">
        <f>TEXT(Table13[[#This Row],[Order Date]],"yyyy")</f>
        <v>2015</v>
      </c>
      <c r="R607" s="2" t="str">
        <f>TEXT(Table13[[#This Row],[Order Date]], "mmmm yyyy")</f>
        <v>March 2015</v>
      </c>
      <c r="S607" s="2">
        <v>42096</v>
      </c>
      <c r="T607" s="1" t="s">
        <v>31</v>
      </c>
      <c r="U607" s="1">
        <f>Table13[[#This Row],[Ship Date]]-Table13[[#This Row],[Order Date]]</f>
        <v>2</v>
      </c>
      <c r="V607" s="1" t="str">
        <f>IF(Table13[[#This Row],[Days to Ship]]&lt;=1, "Fast", IF(Table13[[#This Row],[Days to Ship]]&lt;=3, "Meduim", "High"))</f>
        <v>Meduim</v>
      </c>
      <c r="W607" s="1">
        <v>62701</v>
      </c>
      <c r="X607" s="1" t="s">
        <v>22</v>
      </c>
      <c r="Y607" s="1" t="s">
        <v>514</v>
      </c>
      <c r="Z607" s="1" t="s">
        <v>142</v>
      </c>
      <c r="AA607" s="1" t="s">
        <v>2243</v>
      </c>
      <c r="AB607" s="1" t="s">
        <v>73</v>
      </c>
      <c r="AC607" s="1" t="s">
        <v>2234</v>
      </c>
      <c r="AD607" s="1" t="s">
        <v>81</v>
      </c>
      <c r="AE607" s="1" t="s">
        <v>44</v>
      </c>
      <c r="AF607" s="1"/>
      <c r="AK607" s="1"/>
    </row>
    <row r="608" spans="1:37" x14ac:dyDescent="0.35">
      <c r="A608" s="1">
        <v>1085</v>
      </c>
      <c r="B608" s="1" t="str">
        <f>VLOOKUP(Table13[[#This Row],[Customer ID]],'Customer Lookup'!A:B,2,)</f>
        <v>Ted Dunlap</v>
      </c>
      <c r="C608" s="1">
        <v>86122</v>
      </c>
      <c r="D608" s="1" t="str">
        <f>_xlfn.XLOOKUP(Table13[[#This Row],[Product Sub-Category]],'Product Lookup'!A:A,'Product Lookup'!B:B)</f>
        <v>Paper</v>
      </c>
      <c r="E608" s="1">
        <v>6</v>
      </c>
      <c r="F608" s="4">
        <v>7.64</v>
      </c>
      <c r="G608" s="4">
        <f>Table13[[#This Row],[Unit Price]]*Table13[[#This Row],[Quantity ordered]]</f>
        <v>45.839999999999996</v>
      </c>
      <c r="H608" s="1">
        <v>0.05</v>
      </c>
      <c r="I608" s="5">
        <v>0.05</v>
      </c>
      <c r="J6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8" s="6">
        <f>Table13[[#This Row],[Total Price(Before Discount)]]*Table13[[#This Row],[Discount]]</f>
        <v>2.2919999999999998</v>
      </c>
      <c r="L608" s="6">
        <f>Table13[[#This Row],[Total Price(Before Discount)]]-Table13[[#This Row],[Discount Amount]]</f>
        <v>43.547999999999995</v>
      </c>
      <c r="M608" s="6" t="str">
        <f>IF(Table13[[#This Row],[Total Price(After Discount)]]&gt;=5000, "High Order", "Low order")</f>
        <v>Low order</v>
      </c>
      <c r="N608" s="2">
        <v>42009</v>
      </c>
      <c r="O608" s="2" t="str">
        <f>TEXT(Table13[[#This Row],[Order Date]],"dddd")</f>
        <v>Monday</v>
      </c>
      <c r="P608" s="2" t="str">
        <f>TEXT(Table13[[#This Row],[Order Date]],"mmmm")</f>
        <v>January</v>
      </c>
      <c r="Q608" s="2" t="str">
        <f>TEXT(Table13[[#This Row],[Order Date]],"yyyy")</f>
        <v>2015</v>
      </c>
      <c r="R608" s="2" t="str">
        <f>TEXT(Table13[[#This Row],[Order Date]], "mmmm yyyy")</f>
        <v>January 2015</v>
      </c>
      <c r="S608" s="2">
        <v>42010</v>
      </c>
      <c r="T608" s="1" t="s">
        <v>31</v>
      </c>
      <c r="U608" s="1">
        <f>Table13[[#This Row],[Ship Date]]-Table13[[#This Row],[Order Date]]</f>
        <v>1</v>
      </c>
      <c r="V608" s="1" t="str">
        <f>IF(Table13[[#This Row],[Days to Ship]]&lt;=1, "Fast", IF(Table13[[#This Row],[Days to Ship]]&lt;=3, "Meduim", "High"))</f>
        <v>Fast</v>
      </c>
      <c r="W608" s="1">
        <v>11729</v>
      </c>
      <c r="X608" s="1" t="s">
        <v>32</v>
      </c>
      <c r="Y608" s="1" t="s">
        <v>515</v>
      </c>
      <c r="Z608" s="1" t="s">
        <v>62</v>
      </c>
      <c r="AA608" s="1" t="s">
        <v>2243</v>
      </c>
      <c r="AB608" s="1" t="s">
        <v>58</v>
      </c>
      <c r="AC608" s="1" t="s">
        <v>83</v>
      </c>
      <c r="AD608" s="1" t="s">
        <v>42</v>
      </c>
      <c r="AE608" s="1" t="s">
        <v>26</v>
      </c>
      <c r="AF608" s="1"/>
      <c r="AK608" s="1"/>
    </row>
    <row r="609" spans="1:37" x14ac:dyDescent="0.35">
      <c r="A609" s="1">
        <v>1085</v>
      </c>
      <c r="B609" s="1" t="str">
        <f>VLOOKUP(Table13[[#This Row],[Customer ID]],'Customer Lookup'!A:B,2,)</f>
        <v>Ted Dunlap</v>
      </c>
      <c r="C609" s="1">
        <v>86123</v>
      </c>
      <c r="D609" s="1" t="str">
        <f>_xlfn.XLOOKUP(Table13[[#This Row],[Product Sub-Category]],'Product Lookup'!A:A,'Product Lookup'!B:B)</f>
        <v>Paper</v>
      </c>
      <c r="E609" s="1">
        <v>3</v>
      </c>
      <c r="F609" s="4">
        <v>9.06</v>
      </c>
      <c r="G609" s="4">
        <f>Table13[[#This Row],[Unit Price]]*Table13[[#This Row],[Quantity ordered]]</f>
        <v>27.18</v>
      </c>
      <c r="H609" s="1">
        <v>0.05</v>
      </c>
      <c r="I609" s="5">
        <v>0.05</v>
      </c>
      <c r="J6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9" s="6">
        <f>Table13[[#This Row],[Total Price(Before Discount)]]*Table13[[#This Row],[Discount]]</f>
        <v>1.359</v>
      </c>
      <c r="L609" s="6">
        <f>Table13[[#This Row],[Total Price(Before Discount)]]-Table13[[#This Row],[Discount Amount]]</f>
        <v>25.820999999999998</v>
      </c>
      <c r="M609" s="6" t="str">
        <f>IF(Table13[[#This Row],[Total Price(After Discount)]]&gt;=5000, "High Order", "Low order")</f>
        <v>Low order</v>
      </c>
      <c r="N609" s="2">
        <v>42118</v>
      </c>
      <c r="O609" s="2" t="str">
        <f>TEXT(Table13[[#This Row],[Order Date]],"dddd")</f>
        <v>Friday</v>
      </c>
      <c r="P609" s="2" t="str">
        <f>TEXT(Table13[[#This Row],[Order Date]],"mmmm")</f>
        <v>April</v>
      </c>
      <c r="Q609" s="2" t="str">
        <f>TEXT(Table13[[#This Row],[Order Date]],"yyyy")</f>
        <v>2015</v>
      </c>
      <c r="R609" s="2" t="str">
        <f>TEXT(Table13[[#This Row],[Order Date]], "mmmm yyyy")</f>
        <v>April 2015</v>
      </c>
      <c r="S609" s="2">
        <v>42119</v>
      </c>
      <c r="T609" s="1" t="s">
        <v>21</v>
      </c>
      <c r="U609" s="1">
        <f>Table13[[#This Row],[Ship Date]]-Table13[[#This Row],[Order Date]]</f>
        <v>1</v>
      </c>
      <c r="V609" s="1" t="str">
        <f>IF(Table13[[#This Row],[Days to Ship]]&lt;=1, "Fast", IF(Table13[[#This Row],[Days to Ship]]&lt;=3, "Meduim", "High"))</f>
        <v>Fast</v>
      </c>
      <c r="W609" s="1">
        <v>11729</v>
      </c>
      <c r="X609" s="1" t="s">
        <v>32</v>
      </c>
      <c r="Y609" s="1" t="s">
        <v>515</v>
      </c>
      <c r="Z609" s="1" t="s">
        <v>62</v>
      </c>
      <c r="AA609" s="1" t="s">
        <v>2243</v>
      </c>
      <c r="AB609" s="1" t="s">
        <v>58</v>
      </c>
      <c r="AC609" s="1" t="s">
        <v>83</v>
      </c>
      <c r="AD609" s="1" t="s">
        <v>42</v>
      </c>
      <c r="AE609" s="1" t="s">
        <v>53</v>
      </c>
      <c r="AF609" s="1"/>
      <c r="AK609" s="1"/>
    </row>
    <row r="610" spans="1:37" x14ac:dyDescent="0.35">
      <c r="A610" s="1">
        <v>1085</v>
      </c>
      <c r="B610" s="1" t="str">
        <f>VLOOKUP(Table13[[#This Row],[Customer ID]],'Customer Lookup'!A:B,2,)</f>
        <v>Ted Dunlap</v>
      </c>
      <c r="C610" s="1">
        <v>86124</v>
      </c>
      <c r="D610" s="1" t="str">
        <f>_xlfn.XLOOKUP(Table13[[#This Row],[Product Sub-Category]],'Product Lookup'!A:A,'Product Lookup'!B:B)</f>
        <v>Computer Peripherals</v>
      </c>
      <c r="E610" s="1">
        <v>10</v>
      </c>
      <c r="F610" s="4">
        <v>30.42</v>
      </c>
      <c r="G610" s="4">
        <f>Table13[[#This Row],[Unit Price]]*Table13[[#This Row],[Quantity ordered]]</f>
        <v>304.20000000000005</v>
      </c>
      <c r="H610" s="1">
        <v>0.05</v>
      </c>
      <c r="I610" s="5">
        <v>0.05</v>
      </c>
      <c r="J6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0" s="6">
        <f>Table13[[#This Row],[Total Price(Before Discount)]]*Table13[[#This Row],[Discount]]</f>
        <v>15.210000000000003</v>
      </c>
      <c r="L610" s="6">
        <f>Table13[[#This Row],[Total Price(Before Discount)]]-Table13[[#This Row],[Discount Amount]]</f>
        <v>288.99000000000007</v>
      </c>
      <c r="M610" s="6" t="str">
        <f>IF(Table13[[#This Row],[Total Price(After Discount)]]&gt;=5000, "High Order", "Low order")</f>
        <v>Low order</v>
      </c>
      <c r="N610" s="2">
        <v>42137</v>
      </c>
      <c r="O610" s="2" t="str">
        <f>TEXT(Table13[[#This Row],[Order Date]],"dddd")</f>
        <v>Wednesday</v>
      </c>
      <c r="P610" s="2" t="str">
        <f>TEXT(Table13[[#This Row],[Order Date]],"mmmm")</f>
        <v>May</v>
      </c>
      <c r="Q610" s="2" t="str">
        <f>TEXT(Table13[[#This Row],[Order Date]],"yyyy")</f>
        <v>2015</v>
      </c>
      <c r="R610" s="2" t="str">
        <f>TEXT(Table13[[#This Row],[Order Date]], "mmmm yyyy")</f>
        <v>May 2015</v>
      </c>
      <c r="S610" s="2">
        <v>42139</v>
      </c>
      <c r="T610" s="1" t="s">
        <v>31</v>
      </c>
      <c r="U610" s="1">
        <f>Table13[[#This Row],[Ship Date]]-Table13[[#This Row],[Order Date]]</f>
        <v>2</v>
      </c>
      <c r="V610" s="1" t="str">
        <f>IF(Table13[[#This Row],[Days to Ship]]&lt;=1, "Fast", IF(Table13[[#This Row],[Days to Ship]]&lt;=3, "Meduim", "High"))</f>
        <v>Meduim</v>
      </c>
      <c r="W610" s="1">
        <v>11729</v>
      </c>
      <c r="X610" s="1" t="s">
        <v>32</v>
      </c>
      <c r="Y610" s="1" t="s">
        <v>515</v>
      </c>
      <c r="Z610" s="1" t="s">
        <v>62</v>
      </c>
      <c r="AA610" s="1" t="s">
        <v>2243</v>
      </c>
      <c r="AB610" s="1" t="s">
        <v>73</v>
      </c>
      <c r="AC610" s="1" t="s">
        <v>144</v>
      </c>
      <c r="AD610" s="1" t="s">
        <v>81</v>
      </c>
      <c r="AE610" s="1" t="s">
        <v>53</v>
      </c>
      <c r="AF610" s="1"/>
      <c r="AK610" s="1"/>
    </row>
    <row r="611" spans="1:37" x14ac:dyDescent="0.35">
      <c r="A611" s="1">
        <v>1085</v>
      </c>
      <c r="B611" s="1" t="str">
        <f>VLOOKUP(Table13[[#This Row],[Customer ID]],'Customer Lookup'!A:B,2,)</f>
        <v>Ted Dunlap</v>
      </c>
      <c r="C611" s="1">
        <v>86124</v>
      </c>
      <c r="D611" s="1" t="str">
        <f>_xlfn.XLOOKUP(Table13[[#This Row],[Product Sub-Category]],'Product Lookup'!A:A,'Product Lookup'!B:B)</f>
        <v>Paper</v>
      </c>
      <c r="E611" s="1">
        <v>8</v>
      </c>
      <c r="F611" s="4">
        <v>37.94</v>
      </c>
      <c r="G611" s="4">
        <f>Table13[[#This Row],[Unit Price]]*Table13[[#This Row],[Quantity ordered]]</f>
        <v>303.52</v>
      </c>
      <c r="H611" s="1">
        <v>0.05</v>
      </c>
      <c r="I611" s="5">
        <v>0.05</v>
      </c>
      <c r="J6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1" s="6">
        <f>Table13[[#This Row],[Total Price(Before Discount)]]*Table13[[#This Row],[Discount]]</f>
        <v>15.176</v>
      </c>
      <c r="L611" s="6">
        <f>Table13[[#This Row],[Total Price(Before Discount)]]-Table13[[#This Row],[Discount Amount]]</f>
        <v>288.34399999999999</v>
      </c>
      <c r="M611" s="6" t="str">
        <f>IF(Table13[[#This Row],[Total Price(After Discount)]]&gt;=5000, "High Order", "Low order")</f>
        <v>Low order</v>
      </c>
      <c r="N611" s="2">
        <v>42137</v>
      </c>
      <c r="O611" s="2" t="str">
        <f>TEXT(Table13[[#This Row],[Order Date]],"dddd")</f>
        <v>Wednesday</v>
      </c>
      <c r="P611" s="2" t="str">
        <f>TEXT(Table13[[#This Row],[Order Date]],"mmmm")</f>
        <v>May</v>
      </c>
      <c r="Q611" s="2" t="str">
        <f>TEXT(Table13[[#This Row],[Order Date]],"yyyy")</f>
        <v>2015</v>
      </c>
      <c r="R611" s="2" t="str">
        <f>TEXT(Table13[[#This Row],[Order Date]], "mmmm yyyy")</f>
        <v>May 2015</v>
      </c>
      <c r="S611" s="2">
        <v>42138</v>
      </c>
      <c r="T611" s="1" t="s">
        <v>31</v>
      </c>
      <c r="U611" s="1">
        <f>Table13[[#This Row],[Ship Date]]-Table13[[#This Row],[Order Date]]</f>
        <v>1</v>
      </c>
      <c r="V611" s="1" t="str">
        <f>IF(Table13[[#This Row],[Days to Ship]]&lt;=1, "Fast", IF(Table13[[#This Row],[Days to Ship]]&lt;=3, "Meduim", "High"))</f>
        <v>Fast</v>
      </c>
      <c r="W611" s="1">
        <v>11729</v>
      </c>
      <c r="X611" s="1" t="s">
        <v>32</v>
      </c>
      <c r="Y611" s="1" t="s">
        <v>515</v>
      </c>
      <c r="Z611" s="1" t="s">
        <v>62</v>
      </c>
      <c r="AA611" s="1" t="s">
        <v>2243</v>
      </c>
      <c r="AB611" s="1" t="s">
        <v>58</v>
      </c>
      <c r="AC611" s="1" t="s">
        <v>83</v>
      </c>
      <c r="AD611" s="1" t="s">
        <v>81</v>
      </c>
      <c r="AE611" s="1" t="s">
        <v>26</v>
      </c>
      <c r="AF611" s="1"/>
      <c r="AK611" s="1"/>
    </row>
    <row r="612" spans="1:37" x14ac:dyDescent="0.35">
      <c r="A612" s="1">
        <v>1086</v>
      </c>
      <c r="B612" s="1" t="str">
        <f>VLOOKUP(Table13[[#This Row],[Customer ID]],'Customer Lookup'!A:B,2,)</f>
        <v>Leon Peele</v>
      </c>
      <c r="C612" s="1">
        <v>86123</v>
      </c>
      <c r="D612" s="1" t="str">
        <f>_xlfn.XLOOKUP(Table13[[#This Row],[Product Sub-Category]],'Product Lookup'!A:A,'Product Lookup'!B:B)</f>
        <v>Binders</v>
      </c>
      <c r="E612" s="1">
        <v>3</v>
      </c>
      <c r="F612" s="4">
        <v>14.27</v>
      </c>
      <c r="G612" s="4">
        <f>Table13[[#This Row],[Unit Price]]*Table13[[#This Row],[Quantity ordered]]</f>
        <v>42.81</v>
      </c>
      <c r="H612" s="1">
        <v>0.05</v>
      </c>
      <c r="I612" s="5">
        <v>0.05</v>
      </c>
      <c r="J6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2" s="6">
        <f>Table13[[#This Row],[Total Price(Before Discount)]]*Table13[[#This Row],[Discount]]</f>
        <v>2.1405000000000003</v>
      </c>
      <c r="L612" s="6">
        <f>Table13[[#This Row],[Total Price(Before Discount)]]-Table13[[#This Row],[Discount Amount]]</f>
        <v>40.669499999999999</v>
      </c>
      <c r="M612" s="6" t="str">
        <f>IF(Table13[[#This Row],[Total Price(After Discount)]]&gt;=5000, "High Order", "Low order")</f>
        <v>Low order</v>
      </c>
      <c r="N612" s="2">
        <v>42118</v>
      </c>
      <c r="O612" s="2" t="str">
        <f>TEXT(Table13[[#This Row],[Order Date]],"dddd")</f>
        <v>Friday</v>
      </c>
      <c r="P612" s="2" t="str">
        <f>TEXT(Table13[[#This Row],[Order Date]],"mmmm")</f>
        <v>April</v>
      </c>
      <c r="Q612" s="2" t="str">
        <f>TEXT(Table13[[#This Row],[Order Date]],"yyyy")</f>
        <v>2015</v>
      </c>
      <c r="R612" s="2" t="str">
        <f>TEXT(Table13[[#This Row],[Order Date]], "mmmm yyyy")</f>
        <v>April 2015</v>
      </c>
      <c r="S612" s="2">
        <v>42119</v>
      </c>
      <c r="T612" s="1" t="s">
        <v>21</v>
      </c>
      <c r="U612" s="1">
        <f>Table13[[#This Row],[Ship Date]]-Table13[[#This Row],[Order Date]]</f>
        <v>1</v>
      </c>
      <c r="V612" s="1" t="str">
        <f>IF(Table13[[#This Row],[Days to Ship]]&lt;=1, "Fast", IF(Table13[[#This Row],[Days to Ship]]&lt;=3, "Meduim", "High"))</f>
        <v>Fast</v>
      </c>
      <c r="W612" s="1">
        <v>11746</v>
      </c>
      <c r="X612" s="1" t="s">
        <v>32</v>
      </c>
      <c r="Y612" s="1" t="s">
        <v>516</v>
      </c>
      <c r="Z612" s="1" t="s">
        <v>62</v>
      </c>
      <c r="AA612" s="1" t="s">
        <v>1097</v>
      </c>
      <c r="AB612" s="1" t="s">
        <v>58</v>
      </c>
      <c r="AC612" s="1" t="s">
        <v>2236</v>
      </c>
      <c r="AD612" s="1" t="s">
        <v>42</v>
      </c>
      <c r="AE612" s="1" t="s">
        <v>53</v>
      </c>
      <c r="AF612" s="1"/>
      <c r="AK612" s="1"/>
    </row>
    <row r="613" spans="1:37" x14ac:dyDescent="0.35">
      <c r="A613" s="1">
        <v>1101</v>
      </c>
      <c r="B613" s="1" t="str">
        <f>VLOOKUP(Table13[[#This Row],[Customer ID]],'Customer Lookup'!A:B,2,)</f>
        <v>Kimberly McCarthy</v>
      </c>
      <c r="C613" s="1">
        <v>91488</v>
      </c>
      <c r="D613" s="1" t="str">
        <f>_xlfn.XLOOKUP(Table13[[#This Row],[Product Sub-Category]],'Product Lookup'!A:A,'Product Lookup'!B:B)</f>
        <v>Storage</v>
      </c>
      <c r="E613" s="1">
        <v>3</v>
      </c>
      <c r="F613" s="4">
        <v>15.14</v>
      </c>
      <c r="G613" s="4">
        <f>Table13[[#This Row],[Unit Price]]*Table13[[#This Row],[Quantity ordered]]</f>
        <v>45.42</v>
      </c>
      <c r="H613" s="1">
        <v>0.05</v>
      </c>
      <c r="I613" s="5">
        <v>0.05</v>
      </c>
      <c r="J6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3" s="6">
        <f>Table13[[#This Row],[Total Price(Before Discount)]]*Table13[[#This Row],[Discount]]</f>
        <v>2.2710000000000004</v>
      </c>
      <c r="L613" s="6">
        <f>Table13[[#This Row],[Total Price(Before Discount)]]-Table13[[#This Row],[Discount Amount]]</f>
        <v>43.149000000000001</v>
      </c>
      <c r="M613" s="6" t="str">
        <f>IF(Table13[[#This Row],[Total Price(After Discount)]]&gt;=5000, "High Order", "Low order")</f>
        <v>Low order</v>
      </c>
      <c r="N613" s="2">
        <v>42129</v>
      </c>
      <c r="O613" s="2" t="str">
        <f>TEXT(Table13[[#This Row],[Order Date]],"dddd")</f>
        <v>Tuesday</v>
      </c>
      <c r="P613" s="2" t="str">
        <f>TEXT(Table13[[#This Row],[Order Date]],"mmmm")</f>
        <v>May</v>
      </c>
      <c r="Q613" s="2" t="str">
        <f>TEXT(Table13[[#This Row],[Order Date]],"yyyy")</f>
        <v>2015</v>
      </c>
      <c r="R613" s="2" t="str">
        <f>TEXT(Table13[[#This Row],[Order Date]], "mmmm yyyy")</f>
        <v>May 2015</v>
      </c>
      <c r="S613" s="2">
        <v>42130</v>
      </c>
      <c r="T613" s="1" t="s">
        <v>50</v>
      </c>
      <c r="U613" s="1">
        <f>Table13[[#This Row],[Ship Date]]-Table13[[#This Row],[Order Date]]</f>
        <v>1</v>
      </c>
      <c r="V613" s="1" t="str">
        <f>IF(Table13[[#This Row],[Days to Ship]]&lt;=1, "Fast", IF(Table13[[#This Row],[Days to Ship]]&lt;=3, "Meduim", "High"))</f>
        <v>Fast</v>
      </c>
      <c r="W613" s="1">
        <v>93030</v>
      </c>
      <c r="X613" s="1" t="s">
        <v>32</v>
      </c>
      <c r="Y613" s="1" t="s">
        <v>486</v>
      </c>
      <c r="Z613" s="1" t="s">
        <v>37</v>
      </c>
      <c r="AA613" s="1" t="s">
        <v>2244</v>
      </c>
      <c r="AB613" s="1" t="s">
        <v>58</v>
      </c>
      <c r="AC613" s="1" t="s">
        <v>119</v>
      </c>
      <c r="AD613" s="1" t="s">
        <v>51</v>
      </c>
      <c r="AE613" s="1" t="s">
        <v>53</v>
      </c>
      <c r="AF613" s="1"/>
      <c r="AK613" s="1"/>
    </row>
    <row r="614" spans="1:37" x14ac:dyDescent="0.35">
      <c r="A614" s="1">
        <v>1103</v>
      </c>
      <c r="B614" s="1" t="str">
        <f>VLOOKUP(Table13[[#This Row],[Customer ID]],'Customer Lookup'!A:B,2,)</f>
        <v>Sidney Bowling</v>
      </c>
      <c r="C614" s="1">
        <v>90977</v>
      </c>
      <c r="D614" s="1" t="str">
        <f>_xlfn.XLOOKUP(Table13[[#This Row],[Product Sub-Category]],'Product Lookup'!A:A,'Product Lookup'!B:B)</f>
        <v>Appliances</v>
      </c>
      <c r="E614" s="1">
        <v>7</v>
      </c>
      <c r="F614" s="4">
        <v>328.14</v>
      </c>
      <c r="G614" s="4">
        <f>Table13[[#This Row],[Unit Price]]*Table13[[#This Row],[Quantity ordered]]</f>
        <v>2296.98</v>
      </c>
      <c r="H614" s="1">
        <v>0.1</v>
      </c>
      <c r="I614" s="5">
        <v>0.1</v>
      </c>
      <c r="J6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14" s="6">
        <f>Table13[[#This Row],[Total Price(Before Discount)]]*Table13[[#This Row],[Discount]]</f>
        <v>229.69800000000001</v>
      </c>
      <c r="L614" s="6">
        <f>Table13[[#This Row],[Total Price(Before Discount)]]-Table13[[#This Row],[Discount Amount]]</f>
        <v>2067.2820000000002</v>
      </c>
      <c r="M614" s="6" t="str">
        <f>IF(Table13[[#This Row],[Total Price(After Discount)]]&gt;=5000, "High Order", "Low order")</f>
        <v>Low order</v>
      </c>
      <c r="N614" s="2">
        <v>42104</v>
      </c>
      <c r="O614" s="2" t="str">
        <f>TEXT(Table13[[#This Row],[Order Date]],"dddd")</f>
        <v>Friday</v>
      </c>
      <c r="P614" s="2" t="str">
        <f>TEXT(Table13[[#This Row],[Order Date]],"mmmm")</f>
        <v>April</v>
      </c>
      <c r="Q614" s="2" t="str">
        <f>TEXT(Table13[[#This Row],[Order Date]],"yyyy")</f>
        <v>2015</v>
      </c>
      <c r="R614" s="2" t="str">
        <f>TEXT(Table13[[#This Row],[Order Date]], "mmmm yyyy")</f>
        <v>April 2015</v>
      </c>
      <c r="S614" s="2">
        <v>42105</v>
      </c>
      <c r="T614" s="1" t="s">
        <v>31</v>
      </c>
      <c r="U614" s="1">
        <f>Table13[[#This Row],[Ship Date]]-Table13[[#This Row],[Order Date]]</f>
        <v>1</v>
      </c>
      <c r="V614" s="1" t="str">
        <f>IF(Table13[[#This Row],[Days to Ship]]&lt;=1, "Fast", IF(Table13[[#This Row],[Days to Ship]]&lt;=3, "Meduim", "High"))</f>
        <v>Fast</v>
      </c>
      <c r="W614" s="1">
        <v>68046</v>
      </c>
      <c r="X614" s="1" t="s">
        <v>22</v>
      </c>
      <c r="Y614" s="1" t="s">
        <v>517</v>
      </c>
      <c r="Z614" s="1" t="s">
        <v>302</v>
      </c>
      <c r="AA614" s="1" t="s">
        <v>2243</v>
      </c>
      <c r="AB614" s="1" t="s">
        <v>58</v>
      </c>
      <c r="AC614" s="1" t="s">
        <v>196</v>
      </c>
      <c r="AD614" s="1" t="s">
        <v>42</v>
      </c>
      <c r="AE614" s="1" t="s">
        <v>36</v>
      </c>
      <c r="AF614" s="1"/>
      <c r="AK614" s="1"/>
    </row>
    <row r="615" spans="1:37" x14ac:dyDescent="0.35">
      <c r="A615" s="1">
        <v>1104</v>
      </c>
      <c r="B615" s="1" t="str">
        <f>VLOOKUP(Table13[[#This Row],[Customer ID]],'Customer Lookup'!A:B,2,)</f>
        <v>Timothy Ross</v>
      </c>
      <c r="C615" s="1">
        <v>27456</v>
      </c>
      <c r="D615" s="1" t="str">
        <f>_xlfn.XLOOKUP(Table13[[#This Row],[Product Sub-Category]],'Product Lookup'!A:A,'Product Lookup'!B:B)</f>
        <v>Appliances</v>
      </c>
      <c r="E615" s="1">
        <v>29</v>
      </c>
      <c r="F615" s="4">
        <v>328.14</v>
      </c>
      <c r="G615" s="4">
        <f>Table13[[#This Row],[Unit Price]]*Table13[[#This Row],[Quantity ordered]]</f>
        <v>9516.06</v>
      </c>
      <c r="H615" s="1">
        <v>0.1</v>
      </c>
      <c r="I615" s="5">
        <v>0.1</v>
      </c>
      <c r="J6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15" s="6">
        <f>Table13[[#This Row],[Total Price(Before Discount)]]*Table13[[#This Row],[Discount]]</f>
        <v>951.60599999999999</v>
      </c>
      <c r="L615" s="6">
        <f>Table13[[#This Row],[Total Price(Before Discount)]]-Table13[[#This Row],[Discount Amount]]</f>
        <v>8564.4539999999997</v>
      </c>
      <c r="M615" s="6" t="str">
        <f>IF(Table13[[#This Row],[Total Price(After Discount)]]&gt;=5000, "High Order", "Low order")</f>
        <v>High Order</v>
      </c>
      <c r="N615" s="2">
        <v>42104</v>
      </c>
      <c r="O615" s="2" t="str">
        <f>TEXT(Table13[[#This Row],[Order Date]],"dddd")</f>
        <v>Friday</v>
      </c>
      <c r="P615" s="2" t="str">
        <f>TEXT(Table13[[#This Row],[Order Date]],"mmmm")</f>
        <v>April</v>
      </c>
      <c r="Q615" s="2" t="str">
        <f>TEXT(Table13[[#This Row],[Order Date]],"yyyy")</f>
        <v>2015</v>
      </c>
      <c r="R615" s="2" t="str">
        <f>TEXT(Table13[[#This Row],[Order Date]], "mmmm yyyy")</f>
        <v>April 2015</v>
      </c>
      <c r="S615" s="2">
        <v>42105</v>
      </c>
      <c r="T615" s="1" t="s">
        <v>31</v>
      </c>
      <c r="U615" s="1">
        <f>Table13[[#This Row],[Ship Date]]-Table13[[#This Row],[Order Date]]</f>
        <v>1</v>
      </c>
      <c r="V615" s="1" t="str">
        <f>IF(Table13[[#This Row],[Days to Ship]]&lt;=1, "Fast", IF(Table13[[#This Row],[Days to Ship]]&lt;=3, "Meduim", "High"))</f>
        <v>Fast</v>
      </c>
      <c r="W615" s="1">
        <v>10282</v>
      </c>
      <c r="X615" s="1" t="s">
        <v>22</v>
      </c>
      <c r="Y615" s="1" t="s">
        <v>79</v>
      </c>
      <c r="Z615" s="1" t="s">
        <v>62</v>
      </c>
      <c r="AA615" s="1" t="s">
        <v>2244</v>
      </c>
      <c r="AB615" s="1" t="s">
        <v>58</v>
      </c>
      <c r="AC615" s="1" t="s">
        <v>196</v>
      </c>
      <c r="AD615" s="1" t="s">
        <v>42</v>
      </c>
      <c r="AE615" s="1" t="s">
        <v>36</v>
      </c>
      <c r="AF615" s="1"/>
      <c r="AK615" s="1"/>
    </row>
    <row r="616" spans="1:37" x14ac:dyDescent="0.35">
      <c r="A616" s="1">
        <v>1106</v>
      </c>
      <c r="B616" s="1" t="str">
        <f>VLOOKUP(Table13[[#This Row],[Customer ID]],'Customer Lookup'!A:B,2,)</f>
        <v>Maxine Collier Grady</v>
      </c>
      <c r="C616" s="1">
        <v>20261</v>
      </c>
      <c r="D616" s="1" t="str">
        <f>_xlfn.XLOOKUP(Table13[[#This Row],[Product Sub-Category]],'Product Lookup'!A:A,'Product Lookup'!B:B)</f>
        <v>Paper</v>
      </c>
      <c r="E616" s="1">
        <v>52</v>
      </c>
      <c r="F616" s="4">
        <v>6.35</v>
      </c>
      <c r="G616" s="4">
        <f>Table13[[#This Row],[Unit Price]]*Table13[[#This Row],[Quantity ordered]]</f>
        <v>330.2</v>
      </c>
      <c r="H616" s="1">
        <v>0.05</v>
      </c>
      <c r="I616" s="5">
        <v>0.05</v>
      </c>
      <c r="J6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6" s="6">
        <f>Table13[[#This Row],[Total Price(Before Discount)]]*Table13[[#This Row],[Discount]]</f>
        <v>16.510000000000002</v>
      </c>
      <c r="L616" s="6">
        <f>Table13[[#This Row],[Total Price(Before Discount)]]-Table13[[#This Row],[Discount Amount]]</f>
        <v>313.69</v>
      </c>
      <c r="M616" s="6" t="str">
        <f>IF(Table13[[#This Row],[Total Price(After Discount)]]&gt;=5000, "High Order", "Low order")</f>
        <v>Low order</v>
      </c>
      <c r="N616" s="2">
        <v>42144</v>
      </c>
      <c r="O616" s="2" t="str">
        <f>TEXT(Table13[[#This Row],[Order Date]],"dddd")</f>
        <v>Wednesday</v>
      </c>
      <c r="P616" s="2" t="str">
        <f>TEXT(Table13[[#This Row],[Order Date]],"mmmm")</f>
        <v>May</v>
      </c>
      <c r="Q616" s="2" t="str">
        <f>TEXT(Table13[[#This Row],[Order Date]],"yyyy")</f>
        <v>2015</v>
      </c>
      <c r="R616" s="2" t="str">
        <f>TEXT(Table13[[#This Row],[Order Date]], "mmmm yyyy")</f>
        <v>May 2015</v>
      </c>
      <c r="S616" s="2">
        <v>42147</v>
      </c>
      <c r="T616" s="1" t="s">
        <v>50</v>
      </c>
      <c r="U616" s="1">
        <f>Table13[[#This Row],[Ship Date]]-Table13[[#This Row],[Order Date]]</f>
        <v>3</v>
      </c>
      <c r="V616" s="1" t="str">
        <f>IF(Table13[[#This Row],[Days to Ship]]&lt;=1, "Fast", IF(Table13[[#This Row],[Days to Ship]]&lt;=3, "Meduim", "High"))</f>
        <v>Meduim</v>
      </c>
      <c r="W616" s="1">
        <v>75220</v>
      </c>
      <c r="X616" s="1" t="s">
        <v>32</v>
      </c>
      <c r="Y616" s="1" t="s">
        <v>403</v>
      </c>
      <c r="Z616" s="1" t="s">
        <v>112</v>
      </c>
      <c r="AA616" s="1" t="s">
        <v>2244</v>
      </c>
      <c r="AB616" s="1" t="s">
        <v>58</v>
      </c>
      <c r="AC616" s="1" t="s">
        <v>83</v>
      </c>
      <c r="AD616" s="1" t="s">
        <v>51</v>
      </c>
      <c r="AE616" s="1" t="s">
        <v>26</v>
      </c>
      <c r="AF616" s="1"/>
      <c r="AK616" s="1"/>
    </row>
    <row r="617" spans="1:37" x14ac:dyDescent="0.35">
      <c r="A617" s="1">
        <v>1106</v>
      </c>
      <c r="B617" s="1" t="str">
        <f>VLOOKUP(Table13[[#This Row],[Customer ID]],'Customer Lookup'!A:B,2,)</f>
        <v>Maxine Collier Grady</v>
      </c>
      <c r="C617" s="1">
        <v>646</v>
      </c>
      <c r="D617" s="1" t="str">
        <f>_xlfn.XLOOKUP(Table13[[#This Row],[Product Sub-Category]],'Product Lookup'!A:A,'Product Lookup'!B:B)</f>
        <v>Scissors</v>
      </c>
      <c r="E617" s="1">
        <v>61</v>
      </c>
      <c r="F617" s="4">
        <v>9.31</v>
      </c>
      <c r="G617" s="4">
        <f>Table13[[#This Row],[Unit Price]]*Table13[[#This Row],[Quantity ordered]]</f>
        <v>567.91000000000008</v>
      </c>
      <c r="H617" s="1">
        <v>0.05</v>
      </c>
      <c r="I617" s="5">
        <v>0.05</v>
      </c>
      <c r="J6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7" s="6">
        <f>Table13[[#This Row],[Total Price(Before Discount)]]*Table13[[#This Row],[Discount]]</f>
        <v>28.395500000000006</v>
      </c>
      <c r="L617" s="6">
        <f>Table13[[#This Row],[Total Price(Before Discount)]]-Table13[[#This Row],[Discount Amount]]</f>
        <v>539.51450000000011</v>
      </c>
      <c r="M617" s="6" t="str">
        <f>IF(Table13[[#This Row],[Total Price(After Discount)]]&gt;=5000, "High Order", "Low order")</f>
        <v>Low order</v>
      </c>
      <c r="N617" s="2">
        <v>42145</v>
      </c>
      <c r="O617" s="2" t="str">
        <f>TEXT(Table13[[#This Row],[Order Date]],"dddd")</f>
        <v>Thursday</v>
      </c>
      <c r="P617" s="2" t="str">
        <f>TEXT(Table13[[#This Row],[Order Date]],"mmmm")</f>
        <v>May</v>
      </c>
      <c r="Q617" s="2" t="str">
        <f>TEXT(Table13[[#This Row],[Order Date]],"yyyy")</f>
        <v>2015</v>
      </c>
      <c r="R617" s="2" t="str">
        <f>TEXT(Table13[[#This Row],[Order Date]], "mmmm yyyy")</f>
        <v>May 2015</v>
      </c>
      <c r="S617" s="2">
        <v>42146</v>
      </c>
      <c r="T617" s="1" t="s">
        <v>21</v>
      </c>
      <c r="U617" s="1">
        <f>Table13[[#This Row],[Ship Date]]-Table13[[#This Row],[Order Date]]</f>
        <v>1</v>
      </c>
      <c r="V617" s="1" t="str">
        <f>IF(Table13[[#This Row],[Days to Ship]]&lt;=1, "Fast", IF(Table13[[#This Row],[Days to Ship]]&lt;=3, "Meduim", "High"))</f>
        <v>Fast</v>
      </c>
      <c r="W617" s="1">
        <v>75220</v>
      </c>
      <c r="X617" s="1" t="s">
        <v>32</v>
      </c>
      <c r="Y617" s="1" t="s">
        <v>403</v>
      </c>
      <c r="Z617" s="1" t="s">
        <v>112</v>
      </c>
      <c r="AA617" s="1" t="s">
        <v>2244</v>
      </c>
      <c r="AB617" s="1" t="s">
        <v>58</v>
      </c>
      <c r="AC617" s="1" t="s">
        <v>2239</v>
      </c>
      <c r="AD617" s="1" t="s">
        <v>51</v>
      </c>
      <c r="AE617" s="1" t="s">
        <v>44</v>
      </c>
      <c r="AF617" s="1"/>
      <c r="AK617" s="1"/>
    </row>
    <row r="618" spans="1:37" x14ac:dyDescent="0.35">
      <c r="A618" s="1">
        <v>1106</v>
      </c>
      <c r="B618" s="1" t="str">
        <f>VLOOKUP(Table13[[#This Row],[Customer ID]],'Customer Lookup'!A:B,2,)</f>
        <v>Maxine Collier Grady</v>
      </c>
      <c r="C618" s="1">
        <v>45824</v>
      </c>
      <c r="D618" s="1" t="str">
        <f>_xlfn.XLOOKUP(Table13[[#This Row],[Product Sub-Category]],'Product Lookup'!A:A,'Product Lookup'!B:B)</f>
        <v>Chairs</v>
      </c>
      <c r="E618" s="1">
        <v>81</v>
      </c>
      <c r="F618" s="4">
        <v>140.81</v>
      </c>
      <c r="G618" s="4">
        <f>Table13[[#This Row],[Unit Price]]*Table13[[#This Row],[Quantity ordered]]</f>
        <v>11405.61</v>
      </c>
      <c r="H618" s="1">
        <v>0.1</v>
      </c>
      <c r="I618" s="5">
        <v>0.1</v>
      </c>
      <c r="J6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18" s="6">
        <f>Table13[[#This Row],[Total Price(Before Discount)]]*Table13[[#This Row],[Discount]]</f>
        <v>1140.5610000000001</v>
      </c>
      <c r="L618" s="6">
        <f>Table13[[#This Row],[Total Price(Before Discount)]]-Table13[[#This Row],[Discount Amount]]</f>
        <v>10265.049000000001</v>
      </c>
      <c r="M618" s="6" t="str">
        <f>IF(Table13[[#This Row],[Total Price(After Discount)]]&gt;=5000, "High Order", "Low order")</f>
        <v>High Order</v>
      </c>
      <c r="N618" s="2">
        <v>42161</v>
      </c>
      <c r="O618" s="2" t="str">
        <f>TEXT(Table13[[#This Row],[Order Date]],"dddd")</f>
        <v>Saturday</v>
      </c>
      <c r="P618" s="2" t="str">
        <f>TEXT(Table13[[#This Row],[Order Date]],"mmmm")</f>
        <v>June</v>
      </c>
      <c r="Q618" s="2" t="str">
        <f>TEXT(Table13[[#This Row],[Order Date]],"yyyy")</f>
        <v>2015</v>
      </c>
      <c r="R618" s="2" t="str">
        <f>TEXT(Table13[[#This Row],[Order Date]], "mmmm yyyy")</f>
        <v>June 2015</v>
      </c>
      <c r="S618" s="2">
        <v>42163</v>
      </c>
      <c r="T618" s="1" t="s">
        <v>31</v>
      </c>
      <c r="U618" s="1">
        <f>Table13[[#This Row],[Ship Date]]-Table13[[#This Row],[Order Date]]</f>
        <v>2</v>
      </c>
      <c r="V618" s="1" t="str">
        <f>IF(Table13[[#This Row],[Days to Ship]]&lt;=1, "Fast", IF(Table13[[#This Row],[Days to Ship]]&lt;=3, "Meduim", "High"))</f>
        <v>Meduim</v>
      </c>
      <c r="W618" s="1">
        <v>75220</v>
      </c>
      <c r="X618" s="1" t="s">
        <v>32</v>
      </c>
      <c r="Y618" s="1" t="s">
        <v>403</v>
      </c>
      <c r="Z618" s="1" t="s">
        <v>112</v>
      </c>
      <c r="AA618" s="1" t="s">
        <v>2244</v>
      </c>
      <c r="AB618" s="1" t="s">
        <v>34</v>
      </c>
      <c r="AC618" s="1" t="s">
        <v>35</v>
      </c>
      <c r="AD618" s="1" t="s">
        <v>104</v>
      </c>
      <c r="AE618" s="1" t="s">
        <v>178</v>
      </c>
      <c r="AF618" s="1"/>
      <c r="AK618" s="1"/>
    </row>
    <row r="619" spans="1:37" x14ac:dyDescent="0.35">
      <c r="A619" s="1">
        <v>1107</v>
      </c>
      <c r="B619" s="1" t="str">
        <f>VLOOKUP(Table13[[#This Row],[Customer ID]],'Customer Lookup'!A:B,2,)</f>
        <v>Joanna Keith</v>
      </c>
      <c r="C619" s="1">
        <v>86411</v>
      </c>
      <c r="D619" s="1" t="str">
        <f>_xlfn.XLOOKUP(Table13[[#This Row],[Product Sub-Category]],'Product Lookup'!A:A,'Product Lookup'!B:B)</f>
        <v>Scissors</v>
      </c>
      <c r="E619" s="1">
        <v>15</v>
      </c>
      <c r="F619" s="4">
        <v>9.31</v>
      </c>
      <c r="G619" s="4">
        <f>Table13[[#This Row],[Unit Price]]*Table13[[#This Row],[Quantity ordered]]</f>
        <v>139.65</v>
      </c>
      <c r="H619" s="1">
        <v>0.05</v>
      </c>
      <c r="I619" s="5">
        <v>0.05</v>
      </c>
      <c r="J6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9" s="6">
        <f>Table13[[#This Row],[Total Price(Before Discount)]]*Table13[[#This Row],[Discount]]</f>
        <v>6.9825000000000008</v>
      </c>
      <c r="L619" s="6">
        <f>Table13[[#This Row],[Total Price(Before Discount)]]-Table13[[#This Row],[Discount Amount]]</f>
        <v>132.66750000000002</v>
      </c>
      <c r="M619" s="6" t="str">
        <f>IF(Table13[[#This Row],[Total Price(After Discount)]]&gt;=5000, "High Order", "Low order")</f>
        <v>Low order</v>
      </c>
      <c r="N619" s="2">
        <v>42145</v>
      </c>
      <c r="O619" s="2" t="str">
        <f>TEXT(Table13[[#This Row],[Order Date]],"dddd")</f>
        <v>Thursday</v>
      </c>
      <c r="P619" s="2" t="str">
        <f>TEXT(Table13[[#This Row],[Order Date]],"mmmm")</f>
        <v>May</v>
      </c>
      <c r="Q619" s="2" t="str">
        <f>TEXT(Table13[[#This Row],[Order Date]],"yyyy")</f>
        <v>2015</v>
      </c>
      <c r="R619" s="2" t="str">
        <f>TEXT(Table13[[#This Row],[Order Date]], "mmmm yyyy")</f>
        <v>May 2015</v>
      </c>
      <c r="S619" s="2">
        <v>42146</v>
      </c>
      <c r="T619" s="1" t="s">
        <v>21</v>
      </c>
      <c r="U619" s="1">
        <f>Table13[[#This Row],[Ship Date]]-Table13[[#This Row],[Order Date]]</f>
        <v>1</v>
      </c>
      <c r="V619" s="1" t="str">
        <f>IF(Table13[[#This Row],[Days to Ship]]&lt;=1, "Fast", IF(Table13[[#This Row],[Days to Ship]]&lt;=3, "Meduim", "High"))</f>
        <v>Fast</v>
      </c>
      <c r="W619" s="1">
        <v>77566</v>
      </c>
      <c r="X619" s="1" t="s">
        <v>32</v>
      </c>
      <c r="Y619" s="1" t="s">
        <v>518</v>
      </c>
      <c r="Z619" s="1" t="s">
        <v>112</v>
      </c>
      <c r="AA619" s="1" t="s">
        <v>2244</v>
      </c>
      <c r="AB619" s="1" t="s">
        <v>58</v>
      </c>
      <c r="AC619" s="1" t="s">
        <v>2239</v>
      </c>
      <c r="AD619" s="1" t="s">
        <v>51</v>
      </c>
      <c r="AE619" s="1" t="s">
        <v>44</v>
      </c>
      <c r="AF619" s="1"/>
      <c r="AK619" s="1"/>
    </row>
    <row r="620" spans="1:37" x14ac:dyDescent="0.35">
      <c r="A620" s="1">
        <v>1108</v>
      </c>
      <c r="B620" s="1" t="str">
        <f>VLOOKUP(Table13[[#This Row],[Customer ID]],'Customer Lookup'!A:B,2,)</f>
        <v>Dwight Bishop</v>
      </c>
      <c r="C620" s="1">
        <v>86409</v>
      </c>
      <c r="D620" s="1" t="str">
        <f>_xlfn.XLOOKUP(Table13[[#This Row],[Product Sub-Category]],'Product Lookup'!A:A,'Product Lookup'!B:B)</f>
        <v>Binders</v>
      </c>
      <c r="E620" s="1">
        <v>9</v>
      </c>
      <c r="F620" s="4">
        <v>31.74</v>
      </c>
      <c r="G620" s="4">
        <f>Table13[[#This Row],[Unit Price]]*Table13[[#This Row],[Quantity ordered]]</f>
        <v>285.65999999999997</v>
      </c>
      <c r="H620" s="1">
        <v>0.05</v>
      </c>
      <c r="I620" s="5">
        <v>0.05</v>
      </c>
      <c r="J6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0" s="6">
        <f>Table13[[#This Row],[Total Price(Before Discount)]]*Table13[[#This Row],[Discount]]</f>
        <v>14.282999999999999</v>
      </c>
      <c r="L620" s="6">
        <f>Table13[[#This Row],[Total Price(Before Discount)]]-Table13[[#This Row],[Discount Amount]]</f>
        <v>271.37699999999995</v>
      </c>
      <c r="M620" s="6" t="str">
        <f>IF(Table13[[#This Row],[Total Price(After Discount)]]&gt;=5000, "High Order", "Low order")</f>
        <v>Low order</v>
      </c>
      <c r="N620" s="2">
        <v>42144</v>
      </c>
      <c r="O620" s="2" t="str">
        <f>TEXT(Table13[[#This Row],[Order Date]],"dddd")</f>
        <v>Wednesday</v>
      </c>
      <c r="P620" s="2" t="str">
        <f>TEXT(Table13[[#This Row],[Order Date]],"mmmm")</f>
        <v>May</v>
      </c>
      <c r="Q620" s="2" t="str">
        <f>TEXT(Table13[[#This Row],[Order Date]],"yyyy")</f>
        <v>2015</v>
      </c>
      <c r="R620" s="2" t="str">
        <f>TEXT(Table13[[#This Row],[Order Date]], "mmmm yyyy")</f>
        <v>May 2015</v>
      </c>
      <c r="S620" s="2">
        <v>42144</v>
      </c>
      <c r="T620" s="1" t="s">
        <v>50</v>
      </c>
      <c r="U620" s="1">
        <f>Table13[[#This Row],[Ship Date]]-Table13[[#This Row],[Order Date]]</f>
        <v>0</v>
      </c>
      <c r="V620" s="1" t="str">
        <f>IF(Table13[[#This Row],[Days to Ship]]&lt;=1, "Fast", IF(Table13[[#This Row],[Days to Ship]]&lt;=3, "Meduim", "High"))</f>
        <v>Fast</v>
      </c>
      <c r="W620" s="1">
        <v>75146</v>
      </c>
      <c r="X620" s="1" t="s">
        <v>22</v>
      </c>
      <c r="Y620" s="1" t="s">
        <v>519</v>
      </c>
      <c r="Z620" s="1" t="s">
        <v>112</v>
      </c>
      <c r="AA620" s="1" t="s">
        <v>2244</v>
      </c>
      <c r="AB620" s="1" t="s">
        <v>58</v>
      </c>
      <c r="AC620" s="1" t="s">
        <v>2236</v>
      </c>
      <c r="AD620" s="1" t="s">
        <v>51</v>
      </c>
      <c r="AE620" s="1" t="s">
        <v>53</v>
      </c>
      <c r="AF620" s="1"/>
      <c r="AK620" s="1"/>
    </row>
    <row r="621" spans="1:37" x14ac:dyDescent="0.35">
      <c r="A621" s="1">
        <v>1108</v>
      </c>
      <c r="B621" s="1" t="str">
        <f>VLOOKUP(Table13[[#This Row],[Customer ID]],'Customer Lookup'!A:B,2,)</f>
        <v>Dwight Bishop</v>
      </c>
      <c r="C621" s="1">
        <v>86409</v>
      </c>
      <c r="D621" s="1" t="str">
        <f>_xlfn.XLOOKUP(Table13[[#This Row],[Product Sub-Category]],'Product Lookup'!A:A,'Product Lookup'!B:B)</f>
        <v>Paper</v>
      </c>
      <c r="E621" s="1">
        <v>13</v>
      </c>
      <c r="F621" s="4">
        <v>6.35</v>
      </c>
      <c r="G621" s="4">
        <f>Table13[[#This Row],[Unit Price]]*Table13[[#This Row],[Quantity ordered]]</f>
        <v>82.55</v>
      </c>
      <c r="H621" s="1">
        <v>0.05</v>
      </c>
      <c r="I621" s="5">
        <v>0.05</v>
      </c>
      <c r="J6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1" s="6">
        <f>Table13[[#This Row],[Total Price(Before Discount)]]*Table13[[#This Row],[Discount]]</f>
        <v>4.1275000000000004</v>
      </c>
      <c r="L621" s="6">
        <f>Table13[[#This Row],[Total Price(Before Discount)]]-Table13[[#This Row],[Discount Amount]]</f>
        <v>78.422499999999999</v>
      </c>
      <c r="M621" s="6" t="str">
        <f>IF(Table13[[#This Row],[Total Price(After Discount)]]&gt;=5000, "High Order", "Low order")</f>
        <v>Low order</v>
      </c>
      <c r="N621" s="2">
        <v>42144</v>
      </c>
      <c r="O621" s="2" t="str">
        <f>TEXT(Table13[[#This Row],[Order Date]],"dddd")</f>
        <v>Wednesday</v>
      </c>
      <c r="P621" s="2" t="str">
        <f>TEXT(Table13[[#This Row],[Order Date]],"mmmm")</f>
        <v>May</v>
      </c>
      <c r="Q621" s="2" t="str">
        <f>TEXT(Table13[[#This Row],[Order Date]],"yyyy")</f>
        <v>2015</v>
      </c>
      <c r="R621" s="2" t="str">
        <f>TEXT(Table13[[#This Row],[Order Date]], "mmmm yyyy")</f>
        <v>May 2015</v>
      </c>
      <c r="S621" s="2">
        <v>42147</v>
      </c>
      <c r="T621" s="1" t="s">
        <v>50</v>
      </c>
      <c r="U621" s="1">
        <f>Table13[[#This Row],[Ship Date]]-Table13[[#This Row],[Order Date]]</f>
        <v>3</v>
      </c>
      <c r="V621" s="1" t="str">
        <f>IF(Table13[[#This Row],[Days to Ship]]&lt;=1, "Fast", IF(Table13[[#This Row],[Days to Ship]]&lt;=3, "Meduim", "High"))</f>
        <v>Meduim</v>
      </c>
      <c r="W621" s="1">
        <v>75146</v>
      </c>
      <c r="X621" s="1" t="s">
        <v>32</v>
      </c>
      <c r="Y621" s="1" t="s">
        <v>519</v>
      </c>
      <c r="Z621" s="1" t="s">
        <v>112</v>
      </c>
      <c r="AA621" s="1" t="s">
        <v>2244</v>
      </c>
      <c r="AB621" s="1" t="s">
        <v>58</v>
      </c>
      <c r="AC621" s="1" t="s">
        <v>83</v>
      </c>
      <c r="AD621" s="1" t="s">
        <v>51</v>
      </c>
      <c r="AE621" s="1" t="s">
        <v>26</v>
      </c>
      <c r="AF621" s="1"/>
      <c r="AK621" s="1"/>
    </row>
    <row r="622" spans="1:37" x14ac:dyDescent="0.35">
      <c r="A622" s="1">
        <v>1108</v>
      </c>
      <c r="B622" s="1" t="str">
        <f>VLOOKUP(Table13[[#This Row],[Customer ID]],'Customer Lookup'!A:B,2,)</f>
        <v>Dwight Bishop</v>
      </c>
      <c r="C622" s="1">
        <v>86409</v>
      </c>
      <c r="D622" s="1" t="str">
        <f>_xlfn.XLOOKUP(Table13[[#This Row],[Product Sub-Category]],'Product Lookup'!A:A,'Product Lookup'!B:B)</f>
        <v>Telephones</v>
      </c>
      <c r="E622" s="1">
        <v>8</v>
      </c>
      <c r="F622" s="4">
        <v>65.989999999999995</v>
      </c>
      <c r="G622" s="4">
        <f>Table13[[#This Row],[Unit Price]]*Table13[[#This Row],[Quantity ordered]]</f>
        <v>527.91999999999996</v>
      </c>
      <c r="H622" s="1">
        <v>0.05</v>
      </c>
      <c r="I622" s="5">
        <v>0.05</v>
      </c>
      <c r="J6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2" s="6">
        <f>Table13[[#This Row],[Total Price(Before Discount)]]*Table13[[#This Row],[Discount]]</f>
        <v>26.396000000000001</v>
      </c>
      <c r="L622" s="6">
        <f>Table13[[#This Row],[Total Price(Before Discount)]]-Table13[[#This Row],[Discount Amount]]</f>
        <v>501.52399999999994</v>
      </c>
      <c r="M622" s="6" t="str">
        <f>IF(Table13[[#This Row],[Total Price(After Discount)]]&gt;=5000, "High Order", "Low order")</f>
        <v>Low order</v>
      </c>
      <c r="N622" s="2">
        <v>42144</v>
      </c>
      <c r="O622" s="2" t="str">
        <f>TEXT(Table13[[#This Row],[Order Date]],"dddd")</f>
        <v>Wednesday</v>
      </c>
      <c r="P622" s="2" t="str">
        <f>TEXT(Table13[[#This Row],[Order Date]],"mmmm")</f>
        <v>May</v>
      </c>
      <c r="Q622" s="2" t="str">
        <f>TEXT(Table13[[#This Row],[Order Date]],"yyyy")</f>
        <v>2015</v>
      </c>
      <c r="R622" s="2" t="str">
        <f>TEXT(Table13[[#This Row],[Order Date]], "mmmm yyyy")</f>
        <v>May 2015</v>
      </c>
      <c r="S622" s="2">
        <v>42145</v>
      </c>
      <c r="T622" s="1" t="s">
        <v>50</v>
      </c>
      <c r="U622" s="1">
        <f>Table13[[#This Row],[Ship Date]]-Table13[[#This Row],[Order Date]]</f>
        <v>1</v>
      </c>
      <c r="V622" s="1" t="str">
        <f>IF(Table13[[#This Row],[Days to Ship]]&lt;=1, "Fast", IF(Table13[[#This Row],[Days to Ship]]&lt;=3, "Meduim", "High"))</f>
        <v>Fast</v>
      </c>
      <c r="W622" s="1">
        <v>75146</v>
      </c>
      <c r="X622" s="1" t="s">
        <v>22</v>
      </c>
      <c r="Y622" s="1" t="s">
        <v>519</v>
      </c>
      <c r="Z622" s="1" t="s">
        <v>112</v>
      </c>
      <c r="AA622" s="1" t="s">
        <v>2244</v>
      </c>
      <c r="AB622" s="1" t="s">
        <v>73</v>
      </c>
      <c r="AC622" s="1" t="s">
        <v>2234</v>
      </c>
      <c r="AD622" s="1" t="s">
        <v>51</v>
      </c>
      <c r="AE622" s="1" t="s">
        <v>53</v>
      </c>
      <c r="AF622" s="1"/>
      <c r="AK622" s="1"/>
    </row>
    <row r="623" spans="1:37" x14ac:dyDescent="0.35">
      <c r="A623" s="1">
        <v>1109</v>
      </c>
      <c r="B623" s="1" t="str">
        <f>VLOOKUP(Table13[[#This Row],[Customer ID]],'Customer Lookup'!A:B,2,)</f>
        <v>Dennis Welch</v>
      </c>
      <c r="C623" s="1">
        <v>86410</v>
      </c>
      <c r="D623" s="1" t="str">
        <f>_xlfn.XLOOKUP(Table13[[#This Row],[Product Sub-Category]],'Product Lookup'!A:A,'Product Lookup'!B:B)</f>
        <v>Furnishings</v>
      </c>
      <c r="E623" s="1">
        <v>13</v>
      </c>
      <c r="F623" s="4">
        <v>8.3699999999999992</v>
      </c>
      <c r="G623" s="4">
        <f>Table13[[#This Row],[Unit Price]]*Table13[[#This Row],[Quantity ordered]]</f>
        <v>108.80999999999999</v>
      </c>
      <c r="H623" s="1">
        <v>0.05</v>
      </c>
      <c r="I623" s="5">
        <v>0.05</v>
      </c>
      <c r="J6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3" s="6">
        <f>Table13[[#This Row],[Total Price(Before Discount)]]*Table13[[#This Row],[Discount]]</f>
        <v>5.4405000000000001</v>
      </c>
      <c r="L623" s="6">
        <f>Table13[[#This Row],[Total Price(Before Discount)]]-Table13[[#This Row],[Discount Amount]]</f>
        <v>103.36949999999999</v>
      </c>
      <c r="M623" s="6" t="str">
        <f>IF(Table13[[#This Row],[Total Price(After Discount)]]&gt;=5000, "High Order", "Low order")</f>
        <v>Low order</v>
      </c>
      <c r="N623" s="2">
        <v>42184</v>
      </c>
      <c r="O623" s="2" t="str">
        <f>TEXT(Table13[[#This Row],[Order Date]],"dddd")</f>
        <v>Monday</v>
      </c>
      <c r="P623" s="2" t="str">
        <f>TEXT(Table13[[#This Row],[Order Date]],"mmmm")</f>
        <v>June</v>
      </c>
      <c r="Q623" s="2" t="str">
        <f>TEXT(Table13[[#This Row],[Order Date]],"yyyy")</f>
        <v>2015</v>
      </c>
      <c r="R623" s="2" t="str">
        <f>TEXT(Table13[[#This Row],[Order Date]], "mmmm yyyy")</f>
        <v>June 2015</v>
      </c>
      <c r="S623" s="2">
        <v>42184</v>
      </c>
      <c r="T623" s="1" t="s">
        <v>50</v>
      </c>
      <c r="U623" s="1">
        <f>Table13[[#This Row],[Ship Date]]-Table13[[#This Row],[Order Date]]</f>
        <v>0</v>
      </c>
      <c r="V623" s="1" t="str">
        <f>IF(Table13[[#This Row],[Days to Ship]]&lt;=1, "Fast", IF(Table13[[#This Row],[Days to Ship]]&lt;=3, "Meduim", "High"))</f>
        <v>Fast</v>
      </c>
      <c r="W623" s="1">
        <v>78041</v>
      </c>
      <c r="X623" s="1" t="s">
        <v>32</v>
      </c>
      <c r="Y623" s="1" t="s">
        <v>520</v>
      </c>
      <c r="Z623" s="1" t="s">
        <v>112</v>
      </c>
      <c r="AA623" s="1" t="s">
        <v>1097</v>
      </c>
      <c r="AB623" s="1" t="s">
        <v>34</v>
      </c>
      <c r="AC623" s="1" t="s">
        <v>52</v>
      </c>
      <c r="AD623" s="1" t="s">
        <v>104</v>
      </c>
      <c r="AE623" s="1" t="s">
        <v>178</v>
      </c>
      <c r="AF623" s="1"/>
      <c r="AK623" s="1"/>
    </row>
    <row r="624" spans="1:37" x14ac:dyDescent="0.35">
      <c r="A624" s="1">
        <v>1112</v>
      </c>
      <c r="B624" s="1" t="str">
        <f>VLOOKUP(Table13[[#This Row],[Customer ID]],'Customer Lookup'!A:B,2,)</f>
        <v>Luis Kerr</v>
      </c>
      <c r="C624" s="1">
        <v>90832</v>
      </c>
      <c r="D624" s="1" t="str">
        <f>_xlfn.XLOOKUP(Table13[[#This Row],[Product Sub-Category]],'Product Lookup'!A:A,'Product Lookup'!B:B)</f>
        <v>Bookcases</v>
      </c>
      <c r="E624" s="1">
        <v>12</v>
      </c>
      <c r="F624" s="4">
        <v>300.98</v>
      </c>
      <c r="G624" s="4">
        <f>Table13[[#This Row],[Unit Price]]*Table13[[#This Row],[Quantity ordered]]</f>
        <v>3611.76</v>
      </c>
      <c r="H624" s="1">
        <v>0.1</v>
      </c>
      <c r="I624" s="5">
        <v>0.1</v>
      </c>
      <c r="J6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24" s="6">
        <f>Table13[[#This Row],[Total Price(Before Discount)]]*Table13[[#This Row],[Discount]]</f>
        <v>361.17600000000004</v>
      </c>
      <c r="L624" s="6">
        <f>Table13[[#This Row],[Total Price(Before Discount)]]-Table13[[#This Row],[Discount Amount]]</f>
        <v>3250.5840000000003</v>
      </c>
      <c r="M624" s="6" t="str">
        <f>IF(Table13[[#This Row],[Total Price(After Discount)]]&gt;=5000, "High Order", "Low order")</f>
        <v>Low order</v>
      </c>
      <c r="N624" s="2">
        <v>42096</v>
      </c>
      <c r="O624" s="2" t="str">
        <f>TEXT(Table13[[#This Row],[Order Date]],"dddd")</f>
        <v>Thursday</v>
      </c>
      <c r="P624" s="2" t="str">
        <f>TEXT(Table13[[#This Row],[Order Date]],"mmmm")</f>
        <v>April</v>
      </c>
      <c r="Q624" s="2" t="str">
        <f>TEXT(Table13[[#This Row],[Order Date]],"yyyy")</f>
        <v>2015</v>
      </c>
      <c r="R624" s="2" t="str">
        <f>TEXT(Table13[[#This Row],[Order Date]], "mmmm yyyy")</f>
        <v>April 2015</v>
      </c>
      <c r="S624" s="2">
        <v>42098</v>
      </c>
      <c r="T624" s="1" t="s">
        <v>31</v>
      </c>
      <c r="U624" s="1">
        <f>Table13[[#This Row],[Ship Date]]-Table13[[#This Row],[Order Date]]</f>
        <v>2</v>
      </c>
      <c r="V624" s="1" t="str">
        <f>IF(Table13[[#This Row],[Days to Ship]]&lt;=1, "Fast", IF(Table13[[#This Row],[Days to Ship]]&lt;=3, "Meduim", "High"))</f>
        <v>Meduim</v>
      </c>
      <c r="W624" s="1">
        <v>92399</v>
      </c>
      <c r="X624" s="1" t="s">
        <v>22</v>
      </c>
      <c r="Y624" s="1" t="s">
        <v>522</v>
      </c>
      <c r="Z624" s="1" t="s">
        <v>37</v>
      </c>
      <c r="AA624" s="1" t="s">
        <v>1097</v>
      </c>
      <c r="AB624" s="1" t="s">
        <v>34</v>
      </c>
      <c r="AC624" s="1" t="s">
        <v>151</v>
      </c>
      <c r="AD624" s="1" t="s">
        <v>81</v>
      </c>
      <c r="AE624" s="1" t="s">
        <v>108</v>
      </c>
      <c r="AF624" s="1"/>
      <c r="AK624" s="1"/>
    </row>
    <row r="625" spans="1:37" x14ac:dyDescent="0.35">
      <c r="A625" s="1">
        <v>1112</v>
      </c>
      <c r="B625" s="1" t="str">
        <f>VLOOKUP(Table13[[#This Row],[Customer ID]],'Customer Lookup'!A:B,2,)</f>
        <v>Luis Kerr</v>
      </c>
      <c r="C625" s="1">
        <v>90832</v>
      </c>
      <c r="D625" s="1" t="str">
        <f>_xlfn.XLOOKUP(Table13[[#This Row],[Product Sub-Category]],'Product Lookup'!A:A,'Product Lookup'!B:B)</f>
        <v>Office Machines</v>
      </c>
      <c r="E625" s="1">
        <v>2</v>
      </c>
      <c r="F625" s="4">
        <v>2550.14</v>
      </c>
      <c r="G625" s="4">
        <f>Table13[[#This Row],[Unit Price]]*Table13[[#This Row],[Quantity ordered]]</f>
        <v>5100.28</v>
      </c>
      <c r="H625" s="1">
        <v>0.15</v>
      </c>
      <c r="I625" s="5">
        <v>0.15</v>
      </c>
      <c r="J6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625" s="6">
        <f>Table13[[#This Row],[Total Price(Before Discount)]]*Table13[[#This Row],[Discount]]</f>
        <v>765.04199999999992</v>
      </c>
      <c r="L625" s="6">
        <f>Table13[[#This Row],[Total Price(Before Discount)]]-Table13[[#This Row],[Discount Amount]]</f>
        <v>4335.2379999999994</v>
      </c>
      <c r="M625" s="6" t="str">
        <f>IF(Table13[[#This Row],[Total Price(After Discount)]]&gt;=5000, "High Order", "Low order")</f>
        <v>Low order</v>
      </c>
      <c r="N625" s="2">
        <v>42096</v>
      </c>
      <c r="O625" s="2" t="str">
        <f>TEXT(Table13[[#This Row],[Order Date]],"dddd")</f>
        <v>Thursday</v>
      </c>
      <c r="P625" s="2" t="str">
        <f>TEXT(Table13[[#This Row],[Order Date]],"mmmm")</f>
        <v>April</v>
      </c>
      <c r="Q625" s="2" t="str">
        <f>TEXT(Table13[[#This Row],[Order Date]],"yyyy")</f>
        <v>2015</v>
      </c>
      <c r="R625" s="2" t="str">
        <f>TEXT(Table13[[#This Row],[Order Date]], "mmmm yyyy")</f>
        <v>April 2015</v>
      </c>
      <c r="S625" s="2">
        <v>42098</v>
      </c>
      <c r="T625" s="1" t="s">
        <v>31</v>
      </c>
      <c r="U625" s="1">
        <f>Table13[[#This Row],[Ship Date]]-Table13[[#This Row],[Order Date]]</f>
        <v>2</v>
      </c>
      <c r="V625" s="1" t="str">
        <f>IF(Table13[[#This Row],[Days to Ship]]&lt;=1, "Fast", IF(Table13[[#This Row],[Days to Ship]]&lt;=3, "Meduim", "High"))</f>
        <v>Meduim</v>
      </c>
      <c r="W625" s="1">
        <v>92399</v>
      </c>
      <c r="X625" s="1" t="s">
        <v>22</v>
      </c>
      <c r="Y625" s="1" t="s">
        <v>522</v>
      </c>
      <c r="Z625" s="1" t="s">
        <v>37</v>
      </c>
      <c r="AA625" s="1" t="s">
        <v>1097</v>
      </c>
      <c r="AB625" s="1" t="s">
        <v>73</v>
      </c>
      <c r="AC625" s="1" t="s">
        <v>74</v>
      </c>
      <c r="AD625" s="1" t="s">
        <v>81</v>
      </c>
      <c r="AE625" s="1" t="s">
        <v>36</v>
      </c>
      <c r="AF625" s="1"/>
      <c r="AK625" s="1"/>
    </row>
    <row r="626" spans="1:37" x14ac:dyDescent="0.35">
      <c r="A626" s="1">
        <v>1113</v>
      </c>
      <c r="B626" s="1" t="str">
        <f>VLOOKUP(Table13[[#This Row],[Customer ID]],'Customer Lookup'!A:B,2,)</f>
        <v>Julia Reynolds</v>
      </c>
      <c r="C626" s="1">
        <v>90833</v>
      </c>
      <c r="D626" s="1" t="str">
        <f>_xlfn.XLOOKUP(Table13[[#This Row],[Product Sub-Category]],'Product Lookup'!A:A,'Product Lookup'!B:B)</f>
        <v>Labels</v>
      </c>
      <c r="E626" s="1">
        <v>14</v>
      </c>
      <c r="F626" s="4">
        <v>2.89</v>
      </c>
      <c r="G626" s="4">
        <f>Table13[[#This Row],[Unit Price]]*Table13[[#This Row],[Quantity ordered]]</f>
        <v>40.46</v>
      </c>
      <c r="H626" s="1">
        <v>0.05</v>
      </c>
      <c r="I626" s="5">
        <v>0.05</v>
      </c>
      <c r="J6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6" s="6">
        <f>Table13[[#This Row],[Total Price(Before Discount)]]*Table13[[#This Row],[Discount]]</f>
        <v>2.0230000000000001</v>
      </c>
      <c r="L626" s="6">
        <f>Table13[[#This Row],[Total Price(Before Discount)]]-Table13[[#This Row],[Discount Amount]]</f>
        <v>38.436999999999998</v>
      </c>
      <c r="M626" s="6" t="str">
        <f>IF(Table13[[#This Row],[Total Price(After Discount)]]&gt;=5000, "High Order", "Low order")</f>
        <v>Low order</v>
      </c>
      <c r="N626" s="2">
        <v>42100</v>
      </c>
      <c r="O626" s="2" t="str">
        <f>TEXT(Table13[[#This Row],[Order Date]],"dddd")</f>
        <v>Monday</v>
      </c>
      <c r="P626" s="2" t="str">
        <f>TEXT(Table13[[#This Row],[Order Date]],"mmmm")</f>
        <v>April</v>
      </c>
      <c r="Q626" s="2" t="str">
        <f>TEXT(Table13[[#This Row],[Order Date]],"yyyy")</f>
        <v>2015</v>
      </c>
      <c r="R626" s="2" t="str">
        <f>TEXT(Table13[[#This Row],[Order Date]], "mmmm yyyy")</f>
        <v>April 2015</v>
      </c>
      <c r="S626" s="2">
        <v>42101</v>
      </c>
      <c r="T626" s="1" t="s">
        <v>41</v>
      </c>
      <c r="U626" s="1">
        <f>Table13[[#This Row],[Ship Date]]-Table13[[#This Row],[Order Date]]</f>
        <v>1</v>
      </c>
      <c r="V626" s="1" t="str">
        <f>IF(Table13[[#This Row],[Days to Ship]]&lt;=1, "Fast", IF(Table13[[#This Row],[Days to Ship]]&lt;=3, "Meduim", "High"))</f>
        <v>Fast</v>
      </c>
      <c r="W626" s="1">
        <v>80004</v>
      </c>
      <c r="X626" s="1" t="s">
        <v>32</v>
      </c>
      <c r="Y626" s="1" t="s">
        <v>523</v>
      </c>
      <c r="Z626" s="1" t="s">
        <v>194</v>
      </c>
      <c r="AA626" s="1" t="s">
        <v>1097</v>
      </c>
      <c r="AB626" s="1" t="s">
        <v>58</v>
      </c>
      <c r="AC626" s="1" t="s">
        <v>116</v>
      </c>
      <c r="AD626" s="1" t="s">
        <v>81</v>
      </c>
      <c r="AE626" s="1" t="s">
        <v>53</v>
      </c>
      <c r="AF626" s="1"/>
      <c r="AK626" s="1"/>
    </row>
    <row r="627" spans="1:37" x14ac:dyDescent="0.35">
      <c r="A627" s="1">
        <v>1113</v>
      </c>
      <c r="B627" s="1" t="str">
        <f>VLOOKUP(Table13[[#This Row],[Customer ID]],'Customer Lookup'!A:B,2,)</f>
        <v>Julia Reynolds</v>
      </c>
      <c r="C627" s="1">
        <v>90833</v>
      </c>
      <c r="D627" s="1" t="str">
        <f>_xlfn.XLOOKUP(Table13[[#This Row],[Product Sub-Category]],'Product Lookup'!A:A,'Product Lookup'!B:B)</f>
        <v>Telephones</v>
      </c>
      <c r="E627" s="1">
        <v>5</v>
      </c>
      <c r="F627" s="4">
        <v>55.99</v>
      </c>
      <c r="G627" s="4">
        <f>Table13[[#This Row],[Unit Price]]*Table13[[#This Row],[Quantity ordered]]</f>
        <v>279.95</v>
      </c>
      <c r="H627" s="1">
        <v>0.05</v>
      </c>
      <c r="I627" s="5">
        <v>0.05</v>
      </c>
      <c r="J6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7" s="6">
        <f>Table13[[#This Row],[Total Price(Before Discount)]]*Table13[[#This Row],[Discount]]</f>
        <v>13.9975</v>
      </c>
      <c r="L627" s="6">
        <f>Table13[[#This Row],[Total Price(Before Discount)]]-Table13[[#This Row],[Discount Amount]]</f>
        <v>265.95249999999999</v>
      </c>
      <c r="M627" s="6" t="str">
        <f>IF(Table13[[#This Row],[Total Price(After Discount)]]&gt;=5000, "High Order", "Low order")</f>
        <v>Low order</v>
      </c>
      <c r="N627" s="2">
        <v>42100</v>
      </c>
      <c r="O627" s="2" t="str">
        <f>TEXT(Table13[[#This Row],[Order Date]],"dddd")</f>
        <v>Monday</v>
      </c>
      <c r="P627" s="2" t="str">
        <f>TEXT(Table13[[#This Row],[Order Date]],"mmmm")</f>
        <v>April</v>
      </c>
      <c r="Q627" s="2" t="str">
        <f>TEXT(Table13[[#This Row],[Order Date]],"yyyy")</f>
        <v>2015</v>
      </c>
      <c r="R627" s="2" t="str">
        <f>TEXT(Table13[[#This Row],[Order Date]], "mmmm yyyy")</f>
        <v>April 2015</v>
      </c>
      <c r="S627" s="2">
        <v>42102</v>
      </c>
      <c r="T627" s="1" t="s">
        <v>41</v>
      </c>
      <c r="U627" s="1">
        <f>Table13[[#This Row],[Ship Date]]-Table13[[#This Row],[Order Date]]</f>
        <v>2</v>
      </c>
      <c r="V627" s="1" t="str">
        <f>IF(Table13[[#This Row],[Days to Ship]]&lt;=1, "Fast", IF(Table13[[#This Row],[Days to Ship]]&lt;=3, "Meduim", "High"))</f>
        <v>Meduim</v>
      </c>
      <c r="W627" s="1">
        <v>80004</v>
      </c>
      <c r="X627" s="1" t="s">
        <v>32</v>
      </c>
      <c r="Y627" s="1" t="s">
        <v>523</v>
      </c>
      <c r="Z627" s="1" t="s">
        <v>194</v>
      </c>
      <c r="AA627" s="1" t="s">
        <v>1097</v>
      </c>
      <c r="AB627" s="1" t="s">
        <v>73</v>
      </c>
      <c r="AC627" s="1" t="s">
        <v>2234</v>
      </c>
      <c r="AD627" s="1" t="s">
        <v>81</v>
      </c>
      <c r="AE627" s="1" t="s">
        <v>44</v>
      </c>
      <c r="AF627" s="1"/>
      <c r="AK627" s="1"/>
    </row>
    <row r="628" spans="1:37" x14ac:dyDescent="0.35">
      <c r="A628" s="1">
        <v>1117</v>
      </c>
      <c r="B628" s="1" t="str">
        <f>VLOOKUP(Table13[[#This Row],[Customer ID]],'Customer Lookup'!A:B,2,)</f>
        <v>Samantha Koch</v>
      </c>
      <c r="C628" s="1">
        <v>86768</v>
      </c>
      <c r="D628" s="1" t="str">
        <f>_xlfn.XLOOKUP(Table13[[#This Row],[Product Sub-Category]],'Product Lookup'!A:A,'Product Lookup'!B:B)</f>
        <v>Storage</v>
      </c>
      <c r="E628" s="1">
        <v>4</v>
      </c>
      <c r="F628" s="4">
        <v>64.650000000000006</v>
      </c>
      <c r="G628" s="4">
        <f>Table13[[#This Row],[Unit Price]]*Table13[[#This Row],[Quantity ordered]]</f>
        <v>258.60000000000002</v>
      </c>
      <c r="H628" s="1">
        <v>0.05</v>
      </c>
      <c r="I628" s="5">
        <v>0.05</v>
      </c>
      <c r="J6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8" s="6">
        <f>Table13[[#This Row],[Total Price(Before Discount)]]*Table13[[#This Row],[Discount]]</f>
        <v>12.930000000000001</v>
      </c>
      <c r="L628" s="6">
        <f>Table13[[#This Row],[Total Price(Before Discount)]]-Table13[[#This Row],[Discount Amount]]</f>
        <v>245.67000000000002</v>
      </c>
      <c r="M628" s="6" t="str">
        <f>IF(Table13[[#This Row],[Total Price(After Discount)]]&gt;=5000, "High Order", "Low order")</f>
        <v>Low order</v>
      </c>
      <c r="N628" s="2">
        <v>42040</v>
      </c>
      <c r="O628" s="2" t="str">
        <f>TEXT(Table13[[#This Row],[Order Date]],"dddd")</f>
        <v>Thursday</v>
      </c>
      <c r="P628" s="2" t="str">
        <f>TEXT(Table13[[#This Row],[Order Date]],"mmmm")</f>
        <v>February</v>
      </c>
      <c r="Q628" s="2" t="str">
        <f>TEXT(Table13[[#This Row],[Order Date]],"yyyy")</f>
        <v>2015</v>
      </c>
      <c r="R628" s="2" t="str">
        <f>TEXT(Table13[[#This Row],[Order Date]], "mmmm yyyy")</f>
        <v>February 2015</v>
      </c>
      <c r="S628" s="2">
        <v>42041</v>
      </c>
      <c r="T628" s="1" t="s">
        <v>31</v>
      </c>
      <c r="U628" s="1">
        <f>Table13[[#This Row],[Ship Date]]-Table13[[#This Row],[Order Date]]</f>
        <v>1</v>
      </c>
      <c r="V628" s="1" t="str">
        <f>IF(Table13[[#This Row],[Days to Ship]]&lt;=1, "Fast", IF(Table13[[#This Row],[Days to Ship]]&lt;=3, "Meduim", "High"))</f>
        <v>Fast</v>
      </c>
      <c r="W628" s="1">
        <v>85705</v>
      </c>
      <c r="X628" s="1" t="s">
        <v>32</v>
      </c>
      <c r="Y628" s="1" t="s">
        <v>524</v>
      </c>
      <c r="Z628" s="1" t="s">
        <v>250</v>
      </c>
      <c r="AA628" s="1" t="s">
        <v>1097</v>
      </c>
      <c r="AB628" s="1" t="s">
        <v>58</v>
      </c>
      <c r="AC628" s="1" t="s">
        <v>119</v>
      </c>
      <c r="AD628" s="1" t="s">
        <v>42</v>
      </c>
      <c r="AE628" s="1" t="s">
        <v>178</v>
      </c>
      <c r="AF628" s="1"/>
      <c r="AK628" s="1"/>
    </row>
    <row r="629" spans="1:37" x14ac:dyDescent="0.35">
      <c r="A629" s="1">
        <v>1121</v>
      </c>
      <c r="B629" s="1" t="str">
        <f>VLOOKUP(Table13[[#This Row],[Customer ID]],'Customer Lookup'!A:B,2,)</f>
        <v>Tonya Proctor</v>
      </c>
      <c r="C629" s="1">
        <v>86767</v>
      </c>
      <c r="D629" s="1" t="str">
        <f>_xlfn.XLOOKUP(Table13[[#This Row],[Product Sub-Category]],'Product Lookup'!A:A,'Product Lookup'!B:B)</f>
        <v>Paper</v>
      </c>
      <c r="E629" s="1">
        <v>8</v>
      </c>
      <c r="F629" s="4">
        <v>19.98</v>
      </c>
      <c r="G629" s="4">
        <f>Table13[[#This Row],[Unit Price]]*Table13[[#This Row],[Quantity ordered]]</f>
        <v>159.84</v>
      </c>
      <c r="H629" s="1">
        <v>0.05</v>
      </c>
      <c r="I629" s="5">
        <v>0.05</v>
      </c>
      <c r="J6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9" s="6">
        <f>Table13[[#This Row],[Total Price(Before Discount)]]*Table13[[#This Row],[Discount]]</f>
        <v>7.9920000000000009</v>
      </c>
      <c r="L629" s="6">
        <f>Table13[[#This Row],[Total Price(Before Discount)]]-Table13[[#This Row],[Discount Amount]]</f>
        <v>151.84800000000001</v>
      </c>
      <c r="M629" s="6" t="str">
        <f>IF(Table13[[#This Row],[Total Price(After Discount)]]&gt;=5000, "High Order", "Low order")</f>
        <v>Low order</v>
      </c>
      <c r="N629" s="2">
        <v>42042</v>
      </c>
      <c r="O629" s="2" t="str">
        <f>TEXT(Table13[[#This Row],[Order Date]],"dddd")</f>
        <v>Saturday</v>
      </c>
      <c r="P629" s="2" t="str">
        <f>TEXT(Table13[[#This Row],[Order Date]],"mmmm")</f>
        <v>February</v>
      </c>
      <c r="Q629" s="2" t="str">
        <f>TEXT(Table13[[#This Row],[Order Date]],"yyyy")</f>
        <v>2015</v>
      </c>
      <c r="R629" s="2" t="str">
        <f>TEXT(Table13[[#This Row],[Order Date]], "mmmm yyyy")</f>
        <v>February 2015</v>
      </c>
      <c r="S629" s="2">
        <v>42049</v>
      </c>
      <c r="T629" s="1" t="s">
        <v>98</v>
      </c>
      <c r="U629" s="1">
        <f>Table13[[#This Row],[Ship Date]]-Table13[[#This Row],[Order Date]]</f>
        <v>7</v>
      </c>
      <c r="V629" s="1" t="str">
        <f>IF(Table13[[#This Row],[Days to Ship]]&lt;=1, "Fast", IF(Table13[[#This Row],[Days to Ship]]&lt;=3, "Meduim", "High"))</f>
        <v>High</v>
      </c>
      <c r="W629" s="1">
        <v>92592</v>
      </c>
      <c r="X629" s="1" t="s">
        <v>32</v>
      </c>
      <c r="Y629" s="1" t="s">
        <v>525</v>
      </c>
      <c r="Z629" s="1" t="s">
        <v>37</v>
      </c>
      <c r="AA629" s="1" t="s">
        <v>1097</v>
      </c>
      <c r="AB629" s="1" t="s">
        <v>58</v>
      </c>
      <c r="AC629" s="1" t="s">
        <v>83</v>
      </c>
      <c r="AD629" s="1" t="s">
        <v>104</v>
      </c>
      <c r="AE629" s="1" t="s">
        <v>53</v>
      </c>
      <c r="AF629" s="1"/>
      <c r="AK629" s="1"/>
    </row>
    <row r="630" spans="1:37" x14ac:dyDescent="0.35">
      <c r="A630" s="1">
        <v>1121</v>
      </c>
      <c r="B630" s="1" t="str">
        <f>VLOOKUP(Table13[[#This Row],[Customer ID]],'Customer Lookup'!A:B,2,)</f>
        <v>Tonya Proctor</v>
      </c>
      <c r="C630" s="1">
        <v>86767</v>
      </c>
      <c r="D630" s="1" t="str">
        <f>_xlfn.XLOOKUP(Table13[[#This Row],[Product Sub-Category]],'Product Lookup'!A:A,'Product Lookup'!B:B)</f>
        <v>Telephones</v>
      </c>
      <c r="E630" s="1">
        <v>7</v>
      </c>
      <c r="F630" s="4">
        <v>125.99</v>
      </c>
      <c r="G630" s="4">
        <f>Table13[[#This Row],[Unit Price]]*Table13[[#This Row],[Quantity ordered]]</f>
        <v>881.93</v>
      </c>
      <c r="H630" s="1">
        <v>0.1</v>
      </c>
      <c r="I630" s="5">
        <v>0.1</v>
      </c>
      <c r="J6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30" s="6">
        <f>Table13[[#This Row],[Total Price(Before Discount)]]*Table13[[#This Row],[Discount]]</f>
        <v>88.192999999999998</v>
      </c>
      <c r="L630" s="6">
        <f>Table13[[#This Row],[Total Price(Before Discount)]]-Table13[[#This Row],[Discount Amount]]</f>
        <v>793.73699999999997</v>
      </c>
      <c r="M630" s="6" t="str">
        <f>IF(Table13[[#This Row],[Total Price(After Discount)]]&gt;=5000, "High Order", "Low order")</f>
        <v>Low order</v>
      </c>
      <c r="N630" s="2">
        <v>42042</v>
      </c>
      <c r="O630" s="2" t="str">
        <f>TEXT(Table13[[#This Row],[Order Date]],"dddd")</f>
        <v>Saturday</v>
      </c>
      <c r="P630" s="2" t="str">
        <f>TEXT(Table13[[#This Row],[Order Date]],"mmmm")</f>
        <v>February</v>
      </c>
      <c r="Q630" s="2" t="str">
        <f>TEXT(Table13[[#This Row],[Order Date]],"yyyy")</f>
        <v>2015</v>
      </c>
      <c r="R630" s="2" t="str">
        <f>TEXT(Table13[[#This Row],[Order Date]], "mmmm yyyy")</f>
        <v>February 2015</v>
      </c>
      <c r="S630" s="2">
        <v>42044</v>
      </c>
      <c r="T630" s="1" t="s">
        <v>98</v>
      </c>
      <c r="U630" s="1">
        <f>Table13[[#This Row],[Ship Date]]-Table13[[#This Row],[Order Date]]</f>
        <v>2</v>
      </c>
      <c r="V630" s="1" t="str">
        <f>IF(Table13[[#This Row],[Days to Ship]]&lt;=1, "Fast", IF(Table13[[#This Row],[Days to Ship]]&lt;=3, "Meduim", "High"))</f>
        <v>Meduim</v>
      </c>
      <c r="W630" s="1">
        <v>92592</v>
      </c>
      <c r="X630" s="1" t="s">
        <v>32</v>
      </c>
      <c r="Y630" s="1" t="s">
        <v>525</v>
      </c>
      <c r="Z630" s="1" t="s">
        <v>37</v>
      </c>
      <c r="AA630" s="1" t="s">
        <v>1097</v>
      </c>
      <c r="AB630" s="1" t="s">
        <v>73</v>
      </c>
      <c r="AC630" s="1" t="s">
        <v>2234</v>
      </c>
      <c r="AD630" s="1" t="s">
        <v>104</v>
      </c>
      <c r="AE630" s="1" t="s">
        <v>53</v>
      </c>
      <c r="AF630" s="1"/>
      <c r="AK630" s="1"/>
    </row>
    <row r="631" spans="1:37" x14ac:dyDescent="0.35">
      <c r="A631" s="1">
        <v>1123</v>
      </c>
      <c r="B631" s="1" t="str">
        <f>VLOOKUP(Table13[[#This Row],[Customer ID]],'Customer Lookup'!A:B,2,)</f>
        <v>Peggy Lanier</v>
      </c>
      <c r="C631" s="1">
        <v>87015</v>
      </c>
      <c r="D631" s="1" t="str">
        <f>_xlfn.XLOOKUP(Table13[[#This Row],[Product Sub-Category]],'Product Lookup'!A:A,'Product Lookup'!B:B)</f>
        <v>Binders</v>
      </c>
      <c r="E631" s="1">
        <v>14</v>
      </c>
      <c r="F631" s="4">
        <v>7.3</v>
      </c>
      <c r="G631" s="4">
        <f>Table13[[#This Row],[Unit Price]]*Table13[[#This Row],[Quantity ordered]]</f>
        <v>102.2</v>
      </c>
      <c r="H631" s="1">
        <v>0.05</v>
      </c>
      <c r="I631" s="5">
        <v>0.05</v>
      </c>
      <c r="J6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1" s="6">
        <f>Table13[[#This Row],[Total Price(Before Discount)]]*Table13[[#This Row],[Discount]]</f>
        <v>5.1100000000000003</v>
      </c>
      <c r="L631" s="6">
        <f>Table13[[#This Row],[Total Price(Before Discount)]]-Table13[[#This Row],[Discount Amount]]</f>
        <v>97.09</v>
      </c>
      <c r="M631" s="6" t="str">
        <f>IF(Table13[[#This Row],[Total Price(After Discount)]]&gt;=5000, "High Order", "Low order")</f>
        <v>Low order</v>
      </c>
      <c r="N631" s="2">
        <v>42078</v>
      </c>
      <c r="O631" s="2" t="str">
        <f>TEXT(Table13[[#This Row],[Order Date]],"dddd")</f>
        <v>Sunday</v>
      </c>
      <c r="P631" s="2" t="str">
        <f>TEXT(Table13[[#This Row],[Order Date]],"mmmm")</f>
        <v>March</v>
      </c>
      <c r="Q631" s="2" t="str">
        <f>TEXT(Table13[[#This Row],[Order Date]],"yyyy")</f>
        <v>2015</v>
      </c>
      <c r="R631" s="2" t="str">
        <f>TEXT(Table13[[#This Row],[Order Date]], "mmmm yyyy")</f>
        <v>March 2015</v>
      </c>
      <c r="S631" s="2">
        <v>42081</v>
      </c>
      <c r="T631" s="1" t="s">
        <v>21</v>
      </c>
      <c r="U631" s="1">
        <f>Table13[[#This Row],[Ship Date]]-Table13[[#This Row],[Order Date]]</f>
        <v>3</v>
      </c>
      <c r="V631" s="1" t="str">
        <f>IF(Table13[[#This Row],[Days to Ship]]&lt;=1, "Fast", IF(Table13[[#This Row],[Days to Ship]]&lt;=3, "Meduim", "High"))</f>
        <v>Meduim</v>
      </c>
      <c r="W631" s="1">
        <v>95661</v>
      </c>
      <c r="X631" s="1" t="s">
        <v>32</v>
      </c>
      <c r="Y631" s="1" t="s">
        <v>323</v>
      </c>
      <c r="Z631" s="1" t="s">
        <v>37</v>
      </c>
      <c r="AA631" s="1" t="s">
        <v>1097</v>
      </c>
      <c r="AB631" s="1" t="s">
        <v>58</v>
      </c>
      <c r="AC631" s="1" t="s">
        <v>2236</v>
      </c>
      <c r="AD631" s="1" t="s">
        <v>51</v>
      </c>
      <c r="AE631" s="1" t="s">
        <v>53</v>
      </c>
      <c r="AF631" s="1"/>
      <c r="AK631" s="1"/>
    </row>
    <row r="632" spans="1:37" x14ac:dyDescent="0.35">
      <c r="A632" s="1">
        <v>1123</v>
      </c>
      <c r="B632" s="1" t="str">
        <f>VLOOKUP(Table13[[#This Row],[Customer ID]],'Customer Lookup'!A:B,2,)</f>
        <v>Peggy Lanier</v>
      </c>
      <c r="C632" s="1">
        <v>87016</v>
      </c>
      <c r="D632" s="1" t="str">
        <f>_xlfn.XLOOKUP(Table13[[#This Row],[Product Sub-Category]],'Product Lookup'!A:A,'Product Lookup'!B:B)</f>
        <v>Telephones</v>
      </c>
      <c r="E632" s="1">
        <v>22</v>
      </c>
      <c r="F632" s="4">
        <v>175.99</v>
      </c>
      <c r="G632" s="4">
        <f>Table13[[#This Row],[Unit Price]]*Table13[[#This Row],[Quantity ordered]]</f>
        <v>3871.78</v>
      </c>
      <c r="H632" s="1">
        <v>0.1</v>
      </c>
      <c r="I632" s="5">
        <v>0.1</v>
      </c>
      <c r="J6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32" s="6">
        <f>Table13[[#This Row],[Total Price(Before Discount)]]*Table13[[#This Row],[Discount]]</f>
        <v>387.17800000000005</v>
      </c>
      <c r="L632" s="6">
        <f>Table13[[#This Row],[Total Price(Before Discount)]]-Table13[[#This Row],[Discount Amount]]</f>
        <v>3484.6020000000003</v>
      </c>
      <c r="M632" s="6" t="str">
        <f>IF(Table13[[#This Row],[Total Price(After Discount)]]&gt;=5000, "High Order", "Low order")</f>
        <v>Low order</v>
      </c>
      <c r="N632" s="2">
        <v>42175</v>
      </c>
      <c r="O632" s="2" t="str">
        <f>TEXT(Table13[[#This Row],[Order Date]],"dddd")</f>
        <v>Saturday</v>
      </c>
      <c r="P632" s="2" t="str">
        <f>TEXT(Table13[[#This Row],[Order Date]],"mmmm")</f>
        <v>June</v>
      </c>
      <c r="Q632" s="2" t="str">
        <f>TEXT(Table13[[#This Row],[Order Date]],"yyyy")</f>
        <v>2015</v>
      </c>
      <c r="R632" s="2" t="str">
        <f>TEXT(Table13[[#This Row],[Order Date]], "mmmm yyyy")</f>
        <v>June 2015</v>
      </c>
      <c r="S632" s="2">
        <v>42177</v>
      </c>
      <c r="T632" s="1" t="s">
        <v>21</v>
      </c>
      <c r="U632" s="1">
        <f>Table13[[#This Row],[Ship Date]]-Table13[[#This Row],[Order Date]]</f>
        <v>2</v>
      </c>
      <c r="V632" s="1" t="str">
        <f>IF(Table13[[#This Row],[Days to Ship]]&lt;=1, "Fast", IF(Table13[[#This Row],[Days to Ship]]&lt;=3, "Meduim", "High"))</f>
        <v>Meduim</v>
      </c>
      <c r="W632" s="1">
        <v>95661</v>
      </c>
      <c r="X632" s="1" t="s">
        <v>32</v>
      </c>
      <c r="Y632" s="1" t="s">
        <v>323</v>
      </c>
      <c r="Z632" s="1" t="s">
        <v>37</v>
      </c>
      <c r="AA632" s="1" t="s">
        <v>2243</v>
      </c>
      <c r="AB632" s="1" t="s">
        <v>73</v>
      </c>
      <c r="AC632" s="1" t="s">
        <v>2234</v>
      </c>
      <c r="AD632" s="1" t="s">
        <v>51</v>
      </c>
      <c r="AE632" s="1" t="s">
        <v>53</v>
      </c>
      <c r="AF632" s="1"/>
      <c r="AK632" s="1"/>
    </row>
    <row r="633" spans="1:37" x14ac:dyDescent="0.35">
      <c r="A633" s="1">
        <v>1124</v>
      </c>
      <c r="B633" s="1" t="str">
        <f>VLOOKUP(Table13[[#This Row],[Customer ID]],'Customer Lookup'!A:B,2,)</f>
        <v>Randy Jiang</v>
      </c>
      <c r="C633" s="1">
        <v>87016</v>
      </c>
      <c r="D633" s="1" t="str">
        <f>_xlfn.XLOOKUP(Table13[[#This Row],[Product Sub-Category]],'Product Lookup'!A:A,'Product Lookup'!B:B)</f>
        <v>Bookcases</v>
      </c>
      <c r="E633" s="1">
        <v>18</v>
      </c>
      <c r="F633" s="4">
        <v>160.97999999999999</v>
      </c>
      <c r="G633" s="4">
        <f>Table13[[#This Row],[Unit Price]]*Table13[[#This Row],[Quantity ordered]]</f>
        <v>2897.64</v>
      </c>
      <c r="H633" s="1">
        <v>0.1</v>
      </c>
      <c r="I633" s="5">
        <v>0.1</v>
      </c>
      <c r="J6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33" s="6">
        <f>Table13[[#This Row],[Total Price(Before Discount)]]*Table13[[#This Row],[Discount]]</f>
        <v>289.76400000000001</v>
      </c>
      <c r="L633" s="6">
        <f>Table13[[#This Row],[Total Price(Before Discount)]]-Table13[[#This Row],[Discount Amount]]</f>
        <v>2607.8759999999997</v>
      </c>
      <c r="M633" s="6" t="str">
        <f>IF(Table13[[#This Row],[Total Price(After Discount)]]&gt;=5000, "High Order", "Low order")</f>
        <v>Low order</v>
      </c>
      <c r="N633" s="2">
        <v>42175</v>
      </c>
      <c r="O633" s="2" t="str">
        <f>TEXT(Table13[[#This Row],[Order Date]],"dddd")</f>
        <v>Saturday</v>
      </c>
      <c r="P633" s="2" t="str">
        <f>TEXT(Table13[[#This Row],[Order Date]],"mmmm")</f>
        <v>June</v>
      </c>
      <c r="Q633" s="2" t="str">
        <f>TEXT(Table13[[#This Row],[Order Date]],"yyyy")</f>
        <v>2015</v>
      </c>
      <c r="R633" s="2" t="str">
        <f>TEXT(Table13[[#This Row],[Order Date]], "mmmm yyyy")</f>
        <v>June 2015</v>
      </c>
      <c r="S633" s="2">
        <v>42176</v>
      </c>
      <c r="T633" s="1" t="s">
        <v>21</v>
      </c>
      <c r="U633" s="1">
        <f>Table13[[#This Row],[Ship Date]]-Table13[[#This Row],[Order Date]]</f>
        <v>1</v>
      </c>
      <c r="V633" s="1" t="str">
        <f>IF(Table13[[#This Row],[Days to Ship]]&lt;=1, "Fast", IF(Table13[[#This Row],[Days to Ship]]&lt;=3, "Meduim", "High"))</f>
        <v>Fast</v>
      </c>
      <c r="W633" s="1">
        <v>6360</v>
      </c>
      <c r="X633" s="1" t="s">
        <v>22</v>
      </c>
      <c r="Y633" s="1" t="s">
        <v>526</v>
      </c>
      <c r="Z633" s="1" t="s">
        <v>171</v>
      </c>
      <c r="AA633" s="1" t="s">
        <v>2244</v>
      </c>
      <c r="AB633" s="1" t="s">
        <v>34</v>
      </c>
      <c r="AC633" s="1" t="s">
        <v>151</v>
      </c>
      <c r="AD633" s="1" t="s">
        <v>51</v>
      </c>
      <c r="AE633" s="1" t="s">
        <v>108</v>
      </c>
      <c r="AF633" s="1"/>
      <c r="AK633" s="1"/>
    </row>
    <row r="634" spans="1:37" x14ac:dyDescent="0.35">
      <c r="A634" s="1">
        <v>1127</v>
      </c>
      <c r="B634" s="1" t="str">
        <f>VLOOKUP(Table13[[#This Row],[Customer ID]],'Customer Lookup'!A:B,2,)</f>
        <v>Ray Grady</v>
      </c>
      <c r="C634" s="1">
        <v>87221</v>
      </c>
      <c r="D634" s="1" t="str">
        <f>_xlfn.XLOOKUP(Table13[[#This Row],[Product Sub-Category]],'Product Lookup'!A:A,'Product Lookup'!B:B)</f>
        <v>Appliances</v>
      </c>
      <c r="E634" s="1">
        <v>16</v>
      </c>
      <c r="F634" s="4">
        <v>4.0599999999999996</v>
      </c>
      <c r="G634" s="4">
        <f>Table13[[#This Row],[Unit Price]]*Table13[[#This Row],[Quantity ordered]]</f>
        <v>64.959999999999994</v>
      </c>
      <c r="H634" s="1">
        <v>0.05</v>
      </c>
      <c r="I634" s="5">
        <v>0.05</v>
      </c>
      <c r="J6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4" s="6">
        <f>Table13[[#This Row],[Total Price(Before Discount)]]*Table13[[#This Row],[Discount]]</f>
        <v>3.2479999999999998</v>
      </c>
      <c r="L634" s="6">
        <f>Table13[[#This Row],[Total Price(Before Discount)]]-Table13[[#This Row],[Discount Amount]]</f>
        <v>61.711999999999996</v>
      </c>
      <c r="M634" s="6" t="str">
        <f>IF(Table13[[#This Row],[Total Price(After Discount)]]&gt;=5000, "High Order", "Low order")</f>
        <v>Low order</v>
      </c>
      <c r="N634" s="2">
        <v>42059</v>
      </c>
      <c r="O634" s="2" t="str">
        <f>TEXT(Table13[[#This Row],[Order Date]],"dddd")</f>
        <v>Tuesday</v>
      </c>
      <c r="P634" s="2" t="str">
        <f>TEXT(Table13[[#This Row],[Order Date]],"mmmm")</f>
        <v>February</v>
      </c>
      <c r="Q634" s="2" t="str">
        <f>TEXT(Table13[[#This Row],[Order Date]],"yyyy")</f>
        <v>2015</v>
      </c>
      <c r="R634" s="2" t="str">
        <f>TEXT(Table13[[#This Row],[Order Date]], "mmmm yyyy")</f>
        <v>February 2015</v>
      </c>
      <c r="S634" s="2">
        <v>42061</v>
      </c>
      <c r="T634" s="1" t="s">
        <v>50</v>
      </c>
      <c r="U634" s="1">
        <f>Table13[[#This Row],[Ship Date]]-Table13[[#This Row],[Order Date]]</f>
        <v>2</v>
      </c>
      <c r="V634" s="1" t="str">
        <f>IF(Table13[[#This Row],[Days to Ship]]&lt;=1, "Fast", IF(Table13[[#This Row],[Days to Ship]]&lt;=3, "Meduim", "High"))</f>
        <v>Meduim</v>
      </c>
      <c r="W634" s="1">
        <v>78852</v>
      </c>
      <c r="X634" s="1" t="s">
        <v>32</v>
      </c>
      <c r="Y634" s="1" t="s">
        <v>527</v>
      </c>
      <c r="Z634" s="1" t="s">
        <v>112</v>
      </c>
      <c r="AA634" s="1" t="s">
        <v>2244</v>
      </c>
      <c r="AB634" s="1" t="s">
        <v>58</v>
      </c>
      <c r="AC634" s="1" t="s">
        <v>196</v>
      </c>
      <c r="AD634" s="1" t="s">
        <v>104</v>
      </c>
      <c r="AE634" s="1" t="s">
        <v>53</v>
      </c>
      <c r="AF634" s="1"/>
      <c r="AK634" s="1"/>
    </row>
    <row r="635" spans="1:37" x14ac:dyDescent="0.35">
      <c r="A635" s="1">
        <v>1127</v>
      </c>
      <c r="B635" s="1" t="str">
        <f>VLOOKUP(Table13[[#This Row],[Customer ID]],'Customer Lookup'!A:B,2,)</f>
        <v>Ray Grady</v>
      </c>
      <c r="C635" s="1">
        <v>87222</v>
      </c>
      <c r="D635" s="1" t="str">
        <f>_xlfn.XLOOKUP(Table13[[#This Row],[Product Sub-Category]],'Product Lookup'!A:A,'Product Lookup'!B:B)</f>
        <v>Rubber Bands</v>
      </c>
      <c r="E635" s="1">
        <v>19</v>
      </c>
      <c r="F635" s="4">
        <v>4.71</v>
      </c>
      <c r="G635" s="4">
        <f>Table13[[#This Row],[Unit Price]]*Table13[[#This Row],[Quantity ordered]]</f>
        <v>89.49</v>
      </c>
      <c r="H635" s="1">
        <v>0.05</v>
      </c>
      <c r="I635" s="5">
        <v>0.05</v>
      </c>
      <c r="J6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5" s="6">
        <f>Table13[[#This Row],[Total Price(Before Discount)]]*Table13[[#This Row],[Discount]]</f>
        <v>4.4744999999999999</v>
      </c>
      <c r="L635" s="6">
        <f>Table13[[#This Row],[Total Price(Before Discount)]]-Table13[[#This Row],[Discount Amount]]</f>
        <v>85.015499999999989</v>
      </c>
      <c r="M635" s="6" t="str">
        <f>IF(Table13[[#This Row],[Total Price(After Discount)]]&gt;=5000, "High Order", "Low order")</f>
        <v>Low order</v>
      </c>
      <c r="N635" s="2">
        <v>42177</v>
      </c>
      <c r="O635" s="2" t="str">
        <f>TEXT(Table13[[#This Row],[Order Date]],"dddd")</f>
        <v>Monday</v>
      </c>
      <c r="P635" s="2" t="str">
        <f>TEXT(Table13[[#This Row],[Order Date]],"mmmm")</f>
        <v>June</v>
      </c>
      <c r="Q635" s="2" t="str">
        <f>TEXT(Table13[[#This Row],[Order Date]],"yyyy")</f>
        <v>2015</v>
      </c>
      <c r="R635" s="2" t="str">
        <f>TEXT(Table13[[#This Row],[Order Date]], "mmmm yyyy")</f>
        <v>June 2015</v>
      </c>
      <c r="S635" s="2">
        <v>42181</v>
      </c>
      <c r="T635" s="1" t="s">
        <v>98</v>
      </c>
      <c r="U635" s="1">
        <f>Table13[[#This Row],[Ship Date]]-Table13[[#This Row],[Order Date]]</f>
        <v>4</v>
      </c>
      <c r="V635" s="1" t="str">
        <f>IF(Table13[[#This Row],[Days to Ship]]&lt;=1, "Fast", IF(Table13[[#This Row],[Days to Ship]]&lt;=3, "Meduim", "High"))</f>
        <v>High</v>
      </c>
      <c r="W635" s="1">
        <v>78852</v>
      </c>
      <c r="X635" s="1" t="s">
        <v>32</v>
      </c>
      <c r="Y635" s="1" t="s">
        <v>527</v>
      </c>
      <c r="Z635" s="1" t="s">
        <v>112</v>
      </c>
      <c r="AA635" s="1" t="s">
        <v>2244</v>
      </c>
      <c r="AB635" s="1" t="s">
        <v>58</v>
      </c>
      <c r="AC635" s="1" t="s">
        <v>60</v>
      </c>
      <c r="AD635" s="1" t="s">
        <v>104</v>
      </c>
      <c r="AE635" s="1" t="s">
        <v>26</v>
      </c>
      <c r="AF635" s="1"/>
      <c r="AK635" s="1"/>
    </row>
    <row r="636" spans="1:37" x14ac:dyDescent="0.35">
      <c r="A636" s="1">
        <v>1128</v>
      </c>
      <c r="B636" s="1" t="str">
        <f>VLOOKUP(Table13[[#This Row],[Customer ID]],'Customer Lookup'!A:B,2,)</f>
        <v>Kurt O'Connor</v>
      </c>
      <c r="C636" s="1">
        <v>87222</v>
      </c>
      <c r="D636" s="1" t="str">
        <f>_xlfn.XLOOKUP(Table13[[#This Row],[Product Sub-Category]],'Product Lookup'!A:A,'Product Lookup'!B:B)</f>
        <v>Paper</v>
      </c>
      <c r="E636" s="1">
        <v>13</v>
      </c>
      <c r="F636" s="4">
        <v>4.2</v>
      </c>
      <c r="G636" s="4">
        <f>Table13[[#This Row],[Unit Price]]*Table13[[#This Row],[Quantity ordered]]</f>
        <v>54.6</v>
      </c>
      <c r="H636" s="1">
        <v>0.05</v>
      </c>
      <c r="I636" s="5">
        <v>0.05</v>
      </c>
      <c r="J6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6" s="6">
        <f>Table13[[#This Row],[Total Price(Before Discount)]]*Table13[[#This Row],[Discount]]</f>
        <v>2.7300000000000004</v>
      </c>
      <c r="L636" s="6">
        <f>Table13[[#This Row],[Total Price(Before Discount)]]-Table13[[#This Row],[Discount Amount]]</f>
        <v>51.870000000000005</v>
      </c>
      <c r="M636" s="6" t="str">
        <f>IF(Table13[[#This Row],[Total Price(After Discount)]]&gt;=5000, "High Order", "Low order")</f>
        <v>Low order</v>
      </c>
      <c r="N636" s="2">
        <v>42177</v>
      </c>
      <c r="O636" s="2" t="str">
        <f>TEXT(Table13[[#This Row],[Order Date]],"dddd")</f>
        <v>Monday</v>
      </c>
      <c r="P636" s="2" t="str">
        <f>TEXT(Table13[[#This Row],[Order Date]],"mmmm")</f>
        <v>June</v>
      </c>
      <c r="Q636" s="2" t="str">
        <f>TEXT(Table13[[#This Row],[Order Date]],"yyyy")</f>
        <v>2015</v>
      </c>
      <c r="R636" s="2" t="str">
        <f>TEXT(Table13[[#This Row],[Order Date]], "mmmm yyyy")</f>
        <v>June 2015</v>
      </c>
      <c r="S636" s="2">
        <v>42182</v>
      </c>
      <c r="T636" s="1" t="s">
        <v>98</v>
      </c>
      <c r="U636" s="1">
        <f>Table13[[#This Row],[Ship Date]]-Table13[[#This Row],[Order Date]]</f>
        <v>5</v>
      </c>
      <c r="V636" s="1" t="str">
        <f>IF(Table13[[#This Row],[Days to Ship]]&lt;=1, "Fast", IF(Table13[[#This Row],[Days to Ship]]&lt;=3, "Meduim", "High"))</f>
        <v>High</v>
      </c>
      <c r="W636" s="1">
        <v>78539</v>
      </c>
      <c r="X636" s="1" t="s">
        <v>32</v>
      </c>
      <c r="Y636" s="1" t="s">
        <v>528</v>
      </c>
      <c r="Z636" s="1" t="s">
        <v>112</v>
      </c>
      <c r="AA636" s="1" t="s">
        <v>2243</v>
      </c>
      <c r="AB636" s="1" t="s">
        <v>58</v>
      </c>
      <c r="AC636" s="1" t="s">
        <v>83</v>
      </c>
      <c r="AD636" s="1" t="s">
        <v>104</v>
      </c>
      <c r="AE636" s="1" t="s">
        <v>26</v>
      </c>
      <c r="AF636" s="1"/>
      <c r="AK636" s="1"/>
    </row>
    <row r="637" spans="1:37" x14ac:dyDescent="0.35">
      <c r="A637" s="1">
        <v>1129</v>
      </c>
      <c r="B637" s="1" t="str">
        <f>VLOOKUP(Table13[[#This Row],[Customer ID]],'Customer Lookup'!A:B,2,)</f>
        <v>Pam Patton</v>
      </c>
      <c r="C637" s="1">
        <v>32037</v>
      </c>
      <c r="D637" s="1" t="str">
        <f>_xlfn.XLOOKUP(Table13[[#This Row],[Product Sub-Category]],'Product Lookup'!A:A,'Product Lookup'!B:B)</f>
        <v>Binders</v>
      </c>
      <c r="E637" s="1">
        <v>37</v>
      </c>
      <c r="F637" s="4">
        <v>8.6</v>
      </c>
      <c r="G637" s="4">
        <f>Table13[[#This Row],[Unit Price]]*Table13[[#This Row],[Quantity ordered]]</f>
        <v>318.2</v>
      </c>
      <c r="H637" s="1">
        <v>0.05</v>
      </c>
      <c r="I637" s="5">
        <v>0.05</v>
      </c>
      <c r="J6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7" s="6">
        <f>Table13[[#This Row],[Total Price(Before Discount)]]*Table13[[#This Row],[Discount]]</f>
        <v>15.91</v>
      </c>
      <c r="L637" s="6">
        <f>Table13[[#This Row],[Total Price(Before Discount)]]-Table13[[#This Row],[Discount Amount]]</f>
        <v>302.28999999999996</v>
      </c>
      <c r="M637" s="6" t="str">
        <f>IF(Table13[[#This Row],[Total Price(After Discount)]]&gt;=5000, "High Order", "Low order")</f>
        <v>Low order</v>
      </c>
      <c r="N637" s="2">
        <v>42051</v>
      </c>
      <c r="O637" s="2" t="str">
        <f>TEXT(Table13[[#This Row],[Order Date]],"dddd")</f>
        <v>Monday</v>
      </c>
      <c r="P637" s="2" t="str">
        <f>TEXT(Table13[[#This Row],[Order Date]],"mmmm")</f>
        <v>February</v>
      </c>
      <c r="Q637" s="2" t="str">
        <f>TEXT(Table13[[#This Row],[Order Date]],"yyyy")</f>
        <v>2015</v>
      </c>
      <c r="R637" s="2" t="str">
        <f>TEXT(Table13[[#This Row],[Order Date]], "mmmm yyyy")</f>
        <v>February 2015</v>
      </c>
      <c r="S637" s="2">
        <v>42058</v>
      </c>
      <c r="T637" s="1" t="s">
        <v>98</v>
      </c>
      <c r="U637" s="1">
        <f>Table13[[#This Row],[Ship Date]]-Table13[[#This Row],[Order Date]]</f>
        <v>7</v>
      </c>
      <c r="V637" s="1" t="str">
        <f>IF(Table13[[#This Row],[Days to Ship]]&lt;=1, "Fast", IF(Table13[[#This Row],[Days to Ship]]&lt;=3, "Meduim", "High"))</f>
        <v>High</v>
      </c>
      <c r="W637" s="1">
        <v>2118</v>
      </c>
      <c r="X637" s="1" t="s">
        <v>32</v>
      </c>
      <c r="Y637" s="1" t="s">
        <v>153</v>
      </c>
      <c r="Z637" s="1" t="s">
        <v>152</v>
      </c>
      <c r="AA637" s="1" t="s">
        <v>2243</v>
      </c>
      <c r="AB637" s="1" t="s">
        <v>58</v>
      </c>
      <c r="AC637" s="1" t="s">
        <v>2236</v>
      </c>
      <c r="AD637" s="1" t="s">
        <v>42</v>
      </c>
      <c r="AE637" s="1" t="s">
        <v>53</v>
      </c>
      <c r="AF637" s="1"/>
      <c r="AK637" s="1"/>
    </row>
    <row r="638" spans="1:37" x14ac:dyDescent="0.35">
      <c r="A638" s="1">
        <v>1129</v>
      </c>
      <c r="B638" s="1" t="str">
        <f>VLOOKUP(Table13[[#This Row],[Customer ID]],'Customer Lookup'!A:B,2,)</f>
        <v>Pam Patton</v>
      </c>
      <c r="C638" s="1">
        <v>32037</v>
      </c>
      <c r="D638" s="1" t="str">
        <f>_xlfn.XLOOKUP(Table13[[#This Row],[Product Sub-Category]],'Product Lookup'!A:A,'Product Lookup'!B:B)</f>
        <v>Copiers</v>
      </c>
      <c r="E638" s="1">
        <v>15</v>
      </c>
      <c r="F638" s="4">
        <v>699.99</v>
      </c>
      <c r="G638" s="4">
        <f>Table13[[#This Row],[Unit Price]]*Table13[[#This Row],[Quantity ordered]]</f>
        <v>10499.85</v>
      </c>
      <c r="H638" s="1">
        <v>0.1</v>
      </c>
      <c r="I638" s="5">
        <v>0.1</v>
      </c>
      <c r="J6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38" s="6">
        <f>Table13[[#This Row],[Total Price(Before Discount)]]*Table13[[#This Row],[Discount]]</f>
        <v>1049.9850000000001</v>
      </c>
      <c r="L638" s="6">
        <f>Table13[[#This Row],[Total Price(Before Discount)]]-Table13[[#This Row],[Discount Amount]]</f>
        <v>9449.8649999999998</v>
      </c>
      <c r="M638" s="6" t="str">
        <f>IF(Table13[[#This Row],[Total Price(After Discount)]]&gt;=5000, "High Order", "Low order")</f>
        <v>High Order</v>
      </c>
      <c r="N638" s="2">
        <v>42051</v>
      </c>
      <c r="O638" s="2" t="str">
        <f>TEXT(Table13[[#This Row],[Order Date]],"dddd")</f>
        <v>Monday</v>
      </c>
      <c r="P638" s="2" t="str">
        <f>TEXT(Table13[[#This Row],[Order Date]],"mmmm")</f>
        <v>February</v>
      </c>
      <c r="Q638" s="2" t="str">
        <f>TEXT(Table13[[#This Row],[Order Date]],"yyyy")</f>
        <v>2015</v>
      </c>
      <c r="R638" s="2" t="str">
        <f>TEXT(Table13[[#This Row],[Order Date]], "mmmm yyyy")</f>
        <v>February 2015</v>
      </c>
      <c r="S638" s="2">
        <v>42055</v>
      </c>
      <c r="T638" s="1" t="s">
        <v>98</v>
      </c>
      <c r="U638" s="1">
        <f>Table13[[#This Row],[Ship Date]]-Table13[[#This Row],[Order Date]]</f>
        <v>4</v>
      </c>
      <c r="V638" s="1" t="str">
        <f>IF(Table13[[#This Row],[Days to Ship]]&lt;=1, "Fast", IF(Table13[[#This Row],[Days to Ship]]&lt;=3, "Meduim", "High"))</f>
        <v>High</v>
      </c>
      <c r="W638" s="1">
        <v>2118</v>
      </c>
      <c r="X638" s="1" t="s">
        <v>32</v>
      </c>
      <c r="Y638" s="1" t="s">
        <v>153</v>
      </c>
      <c r="Z638" s="1" t="s">
        <v>152</v>
      </c>
      <c r="AA638" s="1" t="s">
        <v>2243</v>
      </c>
      <c r="AB638" s="1" t="s">
        <v>73</v>
      </c>
      <c r="AC638" s="1" t="s">
        <v>2241</v>
      </c>
      <c r="AD638" s="1" t="s">
        <v>42</v>
      </c>
      <c r="AE638" s="1" t="s">
        <v>178</v>
      </c>
      <c r="AF638" s="1"/>
      <c r="AK638" s="1"/>
    </row>
    <row r="639" spans="1:37" x14ac:dyDescent="0.35">
      <c r="A639" s="1">
        <v>1129</v>
      </c>
      <c r="B639" s="1" t="str">
        <f>VLOOKUP(Table13[[#This Row],[Customer ID]],'Customer Lookup'!A:B,2,)</f>
        <v>Pam Patton</v>
      </c>
      <c r="C639" s="1">
        <v>49125</v>
      </c>
      <c r="D639" s="1" t="str">
        <f>_xlfn.XLOOKUP(Table13[[#This Row],[Product Sub-Category]],'Product Lookup'!A:A,'Product Lookup'!B:B)</f>
        <v>Paper</v>
      </c>
      <c r="E639" s="1">
        <v>29</v>
      </c>
      <c r="F639" s="4">
        <v>5.78</v>
      </c>
      <c r="G639" s="4">
        <f>Table13[[#This Row],[Unit Price]]*Table13[[#This Row],[Quantity ordered]]</f>
        <v>167.62</v>
      </c>
      <c r="H639" s="1">
        <v>0.05</v>
      </c>
      <c r="I639" s="5">
        <v>0.05</v>
      </c>
      <c r="J6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9" s="6">
        <f>Table13[[#This Row],[Total Price(Before Discount)]]*Table13[[#This Row],[Discount]]</f>
        <v>8.3810000000000002</v>
      </c>
      <c r="L639" s="6">
        <f>Table13[[#This Row],[Total Price(Before Discount)]]-Table13[[#This Row],[Discount Amount]]</f>
        <v>159.239</v>
      </c>
      <c r="M639" s="6" t="str">
        <f>IF(Table13[[#This Row],[Total Price(After Discount)]]&gt;=5000, "High Order", "Low order")</f>
        <v>Low order</v>
      </c>
      <c r="N639" s="2">
        <v>42092</v>
      </c>
      <c r="O639" s="2" t="str">
        <f>TEXT(Table13[[#This Row],[Order Date]],"dddd")</f>
        <v>Sunday</v>
      </c>
      <c r="P639" s="2" t="str">
        <f>TEXT(Table13[[#This Row],[Order Date]],"mmmm")</f>
        <v>March</v>
      </c>
      <c r="Q639" s="2" t="str">
        <f>TEXT(Table13[[#This Row],[Order Date]],"yyyy")</f>
        <v>2015</v>
      </c>
      <c r="R639" s="2" t="str">
        <f>TEXT(Table13[[#This Row],[Order Date]], "mmmm yyyy")</f>
        <v>March 2015</v>
      </c>
      <c r="S639" s="2">
        <v>42094</v>
      </c>
      <c r="T639" s="1" t="s">
        <v>31</v>
      </c>
      <c r="U639" s="1">
        <f>Table13[[#This Row],[Ship Date]]-Table13[[#This Row],[Order Date]]</f>
        <v>2</v>
      </c>
      <c r="V639" s="1" t="str">
        <f>IF(Table13[[#This Row],[Days to Ship]]&lt;=1, "Fast", IF(Table13[[#This Row],[Days to Ship]]&lt;=3, "Meduim", "High"))</f>
        <v>Meduim</v>
      </c>
      <c r="W639" s="1">
        <v>2118</v>
      </c>
      <c r="X639" s="1" t="s">
        <v>22</v>
      </c>
      <c r="Y639" s="1" t="s">
        <v>153</v>
      </c>
      <c r="Z639" s="1" t="s">
        <v>152</v>
      </c>
      <c r="AA639" s="1" t="s">
        <v>2243</v>
      </c>
      <c r="AB639" s="1" t="s">
        <v>58</v>
      </c>
      <c r="AC639" s="1" t="s">
        <v>83</v>
      </c>
      <c r="AD639" s="1" t="s">
        <v>81</v>
      </c>
      <c r="AE639" s="1" t="s">
        <v>53</v>
      </c>
      <c r="AF639" s="1"/>
      <c r="AK639" s="1"/>
    </row>
    <row r="640" spans="1:37" x14ac:dyDescent="0.35">
      <c r="A640" s="1">
        <v>1129</v>
      </c>
      <c r="B640" s="1" t="str">
        <f>VLOOKUP(Table13[[#This Row],[Customer ID]],'Customer Lookup'!A:B,2,)</f>
        <v>Pam Patton</v>
      </c>
      <c r="C640" s="1">
        <v>13735</v>
      </c>
      <c r="D640" s="1" t="str">
        <f>_xlfn.XLOOKUP(Table13[[#This Row],[Product Sub-Category]],'Product Lookup'!A:A,'Product Lookup'!B:B)</f>
        <v>Envelopes</v>
      </c>
      <c r="E640" s="1">
        <v>52</v>
      </c>
      <c r="F640" s="4">
        <v>7.64</v>
      </c>
      <c r="G640" s="4">
        <f>Table13[[#This Row],[Unit Price]]*Table13[[#This Row],[Quantity ordered]]</f>
        <v>397.28</v>
      </c>
      <c r="H640" s="1">
        <v>0.05</v>
      </c>
      <c r="I640" s="5">
        <v>0.05</v>
      </c>
      <c r="J6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0" s="6">
        <f>Table13[[#This Row],[Total Price(Before Discount)]]*Table13[[#This Row],[Discount]]</f>
        <v>19.864000000000001</v>
      </c>
      <c r="L640" s="6">
        <f>Table13[[#This Row],[Total Price(Before Discount)]]-Table13[[#This Row],[Discount Amount]]</f>
        <v>377.416</v>
      </c>
      <c r="M640" s="6" t="str">
        <f>IF(Table13[[#This Row],[Total Price(After Discount)]]&gt;=5000, "High Order", "Low order")</f>
        <v>Low order</v>
      </c>
      <c r="N640" s="2">
        <v>42145</v>
      </c>
      <c r="O640" s="2" t="str">
        <f>TEXT(Table13[[#This Row],[Order Date]],"dddd")</f>
        <v>Thursday</v>
      </c>
      <c r="P640" s="2" t="str">
        <f>TEXT(Table13[[#This Row],[Order Date]],"mmmm")</f>
        <v>May</v>
      </c>
      <c r="Q640" s="2" t="str">
        <f>TEXT(Table13[[#This Row],[Order Date]],"yyyy")</f>
        <v>2015</v>
      </c>
      <c r="R640" s="2" t="str">
        <f>TEXT(Table13[[#This Row],[Order Date]], "mmmm yyyy")</f>
        <v>May 2015</v>
      </c>
      <c r="S640" s="2">
        <v>42147</v>
      </c>
      <c r="T640" s="1" t="s">
        <v>50</v>
      </c>
      <c r="U640" s="1">
        <f>Table13[[#This Row],[Ship Date]]-Table13[[#This Row],[Order Date]]</f>
        <v>2</v>
      </c>
      <c r="V640" s="1" t="str">
        <f>IF(Table13[[#This Row],[Days to Ship]]&lt;=1, "Fast", IF(Table13[[#This Row],[Days to Ship]]&lt;=3, "Meduim", "High"))</f>
        <v>Meduim</v>
      </c>
      <c r="W640" s="1">
        <v>2118</v>
      </c>
      <c r="X640" s="1" t="s">
        <v>32</v>
      </c>
      <c r="Y640" s="1" t="s">
        <v>153</v>
      </c>
      <c r="Z640" s="1" t="s">
        <v>152</v>
      </c>
      <c r="AA640" s="1" t="s">
        <v>2243</v>
      </c>
      <c r="AB640" s="1" t="s">
        <v>58</v>
      </c>
      <c r="AC640" s="1" t="s">
        <v>61</v>
      </c>
      <c r="AD640" s="1" t="s">
        <v>42</v>
      </c>
      <c r="AE640" s="1" t="s">
        <v>53</v>
      </c>
      <c r="AF640" s="1"/>
      <c r="AK640" s="1"/>
    </row>
    <row r="641" spans="1:37" x14ac:dyDescent="0.35">
      <c r="A641" s="1">
        <v>1129</v>
      </c>
      <c r="B641" s="1" t="str">
        <f>VLOOKUP(Table13[[#This Row],[Customer ID]],'Customer Lookup'!A:B,2,)</f>
        <v>Pam Patton</v>
      </c>
      <c r="C641" s="1">
        <v>39430</v>
      </c>
      <c r="D641" s="1" t="str">
        <f>_xlfn.XLOOKUP(Table13[[#This Row],[Product Sub-Category]],'Product Lookup'!A:A,'Product Lookup'!B:B)</f>
        <v>Computer Peripherals</v>
      </c>
      <c r="E641" s="1">
        <v>44</v>
      </c>
      <c r="F641" s="4">
        <v>30.98</v>
      </c>
      <c r="G641" s="4">
        <f>Table13[[#This Row],[Unit Price]]*Table13[[#This Row],[Quantity ordered]]</f>
        <v>1363.1200000000001</v>
      </c>
      <c r="H641" s="1">
        <v>0.05</v>
      </c>
      <c r="I641" s="5">
        <v>0.05</v>
      </c>
      <c r="J6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1" s="6">
        <f>Table13[[#This Row],[Total Price(Before Discount)]]*Table13[[#This Row],[Discount]]</f>
        <v>68.156000000000006</v>
      </c>
      <c r="L641" s="6">
        <f>Table13[[#This Row],[Total Price(Before Discount)]]-Table13[[#This Row],[Discount Amount]]</f>
        <v>1294.9640000000002</v>
      </c>
      <c r="M641" s="6" t="str">
        <f>IF(Table13[[#This Row],[Total Price(After Discount)]]&gt;=5000, "High Order", "Low order")</f>
        <v>Low order</v>
      </c>
      <c r="N641" s="2">
        <v>42168</v>
      </c>
      <c r="O641" s="2" t="str">
        <f>TEXT(Table13[[#This Row],[Order Date]],"dddd")</f>
        <v>Saturday</v>
      </c>
      <c r="P641" s="2" t="str">
        <f>TEXT(Table13[[#This Row],[Order Date]],"mmmm")</f>
        <v>June</v>
      </c>
      <c r="Q641" s="2" t="str">
        <f>TEXT(Table13[[#This Row],[Order Date]],"yyyy")</f>
        <v>2015</v>
      </c>
      <c r="R641" s="2" t="str">
        <f>TEXT(Table13[[#This Row],[Order Date]], "mmmm yyyy")</f>
        <v>June 2015</v>
      </c>
      <c r="S641" s="2">
        <v>42172</v>
      </c>
      <c r="T641" s="1" t="s">
        <v>98</v>
      </c>
      <c r="U641" s="1">
        <f>Table13[[#This Row],[Ship Date]]-Table13[[#This Row],[Order Date]]</f>
        <v>4</v>
      </c>
      <c r="V641" s="1" t="str">
        <f>IF(Table13[[#This Row],[Days to Ship]]&lt;=1, "Fast", IF(Table13[[#This Row],[Days to Ship]]&lt;=3, "Meduim", "High"))</f>
        <v>High</v>
      </c>
      <c r="W641" s="1">
        <v>2118</v>
      </c>
      <c r="X641" s="1" t="s">
        <v>32</v>
      </c>
      <c r="Y641" s="1" t="s">
        <v>153</v>
      </c>
      <c r="Z641" s="1" t="s">
        <v>152</v>
      </c>
      <c r="AA641" s="1" t="s">
        <v>2243</v>
      </c>
      <c r="AB641" s="1" t="s">
        <v>73</v>
      </c>
      <c r="AC641" s="1" t="s">
        <v>144</v>
      </c>
      <c r="AD641" s="1" t="s">
        <v>81</v>
      </c>
      <c r="AE641" s="1" t="s">
        <v>53</v>
      </c>
      <c r="AF641" s="1"/>
      <c r="AK641" s="1"/>
    </row>
    <row r="642" spans="1:37" x14ac:dyDescent="0.35">
      <c r="A642" s="1">
        <v>1129</v>
      </c>
      <c r="B642" s="1" t="str">
        <f>VLOOKUP(Table13[[#This Row],[Customer ID]],'Customer Lookup'!A:B,2,)</f>
        <v>Pam Patton</v>
      </c>
      <c r="C642" s="1">
        <v>57794</v>
      </c>
      <c r="D642" s="1" t="str">
        <f>_xlfn.XLOOKUP(Table13[[#This Row],[Product Sub-Category]],'Product Lookup'!A:A,'Product Lookup'!B:B)</f>
        <v>Paper</v>
      </c>
      <c r="E642" s="1">
        <v>19</v>
      </c>
      <c r="F642" s="4">
        <v>4.9800000000000004</v>
      </c>
      <c r="G642" s="4">
        <f>Table13[[#This Row],[Unit Price]]*Table13[[#This Row],[Quantity ordered]]</f>
        <v>94.62</v>
      </c>
      <c r="H642" s="1">
        <v>0.05</v>
      </c>
      <c r="I642" s="5">
        <v>0.05</v>
      </c>
      <c r="J6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2" s="6">
        <f>Table13[[#This Row],[Total Price(Before Discount)]]*Table13[[#This Row],[Discount]]</f>
        <v>4.7310000000000008</v>
      </c>
      <c r="L642" s="6">
        <f>Table13[[#This Row],[Total Price(Before Discount)]]-Table13[[#This Row],[Discount Amount]]</f>
        <v>89.88900000000001</v>
      </c>
      <c r="M642" s="6" t="str">
        <f>IF(Table13[[#This Row],[Total Price(After Discount)]]&gt;=5000, "High Order", "Low order")</f>
        <v>Low order</v>
      </c>
      <c r="N642" s="2">
        <v>42030</v>
      </c>
      <c r="O642" s="2" t="str">
        <f>TEXT(Table13[[#This Row],[Order Date]],"dddd")</f>
        <v>Monday</v>
      </c>
      <c r="P642" s="2" t="str">
        <f>TEXT(Table13[[#This Row],[Order Date]],"mmmm")</f>
        <v>January</v>
      </c>
      <c r="Q642" s="2" t="str">
        <f>TEXT(Table13[[#This Row],[Order Date]],"yyyy")</f>
        <v>2015</v>
      </c>
      <c r="R642" s="2" t="str">
        <f>TEXT(Table13[[#This Row],[Order Date]], "mmmm yyyy")</f>
        <v>January 2015</v>
      </c>
      <c r="S642" s="2">
        <v>42032</v>
      </c>
      <c r="T642" s="1" t="s">
        <v>98</v>
      </c>
      <c r="U642" s="1">
        <f>Table13[[#This Row],[Ship Date]]-Table13[[#This Row],[Order Date]]</f>
        <v>2</v>
      </c>
      <c r="V642" s="1" t="str">
        <f>IF(Table13[[#This Row],[Days to Ship]]&lt;=1, "Fast", IF(Table13[[#This Row],[Days to Ship]]&lt;=3, "Meduim", "High"))</f>
        <v>Meduim</v>
      </c>
      <c r="W642" s="1">
        <v>2118</v>
      </c>
      <c r="X642" s="1" t="s">
        <v>32</v>
      </c>
      <c r="Y642" s="1" t="s">
        <v>153</v>
      </c>
      <c r="Z642" s="1" t="s">
        <v>152</v>
      </c>
      <c r="AA642" s="1" t="s">
        <v>2244</v>
      </c>
      <c r="AB642" s="1" t="s">
        <v>58</v>
      </c>
      <c r="AC642" s="1" t="s">
        <v>83</v>
      </c>
      <c r="AD642" s="1" t="s">
        <v>42</v>
      </c>
      <c r="AE642" s="1" t="s">
        <v>53</v>
      </c>
      <c r="AF642" s="1"/>
      <c r="AK642" s="1"/>
    </row>
    <row r="643" spans="1:37" x14ac:dyDescent="0.35">
      <c r="A643" s="1">
        <v>1131</v>
      </c>
      <c r="B643" s="1" t="str">
        <f>VLOOKUP(Table13[[#This Row],[Customer ID]],'Customer Lookup'!A:B,2,)</f>
        <v>Benjamin Strauss</v>
      </c>
      <c r="C643" s="1">
        <v>88103</v>
      </c>
      <c r="D643" s="1" t="str">
        <f>_xlfn.XLOOKUP(Table13[[#This Row],[Product Sub-Category]],'Product Lookup'!A:A,'Product Lookup'!B:B)</f>
        <v>Envelopes</v>
      </c>
      <c r="E643" s="1">
        <v>13</v>
      </c>
      <c r="F643" s="4">
        <v>7.64</v>
      </c>
      <c r="G643" s="4">
        <f>Table13[[#This Row],[Unit Price]]*Table13[[#This Row],[Quantity ordered]]</f>
        <v>99.32</v>
      </c>
      <c r="H643" s="1">
        <v>0.05</v>
      </c>
      <c r="I643" s="5">
        <v>0.05</v>
      </c>
      <c r="J6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3" s="6">
        <f>Table13[[#This Row],[Total Price(Before Discount)]]*Table13[[#This Row],[Discount]]</f>
        <v>4.9660000000000002</v>
      </c>
      <c r="L643" s="6">
        <f>Table13[[#This Row],[Total Price(Before Discount)]]-Table13[[#This Row],[Discount Amount]]</f>
        <v>94.353999999999999</v>
      </c>
      <c r="M643" s="6" t="str">
        <f>IF(Table13[[#This Row],[Total Price(After Discount)]]&gt;=5000, "High Order", "Low order")</f>
        <v>Low order</v>
      </c>
      <c r="N643" s="2">
        <v>42145</v>
      </c>
      <c r="O643" s="2" t="str">
        <f>TEXT(Table13[[#This Row],[Order Date]],"dddd")</f>
        <v>Thursday</v>
      </c>
      <c r="P643" s="2" t="str">
        <f>TEXT(Table13[[#This Row],[Order Date]],"mmmm")</f>
        <v>May</v>
      </c>
      <c r="Q643" s="2" t="str">
        <f>TEXT(Table13[[#This Row],[Order Date]],"yyyy")</f>
        <v>2015</v>
      </c>
      <c r="R643" s="2" t="str">
        <f>TEXT(Table13[[#This Row],[Order Date]], "mmmm yyyy")</f>
        <v>May 2015</v>
      </c>
      <c r="S643" s="2">
        <v>42147</v>
      </c>
      <c r="T643" s="1" t="s">
        <v>50</v>
      </c>
      <c r="U643" s="1">
        <f>Table13[[#This Row],[Ship Date]]-Table13[[#This Row],[Order Date]]</f>
        <v>2</v>
      </c>
      <c r="V643" s="1" t="str">
        <f>IF(Table13[[#This Row],[Days to Ship]]&lt;=1, "Fast", IF(Table13[[#This Row],[Days to Ship]]&lt;=3, "Meduim", "High"))</f>
        <v>Meduim</v>
      </c>
      <c r="W643" s="1">
        <v>79907</v>
      </c>
      <c r="X643" s="1" t="s">
        <v>32</v>
      </c>
      <c r="Y643" s="1" t="s">
        <v>529</v>
      </c>
      <c r="Z643" s="1" t="s">
        <v>112</v>
      </c>
      <c r="AA643" s="1" t="s">
        <v>2244</v>
      </c>
      <c r="AB643" s="1" t="s">
        <v>58</v>
      </c>
      <c r="AC643" s="1" t="s">
        <v>61</v>
      </c>
      <c r="AD643" s="1" t="s">
        <v>42</v>
      </c>
      <c r="AE643" s="1" t="s">
        <v>53</v>
      </c>
      <c r="AF643" s="1"/>
      <c r="AK643" s="1"/>
    </row>
    <row r="644" spans="1:37" x14ac:dyDescent="0.35">
      <c r="A644" s="1">
        <v>1132</v>
      </c>
      <c r="B644" s="1" t="str">
        <f>VLOOKUP(Table13[[#This Row],[Customer ID]],'Customer Lookup'!A:B,2,)</f>
        <v>Michael Robbins</v>
      </c>
      <c r="C644" s="1">
        <v>88101</v>
      </c>
      <c r="D644" s="1" t="str">
        <f>_xlfn.XLOOKUP(Table13[[#This Row],[Product Sub-Category]],'Product Lookup'!A:A,'Product Lookup'!B:B)</f>
        <v>Binders</v>
      </c>
      <c r="E644" s="1">
        <v>6</v>
      </c>
      <c r="F644" s="4">
        <v>6.37</v>
      </c>
      <c r="G644" s="4">
        <f>Table13[[#This Row],[Unit Price]]*Table13[[#This Row],[Quantity ordered]]</f>
        <v>38.22</v>
      </c>
      <c r="H644" s="1">
        <v>0.05</v>
      </c>
      <c r="I644" s="5">
        <v>0.05</v>
      </c>
      <c r="J6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4" s="6">
        <f>Table13[[#This Row],[Total Price(Before Discount)]]*Table13[[#This Row],[Discount]]</f>
        <v>1.911</v>
      </c>
      <c r="L644" s="6">
        <f>Table13[[#This Row],[Total Price(Before Discount)]]-Table13[[#This Row],[Discount Amount]]</f>
        <v>36.308999999999997</v>
      </c>
      <c r="M644" s="6" t="str">
        <f>IF(Table13[[#This Row],[Total Price(After Discount)]]&gt;=5000, "High Order", "Low order")</f>
        <v>Low order</v>
      </c>
      <c r="N644" s="2">
        <v>42045</v>
      </c>
      <c r="O644" s="2" t="str">
        <f>TEXT(Table13[[#This Row],[Order Date]],"dddd")</f>
        <v>Tuesday</v>
      </c>
      <c r="P644" s="2" t="str">
        <f>TEXT(Table13[[#This Row],[Order Date]],"mmmm")</f>
        <v>February</v>
      </c>
      <c r="Q644" s="2" t="str">
        <f>TEXT(Table13[[#This Row],[Order Date]],"yyyy")</f>
        <v>2015</v>
      </c>
      <c r="R644" s="2" t="str">
        <f>TEXT(Table13[[#This Row],[Order Date]], "mmmm yyyy")</f>
        <v>February 2015</v>
      </c>
      <c r="S644" s="2">
        <v>42046</v>
      </c>
      <c r="T644" s="1" t="s">
        <v>50</v>
      </c>
      <c r="U644" s="1">
        <f>Table13[[#This Row],[Ship Date]]-Table13[[#This Row],[Order Date]]</f>
        <v>1</v>
      </c>
      <c r="V644" s="1" t="str">
        <f>IF(Table13[[#This Row],[Days to Ship]]&lt;=1, "Fast", IF(Table13[[#This Row],[Days to Ship]]&lt;=3, "Meduim", "High"))</f>
        <v>Fast</v>
      </c>
      <c r="W644" s="1">
        <v>76039</v>
      </c>
      <c r="X644" s="1" t="s">
        <v>32</v>
      </c>
      <c r="Y644" s="1" t="s">
        <v>530</v>
      </c>
      <c r="Z644" s="1" t="s">
        <v>112</v>
      </c>
      <c r="AA644" s="1" t="s">
        <v>2244</v>
      </c>
      <c r="AB644" s="1" t="s">
        <v>58</v>
      </c>
      <c r="AC644" s="1" t="s">
        <v>2236</v>
      </c>
      <c r="AD644" s="1" t="s">
        <v>81</v>
      </c>
      <c r="AE644" s="1" t="s">
        <v>53</v>
      </c>
      <c r="AF644" s="1"/>
      <c r="AK644" s="1"/>
    </row>
    <row r="645" spans="1:37" x14ac:dyDescent="0.35">
      <c r="A645" s="1">
        <v>1132</v>
      </c>
      <c r="B645" s="1" t="str">
        <f>VLOOKUP(Table13[[#This Row],[Customer ID]],'Customer Lookup'!A:B,2,)</f>
        <v>Michael Robbins</v>
      </c>
      <c r="C645" s="1">
        <v>88102</v>
      </c>
      <c r="D645" s="1" t="str">
        <f>_xlfn.XLOOKUP(Table13[[#This Row],[Product Sub-Category]],'Product Lookup'!A:A,'Product Lookup'!B:B)</f>
        <v>Binders</v>
      </c>
      <c r="E645" s="1">
        <v>9</v>
      </c>
      <c r="F645" s="4">
        <v>8.6</v>
      </c>
      <c r="G645" s="4">
        <f>Table13[[#This Row],[Unit Price]]*Table13[[#This Row],[Quantity ordered]]</f>
        <v>77.399999999999991</v>
      </c>
      <c r="H645" s="1">
        <v>0.05</v>
      </c>
      <c r="I645" s="5">
        <v>0.05</v>
      </c>
      <c r="J6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5" s="6">
        <f>Table13[[#This Row],[Total Price(Before Discount)]]*Table13[[#This Row],[Discount]]</f>
        <v>3.8699999999999997</v>
      </c>
      <c r="L645" s="6">
        <f>Table13[[#This Row],[Total Price(Before Discount)]]-Table13[[#This Row],[Discount Amount]]</f>
        <v>73.529999999999987</v>
      </c>
      <c r="M645" s="6" t="str">
        <f>IF(Table13[[#This Row],[Total Price(After Discount)]]&gt;=5000, "High Order", "Low order")</f>
        <v>Low order</v>
      </c>
      <c r="N645" s="2">
        <v>42051</v>
      </c>
      <c r="O645" s="2" t="str">
        <f>TEXT(Table13[[#This Row],[Order Date]],"dddd")</f>
        <v>Monday</v>
      </c>
      <c r="P645" s="2" t="str">
        <f>TEXT(Table13[[#This Row],[Order Date]],"mmmm")</f>
        <v>February</v>
      </c>
      <c r="Q645" s="2" t="str">
        <f>TEXT(Table13[[#This Row],[Order Date]],"yyyy")</f>
        <v>2015</v>
      </c>
      <c r="R645" s="2" t="str">
        <f>TEXT(Table13[[#This Row],[Order Date]], "mmmm yyyy")</f>
        <v>February 2015</v>
      </c>
      <c r="S645" s="2">
        <v>42058</v>
      </c>
      <c r="T645" s="1" t="s">
        <v>98</v>
      </c>
      <c r="U645" s="1">
        <f>Table13[[#This Row],[Ship Date]]-Table13[[#This Row],[Order Date]]</f>
        <v>7</v>
      </c>
      <c r="V645" s="1" t="str">
        <f>IF(Table13[[#This Row],[Days to Ship]]&lt;=1, "Fast", IF(Table13[[#This Row],[Days to Ship]]&lt;=3, "Meduim", "High"))</f>
        <v>High</v>
      </c>
      <c r="W645" s="1">
        <v>76039</v>
      </c>
      <c r="X645" s="1" t="s">
        <v>32</v>
      </c>
      <c r="Y645" s="1" t="s">
        <v>530</v>
      </c>
      <c r="Z645" s="1" t="s">
        <v>112</v>
      </c>
      <c r="AA645" s="1" t="s">
        <v>2244</v>
      </c>
      <c r="AB645" s="1" t="s">
        <v>58</v>
      </c>
      <c r="AC645" s="1" t="s">
        <v>2236</v>
      </c>
      <c r="AD645" s="1" t="s">
        <v>42</v>
      </c>
      <c r="AE645" s="1" t="s">
        <v>53</v>
      </c>
      <c r="AF645" s="1"/>
      <c r="AK645" s="1"/>
    </row>
    <row r="646" spans="1:37" x14ac:dyDescent="0.35">
      <c r="A646" s="1">
        <v>1132</v>
      </c>
      <c r="B646" s="1" t="str">
        <f>VLOOKUP(Table13[[#This Row],[Customer ID]],'Customer Lookup'!A:B,2,)</f>
        <v>Michael Robbins</v>
      </c>
      <c r="C646" s="1">
        <v>88102</v>
      </c>
      <c r="D646" s="1" t="str">
        <f>_xlfn.XLOOKUP(Table13[[#This Row],[Product Sub-Category]],'Product Lookup'!A:A,'Product Lookup'!B:B)</f>
        <v>Copiers</v>
      </c>
      <c r="E646" s="1">
        <v>4</v>
      </c>
      <c r="F646" s="4">
        <v>699.99</v>
      </c>
      <c r="G646" s="4">
        <f>Table13[[#This Row],[Unit Price]]*Table13[[#This Row],[Quantity ordered]]</f>
        <v>2799.96</v>
      </c>
      <c r="H646" s="1">
        <v>0.1</v>
      </c>
      <c r="I646" s="5">
        <v>0.1</v>
      </c>
      <c r="J6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46" s="6">
        <f>Table13[[#This Row],[Total Price(Before Discount)]]*Table13[[#This Row],[Discount]]</f>
        <v>279.99600000000004</v>
      </c>
      <c r="L646" s="6">
        <f>Table13[[#This Row],[Total Price(Before Discount)]]-Table13[[#This Row],[Discount Amount]]</f>
        <v>2519.9639999999999</v>
      </c>
      <c r="M646" s="6" t="str">
        <f>IF(Table13[[#This Row],[Total Price(After Discount)]]&gt;=5000, "High Order", "Low order")</f>
        <v>Low order</v>
      </c>
      <c r="N646" s="2">
        <v>42051</v>
      </c>
      <c r="O646" s="2" t="str">
        <f>TEXT(Table13[[#This Row],[Order Date]],"dddd")</f>
        <v>Monday</v>
      </c>
      <c r="P646" s="2" t="str">
        <f>TEXT(Table13[[#This Row],[Order Date]],"mmmm")</f>
        <v>February</v>
      </c>
      <c r="Q646" s="2" t="str">
        <f>TEXT(Table13[[#This Row],[Order Date]],"yyyy")</f>
        <v>2015</v>
      </c>
      <c r="R646" s="2" t="str">
        <f>TEXT(Table13[[#This Row],[Order Date]], "mmmm yyyy")</f>
        <v>February 2015</v>
      </c>
      <c r="S646" s="2">
        <v>42055</v>
      </c>
      <c r="T646" s="1" t="s">
        <v>98</v>
      </c>
      <c r="U646" s="1">
        <f>Table13[[#This Row],[Ship Date]]-Table13[[#This Row],[Order Date]]</f>
        <v>4</v>
      </c>
      <c r="V646" s="1" t="str">
        <f>IF(Table13[[#This Row],[Days to Ship]]&lt;=1, "Fast", IF(Table13[[#This Row],[Days to Ship]]&lt;=3, "Meduim", "High"))</f>
        <v>High</v>
      </c>
      <c r="W646" s="1">
        <v>76039</v>
      </c>
      <c r="X646" s="1" t="s">
        <v>32</v>
      </c>
      <c r="Y646" s="1" t="s">
        <v>530</v>
      </c>
      <c r="Z646" s="1" t="s">
        <v>112</v>
      </c>
      <c r="AA646" s="1" t="s">
        <v>2244</v>
      </c>
      <c r="AB646" s="1" t="s">
        <v>73</v>
      </c>
      <c r="AC646" s="1" t="s">
        <v>2241</v>
      </c>
      <c r="AD646" s="1" t="s">
        <v>42</v>
      </c>
      <c r="AE646" s="1" t="s">
        <v>178</v>
      </c>
      <c r="AF646" s="1"/>
      <c r="AK646" s="1"/>
    </row>
    <row r="647" spans="1:37" x14ac:dyDescent="0.35">
      <c r="A647" s="1">
        <v>1132</v>
      </c>
      <c r="B647" s="1" t="str">
        <f>VLOOKUP(Table13[[#This Row],[Customer ID]],'Customer Lookup'!A:B,2,)</f>
        <v>Michael Robbins</v>
      </c>
      <c r="C647" s="1">
        <v>88104</v>
      </c>
      <c r="D647" s="1" t="str">
        <f>_xlfn.XLOOKUP(Table13[[#This Row],[Product Sub-Category]],'Product Lookup'!A:A,'Product Lookup'!B:B)</f>
        <v>Computer Peripherals</v>
      </c>
      <c r="E647" s="1">
        <v>11</v>
      </c>
      <c r="F647" s="4">
        <v>30.98</v>
      </c>
      <c r="G647" s="4">
        <f>Table13[[#This Row],[Unit Price]]*Table13[[#This Row],[Quantity ordered]]</f>
        <v>340.78000000000003</v>
      </c>
      <c r="H647" s="1">
        <v>0.05</v>
      </c>
      <c r="I647" s="5">
        <v>0.05</v>
      </c>
      <c r="J6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7" s="6">
        <f>Table13[[#This Row],[Total Price(Before Discount)]]*Table13[[#This Row],[Discount]]</f>
        <v>17.039000000000001</v>
      </c>
      <c r="L647" s="6">
        <f>Table13[[#This Row],[Total Price(Before Discount)]]-Table13[[#This Row],[Discount Amount]]</f>
        <v>323.74100000000004</v>
      </c>
      <c r="M647" s="6" t="str">
        <f>IF(Table13[[#This Row],[Total Price(After Discount)]]&gt;=5000, "High Order", "Low order")</f>
        <v>Low order</v>
      </c>
      <c r="N647" s="2">
        <v>42168</v>
      </c>
      <c r="O647" s="2" t="str">
        <f>TEXT(Table13[[#This Row],[Order Date]],"dddd")</f>
        <v>Saturday</v>
      </c>
      <c r="P647" s="2" t="str">
        <f>TEXT(Table13[[#This Row],[Order Date]],"mmmm")</f>
        <v>June</v>
      </c>
      <c r="Q647" s="2" t="str">
        <f>TEXT(Table13[[#This Row],[Order Date]],"yyyy")</f>
        <v>2015</v>
      </c>
      <c r="R647" s="2" t="str">
        <f>TEXT(Table13[[#This Row],[Order Date]], "mmmm yyyy")</f>
        <v>June 2015</v>
      </c>
      <c r="S647" s="2">
        <v>42172</v>
      </c>
      <c r="T647" s="1" t="s">
        <v>98</v>
      </c>
      <c r="U647" s="1">
        <f>Table13[[#This Row],[Ship Date]]-Table13[[#This Row],[Order Date]]</f>
        <v>4</v>
      </c>
      <c r="V647" s="1" t="str">
        <f>IF(Table13[[#This Row],[Days to Ship]]&lt;=1, "Fast", IF(Table13[[#This Row],[Days to Ship]]&lt;=3, "Meduim", "High"))</f>
        <v>High</v>
      </c>
      <c r="W647" s="1">
        <v>76039</v>
      </c>
      <c r="X647" s="1" t="s">
        <v>32</v>
      </c>
      <c r="Y647" s="1" t="s">
        <v>530</v>
      </c>
      <c r="Z647" s="1" t="s">
        <v>112</v>
      </c>
      <c r="AA647" s="1" t="s">
        <v>2244</v>
      </c>
      <c r="AB647" s="1" t="s">
        <v>73</v>
      </c>
      <c r="AC647" s="1" t="s">
        <v>144</v>
      </c>
      <c r="AD647" s="1" t="s">
        <v>81</v>
      </c>
      <c r="AE647" s="1" t="s">
        <v>53</v>
      </c>
      <c r="AF647" s="1"/>
      <c r="AK647" s="1"/>
    </row>
    <row r="648" spans="1:37" x14ac:dyDescent="0.35">
      <c r="A648" s="1">
        <v>1133</v>
      </c>
      <c r="B648" s="1" t="str">
        <f>VLOOKUP(Table13[[#This Row],[Customer ID]],'Customer Lookup'!A:B,2,)</f>
        <v>Marjorie Owens</v>
      </c>
      <c r="C648" s="1">
        <v>88105</v>
      </c>
      <c r="D648" s="1" t="str">
        <f>_xlfn.XLOOKUP(Table13[[#This Row],[Product Sub-Category]],'Product Lookup'!A:A,'Product Lookup'!B:B)</f>
        <v>Paper</v>
      </c>
      <c r="E648" s="1">
        <v>5</v>
      </c>
      <c r="F648" s="4">
        <v>4.9800000000000004</v>
      </c>
      <c r="G648" s="4">
        <f>Table13[[#This Row],[Unit Price]]*Table13[[#This Row],[Quantity ordered]]</f>
        <v>24.900000000000002</v>
      </c>
      <c r="H648" s="1">
        <v>0.05</v>
      </c>
      <c r="I648" s="5">
        <v>0.05</v>
      </c>
      <c r="J6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8" s="6">
        <f>Table13[[#This Row],[Total Price(Before Discount)]]*Table13[[#This Row],[Discount]]</f>
        <v>1.2450000000000001</v>
      </c>
      <c r="L648" s="6">
        <f>Table13[[#This Row],[Total Price(Before Discount)]]-Table13[[#This Row],[Discount Amount]]</f>
        <v>23.655000000000001</v>
      </c>
      <c r="M648" s="6" t="str">
        <f>IF(Table13[[#This Row],[Total Price(After Discount)]]&gt;=5000, "High Order", "Low order")</f>
        <v>Low order</v>
      </c>
      <c r="N648" s="2">
        <v>42030</v>
      </c>
      <c r="O648" s="2" t="str">
        <f>TEXT(Table13[[#This Row],[Order Date]],"dddd")</f>
        <v>Monday</v>
      </c>
      <c r="P648" s="2" t="str">
        <f>TEXT(Table13[[#This Row],[Order Date]],"mmmm")</f>
        <v>January</v>
      </c>
      <c r="Q648" s="2" t="str">
        <f>TEXT(Table13[[#This Row],[Order Date]],"yyyy")</f>
        <v>2015</v>
      </c>
      <c r="R648" s="2" t="str">
        <f>TEXT(Table13[[#This Row],[Order Date]], "mmmm yyyy")</f>
        <v>January 2015</v>
      </c>
      <c r="S648" s="2">
        <v>42032</v>
      </c>
      <c r="T648" s="1" t="s">
        <v>98</v>
      </c>
      <c r="U648" s="1">
        <f>Table13[[#This Row],[Ship Date]]-Table13[[#This Row],[Order Date]]</f>
        <v>2</v>
      </c>
      <c r="V648" s="1" t="str">
        <f>IF(Table13[[#This Row],[Days to Ship]]&lt;=1, "Fast", IF(Table13[[#This Row],[Days to Ship]]&lt;=3, "Meduim", "High"))</f>
        <v>Meduim</v>
      </c>
      <c r="W648" s="1">
        <v>75234</v>
      </c>
      <c r="X648" s="1" t="s">
        <v>32</v>
      </c>
      <c r="Y648" s="1" t="s">
        <v>531</v>
      </c>
      <c r="Z648" s="1" t="s">
        <v>112</v>
      </c>
      <c r="AA648" s="1" t="s">
        <v>2244</v>
      </c>
      <c r="AB648" s="1" t="s">
        <v>58</v>
      </c>
      <c r="AC648" s="1" t="s">
        <v>83</v>
      </c>
      <c r="AD648" s="1" t="s">
        <v>42</v>
      </c>
      <c r="AE648" s="1" t="s">
        <v>53</v>
      </c>
      <c r="AF648" s="1"/>
      <c r="AK648" s="1"/>
    </row>
    <row r="649" spans="1:37" x14ac:dyDescent="0.35">
      <c r="A649" s="1">
        <v>1136</v>
      </c>
      <c r="B649" s="1" t="str">
        <f>VLOOKUP(Table13[[#This Row],[Customer ID]],'Customer Lookup'!A:B,2,)</f>
        <v>Carmen McPherson</v>
      </c>
      <c r="C649" s="1">
        <v>87940</v>
      </c>
      <c r="D649" s="1" t="str">
        <f>_xlfn.XLOOKUP(Table13[[#This Row],[Product Sub-Category]],'Product Lookup'!A:A,'Product Lookup'!B:B)</f>
        <v>Office Machines</v>
      </c>
      <c r="E649" s="1">
        <v>15</v>
      </c>
      <c r="F649" s="4">
        <v>270.97000000000003</v>
      </c>
      <c r="G649" s="4">
        <f>Table13[[#This Row],[Unit Price]]*Table13[[#This Row],[Quantity ordered]]</f>
        <v>4064.55</v>
      </c>
      <c r="H649" s="1">
        <v>0.1</v>
      </c>
      <c r="I649" s="5">
        <v>0.1</v>
      </c>
      <c r="J6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49" s="6">
        <f>Table13[[#This Row],[Total Price(Before Discount)]]*Table13[[#This Row],[Discount]]</f>
        <v>406.45500000000004</v>
      </c>
      <c r="L649" s="6">
        <f>Table13[[#This Row],[Total Price(Before Discount)]]-Table13[[#This Row],[Discount Amount]]</f>
        <v>3658.0950000000003</v>
      </c>
      <c r="M649" s="6" t="str">
        <f>IF(Table13[[#This Row],[Total Price(After Discount)]]&gt;=5000, "High Order", "Low order")</f>
        <v>Low order</v>
      </c>
      <c r="N649" s="2">
        <v>42006</v>
      </c>
      <c r="O649" s="2" t="str">
        <f>TEXT(Table13[[#This Row],[Order Date]],"dddd")</f>
        <v>Friday</v>
      </c>
      <c r="P649" s="2" t="str">
        <f>TEXT(Table13[[#This Row],[Order Date]],"mmmm")</f>
        <v>January</v>
      </c>
      <c r="Q649" s="2" t="str">
        <f>TEXT(Table13[[#This Row],[Order Date]],"yyyy")</f>
        <v>2015</v>
      </c>
      <c r="R649" s="2" t="str">
        <f>TEXT(Table13[[#This Row],[Order Date]], "mmmm yyyy")</f>
        <v>January 2015</v>
      </c>
      <c r="S649" s="2">
        <v>42008</v>
      </c>
      <c r="T649" s="1" t="s">
        <v>21</v>
      </c>
      <c r="U649" s="1">
        <f>Table13[[#This Row],[Ship Date]]-Table13[[#This Row],[Order Date]]</f>
        <v>2</v>
      </c>
      <c r="V649" s="1" t="str">
        <f>IF(Table13[[#This Row],[Days to Ship]]&lt;=1, "Fast", IF(Table13[[#This Row],[Days to Ship]]&lt;=3, "Meduim", "High"))</f>
        <v>Meduim</v>
      </c>
      <c r="W649" s="1">
        <v>60188</v>
      </c>
      <c r="X649" s="1" t="s">
        <v>22</v>
      </c>
      <c r="Y649" s="1" t="s">
        <v>532</v>
      </c>
      <c r="Z649" s="1" t="s">
        <v>142</v>
      </c>
      <c r="AA649" s="1" t="s">
        <v>2244</v>
      </c>
      <c r="AB649" s="1" t="s">
        <v>73</v>
      </c>
      <c r="AC649" s="1" t="s">
        <v>74</v>
      </c>
      <c r="AD649" s="1" t="s">
        <v>104</v>
      </c>
      <c r="AE649" s="1" t="s">
        <v>36</v>
      </c>
      <c r="AF649" s="1"/>
      <c r="AK649" s="1"/>
    </row>
    <row r="650" spans="1:37" x14ac:dyDescent="0.35">
      <c r="A650" s="1">
        <v>1138</v>
      </c>
      <c r="B650" s="1" t="str">
        <f>VLOOKUP(Table13[[#This Row],[Customer ID]],'Customer Lookup'!A:B,2,)</f>
        <v>Malcolm Floyd</v>
      </c>
      <c r="C650" s="1">
        <v>86574</v>
      </c>
      <c r="D650" s="1" t="str">
        <f>_xlfn.XLOOKUP(Table13[[#This Row],[Product Sub-Category]],'Product Lookup'!A:A,'Product Lookup'!B:B)</f>
        <v>Chairs</v>
      </c>
      <c r="E650" s="1">
        <v>1</v>
      </c>
      <c r="F650" s="4">
        <v>160.97999999999999</v>
      </c>
      <c r="G650" s="4">
        <f>Table13[[#This Row],[Unit Price]]*Table13[[#This Row],[Quantity ordered]]</f>
        <v>160.97999999999999</v>
      </c>
      <c r="H650" s="1">
        <v>0.1</v>
      </c>
      <c r="I650" s="5">
        <v>0.1</v>
      </c>
      <c r="J6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0" s="6">
        <f>Table13[[#This Row],[Total Price(Before Discount)]]*Table13[[#This Row],[Discount]]</f>
        <v>16.097999999999999</v>
      </c>
      <c r="L650" s="6">
        <f>Table13[[#This Row],[Total Price(Before Discount)]]-Table13[[#This Row],[Discount Amount]]</f>
        <v>144.88200000000001</v>
      </c>
      <c r="M650" s="6" t="str">
        <f>IF(Table13[[#This Row],[Total Price(After Discount)]]&gt;=5000, "High Order", "Low order")</f>
        <v>Low order</v>
      </c>
      <c r="N650" s="2">
        <v>42051</v>
      </c>
      <c r="O650" s="2" t="str">
        <f>TEXT(Table13[[#This Row],[Order Date]],"dddd")</f>
        <v>Monday</v>
      </c>
      <c r="P650" s="2" t="str">
        <f>TEXT(Table13[[#This Row],[Order Date]],"mmmm")</f>
        <v>February</v>
      </c>
      <c r="Q650" s="2" t="str">
        <f>TEXT(Table13[[#This Row],[Order Date]],"yyyy")</f>
        <v>2015</v>
      </c>
      <c r="R650" s="2" t="str">
        <f>TEXT(Table13[[#This Row],[Order Date]], "mmmm yyyy")</f>
        <v>February 2015</v>
      </c>
      <c r="S650" s="2">
        <v>42054</v>
      </c>
      <c r="T650" s="1" t="s">
        <v>50</v>
      </c>
      <c r="U650" s="1">
        <f>Table13[[#This Row],[Ship Date]]-Table13[[#This Row],[Order Date]]</f>
        <v>3</v>
      </c>
      <c r="V650" s="1" t="str">
        <f>IF(Table13[[#This Row],[Days to Ship]]&lt;=1, "Fast", IF(Table13[[#This Row],[Days to Ship]]&lt;=3, "Meduim", "High"))</f>
        <v>Meduim</v>
      </c>
      <c r="W650" s="1">
        <v>75056</v>
      </c>
      <c r="X650" s="1" t="s">
        <v>22</v>
      </c>
      <c r="Y650" s="1" t="s">
        <v>533</v>
      </c>
      <c r="Z650" s="1" t="s">
        <v>112</v>
      </c>
      <c r="AA650" s="1" t="s">
        <v>2244</v>
      </c>
      <c r="AB650" s="1" t="s">
        <v>34</v>
      </c>
      <c r="AC650" s="1" t="s">
        <v>35</v>
      </c>
      <c r="AD650" s="1" t="s">
        <v>42</v>
      </c>
      <c r="AE650" s="1" t="s">
        <v>36</v>
      </c>
      <c r="AF650" s="1"/>
      <c r="AK650" s="1"/>
    </row>
    <row r="651" spans="1:37" x14ac:dyDescent="0.35">
      <c r="A651" s="1">
        <v>1142</v>
      </c>
      <c r="B651" s="1" t="str">
        <f>VLOOKUP(Table13[[#This Row],[Customer ID]],'Customer Lookup'!A:B,2,)</f>
        <v>Russell Chan</v>
      </c>
      <c r="C651" s="1">
        <v>86573</v>
      </c>
      <c r="D651" s="1" t="str">
        <f>_xlfn.XLOOKUP(Table13[[#This Row],[Product Sub-Category]],'Product Lookup'!A:A,'Product Lookup'!B:B)</f>
        <v>Appliances</v>
      </c>
      <c r="E651" s="1">
        <v>7</v>
      </c>
      <c r="F651" s="4">
        <v>363.25</v>
      </c>
      <c r="G651" s="4">
        <f>Table13[[#This Row],[Unit Price]]*Table13[[#This Row],[Quantity ordered]]</f>
        <v>2542.75</v>
      </c>
      <c r="H651" s="1">
        <v>0.1</v>
      </c>
      <c r="I651" s="5">
        <v>0.1</v>
      </c>
      <c r="J6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1" s="6">
        <f>Table13[[#This Row],[Total Price(Before Discount)]]*Table13[[#This Row],[Discount]]</f>
        <v>254.27500000000001</v>
      </c>
      <c r="L651" s="6">
        <f>Table13[[#This Row],[Total Price(Before Discount)]]-Table13[[#This Row],[Discount Amount]]</f>
        <v>2288.4749999999999</v>
      </c>
      <c r="M651" s="6" t="str">
        <f>IF(Table13[[#This Row],[Total Price(After Discount)]]&gt;=5000, "High Order", "Low order")</f>
        <v>Low order</v>
      </c>
      <c r="N651" s="2">
        <v>42008</v>
      </c>
      <c r="O651" s="2" t="str">
        <f>TEXT(Table13[[#This Row],[Order Date]],"dddd")</f>
        <v>Sunday</v>
      </c>
      <c r="P651" s="2" t="str">
        <f>TEXT(Table13[[#This Row],[Order Date]],"mmmm")</f>
        <v>January</v>
      </c>
      <c r="Q651" s="2" t="str">
        <f>TEXT(Table13[[#This Row],[Order Date]],"yyyy")</f>
        <v>2015</v>
      </c>
      <c r="R651" s="2" t="str">
        <f>TEXT(Table13[[#This Row],[Order Date]], "mmmm yyyy")</f>
        <v>January 2015</v>
      </c>
      <c r="S651" s="2">
        <v>42010</v>
      </c>
      <c r="T651" s="1" t="s">
        <v>50</v>
      </c>
      <c r="U651" s="1">
        <f>Table13[[#This Row],[Ship Date]]-Table13[[#This Row],[Order Date]]</f>
        <v>2</v>
      </c>
      <c r="V651" s="1" t="str">
        <f>IF(Table13[[#This Row],[Days to Ship]]&lt;=1, "Fast", IF(Table13[[#This Row],[Days to Ship]]&lt;=3, "Meduim", "High"))</f>
        <v>Meduim</v>
      </c>
      <c r="W651" s="1">
        <v>76706</v>
      </c>
      <c r="X651" s="1" t="s">
        <v>32</v>
      </c>
      <c r="Y651" s="1" t="s">
        <v>534</v>
      </c>
      <c r="Z651" s="1" t="s">
        <v>112</v>
      </c>
      <c r="AA651" s="1" t="s">
        <v>2244</v>
      </c>
      <c r="AB651" s="1" t="s">
        <v>58</v>
      </c>
      <c r="AC651" s="1" t="s">
        <v>196</v>
      </c>
      <c r="AD651" s="1" t="s">
        <v>42</v>
      </c>
      <c r="AE651" s="1" t="s">
        <v>53</v>
      </c>
      <c r="AF651" s="1"/>
      <c r="AK651" s="1"/>
    </row>
    <row r="652" spans="1:37" x14ac:dyDescent="0.35">
      <c r="A652" s="1">
        <v>1142</v>
      </c>
      <c r="B652" s="1" t="str">
        <f>VLOOKUP(Table13[[#This Row],[Customer ID]],'Customer Lookup'!A:B,2,)</f>
        <v>Russell Chan</v>
      </c>
      <c r="C652" s="1">
        <v>86575</v>
      </c>
      <c r="D652" s="1" t="str">
        <f>_xlfn.XLOOKUP(Table13[[#This Row],[Product Sub-Category]],'Product Lookup'!A:A,'Product Lookup'!B:B)</f>
        <v>Paper</v>
      </c>
      <c r="E652" s="1">
        <v>11</v>
      </c>
      <c r="F652" s="4">
        <v>18.97</v>
      </c>
      <c r="G652" s="4">
        <f>Table13[[#This Row],[Unit Price]]*Table13[[#This Row],[Quantity ordered]]</f>
        <v>208.67</v>
      </c>
      <c r="H652" s="1">
        <v>0.05</v>
      </c>
      <c r="I652" s="5">
        <v>0.05</v>
      </c>
      <c r="J6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2" s="6">
        <f>Table13[[#This Row],[Total Price(Before Discount)]]*Table13[[#This Row],[Discount]]</f>
        <v>10.4335</v>
      </c>
      <c r="L652" s="6">
        <f>Table13[[#This Row],[Total Price(Before Discount)]]-Table13[[#This Row],[Discount Amount]]</f>
        <v>198.23649999999998</v>
      </c>
      <c r="M652" s="6" t="str">
        <f>IF(Table13[[#This Row],[Total Price(After Discount)]]&gt;=5000, "High Order", "Low order")</f>
        <v>Low order</v>
      </c>
      <c r="N652" s="2">
        <v>42161</v>
      </c>
      <c r="O652" s="2" t="str">
        <f>TEXT(Table13[[#This Row],[Order Date]],"dddd")</f>
        <v>Saturday</v>
      </c>
      <c r="P652" s="2" t="str">
        <f>TEXT(Table13[[#This Row],[Order Date]],"mmmm")</f>
        <v>June</v>
      </c>
      <c r="Q652" s="2" t="str">
        <f>TEXT(Table13[[#This Row],[Order Date]],"yyyy")</f>
        <v>2015</v>
      </c>
      <c r="R652" s="2" t="str">
        <f>TEXT(Table13[[#This Row],[Order Date]], "mmmm yyyy")</f>
        <v>June 2015</v>
      </c>
      <c r="S652" s="2">
        <v>42164</v>
      </c>
      <c r="T652" s="1" t="s">
        <v>50</v>
      </c>
      <c r="U652" s="1">
        <f>Table13[[#This Row],[Ship Date]]-Table13[[#This Row],[Order Date]]</f>
        <v>3</v>
      </c>
      <c r="V652" s="1" t="str">
        <f>IF(Table13[[#This Row],[Days to Ship]]&lt;=1, "Fast", IF(Table13[[#This Row],[Days to Ship]]&lt;=3, "Meduim", "High"))</f>
        <v>Meduim</v>
      </c>
      <c r="W652" s="1">
        <v>76706</v>
      </c>
      <c r="X652" s="1" t="s">
        <v>32</v>
      </c>
      <c r="Y652" s="1" t="s">
        <v>534</v>
      </c>
      <c r="Z652" s="1" t="s">
        <v>112</v>
      </c>
      <c r="AA652" s="1" t="s">
        <v>2243</v>
      </c>
      <c r="AB652" s="1" t="s">
        <v>58</v>
      </c>
      <c r="AC652" s="1" t="s">
        <v>83</v>
      </c>
      <c r="AD652" s="1" t="s">
        <v>42</v>
      </c>
      <c r="AE652" s="1" t="s">
        <v>53</v>
      </c>
      <c r="AF652" s="1"/>
      <c r="AK652" s="1"/>
    </row>
    <row r="653" spans="1:37" x14ac:dyDescent="0.35">
      <c r="A653" s="1">
        <v>1151</v>
      </c>
      <c r="B653" s="1" t="str">
        <f>VLOOKUP(Table13[[#This Row],[Customer ID]],'Customer Lookup'!A:B,2,)</f>
        <v>Edna Huang</v>
      </c>
      <c r="C653" s="1">
        <v>91344</v>
      </c>
      <c r="D653" s="1" t="str">
        <f>_xlfn.XLOOKUP(Table13[[#This Row],[Product Sub-Category]],'Product Lookup'!A:A,'Product Lookup'!B:B)</f>
        <v>Furnishings</v>
      </c>
      <c r="E653" s="1">
        <v>1</v>
      </c>
      <c r="F653" s="4">
        <v>7.59</v>
      </c>
      <c r="G653" s="4">
        <f>Table13[[#This Row],[Unit Price]]*Table13[[#This Row],[Quantity ordered]]</f>
        <v>7.59</v>
      </c>
      <c r="H653" s="1">
        <v>0.05</v>
      </c>
      <c r="I653" s="5">
        <v>0.05</v>
      </c>
      <c r="J6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3" s="6">
        <f>Table13[[#This Row],[Total Price(Before Discount)]]*Table13[[#This Row],[Discount]]</f>
        <v>0.3795</v>
      </c>
      <c r="L653" s="6">
        <f>Table13[[#This Row],[Total Price(Before Discount)]]-Table13[[#This Row],[Discount Amount]]</f>
        <v>7.2104999999999997</v>
      </c>
      <c r="M653" s="6" t="str">
        <f>IF(Table13[[#This Row],[Total Price(After Discount)]]&gt;=5000, "High Order", "Low order")</f>
        <v>Low order</v>
      </c>
      <c r="N653" s="2">
        <v>42164</v>
      </c>
      <c r="O653" s="2" t="str">
        <f>TEXT(Table13[[#This Row],[Order Date]],"dddd")</f>
        <v>Tuesday</v>
      </c>
      <c r="P653" s="2" t="str">
        <f>TEXT(Table13[[#This Row],[Order Date]],"mmmm")</f>
        <v>June</v>
      </c>
      <c r="Q653" s="2" t="str">
        <f>TEXT(Table13[[#This Row],[Order Date]],"yyyy")</f>
        <v>2015</v>
      </c>
      <c r="R653" s="2" t="str">
        <f>TEXT(Table13[[#This Row],[Order Date]], "mmmm yyyy")</f>
        <v>June 2015</v>
      </c>
      <c r="S653" s="2">
        <v>42164</v>
      </c>
      <c r="T653" s="1" t="s">
        <v>98</v>
      </c>
      <c r="U653" s="1">
        <f>Table13[[#This Row],[Ship Date]]-Table13[[#This Row],[Order Date]]</f>
        <v>0</v>
      </c>
      <c r="V653" s="1" t="str">
        <f>IF(Table13[[#This Row],[Days to Ship]]&lt;=1, "Fast", IF(Table13[[#This Row],[Days to Ship]]&lt;=3, "Meduim", "High"))</f>
        <v>Fast</v>
      </c>
      <c r="W653" s="1">
        <v>1075</v>
      </c>
      <c r="X653" s="1" t="s">
        <v>32</v>
      </c>
      <c r="Y653" s="1" t="s">
        <v>535</v>
      </c>
      <c r="Z653" s="1" t="s">
        <v>152</v>
      </c>
      <c r="AA653" s="1" t="s">
        <v>1097</v>
      </c>
      <c r="AB653" s="1" t="s">
        <v>34</v>
      </c>
      <c r="AC653" s="1" t="s">
        <v>52</v>
      </c>
      <c r="AD653" s="1" t="s">
        <v>81</v>
      </c>
      <c r="AE653" s="1" t="s">
        <v>26</v>
      </c>
      <c r="AF653" s="1"/>
      <c r="AK653" s="1"/>
    </row>
    <row r="654" spans="1:37" x14ac:dyDescent="0.35">
      <c r="A654" s="1">
        <v>1155</v>
      </c>
      <c r="B654" s="1" t="str">
        <f>VLOOKUP(Table13[[#This Row],[Customer ID]],'Customer Lookup'!A:B,2,)</f>
        <v>Alex Nicholson</v>
      </c>
      <c r="C654" s="1">
        <v>90853</v>
      </c>
      <c r="D654" s="1" t="str">
        <f>_xlfn.XLOOKUP(Table13[[#This Row],[Product Sub-Category]],'Product Lookup'!A:A,'Product Lookup'!B:B)</f>
        <v>Paper</v>
      </c>
      <c r="E654" s="1">
        <v>4</v>
      </c>
      <c r="F654" s="4">
        <v>9.11</v>
      </c>
      <c r="G654" s="4">
        <f>Table13[[#This Row],[Unit Price]]*Table13[[#This Row],[Quantity ordered]]</f>
        <v>36.44</v>
      </c>
      <c r="H654" s="1">
        <v>0.05</v>
      </c>
      <c r="I654" s="5">
        <v>0.05</v>
      </c>
      <c r="J6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4" s="6">
        <f>Table13[[#This Row],[Total Price(Before Discount)]]*Table13[[#This Row],[Discount]]</f>
        <v>1.8220000000000001</v>
      </c>
      <c r="L654" s="6">
        <f>Table13[[#This Row],[Total Price(Before Discount)]]-Table13[[#This Row],[Discount Amount]]</f>
        <v>34.617999999999995</v>
      </c>
      <c r="M654" s="6" t="str">
        <f>IF(Table13[[#This Row],[Total Price(After Discount)]]&gt;=5000, "High Order", "Low order")</f>
        <v>Low order</v>
      </c>
      <c r="N654" s="2">
        <v>42006</v>
      </c>
      <c r="O654" s="2" t="str">
        <f>TEXT(Table13[[#This Row],[Order Date]],"dddd")</f>
        <v>Friday</v>
      </c>
      <c r="P654" s="2" t="str">
        <f>TEXT(Table13[[#This Row],[Order Date]],"mmmm")</f>
        <v>January</v>
      </c>
      <c r="Q654" s="2" t="str">
        <f>TEXT(Table13[[#This Row],[Order Date]],"yyyy")</f>
        <v>2015</v>
      </c>
      <c r="R654" s="2" t="str">
        <f>TEXT(Table13[[#This Row],[Order Date]], "mmmm yyyy")</f>
        <v>January 2015</v>
      </c>
      <c r="S654" s="2">
        <v>42008</v>
      </c>
      <c r="T654" s="1" t="s">
        <v>41</v>
      </c>
      <c r="U654" s="1">
        <f>Table13[[#This Row],[Ship Date]]-Table13[[#This Row],[Order Date]]</f>
        <v>2</v>
      </c>
      <c r="V654" s="1" t="str">
        <f>IF(Table13[[#This Row],[Days to Ship]]&lt;=1, "Fast", IF(Table13[[#This Row],[Days to Ship]]&lt;=3, "Meduim", "High"))</f>
        <v>Meduim</v>
      </c>
      <c r="W654" s="1">
        <v>90640</v>
      </c>
      <c r="X654" s="1" t="s">
        <v>22</v>
      </c>
      <c r="Y654" s="1" t="s">
        <v>536</v>
      </c>
      <c r="Z654" s="1" t="s">
        <v>37</v>
      </c>
      <c r="AA654" s="1" t="s">
        <v>1097</v>
      </c>
      <c r="AB654" s="1" t="s">
        <v>58</v>
      </c>
      <c r="AC654" s="1" t="s">
        <v>83</v>
      </c>
      <c r="AD654" s="1" t="s">
        <v>104</v>
      </c>
      <c r="AE654" s="1" t="s">
        <v>26</v>
      </c>
      <c r="AF654" s="1"/>
      <c r="AK654" s="1"/>
    </row>
    <row r="655" spans="1:37" x14ac:dyDescent="0.35">
      <c r="A655" s="1">
        <v>1155</v>
      </c>
      <c r="B655" s="1" t="str">
        <f>VLOOKUP(Table13[[#This Row],[Customer ID]],'Customer Lookup'!A:B,2,)</f>
        <v>Alex Nicholson</v>
      </c>
      <c r="C655" s="1">
        <v>90853</v>
      </c>
      <c r="D655" s="1" t="str">
        <f>_xlfn.XLOOKUP(Table13[[#This Row],[Product Sub-Category]],'Product Lookup'!A:A,'Product Lookup'!B:B)</f>
        <v>Paper</v>
      </c>
      <c r="E655" s="1">
        <v>11</v>
      </c>
      <c r="F655" s="4">
        <v>15.04</v>
      </c>
      <c r="G655" s="4">
        <f>Table13[[#This Row],[Unit Price]]*Table13[[#This Row],[Quantity ordered]]</f>
        <v>165.44</v>
      </c>
      <c r="H655" s="1">
        <v>0.05</v>
      </c>
      <c r="I655" s="5">
        <v>0.05</v>
      </c>
      <c r="J6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5" s="6">
        <f>Table13[[#This Row],[Total Price(Before Discount)]]*Table13[[#This Row],[Discount]]</f>
        <v>8.2720000000000002</v>
      </c>
      <c r="L655" s="6">
        <f>Table13[[#This Row],[Total Price(Before Discount)]]-Table13[[#This Row],[Discount Amount]]</f>
        <v>157.16800000000001</v>
      </c>
      <c r="M655" s="6" t="str">
        <f>IF(Table13[[#This Row],[Total Price(After Discount)]]&gt;=5000, "High Order", "Low order")</f>
        <v>Low order</v>
      </c>
      <c r="N655" s="2">
        <v>42006</v>
      </c>
      <c r="O655" s="2" t="str">
        <f>TEXT(Table13[[#This Row],[Order Date]],"dddd")</f>
        <v>Friday</v>
      </c>
      <c r="P655" s="2" t="str">
        <f>TEXT(Table13[[#This Row],[Order Date]],"mmmm")</f>
        <v>January</v>
      </c>
      <c r="Q655" s="2" t="str">
        <f>TEXT(Table13[[#This Row],[Order Date]],"yyyy")</f>
        <v>2015</v>
      </c>
      <c r="R655" s="2" t="str">
        <f>TEXT(Table13[[#This Row],[Order Date]], "mmmm yyyy")</f>
        <v>January 2015</v>
      </c>
      <c r="S655" s="2">
        <v>42006</v>
      </c>
      <c r="T655" s="1" t="s">
        <v>41</v>
      </c>
      <c r="U655" s="1">
        <f>Table13[[#This Row],[Ship Date]]-Table13[[#This Row],[Order Date]]</f>
        <v>0</v>
      </c>
      <c r="V655" s="1" t="str">
        <f>IF(Table13[[#This Row],[Days to Ship]]&lt;=1, "Fast", IF(Table13[[#This Row],[Days to Ship]]&lt;=3, "Meduim", "High"))</f>
        <v>Fast</v>
      </c>
      <c r="W655" s="1">
        <v>90640</v>
      </c>
      <c r="X655" s="1" t="s">
        <v>32</v>
      </c>
      <c r="Y655" s="1" t="s">
        <v>536</v>
      </c>
      <c r="Z655" s="1" t="s">
        <v>37</v>
      </c>
      <c r="AA655" s="1" t="s">
        <v>2243</v>
      </c>
      <c r="AB655" s="1" t="s">
        <v>58</v>
      </c>
      <c r="AC655" s="1" t="s">
        <v>83</v>
      </c>
      <c r="AD655" s="1" t="s">
        <v>104</v>
      </c>
      <c r="AE655" s="1" t="s">
        <v>26</v>
      </c>
      <c r="AF655" s="1"/>
      <c r="AK655" s="1"/>
    </row>
    <row r="656" spans="1:37" x14ac:dyDescent="0.35">
      <c r="A656" s="1">
        <v>1156</v>
      </c>
      <c r="B656" s="1" t="str">
        <f>VLOOKUP(Table13[[#This Row],[Customer ID]],'Customer Lookup'!A:B,2,)</f>
        <v>Edith Forbes</v>
      </c>
      <c r="C656" s="1">
        <v>90855</v>
      </c>
      <c r="D656" s="1" t="str">
        <f>_xlfn.XLOOKUP(Table13[[#This Row],[Product Sub-Category]],'Product Lookup'!A:A,'Product Lookup'!B:B)</f>
        <v>Telephones</v>
      </c>
      <c r="E656" s="1">
        <v>7</v>
      </c>
      <c r="F656" s="4">
        <v>175.99</v>
      </c>
      <c r="G656" s="4">
        <f>Table13[[#This Row],[Unit Price]]*Table13[[#This Row],[Quantity ordered]]</f>
        <v>1231.93</v>
      </c>
      <c r="H656" s="1">
        <v>0.1</v>
      </c>
      <c r="I656" s="5">
        <v>0.1</v>
      </c>
      <c r="J6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6" s="6">
        <f>Table13[[#This Row],[Total Price(Before Discount)]]*Table13[[#This Row],[Discount]]</f>
        <v>123.19300000000001</v>
      </c>
      <c r="L656" s="6">
        <f>Table13[[#This Row],[Total Price(Before Discount)]]-Table13[[#This Row],[Discount Amount]]</f>
        <v>1108.7370000000001</v>
      </c>
      <c r="M656" s="6" t="str">
        <f>IF(Table13[[#This Row],[Total Price(After Discount)]]&gt;=5000, "High Order", "Low order")</f>
        <v>Low order</v>
      </c>
      <c r="N656" s="2">
        <v>42049</v>
      </c>
      <c r="O656" s="2" t="str">
        <f>TEXT(Table13[[#This Row],[Order Date]],"dddd")</f>
        <v>Saturday</v>
      </c>
      <c r="P656" s="2" t="str">
        <f>TEXT(Table13[[#This Row],[Order Date]],"mmmm")</f>
        <v>February</v>
      </c>
      <c r="Q656" s="2" t="str">
        <f>TEXT(Table13[[#This Row],[Order Date]],"yyyy")</f>
        <v>2015</v>
      </c>
      <c r="R656" s="2" t="str">
        <f>TEXT(Table13[[#This Row],[Order Date]], "mmmm yyyy")</f>
        <v>February 2015</v>
      </c>
      <c r="S656" s="2">
        <v>42050</v>
      </c>
      <c r="T656" s="1" t="s">
        <v>21</v>
      </c>
      <c r="U656" s="1">
        <f>Table13[[#This Row],[Ship Date]]-Table13[[#This Row],[Order Date]]</f>
        <v>1</v>
      </c>
      <c r="V656" s="1" t="str">
        <f>IF(Table13[[#This Row],[Days to Ship]]&lt;=1, "Fast", IF(Table13[[#This Row],[Days to Ship]]&lt;=3, "Meduim", "High"))</f>
        <v>Fast</v>
      </c>
      <c r="W656" s="1">
        <v>1876</v>
      </c>
      <c r="X656" s="1" t="s">
        <v>32</v>
      </c>
      <c r="Y656" s="1" t="s">
        <v>537</v>
      </c>
      <c r="Z656" s="1" t="s">
        <v>152</v>
      </c>
      <c r="AA656" s="1" t="s">
        <v>2243</v>
      </c>
      <c r="AB656" s="1" t="s">
        <v>73</v>
      </c>
      <c r="AC656" s="1" t="s">
        <v>2234</v>
      </c>
      <c r="AD656" s="1" t="s">
        <v>104</v>
      </c>
      <c r="AE656" s="1" t="s">
        <v>53</v>
      </c>
      <c r="AF656" s="1"/>
      <c r="AK656" s="1"/>
    </row>
    <row r="657" spans="1:37" x14ac:dyDescent="0.35">
      <c r="A657" s="1">
        <v>1159</v>
      </c>
      <c r="B657" s="1" t="str">
        <f>VLOOKUP(Table13[[#This Row],[Customer ID]],'Customer Lookup'!A:B,2,)</f>
        <v>Arlene Weeks</v>
      </c>
      <c r="C657" s="1">
        <v>90854</v>
      </c>
      <c r="D657" s="1" t="str">
        <f>_xlfn.XLOOKUP(Table13[[#This Row],[Product Sub-Category]],'Product Lookup'!A:A,'Product Lookup'!B:B)</f>
        <v>Bookcases</v>
      </c>
      <c r="E657" s="1">
        <v>1</v>
      </c>
      <c r="F657" s="4">
        <v>100.98</v>
      </c>
      <c r="G657" s="4">
        <f>Table13[[#This Row],[Unit Price]]*Table13[[#This Row],[Quantity ordered]]</f>
        <v>100.98</v>
      </c>
      <c r="H657" s="1">
        <v>0.1</v>
      </c>
      <c r="I657" s="5">
        <v>0.1</v>
      </c>
      <c r="J6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7" s="6">
        <f>Table13[[#This Row],[Total Price(Before Discount)]]*Table13[[#This Row],[Discount]]</f>
        <v>10.098000000000001</v>
      </c>
      <c r="L657" s="6">
        <f>Table13[[#This Row],[Total Price(Before Discount)]]-Table13[[#This Row],[Discount Amount]]</f>
        <v>90.882000000000005</v>
      </c>
      <c r="M657" s="6" t="str">
        <f>IF(Table13[[#This Row],[Total Price(After Discount)]]&gt;=5000, "High Order", "Low order")</f>
        <v>Low order</v>
      </c>
      <c r="N657" s="2">
        <v>42144</v>
      </c>
      <c r="O657" s="2" t="str">
        <f>TEXT(Table13[[#This Row],[Order Date]],"dddd")</f>
        <v>Wednesday</v>
      </c>
      <c r="P657" s="2" t="str">
        <f>TEXT(Table13[[#This Row],[Order Date]],"mmmm")</f>
        <v>May</v>
      </c>
      <c r="Q657" s="2" t="str">
        <f>TEXT(Table13[[#This Row],[Order Date]],"yyyy")</f>
        <v>2015</v>
      </c>
      <c r="R657" s="2" t="str">
        <f>TEXT(Table13[[#This Row],[Order Date]], "mmmm yyyy")</f>
        <v>May 2015</v>
      </c>
      <c r="S657" s="2">
        <v>42145</v>
      </c>
      <c r="T657" s="1" t="s">
        <v>21</v>
      </c>
      <c r="U657" s="1">
        <f>Table13[[#This Row],[Ship Date]]-Table13[[#This Row],[Order Date]]</f>
        <v>1</v>
      </c>
      <c r="V657" s="1" t="str">
        <f>IF(Table13[[#This Row],[Days to Ship]]&lt;=1, "Fast", IF(Table13[[#This Row],[Days to Ship]]&lt;=3, "Meduim", "High"))</f>
        <v>Fast</v>
      </c>
      <c r="W657" s="1">
        <v>7086</v>
      </c>
      <c r="X657" s="1" t="s">
        <v>22</v>
      </c>
      <c r="Y657" s="1" t="s">
        <v>538</v>
      </c>
      <c r="Z657" s="1" t="s">
        <v>46</v>
      </c>
      <c r="AA657" s="1" t="s">
        <v>2243</v>
      </c>
      <c r="AB657" s="1" t="s">
        <v>34</v>
      </c>
      <c r="AC657" s="1" t="s">
        <v>151</v>
      </c>
      <c r="AD657" s="1" t="s">
        <v>104</v>
      </c>
      <c r="AE657" s="1" t="s">
        <v>108</v>
      </c>
      <c r="AF657" s="1"/>
      <c r="AK657" s="1"/>
    </row>
    <row r="658" spans="1:37" x14ac:dyDescent="0.35">
      <c r="A658" s="1">
        <v>1170</v>
      </c>
      <c r="B658" s="1" t="str">
        <f>VLOOKUP(Table13[[#This Row],[Customer ID]],'Customer Lookup'!A:B,2,)</f>
        <v>Jessie Houston</v>
      </c>
      <c r="C658" s="1">
        <v>87520</v>
      </c>
      <c r="D658" s="1" t="str">
        <f>_xlfn.XLOOKUP(Table13[[#This Row],[Product Sub-Category]],'Product Lookup'!A:A,'Product Lookup'!B:B)</f>
        <v>Envelopes</v>
      </c>
      <c r="E658" s="1">
        <v>19</v>
      </c>
      <c r="F658" s="4">
        <v>9.7799999999999994</v>
      </c>
      <c r="G658" s="4">
        <f>Table13[[#This Row],[Unit Price]]*Table13[[#This Row],[Quantity ordered]]</f>
        <v>185.82</v>
      </c>
      <c r="H658" s="1">
        <v>0.05</v>
      </c>
      <c r="I658" s="5">
        <v>0.05</v>
      </c>
      <c r="J6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8" s="6">
        <f>Table13[[#This Row],[Total Price(Before Discount)]]*Table13[[#This Row],[Discount]]</f>
        <v>9.2910000000000004</v>
      </c>
      <c r="L658" s="6">
        <f>Table13[[#This Row],[Total Price(Before Discount)]]-Table13[[#This Row],[Discount Amount]]</f>
        <v>176.529</v>
      </c>
      <c r="M658" s="6" t="str">
        <f>IF(Table13[[#This Row],[Total Price(After Discount)]]&gt;=5000, "High Order", "Low order")</f>
        <v>Low order</v>
      </c>
      <c r="N658" s="2">
        <v>42157</v>
      </c>
      <c r="O658" s="2" t="str">
        <f>TEXT(Table13[[#This Row],[Order Date]],"dddd")</f>
        <v>Tuesday</v>
      </c>
      <c r="P658" s="2" t="str">
        <f>TEXT(Table13[[#This Row],[Order Date]],"mmmm")</f>
        <v>June</v>
      </c>
      <c r="Q658" s="2" t="str">
        <f>TEXT(Table13[[#This Row],[Order Date]],"yyyy")</f>
        <v>2015</v>
      </c>
      <c r="R658" s="2" t="str">
        <f>TEXT(Table13[[#This Row],[Order Date]], "mmmm yyyy")</f>
        <v>June 2015</v>
      </c>
      <c r="S658" s="2">
        <v>42158</v>
      </c>
      <c r="T658" s="1" t="s">
        <v>31</v>
      </c>
      <c r="U658" s="1">
        <f>Table13[[#This Row],[Ship Date]]-Table13[[#This Row],[Order Date]]</f>
        <v>1</v>
      </c>
      <c r="V658" s="1" t="str">
        <f>IF(Table13[[#This Row],[Days to Ship]]&lt;=1, "Fast", IF(Table13[[#This Row],[Days to Ship]]&lt;=3, "Meduim", "High"))</f>
        <v>Fast</v>
      </c>
      <c r="W658" s="1">
        <v>19711</v>
      </c>
      <c r="X658" s="1" t="s">
        <v>32</v>
      </c>
      <c r="Y658" s="1" t="s">
        <v>262</v>
      </c>
      <c r="Z658" s="1" t="s">
        <v>501</v>
      </c>
      <c r="AA658" s="1" t="s">
        <v>2243</v>
      </c>
      <c r="AB658" s="1" t="s">
        <v>58</v>
      </c>
      <c r="AC658" s="1" t="s">
        <v>61</v>
      </c>
      <c r="AD658" s="1" t="s">
        <v>104</v>
      </c>
      <c r="AE658" s="1" t="s">
        <v>53</v>
      </c>
      <c r="AF658" s="1"/>
      <c r="AK658" s="1"/>
    </row>
    <row r="659" spans="1:37" x14ac:dyDescent="0.35">
      <c r="A659" s="1">
        <v>1170</v>
      </c>
      <c r="B659" s="1" t="str">
        <f>VLOOKUP(Table13[[#This Row],[Customer ID]],'Customer Lookup'!A:B,2,)</f>
        <v>Jessie Houston</v>
      </c>
      <c r="C659" s="1">
        <v>87520</v>
      </c>
      <c r="D659" s="1" t="str">
        <f>_xlfn.XLOOKUP(Table13[[#This Row],[Product Sub-Category]],'Product Lookup'!A:A,'Product Lookup'!B:B)</f>
        <v>Telephones</v>
      </c>
      <c r="E659" s="1">
        <v>6</v>
      </c>
      <c r="F659" s="4">
        <v>200.99</v>
      </c>
      <c r="G659" s="4">
        <f>Table13[[#This Row],[Unit Price]]*Table13[[#This Row],[Quantity ordered]]</f>
        <v>1205.94</v>
      </c>
      <c r="H659" s="1">
        <v>0.1</v>
      </c>
      <c r="I659" s="5">
        <v>0.1</v>
      </c>
      <c r="J6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9" s="6">
        <f>Table13[[#This Row],[Total Price(Before Discount)]]*Table13[[#This Row],[Discount]]</f>
        <v>120.59400000000001</v>
      </c>
      <c r="L659" s="6">
        <f>Table13[[#This Row],[Total Price(Before Discount)]]-Table13[[#This Row],[Discount Amount]]</f>
        <v>1085.346</v>
      </c>
      <c r="M659" s="6" t="str">
        <f>IF(Table13[[#This Row],[Total Price(After Discount)]]&gt;=5000, "High Order", "Low order")</f>
        <v>Low order</v>
      </c>
      <c r="N659" s="2">
        <v>42157</v>
      </c>
      <c r="O659" s="2" t="str">
        <f>TEXT(Table13[[#This Row],[Order Date]],"dddd")</f>
        <v>Tuesday</v>
      </c>
      <c r="P659" s="2" t="str">
        <f>TEXT(Table13[[#This Row],[Order Date]],"mmmm")</f>
        <v>June</v>
      </c>
      <c r="Q659" s="2" t="str">
        <f>TEXT(Table13[[#This Row],[Order Date]],"yyyy")</f>
        <v>2015</v>
      </c>
      <c r="R659" s="2" t="str">
        <f>TEXT(Table13[[#This Row],[Order Date]], "mmmm yyyy")</f>
        <v>June 2015</v>
      </c>
      <c r="S659" s="2">
        <v>42159</v>
      </c>
      <c r="T659" s="1" t="s">
        <v>31</v>
      </c>
      <c r="U659" s="1">
        <f>Table13[[#This Row],[Ship Date]]-Table13[[#This Row],[Order Date]]</f>
        <v>2</v>
      </c>
      <c r="V659" s="1" t="str">
        <f>IF(Table13[[#This Row],[Days to Ship]]&lt;=1, "Fast", IF(Table13[[#This Row],[Days to Ship]]&lt;=3, "Meduim", "High"))</f>
        <v>Meduim</v>
      </c>
      <c r="W659" s="1">
        <v>19711</v>
      </c>
      <c r="X659" s="1" t="s">
        <v>32</v>
      </c>
      <c r="Y659" s="1" t="s">
        <v>262</v>
      </c>
      <c r="Z659" s="1" t="s">
        <v>501</v>
      </c>
      <c r="AA659" s="1" t="s">
        <v>2245</v>
      </c>
      <c r="AB659" s="1" t="s">
        <v>73</v>
      </c>
      <c r="AC659" s="1" t="s">
        <v>2234</v>
      </c>
      <c r="AD659" s="1" t="s">
        <v>104</v>
      </c>
      <c r="AE659" s="1" t="s">
        <v>53</v>
      </c>
      <c r="AF659" s="1"/>
      <c r="AK659" s="1"/>
    </row>
    <row r="660" spans="1:37" x14ac:dyDescent="0.35">
      <c r="A660" s="1">
        <v>1178</v>
      </c>
      <c r="B660" s="1" t="str">
        <f>VLOOKUP(Table13[[#This Row],[Customer ID]],'Customer Lookup'!A:B,2,)</f>
        <v>Sandy Hunt</v>
      </c>
      <c r="C660" s="1">
        <v>89787</v>
      </c>
      <c r="D660" s="1" t="str">
        <f>_xlfn.XLOOKUP(Table13[[#This Row],[Product Sub-Category]],'Product Lookup'!A:A,'Product Lookup'!B:B)</f>
        <v>Appliances</v>
      </c>
      <c r="E660" s="1">
        <v>2</v>
      </c>
      <c r="F660" s="4">
        <v>4.4800000000000004</v>
      </c>
      <c r="G660" s="4">
        <f>Table13[[#This Row],[Unit Price]]*Table13[[#This Row],[Quantity ordered]]</f>
        <v>8.9600000000000009</v>
      </c>
      <c r="H660" s="1">
        <v>0.05</v>
      </c>
      <c r="I660" s="5">
        <v>0.05</v>
      </c>
      <c r="J6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0" s="6">
        <f>Table13[[#This Row],[Total Price(Before Discount)]]*Table13[[#This Row],[Discount]]</f>
        <v>0.44800000000000006</v>
      </c>
      <c r="L660" s="6">
        <f>Table13[[#This Row],[Total Price(Before Discount)]]-Table13[[#This Row],[Discount Amount]]</f>
        <v>8.5120000000000005</v>
      </c>
      <c r="M660" s="6" t="str">
        <f>IF(Table13[[#This Row],[Total Price(After Discount)]]&gt;=5000, "High Order", "Low order")</f>
        <v>Low order</v>
      </c>
      <c r="N660" s="2">
        <v>42103</v>
      </c>
      <c r="O660" s="2" t="str">
        <f>TEXT(Table13[[#This Row],[Order Date]],"dddd")</f>
        <v>Thursday</v>
      </c>
      <c r="P660" s="2" t="str">
        <f>TEXT(Table13[[#This Row],[Order Date]],"mmmm")</f>
        <v>April</v>
      </c>
      <c r="Q660" s="2" t="str">
        <f>TEXT(Table13[[#This Row],[Order Date]],"yyyy")</f>
        <v>2015</v>
      </c>
      <c r="R660" s="2" t="str">
        <f>TEXT(Table13[[#This Row],[Order Date]], "mmmm yyyy")</f>
        <v>April 2015</v>
      </c>
      <c r="S660" s="2">
        <v>42105</v>
      </c>
      <c r="T660" s="1" t="s">
        <v>21</v>
      </c>
      <c r="U660" s="1">
        <f>Table13[[#This Row],[Ship Date]]-Table13[[#This Row],[Order Date]]</f>
        <v>2</v>
      </c>
      <c r="V660" s="1" t="str">
        <f>IF(Table13[[#This Row],[Days to Ship]]&lt;=1, "Fast", IF(Table13[[#This Row],[Days to Ship]]&lt;=3, "Meduim", "High"))</f>
        <v>Meduim</v>
      </c>
      <c r="W660" s="1">
        <v>32701</v>
      </c>
      <c r="X660" s="1" t="s">
        <v>32</v>
      </c>
      <c r="Y660" s="1" t="s">
        <v>539</v>
      </c>
      <c r="Z660" s="1" t="s">
        <v>242</v>
      </c>
      <c r="AA660" s="1" t="s">
        <v>2245</v>
      </c>
      <c r="AB660" s="1" t="s">
        <v>58</v>
      </c>
      <c r="AC660" s="1" t="s">
        <v>196</v>
      </c>
      <c r="AD660" s="1" t="s">
        <v>104</v>
      </c>
      <c r="AE660" s="1" t="s">
        <v>178</v>
      </c>
      <c r="AF660" s="1"/>
      <c r="AK660" s="1"/>
    </row>
    <row r="661" spans="1:37" x14ac:dyDescent="0.35">
      <c r="A661" s="1">
        <v>1178</v>
      </c>
      <c r="B661" s="1" t="str">
        <f>VLOOKUP(Table13[[#This Row],[Customer ID]],'Customer Lookup'!A:B,2,)</f>
        <v>Sandy Hunt</v>
      </c>
      <c r="C661" s="1">
        <v>89787</v>
      </c>
      <c r="D661" s="1" t="str">
        <f>_xlfn.XLOOKUP(Table13[[#This Row],[Product Sub-Category]],'Product Lookup'!A:A,'Product Lookup'!B:B)</f>
        <v>Chairs</v>
      </c>
      <c r="E661" s="1">
        <v>10</v>
      </c>
      <c r="F661" s="4">
        <v>350.99</v>
      </c>
      <c r="G661" s="4">
        <f>Table13[[#This Row],[Unit Price]]*Table13[[#This Row],[Quantity ordered]]</f>
        <v>3509.9</v>
      </c>
      <c r="H661" s="1">
        <v>0.1</v>
      </c>
      <c r="I661" s="5">
        <v>0.1</v>
      </c>
      <c r="J6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61" s="6">
        <f>Table13[[#This Row],[Total Price(Before Discount)]]*Table13[[#This Row],[Discount]]</f>
        <v>350.99</v>
      </c>
      <c r="L661" s="6">
        <f>Table13[[#This Row],[Total Price(Before Discount)]]-Table13[[#This Row],[Discount Amount]]</f>
        <v>3158.91</v>
      </c>
      <c r="M661" s="6" t="str">
        <f>IF(Table13[[#This Row],[Total Price(After Discount)]]&gt;=5000, "High Order", "Low order")</f>
        <v>Low order</v>
      </c>
      <c r="N661" s="2">
        <v>42103</v>
      </c>
      <c r="O661" s="2" t="str">
        <f>TEXT(Table13[[#This Row],[Order Date]],"dddd")</f>
        <v>Thursday</v>
      </c>
      <c r="P661" s="2" t="str">
        <f>TEXT(Table13[[#This Row],[Order Date]],"mmmm")</f>
        <v>April</v>
      </c>
      <c r="Q661" s="2" t="str">
        <f>TEXT(Table13[[#This Row],[Order Date]],"yyyy")</f>
        <v>2015</v>
      </c>
      <c r="R661" s="2" t="str">
        <f>TEXT(Table13[[#This Row],[Order Date]], "mmmm yyyy")</f>
        <v>April 2015</v>
      </c>
      <c r="S661" s="2">
        <v>42105</v>
      </c>
      <c r="T661" s="1" t="s">
        <v>21</v>
      </c>
      <c r="U661" s="1">
        <f>Table13[[#This Row],[Ship Date]]-Table13[[#This Row],[Order Date]]</f>
        <v>2</v>
      </c>
      <c r="V661" s="1" t="str">
        <f>IF(Table13[[#This Row],[Days to Ship]]&lt;=1, "Fast", IF(Table13[[#This Row],[Days to Ship]]&lt;=3, "Meduim", "High"))</f>
        <v>Meduim</v>
      </c>
      <c r="W661" s="1">
        <v>32701</v>
      </c>
      <c r="X661" s="1" t="s">
        <v>22</v>
      </c>
      <c r="Y661" s="1" t="s">
        <v>539</v>
      </c>
      <c r="Z661" s="1" t="s">
        <v>242</v>
      </c>
      <c r="AA661" s="1" t="s">
        <v>2245</v>
      </c>
      <c r="AB661" s="1" t="s">
        <v>34</v>
      </c>
      <c r="AC661" s="1" t="s">
        <v>35</v>
      </c>
      <c r="AD661" s="1" t="s">
        <v>104</v>
      </c>
      <c r="AE661" s="1" t="s">
        <v>36</v>
      </c>
      <c r="AF661" s="1"/>
      <c r="AK661" s="1"/>
    </row>
    <row r="662" spans="1:37" x14ac:dyDescent="0.35">
      <c r="A662" s="1">
        <v>1178</v>
      </c>
      <c r="B662" s="1" t="str">
        <f>VLOOKUP(Table13[[#This Row],[Customer ID]],'Customer Lookup'!A:B,2,)</f>
        <v>Sandy Hunt</v>
      </c>
      <c r="C662" s="1">
        <v>89787</v>
      </c>
      <c r="D662" s="1" t="str">
        <f>_xlfn.XLOOKUP(Table13[[#This Row],[Product Sub-Category]],'Product Lookup'!A:A,'Product Lookup'!B:B)</f>
        <v>Computer Peripherals</v>
      </c>
      <c r="E662" s="1">
        <v>7</v>
      </c>
      <c r="F662" s="4">
        <v>40.98</v>
      </c>
      <c r="G662" s="4">
        <f>Table13[[#This Row],[Unit Price]]*Table13[[#This Row],[Quantity ordered]]</f>
        <v>286.85999999999996</v>
      </c>
      <c r="H662" s="1">
        <v>0.05</v>
      </c>
      <c r="I662" s="5">
        <v>0.05</v>
      </c>
      <c r="J6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2" s="6">
        <f>Table13[[#This Row],[Total Price(Before Discount)]]*Table13[[#This Row],[Discount]]</f>
        <v>14.342999999999998</v>
      </c>
      <c r="L662" s="6">
        <f>Table13[[#This Row],[Total Price(Before Discount)]]-Table13[[#This Row],[Discount Amount]]</f>
        <v>272.51699999999994</v>
      </c>
      <c r="M662" s="6" t="str">
        <f>IF(Table13[[#This Row],[Total Price(After Discount)]]&gt;=5000, "High Order", "Low order")</f>
        <v>Low order</v>
      </c>
      <c r="N662" s="2">
        <v>42103</v>
      </c>
      <c r="O662" s="2" t="str">
        <f>TEXT(Table13[[#This Row],[Order Date]],"dddd")</f>
        <v>Thursday</v>
      </c>
      <c r="P662" s="2" t="str">
        <f>TEXT(Table13[[#This Row],[Order Date]],"mmmm")</f>
        <v>April</v>
      </c>
      <c r="Q662" s="2" t="str">
        <f>TEXT(Table13[[#This Row],[Order Date]],"yyyy")</f>
        <v>2015</v>
      </c>
      <c r="R662" s="2" t="str">
        <f>TEXT(Table13[[#This Row],[Order Date]], "mmmm yyyy")</f>
        <v>April 2015</v>
      </c>
      <c r="S662" s="2">
        <v>42105</v>
      </c>
      <c r="T662" s="1" t="s">
        <v>21</v>
      </c>
      <c r="U662" s="1">
        <f>Table13[[#This Row],[Ship Date]]-Table13[[#This Row],[Order Date]]</f>
        <v>2</v>
      </c>
      <c r="V662" s="1" t="str">
        <f>IF(Table13[[#This Row],[Days to Ship]]&lt;=1, "Fast", IF(Table13[[#This Row],[Days to Ship]]&lt;=3, "Meduim", "High"))</f>
        <v>Meduim</v>
      </c>
      <c r="W662" s="1">
        <v>32701</v>
      </c>
      <c r="X662" s="1" t="s">
        <v>22</v>
      </c>
      <c r="Y662" s="1" t="s">
        <v>539</v>
      </c>
      <c r="Z662" s="1" t="s">
        <v>242</v>
      </c>
      <c r="AA662" s="1" t="s">
        <v>2245</v>
      </c>
      <c r="AB662" s="1" t="s">
        <v>73</v>
      </c>
      <c r="AC662" s="1" t="s">
        <v>144</v>
      </c>
      <c r="AD662" s="1" t="s">
        <v>104</v>
      </c>
      <c r="AE662" s="1" t="s">
        <v>53</v>
      </c>
      <c r="AF662" s="1"/>
      <c r="AK662" s="1"/>
    </row>
    <row r="663" spans="1:37" x14ac:dyDescent="0.35">
      <c r="A663" s="1">
        <v>1178</v>
      </c>
      <c r="B663" s="1" t="str">
        <f>VLOOKUP(Table13[[#This Row],[Customer ID]],'Customer Lookup'!A:B,2,)</f>
        <v>Sandy Hunt</v>
      </c>
      <c r="C663" s="1">
        <v>89787</v>
      </c>
      <c r="D663" s="1" t="str">
        <f>_xlfn.XLOOKUP(Table13[[#This Row],[Product Sub-Category]],'Product Lookup'!A:A,'Product Lookup'!B:B)</f>
        <v>Tables</v>
      </c>
      <c r="E663" s="1">
        <v>7</v>
      </c>
      <c r="F663" s="4">
        <v>349.45</v>
      </c>
      <c r="G663" s="4">
        <f>Table13[[#This Row],[Unit Price]]*Table13[[#This Row],[Quantity ordered]]</f>
        <v>2446.15</v>
      </c>
      <c r="H663" s="1">
        <v>0.1</v>
      </c>
      <c r="I663" s="5">
        <v>0.1</v>
      </c>
      <c r="J6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63" s="6">
        <f>Table13[[#This Row],[Total Price(Before Discount)]]*Table13[[#This Row],[Discount]]</f>
        <v>244.61500000000001</v>
      </c>
      <c r="L663" s="6">
        <f>Table13[[#This Row],[Total Price(Before Discount)]]-Table13[[#This Row],[Discount Amount]]</f>
        <v>2201.5349999999999</v>
      </c>
      <c r="M663" s="6" t="str">
        <f>IF(Table13[[#This Row],[Total Price(After Discount)]]&gt;=5000, "High Order", "Low order")</f>
        <v>Low order</v>
      </c>
      <c r="N663" s="2">
        <v>42103</v>
      </c>
      <c r="O663" s="2" t="str">
        <f>TEXT(Table13[[#This Row],[Order Date]],"dddd")</f>
        <v>Thursday</v>
      </c>
      <c r="P663" s="2" t="str">
        <f>TEXT(Table13[[#This Row],[Order Date]],"mmmm")</f>
        <v>April</v>
      </c>
      <c r="Q663" s="2" t="str">
        <f>TEXT(Table13[[#This Row],[Order Date]],"yyyy")</f>
        <v>2015</v>
      </c>
      <c r="R663" s="2" t="str">
        <f>TEXT(Table13[[#This Row],[Order Date]], "mmmm yyyy")</f>
        <v>April 2015</v>
      </c>
      <c r="S663" s="2">
        <v>42104</v>
      </c>
      <c r="T663" s="1" t="s">
        <v>21</v>
      </c>
      <c r="U663" s="1">
        <f>Table13[[#This Row],[Ship Date]]-Table13[[#This Row],[Order Date]]</f>
        <v>1</v>
      </c>
      <c r="V663" s="1" t="str">
        <f>IF(Table13[[#This Row],[Days to Ship]]&lt;=1, "Fast", IF(Table13[[#This Row],[Days to Ship]]&lt;=3, "Meduim", "High"))</f>
        <v>Fast</v>
      </c>
      <c r="W663" s="1">
        <v>32701</v>
      </c>
      <c r="X663" s="1" t="s">
        <v>22</v>
      </c>
      <c r="Y663" s="1" t="s">
        <v>539</v>
      </c>
      <c r="Z663" s="1" t="s">
        <v>242</v>
      </c>
      <c r="AA663" s="1" t="s">
        <v>1097</v>
      </c>
      <c r="AB663" s="1" t="s">
        <v>34</v>
      </c>
      <c r="AC663" s="1" t="s">
        <v>123</v>
      </c>
      <c r="AD663" s="1" t="s">
        <v>104</v>
      </c>
      <c r="AE663" s="1" t="s">
        <v>36</v>
      </c>
      <c r="AF663" s="1"/>
      <c r="AK663" s="1"/>
    </row>
    <row r="664" spans="1:37" x14ac:dyDescent="0.35">
      <c r="A664" s="1">
        <v>1182</v>
      </c>
      <c r="B664" s="1" t="str">
        <f>VLOOKUP(Table13[[#This Row],[Customer ID]],'Customer Lookup'!A:B,2,)</f>
        <v>Jesse Williamson</v>
      </c>
      <c r="C664" s="1">
        <v>86913</v>
      </c>
      <c r="D664" s="1" t="str">
        <f>_xlfn.XLOOKUP(Table13[[#This Row],[Product Sub-Category]],'Product Lookup'!A:A,'Product Lookup'!B:B)</f>
        <v>Labels</v>
      </c>
      <c r="E664" s="1">
        <v>15</v>
      </c>
      <c r="F664" s="4">
        <v>2.61</v>
      </c>
      <c r="G664" s="4">
        <f>Table13[[#This Row],[Unit Price]]*Table13[[#This Row],[Quantity ordered]]</f>
        <v>39.15</v>
      </c>
      <c r="H664" s="1">
        <v>0.05</v>
      </c>
      <c r="I664" s="5">
        <v>0.05</v>
      </c>
      <c r="J6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4" s="6">
        <f>Table13[[#This Row],[Total Price(Before Discount)]]*Table13[[#This Row],[Discount]]</f>
        <v>1.9575</v>
      </c>
      <c r="L664" s="6">
        <f>Table13[[#This Row],[Total Price(Before Discount)]]-Table13[[#This Row],[Discount Amount]]</f>
        <v>37.192499999999995</v>
      </c>
      <c r="M664" s="6" t="str">
        <f>IF(Table13[[#This Row],[Total Price(After Discount)]]&gt;=5000, "High Order", "Low order")</f>
        <v>Low order</v>
      </c>
      <c r="N664" s="2">
        <v>42147</v>
      </c>
      <c r="O664" s="2" t="str">
        <f>TEXT(Table13[[#This Row],[Order Date]],"dddd")</f>
        <v>Saturday</v>
      </c>
      <c r="P664" s="2" t="str">
        <f>TEXT(Table13[[#This Row],[Order Date]],"mmmm")</f>
        <v>May</v>
      </c>
      <c r="Q664" s="2" t="str">
        <f>TEXT(Table13[[#This Row],[Order Date]],"yyyy")</f>
        <v>2015</v>
      </c>
      <c r="R664" s="2" t="str">
        <f>TEXT(Table13[[#This Row],[Order Date]], "mmmm yyyy")</f>
        <v>May 2015</v>
      </c>
      <c r="S664" s="2">
        <v>42147</v>
      </c>
      <c r="T664" s="1" t="s">
        <v>21</v>
      </c>
      <c r="U664" s="1">
        <f>Table13[[#This Row],[Ship Date]]-Table13[[#This Row],[Order Date]]</f>
        <v>0</v>
      </c>
      <c r="V664" s="1" t="str">
        <f>IF(Table13[[#This Row],[Days to Ship]]&lt;=1, "Fast", IF(Table13[[#This Row],[Days to Ship]]&lt;=3, "Meduim", "High"))</f>
        <v>Fast</v>
      </c>
      <c r="W664" s="1">
        <v>84660</v>
      </c>
      <c r="X664" s="1" t="s">
        <v>32</v>
      </c>
      <c r="Y664" s="1" t="s">
        <v>540</v>
      </c>
      <c r="Z664" s="1" t="s">
        <v>161</v>
      </c>
      <c r="AA664" s="1" t="s">
        <v>1097</v>
      </c>
      <c r="AB664" s="1" t="s">
        <v>58</v>
      </c>
      <c r="AC664" s="1" t="s">
        <v>116</v>
      </c>
      <c r="AD664" s="1" t="s">
        <v>42</v>
      </c>
      <c r="AE664" s="1" t="s">
        <v>53</v>
      </c>
      <c r="AF664" s="1"/>
      <c r="AK664" s="1"/>
    </row>
    <row r="665" spans="1:37" x14ac:dyDescent="0.35">
      <c r="A665" s="1">
        <v>1183</v>
      </c>
      <c r="B665" s="1" t="str">
        <f>VLOOKUP(Table13[[#This Row],[Customer ID]],'Customer Lookup'!A:B,2,)</f>
        <v>Becky O'Brien</v>
      </c>
      <c r="C665" s="1">
        <v>86914</v>
      </c>
      <c r="D665" s="1" t="str">
        <f>_xlfn.XLOOKUP(Table13[[#This Row],[Product Sub-Category]],'Product Lookup'!A:A,'Product Lookup'!B:B)</f>
        <v>Telephones</v>
      </c>
      <c r="E665" s="1">
        <v>9</v>
      </c>
      <c r="F665" s="4">
        <v>35.99</v>
      </c>
      <c r="G665" s="4">
        <f>Table13[[#This Row],[Unit Price]]*Table13[[#This Row],[Quantity ordered]]</f>
        <v>323.91000000000003</v>
      </c>
      <c r="H665" s="1">
        <v>0.05</v>
      </c>
      <c r="I665" s="5">
        <v>0.05</v>
      </c>
      <c r="J6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5" s="6">
        <f>Table13[[#This Row],[Total Price(Before Discount)]]*Table13[[#This Row],[Discount]]</f>
        <v>16.195500000000003</v>
      </c>
      <c r="L665" s="6">
        <f>Table13[[#This Row],[Total Price(Before Discount)]]-Table13[[#This Row],[Discount Amount]]</f>
        <v>307.71450000000004</v>
      </c>
      <c r="M665" s="6" t="str">
        <f>IF(Table13[[#This Row],[Total Price(After Discount)]]&gt;=5000, "High Order", "Low order")</f>
        <v>Low order</v>
      </c>
      <c r="N665" s="2">
        <v>42184</v>
      </c>
      <c r="O665" s="2" t="str">
        <f>TEXT(Table13[[#This Row],[Order Date]],"dddd")</f>
        <v>Monday</v>
      </c>
      <c r="P665" s="2" t="str">
        <f>TEXT(Table13[[#This Row],[Order Date]],"mmmm")</f>
        <v>June</v>
      </c>
      <c r="Q665" s="2" t="str">
        <f>TEXT(Table13[[#This Row],[Order Date]],"yyyy")</f>
        <v>2015</v>
      </c>
      <c r="R665" s="2" t="str">
        <f>TEXT(Table13[[#This Row],[Order Date]], "mmmm yyyy")</f>
        <v>June 2015</v>
      </c>
      <c r="S665" s="2">
        <v>42184</v>
      </c>
      <c r="T665" s="1" t="s">
        <v>31</v>
      </c>
      <c r="U665" s="1">
        <f>Table13[[#This Row],[Ship Date]]-Table13[[#This Row],[Order Date]]</f>
        <v>0</v>
      </c>
      <c r="V665" s="1" t="str">
        <f>IF(Table13[[#This Row],[Days to Ship]]&lt;=1, "Fast", IF(Table13[[#This Row],[Days to Ship]]&lt;=3, "Meduim", "High"))</f>
        <v>Fast</v>
      </c>
      <c r="W665" s="1">
        <v>84663</v>
      </c>
      <c r="X665" s="1" t="s">
        <v>32</v>
      </c>
      <c r="Y665" s="1" t="s">
        <v>541</v>
      </c>
      <c r="Z665" s="1" t="s">
        <v>161</v>
      </c>
      <c r="AA665" s="1" t="s">
        <v>2245</v>
      </c>
      <c r="AB665" s="1" t="s">
        <v>73</v>
      </c>
      <c r="AC665" s="1" t="s">
        <v>2234</v>
      </c>
      <c r="AD665" s="1" t="s">
        <v>42</v>
      </c>
      <c r="AE665" s="1" t="s">
        <v>44</v>
      </c>
      <c r="AF665" s="1"/>
      <c r="AK665" s="1"/>
    </row>
    <row r="666" spans="1:37" x14ac:dyDescent="0.35">
      <c r="A666" s="1">
        <v>1185</v>
      </c>
      <c r="B666" s="1" t="str">
        <f>VLOOKUP(Table13[[#This Row],[Customer ID]],'Customer Lookup'!A:B,2,)</f>
        <v>Lee Xu</v>
      </c>
      <c r="C666" s="1">
        <v>85938</v>
      </c>
      <c r="D666" s="1" t="str">
        <f>_xlfn.XLOOKUP(Table13[[#This Row],[Product Sub-Category]],'Product Lookup'!A:A,'Product Lookup'!B:B)</f>
        <v>Office Machines</v>
      </c>
      <c r="E666" s="1">
        <v>3</v>
      </c>
      <c r="F666" s="4">
        <v>6783.02</v>
      </c>
      <c r="G666" s="4">
        <f>Table13[[#This Row],[Unit Price]]*Table13[[#This Row],[Quantity ordered]]</f>
        <v>20349.060000000001</v>
      </c>
      <c r="H666" s="1">
        <v>0.15</v>
      </c>
      <c r="I666" s="5">
        <v>0.15</v>
      </c>
      <c r="J6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666" s="6">
        <f>Table13[[#This Row],[Total Price(Before Discount)]]*Table13[[#This Row],[Discount]]</f>
        <v>3052.3589999999999</v>
      </c>
      <c r="L666" s="6">
        <f>Table13[[#This Row],[Total Price(Before Discount)]]-Table13[[#This Row],[Discount Amount]]</f>
        <v>17296.701000000001</v>
      </c>
      <c r="M666" s="6" t="str">
        <f>IF(Table13[[#This Row],[Total Price(After Discount)]]&gt;=5000, "High Order", "Low order")</f>
        <v>High Order</v>
      </c>
      <c r="N666" s="2">
        <v>42084</v>
      </c>
      <c r="O666" s="2" t="str">
        <f>TEXT(Table13[[#This Row],[Order Date]],"dddd")</f>
        <v>Saturday</v>
      </c>
      <c r="P666" s="2" t="str">
        <f>TEXT(Table13[[#This Row],[Order Date]],"mmmm")</f>
        <v>March</v>
      </c>
      <c r="Q666" s="2" t="str">
        <f>TEXT(Table13[[#This Row],[Order Date]],"yyyy")</f>
        <v>2015</v>
      </c>
      <c r="R666" s="2" t="str">
        <f>TEXT(Table13[[#This Row],[Order Date]], "mmmm yyyy")</f>
        <v>March 2015</v>
      </c>
      <c r="S666" s="2">
        <v>42085</v>
      </c>
      <c r="T666" s="1" t="s">
        <v>50</v>
      </c>
      <c r="U666" s="1">
        <f>Table13[[#This Row],[Ship Date]]-Table13[[#This Row],[Order Date]]</f>
        <v>1</v>
      </c>
      <c r="V666" s="1" t="str">
        <f>IF(Table13[[#This Row],[Days to Ship]]&lt;=1, "Fast", IF(Table13[[#This Row],[Days to Ship]]&lt;=3, "Meduim", "High"))</f>
        <v>Fast</v>
      </c>
      <c r="W666" s="1">
        <v>35756</v>
      </c>
      <c r="X666" s="1" t="s">
        <v>32</v>
      </c>
      <c r="Y666" s="1" t="s">
        <v>543</v>
      </c>
      <c r="Z666" s="1" t="s">
        <v>542</v>
      </c>
      <c r="AA666" s="1" t="s">
        <v>2245</v>
      </c>
      <c r="AB666" s="1" t="s">
        <v>73</v>
      </c>
      <c r="AC666" s="1" t="s">
        <v>74</v>
      </c>
      <c r="AD666" s="1" t="s">
        <v>104</v>
      </c>
      <c r="AE666" s="1" t="s">
        <v>178</v>
      </c>
      <c r="AF666" s="1"/>
      <c r="AK666" s="1"/>
    </row>
    <row r="667" spans="1:37" x14ac:dyDescent="0.35">
      <c r="A667" s="1">
        <v>1185</v>
      </c>
      <c r="B667" s="1" t="str">
        <f>VLOOKUP(Table13[[#This Row],[Customer ID]],'Customer Lookup'!A:B,2,)</f>
        <v>Lee Xu</v>
      </c>
      <c r="C667" s="1">
        <v>85940</v>
      </c>
      <c r="D667" s="1" t="str">
        <f>_xlfn.XLOOKUP(Table13[[#This Row],[Product Sub-Category]],'Product Lookup'!A:A,'Product Lookup'!B:B)</f>
        <v>Appliances</v>
      </c>
      <c r="E667" s="1">
        <v>8</v>
      </c>
      <c r="F667" s="4">
        <v>11.7</v>
      </c>
      <c r="G667" s="4">
        <f>Table13[[#This Row],[Unit Price]]*Table13[[#This Row],[Quantity ordered]]</f>
        <v>93.6</v>
      </c>
      <c r="H667" s="1">
        <v>0.05</v>
      </c>
      <c r="I667" s="5">
        <v>0.05</v>
      </c>
      <c r="J6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7" s="6">
        <f>Table13[[#This Row],[Total Price(Before Discount)]]*Table13[[#This Row],[Discount]]</f>
        <v>4.68</v>
      </c>
      <c r="L667" s="6">
        <f>Table13[[#This Row],[Total Price(Before Discount)]]-Table13[[#This Row],[Discount Amount]]</f>
        <v>88.919999999999987</v>
      </c>
      <c r="M667" s="6" t="str">
        <f>IF(Table13[[#This Row],[Total Price(After Discount)]]&gt;=5000, "High Order", "Low order")</f>
        <v>Low order</v>
      </c>
      <c r="N667" s="2">
        <v>42104</v>
      </c>
      <c r="O667" s="2" t="str">
        <f>TEXT(Table13[[#This Row],[Order Date]],"dddd")</f>
        <v>Friday</v>
      </c>
      <c r="P667" s="2" t="str">
        <f>TEXT(Table13[[#This Row],[Order Date]],"mmmm")</f>
        <v>April</v>
      </c>
      <c r="Q667" s="2" t="str">
        <f>TEXT(Table13[[#This Row],[Order Date]],"yyyy")</f>
        <v>2015</v>
      </c>
      <c r="R667" s="2" t="str">
        <f>TEXT(Table13[[#This Row],[Order Date]], "mmmm yyyy")</f>
        <v>April 2015</v>
      </c>
      <c r="S667" s="2">
        <v>42107</v>
      </c>
      <c r="T667" s="1" t="s">
        <v>31</v>
      </c>
      <c r="U667" s="1">
        <f>Table13[[#This Row],[Ship Date]]-Table13[[#This Row],[Order Date]]</f>
        <v>3</v>
      </c>
      <c r="V667" s="1" t="str">
        <f>IF(Table13[[#This Row],[Days to Ship]]&lt;=1, "Fast", IF(Table13[[#This Row],[Days to Ship]]&lt;=3, "Meduim", "High"))</f>
        <v>Meduim</v>
      </c>
      <c r="W667" s="1">
        <v>35756</v>
      </c>
      <c r="X667" s="1" t="s">
        <v>32</v>
      </c>
      <c r="Y667" s="1" t="s">
        <v>543</v>
      </c>
      <c r="Z667" s="1" t="s">
        <v>542</v>
      </c>
      <c r="AA667" s="1" t="s">
        <v>1097</v>
      </c>
      <c r="AB667" s="1" t="s">
        <v>58</v>
      </c>
      <c r="AC667" s="1" t="s">
        <v>196</v>
      </c>
      <c r="AD667" s="1" t="s">
        <v>104</v>
      </c>
      <c r="AE667" s="1" t="s">
        <v>75</v>
      </c>
      <c r="AF667" s="1"/>
      <c r="AK667" s="1"/>
    </row>
    <row r="668" spans="1:37" x14ac:dyDescent="0.35">
      <c r="A668" s="1">
        <v>1186</v>
      </c>
      <c r="B668" s="1" t="str">
        <f>VLOOKUP(Table13[[#This Row],[Customer ID]],'Customer Lookup'!A:B,2,)</f>
        <v>Glenda Herbert</v>
      </c>
      <c r="C668" s="1">
        <v>85939</v>
      </c>
      <c r="D668" s="1" t="str">
        <f>_xlfn.XLOOKUP(Table13[[#This Row],[Product Sub-Category]],'Product Lookup'!A:A,'Product Lookup'!B:B)</f>
        <v>Office Machines</v>
      </c>
      <c r="E668" s="1">
        <v>10</v>
      </c>
      <c r="F668" s="4">
        <v>400.97</v>
      </c>
      <c r="G668" s="4">
        <f>Table13[[#This Row],[Unit Price]]*Table13[[#This Row],[Quantity ordered]]</f>
        <v>4009.7000000000003</v>
      </c>
      <c r="H668" s="1">
        <v>0.1</v>
      </c>
      <c r="I668" s="5">
        <v>0.1</v>
      </c>
      <c r="J6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68" s="6">
        <f>Table13[[#This Row],[Total Price(Before Discount)]]*Table13[[#This Row],[Discount]]</f>
        <v>400.97</v>
      </c>
      <c r="L668" s="6">
        <f>Table13[[#This Row],[Total Price(Before Discount)]]-Table13[[#This Row],[Discount Amount]]</f>
        <v>3608.7300000000005</v>
      </c>
      <c r="M668" s="6" t="str">
        <f>IF(Table13[[#This Row],[Total Price(After Discount)]]&gt;=5000, "High Order", "Low order")</f>
        <v>Low order</v>
      </c>
      <c r="N668" s="2">
        <v>42103</v>
      </c>
      <c r="O668" s="2" t="str">
        <f>TEXT(Table13[[#This Row],[Order Date]],"dddd")</f>
        <v>Thursday</v>
      </c>
      <c r="P668" s="2" t="str">
        <f>TEXT(Table13[[#This Row],[Order Date]],"mmmm")</f>
        <v>April</v>
      </c>
      <c r="Q668" s="2" t="str">
        <f>TEXT(Table13[[#This Row],[Order Date]],"yyyy")</f>
        <v>2015</v>
      </c>
      <c r="R668" s="2" t="str">
        <f>TEXT(Table13[[#This Row],[Order Date]], "mmmm yyyy")</f>
        <v>April 2015</v>
      </c>
      <c r="S668" s="2">
        <v>42104</v>
      </c>
      <c r="T668" s="1" t="s">
        <v>41</v>
      </c>
      <c r="U668" s="1">
        <f>Table13[[#This Row],[Ship Date]]-Table13[[#This Row],[Order Date]]</f>
        <v>1</v>
      </c>
      <c r="V668" s="1" t="str">
        <f>IF(Table13[[#This Row],[Days to Ship]]&lt;=1, "Fast", IF(Table13[[#This Row],[Days to Ship]]&lt;=3, "Meduim", "High"))</f>
        <v>Fast</v>
      </c>
      <c r="W668" s="1">
        <v>92646</v>
      </c>
      <c r="X668" s="1" t="s">
        <v>22</v>
      </c>
      <c r="Y668" s="1" t="s">
        <v>544</v>
      </c>
      <c r="Z668" s="1" t="s">
        <v>37</v>
      </c>
      <c r="AA668" s="1" t="s">
        <v>1097</v>
      </c>
      <c r="AB668" s="1" t="s">
        <v>73</v>
      </c>
      <c r="AC668" s="1" t="s">
        <v>74</v>
      </c>
      <c r="AD668" s="1" t="s">
        <v>104</v>
      </c>
      <c r="AE668" s="1" t="s">
        <v>108</v>
      </c>
      <c r="AF668" s="1"/>
      <c r="AK668" s="1"/>
    </row>
    <row r="669" spans="1:37" x14ac:dyDescent="0.35">
      <c r="A669" s="1">
        <v>1189</v>
      </c>
      <c r="B669" s="1" t="str">
        <f>VLOOKUP(Table13[[#This Row],[Customer ID]],'Customer Lookup'!A:B,2,)</f>
        <v>Dwight Stephenson</v>
      </c>
      <c r="C669" s="1">
        <v>87584</v>
      </c>
      <c r="D669" s="1" t="str">
        <f>_xlfn.XLOOKUP(Table13[[#This Row],[Product Sub-Category]],'Product Lookup'!A:A,'Product Lookup'!B:B)</f>
        <v>Appliances</v>
      </c>
      <c r="E669" s="1">
        <v>14</v>
      </c>
      <c r="F669" s="4">
        <v>10.89</v>
      </c>
      <c r="G669" s="4">
        <f>Table13[[#This Row],[Unit Price]]*Table13[[#This Row],[Quantity ordered]]</f>
        <v>152.46</v>
      </c>
      <c r="H669" s="1">
        <v>0.05</v>
      </c>
      <c r="I669" s="5">
        <v>0.05</v>
      </c>
      <c r="J6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9" s="6">
        <f>Table13[[#This Row],[Total Price(Before Discount)]]*Table13[[#This Row],[Discount]]</f>
        <v>7.6230000000000011</v>
      </c>
      <c r="L669" s="6">
        <f>Table13[[#This Row],[Total Price(Before Discount)]]-Table13[[#This Row],[Discount Amount]]</f>
        <v>144.83700000000002</v>
      </c>
      <c r="M669" s="6" t="str">
        <f>IF(Table13[[#This Row],[Total Price(After Discount)]]&gt;=5000, "High Order", "Low order")</f>
        <v>Low order</v>
      </c>
      <c r="N669" s="2">
        <v>42172</v>
      </c>
      <c r="O669" s="2" t="str">
        <f>TEXT(Table13[[#This Row],[Order Date]],"dddd")</f>
        <v>Wednesday</v>
      </c>
      <c r="P669" s="2" t="str">
        <f>TEXT(Table13[[#This Row],[Order Date]],"mmmm")</f>
        <v>June</v>
      </c>
      <c r="Q669" s="2" t="str">
        <f>TEXT(Table13[[#This Row],[Order Date]],"yyyy")</f>
        <v>2015</v>
      </c>
      <c r="R669" s="2" t="str">
        <f>TEXT(Table13[[#This Row],[Order Date]], "mmmm yyyy")</f>
        <v>June 2015</v>
      </c>
      <c r="S669" s="2">
        <v>42177</v>
      </c>
      <c r="T669" s="1" t="s">
        <v>98</v>
      </c>
      <c r="U669" s="1">
        <f>Table13[[#This Row],[Ship Date]]-Table13[[#This Row],[Order Date]]</f>
        <v>5</v>
      </c>
      <c r="V669" s="1" t="str">
        <f>IF(Table13[[#This Row],[Days to Ship]]&lt;=1, "Fast", IF(Table13[[#This Row],[Days to Ship]]&lt;=3, "Meduim", "High"))</f>
        <v>High</v>
      </c>
      <c r="W669" s="1">
        <v>92646</v>
      </c>
      <c r="X669" s="1" t="s">
        <v>32</v>
      </c>
      <c r="Y669" s="1" t="s">
        <v>544</v>
      </c>
      <c r="Z669" s="1" t="s">
        <v>37</v>
      </c>
      <c r="AA669" s="1" t="s">
        <v>1097</v>
      </c>
      <c r="AB669" s="1" t="s">
        <v>58</v>
      </c>
      <c r="AC669" s="1" t="s">
        <v>196</v>
      </c>
      <c r="AD669" s="1" t="s">
        <v>104</v>
      </c>
      <c r="AE669" s="1" t="s">
        <v>53</v>
      </c>
      <c r="AF669" s="1"/>
      <c r="AK669" s="1"/>
    </row>
    <row r="670" spans="1:37" x14ac:dyDescent="0.35">
      <c r="A670" s="1">
        <v>1189</v>
      </c>
      <c r="B670" s="1" t="str">
        <f>VLOOKUP(Table13[[#This Row],[Customer ID]],'Customer Lookup'!A:B,2,)</f>
        <v>Dwight Stephenson</v>
      </c>
      <c r="C670" s="1">
        <v>87584</v>
      </c>
      <c r="D670" s="1" t="str">
        <f>_xlfn.XLOOKUP(Table13[[#This Row],[Product Sub-Category]],'Product Lookup'!A:A,'Product Lookup'!B:B)</f>
        <v>Furnishings</v>
      </c>
      <c r="E670" s="1">
        <v>16</v>
      </c>
      <c r="F670" s="4">
        <v>10.64</v>
      </c>
      <c r="G670" s="4">
        <f>Table13[[#This Row],[Unit Price]]*Table13[[#This Row],[Quantity ordered]]</f>
        <v>170.24</v>
      </c>
      <c r="H670" s="1">
        <v>0.05</v>
      </c>
      <c r="I670" s="5">
        <v>0.05</v>
      </c>
      <c r="J6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0" s="6">
        <f>Table13[[#This Row],[Total Price(Before Discount)]]*Table13[[#This Row],[Discount]]</f>
        <v>8.5120000000000005</v>
      </c>
      <c r="L670" s="6">
        <f>Table13[[#This Row],[Total Price(Before Discount)]]-Table13[[#This Row],[Discount Amount]]</f>
        <v>161.72800000000001</v>
      </c>
      <c r="M670" s="6" t="str">
        <f>IF(Table13[[#This Row],[Total Price(After Discount)]]&gt;=5000, "High Order", "Low order")</f>
        <v>Low order</v>
      </c>
      <c r="N670" s="2">
        <v>42172</v>
      </c>
      <c r="O670" s="2" t="str">
        <f>TEXT(Table13[[#This Row],[Order Date]],"dddd")</f>
        <v>Wednesday</v>
      </c>
      <c r="P670" s="2" t="str">
        <f>TEXT(Table13[[#This Row],[Order Date]],"mmmm")</f>
        <v>June</v>
      </c>
      <c r="Q670" s="2" t="str">
        <f>TEXT(Table13[[#This Row],[Order Date]],"yyyy")</f>
        <v>2015</v>
      </c>
      <c r="R670" s="2" t="str">
        <f>TEXT(Table13[[#This Row],[Order Date]], "mmmm yyyy")</f>
        <v>June 2015</v>
      </c>
      <c r="S670" s="2">
        <v>42177</v>
      </c>
      <c r="T670" s="1" t="s">
        <v>98</v>
      </c>
      <c r="U670" s="1">
        <f>Table13[[#This Row],[Ship Date]]-Table13[[#This Row],[Order Date]]</f>
        <v>5</v>
      </c>
      <c r="V670" s="1" t="str">
        <f>IF(Table13[[#This Row],[Days to Ship]]&lt;=1, "Fast", IF(Table13[[#This Row],[Days to Ship]]&lt;=3, "Meduim", "High"))</f>
        <v>High</v>
      </c>
      <c r="W670" s="1">
        <v>92646</v>
      </c>
      <c r="X670" s="1" t="s">
        <v>32</v>
      </c>
      <c r="Y670" s="1" t="s">
        <v>544</v>
      </c>
      <c r="Z670" s="1" t="s">
        <v>37</v>
      </c>
      <c r="AA670" s="1" t="s">
        <v>1097</v>
      </c>
      <c r="AB670" s="1" t="s">
        <v>34</v>
      </c>
      <c r="AC670" s="1" t="s">
        <v>52</v>
      </c>
      <c r="AD670" s="1" t="s">
        <v>104</v>
      </c>
      <c r="AE670" s="1" t="s">
        <v>53</v>
      </c>
      <c r="AF670" s="1"/>
      <c r="AK670" s="1"/>
    </row>
    <row r="671" spans="1:37" x14ac:dyDescent="0.35">
      <c r="A671" s="1">
        <v>1189</v>
      </c>
      <c r="B671" s="1" t="str">
        <f>VLOOKUP(Table13[[#This Row],[Customer ID]],'Customer Lookup'!A:B,2,)</f>
        <v>Dwight Stephenson</v>
      </c>
      <c r="C671" s="1">
        <v>87584</v>
      </c>
      <c r="D671" s="1" t="str">
        <f>_xlfn.XLOOKUP(Table13[[#This Row],[Product Sub-Category]],'Product Lookup'!A:A,'Product Lookup'!B:B)</f>
        <v>Furnishings</v>
      </c>
      <c r="E671" s="1">
        <v>4</v>
      </c>
      <c r="F671" s="4">
        <v>7.96</v>
      </c>
      <c r="G671" s="4">
        <f>Table13[[#This Row],[Unit Price]]*Table13[[#This Row],[Quantity ordered]]</f>
        <v>31.84</v>
      </c>
      <c r="H671" s="1">
        <v>0.05</v>
      </c>
      <c r="I671" s="5">
        <v>0.05</v>
      </c>
      <c r="J6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1" s="6">
        <f>Table13[[#This Row],[Total Price(Before Discount)]]*Table13[[#This Row],[Discount]]</f>
        <v>1.5920000000000001</v>
      </c>
      <c r="L671" s="6">
        <f>Table13[[#This Row],[Total Price(Before Discount)]]-Table13[[#This Row],[Discount Amount]]</f>
        <v>30.248000000000001</v>
      </c>
      <c r="M671" s="6" t="str">
        <f>IF(Table13[[#This Row],[Total Price(After Discount)]]&gt;=5000, "High Order", "Low order")</f>
        <v>Low order</v>
      </c>
      <c r="N671" s="2">
        <v>42172</v>
      </c>
      <c r="O671" s="2" t="str">
        <f>TEXT(Table13[[#This Row],[Order Date]],"dddd")</f>
        <v>Wednesday</v>
      </c>
      <c r="P671" s="2" t="str">
        <f>TEXT(Table13[[#This Row],[Order Date]],"mmmm")</f>
        <v>June</v>
      </c>
      <c r="Q671" s="2" t="str">
        <f>TEXT(Table13[[#This Row],[Order Date]],"yyyy")</f>
        <v>2015</v>
      </c>
      <c r="R671" s="2" t="str">
        <f>TEXT(Table13[[#This Row],[Order Date]], "mmmm yyyy")</f>
        <v>June 2015</v>
      </c>
      <c r="S671" s="2">
        <v>42174</v>
      </c>
      <c r="T671" s="1" t="s">
        <v>98</v>
      </c>
      <c r="U671" s="1">
        <f>Table13[[#This Row],[Ship Date]]-Table13[[#This Row],[Order Date]]</f>
        <v>2</v>
      </c>
      <c r="V671" s="1" t="str">
        <f>IF(Table13[[#This Row],[Days to Ship]]&lt;=1, "Fast", IF(Table13[[#This Row],[Days to Ship]]&lt;=3, "Meduim", "High"))</f>
        <v>Meduim</v>
      </c>
      <c r="W671" s="1">
        <v>92646</v>
      </c>
      <c r="X671" s="1" t="s">
        <v>32</v>
      </c>
      <c r="Y671" s="1" t="s">
        <v>544</v>
      </c>
      <c r="Z671" s="1" t="s">
        <v>37</v>
      </c>
      <c r="AA671" s="1" t="s">
        <v>2243</v>
      </c>
      <c r="AB671" s="1" t="s">
        <v>34</v>
      </c>
      <c r="AC671" s="1" t="s">
        <v>52</v>
      </c>
      <c r="AD671" s="1" t="s">
        <v>104</v>
      </c>
      <c r="AE671" s="1" t="s">
        <v>53</v>
      </c>
      <c r="AF671" s="1"/>
      <c r="AK671" s="1"/>
    </row>
    <row r="672" spans="1:37" x14ac:dyDescent="0.35">
      <c r="A672" s="1">
        <v>1191</v>
      </c>
      <c r="B672" s="1" t="str">
        <f>VLOOKUP(Table13[[#This Row],[Customer ID]],'Customer Lookup'!A:B,2,)</f>
        <v>John Morse</v>
      </c>
      <c r="C672" s="1">
        <v>87587</v>
      </c>
      <c r="D672" s="1" t="str">
        <f>_xlfn.XLOOKUP(Table13[[#This Row],[Product Sub-Category]],'Product Lookup'!A:A,'Product Lookup'!B:B)</f>
        <v>Binders</v>
      </c>
      <c r="E672" s="1">
        <v>3</v>
      </c>
      <c r="F672" s="4">
        <v>28.53</v>
      </c>
      <c r="G672" s="4">
        <f>Table13[[#This Row],[Unit Price]]*Table13[[#This Row],[Quantity ordered]]</f>
        <v>85.59</v>
      </c>
      <c r="H672" s="1">
        <v>0.05</v>
      </c>
      <c r="I672" s="5">
        <v>0.05</v>
      </c>
      <c r="J6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2" s="6">
        <f>Table13[[#This Row],[Total Price(Before Discount)]]*Table13[[#This Row],[Discount]]</f>
        <v>4.2795000000000005</v>
      </c>
      <c r="L672" s="6">
        <f>Table13[[#This Row],[Total Price(Before Discount)]]-Table13[[#This Row],[Discount Amount]]</f>
        <v>81.310500000000005</v>
      </c>
      <c r="M672" s="6" t="str">
        <f>IF(Table13[[#This Row],[Total Price(After Discount)]]&gt;=5000, "High Order", "Low order")</f>
        <v>Low order</v>
      </c>
      <c r="N672" s="2">
        <v>42183</v>
      </c>
      <c r="O672" s="2" t="str">
        <f>TEXT(Table13[[#This Row],[Order Date]],"dddd")</f>
        <v>Sunday</v>
      </c>
      <c r="P672" s="2" t="str">
        <f>TEXT(Table13[[#This Row],[Order Date]],"mmmm")</f>
        <v>June</v>
      </c>
      <c r="Q672" s="2" t="str">
        <f>TEXT(Table13[[#This Row],[Order Date]],"yyyy")</f>
        <v>2015</v>
      </c>
      <c r="R672" s="2" t="str">
        <f>TEXT(Table13[[#This Row],[Order Date]], "mmmm yyyy")</f>
        <v>June 2015</v>
      </c>
      <c r="S672" s="2">
        <v>42186</v>
      </c>
      <c r="T672" s="1" t="s">
        <v>98</v>
      </c>
      <c r="U672" s="1">
        <f>Table13[[#This Row],[Ship Date]]-Table13[[#This Row],[Order Date]]</f>
        <v>3</v>
      </c>
      <c r="V672" s="1" t="str">
        <f>IF(Table13[[#This Row],[Days to Ship]]&lt;=1, "Fast", IF(Table13[[#This Row],[Days to Ship]]&lt;=3, "Meduim", "High"))</f>
        <v>Meduim</v>
      </c>
      <c r="W672" s="1">
        <v>6050</v>
      </c>
      <c r="X672" s="1" t="s">
        <v>32</v>
      </c>
      <c r="Y672" s="1" t="s">
        <v>545</v>
      </c>
      <c r="Z672" s="1" t="s">
        <v>171</v>
      </c>
      <c r="AA672" s="1" t="s">
        <v>2243</v>
      </c>
      <c r="AB672" s="1" t="s">
        <v>58</v>
      </c>
      <c r="AC672" s="1" t="s">
        <v>2236</v>
      </c>
      <c r="AD672" s="1" t="s">
        <v>51</v>
      </c>
      <c r="AE672" s="1" t="s">
        <v>53</v>
      </c>
      <c r="AF672" s="1"/>
      <c r="AK672" s="1"/>
    </row>
    <row r="673" spans="1:37" x14ac:dyDescent="0.35">
      <c r="A673" s="1">
        <v>1193</v>
      </c>
      <c r="B673" s="1" t="str">
        <f>VLOOKUP(Table13[[#This Row],[Customer ID]],'Customer Lookup'!A:B,2,)</f>
        <v>Louis Parrish</v>
      </c>
      <c r="C673" s="1">
        <v>5984</v>
      </c>
      <c r="D673" s="1" t="str">
        <f>_xlfn.XLOOKUP(Table13[[#This Row],[Product Sub-Category]],'Product Lookup'!A:A,'Product Lookup'!B:B)</f>
        <v>Furnishings</v>
      </c>
      <c r="E673" s="1">
        <v>63</v>
      </c>
      <c r="F673" s="4">
        <v>10.64</v>
      </c>
      <c r="G673" s="4">
        <f>Table13[[#This Row],[Unit Price]]*Table13[[#This Row],[Quantity ordered]]</f>
        <v>670.32</v>
      </c>
      <c r="H673" s="1">
        <v>0.05</v>
      </c>
      <c r="I673" s="5">
        <v>0.05</v>
      </c>
      <c r="J6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3" s="6">
        <f>Table13[[#This Row],[Total Price(Before Discount)]]*Table13[[#This Row],[Discount]]</f>
        <v>33.516000000000005</v>
      </c>
      <c r="L673" s="6">
        <f>Table13[[#This Row],[Total Price(Before Discount)]]-Table13[[#This Row],[Discount Amount]]</f>
        <v>636.80400000000009</v>
      </c>
      <c r="M673" s="6" t="str">
        <f>IF(Table13[[#This Row],[Total Price(After Discount)]]&gt;=5000, "High Order", "Low order")</f>
        <v>Low order</v>
      </c>
      <c r="N673" s="2">
        <v>42172</v>
      </c>
      <c r="O673" s="2" t="str">
        <f>TEXT(Table13[[#This Row],[Order Date]],"dddd")</f>
        <v>Wednesday</v>
      </c>
      <c r="P673" s="2" t="str">
        <f>TEXT(Table13[[#This Row],[Order Date]],"mmmm")</f>
        <v>June</v>
      </c>
      <c r="Q673" s="2" t="str">
        <f>TEXT(Table13[[#This Row],[Order Date]],"yyyy")</f>
        <v>2015</v>
      </c>
      <c r="R673" s="2" t="str">
        <f>TEXT(Table13[[#This Row],[Order Date]], "mmmm yyyy")</f>
        <v>June 2015</v>
      </c>
      <c r="S673" s="2">
        <v>42177</v>
      </c>
      <c r="T673" s="1" t="s">
        <v>98</v>
      </c>
      <c r="U673" s="1">
        <f>Table13[[#This Row],[Ship Date]]-Table13[[#This Row],[Order Date]]</f>
        <v>5</v>
      </c>
      <c r="V673" s="1" t="str">
        <f>IF(Table13[[#This Row],[Days to Ship]]&lt;=1, "Fast", IF(Table13[[#This Row],[Days to Ship]]&lt;=3, "Meduim", "High"))</f>
        <v>High</v>
      </c>
      <c r="W673" s="1">
        <v>20016</v>
      </c>
      <c r="X673" s="1" t="s">
        <v>32</v>
      </c>
      <c r="Y673" s="1" t="s">
        <v>29</v>
      </c>
      <c r="Z673" s="1" t="s">
        <v>466</v>
      </c>
      <c r="AA673" s="1" t="s">
        <v>2243</v>
      </c>
      <c r="AB673" s="1" t="s">
        <v>34</v>
      </c>
      <c r="AC673" s="1" t="s">
        <v>52</v>
      </c>
      <c r="AD673" s="1" t="s">
        <v>104</v>
      </c>
      <c r="AE673" s="1" t="s">
        <v>53</v>
      </c>
      <c r="AF673" s="1"/>
      <c r="AK673" s="1"/>
    </row>
    <row r="674" spans="1:37" x14ac:dyDescent="0.35">
      <c r="A674" s="1">
        <v>1193</v>
      </c>
      <c r="B674" s="1" t="str">
        <f>VLOOKUP(Table13[[#This Row],[Customer ID]],'Customer Lookup'!A:B,2,)</f>
        <v>Louis Parrish</v>
      </c>
      <c r="C674" s="1">
        <v>5984</v>
      </c>
      <c r="D674" s="1" t="str">
        <f>_xlfn.XLOOKUP(Table13[[#This Row],[Product Sub-Category]],'Product Lookup'!A:A,'Product Lookup'!B:B)</f>
        <v>Furnishings</v>
      </c>
      <c r="E674" s="1">
        <v>17</v>
      </c>
      <c r="F674" s="4">
        <v>7.96</v>
      </c>
      <c r="G674" s="4">
        <f>Table13[[#This Row],[Unit Price]]*Table13[[#This Row],[Quantity ordered]]</f>
        <v>135.32</v>
      </c>
      <c r="H674" s="1">
        <v>0.05</v>
      </c>
      <c r="I674" s="5">
        <v>0.05</v>
      </c>
      <c r="J6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4" s="6">
        <f>Table13[[#This Row],[Total Price(Before Discount)]]*Table13[[#This Row],[Discount]]</f>
        <v>6.766</v>
      </c>
      <c r="L674" s="6">
        <f>Table13[[#This Row],[Total Price(Before Discount)]]-Table13[[#This Row],[Discount Amount]]</f>
        <v>128.554</v>
      </c>
      <c r="M674" s="6" t="str">
        <f>IF(Table13[[#This Row],[Total Price(After Discount)]]&gt;=5000, "High Order", "Low order")</f>
        <v>Low order</v>
      </c>
      <c r="N674" s="2">
        <v>42172</v>
      </c>
      <c r="O674" s="2" t="str">
        <f>TEXT(Table13[[#This Row],[Order Date]],"dddd")</f>
        <v>Wednesday</v>
      </c>
      <c r="P674" s="2" t="str">
        <f>TEXT(Table13[[#This Row],[Order Date]],"mmmm")</f>
        <v>June</v>
      </c>
      <c r="Q674" s="2" t="str">
        <f>TEXT(Table13[[#This Row],[Order Date]],"yyyy")</f>
        <v>2015</v>
      </c>
      <c r="R674" s="2" t="str">
        <f>TEXT(Table13[[#This Row],[Order Date]], "mmmm yyyy")</f>
        <v>June 2015</v>
      </c>
      <c r="S674" s="2">
        <v>42174</v>
      </c>
      <c r="T674" s="1" t="s">
        <v>98</v>
      </c>
      <c r="U674" s="1">
        <f>Table13[[#This Row],[Ship Date]]-Table13[[#This Row],[Order Date]]</f>
        <v>2</v>
      </c>
      <c r="V674" s="1" t="str">
        <f>IF(Table13[[#This Row],[Days to Ship]]&lt;=1, "Fast", IF(Table13[[#This Row],[Days to Ship]]&lt;=3, "Meduim", "High"))</f>
        <v>Meduim</v>
      </c>
      <c r="W674" s="1">
        <v>20016</v>
      </c>
      <c r="X674" s="1" t="s">
        <v>32</v>
      </c>
      <c r="Y674" s="1" t="s">
        <v>29</v>
      </c>
      <c r="Z674" s="1" t="s">
        <v>466</v>
      </c>
      <c r="AA674" s="1" t="s">
        <v>2243</v>
      </c>
      <c r="AB674" s="1" t="s">
        <v>34</v>
      </c>
      <c r="AC674" s="1" t="s">
        <v>52</v>
      </c>
      <c r="AD674" s="1" t="s">
        <v>104</v>
      </c>
      <c r="AE674" s="1" t="s">
        <v>53</v>
      </c>
      <c r="AF674" s="1"/>
      <c r="AK674" s="1"/>
    </row>
    <row r="675" spans="1:37" x14ac:dyDescent="0.35">
      <c r="A675" s="1">
        <v>1193</v>
      </c>
      <c r="B675" s="1" t="str">
        <f>VLOOKUP(Table13[[#This Row],[Customer ID]],'Customer Lookup'!A:B,2,)</f>
        <v>Louis Parrish</v>
      </c>
      <c r="C675" s="1">
        <v>29350</v>
      </c>
      <c r="D675" s="1" t="str">
        <f>_xlfn.XLOOKUP(Table13[[#This Row],[Product Sub-Category]],'Product Lookup'!A:A,'Product Lookup'!B:B)</f>
        <v>Binders</v>
      </c>
      <c r="E675" s="1">
        <v>85</v>
      </c>
      <c r="F675" s="4">
        <v>52.4</v>
      </c>
      <c r="G675" s="4">
        <f>Table13[[#This Row],[Unit Price]]*Table13[[#This Row],[Quantity ordered]]</f>
        <v>4454</v>
      </c>
      <c r="H675" s="1">
        <v>0.05</v>
      </c>
      <c r="I675" s="5">
        <v>0.05</v>
      </c>
      <c r="J6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5" s="6">
        <f>Table13[[#This Row],[Total Price(Before Discount)]]*Table13[[#This Row],[Discount]]</f>
        <v>222.70000000000002</v>
      </c>
      <c r="L675" s="6">
        <f>Table13[[#This Row],[Total Price(Before Discount)]]-Table13[[#This Row],[Discount Amount]]</f>
        <v>4231.3</v>
      </c>
      <c r="M675" s="6" t="str">
        <f>IF(Table13[[#This Row],[Total Price(After Discount)]]&gt;=5000, "High Order", "Low order")</f>
        <v>Low order</v>
      </c>
      <c r="N675" s="2">
        <v>42060</v>
      </c>
      <c r="O675" s="2" t="str">
        <f>TEXT(Table13[[#This Row],[Order Date]],"dddd")</f>
        <v>Wednesday</v>
      </c>
      <c r="P675" s="2" t="str">
        <f>TEXT(Table13[[#This Row],[Order Date]],"mmmm")</f>
        <v>February</v>
      </c>
      <c r="Q675" s="2" t="str">
        <f>TEXT(Table13[[#This Row],[Order Date]],"yyyy")</f>
        <v>2015</v>
      </c>
      <c r="R675" s="2" t="str">
        <f>TEXT(Table13[[#This Row],[Order Date]], "mmmm yyyy")</f>
        <v>February 2015</v>
      </c>
      <c r="S675" s="2">
        <v>42062</v>
      </c>
      <c r="T675" s="1" t="s">
        <v>21</v>
      </c>
      <c r="U675" s="1">
        <f>Table13[[#This Row],[Ship Date]]-Table13[[#This Row],[Order Date]]</f>
        <v>2</v>
      </c>
      <c r="V675" s="1" t="str">
        <f>IF(Table13[[#This Row],[Days to Ship]]&lt;=1, "Fast", IF(Table13[[#This Row],[Days to Ship]]&lt;=3, "Meduim", "High"))</f>
        <v>Meduim</v>
      </c>
      <c r="W675" s="1">
        <v>20016</v>
      </c>
      <c r="X675" s="1" t="s">
        <v>32</v>
      </c>
      <c r="Y675" s="1" t="s">
        <v>29</v>
      </c>
      <c r="Z675" s="1" t="s">
        <v>466</v>
      </c>
      <c r="AA675" s="1" t="s">
        <v>2243</v>
      </c>
      <c r="AB675" s="1" t="s">
        <v>58</v>
      </c>
      <c r="AC675" s="1" t="s">
        <v>2236</v>
      </c>
      <c r="AD675" s="1" t="s">
        <v>104</v>
      </c>
      <c r="AE675" s="1" t="s">
        <v>53</v>
      </c>
      <c r="AF675" s="1"/>
      <c r="AK675" s="1"/>
    </row>
    <row r="676" spans="1:37" x14ac:dyDescent="0.35">
      <c r="A676" s="1">
        <v>1193</v>
      </c>
      <c r="B676" s="1" t="str">
        <f>VLOOKUP(Table13[[#This Row],[Customer ID]],'Customer Lookup'!A:B,2,)</f>
        <v>Louis Parrish</v>
      </c>
      <c r="C676" s="1">
        <v>29350</v>
      </c>
      <c r="D676" s="1" t="str">
        <f>_xlfn.XLOOKUP(Table13[[#This Row],[Product Sub-Category]],'Product Lookup'!A:A,'Product Lookup'!B:B)</f>
        <v>Pens</v>
      </c>
      <c r="E676" s="1">
        <v>83</v>
      </c>
      <c r="F676" s="4">
        <v>36.549999999999997</v>
      </c>
      <c r="G676" s="4">
        <f>Table13[[#This Row],[Unit Price]]*Table13[[#This Row],[Quantity ordered]]</f>
        <v>3033.6499999999996</v>
      </c>
      <c r="H676" s="1">
        <v>0.05</v>
      </c>
      <c r="I676" s="5">
        <v>0.05</v>
      </c>
      <c r="J6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6" s="6">
        <f>Table13[[#This Row],[Total Price(Before Discount)]]*Table13[[#This Row],[Discount]]</f>
        <v>151.68249999999998</v>
      </c>
      <c r="L676" s="6">
        <f>Table13[[#This Row],[Total Price(Before Discount)]]-Table13[[#This Row],[Discount Amount]]</f>
        <v>2881.9674999999997</v>
      </c>
      <c r="M676" s="6" t="str">
        <f>IF(Table13[[#This Row],[Total Price(After Discount)]]&gt;=5000, "High Order", "Low order")</f>
        <v>Low order</v>
      </c>
      <c r="N676" s="2">
        <v>42060</v>
      </c>
      <c r="O676" s="2" t="str">
        <f>TEXT(Table13[[#This Row],[Order Date]],"dddd")</f>
        <v>Wednesday</v>
      </c>
      <c r="P676" s="2" t="str">
        <f>TEXT(Table13[[#This Row],[Order Date]],"mmmm")</f>
        <v>February</v>
      </c>
      <c r="Q676" s="2" t="str">
        <f>TEXT(Table13[[#This Row],[Order Date]],"yyyy")</f>
        <v>2015</v>
      </c>
      <c r="R676" s="2" t="str">
        <f>TEXT(Table13[[#This Row],[Order Date]], "mmmm yyyy")</f>
        <v>February 2015</v>
      </c>
      <c r="S676" s="2">
        <v>42061</v>
      </c>
      <c r="T676" s="1" t="s">
        <v>21</v>
      </c>
      <c r="U676" s="1">
        <f>Table13[[#This Row],[Ship Date]]-Table13[[#This Row],[Order Date]]</f>
        <v>1</v>
      </c>
      <c r="V676" s="1" t="str">
        <f>IF(Table13[[#This Row],[Days to Ship]]&lt;=1, "Fast", IF(Table13[[#This Row],[Days to Ship]]&lt;=3, "Meduim", "High"))</f>
        <v>Fast</v>
      </c>
      <c r="W676" s="1">
        <v>20016</v>
      </c>
      <c r="X676" s="1" t="s">
        <v>22</v>
      </c>
      <c r="Y676" s="1" t="s">
        <v>29</v>
      </c>
      <c r="Z676" s="1" t="s">
        <v>466</v>
      </c>
      <c r="AA676" s="1" t="s">
        <v>2243</v>
      </c>
      <c r="AB676" s="1" t="s">
        <v>58</v>
      </c>
      <c r="AC676" s="1" t="s">
        <v>25</v>
      </c>
      <c r="AD676" s="1" t="s">
        <v>104</v>
      </c>
      <c r="AE676" s="1" t="s">
        <v>26</v>
      </c>
      <c r="AF676" s="1"/>
      <c r="AK676" s="1"/>
    </row>
    <row r="677" spans="1:37" x14ac:dyDescent="0.35">
      <c r="A677" s="1">
        <v>1193</v>
      </c>
      <c r="B677" s="1" t="str">
        <f>VLOOKUP(Table13[[#This Row],[Customer ID]],'Customer Lookup'!A:B,2,)</f>
        <v>Louis Parrish</v>
      </c>
      <c r="C677" s="1">
        <v>38852</v>
      </c>
      <c r="D677" s="1" t="str">
        <f>_xlfn.XLOOKUP(Table13[[#This Row],[Product Sub-Category]],'Product Lookup'!A:A,'Product Lookup'!B:B)</f>
        <v>Binders</v>
      </c>
      <c r="E677" s="1">
        <v>85</v>
      </c>
      <c r="F677" s="4">
        <v>5.98</v>
      </c>
      <c r="G677" s="4">
        <f>Table13[[#This Row],[Unit Price]]*Table13[[#This Row],[Quantity ordered]]</f>
        <v>508.3</v>
      </c>
      <c r="H677" s="1">
        <v>0.05</v>
      </c>
      <c r="I677" s="5">
        <v>0.05</v>
      </c>
      <c r="J6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7" s="6">
        <f>Table13[[#This Row],[Total Price(Before Discount)]]*Table13[[#This Row],[Discount]]</f>
        <v>25.415000000000003</v>
      </c>
      <c r="L677" s="6">
        <f>Table13[[#This Row],[Total Price(Before Discount)]]-Table13[[#This Row],[Discount Amount]]</f>
        <v>482.88499999999999</v>
      </c>
      <c r="M677" s="6" t="str">
        <f>IF(Table13[[#This Row],[Total Price(After Discount)]]&gt;=5000, "High Order", "Low order")</f>
        <v>Low order</v>
      </c>
      <c r="N677" s="2">
        <v>42125</v>
      </c>
      <c r="O677" s="2" t="str">
        <f>TEXT(Table13[[#This Row],[Order Date]],"dddd")</f>
        <v>Friday</v>
      </c>
      <c r="P677" s="2" t="str">
        <f>TEXT(Table13[[#This Row],[Order Date]],"mmmm")</f>
        <v>May</v>
      </c>
      <c r="Q677" s="2" t="str">
        <f>TEXT(Table13[[#This Row],[Order Date]],"yyyy")</f>
        <v>2015</v>
      </c>
      <c r="R677" s="2" t="str">
        <f>TEXT(Table13[[#This Row],[Order Date]], "mmmm yyyy")</f>
        <v>May 2015</v>
      </c>
      <c r="S677" s="2">
        <v>42127</v>
      </c>
      <c r="T677" s="1" t="s">
        <v>31</v>
      </c>
      <c r="U677" s="1">
        <f>Table13[[#This Row],[Ship Date]]-Table13[[#This Row],[Order Date]]</f>
        <v>2</v>
      </c>
      <c r="V677" s="1" t="str">
        <f>IF(Table13[[#This Row],[Days to Ship]]&lt;=1, "Fast", IF(Table13[[#This Row],[Days to Ship]]&lt;=3, "Meduim", "High"))</f>
        <v>Meduim</v>
      </c>
      <c r="W677" s="1">
        <v>20016</v>
      </c>
      <c r="X677" s="1" t="s">
        <v>32</v>
      </c>
      <c r="Y677" s="1" t="s">
        <v>29</v>
      </c>
      <c r="Z677" s="1" t="s">
        <v>466</v>
      </c>
      <c r="AA677" s="1" t="s">
        <v>2243</v>
      </c>
      <c r="AB677" s="1" t="s">
        <v>58</v>
      </c>
      <c r="AC677" s="1" t="s">
        <v>2236</v>
      </c>
      <c r="AD677" s="1" t="s">
        <v>51</v>
      </c>
      <c r="AE677" s="1" t="s">
        <v>53</v>
      </c>
      <c r="AF677" s="1"/>
      <c r="AK677" s="1"/>
    </row>
    <row r="678" spans="1:37" x14ac:dyDescent="0.35">
      <c r="A678" s="1">
        <v>1193</v>
      </c>
      <c r="B678" s="1" t="str">
        <f>VLOOKUP(Table13[[#This Row],[Customer ID]],'Customer Lookup'!A:B,2,)</f>
        <v>Louis Parrish</v>
      </c>
      <c r="C678" s="1">
        <v>11206</v>
      </c>
      <c r="D678" s="1" t="str">
        <f>_xlfn.XLOOKUP(Table13[[#This Row],[Product Sub-Category]],'Product Lookup'!A:A,'Product Lookup'!B:B)</f>
        <v>Computer Peripherals</v>
      </c>
      <c r="E678" s="1">
        <v>48</v>
      </c>
      <c r="F678" s="4">
        <v>49.99</v>
      </c>
      <c r="G678" s="4">
        <f>Table13[[#This Row],[Unit Price]]*Table13[[#This Row],[Quantity ordered]]</f>
        <v>2399.52</v>
      </c>
      <c r="H678" s="1">
        <v>0.05</v>
      </c>
      <c r="I678" s="5">
        <v>0.05</v>
      </c>
      <c r="J6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8" s="6">
        <f>Table13[[#This Row],[Total Price(Before Discount)]]*Table13[[#This Row],[Discount]]</f>
        <v>119.976</v>
      </c>
      <c r="L678" s="6">
        <f>Table13[[#This Row],[Total Price(Before Discount)]]-Table13[[#This Row],[Discount Amount]]</f>
        <v>2279.5439999999999</v>
      </c>
      <c r="M678" s="6" t="str">
        <f>IF(Table13[[#This Row],[Total Price(After Discount)]]&gt;=5000, "High Order", "Low order")</f>
        <v>Low order</v>
      </c>
      <c r="N678" s="2">
        <v>42183</v>
      </c>
      <c r="O678" s="2" t="str">
        <f>TEXT(Table13[[#This Row],[Order Date]],"dddd")</f>
        <v>Sunday</v>
      </c>
      <c r="P678" s="2" t="str">
        <f>TEXT(Table13[[#This Row],[Order Date]],"mmmm")</f>
        <v>June</v>
      </c>
      <c r="Q678" s="2" t="str">
        <f>TEXT(Table13[[#This Row],[Order Date]],"yyyy")</f>
        <v>2015</v>
      </c>
      <c r="R678" s="2" t="str">
        <f>TEXT(Table13[[#This Row],[Order Date]], "mmmm yyyy")</f>
        <v>June 2015</v>
      </c>
      <c r="S678" s="2">
        <v>42185</v>
      </c>
      <c r="T678" s="1" t="s">
        <v>98</v>
      </c>
      <c r="U678" s="1">
        <f>Table13[[#This Row],[Ship Date]]-Table13[[#This Row],[Order Date]]</f>
        <v>2</v>
      </c>
      <c r="V678" s="1" t="str">
        <f>IF(Table13[[#This Row],[Days to Ship]]&lt;=1, "Fast", IF(Table13[[#This Row],[Days to Ship]]&lt;=3, "Meduim", "High"))</f>
        <v>Meduim</v>
      </c>
      <c r="W678" s="1">
        <v>20016</v>
      </c>
      <c r="X678" s="1" t="s">
        <v>32</v>
      </c>
      <c r="Y678" s="1" t="s">
        <v>29</v>
      </c>
      <c r="Z678" s="1" t="s">
        <v>466</v>
      </c>
      <c r="AA678" s="1" t="s">
        <v>2243</v>
      </c>
      <c r="AB678" s="1" t="s">
        <v>73</v>
      </c>
      <c r="AC678" s="1" t="s">
        <v>144</v>
      </c>
      <c r="AD678" s="1" t="s">
        <v>51</v>
      </c>
      <c r="AE678" s="1" t="s">
        <v>53</v>
      </c>
      <c r="AF678" s="1"/>
      <c r="AK678" s="1"/>
    </row>
    <row r="679" spans="1:37" x14ac:dyDescent="0.35">
      <c r="A679" s="1">
        <v>1193</v>
      </c>
      <c r="B679" s="1" t="str">
        <f>VLOOKUP(Table13[[#This Row],[Customer ID]],'Customer Lookup'!A:B,2,)</f>
        <v>Louis Parrish</v>
      </c>
      <c r="C679" s="1">
        <v>11206</v>
      </c>
      <c r="D679" s="1" t="str">
        <f>_xlfn.XLOOKUP(Table13[[#This Row],[Product Sub-Category]],'Product Lookup'!A:A,'Product Lookup'!B:B)</f>
        <v>Binders</v>
      </c>
      <c r="E679" s="1">
        <v>11</v>
      </c>
      <c r="F679" s="4">
        <v>28.53</v>
      </c>
      <c r="G679" s="4">
        <f>Table13[[#This Row],[Unit Price]]*Table13[[#This Row],[Quantity ordered]]</f>
        <v>313.83000000000004</v>
      </c>
      <c r="H679" s="1">
        <v>0.05</v>
      </c>
      <c r="I679" s="5">
        <v>0.05</v>
      </c>
      <c r="J6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9" s="6">
        <f>Table13[[#This Row],[Total Price(Before Discount)]]*Table13[[#This Row],[Discount]]</f>
        <v>15.691500000000003</v>
      </c>
      <c r="L679" s="6">
        <f>Table13[[#This Row],[Total Price(Before Discount)]]-Table13[[#This Row],[Discount Amount]]</f>
        <v>298.13850000000002</v>
      </c>
      <c r="M679" s="6" t="str">
        <f>IF(Table13[[#This Row],[Total Price(After Discount)]]&gt;=5000, "High Order", "Low order")</f>
        <v>Low order</v>
      </c>
      <c r="N679" s="2">
        <v>42183</v>
      </c>
      <c r="O679" s="2" t="str">
        <f>TEXT(Table13[[#This Row],[Order Date]],"dddd")</f>
        <v>Sunday</v>
      </c>
      <c r="P679" s="2" t="str">
        <f>TEXT(Table13[[#This Row],[Order Date]],"mmmm")</f>
        <v>June</v>
      </c>
      <c r="Q679" s="2" t="str">
        <f>TEXT(Table13[[#This Row],[Order Date]],"yyyy")</f>
        <v>2015</v>
      </c>
      <c r="R679" s="2" t="str">
        <f>TEXT(Table13[[#This Row],[Order Date]], "mmmm yyyy")</f>
        <v>June 2015</v>
      </c>
      <c r="S679" s="2">
        <v>42186</v>
      </c>
      <c r="T679" s="1" t="s">
        <v>98</v>
      </c>
      <c r="U679" s="1">
        <f>Table13[[#This Row],[Ship Date]]-Table13[[#This Row],[Order Date]]</f>
        <v>3</v>
      </c>
      <c r="V679" s="1" t="str">
        <f>IF(Table13[[#This Row],[Days to Ship]]&lt;=1, "Fast", IF(Table13[[#This Row],[Days to Ship]]&lt;=3, "Meduim", "High"))</f>
        <v>Meduim</v>
      </c>
      <c r="W679" s="1">
        <v>20016</v>
      </c>
      <c r="X679" s="1" t="s">
        <v>32</v>
      </c>
      <c r="Y679" s="1" t="s">
        <v>29</v>
      </c>
      <c r="Z679" s="1" t="s">
        <v>466</v>
      </c>
      <c r="AA679" s="1" t="s">
        <v>2245</v>
      </c>
      <c r="AB679" s="1" t="s">
        <v>58</v>
      </c>
      <c r="AC679" s="1" t="s">
        <v>2236</v>
      </c>
      <c r="AD679" s="1" t="s">
        <v>51</v>
      </c>
      <c r="AE679" s="1" t="s">
        <v>53</v>
      </c>
      <c r="AF679" s="1"/>
      <c r="AK679" s="1"/>
    </row>
    <row r="680" spans="1:37" x14ac:dyDescent="0.35">
      <c r="A680" s="1">
        <v>1194</v>
      </c>
      <c r="B680" s="1" t="str">
        <f>VLOOKUP(Table13[[#This Row],[Customer ID]],'Customer Lookup'!A:B,2,)</f>
        <v>Sidney Brewer</v>
      </c>
      <c r="C680" s="1">
        <v>87586</v>
      </c>
      <c r="D680" s="1" t="str">
        <f>_xlfn.XLOOKUP(Table13[[#This Row],[Product Sub-Category]],'Product Lookup'!A:A,'Product Lookup'!B:B)</f>
        <v>Binders</v>
      </c>
      <c r="E680" s="1">
        <v>21</v>
      </c>
      <c r="F680" s="4">
        <v>5.98</v>
      </c>
      <c r="G680" s="4">
        <f>Table13[[#This Row],[Unit Price]]*Table13[[#This Row],[Quantity ordered]]</f>
        <v>125.58000000000001</v>
      </c>
      <c r="H680" s="1">
        <v>0.05</v>
      </c>
      <c r="I680" s="5">
        <v>0.05</v>
      </c>
      <c r="J6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0" s="6">
        <f>Table13[[#This Row],[Total Price(Before Discount)]]*Table13[[#This Row],[Discount]]</f>
        <v>6.2790000000000008</v>
      </c>
      <c r="L680" s="6">
        <f>Table13[[#This Row],[Total Price(Before Discount)]]-Table13[[#This Row],[Discount Amount]]</f>
        <v>119.30100000000002</v>
      </c>
      <c r="M680" s="6" t="str">
        <f>IF(Table13[[#This Row],[Total Price(After Discount)]]&gt;=5000, "High Order", "Low order")</f>
        <v>Low order</v>
      </c>
      <c r="N680" s="2">
        <v>42125</v>
      </c>
      <c r="O680" s="2" t="str">
        <f>TEXT(Table13[[#This Row],[Order Date]],"dddd")</f>
        <v>Friday</v>
      </c>
      <c r="P680" s="2" t="str">
        <f>TEXT(Table13[[#This Row],[Order Date]],"mmmm")</f>
        <v>May</v>
      </c>
      <c r="Q680" s="2" t="str">
        <f>TEXT(Table13[[#This Row],[Order Date]],"yyyy")</f>
        <v>2015</v>
      </c>
      <c r="R680" s="2" t="str">
        <f>TEXT(Table13[[#This Row],[Order Date]], "mmmm yyyy")</f>
        <v>May 2015</v>
      </c>
      <c r="S680" s="2">
        <v>42127</v>
      </c>
      <c r="T680" s="1" t="s">
        <v>31</v>
      </c>
      <c r="U680" s="1">
        <f>Table13[[#This Row],[Ship Date]]-Table13[[#This Row],[Order Date]]</f>
        <v>2</v>
      </c>
      <c r="V680" s="1" t="str">
        <f>IF(Table13[[#This Row],[Days to Ship]]&lt;=1, "Fast", IF(Table13[[#This Row],[Days to Ship]]&lt;=3, "Meduim", "High"))</f>
        <v>Meduim</v>
      </c>
      <c r="W680" s="1">
        <v>34142</v>
      </c>
      <c r="X680" s="1" t="s">
        <v>32</v>
      </c>
      <c r="Y680" s="1" t="s">
        <v>546</v>
      </c>
      <c r="Z680" s="1" t="s">
        <v>242</v>
      </c>
      <c r="AA680" s="1" t="s">
        <v>2243</v>
      </c>
      <c r="AB680" s="1" t="s">
        <v>58</v>
      </c>
      <c r="AC680" s="1" t="s">
        <v>2236</v>
      </c>
      <c r="AD680" s="1" t="s">
        <v>51</v>
      </c>
      <c r="AE680" s="1" t="s">
        <v>53</v>
      </c>
      <c r="AF680" s="1"/>
      <c r="AK680" s="1"/>
    </row>
    <row r="681" spans="1:37" x14ac:dyDescent="0.35">
      <c r="A681" s="1">
        <v>1197</v>
      </c>
      <c r="B681" s="1" t="str">
        <f>VLOOKUP(Table13[[#This Row],[Customer ID]],'Customer Lookup'!A:B,2,)</f>
        <v>Grace McNeill Hunt</v>
      </c>
      <c r="C681" s="1">
        <v>87583</v>
      </c>
      <c r="D681" s="1" t="str">
        <f>_xlfn.XLOOKUP(Table13[[#This Row],[Product Sub-Category]],'Product Lookup'!A:A,'Product Lookup'!B:B)</f>
        <v>Chairs</v>
      </c>
      <c r="E681" s="1">
        <v>4</v>
      </c>
      <c r="F681" s="4">
        <v>355.98</v>
      </c>
      <c r="G681" s="4">
        <f>Table13[[#This Row],[Unit Price]]*Table13[[#This Row],[Quantity ordered]]</f>
        <v>1423.92</v>
      </c>
      <c r="H681" s="1">
        <v>0.1</v>
      </c>
      <c r="I681" s="5">
        <v>0.1</v>
      </c>
      <c r="J6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81" s="6">
        <f>Table13[[#This Row],[Total Price(Before Discount)]]*Table13[[#This Row],[Discount]]</f>
        <v>142.39200000000002</v>
      </c>
      <c r="L681" s="6">
        <f>Table13[[#This Row],[Total Price(Before Discount)]]-Table13[[#This Row],[Discount Amount]]</f>
        <v>1281.528</v>
      </c>
      <c r="M681" s="6" t="str">
        <f>IF(Table13[[#This Row],[Total Price(After Discount)]]&gt;=5000, "High Order", "Low order")</f>
        <v>Low order</v>
      </c>
      <c r="N681" s="2">
        <v>42081</v>
      </c>
      <c r="O681" s="2" t="str">
        <f>TEXT(Table13[[#This Row],[Order Date]],"dddd")</f>
        <v>Wednesday</v>
      </c>
      <c r="P681" s="2" t="str">
        <f>TEXT(Table13[[#This Row],[Order Date]],"mmmm")</f>
        <v>March</v>
      </c>
      <c r="Q681" s="2" t="str">
        <f>TEXT(Table13[[#This Row],[Order Date]],"yyyy")</f>
        <v>2015</v>
      </c>
      <c r="R681" s="2" t="str">
        <f>TEXT(Table13[[#This Row],[Order Date]], "mmmm yyyy")</f>
        <v>March 2015</v>
      </c>
      <c r="S681" s="2">
        <v>42083</v>
      </c>
      <c r="T681" s="1" t="s">
        <v>21</v>
      </c>
      <c r="U681" s="1">
        <f>Table13[[#This Row],[Ship Date]]-Table13[[#This Row],[Order Date]]</f>
        <v>2</v>
      </c>
      <c r="V681" s="1" t="str">
        <f>IF(Table13[[#This Row],[Days to Ship]]&lt;=1, "Fast", IF(Table13[[#This Row],[Days to Ship]]&lt;=3, "Meduim", "High"))</f>
        <v>Meduim</v>
      </c>
      <c r="W681" s="1">
        <v>1776</v>
      </c>
      <c r="X681" s="1" t="s">
        <v>22</v>
      </c>
      <c r="Y681" s="1" t="s">
        <v>547</v>
      </c>
      <c r="Z681" s="1" t="s">
        <v>152</v>
      </c>
      <c r="AA681" s="1" t="s">
        <v>2243</v>
      </c>
      <c r="AB681" s="1" t="s">
        <v>34</v>
      </c>
      <c r="AC681" s="1" t="s">
        <v>35</v>
      </c>
      <c r="AD681" s="1" t="s">
        <v>51</v>
      </c>
      <c r="AE681" s="1" t="s">
        <v>36</v>
      </c>
      <c r="AF681" s="1"/>
      <c r="AK681" s="1"/>
    </row>
    <row r="682" spans="1:37" x14ac:dyDescent="0.35">
      <c r="A682" s="1">
        <v>1199</v>
      </c>
      <c r="B682" s="1" t="str">
        <f>VLOOKUP(Table13[[#This Row],[Customer ID]],'Customer Lookup'!A:B,2,)</f>
        <v>Edward Lamm</v>
      </c>
      <c r="C682" s="1">
        <v>87585</v>
      </c>
      <c r="D682" s="1" t="str">
        <f>_xlfn.XLOOKUP(Table13[[#This Row],[Product Sub-Category]],'Product Lookup'!A:A,'Product Lookup'!B:B)</f>
        <v>Storage</v>
      </c>
      <c r="E682" s="1">
        <v>5</v>
      </c>
      <c r="F682" s="4">
        <v>15.14</v>
      </c>
      <c r="G682" s="4">
        <f>Table13[[#This Row],[Unit Price]]*Table13[[#This Row],[Quantity ordered]]</f>
        <v>75.7</v>
      </c>
      <c r="H682" s="1">
        <v>0.05</v>
      </c>
      <c r="I682" s="5">
        <v>0.05</v>
      </c>
      <c r="J6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2" s="6">
        <f>Table13[[#This Row],[Total Price(Before Discount)]]*Table13[[#This Row],[Discount]]</f>
        <v>3.7850000000000001</v>
      </c>
      <c r="L682" s="6">
        <f>Table13[[#This Row],[Total Price(Before Discount)]]-Table13[[#This Row],[Discount Amount]]</f>
        <v>71.915000000000006</v>
      </c>
      <c r="M682" s="6" t="str">
        <f>IF(Table13[[#This Row],[Total Price(After Discount)]]&gt;=5000, "High Order", "Low order")</f>
        <v>Low order</v>
      </c>
      <c r="N682" s="2">
        <v>42060</v>
      </c>
      <c r="O682" s="2" t="str">
        <f>TEXT(Table13[[#This Row],[Order Date]],"dddd")</f>
        <v>Wednesday</v>
      </c>
      <c r="P682" s="2" t="str">
        <f>TEXT(Table13[[#This Row],[Order Date]],"mmmm")</f>
        <v>February</v>
      </c>
      <c r="Q682" s="2" t="str">
        <f>TEXT(Table13[[#This Row],[Order Date]],"yyyy")</f>
        <v>2015</v>
      </c>
      <c r="R682" s="2" t="str">
        <f>TEXT(Table13[[#This Row],[Order Date]], "mmmm yyyy")</f>
        <v>February 2015</v>
      </c>
      <c r="S682" s="2">
        <v>42063</v>
      </c>
      <c r="T682" s="1" t="s">
        <v>21</v>
      </c>
      <c r="U682" s="1">
        <f>Table13[[#This Row],[Ship Date]]-Table13[[#This Row],[Order Date]]</f>
        <v>3</v>
      </c>
      <c r="V682" s="1" t="str">
        <f>IF(Table13[[#This Row],[Days to Ship]]&lt;=1, "Fast", IF(Table13[[#This Row],[Days to Ship]]&lt;=3, "Meduim", "High"))</f>
        <v>Meduim</v>
      </c>
      <c r="W682" s="1">
        <v>3060</v>
      </c>
      <c r="X682" s="1" t="s">
        <v>32</v>
      </c>
      <c r="Y682" s="1" t="s">
        <v>548</v>
      </c>
      <c r="Z682" s="1" t="s">
        <v>155</v>
      </c>
      <c r="AA682" s="1" t="s">
        <v>2243</v>
      </c>
      <c r="AB682" s="1" t="s">
        <v>58</v>
      </c>
      <c r="AC682" s="1" t="s">
        <v>119</v>
      </c>
      <c r="AD682" s="1" t="s">
        <v>104</v>
      </c>
      <c r="AE682" s="1" t="s">
        <v>53</v>
      </c>
      <c r="AF682" s="1"/>
      <c r="AK682" s="1"/>
    </row>
    <row r="683" spans="1:37" x14ac:dyDescent="0.35">
      <c r="A683" s="1">
        <v>1200</v>
      </c>
      <c r="B683" s="1" t="str">
        <f>VLOOKUP(Table13[[#This Row],[Customer ID]],'Customer Lookup'!A:B,2,)</f>
        <v>Beth English</v>
      </c>
      <c r="C683" s="1">
        <v>87585</v>
      </c>
      <c r="D683" s="1" t="str">
        <f>_xlfn.XLOOKUP(Table13[[#This Row],[Product Sub-Category]],'Product Lookup'!A:A,'Product Lookup'!B:B)</f>
        <v>Binders</v>
      </c>
      <c r="E683" s="1">
        <v>21</v>
      </c>
      <c r="F683" s="4">
        <v>52.4</v>
      </c>
      <c r="G683" s="4">
        <f>Table13[[#This Row],[Unit Price]]*Table13[[#This Row],[Quantity ordered]]</f>
        <v>1100.3999999999999</v>
      </c>
      <c r="H683" s="1">
        <v>0.05</v>
      </c>
      <c r="I683" s="5">
        <v>0.05</v>
      </c>
      <c r="J6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3" s="6">
        <f>Table13[[#This Row],[Total Price(Before Discount)]]*Table13[[#This Row],[Discount]]</f>
        <v>55.019999999999996</v>
      </c>
      <c r="L683" s="6">
        <f>Table13[[#This Row],[Total Price(Before Discount)]]-Table13[[#This Row],[Discount Amount]]</f>
        <v>1045.3799999999999</v>
      </c>
      <c r="M683" s="6" t="str">
        <f>IF(Table13[[#This Row],[Total Price(After Discount)]]&gt;=5000, "High Order", "Low order")</f>
        <v>Low order</v>
      </c>
      <c r="N683" s="2">
        <v>42060</v>
      </c>
      <c r="O683" s="2" t="str">
        <f>TEXT(Table13[[#This Row],[Order Date]],"dddd")</f>
        <v>Wednesday</v>
      </c>
      <c r="P683" s="2" t="str">
        <f>TEXT(Table13[[#This Row],[Order Date]],"mmmm")</f>
        <v>February</v>
      </c>
      <c r="Q683" s="2" t="str">
        <f>TEXT(Table13[[#This Row],[Order Date]],"yyyy")</f>
        <v>2015</v>
      </c>
      <c r="R683" s="2" t="str">
        <f>TEXT(Table13[[#This Row],[Order Date]], "mmmm yyyy")</f>
        <v>February 2015</v>
      </c>
      <c r="S683" s="2">
        <v>42062</v>
      </c>
      <c r="T683" s="1" t="s">
        <v>21</v>
      </c>
      <c r="U683" s="1">
        <f>Table13[[#This Row],[Ship Date]]-Table13[[#This Row],[Order Date]]</f>
        <v>2</v>
      </c>
      <c r="V683" s="1" t="str">
        <f>IF(Table13[[#This Row],[Days to Ship]]&lt;=1, "Fast", IF(Table13[[#This Row],[Days to Ship]]&lt;=3, "Meduim", "High"))</f>
        <v>Meduim</v>
      </c>
      <c r="W683" s="1">
        <v>7407</v>
      </c>
      <c r="X683" s="1" t="s">
        <v>32</v>
      </c>
      <c r="Y683" s="1" t="s">
        <v>549</v>
      </c>
      <c r="Z683" s="1" t="s">
        <v>46</v>
      </c>
      <c r="AA683" s="1" t="s">
        <v>2243</v>
      </c>
      <c r="AB683" s="1" t="s">
        <v>58</v>
      </c>
      <c r="AC683" s="1" t="s">
        <v>2236</v>
      </c>
      <c r="AD683" s="1" t="s">
        <v>104</v>
      </c>
      <c r="AE683" s="1" t="s">
        <v>53</v>
      </c>
      <c r="AF683" s="1"/>
      <c r="AK683" s="1"/>
    </row>
    <row r="684" spans="1:37" x14ac:dyDescent="0.35">
      <c r="A684" s="1">
        <v>1202</v>
      </c>
      <c r="B684" s="1" t="str">
        <f>VLOOKUP(Table13[[#This Row],[Customer ID]],'Customer Lookup'!A:B,2,)</f>
        <v>Faye Wolf</v>
      </c>
      <c r="C684" s="1">
        <v>87585</v>
      </c>
      <c r="D684" s="1" t="str">
        <f>_xlfn.XLOOKUP(Table13[[#This Row],[Product Sub-Category]],'Product Lookup'!A:A,'Product Lookup'!B:B)</f>
        <v>Pens</v>
      </c>
      <c r="E684" s="1">
        <v>21</v>
      </c>
      <c r="F684" s="4">
        <v>36.549999999999997</v>
      </c>
      <c r="G684" s="4">
        <f>Table13[[#This Row],[Unit Price]]*Table13[[#This Row],[Quantity ordered]]</f>
        <v>767.55</v>
      </c>
      <c r="H684" s="1">
        <v>0.05</v>
      </c>
      <c r="I684" s="5">
        <v>0.05</v>
      </c>
      <c r="J6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4" s="6">
        <f>Table13[[#This Row],[Total Price(Before Discount)]]*Table13[[#This Row],[Discount]]</f>
        <v>38.377499999999998</v>
      </c>
      <c r="L684" s="6">
        <f>Table13[[#This Row],[Total Price(Before Discount)]]-Table13[[#This Row],[Discount Amount]]</f>
        <v>729.1724999999999</v>
      </c>
      <c r="M684" s="6" t="str">
        <f>IF(Table13[[#This Row],[Total Price(After Discount)]]&gt;=5000, "High Order", "Low order")</f>
        <v>Low order</v>
      </c>
      <c r="N684" s="2">
        <v>42060</v>
      </c>
      <c r="O684" s="2" t="str">
        <f>TEXT(Table13[[#This Row],[Order Date]],"dddd")</f>
        <v>Wednesday</v>
      </c>
      <c r="P684" s="2" t="str">
        <f>TEXT(Table13[[#This Row],[Order Date]],"mmmm")</f>
        <v>February</v>
      </c>
      <c r="Q684" s="2" t="str">
        <f>TEXT(Table13[[#This Row],[Order Date]],"yyyy")</f>
        <v>2015</v>
      </c>
      <c r="R684" s="2" t="str">
        <f>TEXT(Table13[[#This Row],[Order Date]], "mmmm yyyy")</f>
        <v>February 2015</v>
      </c>
      <c r="S684" s="2">
        <v>42061</v>
      </c>
      <c r="T684" s="1" t="s">
        <v>21</v>
      </c>
      <c r="U684" s="1">
        <f>Table13[[#This Row],[Ship Date]]-Table13[[#This Row],[Order Date]]</f>
        <v>1</v>
      </c>
      <c r="V684" s="1" t="str">
        <f>IF(Table13[[#This Row],[Days to Ship]]&lt;=1, "Fast", IF(Table13[[#This Row],[Days to Ship]]&lt;=3, "Meduim", "High"))</f>
        <v>Fast</v>
      </c>
      <c r="W684" s="1">
        <v>7079</v>
      </c>
      <c r="X684" s="1" t="s">
        <v>22</v>
      </c>
      <c r="Y684" s="1" t="s">
        <v>550</v>
      </c>
      <c r="Z684" s="1" t="s">
        <v>46</v>
      </c>
      <c r="AA684" s="1" t="s">
        <v>2243</v>
      </c>
      <c r="AB684" s="1" t="s">
        <v>58</v>
      </c>
      <c r="AC684" s="1" t="s">
        <v>25</v>
      </c>
      <c r="AD684" s="1" t="s">
        <v>104</v>
      </c>
      <c r="AE684" s="1" t="s">
        <v>26</v>
      </c>
      <c r="AF684" s="1"/>
      <c r="AK684" s="1"/>
    </row>
    <row r="685" spans="1:37" x14ac:dyDescent="0.35">
      <c r="A685" s="1">
        <v>1203</v>
      </c>
      <c r="B685" s="1" t="str">
        <f>VLOOKUP(Table13[[#This Row],[Customer ID]],'Customer Lookup'!A:B,2,)</f>
        <v>Judy Merritt</v>
      </c>
      <c r="C685" s="1">
        <v>87587</v>
      </c>
      <c r="D685" s="1" t="str">
        <f>_xlfn.XLOOKUP(Table13[[#This Row],[Product Sub-Category]],'Product Lookup'!A:A,'Product Lookup'!B:B)</f>
        <v>Computer Peripherals</v>
      </c>
      <c r="E685" s="1">
        <v>12</v>
      </c>
      <c r="F685" s="4">
        <v>49.99</v>
      </c>
      <c r="G685" s="4">
        <f>Table13[[#This Row],[Unit Price]]*Table13[[#This Row],[Quantity ordered]]</f>
        <v>599.88</v>
      </c>
      <c r="H685" s="1">
        <v>0.05</v>
      </c>
      <c r="I685" s="5">
        <v>0.05</v>
      </c>
      <c r="J6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5" s="6">
        <f>Table13[[#This Row],[Total Price(Before Discount)]]*Table13[[#This Row],[Discount]]</f>
        <v>29.994</v>
      </c>
      <c r="L685" s="6">
        <f>Table13[[#This Row],[Total Price(Before Discount)]]-Table13[[#This Row],[Discount Amount]]</f>
        <v>569.88599999999997</v>
      </c>
      <c r="M685" s="6" t="str">
        <f>IF(Table13[[#This Row],[Total Price(After Discount)]]&gt;=5000, "High Order", "Low order")</f>
        <v>Low order</v>
      </c>
      <c r="N685" s="2">
        <v>42183</v>
      </c>
      <c r="O685" s="2" t="str">
        <f>TEXT(Table13[[#This Row],[Order Date]],"dddd")</f>
        <v>Sunday</v>
      </c>
      <c r="P685" s="2" t="str">
        <f>TEXT(Table13[[#This Row],[Order Date]],"mmmm")</f>
        <v>June</v>
      </c>
      <c r="Q685" s="2" t="str">
        <f>TEXT(Table13[[#This Row],[Order Date]],"yyyy")</f>
        <v>2015</v>
      </c>
      <c r="R685" s="2" t="str">
        <f>TEXT(Table13[[#This Row],[Order Date]], "mmmm yyyy")</f>
        <v>June 2015</v>
      </c>
      <c r="S685" s="2">
        <v>42185</v>
      </c>
      <c r="T685" s="1" t="s">
        <v>98</v>
      </c>
      <c r="U685" s="1">
        <f>Table13[[#This Row],[Ship Date]]-Table13[[#This Row],[Order Date]]</f>
        <v>2</v>
      </c>
      <c r="V685" s="1" t="str">
        <f>IF(Table13[[#This Row],[Days to Ship]]&lt;=1, "Fast", IF(Table13[[#This Row],[Days to Ship]]&lt;=3, "Meduim", "High"))</f>
        <v>Meduim</v>
      </c>
      <c r="W685" s="1">
        <v>2920</v>
      </c>
      <c r="X685" s="1" t="s">
        <v>32</v>
      </c>
      <c r="Y685" s="1" t="s">
        <v>292</v>
      </c>
      <c r="Z685" s="1" t="s">
        <v>291</v>
      </c>
      <c r="AA685" s="1" t="s">
        <v>2244</v>
      </c>
      <c r="AB685" s="1" t="s">
        <v>73</v>
      </c>
      <c r="AC685" s="1" t="s">
        <v>144</v>
      </c>
      <c r="AD685" s="1" t="s">
        <v>51</v>
      </c>
      <c r="AE685" s="1" t="s">
        <v>53</v>
      </c>
      <c r="AF685" s="1"/>
      <c r="AK685" s="1"/>
    </row>
    <row r="686" spans="1:37" x14ac:dyDescent="0.35">
      <c r="A686" s="1">
        <v>1211</v>
      </c>
      <c r="B686" s="1" t="str">
        <f>VLOOKUP(Table13[[#This Row],[Customer ID]],'Customer Lookup'!A:B,2,)</f>
        <v>Debra Proctor</v>
      </c>
      <c r="C686" s="1">
        <v>88598</v>
      </c>
      <c r="D686" s="1" t="str">
        <f>_xlfn.XLOOKUP(Table13[[#This Row],[Product Sub-Category]],'Product Lookup'!A:A,'Product Lookup'!B:B)</f>
        <v>Labels</v>
      </c>
      <c r="E686" s="1">
        <v>4</v>
      </c>
      <c r="F686" s="4">
        <v>3.08</v>
      </c>
      <c r="G686" s="4">
        <f>Table13[[#This Row],[Unit Price]]*Table13[[#This Row],[Quantity ordered]]</f>
        <v>12.32</v>
      </c>
      <c r="H686" s="1">
        <v>0.05</v>
      </c>
      <c r="I686" s="5">
        <v>0.05</v>
      </c>
      <c r="J6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6" s="6">
        <f>Table13[[#This Row],[Total Price(Before Discount)]]*Table13[[#This Row],[Discount]]</f>
        <v>0.6160000000000001</v>
      </c>
      <c r="L686" s="6">
        <f>Table13[[#This Row],[Total Price(Before Discount)]]-Table13[[#This Row],[Discount Amount]]</f>
        <v>11.704000000000001</v>
      </c>
      <c r="M686" s="6" t="str">
        <f>IF(Table13[[#This Row],[Total Price(After Discount)]]&gt;=5000, "High Order", "Low order")</f>
        <v>Low order</v>
      </c>
      <c r="N686" s="2">
        <v>42036</v>
      </c>
      <c r="O686" s="2" t="str">
        <f>TEXT(Table13[[#This Row],[Order Date]],"dddd")</f>
        <v>Sunday</v>
      </c>
      <c r="P686" s="2" t="str">
        <f>TEXT(Table13[[#This Row],[Order Date]],"mmmm")</f>
        <v>February</v>
      </c>
      <c r="Q686" s="2" t="str">
        <f>TEXT(Table13[[#This Row],[Order Date]],"yyyy")</f>
        <v>2015</v>
      </c>
      <c r="R686" s="2" t="str">
        <f>TEXT(Table13[[#This Row],[Order Date]], "mmmm yyyy")</f>
        <v>February 2015</v>
      </c>
      <c r="S686" s="2">
        <v>42041</v>
      </c>
      <c r="T686" s="1" t="s">
        <v>98</v>
      </c>
      <c r="U686" s="1">
        <f>Table13[[#This Row],[Ship Date]]-Table13[[#This Row],[Order Date]]</f>
        <v>5</v>
      </c>
      <c r="V686" s="1" t="str">
        <f>IF(Table13[[#This Row],[Days to Ship]]&lt;=1, "Fast", IF(Table13[[#This Row],[Days to Ship]]&lt;=3, "Meduim", "High"))</f>
        <v>High</v>
      </c>
      <c r="W686" s="1">
        <v>46806</v>
      </c>
      <c r="X686" s="1" t="s">
        <v>32</v>
      </c>
      <c r="Y686" s="1" t="s">
        <v>551</v>
      </c>
      <c r="Z686" s="1" t="s">
        <v>376</v>
      </c>
      <c r="AA686" s="1" t="s">
        <v>2244</v>
      </c>
      <c r="AB686" s="1" t="s">
        <v>58</v>
      </c>
      <c r="AC686" s="1" t="s">
        <v>116</v>
      </c>
      <c r="AD686" s="1" t="s">
        <v>81</v>
      </c>
      <c r="AE686" s="1" t="s">
        <v>53</v>
      </c>
      <c r="AF686" s="1"/>
      <c r="AK686" s="1"/>
    </row>
    <row r="687" spans="1:37" x14ac:dyDescent="0.35">
      <c r="A687" s="1">
        <v>1212</v>
      </c>
      <c r="B687" s="1" t="str">
        <f>VLOOKUP(Table13[[#This Row],[Customer ID]],'Customer Lookup'!A:B,2,)</f>
        <v>Eileen Fletcher</v>
      </c>
      <c r="C687" s="1">
        <v>88600</v>
      </c>
      <c r="D687" s="1" t="str">
        <f>_xlfn.XLOOKUP(Table13[[#This Row],[Product Sub-Category]],'Product Lookup'!A:A,'Product Lookup'!B:B)</f>
        <v>Binders</v>
      </c>
      <c r="E687" s="1">
        <v>12</v>
      </c>
      <c r="F687" s="4">
        <v>4.91</v>
      </c>
      <c r="G687" s="4">
        <f>Table13[[#This Row],[Unit Price]]*Table13[[#This Row],[Quantity ordered]]</f>
        <v>58.92</v>
      </c>
      <c r="H687" s="1">
        <v>0.05</v>
      </c>
      <c r="I687" s="5">
        <v>0.05</v>
      </c>
      <c r="J6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7" s="6">
        <f>Table13[[#This Row],[Total Price(Before Discount)]]*Table13[[#This Row],[Discount]]</f>
        <v>2.9460000000000002</v>
      </c>
      <c r="L687" s="6">
        <f>Table13[[#This Row],[Total Price(Before Discount)]]-Table13[[#This Row],[Discount Amount]]</f>
        <v>55.974000000000004</v>
      </c>
      <c r="M687" s="6" t="str">
        <f>IF(Table13[[#This Row],[Total Price(After Discount)]]&gt;=5000, "High Order", "Low order")</f>
        <v>Low order</v>
      </c>
      <c r="N687" s="2">
        <v>42019</v>
      </c>
      <c r="O687" s="2" t="str">
        <f>TEXT(Table13[[#This Row],[Order Date]],"dddd")</f>
        <v>Thursday</v>
      </c>
      <c r="P687" s="2" t="str">
        <f>TEXT(Table13[[#This Row],[Order Date]],"mmmm")</f>
        <v>January</v>
      </c>
      <c r="Q687" s="2" t="str">
        <f>TEXT(Table13[[#This Row],[Order Date]],"yyyy")</f>
        <v>2015</v>
      </c>
      <c r="R687" s="2" t="str">
        <f>TEXT(Table13[[#This Row],[Order Date]], "mmmm yyyy")</f>
        <v>January 2015</v>
      </c>
      <c r="S687" s="2">
        <v>42020</v>
      </c>
      <c r="T687" s="1" t="s">
        <v>21</v>
      </c>
      <c r="U687" s="1">
        <f>Table13[[#This Row],[Ship Date]]-Table13[[#This Row],[Order Date]]</f>
        <v>1</v>
      </c>
      <c r="V687" s="1" t="str">
        <f>IF(Table13[[#This Row],[Days to Ship]]&lt;=1, "Fast", IF(Table13[[#This Row],[Days to Ship]]&lt;=3, "Meduim", "High"))</f>
        <v>Fast</v>
      </c>
      <c r="W687" s="1">
        <v>46404</v>
      </c>
      <c r="X687" s="1" t="s">
        <v>32</v>
      </c>
      <c r="Y687" s="1" t="s">
        <v>552</v>
      </c>
      <c r="Z687" s="1" t="s">
        <v>376</v>
      </c>
      <c r="AA687" s="1" t="s">
        <v>2244</v>
      </c>
      <c r="AB687" s="1" t="s">
        <v>58</v>
      </c>
      <c r="AC687" s="1" t="s">
        <v>2236</v>
      </c>
      <c r="AD687" s="1" t="s">
        <v>81</v>
      </c>
      <c r="AE687" s="1" t="s">
        <v>53</v>
      </c>
      <c r="AF687" s="1"/>
      <c r="AK687" s="1"/>
    </row>
    <row r="688" spans="1:37" x14ac:dyDescent="0.35">
      <c r="A688" s="1">
        <v>1212</v>
      </c>
      <c r="B688" s="1" t="str">
        <f>VLOOKUP(Table13[[#This Row],[Customer ID]],'Customer Lookup'!A:B,2,)</f>
        <v>Eileen Fletcher</v>
      </c>
      <c r="C688" s="1">
        <v>88600</v>
      </c>
      <c r="D688" s="1" t="str">
        <f>_xlfn.XLOOKUP(Table13[[#This Row],[Product Sub-Category]],'Product Lookup'!A:A,'Product Lookup'!B:B)</f>
        <v>Copiers</v>
      </c>
      <c r="E688" s="1">
        <v>1</v>
      </c>
      <c r="F688" s="4">
        <v>3499.99</v>
      </c>
      <c r="G688" s="4">
        <f>Table13[[#This Row],[Unit Price]]*Table13[[#This Row],[Quantity ordered]]</f>
        <v>3499.99</v>
      </c>
      <c r="H688" s="1">
        <v>0.15</v>
      </c>
      <c r="I688" s="5">
        <v>0.15</v>
      </c>
      <c r="J6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688" s="6">
        <f>Table13[[#This Row],[Total Price(Before Discount)]]*Table13[[#This Row],[Discount]]</f>
        <v>524.99849999999992</v>
      </c>
      <c r="L688" s="6">
        <f>Table13[[#This Row],[Total Price(Before Discount)]]-Table13[[#This Row],[Discount Amount]]</f>
        <v>2974.9915000000001</v>
      </c>
      <c r="M688" s="6" t="str">
        <f>IF(Table13[[#This Row],[Total Price(After Discount)]]&gt;=5000, "High Order", "Low order")</f>
        <v>Low order</v>
      </c>
      <c r="N688" s="2">
        <v>42019</v>
      </c>
      <c r="O688" s="2" t="str">
        <f>TEXT(Table13[[#This Row],[Order Date]],"dddd")</f>
        <v>Thursday</v>
      </c>
      <c r="P688" s="2" t="str">
        <f>TEXT(Table13[[#This Row],[Order Date]],"mmmm")</f>
        <v>January</v>
      </c>
      <c r="Q688" s="2" t="str">
        <f>TEXT(Table13[[#This Row],[Order Date]],"yyyy")</f>
        <v>2015</v>
      </c>
      <c r="R688" s="2" t="str">
        <f>TEXT(Table13[[#This Row],[Order Date]], "mmmm yyyy")</f>
        <v>January 2015</v>
      </c>
      <c r="S688" s="2">
        <v>42020</v>
      </c>
      <c r="T688" s="1" t="s">
        <v>21</v>
      </c>
      <c r="U688" s="1">
        <f>Table13[[#This Row],[Ship Date]]-Table13[[#This Row],[Order Date]]</f>
        <v>1</v>
      </c>
      <c r="V688" s="1" t="str">
        <f>IF(Table13[[#This Row],[Days to Ship]]&lt;=1, "Fast", IF(Table13[[#This Row],[Days to Ship]]&lt;=3, "Meduim", "High"))</f>
        <v>Fast</v>
      </c>
      <c r="W688" s="1">
        <v>46404</v>
      </c>
      <c r="X688" s="1" t="s">
        <v>32</v>
      </c>
      <c r="Y688" s="1" t="s">
        <v>552</v>
      </c>
      <c r="Z688" s="1" t="s">
        <v>376</v>
      </c>
      <c r="AA688" s="1" t="s">
        <v>2244</v>
      </c>
      <c r="AB688" s="1" t="s">
        <v>73</v>
      </c>
      <c r="AC688" s="1" t="s">
        <v>2241</v>
      </c>
      <c r="AD688" s="1" t="s">
        <v>81</v>
      </c>
      <c r="AE688" s="1" t="s">
        <v>178</v>
      </c>
      <c r="AF688" s="1"/>
      <c r="AK688" s="1"/>
    </row>
    <row r="689" spans="1:37" x14ac:dyDescent="0.35">
      <c r="A689" s="1">
        <v>1213</v>
      </c>
      <c r="B689" s="1" t="str">
        <f>VLOOKUP(Table13[[#This Row],[Customer ID]],'Customer Lookup'!A:B,2,)</f>
        <v>Jeremy Pratt</v>
      </c>
      <c r="C689" s="1">
        <v>88599</v>
      </c>
      <c r="D689" s="1" t="str">
        <f>_xlfn.XLOOKUP(Table13[[#This Row],[Product Sub-Category]],'Product Lookup'!A:A,'Product Lookup'!B:B)</f>
        <v>Computer Peripherals</v>
      </c>
      <c r="E689" s="1">
        <v>13</v>
      </c>
      <c r="F689" s="4">
        <v>29.89</v>
      </c>
      <c r="G689" s="4">
        <f>Table13[[#This Row],[Unit Price]]*Table13[[#This Row],[Quantity ordered]]</f>
        <v>388.57</v>
      </c>
      <c r="H689" s="1">
        <v>0.05</v>
      </c>
      <c r="I689" s="5">
        <v>0.05</v>
      </c>
      <c r="J6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9" s="6">
        <f>Table13[[#This Row],[Total Price(Before Discount)]]*Table13[[#This Row],[Discount]]</f>
        <v>19.4285</v>
      </c>
      <c r="L689" s="6">
        <f>Table13[[#This Row],[Total Price(Before Discount)]]-Table13[[#This Row],[Discount Amount]]</f>
        <v>369.14150000000001</v>
      </c>
      <c r="M689" s="6" t="str">
        <f>IF(Table13[[#This Row],[Total Price(After Discount)]]&gt;=5000, "High Order", "Low order")</f>
        <v>Low order</v>
      </c>
      <c r="N689" s="2">
        <v>42039</v>
      </c>
      <c r="O689" s="2" t="str">
        <f>TEXT(Table13[[#This Row],[Order Date]],"dddd")</f>
        <v>Wednesday</v>
      </c>
      <c r="P689" s="2" t="str">
        <f>TEXT(Table13[[#This Row],[Order Date]],"mmmm")</f>
        <v>February</v>
      </c>
      <c r="Q689" s="2" t="str">
        <f>TEXT(Table13[[#This Row],[Order Date]],"yyyy")</f>
        <v>2015</v>
      </c>
      <c r="R689" s="2" t="str">
        <f>TEXT(Table13[[#This Row],[Order Date]], "mmmm yyyy")</f>
        <v>February 2015</v>
      </c>
      <c r="S689" s="2">
        <v>42044</v>
      </c>
      <c r="T689" s="1" t="s">
        <v>98</v>
      </c>
      <c r="U689" s="1">
        <f>Table13[[#This Row],[Ship Date]]-Table13[[#This Row],[Order Date]]</f>
        <v>5</v>
      </c>
      <c r="V689" s="1" t="str">
        <f>IF(Table13[[#This Row],[Days to Ship]]&lt;=1, "Fast", IF(Table13[[#This Row],[Days to Ship]]&lt;=3, "Meduim", "High"))</f>
        <v>High</v>
      </c>
      <c r="W689" s="1">
        <v>46530</v>
      </c>
      <c r="X689" s="1" t="s">
        <v>22</v>
      </c>
      <c r="Y689" s="1" t="s">
        <v>553</v>
      </c>
      <c r="Z689" s="1" t="s">
        <v>376</v>
      </c>
      <c r="AA689" s="1" t="s">
        <v>2244</v>
      </c>
      <c r="AB689" s="1" t="s">
        <v>73</v>
      </c>
      <c r="AC689" s="1" t="s">
        <v>144</v>
      </c>
      <c r="AD689" s="1" t="s">
        <v>81</v>
      </c>
      <c r="AE689" s="1" t="s">
        <v>44</v>
      </c>
      <c r="AF689" s="1"/>
      <c r="AK689" s="1"/>
    </row>
    <row r="690" spans="1:37" x14ac:dyDescent="0.35">
      <c r="A690" s="1">
        <v>1213</v>
      </c>
      <c r="B690" s="1" t="str">
        <f>VLOOKUP(Table13[[#This Row],[Customer ID]],'Customer Lookup'!A:B,2,)</f>
        <v>Jeremy Pratt</v>
      </c>
      <c r="C690" s="1">
        <v>88599</v>
      </c>
      <c r="D690" s="1" t="str">
        <f>_xlfn.XLOOKUP(Table13[[#This Row],[Product Sub-Category]],'Product Lookup'!A:A,'Product Lookup'!B:B)</f>
        <v>Paper</v>
      </c>
      <c r="E690" s="1">
        <v>5</v>
      </c>
      <c r="F690" s="4">
        <v>8.34</v>
      </c>
      <c r="G690" s="4">
        <f>Table13[[#This Row],[Unit Price]]*Table13[[#This Row],[Quantity ordered]]</f>
        <v>41.7</v>
      </c>
      <c r="H690" s="1">
        <v>0.05</v>
      </c>
      <c r="I690" s="5">
        <v>0.05</v>
      </c>
      <c r="J6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0" s="6">
        <f>Table13[[#This Row],[Total Price(Before Discount)]]*Table13[[#This Row],[Discount]]</f>
        <v>2.0850000000000004</v>
      </c>
      <c r="L690" s="6">
        <f>Table13[[#This Row],[Total Price(Before Discount)]]-Table13[[#This Row],[Discount Amount]]</f>
        <v>39.615000000000002</v>
      </c>
      <c r="M690" s="6" t="str">
        <f>IF(Table13[[#This Row],[Total Price(After Discount)]]&gt;=5000, "High Order", "Low order")</f>
        <v>Low order</v>
      </c>
      <c r="N690" s="2">
        <v>42039</v>
      </c>
      <c r="O690" s="2" t="str">
        <f>TEXT(Table13[[#This Row],[Order Date]],"dddd")</f>
        <v>Wednesday</v>
      </c>
      <c r="P690" s="2" t="str">
        <f>TEXT(Table13[[#This Row],[Order Date]],"mmmm")</f>
        <v>February</v>
      </c>
      <c r="Q690" s="2" t="str">
        <f>TEXT(Table13[[#This Row],[Order Date]],"yyyy")</f>
        <v>2015</v>
      </c>
      <c r="R690" s="2" t="str">
        <f>TEXT(Table13[[#This Row],[Order Date]], "mmmm yyyy")</f>
        <v>February 2015</v>
      </c>
      <c r="S690" s="2">
        <v>42043</v>
      </c>
      <c r="T690" s="1" t="s">
        <v>98</v>
      </c>
      <c r="U690" s="1">
        <f>Table13[[#This Row],[Ship Date]]-Table13[[#This Row],[Order Date]]</f>
        <v>4</v>
      </c>
      <c r="V690" s="1" t="str">
        <f>IF(Table13[[#This Row],[Days to Ship]]&lt;=1, "Fast", IF(Table13[[#This Row],[Days to Ship]]&lt;=3, "Meduim", "High"))</f>
        <v>High</v>
      </c>
      <c r="W690" s="1">
        <v>46530</v>
      </c>
      <c r="X690" s="1" t="s">
        <v>32</v>
      </c>
      <c r="Y690" s="1" t="s">
        <v>553</v>
      </c>
      <c r="Z690" s="1" t="s">
        <v>376</v>
      </c>
      <c r="AA690" s="1" t="s">
        <v>2244</v>
      </c>
      <c r="AB690" s="1" t="s">
        <v>58</v>
      </c>
      <c r="AC690" s="1" t="s">
        <v>83</v>
      </c>
      <c r="AD690" s="1" t="s">
        <v>81</v>
      </c>
      <c r="AE690" s="1" t="s">
        <v>53</v>
      </c>
      <c r="AF690" s="1"/>
      <c r="AK690" s="1"/>
    </row>
    <row r="691" spans="1:37" x14ac:dyDescent="0.35">
      <c r="A691" s="1">
        <v>1213</v>
      </c>
      <c r="B691" s="1" t="str">
        <f>VLOOKUP(Table13[[#This Row],[Customer ID]],'Customer Lookup'!A:B,2,)</f>
        <v>Jeremy Pratt</v>
      </c>
      <c r="C691" s="1">
        <v>88600</v>
      </c>
      <c r="D691" s="1" t="str">
        <f>_xlfn.XLOOKUP(Table13[[#This Row],[Product Sub-Category]],'Product Lookup'!A:A,'Product Lookup'!B:B)</f>
        <v>Pens</v>
      </c>
      <c r="E691" s="1">
        <v>2</v>
      </c>
      <c r="F691" s="4">
        <v>5.84</v>
      </c>
      <c r="G691" s="4">
        <f>Table13[[#This Row],[Unit Price]]*Table13[[#This Row],[Quantity ordered]]</f>
        <v>11.68</v>
      </c>
      <c r="H691" s="1">
        <v>0.05</v>
      </c>
      <c r="I691" s="5">
        <v>0.05</v>
      </c>
      <c r="J6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1" s="6">
        <f>Table13[[#This Row],[Total Price(Before Discount)]]*Table13[[#This Row],[Discount]]</f>
        <v>0.58399999999999996</v>
      </c>
      <c r="L691" s="6">
        <f>Table13[[#This Row],[Total Price(Before Discount)]]-Table13[[#This Row],[Discount Amount]]</f>
        <v>11.096</v>
      </c>
      <c r="M691" s="6" t="str">
        <f>IF(Table13[[#This Row],[Total Price(After Discount)]]&gt;=5000, "High Order", "Low order")</f>
        <v>Low order</v>
      </c>
      <c r="N691" s="2">
        <v>42019</v>
      </c>
      <c r="O691" s="2" t="str">
        <f>TEXT(Table13[[#This Row],[Order Date]],"dddd")</f>
        <v>Thursday</v>
      </c>
      <c r="P691" s="2" t="str">
        <f>TEXT(Table13[[#This Row],[Order Date]],"mmmm")</f>
        <v>January</v>
      </c>
      <c r="Q691" s="2" t="str">
        <f>TEXT(Table13[[#This Row],[Order Date]],"yyyy")</f>
        <v>2015</v>
      </c>
      <c r="R691" s="2" t="str">
        <f>TEXT(Table13[[#This Row],[Order Date]], "mmmm yyyy")</f>
        <v>January 2015</v>
      </c>
      <c r="S691" s="2">
        <v>42021</v>
      </c>
      <c r="T691" s="1" t="s">
        <v>21</v>
      </c>
      <c r="U691" s="1">
        <f>Table13[[#This Row],[Ship Date]]-Table13[[#This Row],[Order Date]]</f>
        <v>2</v>
      </c>
      <c r="V691" s="1" t="str">
        <f>IF(Table13[[#This Row],[Days to Ship]]&lt;=1, "Fast", IF(Table13[[#This Row],[Days to Ship]]&lt;=3, "Meduim", "High"))</f>
        <v>Meduim</v>
      </c>
      <c r="W691" s="1">
        <v>46530</v>
      </c>
      <c r="X691" s="1" t="s">
        <v>32</v>
      </c>
      <c r="Y691" s="1" t="s">
        <v>553</v>
      </c>
      <c r="Z691" s="1" t="s">
        <v>376</v>
      </c>
      <c r="AA691" s="1" t="s">
        <v>2243</v>
      </c>
      <c r="AB691" s="1" t="s">
        <v>58</v>
      </c>
      <c r="AC691" s="1" t="s">
        <v>25</v>
      </c>
      <c r="AD691" s="1" t="s">
        <v>81</v>
      </c>
      <c r="AE691" s="1" t="s">
        <v>26</v>
      </c>
      <c r="AF691" s="1"/>
      <c r="AK691" s="1"/>
    </row>
    <row r="692" spans="1:37" x14ac:dyDescent="0.35">
      <c r="A692" s="1">
        <v>1217</v>
      </c>
      <c r="B692" s="1" t="str">
        <f>VLOOKUP(Table13[[#This Row],[Customer ID]],'Customer Lookup'!A:B,2,)</f>
        <v>Billy Perry Browning</v>
      </c>
      <c r="C692" s="1">
        <v>54595</v>
      </c>
      <c r="D692" s="1" t="str">
        <f>_xlfn.XLOOKUP(Table13[[#This Row],[Product Sub-Category]],'Product Lookup'!A:A,'Product Lookup'!B:B)</f>
        <v>Chairs</v>
      </c>
      <c r="E692" s="1">
        <v>41</v>
      </c>
      <c r="F692" s="4">
        <v>130.97999999999999</v>
      </c>
      <c r="G692" s="4">
        <f>Table13[[#This Row],[Unit Price]]*Table13[[#This Row],[Quantity ordered]]</f>
        <v>5370.1799999999994</v>
      </c>
      <c r="H692" s="1">
        <v>0.1</v>
      </c>
      <c r="I692" s="5">
        <v>0.1</v>
      </c>
      <c r="J6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92" s="6">
        <f>Table13[[#This Row],[Total Price(Before Discount)]]*Table13[[#This Row],[Discount]]</f>
        <v>537.01799999999992</v>
      </c>
      <c r="L692" s="6">
        <f>Table13[[#This Row],[Total Price(Before Discount)]]-Table13[[#This Row],[Discount Amount]]</f>
        <v>4833.1619999999994</v>
      </c>
      <c r="M692" s="6" t="str">
        <f>IF(Table13[[#This Row],[Total Price(After Discount)]]&gt;=5000, "High Order", "Low order")</f>
        <v>Low order</v>
      </c>
      <c r="N692" s="2">
        <v>42122</v>
      </c>
      <c r="O692" s="2" t="str">
        <f>TEXT(Table13[[#This Row],[Order Date]],"dddd")</f>
        <v>Tuesday</v>
      </c>
      <c r="P692" s="2" t="str">
        <f>TEXT(Table13[[#This Row],[Order Date]],"mmmm")</f>
        <v>April</v>
      </c>
      <c r="Q692" s="2" t="str">
        <f>TEXT(Table13[[#This Row],[Order Date]],"yyyy")</f>
        <v>2015</v>
      </c>
      <c r="R692" s="2" t="str">
        <f>TEXT(Table13[[#This Row],[Order Date]], "mmmm yyyy")</f>
        <v>April 2015</v>
      </c>
      <c r="S692" s="2">
        <v>42125</v>
      </c>
      <c r="T692" s="1" t="s">
        <v>50</v>
      </c>
      <c r="U692" s="1">
        <f>Table13[[#This Row],[Ship Date]]-Table13[[#This Row],[Order Date]]</f>
        <v>3</v>
      </c>
      <c r="V692" s="1" t="str">
        <f>IF(Table13[[#This Row],[Days to Ship]]&lt;=1, "Fast", IF(Table13[[#This Row],[Days to Ship]]&lt;=3, "Meduim", "High"))</f>
        <v>Meduim</v>
      </c>
      <c r="W692" s="1">
        <v>2112</v>
      </c>
      <c r="X692" s="1" t="s">
        <v>22</v>
      </c>
      <c r="Y692" s="1" t="s">
        <v>153</v>
      </c>
      <c r="Z692" s="1" t="s">
        <v>152</v>
      </c>
      <c r="AA692" s="1" t="s">
        <v>2243</v>
      </c>
      <c r="AB692" s="1" t="s">
        <v>34</v>
      </c>
      <c r="AC692" s="1" t="s">
        <v>35</v>
      </c>
      <c r="AD692" s="1" t="s">
        <v>51</v>
      </c>
      <c r="AE692" s="1" t="s">
        <v>36</v>
      </c>
      <c r="AF692" s="1"/>
      <c r="AK692" s="1"/>
    </row>
    <row r="693" spans="1:37" x14ac:dyDescent="0.35">
      <c r="A693" s="1">
        <v>1226</v>
      </c>
      <c r="B693" s="1" t="str">
        <f>VLOOKUP(Table13[[#This Row],[Customer ID]],'Customer Lookup'!A:B,2,)</f>
        <v>Ken Cash</v>
      </c>
      <c r="C693" s="1">
        <v>90800</v>
      </c>
      <c r="D693" s="1" t="str">
        <f>_xlfn.XLOOKUP(Table13[[#This Row],[Product Sub-Category]],'Product Lookup'!A:A,'Product Lookup'!B:B)</f>
        <v>Scissors</v>
      </c>
      <c r="E693" s="1">
        <v>8</v>
      </c>
      <c r="F693" s="4">
        <v>8.34</v>
      </c>
      <c r="G693" s="4">
        <f>Table13[[#This Row],[Unit Price]]*Table13[[#This Row],[Quantity ordered]]</f>
        <v>66.72</v>
      </c>
      <c r="H693" s="1">
        <v>0.05</v>
      </c>
      <c r="I693" s="5">
        <v>0.05</v>
      </c>
      <c r="J6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3" s="6">
        <f>Table13[[#This Row],[Total Price(Before Discount)]]*Table13[[#This Row],[Discount]]</f>
        <v>3.3360000000000003</v>
      </c>
      <c r="L693" s="6">
        <f>Table13[[#This Row],[Total Price(Before Discount)]]-Table13[[#This Row],[Discount Amount]]</f>
        <v>63.384</v>
      </c>
      <c r="M693" s="6" t="str">
        <f>IF(Table13[[#This Row],[Total Price(After Discount)]]&gt;=5000, "High Order", "Low order")</f>
        <v>Low order</v>
      </c>
      <c r="N693" s="2">
        <v>42122</v>
      </c>
      <c r="O693" s="2" t="str">
        <f>TEXT(Table13[[#This Row],[Order Date]],"dddd")</f>
        <v>Tuesday</v>
      </c>
      <c r="P693" s="2" t="str">
        <f>TEXT(Table13[[#This Row],[Order Date]],"mmmm")</f>
        <v>April</v>
      </c>
      <c r="Q693" s="2" t="str">
        <f>TEXT(Table13[[#This Row],[Order Date]],"yyyy")</f>
        <v>2015</v>
      </c>
      <c r="R693" s="2" t="str">
        <f>TEXT(Table13[[#This Row],[Order Date]], "mmmm yyyy")</f>
        <v>April 2015</v>
      </c>
      <c r="S693" s="2">
        <v>42124</v>
      </c>
      <c r="T693" s="1" t="s">
        <v>50</v>
      </c>
      <c r="U693" s="1">
        <f>Table13[[#This Row],[Ship Date]]-Table13[[#This Row],[Order Date]]</f>
        <v>2</v>
      </c>
      <c r="V693" s="1" t="str">
        <f>IF(Table13[[#This Row],[Days to Ship]]&lt;=1, "Fast", IF(Table13[[#This Row],[Days to Ship]]&lt;=3, "Meduim", "High"))</f>
        <v>Meduim</v>
      </c>
      <c r="W693" s="1">
        <v>2861</v>
      </c>
      <c r="X693" s="1" t="s">
        <v>32</v>
      </c>
      <c r="Y693" s="1" t="s">
        <v>554</v>
      </c>
      <c r="Z693" s="1" t="s">
        <v>291</v>
      </c>
      <c r="AA693" s="1" t="s">
        <v>2243</v>
      </c>
      <c r="AB693" s="1" t="s">
        <v>58</v>
      </c>
      <c r="AC693" s="1" t="s">
        <v>2239</v>
      </c>
      <c r="AD693" s="1" t="s">
        <v>51</v>
      </c>
      <c r="AE693" s="1" t="s">
        <v>44</v>
      </c>
      <c r="AF693" s="1"/>
      <c r="AK693" s="1"/>
    </row>
    <row r="694" spans="1:37" x14ac:dyDescent="0.35">
      <c r="A694" s="1">
        <v>1227</v>
      </c>
      <c r="B694" s="1" t="str">
        <f>VLOOKUP(Table13[[#This Row],[Customer ID]],'Customer Lookup'!A:B,2,)</f>
        <v>Elsie Hwang</v>
      </c>
      <c r="C694" s="1">
        <v>90800</v>
      </c>
      <c r="D694" s="1" t="str">
        <f>_xlfn.XLOOKUP(Table13[[#This Row],[Product Sub-Category]],'Product Lookup'!A:A,'Product Lookup'!B:B)</f>
        <v>Chairs</v>
      </c>
      <c r="E694" s="1">
        <v>10</v>
      </c>
      <c r="F694" s="4">
        <v>130.97999999999999</v>
      </c>
      <c r="G694" s="4">
        <f>Table13[[#This Row],[Unit Price]]*Table13[[#This Row],[Quantity ordered]]</f>
        <v>1309.8</v>
      </c>
      <c r="H694" s="1">
        <v>0.1</v>
      </c>
      <c r="I694" s="5">
        <v>0.1</v>
      </c>
      <c r="J6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94" s="6">
        <f>Table13[[#This Row],[Total Price(Before Discount)]]*Table13[[#This Row],[Discount]]</f>
        <v>130.97999999999999</v>
      </c>
      <c r="L694" s="6">
        <f>Table13[[#This Row],[Total Price(Before Discount)]]-Table13[[#This Row],[Discount Amount]]</f>
        <v>1178.82</v>
      </c>
      <c r="M694" s="6" t="str">
        <f>IF(Table13[[#This Row],[Total Price(After Discount)]]&gt;=5000, "High Order", "Low order")</f>
        <v>Low order</v>
      </c>
      <c r="N694" s="2">
        <v>42122</v>
      </c>
      <c r="O694" s="2" t="str">
        <f>TEXT(Table13[[#This Row],[Order Date]],"dddd")</f>
        <v>Tuesday</v>
      </c>
      <c r="P694" s="2" t="str">
        <f>TEXT(Table13[[#This Row],[Order Date]],"mmmm")</f>
        <v>April</v>
      </c>
      <c r="Q694" s="2" t="str">
        <f>TEXT(Table13[[#This Row],[Order Date]],"yyyy")</f>
        <v>2015</v>
      </c>
      <c r="R694" s="2" t="str">
        <f>TEXT(Table13[[#This Row],[Order Date]], "mmmm yyyy")</f>
        <v>April 2015</v>
      </c>
      <c r="S694" s="2">
        <v>42125</v>
      </c>
      <c r="T694" s="1" t="s">
        <v>50</v>
      </c>
      <c r="U694" s="1">
        <f>Table13[[#This Row],[Ship Date]]-Table13[[#This Row],[Order Date]]</f>
        <v>3</v>
      </c>
      <c r="V694" s="1" t="str">
        <f>IF(Table13[[#This Row],[Days to Ship]]&lt;=1, "Fast", IF(Table13[[#This Row],[Days to Ship]]&lt;=3, "Meduim", "High"))</f>
        <v>Meduim</v>
      </c>
      <c r="W694" s="1">
        <v>5403</v>
      </c>
      <c r="X694" s="1" t="s">
        <v>22</v>
      </c>
      <c r="Y694" s="1" t="s">
        <v>401</v>
      </c>
      <c r="Z694" s="1" t="s">
        <v>121</v>
      </c>
      <c r="AA694" s="1" t="s">
        <v>2243</v>
      </c>
      <c r="AB694" s="1" t="s">
        <v>34</v>
      </c>
      <c r="AC694" s="1" t="s">
        <v>35</v>
      </c>
      <c r="AD694" s="1" t="s">
        <v>51</v>
      </c>
      <c r="AE694" s="1" t="s">
        <v>36</v>
      </c>
      <c r="AF694" s="1"/>
      <c r="AK694" s="1"/>
    </row>
    <row r="695" spans="1:37" x14ac:dyDescent="0.35">
      <c r="A695" s="1">
        <v>1228</v>
      </c>
      <c r="B695" s="1" t="str">
        <f>VLOOKUP(Table13[[#This Row],[Customer ID]],'Customer Lookup'!A:B,2,)</f>
        <v>Hazel Jennings</v>
      </c>
      <c r="C695" s="1">
        <v>55874</v>
      </c>
      <c r="D695" s="1" t="str">
        <f>_xlfn.XLOOKUP(Table13[[#This Row],[Product Sub-Category]],'Product Lookup'!A:A,'Product Lookup'!B:B)</f>
        <v>Binders</v>
      </c>
      <c r="E695" s="1">
        <v>28</v>
      </c>
      <c r="F695" s="4">
        <v>7.1</v>
      </c>
      <c r="G695" s="4">
        <f>Table13[[#This Row],[Unit Price]]*Table13[[#This Row],[Quantity ordered]]</f>
        <v>198.79999999999998</v>
      </c>
      <c r="H695" s="1">
        <v>0.05</v>
      </c>
      <c r="I695" s="5">
        <v>0.05</v>
      </c>
      <c r="J6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5" s="6">
        <f>Table13[[#This Row],[Total Price(Before Discount)]]*Table13[[#This Row],[Discount]]</f>
        <v>9.94</v>
      </c>
      <c r="L695" s="6">
        <f>Table13[[#This Row],[Total Price(Before Discount)]]-Table13[[#This Row],[Discount Amount]]</f>
        <v>188.85999999999999</v>
      </c>
      <c r="M695" s="6" t="str">
        <f>IF(Table13[[#This Row],[Total Price(After Discount)]]&gt;=5000, "High Order", "Low order")</f>
        <v>Low order</v>
      </c>
      <c r="N695" s="2">
        <v>42051</v>
      </c>
      <c r="O695" s="2" t="str">
        <f>TEXT(Table13[[#This Row],[Order Date]],"dddd")</f>
        <v>Monday</v>
      </c>
      <c r="P695" s="2" t="str">
        <f>TEXT(Table13[[#This Row],[Order Date]],"mmmm")</f>
        <v>February</v>
      </c>
      <c r="Q695" s="2" t="str">
        <f>TEXT(Table13[[#This Row],[Order Date]],"yyyy")</f>
        <v>2015</v>
      </c>
      <c r="R695" s="2" t="str">
        <f>TEXT(Table13[[#This Row],[Order Date]], "mmmm yyyy")</f>
        <v>February 2015</v>
      </c>
      <c r="S695" s="2">
        <v>42052</v>
      </c>
      <c r="T695" s="1" t="s">
        <v>50</v>
      </c>
      <c r="U695" s="1">
        <f>Table13[[#This Row],[Ship Date]]-Table13[[#This Row],[Order Date]]</f>
        <v>1</v>
      </c>
      <c r="V695" s="1" t="str">
        <f>IF(Table13[[#This Row],[Days to Ship]]&lt;=1, "Fast", IF(Table13[[#This Row],[Days to Ship]]&lt;=3, "Meduim", "High"))</f>
        <v>Fast</v>
      </c>
      <c r="W695" s="1">
        <v>19140</v>
      </c>
      <c r="X695" s="1" t="s">
        <v>32</v>
      </c>
      <c r="Y695" s="1" t="s">
        <v>555</v>
      </c>
      <c r="Z695" s="1" t="s">
        <v>174</v>
      </c>
      <c r="AA695" s="1" t="s">
        <v>2243</v>
      </c>
      <c r="AB695" s="1" t="s">
        <v>58</v>
      </c>
      <c r="AC695" s="1" t="s">
        <v>2236</v>
      </c>
      <c r="AD695" s="1" t="s">
        <v>51</v>
      </c>
      <c r="AE695" s="1" t="s">
        <v>53</v>
      </c>
      <c r="AF695" s="1"/>
      <c r="AK695" s="1"/>
    </row>
    <row r="696" spans="1:37" x14ac:dyDescent="0.35">
      <c r="A696" s="1">
        <v>1228</v>
      </c>
      <c r="B696" s="1" t="str">
        <f>VLOOKUP(Table13[[#This Row],[Customer ID]],'Customer Lookup'!A:B,2,)</f>
        <v>Hazel Jennings</v>
      </c>
      <c r="C696" s="1">
        <v>55874</v>
      </c>
      <c r="D696" s="1" t="str">
        <f>_xlfn.XLOOKUP(Table13[[#This Row],[Product Sub-Category]],'Product Lookup'!A:A,'Product Lookup'!B:B)</f>
        <v>Computer Peripherals</v>
      </c>
      <c r="E696" s="1">
        <v>41</v>
      </c>
      <c r="F696" s="4">
        <v>4.9800000000000004</v>
      </c>
      <c r="G696" s="4">
        <f>Table13[[#This Row],[Unit Price]]*Table13[[#This Row],[Quantity ordered]]</f>
        <v>204.18</v>
      </c>
      <c r="H696" s="1">
        <v>0.05</v>
      </c>
      <c r="I696" s="5">
        <v>0.05</v>
      </c>
      <c r="J6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6" s="6">
        <f>Table13[[#This Row],[Total Price(Before Discount)]]*Table13[[#This Row],[Discount]]</f>
        <v>10.209000000000001</v>
      </c>
      <c r="L696" s="6">
        <f>Table13[[#This Row],[Total Price(Before Discount)]]-Table13[[#This Row],[Discount Amount]]</f>
        <v>193.971</v>
      </c>
      <c r="M696" s="6" t="str">
        <f>IF(Table13[[#This Row],[Total Price(After Discount)]]&gt;=5000, "High Order", "Low order")</f>
        <v>Low order</v>
      </c>
      <c r="N696" s="2">
        <v>42051</v>
      </c>
      <c r="O696" s="2" t="str">
        <f>TEXT(Table13[[#This Row],[Order Date]],"dddd")</f>
        <v>Monday</v>
      </c>
      <c r="P696" s="2" t="str">
        <f>TEXT(Table13[[#This Row],[Order Date]],"mmmm")</f>
        <v>February</v>
      </c>
      <c r="Q696" s="2" t="str">
        <f>TEXT(Table13[[#This Row],[Order Date]],"yyyy")</f>
        <v>2015</v>
      </c>
      <c r="R696" s="2" t="str">
        <f>TEXT(Table13[[#This Row],[Order Date]], "mmmm yyyy")</f>
        <v>February 2015</v>
      </c>
      <c r="S696" s="2">
        <v>42053</v>
      </c>
      <c r="T696" s="1" t="s">
        <v>50</v>
      </c>
      <c r="U696" s="1">
        <f>Table13[[#This Row],[Ship Date]]-Table13[[#This Row],[Order Date]]</f>
        <v>2</v>
      </c>
      <c r="V696" s="1" t="str">
        <f>IF(Table13[[#This Row],[Days to Ship]]&lt;=1, "Fast", IF(Table13[[#This Row],[Days to Ship]]&lt;=3, "Meduim", "High"))</f>
        <v>Meduim</v>
      </c>
      <c r="W696" s="1">
        <v>19140</v>
      </c>
      <c r="X696" s="1" t="s">
        <v>22</v>
      </c>
      <c r="Y696" s="1" t="s">
        <v>555</v>
      </c>
      <c r="Z696" s="1" t="s">
        <v>174</v>
      </c>
      <c r="AA696" s="1" t="s">
        <v>2243</v>
      </c>
      <c r="AB696" s="1" t="s">
        <v>73</v>
      </c>
      <c r="AC696" s="1" t="s">
        <v>144</v>
      </c>
      <c r="AD696" s="1" t="s">
        <v>51</v>
      </c>
      <c r="AE696" s="1" t="s">
        <v>44</v>
      </c>
      <c r="AF696" s="1"/>
      <c r="AK696" s="1"/>
    </row>
    <row r="697" spans="1:37" x14ac:dyDescent="0.35">
      <c r="A697" s="1">
        <v>1228</v>
      </c>
      <c r="B697" s="1" t="str">
        <f>VLOOKUP(Table13[[#This Row],[Customer ID]],'Customer Lookup'!A:B,2,)</f>
        <v>Hazel Jennings</v>
      </c>
      <c r="C697" s="1">
        <v>55874</v>
      </c>
      <c r="D697" s="1" t="str">
        <f>_xlfn.XLOOKUP(Table13[[#This Row],[Product Sub-Category]],'Product Lookup'!A:A,'Product Lookup'!B:B)</f>
        <v>Envelopes</v>
      </c>
      <c r="E697" s="1">
        <v>24</v>
      </c>
      <c r="F697" s="4">
        <v>5.68</v>
      </c>
      <c r="G697" s="4">
        <f>Table13[[#This Row],[Unit Price]]*Table13[[#This Row],[Quantity ordered]]</f>
        <v>136.32</v>
      </c>
      <c r="H697" s="1">
        <v>0.05</v>
      </c>
      <c r="I697" s="5">
        <v>0.05</v>
      </c>
      <c r="J6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7" s="6">
        <f>Table13[[#This Row],[Total Price(Before Discount)]]*Table13[[#This Row],[Discount]]</f>
        <v>6.8159999999999998</v>
      </c>
      <c r="L697" s="6">
        <f>Table13[[#This Row],[Total Price(Before Discount)]]-Table13[[#This Row],[Discount Amount]]</f>
        <v>129.50399999999999</v>
      </c>
      <c r="M697" s="6" t="str">
        <f>IF(Table13[[#This Row],[Total Price(After Discount)]]&gt;=5000, "High Order", "Low order")</f>
        <v>Low order</v>
      </c>
      <c r="N697" s="2">
        <v>42051</v>
      </c>
      <c r="O697" s="2" t="str">
        <f>TEXT(Table13[[#This Row],[Order Date]],"dddd")</f>
        <v>Monday</v>
      </c>
      <c r="P697" s="2" t="str">
        <f>TEXT(Table13[[#This Row],[Order Date]],"mmmm")</f>
        <v>February</v>
      </c>
      <c r="Q697" s="2" t="str">
        <f>TEXT(Table13[[#This Row],[Order Date]],"yyyy")</f>
        <v>2015</v>
      </c>
      <c r="R697" s="2" t="str">
        <f>TEXT(Table13[[#This Row],[Order Date]], "mmmm yyyy")</f>
        <v>February 2015</v>
      </c>
      <c r="S697" s="2">
        <v>42051</v>
      </c>
      <c r="T697" s="1" t="s">
        <v>50</v>
      </c>
      <c r="U697" s="1">
        <f>Table13[[#This Row],[Ship Date]]-Table13[[#This Row],[Order Date]]</f>
        <v>0</v>
      </c>
      <c r="V697" s="1" t="str">
        <f>IF(Table13[[#This Row],[Days to Ship]]&lt;=1, "Fast", IF(Table13[[#This Row],[Days to Ship]]&lt;=3, "Meduim", "High"))</f>
        <v>Fast</v>
      </c>
      <c r="W697" s="1">
        <v>19140</v>
      </c>
      <c r="X697" s="1" t="s">
        <v>32</v>
      </c>
      <c r="Y697" s="1" t="s">
        <v>555</v>
      </c>
      <c r="Z697" s="1" t="s">
        <v>174</v>
      </c>
      <c r="AA697" s="1" t="s">
        <v>2244</v>
      </c>
      <c r="AB697" s="1" t="s">
        <v>58</v>
      </c>
      <c r="AC697" s="1" t="s">
        <v>61</v>
      </c>
      <c r="AD697" s="1" t="s">
        <v>51</v>
      </c>
      <c r="AE697" s="1" t="s">
        <v>53</v>
      </c>
      <c r="AF697" s="1"/>
      <c r="AK697" s="1"/>
    </row>
    <row r="698" spans="1:37" x14ac:dyDescent="0.35">
      <c r="A698" s="1">
        <v>1229</v>
      </c>
      <c r="B698" s="1" t="str">
        <f>VLOOKUP(Table13[[#This Row],[Customer ID]],'Customer Lookup'!A:B,2,)</f>
        <v>Patrick Byrne</v>
      </c>
      <c r="C698" s="1">
        <v>90378</v>
      </c>
      <c r="D698" s="1" t="str">
        <f>_xlfn.XLOOKUP(Table13[[#This Row],[Product Sub-Category]],'Product Lookup'!A:A,'Product Lookup'!B:B)</f>
        <v>Computer Peripherals</v>
      </c>
      <c r="E698" s="1">
        <v>10</v>
      </c>
      <c r="F698" s="4">
        <v>4.9800000000000004</v>
      </c>
      <c r="G698" s="4">
        <f>Table13[[#This Row],[Unit Price]]*Table13[[#This Row],[Quantity ordered]]</f>
        <v>49.800000000000004</v>
      </c>
      <c r="H698" s="1">
        <v>0.05</v>
      </c>
      <c r="I698" s="5">
        <v>0.05</v>
      </c>
      <c r="J6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8" s="6">
        <f>Table13[[#This Row],[Total Price(Before Discount)]]*Table13[[#This Row],[Discount]]</f>
        <v>2.4900000000000002</v>
      </c>
      <c r="L698" s="6">
        <f>Table13[[#This Row],[Total Price(Before Discount)]]-Table13[[#This Row],[Discount Amount]]</f>
        <v>47.31</v>
      </c>
      <c r="M698" s="6" t="str">
        <f>IF(Table13[[#This Row],[Total Price(After Discount)]]&gt;=5000, "High Order", "Low order")</f>
        <v>Low order</v>
      </c>
      <c r="N698" s="2">
        <v>42051</v>
      </c>
      <c r="O698" s="2" t="str">
        <f>TEXT(Table13[[#This Row],[Order Date]],"dddd")</f>
        <v>Monday</v>
      </c>
      <c r="P698" s="2" t="str">
        <f>TEXT(Table13[[#This Row],[Order Date]],"mmmm")</f>
        <v>February</v>
      </c>
      <c r="Q698" s="2" t="str">
        <f>TEXT(Table13[[#This Row],[Order Date]],"yyyy")</f>
        <v>2015</v>
      </c>
      <c r="R698" s="2" t="str">
        <f>TEXT(Table13[[#This Row],[Order Date]], "mmmm yyyy")</f>
        <v>February 2015</v>
      </c>
      <c r="S698" s="2">
        <v>42053</v>
      </c>
      <c r="T698" s="1" t="s">
        <v>50</v>
      </c>
      <c r="U698" s="1">
        <f>Table13[[#This Row],[Ship Date]]-Table13[[#This Row],[Order Date]]</f>
        <v>2</v>
      </c>
      <c r="V698" s="1" t="str">
        <f>IF(Table13[[#This Row],[Days to Ship]]&lt;=1, "Fast", IF(Table13[[#This Row],[Days to Ship]]&lt;=3, "Meduim", "High"))</f>
        <v>Meduim</v>
      </c>
      <c r="W698" s="1">
        <v>75482</v>
      </c>
      <c r="X698" s="1" t="s">
        <v>22</v>
      </c>
      <c r="Y698" s="1" t="s">
        <v>556</v>
      </c>
      <c r="Z698" s="1" t="s">
        <v>112</v>
      </c>
      <c r="AA698" s="1" t="s">
        <v>2244</v>
      </c>
      <c r="AB698" s="1" t="s">
        <v>73</v>
      </c>
      <c r="AC698" s="1" t="s">
        <v>144</v>
      </c>
      <c r="AD698" s="1" t="s">
        <v>51</v>
      </c>
      <c r="AE698" s="1" t="s">
        <v>44</v>
      </c>
      <c r="AF698" s="1"/>
      <c r="AK698" s="1"/>
    </row>
    <row r="699" spans="1:37" x14ac:dyDescent="0.35">
      <c r="A699" s="1">
        <v>1233</v>
      </c>
      <c r="B699" s="1" t="str">
        <f>VLOOKUP(Table13[[#This Row],[Customer ID]],'Customer Lookup'!A:B,2,)</f>
        <v>Gary Hester</v>
      </c>
      <c r="C699" s="1">
        <v>89375</v>
      </c>
      <c r="D699" s="1" t="str">
        <f>_xlfn.XLOOKUP(Table13[[#This Row],[Product Sub-Category]],'Product Lookup'!A:A,'Product Lookup'!B:B)</f>
        <v>Binders</v>
      </c>
      <c r="E699" s="1">
        <v>5</v>
      </c>
      <c r="F699" s="4">
        <v>120.98</v>
      </c>
      <c r="G699" s="4">
        <f>Table13[[#This Row],[Unit Price]]*Table13[[#This Row],[Quantity ordered]]</f>
        <v>604.9</v>
      </c>
      <c r="H699" s="1">
        <v>0.1</v>
      </c>
      <c r="I699" s="5">
        <v>0.1</v>
      </c>
      <c r="J6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99" s="6">
        <f>Table13[[#This Row],[Total Price(Before Discount)]]*Table13[[#This Row],[Discount]]</f>
        <v>60.49</v>
      </c>
      <c r="L699" s="6">
        <f>Table13[[#This Row],[Total Price(Before Discount)]]-Table13[[#This Row],[Discount Amount]]</f>
        <v>544.41</v>
      </c>
      <c r="M699" s="6" t="str">
        <f>IF(Table13[[#This Row],[Total Price(After Discount)]]&gt;=5000, "High Order", "Low order")</f>
        <v>Low order</v>
      </c>
      <c r="N699" s="2">
        <v>42103</v>
      </c>
      <c r="O699" s="2" t="str">
        <f>TEXT(Table13[[#This Row],[Order Date]],"dddd")</f>
        <v>Thursday</v>
      </c>
      <c r="P699" s="2" t="str">
        <f>TEXT(Table13[[#This Row],[Order Date]],"mmmm")</f>
        <v>April</v>
      </c>
      <c r="Q699" s="2" t="str">
        <f>TEXT(Table13[[#This Row],[Order Date]],"yyyy")</f>
        <v>2015</v>
      </c>
      <c r="R699" s="2" t="str">
        <f>TEXT(Table13[[#This Row],[Order Date]], "mmmm yyyy")</f>
        <v>April 2015</v>
      </c>
      <c r="S699" s="2">
        <v>42105</v>
      </c>
      <c r="T699" s="1" t="s">
        <v>41</v>
      </c>
      <c r="U699" s="1">
        <f>Table13[[#This Row],[Ship Date]]-Table13[[#This Row],[Order Date]]</f>
        <v>2</v>
      </c>
      <c r="V699" s="1" t="str">
        <f>IF(Table13[[#This Row],[Days to Ship]]&lt;=1, "Fast", IF(Table13[[#This Row],[Days to Ship]]&lt;=3, "Meduim", "High"))</f>
        <v>Meduim</v>
      </c>
      <c r="W699" s="1">
        <v>75028</v>
      </c>
      <c r="X699" s="1" t="s">
        <v>22</v>
      </c>
      <c r="Y699" s="1" t="s">
        <v>557</v>
      </c>
      <c r="Z699" s="1" t="s">
        <v>112</v>
      </c>
      <c r="AA699" s="1" t="s">
        <v>2244</v>
      </c>
      <c r="AB699" s="1" t="s">
        <v>58</v>
      </c>
      <c r="AC699" s="1" t="s">
        <v>2236</v>
      </c>
      <c r="AD699" s="1" t="s">
        <v>104</v>
      </c>
      <c r="AE699" s="1" t="s">
        <v>53</v>
      </c>
      <c r="AF699" s="1"/>
      <c r="AK699" s="1"/>
    </row>
    <row r="700" spans="1:37" x14ac:dyDescent="0.35">
      <c r="A700" s="1">
        <v>1233</v>
      </c>
      <c r="B700" s="1" t="str">
        <f>VLOOKUP(Table13[[#This Row],[Customer ID]],'Customer Lookup'!A:B,2,)</f>
        <v>Gary Hester</v>
      </c>
      <c r="C700" s="1">
        <v>89375</v>
      </c>
      <c r="D700" s="1" t="str">
        <f>_xlfn.XLOOKUP(Table13[[#This Row],[Product Sub-Category]],'Product Lookup'!A:A,'Product Lookup'!B:B)</f>
        <v>Computer Peripherals</v>
      </c>
      <c r="E700" s="1">
        <v>1</v>
      </c>
      <c r="F700" s="4">
        <v>152.47999999999999</v>
      </c>
      <c r="G700" s="4">
        <f>Table13[[#This Row],[Unit Price]]*Table13[[#This Row],[Quantity ordered]]</f>
        <v>152.47999999999999</v>
      </c>
      <c r="H700" s="1">
        <v>0.1</v>
      </c>
      <c r="I700" s="5">
        <v>0.1</v>
      </c>
      <c r="J7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0" s="6">
        <f>Table13[[#This Row],[Total Price(Before Discount)]]*Table13[[#This Row],[Discount]]</f>
        <v>15.247999999999999</v>
      </c>
      <c r="L700" s="6">
        <f>Table13[[#This Row],[Total Price(Before Discount)]]-Table13[[#This Row],[Discount Amount]]</f>
        <v>137.232</v>
      </c>
      <c r="M700" s="6" t="str">
        <f>IF(Table13[[#This Row],[Total Price(After Discount)]]&gt;=5000, "High Order", "Low order")</f>
        <v>Low order</v>
      </c>
      <c r="N700" s="2">
        <v>42103</v>
      </c>
      <c r="O700" s="2" t="str">
        <f>TEXT(Table13[[#This Row],[Order Date]],"dddd")</f>
        <v>Thursday</v>
      </c>
      <c r="P700" s="2" t="str">
        <f>TEXT(Table13[[#This Row],[Order Date]],"mmmm")</f>
        <v>April</v>
      </c>
      <c r="Q700" s="2" t="str">
        <f>TEXT(Table13[[#This Row],[Order Date]],"yyyy")</f>
        <v>2015</v>
      </c>
      <c r="R700" s="2" t="str">
        <f>TEXT(Table13[[#This Row],[Order Date]], "mmmm yyyy")</f>
        <v>April 2015</v>
      </c>
      <c r="S700" s="2">
        <v>42105</v>
      </c>
      <c r="T700" s="1" t="s">
        <v>41</v>
      </c>
      <c r="U700" s="1">
        <f>Table13[[#This Row],[Ship Date]]-Table13[[#This Row],[Order Date]]</f>
        <v>2</v>
      </c>
      <c r="V700" s="1" t="str">
        <f>IF(Table13[[#This Row],[Days to Ship]]&lt;=1, "Fast", IF(Table13[[#This Row],[Days to Ship]]&lt;=3, "Meduim", "High"))</f>
        <v>Meduim</v>
      </c>
      <c r="W700" s="1">
        <v>75028</v>
      </c>
      <c r="X700" s="1" t="s">
        <v>22</v>
      </c>
      <c r="Y700" s="1" t="s">
        <v>557</v>
      </c>
      <c r="Z700" s="1" t="s">
        <v>112</v>
      </c>
      <c r="AA700" s="1" t="s">
        <v>2244</v>
      </c>
      <c r="AB700" s="1" t="s">
        <v>73</v>
      </c>
      <c r="AC700" s="1" t="s">
        <v>144</v>
      </c>
      <c r="AD700" s="1" t="s">
        <v>104</v>
      </c>
      <c r="AE700" s="1" t="s">
        <v>53</v>
      </c>
      <c r="AF700" s="1"/>
      <c r="AK700" s="1"/>
    </row>
    <row r="701" spans="1:37" x14ac:dyDescent="0.35">
      <c r="A701" s="1">
        <v>1233</v>
      </c>
      <c r="B701" s="1" t="str">
        <f>VLOOKUP(Table13[[#This Row],[Customer ID]],'Customer Lookup'!A:B,2,)</f>
        <v>Gary Hester</v>
      </c>
      <c r="C701" s="1">
        <v>89376</v>
      </c>
      <c r="D701" s="1" t="str">
        <f>_xlfn.XLOOKUP(Table13[[#This Row],[Product Sub-Category]],'Product Lookup'!A:A,'Product Lookup'!B:B)</f>
        <v>Computer Peripherals</v>
      </c>
      <c r="E701" s="1">
        <v>1</v>
      </c>
      <c r="F701" s="4">
        <v>99.99</v>
      </c>
      <c r="G701" s="4">
        <f>Table13[[#This Row],[Unit Price]]*Table13[[#This Row],[Quantity ordered]]</f>
        <v>99.99</v>
      </c>
      <c r="H701" s="1">
        <v>0.05</v>
      </c>
      <c r="I701" s="5">
        <v>0.05</v>
      </c>
      <c r="J7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01" s="6">
        <f>Table13[[#This Row],[Total Price(Before Discount)]]*Table13[[#This Row],[Discount]]</f>
        <v>4.9995000000000003</v>
      </c>
      <c r="L701" s="6">
        <f>Table13[[#This Row],[Total Price(Before Discount)]]-Table13[[#This Row],[Discount Amount]]</f>
        <v>94.990499999999997</v>
      </c>
      <c r="M701" s="6" t="str">
        <f>IF(Table13[[#This Row],[Total Price(After Discount)]]&gt;=5000, "High Order", "Low order")</f>
        <v>Low order</v>
      </c>
      <c r="N701" s="2">
        <v>42159</v>
      </c>
      <c r="O701" s="2" t="str">
        <f>TEXT(Table13[[#This Row],[Order Date]],"dddd")</f>
        <v>Thursday</v>
      </c>
      <c r="P701" s="2" t="str">
        <f>TEXT(Table13[[#This Row],[Order Date]],"mmmm")</f>
        <v>June</v>
      </c>
      <c r="Q701" s="2" t="str">
        <f>TEXT(Table13[[#This Row],[Order Date]],"yyyy")</f>
        <v>2015</v>
      </c>
      <c r="R701" s="2" t="str">
        <f>TEXT(Table13[[#This Row],[Order Date]], "mmmm yyyy")</f>
        <v>June 2015</v>
      </c>
      <c r="S701" s="2">
        <v>42161</v>
      </c>
      <c r="T701" s="1" t="s">
        <v>21</v>
      </c>
      <c r="U701" s="1">
        <f>Table13[[#This Row],[Ship Date]]-Table13[[#This Row],[Order Date]]</f>
        <v>2</v>
      </c>
      <c r="V701" s="1" t="str">
        <f>IF(Table13[[#This Row],[Days to Ship]]&lt;=1, "Fast", IF(Table13[[#This Row],[Days to Ship]]&lt;=3, "Meduim", "High"))</f>
        <v>Meduim</v>
      </c>
      <c r="W701" s="1">
        <v>75028</v>
      </c>
      <c r="X701" s="1" t="s">
        <v>32</v>
      </c>
      <c r="Y701" s="1" t="s">
        <v>557</v>
      </c>
      <c r="Z701" s="1" t="s">
        <v>112</v>
      </c>
      <c r="AA701" s="1" t="s">
        <v>2244</v>
      </c>
      <c r="AB701" s="1" t="s">
        <v>73</v>
      </c>
      <c r="AC701" s="1" t="s">
        <v>144</v>
      </c>
      <c r="AD701" s="1" t="s">
        <v>104</v>
      </c>
      <c r="AE701" s="1" t="s">
        <v>53</v>
      </c>
      <c r="AF701" s="1"/>
      <c r="AK701" s="1"/>
    </row>
    <row r="702" spans="1:37" x14ac:dyDescent="0.35">
      <c r="A702" s="1">
        <v>1233</v>
      </c>
      <c r="B702" s="1" t="str">
        <f>VLOOKUP(Table13[[#This Row],[Customer ID]],'Customer Lookup'!A:B,2,)</f>
        <v>Gary Hester</v>
      </c>
      <c r="C702" s="1">
        <v>89376</v>
      </c>
      <c r="D702" s="1" t="str">
        <f>_xlfn.XLOOKUP(Table13[[#This Row],[Product Sub-Category]],'Product Lookup'!A:A,'Product Lookup'!B:B)</f>
        <v>Telephones</v>
      </c>
      <c r="E702" s="1">
        <v>6</v>
      </c>
      <c r="F702" s="4">
        <v>205.99</v>
      </c>
      <c r="G702" s="4">
        <f>Table13[[#This Row],[Unit Price]]*Table13[[#This Row],[Quantity ordered]]</f>
        <v>1235.94</v>
      </c>
      <c r="H702" s="1">
        <v>0.1</v>
      </c>
      <c r="I702" s="5">
        <v>0.1</v>
      </c>
      <c r="J7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2" s="6">
        <f>Table13[[#This Row],[Total Price(Before Discount)]]*Table13[[#This Row],[Discount]]</f>
        <v>123.59400000000001</v>
      </c>
      <c r="L702" s="6">
        <f>Table13[[#This Row],[Total Price(Before Discount)]]-Table13[[#This Row],[Discount Amount]]</f>
        <v>1112.346</v>
      </c>
      <c r="M702" s="6" t="str">
        <f>IF(Table13[[#This Row],[Total Price(After Discount)]]&gt;=5000, "High Order", "Low order")</f>
        <v>Low order</v>
      </c>
      <c r="N702" s="2">
        <v>42159</v>
      </c>
      <c r="O702" s="2" t="str">
        <f>TEXT(Table13[[#This Row],[Order Date]],"dddd")</f>
        <v>Thursday</v>
      </c>
      <c r="P702" s="2" t="str">
        <f>TEXT(Table13[[#This Row],[Order Date]],"mmmm")</f>
        <v>June</v>
      </c>
      <c r="Q702" s="2" t="str">
        <f>TEXT(Table13[[#This Row],[Order Date]],"yyyy")</f>
        <v>2015</v>
      </c>
      <c r="R702" s="2" t="str">
        <f>TEXT(Table13[[#This Row],[Order Date]], "mmmm yyyy")</f>
        <v>June 2015</v>
      </c>
      <c r="S702" s="2">
        <v>42160</v>
      </c>
      <c r="T702" s="1" t="s">
        <v>21</v>
      </c>
      <c r="U702" s="1">
        <f>Table13[[#This Row],[Ship Date]]-Table13[[#This Row],[Order Date]]</f>
        <v>1</v>
      </c>
      <c r="V702" s="1" t="str">
        <f>IF(Table13[[#This Row],[Days to Ship]]&lt;=1, "Fast", IF(Table13[[#This Row],[Days to Ship]]&lt;=3, "Meduim", "High"))</f>
        <v>Fast</v>
      </c>
      <c r="W702" s="1">
        <v>75028</v>
      </c>
      <c r="X702" s="1" t="s">
        <v>32</v>
      </c>
      <c r="Y702" s="1" t="s">
        <v>557</v>
      </c>
      <c r="Z702" s="1" t="s">
        <v>112</v>
      </c>
      <c r="AA702" s="1" t="s">
        <v>2244</v>
      </c>
      <c r="AB702" s="1" t="s">
        <v>73</v>
      </c>
      <c r="AC702" s="1" t="s">
        <v>2234</v>
      </c>
      <c r="AD702" s="1" t="s">
        <v>104</v>
      </c>
      <c r="AE702" s="1" t="s">
        <v>53</v>
      </c>
      <c r="AF702" s="1"/>
      <c r="AK702" s="1"/>
    </row>
    <row r="703" spans="1:37" x14ac:dyDescent="0.35">
      <c r="A703" s="1">
        <v>1237</v>
      </c>
      <c r="B703" s="1" t="str">
        <f>VLOOKUP(Table13[[#This Row],[Customer ID]],'Customer Lookup'!A:B,2,)</f>
        <v>Eva Simpson</v>
      </c>
      <c r="C703" s="1">
        <v>86075</v>
      </c>
      <c r="D703" s="1" t="str">
        <f>_xlfn.XLOOKUP(Table13[[#This Row],[Product Sub-Category]],'Product Lookup'!A:A,'Product Lookup'!B:B)</f>
        <v>Chairs</v>
      </c>
      <c r="E703" s="1">
        <v>9</v>
      </c>
      <c r="F703" s="4">
        <v>128.24</v>
      </c>
      <c r="G703" s="4">
        <f>Table13[[#This Row],[Unit Price]]*Table13[[#This Row],[Quantity ordered]]</f>
        <v>1154.1600000000001</v>
      </c>
      <c r="H703" s="1">
        <v>0.1</v>
      </c>
      <c r="I703" s="5">
        <v>0.1</v>
      </c>
      <c r="J7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3" s="6">
        <f>Table13[[#This Row],[Total Price(Before Discount)]]*Table13[[#This Row],[Discount]]</f>
        <v>115.41600000000001</v>
      </c>
      <c r="L703" s="6">
        <f>Table13[[#This Row],[Total Price(Before Discount)]]-Table13[[#This Row],[Discount Amount]]</f>
        <v>1038.7440000000001</v>
      </c>
      <c r="M703" s="6" t="str">
        <f>IF(Table13[[#This Row],[Total Price(After Discount)]]&gt;=5000, "High Order", "Low order")</f>
        <v>Low order</v>
      </c>
      <c r="N703" s="2">
        <v>42035</v>
      </c>
      <c r="O703" s="2" t="str">
        <f>TEXT(Table13[[#This Row],[Order Date]],"dddd")</f>
        <v>Saturday</v>
      </c>
      <c r="P703" s="2" t="str">
        <f>TEXT(Table13[[#This Row],[Order Date]],"mmmm")</f>
        <v>January</v>
      </c>
      <c r="Q703" s="2" t="str">
        <f>TEXT(Table13[[#This Row],[Order Date]],"yyyy")</f>
        <v>2015</v>
      </c>
      <c r="R703" s="2" t="str">
        <f>TEXT(Table13[[#This Row],[Order Date]], "mmmm yyyy")</f>
        <v>January 2015</v>
      </c>
      <c r="S703" s="2">
        <v>42037</v>
      </c>
      <c r="T703" s="1" t="s">
        <v>50</v>
      </c>
      <c r="U703" s="1">
        <f>Table13[[#This Row],[Ship Date]]-Table13[[#This Row],[Order Date]]</f>
        <v>2</v>
      </c>
      <c r="V703" s="1" t="str">
        <f>IF(Table13[[#This Row],[Days to Ship]]&lt;=1, "Fast", IF(Table13[[#This Row],[Days to Ship]]&lt;=3, "Meduim", "High"))</f>
        <v>Meduim</v>
      </c>
      <c r="W703" s="1">
        <v>75007</v>
      </c>
      <c r="X703" s="1" t="s">
        <v>32</v>
      </c>
      <c r="Y703" s="1" t="s">
        <v>558</v>
      </c>
      <c r="Z703" s="1" t="s">
        <v>112</v>
      </c>
      <c r="AA703" s="1" t="s">
        <v>2244</v>
      </c>
      <c r="AB703" s="1" t="s">
        <v>34</v>
      </c>
      <c r="AC703" s="1" t="s">
        <v>35</v>
      </c>
      <c r="AD703" s="1" t="s">
        <v>81</v>
      </c>
      <c r="AE703" s="1" t="s">
        <v>75</v>
      </c>
      <c r="AF703" s="1"/>
      <c r="AK703" s="1"/>
    </row>
    <row r="704" spans="1:37" x14ac:dyDescent="0.35">
      <c r="A704" s="1">
        <v>1237</v>
      </c>
      <c r="B704" s="1" t="str">
        <f>VLOOKUP(Table13[[#This Row],[Customer ID]],'Customer Lookup'!A:B,2,)</f>
        <v>Eva Simpson</v>
      </c>
      <c r="C704" s="1">
        <v>86076</v>
      </c>
      <c r="D704" s="1" t="str">
        <f>_xlfn.XLOOKUP(Table13[[#This Row],[Product Sub-Category]],'Product Lookup'!A:A,'Product Lookup'!B:B)</f>
        <v>Furnishings</v>
      </c>
      <c r="E704" s="1">
        <v>3</v>
      </c>
      <c r="F704" s="4">
        <v>7.38</v>
      </c>
      <c r="G704" s="4">
        <f>Table13[[#This Row],[Unit Price]]*Table13[[#This Row],[Quantity ordered]]</f>
        <v>22.14</v>
      </c>
      <c r="H704" s="1">
        <v>0.05</v>
      </c>
      <c r="I704" s="5">
        <v>0.05</v>
      </c>
      <c r="J7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04" s="6">
        <f>Table13[[#This Row],[Total Price(Before Discount)]]*Table13[[#This Row],[Discount]]</f>
        <v>1.107</v>
      </c>
      <c r="L704" s="6">
        <f>Table13[[#This Row],[Total Price(Before Discount)]]-Table13[[#This Row],[Discount Amount]]</f>
        <v>21.033000000000001</v>
      </c>
      <c r="M704" s="6" t="str">
        <f>IF(Table13[[#This Row],[Total Price(After Discount)]]&gt;=5000, "High Order", "Low order")</f>
        <v>Low order</v>
      </c>
      <c r="N704" s="2">
        <v>42092</v>
      </c>
      <c r="O704" s="2" t="str">
        <f>TEXT(Table13[[#This Row],[Order Date]],"dddd")</f>
        <v>Sunday</v>
      </c>
      <c r="P704" s="2" t="str">
        <f>TEXT(Table13[[#This Row],[Order Date]],"mmmm")</f>
        <v>March</v>
      </c>
      <c r="Q704" s="2" t="str">
        <f>TEXT(Table13[[#This Row],[Order Date]],"yyyy")</f>
        <v>2015</v>
      </c>
      <c r="R704" s="2" t="str">
        <f>TEXT(Table13[[#This Row],[Order Date]], "mmmm yyyy")</f>
        <v>March 2015</v>
      </c>
      <c r="S704" s="2">
        <v>42093</v>
      </c>
      <c r="T704" s="1" t="s">
        <v>31</v>
      </c>
      <c r="U704" s="1">
        <f>Table13[[#This Row],[Ship Date]]-Table13[[#This Row],[Order Date]]</f>
        <v>1</v>
      </c>
      <c r="V704" s="1" t="str">
        <f>IF(Table13[[#This Row],[Days to Ship]]&lt;=1, "Fast", IF(Table13[[#This Row],[Days to Ship]]&lt;=3, "Meduim", "High"))</f>
        <v>Fast</v>
      </c>
      <c r="W704" s="1">
        <v>75007</v>
      </c>
      <c r="X704" s="1" t="s">
        <v>32</v>
      </c>
      <c r="Y704" s="1" t="s">
        <v>558</v>
      </c>
      <c r="Z704" s="1" t="s">
        <v>112</v>
      </c>
      <c r="AA704" s="1" t="s">
        <v>2244</v>
      </c>
      <c r="AB704" s="1" t="s">
        <v>34</v>
      </c>
      <c r="AC704" s="1" t="s">
        <v>52</v>
      </c>
      <c r="AD704" s="1" t="s">
        <v>81</v>
      </c>
      <c r="AE704" s="1" t="s">
        <v>53</v>
      </c>
      <c r="AF704" s="1"/>
      <c r="AK704" s="1"/>
    </row>
    <row r="705" spans="1:37" x14ac:dyDescent="0.35">
      <c r="A705" s="1">
        <v>1237</v>
      </c>
      <c r="B705" s="1" t="str">
        <f>VLOOKUP(Table13[[#This Row],[Customer ID]],'Customer Lookup'!A:B,2,)</f>
        <v>Eva Simpson</v>
      </c>
      <c r="C705" s="1">
        <v>86077</v>
      </c>
      <c r="D705" s="1" t="str">
        <f>_xlfn.XLOOKUP(Table13[[#This Row],[Product Sub-Category]],'Product Lookup'!A:A,'Product Lookup'!B:B)</f>
        <v>Office Machines</v>
      </c>
      <c r="E705" s="1">
        <v>20</v>
      </c>
      <c r="F705" s="4">
        <v>300.98</v>
      </c>
      <c r="G705" s="4">
        <f>Table13[[#This Row],[Unit Price]]*Table13[[#This Row],[Quantity ordered]]</f>
        <v>6019.6</v>
      </c>
      <c r="H705" s="1">
        <v>0.1</v>
      </c>
      <c r="I705" s="5">
        <v>0.1</v>
      </c>
      <c r="J7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5" s="6">
        <f>Table13[[#This Row],[Total Price(Before Discount)]]*Table13[[#This Row],[Discount]]</f>
        <v>601.96</v>
      </c>
      <c r="L705" s="6">
        <f>Table13[[#This Row],[Total Price(Before Discount)]]-Table13[[#This Row],[Discount Amount]]</f>
        <v>5417.64</v>
      </c>
      <c r="M705" s="6" t="str">
        <f>IF(Table13[[#This Row],[Total Price(After Discount)]]&gt;=5000, "High Order", "Low order")</f>
        <v>High Order</v>
      </c>
      <c r="N705" s="2">
        <v>42149</v>
      </c>
      <c r="O705" s="2" t="str">
        <f>TEXT(Table13[[#This Row],[Order Date]],"dddd")</f>
        <v>Monday</v>
      </c>
      <c r="P705" s="2" t="str">
        <f>TEXT(Table13[[#This Row],[Order Date]],"mmmm")</f>
        <v>May</v>
      </c>
      <c r="Q705" s="2" t="str">
        <f>TEXT(Table13[[#This Row],[Order Date]],"yyyy")</f>
        <v>2015</v>
      </c>
      <c r="R705" s="2" t="str">
        <f>TEXT(Table13[[#This Row],[Order Date]], "mmmm yyyy")</f>
        <v>May 2015</v>
      </c>
      <c r="S705" s="2">
        <v>42150</v>
      </c>
      <c r="T705" s="1" t="s">
        <v>50</v>
      </c>
      <c r="U705" s="1">
        <f>Table13[[#This Row],[Ship Date]]-Table13[[#This Row],[Order Date]]</f>
        <v>1</v>
      </c>
      <c r="V705" s="1" t="str">
        <f>IF(Table13[[#This Row],[Days to Ship]]&lt;=1, "Fast", IF(Table13[[#This Row],[Days to Ship]]&lt;=3, "Meduim", "High"))</f>
        <v>Fast</v>
      </c>
      <c r="W705" s="1">
        <v>75007</v>
      </c>
      <c r="X705" s="1" t="s">
        <v>32</v>
      </c>
      <c r="Y705" s="1" t="s">
        <v>558</v>
      </c>
      <c r="Z705" s="1" t="s">
        <v>112</v>
      </c>
      <c r="AA705" s="1" t="s">
        <v>2244</v>
      </c>
      <c r="AB705" s="1" t="s">
        <v>73</v>
      </c>
      <c r="AC705" s="1" t="s">
        <v>74</v>
      </c>
      <c r="AD705" s="1" t="s">
        <v>81</v>
      </c>
      <c r="AE705" s="1" t="s">
        <v>75</v>
      </c>
      <c r="AF705" s="1"/>
      <c r="AK705" s="1"/>
    </row>
    <row r="706" spans="1:37" x14ac:dyDescent="0.35">
      <c r="A706" s="1">
        <v>1237</v>
      </c>
      <c r="B706" s="1" t="str">
        <f>VLOOKUP(Table13[[#This Row],[Customer ID]],'Customer Lookup'!A:B,2,)</f>
        <v>Eva Simpson</v>
      </c>
      <c r="C706" s="1">
        <v>86077</v>
      </c>
      <c r="D706" s="1" t="str">
        <f>_xlfn.XLOOKUP(Table13[[#This Row],[Product Sub-Category]],'Product Lookup'!A:A,'Product Lookup'!B:B)</f>
        <v>Telephones</v>
      </c>
      <c r="E706" s="1">
        <v>11</v>
      </c>
      <c r="F706" s="4">
        <v>205.99</v>
      </c>
      <c r="G706" s="4">
        <f>Table13[[#This Row],[Unit Price]]*Table13[[#This Row],[Quantity ordered]]</f>
        <v>2265.8900000000003</v>
      </c>
      <c r="H706" s="1">
        <v>0.1</v>
      </c>
      <c r="I706" s="5">
        <v>0.1</v>
      </c>
      <c r="J7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6" s="6">
        <f>Table13[[#This Row],[Total Price(Before Discount)]]*Table13[[#This Row],[Discount]]</f>
        <v>226.58900000000006</v>
      </c>
      <c r="L706" s="6">
        <f>Table13[[#This Row],[Total Price(Before Discount)]]-Table13[[#This Row],[Discount Amount]]</f>
        <v>2039.3010000000004</v>
      </c>
      <c r="M706" s="6" t="str">
        <f>IF(Table13[[#This Row],[Total Price(After Discount)]]&gt;=5000, "High Order", "Low order")</f>
        <v>Low order</v>
      </c>
      <c r="N706" s="2">
        <v>42149</v>
      </c>
      <c r="O706" s="2" t="str">
        <f>TEXT(Table13[[#This Row],[Order Date]],"dddd")</f>
        <v>Monday</v>
      </c>
      <c r="P706" s="2" t="str">
        <f>TEXT(Table13[[#This Row],[Order Date]],"mmmm")</f>
        <v>May</v>
      </c>
      <c r="Q706" s="2" t="str">
        <f>TEXT(Table13[[#This Row],[Order Date]],"yyyy")</f>
        <v>2015</v>
      </c>
      <c r="R706" s="2" t="str">
        <f>TEXT(Table13[[#This Row],[Order Date]], "mmmm yyyy")</f>
        <v>May 2015</v>
      </c>
      <c r="S706" s="2">
        <v>42150</v>
      </c>
      <c r="T706" s="1" t="s">
        <v>50</v>
      </c>
      <c r="U706" s="1">
        <f>Table13[[#This Row],[Ship Date]]-Table13[[#This Row],[Order Date]]</f>
        <v>1</v>
      </c>
      <c r="V706" s="1" t="str">
        <f>IF(Table13[[#This Row],[Days to Ship]]&lt;=1, "Fast", IF(Table13[[#This Row],[Days to Ship]]&lt;=3, "Meduim", "High"))</f>
        <v>Fast</v>
      </c>
      <c r="W706" s="1">
        <v>75007</v>
      </c>
      <c r="X706" s="1" t="s">
        <v>22</v>
      </c>
      <c r="Y706" s="1" t="s">
        <v>558</v>
      </c>
      <c r="Z706" s="1" t="s">
        <v>112</v>
      </c>
      <c r="AA706" s="1" t="s">
        <v>2244</v>
      </c>
      <c r="AB706" s="1" t="s">
        <v>73</v>
      </c>
      <c r="AC706" s="1" t="s">
        <v>2234</v>
      </c>
      <c r="AD706" s="1" t="s">
        <v>81</v>
      </c>
      <c r="AE706" s="1" t="s">
        <v>53</v>
      </c>
      <c r="AF706" s="1"/>
      <c r="AK706" s="1"/>
    </row>
    <row r="707" spans="1:37" x14ac:dyDescent="0.35">
      <c r="A707" s="1">
        <v>1238</v>
      </c>
      <c r="B707" s="1" t="str">
        <f>VLOOKUP(Table13[[#This Row],[Customer ID]],'Customer Lookup'!A:B,2,)</f>
        <v>April Bowers</v>
      </c>
      <c r="C707" s="1">
        <v>86075</v>
      </c>
      <c r="D707" s="1" t="str">
        <f>_xlfn.XLOOKUP(Table13[[#This Row],[Product Sub-Category]],'Product Lookup'!A:A,'Product Lookup'!B:B)</f>
        <v>Chairs</v>
      </c>
      <c r="E707" s="1">
        <v>10</v>
      </c>
      <c r="F707" s="4">
        <v>160.97999999999999</v>
      </c>
      <c r="G707" s="4">
        <f>Table13[[#This Row],[Unit Price]]*Table13[[#This Row],[Quantity ordered]]</f>
        <v>1609.8</v>
      </c>
      <c r="H707" s="1">
        <v>0.1</v>
      </c>
      <c r="I707" s="5">
        <v>0.1</v>
      </c>
      <c r="J7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7" s="6">
        <f>Table13[[#This Row],[Total Price(Before Discount)]]*Table13[[#This Row],[Discount]]</f>
        <v>160.98000000000002</v>
      </c>
      <c r="L707" s="6">
        <f>Table13[[#This Row],[Total Price(Before Discount)]]-Table13[[#This Row],[Discount Amount]]</f>
        <v>1448.82</v>
      </c>
      <c r="M707" s="6" t="str">
        <f>IF(Table13[[#This Row],[Total Price(After Discount)]]&gt;=5000, "High Order", "Low order")</f>
        <v>Low order</v>
      </c>
      <c r="N707" s="2">
        <v>42035</v>
      </c>
      <c r="O707" s="2" t="str">
        <f>TEXT(Table13[[#This Row],[Order Date]],"dddd")</f>
        <v>Saturday</v>
      </c>
      <c r="P707" s="2" t="str">
        <f>TEXT(Table13[[#This Row],[Order Date]],"mmmm")</f>
        <v>January</v>
      </c>
      <c r="Q707" s="2" t="str">
        <f>TEXT(Table13[[#This Row],[Order Date]],"yyyy")</f>
        <v>2015</v>
      </c>
      <c r="R707" s="2" t="str">
        <f>TEXT(Table13[[#This Row],[Order Date]], "mmmm yyyy")</f>
        <v>January 2015</v>
      </c>
      <c r="S707" s="2">
        <v>42037</v>
      </c>
      <c r="T707" s="1" t="s">
        <v>50</v>
      </c>
      <c r="U707" s="1">
        <f>Table13[[#This Row],[Ship Date]]-Table13[[#This Row],[Order Date]]</f>
        <v>2</v>
      </c>
      <c r="V707" s="1" t="str">
        <f>IF(Table13[[#This Row],[Days to Ship]]&lt;=1, "Fast", IF(Table13[[#This Row],[Days to Ship]]&lt;=3, "Meduim", "High"))</f>
        <v>Meduim</v>
      </c>
      <c r="W707" s="1">
        <v>75104</v>
      </c>
      <c r="X707" s="1" t="s">
        <v>22</v>
      </c>
      <c r="Y707" s="1" t="s">
        <v>559</v>
      </c>
      <c r="Z707" s="1" t="s">
        <v>112</v>
      </c>
      <c r="AA707" s="1" t="s">
        <v>2245</v>
      </c>
      <c r="AB707" s="1" t="s">
        <v>34</v>
      </c>
      <c r="AC707" s="1" t="s">
        <v>35</v>
      </c>
      <c r="AD707" s="1" t="s">
        <v>81</v>
      </c>
      <c r="AE707" s="1" t="s">
        <v>36</v>
      </c>
      <c r="AF707" s="1"/>
      <c r="AK707" s="1"/>
    </row>
    <row r="708" spans="1:37" x14ac:dyDescent="0.35">
      <c r="A708" s="1">
        <v>1241</v>
      </c>
      <c r="B708" s="1" t="str">
        <f>VLOOKUP(Table13[[#This Row],[Customer ID]],'Customer Lookup'!A:B,2,)</f>
        <v>Bradley Schroeder</v>
      </c>
      <c r="C708" s="1">
        <v>90880</v>
      </c>
      <c r="D708" s="1" t="str">
        <f>_xlfn.XLOOKUP(Table13[[#This Row],[Product Sub-Category]],'Product Lookup'!A:A,'Product Lookup'!B:B)</f>
        <v>Binders</v>
      </c>
      <c r="E708" s="1">
        <v>23</v>
      </c>
      <c r="F708" s="4">
        <v>387.99</v>
      </c>
      <c r="G708" s="4">
        <f>Table13[[#This Row],[Unit Price]]*Table13[[#This Row],[Quantity ordered]]</f>
        <v>8923.77</v>
      </c>
      <c r="H708" s="1">
        <v>0.1</v>
      </c>
      <c r="I708" s="5">
        <v>0.1</v>
      </c>
      <c r="J7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8" s="6">
        <f>Table13[[#This Row],[Total Price(Before Discount)]]*Table13[[#This Row],[Discount]]</f>
        <v>892.37700000000007</v>
      </c>
      <c r="L708" s="6">
        <f>Table13[[#This Row],[Total Price(Before Discount)]]-Table13[[#This Row],[Discount Amount]]</f>
        <v>8031.393</v>
      </c>
      <c r="M708" s="6" t="str">
        <f>IF(Table13[[#This Row],[Total Price(After Discount)]]&gt;=5000, "High Order", "Low order")</f>
        <v>High Order</v>
      </c>
      <c r="N708" s="2">
        <v>42079</v>
      </c>
      <c r="O708" s="2" t="str">
        <f>TEXT(Table13[[#This Row],[Order Date]],"dddd")</f>
        <v>Monday</v>
      </c>
      <c r="P708" s="2" t="str">
        <f>TEXT(Table13[[#This Row],[Order Date]],"mmmm")</f>
        <v>March</v>
      </c>
      <c r="Q708" s="2" t="str">
        <f>TEXT(Table13[[#This Row],[Order Date]],"yyyy")</f>
        <v>2015</v>
      </c>
      <c r="R708" s="2" t="str">
        <f>TEXT(Table13[[#This Row],[Order Date]], "mmmm yyyy")</f>
        <v>March 2015</v>
      </c>
      <c r="S708" s="2">
        <v>42080</v>
      </c>
      <c r="T708" s="1" t="s">
        <v>31</v>
      </c>
      <c r="U708" s="1">
        <f>Table13[[#This Row],[Ship Date]]-Table13[[#This Row],[Order Date]]</f>
        <v>1</v>
      </c>
      <c r="V708" s="1" t="str">
        <f>IF(Table13[[#This Row],[Days to Ship]]&lt;=1, "Fast", IF(Table13[[#This Row],[Days to Ship]]&lt;=3, "Meduim", "High"))</f>
        <v>Fast</v>
      </c>
      <c r="W708" s="1">
        <v>36830</v>
      </c>
      <c r="X708" s="1" t="s">
        <v>32</v>
      </c>
      <c r="Y708" s="1" t="s">
        <v>308</v>
      </c>
      <c r="Z708" s="1" t="s">
        <v>542</v>
      </c>
      <c r="AA708" s="1" t="s">
        <v>2245</v>
      </c>
      <c r="AB708" s="1" t="s">
        <v>58</v>
      </c>
      <c r="AC708" s="1" t="s">
        <v>2236</v>
      </c>
      <c r="AD708" s="1" t="s">
        <v>81</v>
      </c>
      <c r="AE708" s="1" t="s">
        <v>53</v>
      </c>
      <c r="AF708" s="1"/>
      <c r="AK708" s="1"/>
    </row>
    <row r="709" spans="1:37" x14ac:dyDescent="0.35">
      <c r="A709" s="1">
        <v>1241</v>
      </c>
      <c r="B709" s="1" t="str">
        <f>VLOOKUP(Table13[[#This Row],[Customer ID]],'Customer Lookup'!A:B,2,)</f>
        <v>Bradley Schroeder</v>
      </c>
      <c r="C709" s="1">
        <v>90881</v>
      </c>
      <c r="D709" s="1" t="str">
        <f>_xlfn.XLOOKUP(Table13[[#This Row],[Product Sub-Category]],'Product Lookup'!A:A,'Product Lookup'!B:B)</f>
        <v>Office Machines</v>
      </c>
      <c r="E709" s="1">
        <v>7</v>
      </c>
      <c r="F709" s="4">
        <v>200.97</v>
      </c>
      <c r="G709" s="4">
        <f>Table13[[#This Row],[Unit Price]]*Table13[[#This Row],[Quantity ordered]]</f>
        <v>1406.79</v>
      </c>
      <c r="H709" s="1">
        <v>0.1</v>
      </c>
      <c r="I709" s="5">
        <v>0.1</v>
      </c>
      <c r="J7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9" s="6">
        <f>Table13[[#This Row],[Total Price(Before Discount)]]*Table13[[#This Row],[Discount]]</f>
        <v>140.679</v>
      </c>
      <c r="L709" s="6">
        <f>Table13[[#This Row],[Total Price(Before Discount)]]-Table13[[#This Row],[Discount Amount]]</f>
        <v>1266.1109999999999</v>
      </c>
      <c r="M709" s="6" t="str">
        <f>IF(Table13[[#This Row],[Total Price(After Discount)]]&gt;=5000, "High Order", "Low order")</f>
        <v>Low order</v>
      </c>
      <c r="N709" s="2">
        <v>42088</v>
      </c>
      <c r="O709" s="2" t="str">
        <f>TEXT(Table13[[#This Row],[Order Date]],"dddd")</f>
        <v>Wednesday</v>
      </c>
      <c r="P709" s="2" t="str">
        <f>TEXT(Table13[[#This Row],[Order Date]],"mmmm")</f>
        <v>March</v>
      </c>
      <c r="Q709" s="2" t="str">
        <f>TEXT(Table13[[#This Row],[Order Date]],"yyyy")</f>
        <v>2015</v>
      </c>
      <c r="R709" s="2" t="str">
        <f>TEXT(Table13[[#This Row],[Order Date]], "mmmm yyyy")</f>
        <v>March 2015</v>
      </c>
      <c r="S709" s="2">
        <v>42088</v>
      </c>
      <c r="T709" s="1" t="s">
        <v>41</v>
      </c>
      <c r="U709" s="1">
        <f>Table13[[#This Row],[Ship Date]]-Table13[[#This Row],[Order Date]]</f>
        <v>0</v>
      </c>
      <c r="V709" s="1" t="str">
        <f>IF(Table13[[#This Row],[Days to Ship]]&lt;=1, "Fast", IF(Table13[[#This Row],[Days to Ship]]&lt;=3, "Meduim", "High"))</f>
        <v>Fast</v>
      </c>
      <c r="W709" s="1">
        <v>36830</v>
      </c>
      <c r="X709" s="1" t="s">
        <v>22</v>
      </c>
      <c r="Y709" s="1" t="s">
        <v>308</v>
      </c>
      <c r="Z709" s="1" t="s">
        <v>542</v>
      </c>
      <c r="AA709" s="1" t="s">
        <v>2243</v>
      </c>
      <c r="AB709" s="1" t="s">
        <v>73</v>
      </c>
      <c r="AC709" s="1" t="s">
        <v>74</v>
      </c>
      <c r="AD709" s="1" t="s">
        <v>51</v>
      </c>
      <c r="AE709" s="1" t="s">
        <v>36</v>
      </c>
      <c r="AF709" s="1"/>
      <c r="AK709" s="1"/>
    </row>
    <row r="710" spans="1:37" x14ac:dyDescent="0.35">
      <c r="A710" s="1">
        <v>1246</v>
      </c>
      <c r="B710" s="1" t="str">
        <f>VLOOKUP(Table13[[#This Row],[Customer ID]],'Customer Lookup'!A:B,2,)</f>
        <v>Lois Hansen</v>
      </c>
      <c r="C710" s="1">
        <v>36452</v>
      </c>
      <c r="D710" s="1" t="str">
        <f>_xlfn.XLOOKUP(Table13[[#This Row],[Product Sub-Category]],'Product Lookup'!A:A,'Product Lookup'!B:B)</f>
        <v>Binders</v>
      </c>
      <c r="E710" s="1">
        <v>26</v>
      </c>
      <c r="F710" s="4">
        <v>22.38</v>
      </c>
      <c r="G710" s="4">
        <f>Table13[[#This Row],[Unit Price]]*Table13[[#This Row],[Quantity ordered]]</f>
        <v>581.88</v>
      </c>
      <c r="H710" s="1">
        <v>0.05</v>
      </c>
      <c r="I710" s="5">
        <v>0.05</v>
      </c>
      <c r="J7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0" s="6">
        <f>Table13[[#This Row],[Total Price(Before Discount)]]*Table13[[#This Row],[Discount]]</f>
        <v>29.094000000000001</v>
      </c>
      <c r="L710" s="6">
        <f>Table13[[#This Row],[Total Price(Before Discount)]]-Table13[[#This Row],[Discount Amount]]</f>
        <v>552.78599999999994</v>
      </c>
      <c r="M710" s="6" t="str">
        <f>IF(Table13[[#This Row],[Total Price(After Discount)]]&gt;=5000, "High Order", "Low order")</f>
        <v>Low order</v>
      </c>
      <c r="N710" s="2">
        <v>42099</v>
      </c>
      <c r="O710" s="2" t="str">
        <f>TEXT(Table13[[#This Row],[Order Date]],"dddd")</f>
        <v>Sunday</v>
      </c>
      <c r="P710" s="2" t="str">
        <f>TEXT(Table13[[#This Row],[Order Date]],"mmmm")</f>
        <v>April</v>
      </c>
      <c r="Q710" s="2" t="str">
        <f>TEXT(Table13[[#This Row],[Order Date]],"yyyy")</f>
        <v>2015</v>
      </c>
      <c r="R710" s="2" t="str">
        <f>TEXT(Table13[[#This Row],[Order Date]], "mmmm yyyy")</f>
        <v>April 2015</v>
      </c>
      <c r="S710" s="2">
        <v>42100</v>
      </c>
      <c r="T710" s="1" t="s">
        <v>21</v>
      </c>
      <c r="U710" s="1">
        <f>Table13[[#This Row],[Ship Date]]-Table13[[#This Row],[Order Date]]</f>
        <v>1</v>
      </c>
      <c r="V710" s="1" t="str">
        <f>IF(Table13[[#This Row],[Days to Ship]]&lt;=1, "Fast", IF(Table13[[#This Row],[Days to Ship]]&lt;=3, "Meduim", "High"))</f>
        <v>Fast</v>
      </c>
      <c r="W710" s="1">
        <v>10009</v>
      </c>
      <c r="X710" s="1" t="s">
        <v>32</v>
      </c>
      <c r="Y710" s="1" t="s">
        <v>79</v>
      </c>
      <c r="Z710" s="1" t="s">
        <v>62</v>
      </c>
      <c r="AA710" s="1" t="s">
        <v>2243</v>
      </c>
      <c r="AB710" s="1" t="s">
        <v>58</v>
      </c>
      <c r="AC710" s="1" t="s">
        <v>2236</v>
      </c>
      <c r="AD710" s="1" t="s">
        <v>42</v>
      </c>
      <c r="AE710" s="1" t="s">
        <v>53</v>
      </c>
      <c r="AF710" s="1"/>
      <c r="AK710" s="1"/>
    </row>
    <row r="711" spans="1:37" x14ac:dyDescent="0.35">
      <c r="A711" s="1">
        <v>1246</v>
      </c>
      <c r="B711" s="1" t="str">
        <f>VLOOKUP(Table13[[#This Row],[Customer ID]],'Customer Lookup'!A:B,2,)</f>
        <v>Lois Hansen</v>
      </c>
      <c r="C711" s="1">
        <v>36452</v>
      </c>
      <c r="D711" s="1" t="str">
        <f>_xlfn.XLOOKUP(Table13[[#This Row],[Product Sub-Category]],'Product Lookup'!A:A,'Product Lookup'!B:B)</f>
        <v>Furnishings</v>
      </c>
      <c r="E711" s="1">
        <v>18</v>
      </c>
      <c r="F711" s="4">
        <v>6.98</v>
      </c>
      <c r="G711" s="4">
        <f>Table13[[#This Row],[Unit Price]]*Table13[[#This Row],[Quantity ordered]]</f>
        <v>125.64000000000001</v>
      </c>
      <c r="H711" s="1">
        <v>0.05</v>
      </c>
      <c r="I711" s="5">
        <v>0.05</v>
      </c>
      <c r="J7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1" s="6">
        <f>Table13[[#This Row],[Total Price(Before Discount)]]*Table13[[#This Row],[Discount]]</f>
        <v>6.2820000000000009</v>
      </c>
      <c r="L711" s="6">
        <f>Table13[[#This Row],[Total Price(Before Discount)]]-Table13[[#This Row],[Discount Amount]]</f>
        <v>119.35800000000002</v>
      </c>
      <c r="M711" s="6" t="str">
        <f>IF(Table13[[#This Row],[Total Price(After Discount)]]&gt;=5000, "High Order", "Low order")</f>
        <v>Low order</v>
      </c>
      <c r="N711" s="2">
        <v>42099</v>
      </c>
      <c r="O711" s="2" t="str">
        <f>TEXT(Table13[[#This Row],[Order Date]],"dddd")</f>
        <v>Sunday</v>
      </c>
      <c r="P711" s="2" t="str">
        <f>TEXT(Table13[[#This Row],[Order Date]],"mmmm")</f>
        <v>April</v>
      </c>
      <c r="Q711" s="2" t="str">
        <f>TEXT(Table13[[#This Row],[Order Date]],"yyyy")</f>
        <v>2015</v>
      </c>
      <c r="R711" s="2" t="str">
        <f>TEXT(Table13[[#This Row],[Order Date]], "mmmm yyyy")</f>
        <v>April 2015</v>
      </c>
      <c r="S711" s="2">
        <v>42101</v>
      </c>
      <c r="T711" s="1" t="s">
        <v>21</v>
      </c>
      <c r="U711" s="1">
        <f>Table13[[#This Row],[Ship Date]]-Table13[[#This Row],[Order Date]]</f>
        <v>2</v>
      </c>
      <c r="V711" s="1" t="str">
        <f>IF(Table13[[#This Row],[Days to Ship]]&lt;=1, "Fast", IF(Table13[[#This Row],[Days to Ship]]&lt;=3, "Meduim", "High"))</f>
        <v>Meduim</v>
      </c>
      <c r="W711" s="1">
        <v>10009</v>
      </c>
      <c r="X711" s="1" t="s">
        <v>32</v>
      </c>
      <c r="Y711" s="1" t="s">
        <v>79</v>
      </c>
      <c r="Z711" s="1" t="s">
        <v>62</v>
      </c>
      <c r="AA711" s="1" t="s">
        <v>2243</v>
      </c>
      <c r="AB711" s="1" t="s">
        <v>34</v>
      </c>
      <c r="AC711" s="1" t="s">
        <v>52</v>
      </c>
      <c r="AD711" s="1" t="s">
        <v>42</v>
      </c>
      <c r="AE711" s="1" t="s">
        <v>44</v>
      </c>
      <c r="AF711" s="1"/>
      <c r="AK711" s="1"/>
    </row>
    <row r="712" spans="1:37" x14ac:dyDescent="0.35">
      <c r="A712" s="1">
        <v>1246</v>
      </c>
      <c r="B712" s="1" t="str">
        <f>VLOOKUP(Table13[[#This Row],[Customer ID]],'Customer Lookup'!A:B,2,)</f>
        <v>Lois Hansen</v>
      </c>
      <c r="C712" s="1">
        <v>46853</v>
      </c>
      <c r="D712" s="1" t="str">
        <f>_xlfn.XLOOKUP(Table13[[#This Row],[Product Sub-Category]],'Product Lookup'!A:A,'Product Lookup'!B:B)</f>
        <v>Computer Peripherals</v>
      </c>
      <c r="E712" s="1">
        <v>32</v>
      </c>
      <c r="F712" s="4">
        <v>256.99</v>
      </c>
      <c r="G712" s="4">
        <f>Table13[[#This Row],[Unit Price]]*Table13[[#This Row],[Quantity ordered]]</f>
        <v>8223.68</v>
      </c>
      <c r="H712" s="1">
        <v>0.1</v>
      </c>
      <c r="I712" s="5">
        <v>0.1</v>
      </c>
      <c r="J7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12" s="6">
        <f>Table13[[#This Row],[Total Price(Before Discount)]]*Table13[[#This Row],[Discount]]</f>
        <v>822.36800000000005</v>
      </c>
      <c r="L712" s="6">
        <f>Table13[[#This Row],[Total Price(Before Discount)]]-Table13[[#This Row],[Discount Amount]]</f>
        <v>7401.3119999999999</v>
      </c>
      <c r="M712" s="6" t="str">
        <f>IF(Table13[[#This Row],[Total Price(After Discount)]]&gt;=5000, "High Order", "Low order")</f>
        <v>High Order</v>
      </c>
      <c r="N712" s="2">
        <v>42146</v>
      </c>
      <c r="O712" s="2" t="str">
        <f>TEXT(Table13[[#This Row],[Order Date]],"dddd")</f>
        <v>Friday</v>
      </c>
      <c r="P712" s="2" t="str">
        <f>TEXT(Table13[[#This Row],[Order Date]],"mmmm")</f>
        <v>May</v>
      </c>
      <c r="Q712" s="2" t="str">
        <f>TEXT(Table13[[#This Row],[Order Date]],"yyyy")</f>
        <v>2015</v>
      </c>
      <c r="R712" s="2" t="str">
        <f>TEXT(Table13[[#This Row],[Order Date]], "mmmm yyyy")</f>
        <v>May 2015</v>
      </c>
      <c r="S712" s="2">
        <v>42146</v>
      </c>
      <c r="T712" s="1" t="s">
        <v>98</v>
      </c>
      <c r="U712" s="1">
        <f>Table13[[#This Row],[Ship Date]]-Table13[[#This Row],[Order Date]]</f>
        <v>0</v>
      </c>
      <c r="V712" s="1" t="str">
        <f>IF(Table13[[#This Row],[Days to Ship]]&lt;=1, "Fast", IF(Table13[[#This Row],[Days to Ship]]&lt;=3, "Meduim", "High"))</f>
        <v>Fast</v>
      </c>
      <c r="W712" s="1">
        <v>10009</v>
      </c>
      <c r="X712" s="1" t="s">
        <v>32</v>
      </c>
      <c r="Y712" s="1" t="s">
        <v>79</v>
      </c>
      <c r="Z712" s="1" t="s">
        <v>62</v>
      </c>
      <c r="AA712" s="1" t="s">
        <v>2244</v>
      </c>
      <c r="AB712" s="1" t="s">
        <v>73</v>
      </c>
      <c r="AC712" s="1" t="s">
        <v>144</v>
      </c>
      <c r="AD712" s="1" t="s">
        <v>42</v>
      </c>
      <c r="AE712" s="1" t="s">
        <v>53</v>
      </c>
      <c r="AF712" s="1"/>
      <c r="AK712" s="1"/>
    </row>
    <row r="713" spans="1:37" x14ac:dyDescent="0.35">
      <c r="A713" s="1">
        <v>1247</v>
      </c>
      <c r="B713" s="1" t="str">
        <f>VLOOKUP(Table13[[#This Row],[Customer ID]],'Customer Lookup'!A:B,2,)</f>
        <v>Henry O'Connell</v>
      </c>
      <c r="C713" s="1">
        <v>91555</v>
      </c>
      <c r="D713" s="1" t="str">
        <f>_xlfn.XLOOKUP(Table13[[#This Row],[Product Sub-Category]],'Product Lookup'!A:A,'Product Lookup'!B:B)</f>
        <v>Binders</v>
      </c>
      <c r="E713" s="1">
        <v>7</v>
      </c>
      <c r="F713" s="4">
        <v>22.38</v>
      </c>
      <c r="G713" s="4">
        <f>Table13[[#This Row],[Unit Price]]*Table13[[#This Row],[Quantity ordered]]</f>
        <v>156.66</v>
      </c>
      <c r="H713" s="1">
        <v>0.05</v>
      </c>
      <c r="I713" s="5">
        <v>0.05</v>
      </c>
      <c r="J7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3" s="6">
        <f>Table13[[#This Row],[Total Price(Before Discount)]]*Table13[[#This Row],[Discount]]</f>
        <v>7.8330000000000002</v>
      </c>
      <c r="L713" s="6">
        <f>Table13[[#This Row],[Total Price(Before Discount)]]-Table13[[#This Row],[Discount Amount]]</f>
        <v>148.827</v>
      </c>
      <c r="M713" s="6" t="str">
        <f>IF(Table13[[#This Row],[Total Price(After Discount)]]&gt;=5000, "High Order", "Low order")</f>
        <v>Low order</v>
      </c>
      <c r="N713" s="2">
        <v>42099</v>
      </c>
      <c r="O713" s="2" t="str">
        <f>TEXT(Table13[[#This Row],[Order Date]],"dddd")</f>
        <v>Sunday</v>
      </c>
      <c r="P713" s="2" t="str">
        <f>TEXT(Table13[[#This Row],[Order Date]],"mmmm")</f>
        <v>April</v>
      </c>
      <c r="Q713" s="2" t="str">
        <f>TEXT(Table13[[#This Row],[Order Date]],"yyyy")</f>
        <v>2015</v>
      </c>
      <c r="R713" s="2" t="str">
        <f>TEXT(Table13[[#This Row],[Order Date]], "mmmm yyyy")</f>
        <v>April 2015</v>
      </c>
      <c r="S713" s="2">
        <v>42100</v>
      </c>
      <c r="T713" s="1" t="s">
        <v>21</v>
      </c>
      <c r="U713" s="1">
        <f>Table13[[#This Row],[Ship Date]]-Table13[[#This Row],[Order Date]]</f>
        <v>1</v>
      </c>
      <c r="V713" s="1" t="str">
        <f>IF(Table13[[#This Row],[Days to Ship]]&lt;=1, "Fast", IF(Table13[[#This Row],[Days to Ship]]&lt;=3, "Meduim", "High"))</f>
        <v>Fast</v>
      </c>
      <c r="W713" s="1">
        <v>78641</v>
      </c>
      <c r="X713" s="1" t="s">
        <v>32</v>
      </c>
      <c r="Y713" s="1" t="s">
        <v>560</v>
      </c>
      <c r="Z713" s="1" t="s">
        <v>112</v>
      </c>
      <c r="AA713" s="1" t="s">
        <v>2244</v>
      </c>
      <c r="AB713" s="1" t="s">
        <v>58</v>
      </c>
      <c r="AC713" s="1" t="s">
        <v>2236</v>
      </c>
      <c r="AD713" s="1" t="s">
        <v>42</v>
      </c>
      <c r="AE713" s="1" t="s">
        <v>53</v>
      </c>
      <c r="AF713" s="1"/>
      <c r="AK713" s="1"/>
    </row>
    <row r="714" spans="1:37" x14ac:dyDescent="0.35">
      <c r="A714" s="1">
        <v>1247</v>
      </c>
      <c r="B714" s="1" t="str">
        <f>VLOOKUP(Table13[[#This Row],[Customer ID]],'Customer Lookup'!A:B,2,)</f>
        <v>Henry O'Connell</v>
      </c>
      <c r="C714" s="1">
        <v>91555</v>
      </c>
      <c r="D714" s="1" t="str">
        <f>_xlfn.XLOOKUP(Table13[[#This Row],[Product Sub-Category]],'Product Lookup'!A:A,'Product Lookup'!B:B)</f>
        <v>Furnishings</v>
      </c>
      <c r="E714" s="1">
        <v>5</v>
      </c>
      <c r="F714" s="4">
        <v>6.98</v>
      </c>
      <c r="G714" s="4">
        <f>Table13[[#This Row],[Unit Price]]*Table13[[#This Row],[Quantity ordered]]</f>
        <v>34.900000000000006</v>
      </c>
      <c r="H714" s="1">
        <v>0.05</v>
      </c>
      <c r="I714" s="5">
        <v>0.05</v>
      </c>
      <c r="J7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4" s="6">
        <f>Table13[[#This Row],[Total Price(Before Discount)]]*Table13[[#This Row],[Discount]]</f>
        <v>1.7450000000000003</v>
      </c>
      <c r="L714" s="6">
        <f>Table13[[#This Row],[Total Price(Before Discount)]]-Table13[[#This Row],[Discount Amount]]</f>
        <v>33.155000000000008</v>
      </c>
      <c r="M714" s="6" t="str">
        <f>IF(Table13[[#This Row],[Total Price(After Discount)]]&gt;=5000, "High Order", "Low order")</f>
        <v>Low order</v>
      </c>
      <c r="N714" s="2">
        <v>42099</v>
      </c>
      <c r="O714" s="2" t="str">
        <f>TEXT(Table13[[#This Row],[Order Date]],"dddd")</f>
        <v>Sunday</v>
      </c>
      <c r="P714" s="2" t="str">
        <f>TEXT(Table13[[#This Row],[Order Date]],"mmmm")</f>
        <v>April</v>
      </c>
      <c r="Q714" s="2" t="str">
        <f>TEXT(Table13[[#This Row],[Order Date]],"yyyy")</f>
        <v>2015</v>
      </c>
      <c r="R714" s="2" t="str">
        <f>TEXT(Table13[[#This Row],[Order Date]], "mmmm yyyy")</f>
        <v>April 2015</v>
      </c>
      <c r="S714" s="2">
        <v>42101</v>
      </c>
      <c r="T714" s="1" t="s">
        <v>21</v>
      </c>
      <c r="U714" s="1">
        <f>Table13[[#This Row],[Ship Date]]-Table13[[#This Row],[Order Date]]</f>
        <v>2</v>
      </c>
      <c r="V714" s="1" t="str">
        <f>IF(Table13[[#This Row],[Days to Ship]]&lt;=1, "Fast", IF(Table13[[#This Row],[Days to Ship]]&lt;=3, "Meduim", "High"))</f>
        <v>Meduim</v>
      </c>
      <c r="W714" s="1">
        <v>78641</v>
      </c>
      <c r="X714" s="1" t="s">
        <v>32</v>
      </c>
      <c r="Y714" s="1" t="s">
        <v>560</v>
      </c>
      <c r="Z714" s="1" t="s">
        <v>112</v>
      </c>
      <c r="AA714" s="1" t="s">
        <v>2244</v>
      </c>
      <c r="AB714" s="1" t="s">
        <v>34</v>
      </c>
      <c r="AC714" s="1" t="s">
        <v>52</v>
      </c>
      <c r="AD714" s="1" t="s">
        <v>42</v>
      </c>
      <c r="AE714" s="1" t="s">
        <v>44</v>
      </c>
      <c r="AF714" s="1"/>
      <c r="AK714" s="1"/>
    </row>
    <row r="715" spans="1:37" x14ac:dyDescent="0.35">
      <c r="A715" s="1">
        <v>1250</v>
      </c>
      <c r="B715" s="1" t="str">
        <f>VLOOKUP(Table13[[#This Row],[Customer ID]],'Customer Lookup'!A:B,2,)</f>
        <v>Kara Patton</v>
      </c>
      <c r="C715" s="1">
        <v>87877</v>
      </c>
      <c r="D715" s="1" t="str">
        <f>_xlfn.XLOOKUP(Table13[[#This Row],[Product Sub-Category]],'Product Lookup'!A:A,'Product Lookup'!B:B)</f>
        <v>Binders</v>
      </c>
      <c r="E715" s="1">
        <v>21</v>
      </c>
      <c r="F715" s="4">
        <v>3.89</v>
      </c>
      <c r="G715" s="4">
        <f>Table13[[#This Row],[Unit Price]]*Table13[[#This Row],[Quantity ordered]]</f>
        <v>81.69</v>
      </c>
      <c r="H715" s="1">
        <v>0.05</v>
      </c>
      <c r="I715" s="5">
        <v>0.05</v>
      </c>
      <c r="J7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5" s="6">
        <f>Table13[[#This Row],[Total Price(Before Discount)]]*Table13[[#This Row],[Discount]]</f>
        <v>4.0845000000000002</v>
      </c>
      <c r="L715" s="6">
        <f>Table13[[#This Row],[Total Price(Before Discount)]]-Table13[[#This Row],[Discount Amount]]</f>
        <v>77.605499999999992</v>
      </c>
      <c r="M715" s="6" t="str">
        <f>IF(Table13[[#This Row],[Total Price(After Discount)]]&gt;=5000, "High Order", "Low order")</f>
        <v>Low order</v>
      </c>
      <c r="N715" s="2">
        <v>42103</v>
      </c>
      <c r="O715" s="2" t="str">
        <f>TEXT(Table13[[#This Row],[Order Date]],"dddd")</f>
        <v>Thursday</v>
      </c>
      <c r="P715" s="2" t="str">
        <f>TEXT(Table13[[#This Row],[Order Date]],"mmmm")</f>
        <v>April</v>
      </c>
      <c r="Q715" s="2" t="str">
        <f>TEXT(Table13[[#This Row],[Order Date]],"yyyy")</f>
        <v>2015</v>
      </c>
      <c r="R715" s="2" t="str">
        <f>TEXT(Table13[[#This Row],[Order Date]], "mmmm yyyy")</f>
        <v>April 2015</v>
      </c>
      <c r="S715" s="2">
        <v>42103</v>
      </c>
      <c r="T715" s="1" t="s">
        <v>21</v>
      </c>
      <c r="U715" s="1">
        <f>Table13[[#This Row],[Ship Date]]-Table13[[#This Row],[Order Date]]</f>
        <v>0</v>
      </c>
      <c r="V715" s="1" t="str">
        <f>IF(Table13[[#This Row],[Days to Ship]]&lt;=1, "Fast", IF(Table13[[#This Row],[Days to Ship]]&lt;=3, "Meduim", "High"))</f>
        <v>Fast</v>
      </c>
      <c r="W715" s="1">
        <v>60110</v>
      </c>
      <c r="X715" s="1" t="s">
        <v>32</v>
      </c>
      <c r="Y715" s="1" t="s">
        <v>561</v>
      </c>
      <c r="Z715" s="1" t="s">
        <v>142</v>
      </c>
      <c r="AA715" s="1" t="s">
        <v>2244</v>
      </c>
      <c r="AB715" s="1" t="s">
        <v>58</v>
      </c>
      <c r="AC715" s="1" t="s">
        <v>2236</v>
      </c>
      <c r="AD715" s="1" t="s">
        <v>81</v>
      </c>
      <c r="AE715" s="1" t="s">
        <v>53</v>
      </c>
      <c r="AF715" s="1"/>
      <c r="AK715" s="1"/>
    </row>
    <row r="716" spans="1:37" x14ac:dyDescent="0.35">
      <c r="A716" s="1">
        <v>1250</v>
      </c>
      <c r="B716" s="1" t="str">
        <f>VLOOKUP(Table13[[#This Row],[Customer ID]],'Customer Lookup'!A:B,2,)</f>
        <v>Kara Patton</v>
      </c>
      <c r="C716" s="1">
        <v>87877</v>
      </c>
      <c r="D716" s="1" t="str">
        <f>_xlfn.XLOOKUP(Table13[[#This Row],[Product Sub-Category]],'Product Lookup'!A:A,'Product Lookup'!B:B)</f>
        <v>Chairs</v>
      </c>
      <c r="E716" s="1">
        <v>22</v>
      </c>
      <c r="F716" s="4">
        <v>120.98</v>
      </c>
      <c r="G716" s="4">
        <f>Table13[[#This Row],[Unit Price]]*Table13[[#This Row],[Quantity ordered]]</f>
        <v>2661.56</v>
      </c>
      <c r="H716" s="1">
        <v>0.1</v>
      </c>
      <c r="I716" s="5">
        <v>0.1</v>
      </c>
      <c r="J7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16" s="6">
        <f>Table13[[#This Row],[Total Price(Before Discount)]]*Table13[[#This Row],[Discount]]</f>
        <v>266.15600000000001</v>
      </c>
      <c r="L716" s="6">
        <f>Table13[[#This Row],[Total Price(Before Discount)]]-Table13[[#This Row],[Discount Amount]]</f>
        <v>2395.404</v>
      </c>
      <c r="M716" s="6" t="str">
        <f>IF(Table13[[#This Row],[Total Price(After Discount)]]&gt;=5000, "High Order", "Low order")</f>
        <v>Low order</v>
      </c>
      <c r="N716" s="2">
        <v>42103</v>
      </c>
      <c r="O716" s="2" t="str">
        <f>TEXT(Table13[[#This Row],[Order Date]],"dddd")</f>
        <v>Thursday</v>
      </c>
      <c r="P716" s="2" t="str">
        <f>TEXT(Table13[[#This Row],[Order Date]],"mmmm")</f>
        <v>April</v>
      </c>
      <c r="Q716" s="2" t="str">
        <f>TEXT(Table13[[#This Row],[Order Date]],"yyyy")</f>
        <v>2015</v>
      </c>
      <c r="R716" s="2" t="str">
        <f>TEXT(Table13[[#This Row],[Order Date]], "mmmm yyyy")</f>
        <v>April 2015</v>
      </c>
      <c r="S716" s="2">
        <v>42105</v>
      </c>
      <c r="T716" s="1" t="s">
        <v>21</v>
      </c>
      <c r="U716" s="1">
        <f>Table13[[#This Row],[Ship Date]]-Table13[[#This Row],[Order Date]]</f>
        <v>2</v>
      </c>
      <c r="V716" s="1" t="str">
        <f>IF(Table13[[#This Row],[Days to Ship]]&lt;=1, "Fast", IF(Table13[[#This Row],[Days to Ship]]&lt;=3, "Meduim", "High"))</f>
        <v>Meduim</v>
      </c>
      <c r="W716" s="1">
        <v>60110</v>
      </c>
      <c r="X716" s="1" t="s">
        <v>22</v>
      </c>
      <c r="Y716" s="1" t="s">
        <v>561</v>
      </c>
      <c r="Z716" s="1" t="s">
        <v>142</v>
      </c>
      <c r="AA716" s="1" t="s">
        <v>2244</v>
      </c>
      <c r="AB716" s="1" t="s">
        <v>34</v>
      </c>
      <c r="AC716" s="1" t="s">
        <v>35</v>
      </c>
      <c r="AD716" s="1" t="s">
        <v>81</v>
      </c>
      <c r="AE716" s="1" t="s">
        <v>36</v>
      </c>
      <c r="AF716" s="1"/>
      <c r="AK716" s="1"/>
    </row>
    <row r="717" spans="1:37" x14ac:dyDescent="0.35">
      <c r="A717" s="1">
        <v>1250</v>
      </c>
      <c r="B717" s="1" t="str">
        <f>VLOOKUP(Table13[[#This Row],[Customer ID]],'Customer Lookup'!A:B,2,)</f>
        <v>Kara Patton</v>
      </c>
      <c r="C717" s="1">
        <v>87877</v>
      </c>
      <c r="D717" s="1" t="str">
        <f>_xlfn.XLOOKUP(Table13[[#This Row],[Product Sub-Category]],'Product Lookup'!A:A,'Product Lookup'!B:B)</f>
        <v>Paper</v>
      </c>
      <c r="E717" s="1">
        <v>8</v>
      </c>
      <c r="F717" s="4">
        <v>30.98</v>
      </c>
      <c r="G717" s="4">
        <f>Table13[[#This Row],[Unit Price]]*Table13[[#This Row],[Quantity ordered]]</f>
        <v>247.84</v>
      </c>
      <c r="H717" s="1">
        <v>0.05</v>
      </c>
      <c r="I717" s="5">
        <v>0.05</v>
      </c>
      <c r="J7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7" s="6">
        <f>Table13[[#This Row],[Total Price(Before Discount)]]*Table13[[#This Row],[Discount]]</f>
        <v>12.392000000000001</v>
      </c>
      <c r="L717" s="6">
        <f>Table13[[#This Row],[Total Price(Before Discount)]]-Table13[[#This Row],[Discount Amount]]</f>
        <v>235.44800000000001</v>
      </c>
      <c r="M717" s="6" t="str">
        <f>IF(Table13[[#This Row],[Total Price(After Discount)]]&gt;=5000, "High Order", "Low order")</f>
        <v>Low order</v>
      </c>
      <c r="N717" s="2">
        <v>42103</v>
      </c>
      <c r="O717" s="2" t="str">
        <f>TEXT(Table13[[#This Row],[Order Date]],"dddd")</f>
        <v>Thursday</v>
      </c>
      <c r="P717" s="2" t="str">
        <f>TEXT(Table13[[#This Row],[Order Date]],"mmmm")</f>
        <v>April</v>
      </c>
      <c r="Q717" s="2" t="str">
        <f>TEXT(Table13[[#This Row],[Order Date]],"yyyy")</f>
        <v>2015</v>
      </c>
      <c r="R717" s="2" t="str">
        <f>TEXT(Table13[[#This Row],[Order Date]], "mmmm yyyy")</f>
        <v>April 2015</v>
      </c>
      <c r="S717" s="2">
        <v>42104</v>
      </c>
      <c r="T717" s="1" t="s">
        <v>21</v>
      </c>
      <c r="U717" s="1">
        <f>Table13[[#This Row],[Ship Date]]-Table13[[#This Row],[Order Date]]</f>
        <v>1</v>
      </c>
      <c r="V717" s="1" t="str">
        <f>IF(Table13[[#This Row],[Days to Ship]]&lt;=1, "Fast", IF(Table13[[#This Row],[Days to Ship]]&lt;=3, "Meduim", "High"))</f>
        <v>Fast</v>
      </c>
      <c r="W717" s="1">
        <v>60110</v>
      </c>
      <c r="X717" s="1" t="s">
        <v>32</v>
      </c>
      <c r="Y717" s="1" t="s">
        <v>561</v>
      </c>
      <c r="Z717" s="1" t="s">
        <v>142</v>
      </c>
      <c r="AA717" s="1" t="s">
        <v>2244</v>
      </c>
      <c r="AB717" s="1" t="s">
        <v>58</v>
      </c>
      <c r="AC717" s="1" t="s">
        <v>83</v>
      </c>
      <c r="AD717" s="1" t="s">
        <v>81</v>
      </c>
      <c r="AE717" s="1" t="s">
        <v>53</v>
      </c>
      <c r="AF717" s="1"/>
      <c r="AK717" s="1"/>
    </row>
    <row r="718" spans="1:37" x14ac:dyDescent="0.35">
      <c r="A718" s="1">
        <v>1253</v>
      </c>
      <c r="B718" s="1" t="str">
        <f>VLOOKUP(Table13[[#This Row],[Customer ID]],'Customer Lookup'!A:B,2,)</f>
        <v>Vickie Coates</v>
      </c>
      <c r="C718" s="1">
        <v>89981</v>
      </c>
      <c r="D718" s="1" t="str">
        <f>_xlfn.XLOOKUP(Table13[[#This Row],[Product Sub-Category]],'Product Lookup'!A:A,'Product Lookup'!B:B)</f>
        <v>Appliances</v>
      </c>
      <c r="E718" s="1">
        <v>13</v>
      </c>
      <c r="F718" s="4">
        <v>46.89</v>
      </c>
      <c r="G718" s="4">
        <f>Table13[[#This Row],[Unit Price]]*Table13[[#This Row],[Quantity ordered]]</f>
        <v>609.57000000000005</v>
      </c>
      <c r="H718" s="1">
        <v>0.05</v>
      </c>
      <c r="I718" s="5">
        <v>0.05</v>
      </c>
      <c r="J7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8" s="6">
        <f>Table13[[#This Row],[Total Price(Before Discount)]]*Table13[[#This Row],[Discount]]</f>
        <v>30.478500000000004</v>
      </c>
      <c r="L718" s="6">
        <f>Table13[[#This Row],[Total Price(Before Discount)]]-Table13[[#This Row],[Discount Amount]]</f>
        <v>579.0915</v>
      </c>
      <c r="M718" s="6" t="str">
        <f>IF(Table13[[#This Row],[Total Price(After Discount)]]&gt;=5000, "High Order", "Low order")</f>
        <v>Low order</v>
      </c>
      <c r="N718" s="2">
        <v>42117</v>
      </c>
      <c r="O718" s="2" t="str">
        <f>TEXT(Table13[[#This Row],[Order Date]],"dddd")</f>
        <v>Thursday</v>
      </c>
      <c r="P718" s="2" t="str">
        <f>TEXT(Table13[[#This Row],[Order Date]],"mmmm")</f>
        <v>April</v>
      </c>
      <c r="Q718" s="2" t="str">
        <f>TEXT(Table13[[#This Row],[Order Date]],"yyyy")</f>
        <v>2015</v>
      </c>
      <c r="R718" s="2" t="str">
        <f>TEXT(Table13[[#This Row],[Order Date]], "mmmm yyyy")</f>
        <v>April 2015</v>
      </c>
      <c r="S718" s="2">
        <v>42117</v>
      </c>
      <c r="T718" s="1" t="s">
        <v>98</v>
      </c>
      <c r="U718" s="1">
        <f>Table13[[#This Row],[Ship Date]]-Table13[[#This Row],[Order Date]]</f>
        <v>0</v>
      </c>
      <c r="V718" s="1" t="str">
        <f>IF(Table13[[#This Row],[Days to Ship]]&lt;=1, "Fast", IF(Table13[[#This Row],[Days to Ship]]&lt;=3, "Meduim", "High"))</f>
        <v>Fast</v>
      </c>
      <c r="W718" s="1">
        <v>78613</v>
      </c>
      <c r="X718" s="1" t="s">
        <v>32</v>
      </c>
      <c r="Y718" s="1" t="s">
        <v>562</v>
      </c>
      <c r="Z718" s="1" t="s">
        <v>112</v>
      </c>
      <c r="AA718" s="1" t="s">
        <v>2244</v>
      </c>
      <c r="AB718" s="1" t="s">
        <v>58</v>
      </c>
      <c r="AC718" s="1" t="s">
        <v>196</v>
      </c>
      <c r="AD718" s="1" t="s">
        <v>42</v>
      </c>
      <c r="AE718" s="1" t="s">
        <v>75</v>
      </c>
      <c r="AF718" s="1"/>
      <c r="AK718" s="1"/>
    </row>
    <row r="719" spans="1:37" x14ac:dyDescent="0.35">
      <c r="A719" s="1">
        <v>1253</v>
      </c>
      <c r="B719" s="1" t="str">
        <f>VLOOKUP(Table13[[#This Row],[Customer ID]],'Customer Lookup'!A:B,2,)</f>
        <v>Vickie Coates</v>
      </c>
      <c r="C719" s="1">
        <v>89981</v>
      </c>
      <c r="D719" s="1" t="str">
        <f>_xlfn.XLOOKUP(Table13[[#This Row],[Product Sub-Category]],'Product Lookup'!A:A,'Product Lookup'!B:B)</f>
        <v>Bookcases</v>
      </c>
      <c r="E719" s="1">
        <v>5</v>
      </c>
      <c r="F719" s="4">
        <v>140.97999999999999</v>
      </c>
      <c r="G719" s="4">
        <f>Table13[[#This Row],[Unit Price]]*Table13[[#This Row],[Quantity ordered]]</f>
        <v>704.9</v>
      </c>
      <c r="H719" s="1">
        <v>0.1</v>
      </c>
      <c r="I719" s="5">
        <v>0.1</v>
      </c>
      <c r="J7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19" s="6">
        <f>Table13[[#This Row],[Total Price(Before Discount)]]*Table13[[#This Row],[Discount]]</f>
        <v>70.489999999999995</v>
      </c>
      <c r="L719" s="6">
        <f>Table13[[#This Row],[Total Price(Before Discount)]]-Table13[[#This Row],[Discount Amount]]</f>
        <v>634.41</v>
      </c>
      <c r="M719" s="6" t="str">
        <f>IF(Table13[[#This Row],[Total Price(After Discount)]]&gt;=5000, "High Order", "Low order")</f>
        <v>Low order</v>
      </c>
      <c r="N719" s="2">
        <v>42117</v>
      </c>
      <c r="O719" s="2" t="str">
        <f>TEXT(Table13[[#This Row],[Order Date]],"dddd")</f>
        <v>Thursday</v>
      </c>
      <c r="P719" s="2" t="str">
        <f>TEXT(Table13[[#This Row],[Order Date]],"mmmm")</f>
        <v>April</v>
      </c>
      <c r="Q719" s="2" t="str">
        <f>TEXT(Table13[[#This Row],[Order Date]],"yyyy")</f>
        <v>2015</v>
      </c>
      <c r="R719" s="2" t="str">
        <f>TEXT(Table13[[#This Row],[Order Date]], "mmmm yyyy")</f>
        <v>April 2015</v>
      </c>
      <c r="S719" s="2">
        <v>42119</v>
      </c>
      <c r="T719" s="1" t="s">
        <v>98</v>
      </c>
      <c r="U719" s="1">
        <f>Table13[[#This Row],[Ship Date]]-Table13[[#This Row],[Order Date]]</f>
        <v>2</v>
      </c>
      <c r="V719" s="1" t="str">
        <f>IF(Table13[[#This Row],[Days to Ship]]&lt;=1, "Fast", IF(Table13[[#This Row],[Days to Ship]]&lt;=3, "Meduim", "High"))</f>
        <v>Meduim</v>
      </c>
      <c r="W719" s="1">
        <v>78613</v>
      </c>
      <c r="X719" s="1" t="s">
        <v>22</v>
      </c>
      <c r="Y719" s="1" t="s">
        <v>562</v>
      </c>
      <c r="Z719" s="1" t="s">
        <v>112</v>
      </c>
      <c r="AA719" s="1" t="s">
        <v>2244</v>
      </c>
      <c r="AB719" s="1" t="s">
        <v>34</v>
      </c>
      <c r="AC719" s="1" t="s">
        <v>151</v>
      </c>
      <c r="AD719" s="1" t="s">
        <v>42</v>
      </c>
      <c r="AE719" s="1" t="s">
        <v>108</v>
      </c>
      <c r="AF719" s="1"/>
      <c r="AK719" s="1"/>
    </row>
    <row r="720" spans="1:37" x14ac:dyDescent="0.35">
      <c r="A720" s="1">
        <v>1253</v>
      </c>
      <c r="B720" s="1" t="str">
        <f>VLOOKUP(Table13[[#This Row],[Customer ID]],'Customer Lookup'!A:B,2,)</f>
        <v>Vickie Coates</v>
      </c>
      <c r="C720" s="1">
        <v>89981</v>
      </c>
      <c r="D720" s="1" t="str">
        <f>_xlfn.XLOOKUP(Table13[[#This Row],[Product Sub-Category]],'Product Lookup'!A:A,'Product Lookup'!B:B)</f>
        <v>Tables</v>
      </c>
      <c r="E720" s="1">
        <v>12</v>
      </c>
      <c r="F720" s="4">
        <v>212.6</v>
      </c>
      <c r="G720" s="4">
        <f>Table13[[#This Row],[Unit Price]]*Table13[[#This Row],[Quantity ordered]]</f>
        <v>2551.1999999999998</v>
      </c>
      <c r="H720" s="1">
        <v>0.1</v>
      </c>
      <c r="I720" s="5">
        <v>0.1</v>
      </c>
      <c r="J7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20" s="6">
        <f>Table13[[#This Row],[Total Price(Before Discount)]]*Table13[[#This Row],[Discount]]</f>
        <v>255.12</v>
      </c>
      <c r="L720" s="6">
        <f>Table13[[#This Row],[Total Price(Before Discount)]]-Table13[[#This Row],[Discount Amount]]</f>
        <v>2296.08</v>
      </c>
      <c r="M720" s="6" t="str">
        <f>IF(Table13[[#This Row],[Total Price(After Discount)]]&gt;=5000, "High Order", "Low order")</f>
        <v>Low order</v>
      </c>
      <c r="N720" s="2">
        <v>42117</v>
      </c>
      <c r="O720" s="2" t="str">
        <f>TEXT(Table13[[#This Row],[Order Date]],"dddd")</f>
        <v>Thursday</v>
      </c>
      <c r="P720" s="2" t="str">
        <f>TEXT(Table13[[#This Row],[Order Date]],"mmmm")</f>
        <v>April</v>
      </c>
      <c r="Q720" s="2" t="str">
        <f>TEXT(Table13[[#This Row],[Order Date]],"yyyy")</f>
        <v>2015</v>
      </c>
      <c r="R720" s="2" t="str">
        <f>TEXT(Table13[[#This Row],[Order Date]], "mmmm yyyy")</f>
        <v>April 2015</v>
      </c>
      <c r="S720" s="2">
        <v>42119</v>
      </c>
      <c r="T720" s="1" t="s">
        <v>98</v>
      </c>
      <c r="U720" s="1">
        <f>Table13[[#This Row],[Ship Date]]-Table13[[#This Row],[Order Date]]</f>
        <v>2</v>
      </c>
      <c r="V720" s="1" t="str">
        <f>IF(Table13[[#This Row],[Days to Ship]]&lt;=1, "Fast", IF(Table13[[#This Row],[Days to Ship]]&lt;=3, "Meduim", "High"))</f>
        <v>Meduim</v>
      </c>
      <c r="W720" s="1">
        <v>78613</v>
      </c>
      <c r="X720" s="1" t="s">
        <v>22</v>
      </c>
      <c r="Y720" s="1" t="s">
        <v>562</v>
      </c>
      <c r="Z720" s="1" t="s">
        <v>112</v>
      </c>
      <c r="AA720" s="1" t="s">
        <v>2244</v>
      </c>
      <c r="AB720" s="1" t="s">
        <v>34</v>
      </c>
      <c r="AC720" s="1" t="s">
        <v>123</v>
      </c>
      <c r="AD720" s="1" t="s">
        <v>42</v>
      </c>
      <c r="AE720" s="1" t="s">
        <v>108</v>
      </c>
      <c r="AF720" s="1"/>
      <c r="AK720" s="1"/>
    </row>
    <row r="721" spans="1:37" x14ac:dyDescent="0.35">
      <c r="A721" s="1">
        <v>1254</v>
      </c>
      <c r="B721" s="1" t="str">
        <f>VLOOKUP(Table13[[#This Row],[Customer ID]],'Customer Lookup'!A:B,2,)</f>
        <v>Anne Bland</v>
      </c>
      <c r="C721" s="1">
        <v>89982</v>
      </c>
      <c r="D721" s="1" t="str">
        <f>_xlfn.XLOOKUP(Table13[[#This Row],[Product Sub-Category]],'Product Lookup'!A:A,'Product Lookup'!B:B)</f>
        <v>Binders</v>
      </c>
      <c r="E721" s="1">
        <v>16</v>
      </c>
      <c r="F721" s="4">
        <v>2.08</v>
      </c>
      <c r="G721" s="4">
        <f>Table13[[#This Row],[Unit Price]]*Table13[[#This Row],[Quantity ordered]]</f>
        <v>33.28</v>
      </c>
      <c r="H721" s="1">
        <v>0.05</v>
      </c>
      <c r="I721" s="5">
        <v>0.05</v>
      </c>
      <c r="J7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1" s="6">
        <f>Table13[[#This Row],[Total Price(Before Discount)]]*Table13[[#This Row],[Discount]]</f>
        <v>1.6640000000000001</v>
      </c>
      <c r="L721" s="6">
        <f>Table13[[#This Row],[Total Price(Before Discount)]]-Table13[[#This Row],[Discount Amount]]</f>
        <v>31.616</v>
      </c>
      <c r="M721" s="6" t="str">
        <f>IF(Table13[[#This Row],[Total Price(After Discount)]]&gt;=5000, "High Order", "Low order")</f>
        <v>Low order</v>
      </c>
      <c r="N721" s="2">
        <v>42145</v>
      </c>
      <c r="O721" s="2" t="str">
        <f>TEXT(Table13[[#This Row],[Order Date]],"dddd")</f>
        <v>Thursday</v>
      </c>
      <c r="P721" s="2" t="str">
        <f>TEXT(Table13[[#This Row],[Order Date]],"mmmm")</f>
        <v>May</v>
      </c>
      <c r="Q721" s="2" t="str">
        <f>TEXT(Table13[[#This Row],[Order Date]],"yyyy")</f>
        <v>2015</v>
      </c>
      <c r="R721" s="2" t="str">
        <f>TEXT(Table13[[#This Row],[Order Date]], "mmmm yyyy")</f>
        <v>May 2015</v>
      </c>
      <c r="S721" s="2">
        <v>42147</v>
      </c>
      <c r="T721" s="1" t="s">
        <v>50</v>
      </c>
      <c r="U721" s="1">
        <f>Table13[[#This Row],[Ship Date]]-Table13[[#This Row],[Order Date]]</f>
        <v>2</v>
      </c>
      <c r="V721" s="1" t="str">
        <f>IF(Table13[[#This Row],[Days to Ship]]&lt;=1, "Fast", IF(Table13[[#This Row],[Days to Ship]]&lt;=3, "Meduim", "High"))</f>
        <v>Meduim</v>
      </c>
      <c r="W721" s="1">
        <v>77530</v>
      </c>
      <c r="X721" s="1" t="s">
        <v>32</v>
      </c>
      <c r="Y721" s="1" t="s">
        <v>563</v>
      </c>
      <c r="Z721" s="1" t="s">
        <v>112</v>
      </c>
      <c r="AA721" s="1" t="s">
        <v>2244</v>
      </c>
      <c r="AB721" s="1" t="s">
        <v>58</v>
      </c>
      <c r="AC721" s="1" t="s">
        <v>2236</v>
      </c>
      <c r="AD721" s="1" t="s">
        <v>42</v>
      </c>
      <c r="AE721" s="1" t="s">
        <v>53</v>
      </c>
      <c r="AF721" s="1"/>
      <c r="AK721" s="1"/>
    </row>
    <row r="722" spans="1:37" x14ac:dyDescent="0.35">
      <c r="A722" s="1">
        <v>1254</v>
      </c>
      <c r="B722" s="1" t="str">
        <f>VLOOKUP(Table13[[#This Row],[Customer ID]],'Customer Lookup'!A:B,2,)</f>
        <v>Anne Bland</v>
      </c>
      <c r="C722" s="1">
        <v>89983</v>
      </c>
      <c r="D722" s="1" t="str">
        <f>_xlfn.XLOOKUP(Table13[[#This Row],[Product Sub-Category]],'Product Lookup'!A:A,'Product Lookup'!B:B)</f>
        <v>Storage</v>
      </c>
      <c r="E722" s="1">
        <v>2</v>
      </c>
      <c r="F722" s="4">
        <v>80.98</v>
      </c>
      <c r="G722" s="4">
        <f>Table13[[#This Row],[Unit Price]]*Table13[[#This Row],[Quantity ordered]]</f>
        <v>161.96</v>
      </c>
      <c r="H722" s="1">
        <v>0.05</v>
      </c>
      <c r="I722" s="5">
        <v>0.05</v>
      </c>
      <c r="J7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2" s="6">
        <f>Table13[[#This Row],[Total Price(Before Discount)]]*Table13[[#This Row],[Discount]]</f>
        <v>8.0980000000000008</v>
      </c>
      <c r="L722" s="6">
        <f>Table13[[#This Row],[Total Price(Before Discount)]]-Table13[[#This Row],[Discount Amount]]</f>
        <v>153.86199999999999</v>
      </c>
      <c r="M722" s="6" t="str">
        <f>IF(Table13[[#This Row],[Total Price(After Discount)]]&gt;=5000, "High Order", "Low order")</f>
        <v>Low order</v>
      </c>
      <c r="N722" s="2">
        <v>42075</v>
      </c>
      <c r="O722" s="2" t="str">
        <f>TEXT(Table13[[#This Row],[Order Date]],"dddd")</f>
        <v>Thursday</v>
      </c>
      <c r="P722" s="2" t="str">
        <f>TEXT(Table13[[#This Row],[Order Date]],"mmmm")</f>
        <v>March</v>
      </c>
      <c r="Q722" s="2" t="str">
        <f>TEXT(Table13[[#This Row],[Order Date]],"yyyy")</f>
        <v>2015</v>
      </c>
      <c r="R722" s="2" t="str">
        <f>TEXT(Table13[[#This Row],[Order Date]], "mmmm yyyy")</f>
        <v>March 2015</v>
      </c>
      <c r="S722" s="2">
        <v>42076</v>
      </c>
      <c r="T722" s="1" t="s">
        <v>41</v>
      </c>
      <c r="U722" s="1">
        <f>Table13[[#This Row],[Ship Date]]-Table13[[#This Row],[Order Date]]</f>
        <v>1</v>
      </c>
      <c r="V722" s="1" t="str">
        <f>IF(Table13[[#This Row],[Days to Ship]]&lt;=1, "Fast", IF(Table13[[#This Row],[Days to Ship]]&lt;=3, "Meduim", "High"))</f>
        <v>Fast</v>
      </c>
      <c r="W722" s="1">
        <v>77530</v>
      </c>
      <c r="X722" s="1" t="s">
        <v>32</v>
      </c>
      <c r="Y722" s="1" t="s">
        <v>563</v>
      </c>
      <c r="Z722" s="1" t="s">
        <v>112</v>
      </c>
      <c r="AA722" s="1" t="s">
        <v>2244</v>
      </c>
      <c r="AB722" s="1" t="s">
        <v>58</v>
      </c>
      <c r="AC722" s="1" t="s">
        <v>119</v>
      </c>
      <c r="AD722" s="1" t="s">
        <v>42</v>
      </c>
      <c r="AE722" s="1" t="s">
        <v>178</v>
      </c>
      <c r="AF722" s="1"/>
      <c r="AK722" s="1"/>
    </row>
    <row r="723" spans="1:37" x14ac:dyDescent="0.35">
      <c r="A723" s="1">
        <v>1254</v>
      </c>
      <c r="B723" s="1" t="str">
        <f>VLOOKUP(Table13[[#This Row],[Customer ID]],'Customer Lookup'!A:B,2,)</f>
        <v>Anne Bland</v>
      </c>
      <c r="C723" s="1">
        <v>89984</v>
      </c>
      <c r="D723" s="1" t="str">
        <f>_xlfn.XLOOKUP(Table13[[#This Row],[Product Sub-Category]],'Product Lookup'!A:A,'Product Lookup'!B:B)</f>
        <v>Rubber Bands</v>
      </c>
      <c r="E723" s="1">
        <v>5</v>
      </c>
      <c r="F723" s="4">
        <v>3.95</v>
      </c>
      <c r="G723" s="4">
        <f>Table13[[#This Row],[Unit Price]]*Table13[[#This Row],[Quantity ordered]]</f>
        <v>19.75</v>
      </c>
      <c r="H723" s="1">
        <v>0.05</v>
      </c>
      <c r="I723" s="5">
        <v>0.05</v>
      </c>
      <c r="J7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3" s="6">
        <f>Table13[[#This Row],[Total Price(Before Discount)]]*Table13[[#This Row],[Discount]]</f>
        <v>0.98750000000000004</v>
      </c>
      <c r="L723" s="6">
        <f>Table13[[#This Row],[Total Price(Before Discount)]]-Table13[[#This Row],[Discount Amount]]</f>
        <v>18.762499999999999</v>
      </c>
      <c r="M723" s="6" t="str">
        <f>IF(Table13[[#This Row],[Total Price(After Discount)]]&gt;=5000, "High Order", "Low order")</f>
        <v>Low order</v>
      </c>
      <c r="N723" s="2">
        <v>42087</v>
      </c>
      <c r="O723" s="2" t="str">
        <f>TEXT(Table13[[#This Row],[Order Date]],"dddd")</f>
        <v>Tuesday</v>
      </c>
      <c r="P723" s="2" t="str">
        <f>TEXT(Table13[[#This Row],[Order Date]],"mmmm")</f>
        <v>March</v>
      </c>
      <c r="Q723" s="2" t="str">
        <f>TEXT(Table13[[#This Row],[Order Date]],"yyyy")</f>
        <v>2015</v>
      </c>
      <c r="R723" s="2" t="str">
        <f>TEXT(Table13[[#This Row],[Order Date]], "mmmm yyyy")</f>
        <v>March 2015</v>
      </c>
      <c r="S723" s="2">
        <v>42088</v>
      </c>
      <c r="T723" s="1" t="s">
        <v>50</v>
      </c>
      <c r="U723" s="1">
        <f>Table13[[#This Row],[Ship Date]]-Table13[[#This Row],[Order Date]]</f>
        <v>1</v>
      </c>
      <c r="V723" s="1" t="str">
        <f>IF(Table13[[#This Row],[Days to Ship]]&lt;=1, "Fast", IF(Table13[[#This Row],[Days to Ship]]&lt;=3, "Meduim", "High"))</f>
        <v>Fast</v>
      </c>
      <c r="W723" s="1">
        <v>77530</v>
      </c>
      <c r="X723" s="1" t="s">
        <v>32</v>
      </c>
      <c r="Y723" s="1" t="s">
        <v>563</v>
      </c>
      <c r="Z723" s="1" t="s">
        <v>112</v>
      </c>
      <c r="AA723" s="1" t="s">
        <v>1097</v>
      </c>
      <c r="AB723" s="1" t="s">
        <v>58</v>
      </c>
      <c r="AC723" s="1" t="s">
        <v>60</v>
      </c>
      <c r="AD723" s="1" t="s">
        <v>42</v>
      </c>
      <c r="AE723" s="1" t="s">
        <v>26</v>
      </c>
      <c r="AF723" s="1"/>
      <c r="AK723" s="1"/>
    </row>
    <row r="724" spans="1:37" x14ac:dyDescent="0.35">
      <c r="A724" s="1">
        <v>1257</v>
      </c>
      <c r="B724" s="1" t="str">
        <f>VLOOKUP(Table13[[#This Row],[Customer ID]],'Customer Lookup'!A:B,2,)</f>
        <v>Ryan Foster</v>
      </c>
      <c r="C724" s="1">
        <v>86535</v>
      </c>
      <c r="D724" s="1" t="str">
        <f>_xlfn.XLOOKUP(Table13[[#This Row],[Product Sub-Category]],'Product Lookup'!A:A,'Product Lookup'!B:B)</f>
        <v>Office Machines</v>
      </c>
      <c r="E724" s="1">
        <v>5</v>
      </c>
      <c r="F724" s="4">
        <v>115.99</v>
      </c>
      <c r="G724" s="4">
        <f>Table13[[#This Row],[Unit Price]]*Table13[[#This Row],[Quantity ordered]]</f>
        <v>579.94999999999993</v>
      </c>
      <c r="H724" s="1">
        <v>0.1</v>
      </c>
      <c r="I724" s="5">
        <v>0.1</v>
      </c>
      <c r="J7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24" s="6">
        <f>Table13[[#This Row],[Total Price(Before Discount)]]*Table13[[#This Row],[Discount]]</f>
        <v>57.994999999999997</v>
      </c>
      <c r="L724" s="6">
        <f>Table13[[#This Row],[Total Price(Before Discount)]]-Table13[[#This Row],[Discount Amount]]</f>
        <v>521.95499999999993</v>
      </c>
      <c r="M724" s="6" t="str">
        <f>IF(Table13[[#This Row],[Total Price(After Discount)]]&gt;=5000, "High Order", "Low order")</f>
        <v>Low order</v>
      </c>
      <c r="N724" s="2">
        <v>42146</v>
      </c>
      <c r="O724" s="2" t="str">
        <f>TEXT(Table13[[#This Row],[Order Date]],"dddd")</f>
        <v>Friday</v>
      </c>
      <c r="P724" s="2" t="str">
        <f>TEXT(Table13[[#This Row],[Order Date]],"mmmm")</f>
        <v>May</v>
      </c>
      <c r="Q724" s="2" t="str">
        <f>TEXT(Table13[[#This Row],[Order Date]],"yyyy")</f>
        <v>2015</v>
      </c>
      <c r="R724" s="2" t="str">
        <f>TEXT(Table13[[#This Row],[Order Date]], "mmmm yyyy")</f>
        <v>May 2015</v>
      </c>
      <c r="S724" s="2">
        <v>42147</v>
      </c>
      <c r="T724" s="1" t="s">
        <v>50</v>
      </c>
      <c r="U724" s="1">
        <f>Table13[[#This Row],[Ship Date]]-Table13[[#This Row],[Order Date]]</f>
        <v>1</v>
      </c>
      <c r="V724" s="1" t="str">
        <f>IF(Table13[[#This Row],[Days to Ship]]&lt;=1, "Fast", IF(Table13[[#This Row],[Days to Ship]]&lt;=3, "Meduim", "High"))</f>
        <v>Fast</v>
      </c>
      <c r="W724" s="1">
        <v>80013</v>
      </c>
      <c r="X724" s="1" t="s">
        <v>22</v>
      </c>
      <c r="Y724" s="1" t="s">
        <v>212</v>
      </c>
      <c r="Z724" s="1" t="s">
        <v>194</v>
      </c>
      <c r="AA724" s="1" t="s">
        <v>1097</v>
      </c>
      <c r="AB724" s="1" t="s">
        <v>73</v>
      </c>
      <c r="AC724" s="1" t="s">
        <v>74</v>
      </c>
      <c r="AD724" s="1" t="s">
        <v>42</v>
      </c>
      <c r="AE724" s="1" t="s">
        <v>36</v>
      </c>
      <c r="AF724" s="1"/>
      <c r="AK724" s="1"/>
    </row>
    <row r="725" spans="1:37" x14ac:dyDescent="0.35">
      <c r="A725" s="1">
        <v>1257</v>
      </c>
      <c r="B725" s="1" t="str">
        <f>VLOOKUP(Table13[[#This Row],[Customer ID]],'Customer Lookup'!A:B,2,)</f>
        <v>Ryan Foster</v>
      </c>
      <c r="C725" s="1">
        <v>86536</v>
      </c>
      <c r="D725" s="1" t="str">
        <f>_xlfn.XLOOKUP(Table13[[#This Row],[Product Sub-Category]],'Product Lookup'!A:A,'Product Lookup'!B:B)</f>
        <v>Scissors</v>
      </c>
      <c r="E725" s="1">
        <v>1</v>
      </c>
      <c r="F725" s="4">
        <v>2.52</v>
      </c>
      <c r="G725" s="4">
        <f>Table13[[#This Row],[Unit Price]]*Table13[[#This Row],[Quantity ordered]]</f>
        <v>2.52</v>
      </c>
      <c r="H725" s="1">
        <v>0.05</v>
      </c>
      <c r="I725" s="5">
        <v>0.05</v>
      </c>
      <c r="J7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5" s="6">
        <f>Table13[[#This Row],[Total Price(Before Discount)]]*Table13[[#This Row],[Discount]]</f>
        <v>0.126</v>
      </c>
      <c r="L725" s="6">
        <f>Table13[[#This Row],[Total Price(Before Discount)]]-Table13[[#This Row],[Discount Amount]]</f>
        <v>2.3940000000000001</v>
      </c>
      <c r="M725" s="6" t="str">
        <f>IF(Table13[[#This Row],[Total Price(After Discount)]]&gt;=5000, "High Order", "Low order")</f>
        <v>Low order</v>
      </c>
      <c r="N725" s="2">
        <v>42118</v>
      </c>
      <c r="O725" s="2" t="str">
        <f>TEXT(Table13[[#This Row],[Order Date]],"dddd")</f>
        <v>Friday</v>
      </c>
      <c r="P725" s="2" t="str">
        <f>TEXT(Table13[[#This Row],[Order Date]],"mmmm")</f>
        <v>April</v>
      </c>
      <c r="Q725" s="2" t="str">
        <f>TEXT(Table13[[#This Row],[Order Date]],"yyyy")</f>
        <v>2015</v>
      </c>
      <c r="R725" s="2" t="str">
        <f>TEXT(Table13[[#This Row],[Order Date]], "mmmm yyyy")</f>
        <v>April 2015</v>
      </c>
      <c r="S725" s="2">
        <v>42118</v>
      </c>
      <c r="T725" s="1" t="s">
        <v>41</v>
      </c>
      <c r="U725" s="1">
        <f>Table13[[#This Row],[Ship Date]]-Table13[[#This Row],[Order Date]]</f>
        <v>0</v>
      </c>
      <c r="V725" s="1" t="str">
        <f>IF(Table13[[#This Row],[Days to Ship]]&lt;=1, "Fast", IF(Table13[[#This Row],[Days to Ship]]&lt;=3, "Meduim", "High"))</f>
        <v>Fast</v>
      </c>
      <c r="W725" s="1">
        <v>80013</v>
      </c>
      <c r="X725" s="1" t="s">
        <v>32</v>
      </c>
      <c r="Y725" s="1" t="s">
        <v>212</v>
      </c>
      <c r="Z725" s="1" t="s">
        <v>194</v>
      </c>
      <c r="AA725" s="1" t="s">
        <v>2245</v>
      </c>
      <c r="AB725" s="1" t="s">
        <v>58</v>
      </c>
      <c r="AC725" s="1" t="s">
        <v>2239</v>
      </c>
      <c r="AD725" s="1" t="s">
        <v>42</v>
      </c>
      <c r="AE725" s="1" t="s">
        <v>26</v>
      </c>
      <c r="AF725" s="1"/>
      <c r="AK725" s="1"/>
    </row>
    <row r="726" spans="1:37" x14ac:dyDescent="0.35">
      <c r="A726" s="1">
        <v>1259</v>
      </c>
      <c r="B726" s="1" t="str">
        <f>VLOOKUP(Table13[[#This Row],[Customer ID]],'Customer Lookup'!A:B,2,)</f>
        <v>Keith Hobbs</v>
      </c>
      <c r="C726" s="1">
        <v>86534</v>
      </c>
      <c r="D726" s="1" t="str">
        <f>_xlfn.XLOOKUP(Table13[[#This Row],[Product Sub-Category]],'Product Lookup'!A:A,'Product Lookup'!B:B)</f>
        <v>Envelopes</v>
      </c>
      <c r="E726" s="1">
        <v>9</v>
      </c>
      <c r="F726" s="4">
        <v>3.69</v>
      </c>
      <c r="G726" s="4">
        <f>Table13[[#This Row],[Unit Price]]*Table13[[#This Row],[Quantity ordered]]</f>
        <v>33.21</v>
      </c>
      <c r="H726" s="1">
        <v>0.05</v>
      </c>
      <c r="I726" s="5">
        <v>0.05</v>
      </c>
      <c r="J7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6" s="6">
        <f>Table13[[#This Row],[Total Price(Before Discount)]]*Table13[[#This Row],[Discount]]</f>
        <v>1.6605000000000001</v>
      </c>
      <c r="L726" s="6">
        <f>Table13[[#This Row],[Total Price(Before Discount)]]-Table13[[#This Row],[Discount Amount]]</f>
        <v>31.549500000000002</v>
      </c>
      <c r="M726" s="6" t="str">
        <f>IF(Table13[[#This Row],[Total Price(After Discount)]]&gt;=5000, "High Order", "Low order")</f>
        <v>Low order</v>
      </c>
      <c r="N726" s="2">
        <v>42114</v>
      </c>
      <c r="O726" s="2" t="str">
        <f>TEXT(Table13[[#This Row],[Order Date]],"dddd")</f>
        <v>Monday</v>
      </c>
      <c r="P726" s="2" t="str">
        <f>TEXT(Table13[[#This Row],[Order Date]],"mmmm")</f>
        <v>April</v>
      </c>
      <c r="Q726" s="2" t="str">
        <f>TEXT(Table13[[#This Row],[Order Date]],"yyyy")</f>
        <v>2015</v>
      </c>
      <c r="R726" s="2" t="str">
        <f>TEXT(Table13[[#This Row],[Order Date]], "mmmm yyyy")</f>
        <v>April 2015</v>
      </c>
      <c r="S726" s="2">
        <v>42114</v>
      </c>
      <c r="T726" s="1" t="s">
        <v>21</v>
      </c>
      <c r="U726" s="1">
        <f>Table13[[#This Row],[Ship Date]]-Table13[[#This Row],[Order Date]]</f>
        <v>0</v>
      </c>
      <c r="V726" s="1" t="str">
        <f>IF(Table13[[#This Row],[Days to Ship]]&lt;=1, "Fast", IF(Table13[[#This Row],[Days to Ship]]&lt;=3, "Meduim", "High"))</f>
        <v>Fast</v>
      </c>
      <c r="W726" s="1">
        <v>40422</v>
      </c>
      <c r="X726" s="1" t="s">
        <v>22</v>
      </c>
      <c r="Y726" s="1" t="s">
        <v>564</v>
      </c>
      <c r="Z726" s="1" t="s">
        <v>347</v>
      </c>
      <c r="AA726" s="1" t="s">
        <v>1097</v>
      </c>
      <c r="AB726" s="1" t="s">
        <v>58</v>
      </c>
      <c r="AC726" s="1" t="s">
        <v>61</v>
      </c>
      <c r="AD726" s="1" t="s">
        <v>42</v>
      </c>
      <c r="AE726" s="1" t="s">
        <v>53</v>
      </c>
      <c r="AF726" s="1"/>
      <c r="AK726" s="1"/>
    </row>
    <row r="727" spans="1:37" x14ac:dyDescent="0.35">
      <c r="A727" s="1">
        <v>1261</v>
      </c>
      <c r="B727" s="1" t="str">
        <f>VLOOKUP(Table13[[#This Row],[Customer ID]],'Customer Lookup'!A:B,2,)</f>
        <v>Vickie Gonzalez</v>
      </c>
      <c r="C727" s="1">
        <v>89730</v>
      </c>
      <c r="D727" s="1" t="str">
        <f>_xlfn.XLOOKUP(Table13[[#This Row],[Product Sub-Category]],'Product Lookup'!A:A,'Product Lookup'!B:B)</f>
        <v>Computer Peripherals</v>
      </c>
      <c r="E727" s="1">
        <v>5</v>
      </c>
      <c r="F727" s="4">
        <v>73.98</v>
      </c>
      <c r="G727" s="4">
        <f>Table13[[#This Row],[Unit Price]]*Table13[[#This Row],[Quantity ordered]]</f>
        <v>369.90000000000003</v>
      </c>
      <c r="H727" s="1">
        <v>0.05</v>
      </c>
      <c r="I727" s="5">
        <v>0.05</v>
      </c>
      <c r="J7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7" s="6">
        <f>Table13[[#This Row],[Total Price(Before Discount)]]*Table13[[#This Row],[Discount]]</f>
        <v>18.495000000000001</v>
      </c>
      <c r="L727" s="6">
        <f>Table13[[#This Row],[Total Price(Before Discount)]]-Table13[[#This Row],[Discount Amount]]</f>
        <v>351.40500000000003</v>
      </c>
      <c r="M727" s="6" t="str">
        <f>IF(Table13[[#This Row],[Total Price(After Discount)]]&gt;=5000, "High Order", "Low order")</f>
        <v>Low order</v>
      </c>
      <c r="N727" s="2">
        <v>42131</v>
      </c>
      <c r="O727" s="2" t="str">
        <f>TEXT(Table13[[#This Row],[Order Date]],"dddd")</f>
        <v>Thursday</v>
      </c>
      <c r="P727" s="2" t="str">
        <f>TEXT(Table13[[#This Row],[Order Date]],"mmmm")</f>
        <v>May</v>
      </c>
      <c r="Q727" s="2" t="str">
        <f>TEXT(Table13[[#This Row],[Order Date]],"yyyy")</f>
        <v>2015</v>
      </c>
      <c r="R727" s="2" t="str">
        <f>TEXT(Table13[[#This Row],[Order Date]], "mmmm yyyy")</f>
        <v>May 2015</v>
      </c>
      <c r="S727" s="2">
        <v>42134</v>
      </c>
      <c r="T727" s="1" t="s">
        <v>41</v>
      </c>
      <c r="U727" s="1">
        <f>Table13[[#This Row],[Ship Date]]-Table13[[#This Row],[Order Date]]</f>
        <v>3</v>
      </c>
      <c r="V727" s="1" t="str">
        <f>IF(Table13[[#This Row],[Days to Ship]]&lt;=1, "Fast", IF(Table13[[#This Row],[Days to Ship]]&lt;=3, "Meduim", "High"))</f>
        <v>Meduim</v>
      </c>
      <c r="W727" s="1">
        <v>80020</v>
      </c>
      <c r="X727" s="1" t="s">
        <v>32</v>
      </c>
      <c r="Y727" s="1" t="s">
        <v>565</v>
      </c>
      <c r="Z727" s="1" t="s">
        <v>194</v>
      </c>
      <c r="AA727" s="1" t="s">
        <v>2244</v>
      </c>
      <c r="AB727" s="1" t="s">
        <v>73</v>
      </c>
      <c r="AC727" s="1" t="s">
        <v>144</v>
      </c>
      <c r="AD727" s="1" t="s">
        <v>42</v>
      </c>
      <c r="AE727" s="1" t="s">
        <v>53</v>
      </c>
      <c r="AF727" s="1"/>
      <c r="AK727" s="1"/>
    </row>
    <row r="728" spans="1:37" x14ac:dyDescent="0.35">
      <c r="A728" s="1">
        <v>1265</v>
      </c>
      <c r="B728" s="1" t="str">
        <f>VLOOKUP(Table13[[#This Row],[Customer ID]],'Customer Lookup'!A:B,2,)</f>
        <v>Danielle Kramer</v>
      </c>
      <c r="C728" s="1">
        <v>89729</v>
      </c>
      <c r="D728" s="1" t="str">
        <f>_xlfn.XLOOKUP(Table13[[#This Row],[Product Sub-Category]],'Product Lookup'!A:A,'Product Lookup'!B:B)</f>
        <v>Paper</v>
      </c>
      <c r="E728" s="1">
        <v>1</v>
      </c>
      <c r="F728" s="4">
        <v>5.28</v>
      </c>
      <c r="G728" s="4">
        <f>Table13[[#This Row],[Unit Price]]*Table13[[#This Row],[Quantity ordered]]</f>
        <v>5.28</v>
      </c>
      <c r="H728" s="1">
        <v>0.05</v>
      </c>
      <c r="I728" s="5">
        <v>0.05</v>
      </c>
      <c r="J7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8" s="6">
        <f>Table13[[#This Row],[Total Price(Before Discount)]]*Table13[[#This Row],[Discount]]</f>
        <v>0.26400000000000001</v>
      </c>
      <c r="L728" s="6">
        <f>Table13[[#This Row],[Total Price(Before Discount)]]-Table13[[#This Row],[Discount Amount]]</f>
        <v>5.016</v>
      </c>
      <c r="M728" s="6" t="str">
        <f>IF(Table13[[#This Row],[Total Price(After Discount)]]&gt;=5000, "High Order", "Low order")</f>
        <v>Low order</v>
      </c>
      <c r="N728" s="2">
        <v>42166</v>
      </c>
      <c r="O728" s="2" t="str">
        <f>TEXT(Table13[[#This Row],[Order Date]],"dddd")</f>
        <v>Thursday</v>
      </c>
      <c r="P728" s="2" t="str">
        <f>TEXT(Table13[[#This Row],[Order Date]],"mmmm")</f>
        <v>June</v>
      </c>
      <c r="Q728" s="2" t="str">
        <f>TEXT(Table13[[#This Row],[Order Date]],"yyyy")</f>
        <v>2015</v>
      </c>
      <c r="R728" s="2" t="str">
        <f>TEXT(Table13[[#This Row],[Order Date]], "mmmm yyyy")</f>
        <v>June 2015</v>
      </c>
      <c r="S728" s="2">
        <v>42167</v>
      </c>
      <c r="T728" s="1" t="s">
        <v>41</v>
      </c>
      <c r="U728" s="1">
        <f>Table13[[#This Row],[Ship Date]]-Table13[[#This Row],[Order Date]]</f>
        <v>1</v>
      </c>
      <c r="V728" s="1" t="str">
        <f>IF(Table13[[#This Row],[Days to Ship]]&lt;=1, "Fast", IF(Table13[[#This Row],[Days to Ship]]&lt;=3, "Meduim", "High"))</f>
        <v>Fast</v>
      </c>
      <c r="W728" s="1">
        <v>73521</v>
      </c>
      <c r="X728" s="1" t="s">
        <v>32</v>
      </c>
      <c r="Y728" s="1" t="s">
        <v>566</v>
      </c>
      <c r="Z728" s="1" t="s">
        <v>217</v>
      </c>
      <c r="AA728" s="1" t="s">
        <v>2245</v>
      </c>
      <c r="AB728" s="1" t="s">
        <v>58</v>
      </c>
      <c r="AC728" s="1" t="s">
        <v>83</v>
      </c>
      <c r="AD728" s="1" t="s">
        <v>42</v>
      </c>
      <c r="AE728" s="1" t="s">
        <v>53</v>
      </c>
      <c r="AF728" s="1"/>
      <c r="AK728" s="1"/>
    </row>
    <row r="729" spans="1:37" x14ac:dyDescent="0.35">
      <c r="A729" s="1">
        <v>1267</v>
      </c>
      <c r="B729" s="1" t="str">
        <f>VLOOKUP(Table13[[#This Row],[Customer ID]],'Customer Lookup'!A:B,2,)</f>
        <v>Rosemary Branch</v>
      </c>
      <c r="C729" s="1">
        <v>89514</v>
      </c>
      <c r="D729" s="1" t="str">
        <f>_xlfn.XLOOKUP(Table13[[#This Row],[Product Sub-Category]],'Product Lookup'!A:A,'Product Lookup'!B:B)</f>
        <v>Office Machines</v>
      </c>
      <c r="E729" s="1">
        <v>2</v>
      </c>
      <c r="F729" s="4">
        <v>13.99</v>
      </c>
      <c r="G729" s="4">
        <f>Table13[[#This Row],[Unit Price]]*Table13[[#This Row],[Quantity ordered]]</f>
        <v>27.98</v>
      </c>
      <c r="H729" s="1">
        <v>0.05</v>
      </c>
      <c r="I729" s="5">
        <v>0.05</v>
      </c>
      <c r="J7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9" s="6">
        <f>Table13[[#This Row],[Total Price(Before Discount)]]*Table13[[#This Row],[Discount]]</f>
        <v>1.399</v>
      </c>
      <c r="L729" s="6">
        <f>Table13[[#This Row],[Total Price(Before Discount)]]-Table13[[#This Row],[Discount Amount]]</f>
        <v>26.581</v>
      </c>
      <c r="M729" s="6" t="str">
        <f>IF(Table13[[#This Row],[Total Price(After Discount)]]&gt;=5000, "High Order", "Low order")</f>
        <v>Low order</v>
      </c>
      <c r="N729" s="2">
        <v>42045</v>
      </c>
      <c r="O729" s="2" t="str">
        <f>TEXT(Table13[[#This Row],[Order Date]],"dddd")</f>
        <v>Tuesday</v>
      </c>
      <c r="P729" s="2" t="str">
        <f>TEXT(Table13[[#This Row],[Order Date]],"mmmm")</f>
        <v>February</v>
      </c>
      <c r="Q729" s="2" t="str">
        <f>TEXT(Table13[[#This Row],[Order Date]],"yyyy")</f>
        <v>2015</v>
      </c>
      <c r="R729" s="2" t="str">
        <f>TEXT(Table13[[#This Row],[Order Date]], "mmmm yyyy")</f>
        <v>February 2015</v>
      </c>
      <c r="S729" s="2">
        <v>42046</v>
      </c>
      <c r="T729" s="1" t="s">
        <v>41</v>
      </c>
      <c r="U729" s="1">
        <f>Table13[[#This Row],[Ship Date]]-Table13[[#This Row],[Order Date]]</f>
        <v>1</v>
      </c>
      <c r="V729" s="1" t="str">
        <f>IF(Table13[[#This Row],[Days to Ship]]&lt;=1, "Fast", IF(Table13[[#This Row],[Days to Ship]]&lt;=3, "Meduim", "High"))</f>
        <v>Fast</v>
      </c>
      <c r="W729" s="1">
        <v>33433</v>
      </c>
      <c r="X729" s="1" t="s">
        <v>32</v>
      </c>
      <c r="Y729" s="1" t="s">
        <v>567</v>
      </c>
      <c r="Z729" s="1" t="s">
        <v>242</v>
      </c>
      <c r="AA729" s="1" t="s">
        <v>2245</v>
      </c>
      <c r="AB729" s="1" t="s">
        <v>73</v>
      </c>
      <c r="AC729" s="1" t="s">
        <v>74</v>
      </c>
      <c r="AD729" s="1" t="s">
        <v>81</v>
      </c>
      <c r="AE729" s="1" t="s">
        <v>75</v>
      </c>
      <c r="AF729" s="1"/>
      <c r="AK729" s="1"/>
    </row>
    <row r="730" spans="1:37" x14ac:dyDescent="0.35">
      <c r="A730" s="1">
        <v>1267</v>
      </c>
      <c r="B730" s="1" t="str">
        <f>VLOOKUP(Table13[[#This Row],[Customer ID]],'Customer Lookup'!A:B,2,)</f>
        <v>Rosemary Branch</v>
      </c>
      <c r="C730" s="1">
        <v>89515</v>
      </c>
      <c r="D730" s="1" t="str">
        <f>_xlfn.XLOOKUP(Table13[[#This Row],[Product Sub-Category]],'Product Lookup'!A:A,'Product Lookup'!B:B)</f>
        <v>Chairs</v>
      </c>
      <c r="E730" s="1">
        <v>3</v>
      </c>
      <c r="F730" s="4">
        <v>128.24</v>
      </c>
      <c r="G730" s="4">
        <f>Table13[[#This Row],[Unit Price]]*Table13[[#This Row],[Quantity ordered]]</f>
        <v>384.72</v>
      </c>
      <c r="H730" s="1">
        <v>0.1</v>
      </c>
      <c r="I730" s="5">
        <v>0.1</v>
      </c>
      <c r="J7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0" s="6">
        <f>Table13[[#This Row],[Total Price(Before Discount)]]*Table13[[#This Row],[Discount]]</f>
        <v>38.472000000000008</v>
      </c>
      <c r="L730" s="6">
        <f>Table13[[#This Row],[Total Price(Before Discount)]]-Table13[[#This Row],[Discount Amount]]</f>
        <v>346.24800000000005</v>
      </c>
      <c r="M730" s="6" t="str">
        <f>IF(Table13[[#This Row],[Total Price(After Discount)]]&gt;=5000, "High Order", "Low order")</f>
        <v>Low order</v>
      </c>
      <c r="N730" s="2">
        <v>42136</v>
      </c>
      <c r="O730" s="2" t="str">
        <f>TEXT(Table13[[#This Row],[Order Date]],"dddd")</f>
        <v>Tuesday</v>
      </c>
      <c r="P730" s="2" t="str">
        <f>TEXT(Table13[[#This Row],[Order Date]],"mmmm")</f>
        <v>May</v>
      </c>
      <c r="Q730" s="2" t="str">
        <f>TEXT(Table13[[#This Row],[Order Date]],"yyyy")</f>
        <v>2015</v>
      </c>
      <c r="R730" s="2" t="str">
        <f>TEXT(Table13[[#This Row],[Order Date]], "mmmm yyyy")</f>
        <v>May 2015</v>
      </c>
      <c r="S730" s="2">
        <v>42137</v>
      </c>
      <c r="T730" s="1" t="s">
        <v>31</v>
      </c>
      <c r="U730" s="1">
        <f>Table13[[#This Row],[Ship Date]]-Table13[[#This Row],[Order Date]]</f>
        <v>1</v>
      </c>
      <c r="V730" s="1" t="str">
        <f>IF(Table13[[#This Row],[Days to Ship]]&lt;=1, "Fast", IF(Table13[[#This Row],[Days to Ship]]&lt;=3, "Meduim", "High"))</f>
        <v>Fast</v>
      </c>
      <c r="W730" s="1">
        <v>33433</v>
      </c>
      <c r="X730" s="1" t="s">
        <v>32</v>
      </c>
      <c r="Y730" s="1" t="s">
        <v>567</v>
      </c>
      <c r="Z730" s="1" t="s">
        <v>242</v>
      </c>
      <c r="AA730" s="1" t="s">
        <v>2245</v>
      </c>
      <c r="AB730" s="1" t="s">
        <v>34</v>
      </c>
      <c r="AC730" s="1" t="s">
        <v>35</v>
      </c>
      <c r="AD730" s="1" t="s">
        <v>81</v>
      </c>
      <c r="AE730" s="1" t="s">
        <v>75</v>
      </c>
      <c r="AF730" s="1"/>
      <c r="AK730" s="1"/>
    </row>
    <row r="731" spans="1:37" x14ac:dyDescent="0.35">
      <c r="A731" s="1">
        <v>1267</v>
      </c>
      <c r="B731" s="1" t="str">
        <f>VLOOKUP(Table13[[#This Row],[Customer ID]],'Customer Lookup'!A:B,2,)</f>
        <v>Rosemary Branch</v>
      </c>
      <c r="C731" s="1">
        <v>89515</v>
      </c>
      <c r="D731" s="1" t="str">
        <f>_xlfn.XLOOKUP(Table13[[#This Row],[Product Sub-Category]],'Product Lookup'!A:A,'Product Lookup'!B:B)</f>
        <v>Computer Peripherals</v>
      </c>
      <c r="E731" s="1">
        <v>11</v>
      </c>
      <c r="F731" s="4">
        <v>5.98</v>
      </c>
      <c r="G731" s="4">
        <f>Table13[[#This Row],[Unit Price]]*Table13[[#This Row],[Quantity ordered]]</f>
        <v>65.78</v>
      </c>
      <c r="H731" s="1">
        <v>0.05</v>
      </c>
      <c r="I731" s="5">
        <v>0.05</v>
      </c>
      <c r="J7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1" s="6">
        <f>Table13[[#This Row],[Total Price(Before Discount)]]*Table13[[#This Row],[Discount]]</f>
        <v>3.2890000000000001</v>
      </c>
      <c r="L731" s="6">
        <f>Table13[[#This Row],[Total Price(Before Discount)]]-Table13[[#This Row],[Discount Amount]]</f>
        <v>62.491</v>
      </c>
      <c r="M731" s="6" t="str">
        <f>IF(Table13[[#This Row],[Total Price(After Discount)]]&gt;=5000, "High Order", "Low order")</f>
        <v>Low order</v>
      </c>
      <c r="N731" s="2">
        <v>42136</v>
      </c>
      <c r="O731" s="2" t="str">
        <f>TEXT(Table13[[#This Row],[Order Date]],"dddd")</f>
        <v>Tuesday</v>
      </c>
      <c r="P731" s="2" t="str">
        <f>TEXT(Table13[[#This Row],[Order Date]],"mmmm")</f>
        <v>May</v>
      </c>
      <c r="Q731" s="2" t="str">
        <f>TEXT(Table13[[#This Row],[Order Date]],"yyyy")</f>
        <v>2015</v>
      </c>
      <c r="R731" s="2" t="str">
        <f>TEXT(Table13[[#This Row],[Order Date]], "mmmm yyyy")</f>
        <v>May 2015</v>
      </c>
      <c r="S731" s="2">
        <v>42138</v>
      </c>
      <c r="T731" s="1" t="s">
        <v>31</v>
      </c>
      <c r="U731" s="1">
        <f>Table13[[#This Row],[Ship Date]]-Table13[[#This Row],[Order Date]]</f>
        <v>2</v>
      </c>
      <c r="V731" s="1" t="str">
        <f>IF(Table13[[#This Row],[Days to Ship]]&lt;=1, "Fast", IF(Table13[[#This Row],[Days to Ship]]&lt;=3, "Meduim", "High"))</f>
        <v>Meduim</v>
      </c>
      <c r="W731" s="1">
        <v>33433</v>
      </c>
      <c r="X731" s="1" t="s">
        <v>32</v>
      </c>
      <c r="Y731" s="1" t="s">
        <v>567</v>
      </c>
      <c r="Z731" s="1" t="s">
        <v>242</v>
      </c>
      <c r="AA731" s="1" t="s">
        <v>1097</v>
      </c>
      <c r="AB731" s="1" t="s">
        <v>73</v>
      </c>
      <c r="AC731" s="1" t="s">
        <v>144</v>
      </c>
      <c r="AD731" s="1" t="s">
        <v>81</v>
      </c>
      <c r="AE731" s="1" t="s">
        <v>44</v>
      </c>
      <c r="AF731" s="1"/>
      <c r="AK731" s="1"/>
    </row>
    <row r="732" spans="1:37" x14ac:dyDescent="0.35">
      <c r="A732" s="1">
        <v>1271</v>
      </c>
      <c r="B732" s="1" t="str">
        <f>VLOOKUP(Table13[[#This Row],[Customer ID]],'Customer Lookup'!A:B,2,)</f>
        <v>Joanne Church</v>
      </c>
      <c r="C732" s="1">
        <v>88410</v>
      </c>
      <c r="D732" s="1" t="str">
        <f>_xlfn.XLOOKUP(Table13[[#This Row],[Product Sub-Category]],'Product Lookup'!A:A,'Product Lookup'!B:B)</f>
        <v>Telephones</v>
      </c>
      <c r="E732" s="1">
        <v>8</v>
      </c>
      <c r="F732" s="4">
        <v>125.99</v>
      </c>
      <c r="G732" s="4">
        <f>Table13[[#This Row],[Unit Price]]*Table13[[#This Row],[Quantity ordered]]</f>
        <v>1007.92</v>
      </c>
      <c r="H732" s="1">
        <v>0.1</v>
      </c>
      <c r="I732" s="5">
        <v>0.1</v>
      </c>
      <c r="J7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2" s="6">
        <f>Table13[[#This Row],[Total Price(Before Discount)]]*Table13[[#This Row],[Discount]]</f>
        <v>100.792</v>
      </c>
      <c r="L732" s="6">
        <f>Table13[[#This Row],[Total Price(Before Discount)]]-Table13[[#This Row],[Discount Amount]]</f>
        <v>907.12799999999993</v>
      </c>
      <c r="M732" s="6" t="str">
        <f>IF(Table13[[#This Row],[Total Price(After Discount)]]&gt;=5000, "High Order", "Low order")</f>
        <v>Low order</v>
      </c>
      <c r="N732" s="2">
        <v>42103</v>
      </c>
      <c r="O732" s="2" t="str">
        <f>TEXT(Table13[[#This Row],[Order Date]],"dddd")</f>
        <v>Thursday</v>
      </c>
      <c r="P732" s="2" t="str">
        <f>TEXT(Table13[[#This Row],[Order Date]],"mmmm")</f>
        <v>April</v>
      </c>
      <c r="Q732" s="2" t="str">
        <f>TEXT(Table13[[#This Row],[Order Date]],"yyyy")</f>
        <v>2015</v>
      </c>
      <c r="R732" s="2" t="str">
        <f>TEXT(Table13[[#This Row],[Order Date]], "mmmm yyyy")</f>
        <v>April 2015</v>
      </c>
      <c r="S732" s="2">
        <v>42104</v>
      </c>
      <c r="T732" s="1" t="s">
        <v>50</v>
      </c>
      <c r="U732" s="1">
        <f>Table13[[#This Row],[Ship Date]]-Table13[[#This Row],[Order Date]]</f>
        <v>1</v>
      </c>
      <c r="V732" s="1" t="str">
        <f>IF(Table13[[#This Row],[Days to Ship]]&lt;=1, "Fast", IF(Table13[[#This Row],[Days to Ship]]&lt;=3, "Meduim", "High"))</f>
        <v>Fast</v>
      </c>
      <c r="W732" s="1">
        <v>91941</v>
      </c>
      <c r="X732" s="1" t="s">
        <v>32</v>
      </c>
      <c r="Y732" s="1" t="s">
        <v>568</v>
      </c>
      <c r="Z732" s="1" t="s">
        <v>37</v>
      </c>
      <c r="AA732" s="1" t="s">
        <v>1097</v>
      </c>
      <c r="AB732" s="1" t="s">
        <v>73</v>
      </c>
      <c r="AC732" s="1" t="s">
        <v>2234</v>
      </c>
      <c r="AD732" s="1" t="s">
        <v>81</v>
      </c>
      <c r="AE732" s="1" t="s">
        <v>53</v>
      </c>
      <c r="AF732" s="1"/>
      <c r="AK732" s="1"/>
    </row>
    <row r="733" spans="1:37" x14ac:dyDescent="0.35">
      <c r="A733" s="1">
        <v>1271</v>
      </c>
      <c r="B733" s="1" t="str">
        <f>VLOOKUP(Table13[[#This Row],[Customer ID]],'Customer Lookup'!A:B,2,)</f>
        <v>Joanne Church</v>
      </c>
      <c r="C733" s="1">
        <v>88411</v>
      </c>
      <c r="D733" s="1" t="str">
        <f>_xlfn.XLOOKUP(Table13[[#This Row],[Product Sub-Category]],'Product Lookup'!A:A,'Product Lookup'!B:B)</f>
        <v>Furnishings</v>
      </c>
      <c r="E733" s="1">
        <v>7</v>
      </c>
      <c r="F733" s="4">
        <v>34.229999999999997</v>
      </c>
      <c r="G733" s="4">
        <f>Table13[[#This Row],[Unit Price]]*Table13[[#This Row],[Quantity ordered]]</f>
        <v>239.60999999999999</v>
      </c>
      <c r="H733" s="1">
        <v>0.05</v>
      </c>
      <c r="I733" s="5">
        <v>0.05</v>
      </c>
      <c r="J7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3" s="6">
        <f>Table13[[#This Row],[Total Price(Before Discount)]]*Table13[[#This Row],[Discount]]</f>
        <v>11.980499999999999</v>
      </c>
      <c r="L733" s="6">
        <f>Table13[[#This Row],[Total Price(Before Discount)]]-Table13[[#This Row],[Discount Amount]]</f>
        <v>227.62949999999998</v>
      </c>
      <c r="M733" s="6" t="str">
        <f>IF(Table13[[#This Row],[Total Price(After Discount)]]&gt;=5000, "High Order", "Low order")</f>
        <v>Low order</v>
      </c>
      <c r="N733" s="2">
        <v>42125</v>
      </c>
      <c r="O733" s="2" t="str">
        <f>TEXT(Table13[[#This Row],[Order Date]],"dddd")</f>
        <v>Friday</v>
      </c>
      <c r="P733" s="2" t="str">
        <f>TEXT(Table13[[#This Row],[Order Date]],"mmmm")</f>
        <v>May</v>
      </c>
      <c r="Q733" s="2" t="str">
        <f>TEXT(Table13[[#This Row],[Order Date]],"yyyy")</f>
        <v>2015</v>
      </c>
      <c r="R733" s="2" t="str">
        <f>TEXT(Table13[[#This Row],[Order Date]], "mmmm yyyy")</f>
        <v>May 2015</v>
      </c>
      <c r="S733" s="2">
        <v>42130</v>
      </c>
      <c r="T733" s="1" t="s">
        <v>98</v>
      </c>
      <c r="U733" s="1">
        <f>Table13[[#This Row],[Ship Date]]-Table13[[#This Row],[Order Date]]</f>
        <v>5</v>
      </c>
      <c r="V733" s="1" t="str">
        <f>IF(Table13[[#This Row],[Days to Ship]]&lt;=1, "Fast", IF(Table13[[#This Row],[Days to Ship]]&lt;=3, "Meduim", "High"))</f>
        <v>High</v>
      </c>
      <c r="W733" s="1">
        <v>91941</v>
      </c>
      <c r="X733" s="1" t="s">
        <v>32</v>
      </c>
      <c r="Y733" s="1" t="s">
        <v>568</v>
      </c>
      <c r="Z733" s="1" t="s">
        <v>37</v>
      </c>
      <c r="AA733" s="1" t="s">
        <v>2244</v>
      </c>
      <c r="AB733" s="1" t="s">
        <v>34</v>
      </c>
      <c r="AC733" s="1" t="s">
        <v>52</v>
      </c>
      <c r="AD733" s="1" t="s">
        <v>81</v>
      </c>
      <c r="AE733" s="1" t="s">
        <v>53</v>
      </c>
      <c r="AF733" s="1"/>
      <c r="AK733" s="1"/>
    </row>
    <row r="734" spans="1:37" x14ac:dyDescent="0.35">
      <c r="A734" s="1">
        <v>1279</v>
      </c>
      <c r="B734" s="1" t="str">
        <f>VLOOKUP(Table13[[#This Row],[Customer ID]],'Customer Lookup'!A:B,2,)</f>
        <v>Josephine Rao</v>
      </c>
      <c r="C734" s="1">
        <v>90114</v>
      </c>
      <c r="D734" s="1" t="str">
        <f>_xlfn.XLOOKUP(Table13[[#This Row],[Product Sub-Category]],'Product Lookup'!A:A,'Product Lookup'!B:B)</f>
        <v>Binders</v>
      </c>
      <c r="E734" s="1">
        <v>2</v>
      </c>
      <c r="F734" s="4">
        <v>40.98</v>
      </c>
      <c r="G734" s="4">
        <f>Table13[[#This Row],[Unit Price]]*Table13[[#This Row],[Quantity ordered]]</f>
        <v>81.96</v>
      </c>
      <c r="H734" s="1">
        <v>0.05</v>
      </c>
      <c r="I734" s="5">
        <v>0.05</v>
      </c>
      <c r="J7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4" s="6">
        <f>Table13[[#This Row],[Total Price(Before Discount)]]*Table13[[#This Row],[Discount]]</f>
        <v>4.0979999999999999</v>
      </c>
      <c r="L734" s="6">
        <f>Table13[[#This Row],[Total Price(Before Discount)]]-Table13[[#This Row],[Discount Amount]]</f>
        <v>77.861999999999995</v>
      </c>
      <c r="M734" s="6" t="str">
        <f>IF(Table13[[#This Row],[Total Price(After Discount)]]&gt;=5000, "High Order", "Low order")</f>
        <v>Low order</v>
      </c>
      <c r="N734" s="2">
        <v>42064</v>
      </c>
      <c r="O734" s="2" t="str">
        <f>TEXT(Table13[[#This Row],[Order Date]],"dddd")</f>
        <v>Sunday</v>
      </c>
      <c r="P734" s="2" t="str">
        <f>TEXT(Table13[[#This Row],[Order Date]],"mmmm")</f>
        <v>March</v>
      </c>
      <c r="Q734" s="2" t="str">
        <f>TEXT(Table13[[#This Row],[Order Date]],"yyyy")</f>
        <v>2015</v>
      </c>
      <c r="R734" s="2" t="str">
        <f>TEXT(Table13[[#This Row],[Order Date]], "mmmm yyyy")</f>
        <v>March 2015</v>
      </c>
      <c r="S734" s="2">
        <v>42065</v>
      </c>
      <c r="T734" s="1" t="s">
        <v>41</v>
      </c>
      <c r="U734" s="1">
        <f>Table13[[#This Row],[Ship Date]]-Table13[[#This Row],[Order Date]]</f>
        <v>1</v>
      </c>
      <c r="V734" s="1" t="str">
        <f>IF(Table13[[#This Row],[Days to Ship]]&lt;=1, "Fast", IF(Table13[[#This Row],[Days to Ship]]&lt;=3, "Meduim", "High"))</f>
        <v>Fast</v>
      </c>
      <c r="W734" s="1">
        <v>46324</v>
      </c>
      <c r="X734" s="1" t="s">
        <v>32</v>
      </c>
      <c r="Y734" s="1" t="s">
        <v>569</v>
      </c>
      <c r="Z734" s="1" t="s">
        <v>376</v>
      </c>
      <c r="AA734" s="1" t="s">
        <v>2244</v>
      </c>
      <c r="AB734" s="1" t="s">
        <v>58</v>
      </c>
      <c r="AC734" s="1" t="s">
        <v>2236</v>
      </c>
      <c r="AD734" s="1" t="s">
        <v>81</v>
      </c>
      <c r="AE734" s="1" t="s">
        <v>53</v>
      </c>
      <c r="AF734" s="1"/>
      <c r="AK734" s="1"/>
    </row>
    <row r="735" spans="1:37" x14ac:dyDescent="0.35">
      <c r="A735" s="1">
        <v>1279</v>
      </c>
      <c r="B735" s="1" t="str">
        <f>VLOOKUP(Table13[[#This Row],[Customer ID]],'Customer Lookup'!A:B,2,)</f>
        <v>Josephine Rao</v>
      </c>
      <c r="C735" s="1">
        <v>90115</v>
      </c>
      <c r="D735" s="1" t="str">
        <f>_xlfn.XLOOKUP(Table13[[#This Row],[Product Sub-Category]],'Product Lookup'!A:A,'Product Lookup'!B:B)</f>
        <v>Office Machines</v>
      </c>
      <c r="E735" s="1">
        <v>5</v>
      </c>
      <c r="F735" s="4">
        <v>442.14</v>
      </c>
      <c r="G735" s="4">
        <f>Table13[[#This Row],[Unit Price]]*Table13[[#This Row],[Quantity ordered]]</f>
        <v>2210.6999999999998</v>
      </c>
      <c r="H735" s="1">
        <v>0.1</v>
      </c>
      <c r="I735" s="5">
        <v>0.1</v>
      </c>
      <c r="J7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5" s="6">
        <f>Table13[[#This Row],[Total Price(Before Discount)]]*Table13[[#This Row],[Discount]]</f>
        <v>221.07</v>
      </c>
      <c r="L735" s="6">
        <f>Table13[[#This Row],[Total Price(Before Discount)]]-Table13[[#This Row],[Discount Amount]]</f>
        <v>1989.6299999999999</v>
      </c>
      <c r="M735" s="6" t="str">
        <f>IF(Table13[[#This Row],[Total Price(After Discount)]]&gt;=5000, "High Order", "Low order")</f>
        <v>Low order</v>
      </c>
      <c r="N735" s="2">
        <v>42068</v>
      </c>
      <c r="O735" s="2" t="str">
        <f>TEXT(Table13[[#This Row],[Order Date]],"dddd")</f>
        <v>Thursday</v>
      </c>
      <c r="P735" s="2" t="str">
        <f>TEXT(Table13[[#This Row],[Order Date]],"mmmm")</f>
        <v>March</v>
      </c>
      <c r="Q735" s="2" t="str">
        <f>TEXT(Table13[[#This Row],[Order Date]],"yyyy")</f>
        <v>2015</v>
      </c>
      <c r="R735" s="2" t="str">
        <f>TEXT(Table13[[#This Row],[Order Date]], "mmmm yyyy")</f>
        <v>March 2015</v>
      </c>
      <c r="S735" s="2">
        <v>42068</v>
      </c>
      <c r="T735" s="1" t="s">
        <v>31</v>
      </c>
      <c r="U735" s="1">
        <f>Table13[[#This Row],[Ship Date]]-Table13[[#This Row],[Order Date]]</f>
        <v>0</v>
      </c>
      <c r="V735" s="1" t="str">
        <f>IF(Table13[[#This Row],[Days to Ship]]&lt;=1, "Fast", IF(Table13[[#This Row],[Days to Ship]]&lt;=3, "Meduim", "High"))</f>
        <v>Fast</v>
      </c>
      <c r="W735" s="1">
        <v>46324</v>
      </c>
      <c r="X735" s="1" t="s">
        <v>22</v>
      </c>
      <c r="Y735" s="1" t="s">
        <v>569</v>
      </c>
      <c r="Z735" s="1" t="s">
        <v>376</v>
      </c>
      <c r="AA735" s="1" t="s">
        <v>1097</v>
      </c>
      <c r="AB735" s="1" t="s">
        <v>73</v>
      </c>
      <c r="AC735" s="1" t="s">
        <v>74</v>
      </c>
      <c r="AD735" s="1" t="s">
        <v>81</v>
      </c>
      <c r="AE735" s="1" t="s">
        <v>36</v>
      </c>
      <c r="AF735" s="1"/>
      <c r="AK735" s="1"/>
    </row>
    <row r="736" spans="1:37" x14ac:dyDescent="0.35">
      <c r="A736" s="1">
        <v>1280</v>
      </c>
      <c r="B736" s="1" t="str">
        <f>VLOOKUP(Table13[[#This Row],[Customer ID]],'Customer Lookup'!A:B,2,)</f>
        <v>Harold Albright</v>
      </c>
      <c r="C736" s="1">
        <v>19042</v>
      </c>
      <c r="D736" s="1" t="str">
        <f>_xlfn.XLOOKUP(Table13[[#This Row],[Product Sub-Category]],'Product Lookup'!A:A,'Product Lookup'!B:B)</f>
        <v>Binders</v>
      </c>
      <c r="E736" s="1">
        <v>8</v>
      </c>
      <c r="F736" s="4">
        <v>40.98</v>
      </c>
      <c r="G736" s="4">
        <f>Table13[[#This Row],[Unit Price]]*Table13[[#This Row],[Quantity ordered]]</f>
        <v>327.84</v>
      </c>
      <c r="H736" s="1">
        <v>0.05</v>
      </c>
      <c r="I736" s="5">
        <v>0.05</v>
      </c>
      <c r="J7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6" s="6">
        <f>Table13[[#This Row],[Total Price(Before Discount)]]*Table13[[#This Row],[Discount]]</f>
        <v>16.391999999999999</v>
      </c>
      <c r="L736" s="6">
        <f>Table13[[#This Row],[Total Price(Before Discount)]]-Table13[[#This Row],[Discount Amount]]</f>
        <v>311.44799999999998</v>
      </c>
      <c r="M736" s="6" t="str">
        <f>IF(Table13[[#This Row],[Total Price(After Discount)]]&gt;=5000, "High Order", "Low order")</f>
        <v>Low order</v>
      </c>
      <c r="N736" s="2">
        <v>42064</v>
      </c>
      <c r="O736" s="2" t="str">
        <f>TEXT(Table13[[#This Row],[Order Date]],"dddd")</f>
        <v>Sunday</v>
      </c>
      <c r="P736" s="2" t="str">
        <f>TEXT(Table13[[#This Row],[Order Date]],"mmmm")</f>
        <v>March</v>
      </c>
      <c r="Q736" s="2" t="str">
        <f>TEXT(Table13[[#This Row],[Order Date]],"yyyy")</f>
        <v>2015</v>
      </c>
      <c r="R736" s="2" t="str">
        <f>TEXT(Table13[[#This Row],[Order Date]], "mmmm yyyy")</f>
        <v>March 2015</v>
      </c>
      <c r="S736" s="2">
        <v>42065</v>
      </c>
      <c r="T736" s="1" t="s">
        <v>41</v>
      </c>
      <c r="U736" s="1">
        <f>Table13[[#This Row],[Ship Date]]-Table13[[#This Row],[Order Date]]</f>
        <v>1</v>
      </c>
      <c r="V736" s="1" t="str">
        <f>IF(Table13[[#This Row],[Days to Ship]]&lt;=1, "Fast", IF(Table13[[#This Row],[Days to Ship]]&lt;=3, "Meduim", "High"))</f>
        <v>Fast</v>
      </c>
      <c r="W736" s="1">
        <v>98119</v>
      </c>
      <c r="X736" s="1" t="s">
        <v>32</v>
      </c>
      <c r="Y736" s="1" t="s">
        <v>160</v>
      </c>
      <c r="Z736" s="1" t="s">
        <v>29</v>
      </c>
      <c r="AA736" s="1" t="s">
        <v>2244</v>
      </c>
      <c r="AB736" s="1" t="s">
        <v>58</v>
      </c>
      <c r="AC736" s="1" t="s">
        <v>2236</v>
      </c>
      <c r="AD736" s="1" t="s">
        <v>81</v>
      </c>
      <c r="AE736" s="1" t="s">
        <v>53</v>
      </c>
      <c r="AF736" s="1"/>
      <c r="AK736" s="1"/>
    </row>
    <row r="737" spans="1:37" x14ac:dyDescent="0.35">
      <c r="A737" s="1">
        <v>1281</v>
      </c>
      <c r="B737" s="1" t="str">
        <f>VLOOKUP(Table13[[#This Row],[Customer ID]],'Customer Lookup'!A:B,2,)</f>
        <v>Pauline Denton</v>
      </c>
      <c r="C737" s="1">
        <v>89112</v>
      </c>
      <c r="D737" s="1" t="str">
        <f>_xlfn.XLOOKUP(Table13[[#This Row],[Product Sub-Category]],'Product Lookup'!A:A,'Product Lookup'!B:B)</f>
        <v>Chairs</v>
      </c>
      <c r="E737" s="1">
        <v>8</v>
      </c>
      <c r="F737" s="4">
        <v>238.4</v>
      </c>
      <c r="G737" s="4">
        <f>Table13[[#This Row],[Unit Price]]*Table13[[#This Row],[Quantity ordered]]</f>
        <v>1907.2</v>
      </c>
      <c r="H737" s="1">
        <v>0.1</v>
      </c>
      <c r="I737" s="5">
        <v>0.1</v>
      </c>
      <c r="J7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7" s="6">
        <f>Table13[[#This Row],[Total Price(Before Discount)]]*Table13[[#This Row],[Discount]]</f>
        <v>190.72000000000003</v>
      </c>
      <c r="L737" s="6">
        <f>Table13[[#This Row],[Total Price(Before Discount)]]-Table13[[#This Row],[Discount Amount]]</f>
        <v>1716.48</v>
      </c>
      <c r="M737" s="6" t="str">
        <f>IF(Table13[[#This Row],[Total Price(After Discount)]]&gt;=5000, "High Order", "Low order")</f>
        <v>Low order</v>
      </c>
      <c r="N737" s="2">
        <v>42028</v>
      </c>
      <c r="O737" s="2" t="str">
        <f>TEXT(Table13[[#This Row],[Order Date]],"dddd")</f>
        <v>Saturday</v>
      </c>
      <c r="P737" s="2" t="str">
        <f>TEXT(Table13[[#This Row],[Order Date]],"mmmm")</f>
        <v>January</v>
      </c>
      <c r="Q737" s="2" t="str">
        <f>TEXT(Table13[[#This Row],[Order Date]],"yyyy")</f>
        <v>2015</v>
      </c>
      <c r="R737" s="2" t="str">
        <f>TEXT(Table13[[#This Row],[Order Date]], "mmmm yyyy")</f>
        <v>January 2015</v>
      </c>
      <c r="S737" s="2">
        <v>42030</v>
      </c>
      <c r="T737" s="1" t="s">
        <v>98</v>
      </c>
      <c r="U737" s="1">
        <f>Table13[[#This Row],[Ship Date]]-Table13[[#This Row],[Order Date]]</f>
        <v>2</v>
      </c>
      <c r="V737" s="1" t="str">
        <f>IF(Table13[[#This Row],[Days to Ship]]&lt;=1, "Fast", IF(Table13[[#This Row],[Days to Ship]]&lt;=3, "Meduim", "High"))</f>
        <v>Meduim</v>
      </c>
      <c r="W737" s="1">
        <v>47591</v>
      </c>
      <c r="X737" s="1" t="s">
        <v>32</v>
      </c>
      <c r="Y737" s="1" t="s">
        <v>570</v>
      </c>
      <c r="Z737" s="1" t="s">
        <v>376</v>
      </c>
      <c r="AA737" s="1" t="s">
        <v>2244</v>
      </c>
      <c r="AB737" s="1" t="s">
        <v>34</v>
      </c>
      <c r="AC737" s="1" t="s">
        <v>35</v>
      </c>
      <c r="AD737" s="1" t="s">
        <v>51</v>
      </c>
      <c r="AE737" s="1" t="s">
        <v>178</v>
      </c>
      <c r="AF737" s="1"/>
      <c r="AK737" s="1"/>
    </row>
    <row r="738" spans="1:37" x14ac:dyDescent="0.35">
      <c r="A738" s="1">
        <v>1281</v>
      </c>
      <c r="B738" s="1" t="str">
        <f>VLOOKUP(Table13[[#This Row],[Customer ID]],'Customer Lookup'!A:B,2,)</f>
        <v>Pauline Denton</v>
      </c>
      <c r="C738" s="1">
        <v>89112</v>
      </c>
      <c r="D738" s="1" t="str">
        <f>_xlfn.XLOOKUP(Table13[[#This Row],[Product Sub-Category]],'Product Lookup'!A:A,'Product Lookup'!B:B)</f>
        <v>Copiers</v>
      </c>
      <c r="E738" s="1">
        <v>5</v>
      </c>
      <c r="F738" s="4">
        <v>199.99</v>
      </c>
      <c r="G738" s="4">
        <f>Table13[[#This Row],[Unit Price]]*Table13[[#This Row],[Quantity ordered]]</f>
        <v>999.95</v>
      </c>
      <c r="H738" s="1">
        <v>0.1</v>
      </c>
      <c r="I738" s="5">
        <v>0.1</v>
      </c>
      <c r="J7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8" s="6">
        <f>Table13[[#This Row],[Total Price(Before Discount)]]*Table13[[#This Row],[Discount]]</f>
        <v>99.995000000000005</v>
      </c>
      <c r="L738" s="6">
        <f>Table13[[#This Row],[Total Price(Before Discount)]]-Table13[[#This Row],[Discount Amount]]</f>
        <v>899.95500000000004</v>
      </c>
      <c r="M738" s="6" t="str">
        <f>IF(Table13[[#This Row],[Total Price(After Discount)]]&gt;=5000, "High Order", "Low order")</f>
        <v>Low order</v>
      </c>
      <c r="N738" s="2">
        <v>42028</v>
      </c>
      <c r="O738" s="2" t="str">
        <f>TEXT(Table13[[#This Row],[Order Date]],"dddd")</f>
        <v>Saturday</v>
      </c>
      <c r="P738" s="2" t="str">
        <f>TEXT(Table13[[#This Row],[Order Date]],"mmmm")</f>
        <v>January</v>
      </c>
      <c r="Q738" s="2" t="str">
        <f>TEXT(Table13[[#This Row],[Order Date]],"yyyy")</f>
        <v>2015</v>
      </c>
      <c r="R738" s="2" t="str">
        <f>TEXT(Table13[[#This Row],[Order Date]], "mmmm yyyy")</f>
        <v>January 2015</v>
      </c>
      <c r="S738" s="2">
        <v>42030</v>
      </c>
      <c r="T738" s="1" t="s">
        <v>98</v>
      </c>
      <c r="U738" s="1">
        <f>Table13[[#This Row],[Ship Date]]-Table13[[#This Row],[Order Date]]</f>
        <v>2</v>
      </c>
      <c r="V738" s="1" t="str">
        <f>IF(Table13[[#This Row],[Days to Ship]]&lt;=1, "Fast", IF(Table13[[#This Row],[Days to Ship]]&lt;=3, "Meduim", "High"))</f>
        <v>Meduim</v>
      </c>
      <c r="W738" s="1">
        <v>47591</v>
      </c>
      <c r="X738" s="1" t="s">
        <v>22</v>
      </c>
      <c r="Y738" s="1" t="s">
        <v>570</v>
      </c>
      <c r="Z738" s="1" t="s">
        <v>376</v>
      </c>
      <c r="AA738" s="1" t="s">
        <v>2243</v>
      </c>
      <c r="AB738" s="1" t="s">
        <v>73</v>
      </c>
      <c r="AC738" s="1" t="s">
        <v>2241</v>
      </c>
      <c r="AD738" s="1" t="s">
        <v>51</v>
      </c>
      <c r="AE738" s="1" t="s">
        <v>178</v>
      </c>
      <c r="AF738" s="1"/>
      <c r="AK738" s="1"/>
    </row>
    <row r="739" spans="1:37" x14ac:dyDescent="0.35">
      <c r="A739" s="1">
        <v>1282</v>
      </c>
      <c r="B739" s="1" t="str">
        <f>VLOOKUP(Table13[[#This Row],[Customer ID]],'Customer Lookup'!A:B,2,)</f>
        <v>Dana Sharpe</v>
      </c>
      <c r="C739" s="1">
        <v>29319</v>
      </c>
      <c r="D739" s="1" t="str">
        <f>_xlfn.XLOOKUP(Table13[[#This Row],[Product Sub-Category]],'Product Lookup'!A:A,'Product Lookup'!B:B)</f>
        <v>Chairs</v>
      </c>
      <c r="E739" s="1">
        <v>30</v>
      </c>
      <c r="F739" s="4">
        <v>238.4</v>
      </c>
      <c r="G739" s="4">
        <f>Table13[[#This Row],[Unit Price]]*Table13[[#This Row],[Quantity ordered]]</f>
        <v>7152</v>
      </c>
      <c r="H739" s="1">
        <v>0.1</v>
      </c>
      <c r="I739" s="5">
        <v>0.1</v>
      </c>
      <c r="J7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9" s="6">
        <f>Table13[[#This Row],[Total Price(Before Discount)]]*Table13[[#This Row],[Discount]]</f>
        <v>715.2</v>
      </c>
      <c r="L739" s="6">
        <f>Table13[[#This Row],[Total Price(Before Discount)]]-Table13[[#This Row],[Discount Amount]]</f>
        <v>6436.8</v>
      </c>
      <c r="M739" s="6" t="str">
        <f>IF(Table13[[#This Row],[Total Price(After Discount)]]&gt;=5000, "High Order", "Low order")</f>
        <v>High Order</v>
      </c>
      <c r="N739" s="2">
        <v>42028</v>
      </c>
      <c r="O739" s="2" t="str">
        <f>TEXT(Table13[[#This Row],[Order Date]],"dddd")</f>
        <v>Saturday</v>
      </c>
      <c r="P739" s="2" t="str">
        <f>TEXT(Table13[[#This Row],[Order Date]],"mmmm")</f>
        <v>January</v>
      </c>
      <c r="Q739" s="2" t="str">
        <f>TEXT(Table13[[#This Row],[Order Date]],"yyyy")</f>
        <v>2015</v>
      </c>
      <c r="R739" s="2" t="str">
        <f>TEXT(Table13[[#This Row],[Order Date]], "mmmm yyyy")</f>
        <v>January 2015</v>
      </c>
      <c r="S739" s="2">
        <v>42030</v>
      </c>
      <c r="T739" s="1" t="s">
        <v>98</v>
      </c>
      <c r="U739" s="1">
        <f>Table13[[#This Row],[Ship Date]]-Table13[[#This Row],[Order Date]]</f>
        <v>2</v>
      </c>
      <c r="V739" s="1" t="str">
        <f>IF(Table13[[#This Row],[Days to Ship]]&lt;=1, "Fast", IF(Table13[[#This Row],[Days to Ship]]&lt;=3, "Meduim", "High"))</f>
        <v>Meduim</v>
      </c>
      <c r="W739" s="1">
        <v>19134</v>
      </c>
      <c r="X739" s="1" t="s">
        <v>32</v>
      </c>
      <c r="Y739" s="1" t="s">
        <v>555</v>
      </c>
      <c r="Z739" s="1" t="s">
        <v>174</v>
      </c>
      <c r="AA739" s="1" t="s">
        <v>2243</v>
      </c>
      <c r="AB739" s="1" t="s">
        <v>34</v>
      </c>
      <c r="AC739" s="1" t="s">
        <v>35</v>
      </c>
      <c r="AD739" s="1" t="s">
        <v>51</v>
      </c>
      <c r="AE739" s="1" t="s">
        <v>178</v>
      </c>
      <c r="AF739" s="1"/>
      <c r="AK739" s="1"/>
    </row>
    <row r="740" spans="1:37" x14ac:dyDescent="0.35">
      <c r="A740" s="1">
        <v>1282</v>
      </c>
      <c r="B740" s="1" t="str">
        <f>VLOOKUP(Table13[[#This Row],[Customer ID]],'Customer Lookup'!A:B,2,)</f>
        <v>Dana Sharpe</v>
      </c>
      <c r="C740" s="1">
        <v>29319</v>
      </c>
      <c r="D740" s="1" t="str">
        <f>_xlfn.XLOOKUP(Table13[[#This Row],[Product Sub-Category]],'Product Lookup'!A:A,'Product Lookup'!B:B)</f>
        <v>Copiers</v>
      </c>
      <c r="E740" s="1">
        <v>21</v>
      </c>
      <c r="F740" s="4">
        <v>199.99</v>
      </c>
      <c r="G740" s="4">
        <f>Table13[[#This Row],[Unit Price]]*Table13[[#This Row],[Quantity ordered]]</f>
        <v>4199.79</v>
      </c>
      <c r="H740" s="1">
        <v>0.1</v>
      </c>
      <c r="I740" s="5">
        <v>0.1</v>
      </c>
      <c r="J7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40" s="6">
        <f>Table13[[#This Row],[Total Price(Before Discount)]]*Table13[[#This Row],[Discount]]</f>
        <v>419.97900000000004</v>
      </c>
      <c r="L740" s="6">
        <f>Table13[[#This Row],[Total Price(Before Discount)]]-Table13[[#This Row],[Discount Amount]]</f>
        <v>3779.8109999999997</v>
      </c>
      <c r="M740" s="6" t="str">
        <f>IF(Table13[[#This Row],[Total Price(After Discount)]]&gt;=5000, "High Order", "Low order")</f>
        <v>Low order</v>
      </c>
      <c r="N740" s="2">
        <v>42028</v>
      </c>
      <c r="O740" s="2" t="str">
        <f>TEXT(Table13[[#This Row],[Order Date]],"dddd")</f>
        <v>Saturday</v>
      </c>
      <c r="P740" s="2" t="str">
        <f>TEXT(Table13[[#This Row],[Order Date]],"mmmm")</f>
        <v>January</v>
      </c>
      <c r="Q740" s="2" t="str">
        <f>TEXT(Table13[[#This Row],[Order Date]],"yyyy")</f>
        <v>2015</v>
      </c>
      <c r="R740" s="2" t="str">
        <f>TEXT(Table13[[#This Row],[Order Date]], "mmmm yyyy")</f>
        <v>January 2015</v>
      </c>
      <c r="S740" s="2">
        <v>42030</v>
      </c>
      <c r="T740" s="1" t="s">
        <v>98</v>
      </c>
      <c r="U740" s="1">
        <f>Table13[[#This Row],[Ship Date]]-Table13[[#This Row],[Order Date]]</f>
        <v>2</v>
      </c>
      <c r="V740" s="1" t="str">
        <f>IF(Table13[[#This Row],[Days to Ship]]&lt;=1, "Fast", IF(Table13[[#This Row],[Days to Ship]]&lt;=3, "Meduim", "High"))</f>
        <v>Meduim</v>
      </c>
      <c r="W740" s="1">
        <v>19134</v>
      </c>
      <c r="X740" s="1" t="s">
        <v>22</v>
      </c>
      <c r="Y740" s="1" t="s">
        <v>555</v>
      </c>
      <c r="Z740" s="1" t="s">
        <v>174</v>
      </c>
      <c r="AA740" s="1" t="s">
        <v>2244</v>
      </c>
      <c r="AB740" s="1" t="s">
        <v>73</v>
      </c>
      <c r="AC740" s="1" t="s">
        <v>2241</v>
      </c>
      <c r="AD740" s="1" t="s">
        <v>51</v>
      </c>
      <c r="AE740" s="1" t="s">
        <v>178</v>
      </c>
      <c r="AF740" s="1"/>
      <c r="AK740" s="1"/>
    </row>
    <row r="741" spans="1:37" x14ac:dyDescent="0.35">
      <c r="A741" s="1">
        <v>1298</v>
      </c>
      <c r="B741" s="1" t="str">
        <f>VLOOKUP(Table13[[#This Row],[Customer ID]],'Customer Lookup'!A:B,2,)</f>
        <v>Herbert Beard</v>
      </c>
      <c r="C741" s="1">
        <v>90662</v>
      </c>
      <c r="D741" s="1" t="str">
        <f>_xlfn.XLOOKUP(Table13[[#This Row],[Product Sub-Category]],'Product Lookup'!A:A,'Product Lookup'!B:B)</f>
        <v>Office Machines</v>
      </c>
      <c r="E741" s="1">
        <v>6</v>
      </c>
      <c r="F741" s="4">
        <v>150.97999999999999</v>
      </c>
      <c r="G741" s="4">
        <f>Table13[[#This Row],[Unit Price]]*Table13[[#This Row],[Quantity ordered]]</f>
        <v>905.87999999999988</v>
      </c>
      <c r="H741" s="1">
        <v>0.1</v>
      </c>
      <c r="I741" s="5">
        <v>0.1</v>
      </c>
      <c r="J7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41" s="6">
        <f>Table13[[#This Row],[Total Price(Before Discount)]]*Table13[[#This Row],[Discount]]</f>
        <v>90.587999999999994</v>
      </c>
      <c r="L741" s="6">
        <f>Table13[[#This Row],[Total Price(Before Discount)]]-Table13[[#This Row],[Discount Amount]]</f>
        <v>815.29199999999992</v>
      </c>
      <c r="M741" s="6" t="str">
        <f>IF(Table13[[#This Row],[Total Price(After Discount)]]&gt;=5000, "High Order", "Low order")</f>
        <v>Low order</v>
      </c>
      <c r="N741" s="2">
        <v>42047</v>
      </c>
      <c r="O741" s="2" t="str">
        <f>TEXT(Table13[[#This Row],[Order Date]],"dddd")</f>
        <v>Thursday</v>
      </c>
      <c r="P741" s="2" t="str">
        <f>TEXT(Table13[[#This Row],[Order Date]],"mmmm")</f>
        <v>February</v>
      </c>
      <c r="Q741" s="2" t="str">
        <f>TEXT(Table13[[#This Row],[Order Date]],"yyyy")</f>
        <v>2015</v>
      </c>
      <c r="R741" s="2" t="str">
        <f>TEXT(Table13[[#This Row],[Order Date]], "mmmm yyyy")</f>
        <v>February 2015</v>
      </c>
      <c r="S741" s="2">
        <v>42050</v>
      </c>
      <c r="T741" s="1" t="s">
        <v>31</v>
      </c>
      <c r="U741" s="1">
        <f>Table13[[#This Row],[Ship Date]]-Table13[[#This Row],[Order Date]]</f>
        <v>3</v>
      </c>
      <c r="V741" s="1" t="str">
        <f>IF(Table13[[#This Row],[Days to Ship]]&lt;=1, "Fast", IF(Table13[[#This Row],[Days to Ship]]&lt;=3, "Meduim", "High"))</f>
        <v>Meduim</v>
      </c>
      <c r="W741" s="1">
        <v>75482</v>
      </c>
      <c r="X741" s="1" t="s">
        <v>32</v>
      </c>
      <c r="Y741" s="1" t="s">
        <v>556</v>
      </c>
      <c r="Z741" s="1" t="s">
        <v>112</v>
      </c>
      <c r="AA741" s="1" t="s">
        <v>2244</v>
      </c>
      <c r="AB741" s="1" t="s">
        <v>73</v>
      </c>
      <c r="AC741" s="1" t="s">
        <v>74</v>
      </c>
      <c r="AD741" s="1" t="s">
        <v>42</v>
      </c>
      <c r="AE741" s="1" t="s">
        <v>75</v>
      </c>
      <c r="AF741" s="1"/>
      <c r="AK741" s="1"/>
    </row>
    <row r="742" spans="1:37" x14ac:dyDescent="0.35">
      <c r="A742" s="1">
        <v>1298</v>
      </c>
      <c r="B742" s="1" t="str">
        <f>VLOOKUP(Table13[[#This Row],[Customer ID]],'Customer Lookup'!A:B,2,)</f>
        <v>Herbert Beard</v>
      </c>
      <c r="C742" s="1">
        <v>90662</v>
      </c>
      <c r="D742" s="1" t="str">
        <f>_xlfn.XLOOKUP(Table13[[#This Row],[Product Sub-Category]],'Product Lookup'!A:A,'Product Lookup'!B:B)</f>
        <v>Storage</v>
      </c>
      <c r="E742" s="1">
        <v>4</v>
      </c>
      <c r="F742" s="4">
        <v>176.19</v>
      </c>
      <c r="G742" s="4">
        <f>Table13[[#This Row],[Unit Price]]*Table13[[#This Row],[Quantity ordered]]</f>
        <v>704.76</v>
      </c>
      <c r="H742" s="1">
        <v>0.1</v>
      </c>
      <c r="I742" s="5">
        <v>0.1</v>
      </c>
      <c r="J7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42" s="6">
        <f>Table13[[#This Row],[Total Price(Before Discount)]]*Table13[[#This Row],[Discount]]</f>
        <v>70.475999999999999</v>
      </c>
      <c r="L742" s="6">
        <f>Table13[[#This Row],[Total Price(Before Discount)]]-Table13[[#This Row],[Discount Amount]]</f>
        <v>634.28399999999999</v>
      </c>
      <c r="M742" s="6" t="str">
        <f>IF(Table13[[#This Row],[Total Price(After Discount)]]&gt;=5000, "High Order", "Low order")</f>
        <v>Low order</v>
      </c>
      <c r="N742" s="2">
        <v>42047</v>
      </c>
      <c r="O742" s="2" t="str">
        <f>TEXT(Table13[[#This Row],[Order Date]],"dddd")</f>
        <v>Thursday</v>
      </c>
      <c r="P742" s="2" t="str">
        <f>TEXT(Table13[[#This Row],[Order Date]],"mmmm")</f>
        <v>February</v>
      </c>
      <c r="Q742" s="2" t="str">
        <f>TEXT(Table13[[#This Row],[Order Date]],"yyyy")</f>
        <v>2015</v>
      </c>
      <c r="R742" s="2" t="str">
        <f>TEXT(Table13[[#This Row],[Order Date]], "mmmm yyyy")</f>
        <v>February 2015</v>
      </c>
      <c r="S742" s="2">
        <v>42049</v>
      </c>
      <c r="T742" s="1" t="s">
        <v>31</v>
      </c>
      <c r="U742" s="1">
        <f>Table13[[#This Row],[Ship Date]]-Table13[[#This Row],[Order Date]]</f>
        <v>2</v>
      </c>
      <c r="V742" s="1" t="str">
        <f>IF(Table13[[#This Row],[Days to Ship]]&lt;=1, "Fast", IF(Table13[[#This Row],[Days to Ship]]&lt;=3, "Meduim", "High"))</f>
        <v>Meduim</v>
      </c>
      <c r="W742" s="1">
        <v>75482</v>
      </c>
      <c r="X742" s="1" t="s">
        <v>32</v>
      </c>
      <c r="Y742" s="1" t="s">
        <v>556</v>
      </c>
      <c r="Z742" s="1" t="s">
        <v>112</v>
      </c>
      <c r="AA742" s="1" t="s">
        <v>1097</v>
      </c>
      <c r="AB742" s="1" t="s">
        <v>58</v>
      </c>
      <c r="AC742" s="1" t="s">
        <v>119</v>
      </c>
      <c r="AD742" s="1" t="s">
        <v>42</v>
      </c>
      <c r="AE742" s="1" t="s">
        <v>53</v>
      </c>
      <c r="AF742" s="1"/>
      <c r="AK742" s="1"/>
    </row>
    <row r="743" spans="1:37" x14ac:dyDescent="0.35">
      <c r="A743" s="1">
        <v>1303</v>
      </c>
      <c r="B743" s="1" t="str">
        <f>VLOOKUP(Table13[[#This Row],[Customer ID]],'Customer Lookup'!A:B,2,)</f>
        <v>Cindy Harvey</v>
      </c>
      <c r="C743" s="1">
        <v>87003</v>
      </c>
      <c r="D743" s="1" t="str">
        <f>_xlfn.XLOOKUP(Table13[[#This Row],[Product Sub-Category]],'Product Lookup'!A:A,'Product Lookup'!B:B)</f>
        <v>Computer Peripherals</v>
      </c>
      <c r="E743" s="1">
        <v>12</v>
      </c>
      <c r="F743" s="4">
        <v>39.479999999999997</v>
      </c>
      <c r="G743" s="4">
        <f>Table13[[#This Row],[Unit Price]]*Table13[[#This Row],[Quantity ordered]]</f>
        <v>473.76</v>
      </c>
      <c r="H743" s="1">
        <v>0.05</v>
      </c>
      <c r="I743" s="5">
        <v>0.05</v>
      </c>
      <c r="J7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3" s="6">
        <f>Table13[[#This Row],[Total Price(Before Discount)]]*Table13[[#This Row],[Discount]]</f>
        <v>23.688000000000002</v>
      </c>
      <c r="L743" s="6">
        <f>Table13[[#This Row],[Total Price(Before Discount)]]-Table13[[#This Row],[Discount Amount]]</f>
        <v>450.072</v>
      </c>
      <c r="M743" s="6" t="str">
        <f>IF(Table13[[#This Row],[Total Price(After Discount)]]&gt;=5000, "High Order", "Low order")</f>
        <v>Low order</v>
      </c>
      <c r="N743" s="2">
        <v>42054</v>
      </c>
      <c r="O743" s="2" t="str">
        <f>TEXT(Table13[[#This Row],[Order Date]],"dddd")</f>
        <v>Thursday</v>
      </c>
      <c r="P743" s="2" t="str">
        <f>TEXT(Table13[[#This Row],[Order Date]],"mmmm")</f>
        <v>February</v>
      </c>
      <c r="Q743" s="2" t="str">
        <f>TEXT(Table13[[#This Row],[Order Date]],"yyyy")</f>
        <v>2015</v>
      </c>
      <c r="R743" s="2" t="str">
        <f>TEXT(Table13[[#This Row],[Order Date]], "mmmm yyyy")</f>
        <v>February 2015</v>
      </c>
      <c r="S743" s="2">
        <v>42056</v>
      </c>
      <c r="T743" s="1" t="s">
        <v>21</v>
      </c>
      <c r="U743" s="1">
        <f>Table13[[#This Row],[Ship Date]]-Table13[[#This Row],[Order Date]]</f>
        <v>2</v>
      </c>
      <c r="V743" s="1" t="str">
        <f>IF(Table13[[#This Row],[Days to Ship]]&lt;=1, "Fast", IF(Table13[[#This Row],[Days to Ship]]&lt;=3, "Meduim", "High"))</f>
        <v>Meduim</v>
      </c>
      <c r="W743" s="1">
        <v>84074</v>
      </c>
      <c r="X743" s="1" t="s">
        <v>32</v>
      </c>
      <c r="Y743" s="1" t="s">
        <v>571</v>
      </c>
      <c r="Z743" s="1" t="s">
        <v>161</v>
      </c>
      <c r="AA743" s="1" t="s">
        <v>1097</v>
      </c>
      <c r="AB743" s="1" t="s">
        <v>73</v>
      </c>
      <c r="AC743" s="1" t="s">
        <v>144</v>
      </c>
      <c r="AD743" s="1" t="s">
        <v>104</v>
      </c>
      <c r="AE743" s="1" t="s">
        <v>44</v>
      </c>
      <c r="AF743" s="1"/>
      <c r="AK743" s="1"/>
    </row>
    <row r="744" spans="1:37" x14ac:dyDescent="0.35">
      <c r="A744" s="1">
        <v>1303</v>
      </c>
      <c r="B744" s="1" t="str">
        <f>VLOOKUP(Table13[[#This Row],[Customer ID]],'Customer Lookup'!A:B,2,)</f>
        <v>Cindy Harvey</v>
      </c>
      <c r="C744" s="1">
        <v>87005</v>
      </c>
      <c r="D744" s="1" t="str">
        <f>_xlfn.XLOOKUP(Table13[[#This Row],[Product Sub-Category]],'Product Lookup'!A:A,'Product Lookup'!B:B)</f>
        <v>Telephones</v>
      </c>
      <c r="E744" s="1">
        <v>9</v>
      </c>
      <c r="F744" s="4">
        <v>65.989999999999995</v>
      </c>
      <c r="G744" s="4">
        <f>Table13[[#This Row],[Unit Price]]*Table13[[#This Row],[Quantity ordered]]</f>
        <v>593.91</v>
      </c>
      <c r="H744" s="1">
        <v>0.05</v>
      </c>
      <c r="I744" s="5">
        <v>0.05</v>
      </c>
      <c r="J7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4" s="6">
        <f>Table13[[#This Row],[Total Price(Before Discount)]]*Table13[[#This Row],[Discount]]</f>
        <v>29.695499999999999</v>
      </c>
      <c r="L744" s="6">
        <f>Table13[[#This Row],[Total Price(Before Discount)]]-Table13[[#This Row],[Discount Amount]]</f>
        <v>564.21449999999993</v>
      </c>
      <c r="M744" s="6" t="str">
        <f>IF(Table13[[#This Row],[Total Price(After Discount)]]&gt;=5000, "High Order", "Low order")</f>
        <v>Low order</v>
      </c>
      <c r="N744" s="2">
        <v>42054</v>
      </c>
      <c r="O744" s="2" t="str">
        <f>TEXT(Table13[[#This Row],[Order Date]],"dddd")</f>
        <v>Thursday</v>
      </c>
      <c r="P744" s="2" t="str">
        <f>TEXT(Table13[[#This Row],[Order Date]],"mmmm")</f>
        <v>February</v>
      </c>
      <c r="Q744" s="2" t="str">
        <f>TEXT(Table13[[#This Row],[Order Date]],"yyyy")</f>
        <v>2015</v>
      </c>
      <c r="R744" s="2" t="str">
        <f>TEXT(Table13[[#This Row],[Order Date]], "mmmm yyyy")</f>
        <v>February 2015</v>
      </c>
      <c r="S744" s="2">
        <v>42061</v>
      </c>
      <c r="T744" s="1" t="s">
        <v>98</v>
      </c>
      <c r="U744" s="1">
        <f>Table13[[#This Row],[Ship Date]]-Table13[[#This Row],[Order Date]]</f>
        <v>7</v>
      </c>
      <c r="V744" s="1" t="str">
        <f>IF(Table13[[#This Row],[Days to Ship]]&lt;=1, "Fast", IF(Table13[[#This Row],[Days to Ship]]&lt;=3, "Meduim", "High"))</f>
        <v>High</v>
      </c>
      <c r="W744" s="1">
        <v>84074</v>
      </c>
      <c r="X744" s="1" t="s">
        <v>32</v>
      </c>
      <c r="Y744" s="1" t="s">
        <v>571</v>
      </c>
      <c r="Z744" s="1" t="s">
        <v>161</v>
      </c>
      <c r="AA744" s="1" t="s">
        <v>1097</v>
      </c>
      <c r="AB744" s="1" t="s">
        <v>73</v>
      </c>
      <c r="AC744" s="1" t="s">
        <v>2234</v>
      </c>
      <c r="AD744" s="1" t="s">
        <v>104</v>
      </c>
      <c r="AE744" s="1" t="s">
        <v>53</v>
      </c>
      <c r="AF744" s="1"/>
      <c r="AK744" s="1"/>
    </row>
    <row r="745" spans="1:37" x14ac:dyDescent="0.35">
      <c r="A745" s="1">
        <v>1304</v>
      </c>
      <c r="B745" s="1" t="str">
        <f>VLOOKUP(Table13[[#This Row],[Customer ID]],'Customer Lookup'!A:B,2,)</f>
        <v>Sherri McIntosh</v>
      </c>
      <c r="C745" s="1">
        <v>87004</v>
      </c>
      <c r="D745" s="1" t="str">
        <f>_xlfn.XLOOKUP(Table13[[#This Row],[Product Sub-Category]],'Product Lookup'!A:A,'Product Lookup'!B:B)</f>
        <v>Labels</v>
      </c>
      <c r="E745" s="1">
        <v>3</v>
      </c>
      <c r="F745" s="4">
        <v>2.88</v>
      </c>
      <c r="G745" s="4">
        <f>Table13[[#This Row],[Unit Price]]*Table13[[#This Row],[Quantity ordered]]</f>
        <v>8.64</v>
      </c>
      <c r="H745" s="1">
        <v>0.05</v>
      </c>
      <c r="I745" s="5">
        <v>0.05</v>
      </c>
      <c r="J7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5" s="6">
        <f>Table13[[#This Row],[Total Price(Before Discount)]]*Table13[[#This Row],[Discount]]</f>
        <v>0.43200000000000005</v>
      </c>
      <c r="L745" s="6">
        <f>Table13[[#This Row],[Total Price(Before Discount)]]-Table13[[#This Row],[Discount Amount]]</f>
        <v>8.2080000000000002</v>
      </c>
      <c r="M745" s="6" t="str">
        <f>IF(Table13[[#This Row],[Total Price(After Discount)]]&gt;=5000, "High Order", "Low order")</f>
        <v>Low order</v>
      </c>
      <c r="N745" s="2">
        <v>42117</v>
      </c>
      <c r="O745" s="2" t="str">
        <f>TEXT(Table13[[#This Row],[Order Date]],"dddd")</f>
        <v>Thursday</v>
      </c>
      <c r="P745" s="2" t="str">
        <f>TEXT(Table13[[#This Row],[Order Date]],"mmmm")</f>
        <v>April</v>
      </c>
      <c r="Q745" s="2" t="str">
        <f>TEXT(Table13[[#This Row],[Order Date]],"yyyy")</f>
        <v>2015</v>
      </c>
      <c r="R745" s="2" t="str">
        <f>TEXT(Table13[[#This Row],[Order Date]], "mmmm yyyy")</f>
        <v>April 2015</v>
      </c>
      <c r="S745" s="2">
        <v>42118</v>
      </c>
      <c r="T745" s="1" t="s">
        <v>50</v>
      </c>
      <c r="U745" s="1">
        <f>Table13[[#This Row],[Ship Date]]-Table13[[#This Row],[Order Date]]</f>
        <v>1</v>
      </c>
      <c r="V745" s="1" t="str">
        <f>IF(Table13[[#This Row],[Days to Ship]]&lt;=1, "Fast", IF(Table13[[#This Row],[Days to Ship]]&lt;=3, "Meduim", "High"))</f>
        <v>Fast</v>
      </c>
      <c r="W745" s="1">
        <v>84084</v>
      </c>
      <c r="X745" s="1" t="s">
        <v>32</v>
      </c>
      <c r="Y745" s="1" t="s">
        <v>572</v>
      </c>
      <c r="Z745" s="1" t="s">
        <v>161</v>
      </c>
      <c r="AA745" s="1" t="s">
        <v>1097</v>
      </c>
      <c r="AB745" s="1" t="s">
        <v>58</v>
      </c>
      <c r="AC745" s="1" t="s">
        <v>116</v>
      </c>
      <c r="AD745" s="1" t="s">
        <v>104</v>
      </c>
      <c r="AE745" s="1" t="s">
        <v>53</v>
      </c>
      <c r="AF745" s="1"/>
      <c r="AK745" s="1"/>
    </row>
    <row r="746" spans="1:37" x14ac:dyDescent="0.35">
      <c r="A746" s="1">
        <v>1305</v>
      </c>
      <c r="B746" s="1" t="str">
        <f>VLOOKUP(Table13[[#This Row],[Customer ID]],'Customer Lookup'!A:B,2,)</f>
        <v>Chris Pritchard</v>
      </c>
      <c r="C746" s="1">
        <v>87002</v>
      </c>
      <c r="D746" s="1" t="str">
        <f>_xlfn.XLOOKUP(Table13[[#This Row],[Product Sub-Category]],'Product Lookup'!A:A,'Product Lookup'!B:B)</f>
        <v>Furnishings</v>
      </c>
      <c r="E746" s="1">
        <v>3</v>
      </c>
      <c r="F746" s="4">
        <v>62.18</v>
      </c>
      <c r="G746" s="4">
        <f>Table13[[#This Row],[Unit Price]]*Table13[[#This Row],[Quantity ordered]]</f>
        <v>186.54</v>
      </c>
      <c r="H746" s="1">
        <v>0.05</v>
      </c>
      <c r="I746" s="5">
        <v>0.05</v>
      </c>
      <c r="J7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6" s="6">
        <f>Table13[[#This Row],[Total Price(Before Discount)]]*Table13[[#This Row],[Discount]]</f>
        <v>9.327</v>
      </c>
      <c r="L746" s="6">
        <f>Table13[[#This Row],[Total Price(Before Discount)]]-Table13[[#This Row],[Discount Amount]]</f>
        <v>177.21299999999999</v>
      </c>
      <c r="M746" s="6" t="str">
        <f>IF(Table13[[#This Row],[Total Price(After Discount)]]&gt;=5000, "High Order", "Low order")</f>
        <v>Low order</v>
      </c>
      <c r="N746" s="2">
        <v>42052</v>
      </c>
      <c r="O746" s="2" t="str">
        <f>TEXT(Table13[[#This Row],[Order Date]],"dddd")</f>
        <v>Tuesday</v>
      </c>
      <c r="P746" s="2" t="str">
        <f>TEXT(Table13[[#This Row],[Order Date]],"mmmm")</f>
        <v>February</v>
      </c>
      <c r="Q746" s="2" t="str">
        <f>TEXT(Table13[[#This Row],[Order Date]],"yyyy")</f>
        <v>2015</v>
      </c>
      <c r="R746" s="2" t="str">
        <f>TEXT(Table13[[#This Row],[Order Date]], "mmmm yyyy")</f>
        <v>February 2015</v>
      </c>
      <c r="S746" s="2">
        <v>42054</v>
      </c>
      <c r="T746" s="1" t="s">
        <v>21</v>
      </c>
      <c r="U746" s="1">
        <f>Table13[[#This Row],[Ship Date]]-Table13[[#This Row],[Order Date]]</f>
        <v>2</v>
      </c>
      <c r="V746" s="1" t="str">
        <f>IF(Table13[[#This Row],[Days to Ship]]&lt;=1, "Fast", IF(Table13[[#This Row],[Days to Ship]]&lt;=3, "Meduim", "High"))</f>
        <v>Meduim</v>
      </c>
      <c r="W746" s="1">
        <v>84120</v>
      </c>
      <c r="X746" s="1" t="s">
        <v>32</v>
      </c>
      <c r="Y746" s="1" t="s">
        <v>573</v>
      </c>
      <c r="Z746" s="1" t="s">
        <v>161</v>
      </c>
      <c r="AA746" s="1" t="s">
        <v>1097</v>
      </c>
      <c r="AB746" s="1" t="s">
        <v>34</v>
      </c>
      <c r="AC746" s="1" t="s">
        <v>52</v>
      </c>
      <c r="AD746" s="1" t="s">
        <v>104</v>
      </c>
      <c r="AE746" s="1" t="s">
        <v>75</v>
      </c>
      <c r="AF746" s="1"/>
      <c r="AK746" s="1"/>
    </row>
    <row r="747" spans="1:37" x14ac:dyDescent="0.35">
      <c r="A747" s="1">
        <v>1307</v>
      </c>
      <c r="B747" s="1" t="str">
        <f>VLOOKUP(Table13[[#This Row],[Customer ID]],'Customer Lookup'!A:B,2,)</f>
        <v>Teresa Hill</v>
      </c>
      <c r="C747" s="1">
        <v>91451</v>
      </c>
      <c r="D747" s="1" t="str">
        <f>_xlfn.XLOOKUP(Table13[[#This Row],[Product Sub-Category]],'Product Lookup'!A:A,'Product Lookup'!B:B)</f>
        <v>Computer Peripherals</v>
      </c>
      <c r="E747" s="1">
        <v>16</v>
      </c>
      <c r="F747" s="4">
        <v>8.33</v>
      </c>
      <c r="G747" s="4">
        <f>Table13[[#This Row],[Unit Price]]*Table13[[#This Row],[Quantity ordered]]</f>
        <v>133.28</v>
      </c>
      <c r="H747" s="1">
        <v>0.05</v>
      </c>
      <c r="I747" s="5">
        <v>0.05</v>
      </c>
      <c r="J7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7" s="6">
        <f>Table13[[#This Row],[Total Price(Before Discount)]]*Table13[[#This Row],[Discount]]</f>
        <v>6.6640000000000006</v>
      </c>
      <c r="L747" s="6">
        <f>Table13[[#This Row],[Total Price(Before Discount)]]-Table13[[#This Row],[Discount Amount]]</f>
        <v>126.616</v>
      </c>
      <c r="M747" s="6" t="str">
        <f>IF(Table13[[#This Row],[Total Price(After Discount)]]&gt;=5000, "High Order", "Low order")</f>
        <v>Low order</v>
      </c>
      <c r="N747" s="2">
        <v>42185</v>
      </c>
      <c r="O747" s="2" t="str">
        <f>TEXT(Table13[[#This Row],[Order Date]],"dddd")</f>
        <v>Tuesday</v>
      </c>
      <c r="P747" s="2" t="str">
        <f>TEXT(Table13[[#This Row],[Order Date]],"mmmm")</f>
        <v>June</v>
      </c>
      <c r="Q747" s="2" t="str">
        <f>TEXT(Table13[[#This Row],[Order Date]],"yyyy")</f>
        <v>2015</v>
      </c>
      <c r="R747" s="2" t="str">
        <f>TEXT(Table13[[#This Row],[Order Date]], "mmmm yyyy")</f>
        <v>June 2015</v>
      </c>
      <c r="S747" s="2">
        <v>42192</v>
      </c>
      <c r="T747" s="1" t="s">
        <v>98</v>
      </c>
      <c r="U747" s="1">
        <f>Table13[[#This Row],[Ship Date]]-Table13[[#This Row],[Order Date]]</f>
        <v>7</v>
      </c>
      <c r="V747" s="1" t="str">
        <f>IF(Table13[[#This Row],[Days to Ship]]&lt;=1, "Fast", IF(Table13[[#This Row],[Days to Ship]]&lt;=3, "Meduim", "High"))</f>
        <v>High</v>
      </c>
      <c r="W747" s="1">
        <v>97420</v>
      </c>
      <c r="X747" s="1" t="s">
        <v>32</v>
      </c>
      <c r="Y747" s="1" t="s">
        <v>574</v>
      </c>
      <c r="Z747" s="1" t="s">
        <v>90</v>
      </c>
      <c r="AA747" s="1" t="s">
        <v>1097</v>
      </c>
      <c r="AB747" s="1" t="s">
        <v>73</v>
      </c>
      <c r="AC747" s="1" t="s">
        <v>144</v>
      </c>
      <c r="AD747" s="1" t="s">
        <v>51</v>
      </c>
      <c r="AE747" s="1" t="s">
        <v>44</v>
      </c>
      <c r="AF747" s="1"/>
      <c r="AK747" s="1"/>
    </row>
    <row r="748" spans="1:37" x14ac:dyDescent="0.35">
      <c r="A748" s="1">
        <v>1314</v>
      </c>
      <c r="B748" s="1" t="str">
        <f>VLOOKUP(Table13[[#This Row],[Customer ID]],'Customer Lookup'!A:B,2,)</f>
        <v>Keith Marsh</v>
      </c>
      <c r="C748" s="1">
        <v>22755</v>
      </c>
      <c r="D748" s="1" t="str">
        <f>_xlfn.XLOOKUP(Table13[[#This Row],[Product Sub-Category]],'Product Lookup'!A:A,'Product Lookup'!B:B)</f>
        <v>Binders</v>
      </c>
      <c r="E748" s="1">
        <v>45</v>
      </c>
      <c r="F748" s="4">
        <v>5.34</v>
      </c>
      <c r="G748" s="4">
        <f>Table13[[#This Row],[Unit Price]]*Table13[[#This Row],[Quantity ordered]]</f>
        <v>240.29999999999998</v>
      </c>
      <c r="H748" s="1">
        <v>0.05</v>
      </c>
      <c r="I748" s="5">
        <v>0.05</v>
      </c>
      <c r="J7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8" s="6">
        <f>Table13[[#This Row],[Total Price(Before Discount)]]*Table13[[#This Row],[Discount]]</f>
        <v>12.015000000000001</v>
      </c>
      <c r="L748" s="6">
        <f>Table13[[#This Row],[Total Price(Before Discount)]]-Table13[[#This Row],[Discount Amount]]</f>
        <v>228.28499999999997</v>
      </c>
      <c r="M748" s="6" t="str">
        <f>IF(Table13[[#This Row],[Total Price(After Discount)]]&gt;=5000, "High Order", "Low order")</f>
        <v>Low order</v>
      </c>
      <c r="N748" s="2">
        <v>42093</v>
      </c>
      <c r="O748" s="2" t="str">
        <f>TEXT(Table13[[#This Row],[Order Date]],"dddd")</f>
        <v>Monday</v>
      </c>
      <c r="P748" s="2" t="str">
        <f>TEXT(Table13[[#This Row],[Order Date]],"mmmm")</f>
        <v>March</v>
      </c>
      <c r="Q748" s="2" t="str">
        <f>TEXT(Table13[[#This Row],[Order Date]],"yyyy")</f>
        <v>2015</v>
      </c>
      <c r="R748" s="2" t="str">
        <f>TEXT(Table13[[#This Row],[Order Date]], "mmmm yyyy")</f>
        <v>March 2015</v>
      </c>
      <c r="S748" s="2">
        <v>42095</v>
      </c>
      <c r="T748" s="1" t="s">
        <v>50</v>
      </c>
      <c r="U748" s="1">
        <f>Table13[[#This Row],[Ship Date]]-Table13[[#This Row],[Order Date]]</f>
        <v>2</v>
      </c>
      <c r="V748" s="1" t="str">
        <f>IF(Table13[[#This Row],[Days to Ship]]&lt;=1, "Fast", IF(Table13[[#This Row],[Days to Ship]]&lt;=3, "Meduim", "High"))</f>
        <v>Meduim</v>
      </c>
      <c r="W748" s="1">
        <v>90058</v>
      </c>
      <c r="X748" s="1" t="s">
        <v>32</v>
      </c>
      <c r="Y748" s="1" t="s">
        <v>361</v>
      </c>
      <c r="Z748" s="1" t="s">
        <v>37</v>
      </c>
      <c r="AA748" s="1" t="s">
        <v>1097</v>
      </c>
      <c r="AB748" s="1" t="s">
        <v>58</v>
      </c>
      <c r="AC748" s="1" t="s">
        <v>2236</v>
      </c>
      <c r="AD748" s="1" t="s">
        <v>42</v>
      </c>
      <c r="AE748" s="1" t="s">
        <v>53</v>
      </c>
      <c r="AF748" s="1"/>
      <c r="AK748" s="1"/>
    </row>
    <row r="749" spans="1:37" x14ac:dyDescent="0.35">
      <c r="A749" s="1">
        <v>1314</v>
      </c>
      <c r="B749" s="1" t="str">
        <f>VLOOKUP(Table13[[#This Row],[Customer ID]],'Customer Lookup'!A:B,2,)</f>
        <v>Keith Marsh</v>
      </c>
      <c r="C749" s="1">
        <v>22755</v>
      </c>
      <c r="D749" s="1" t="str">
        <f>_xlfn.XLOOKUP(Table13[[#This Row],[Product Sub-Category]],'Product Lookup'!A:A,'Product Lookup'!B:B)</f>
        <v>Telephones</v>
      </c>
      <c r="E749" s="1">
        <v>5</v>
      </c>
      <c r="F749" s="4">
        <v>55.99</v>
      </c>
      <c r="G749" s="4">
        <f>Table13[[#This Row],[Unit Price]]*Table13[[#This Row],[Quantity ordered]]</f>
        <v>279.95</v>
      </c>
      <c r="H749" s="1">
        <v>0.05</v>
      </c>
      <c r="I749" s="5">
        <v>0.05</v>
      </c>
      <c r="J7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9" s="6">
        <f>Table13[[#This Row],[Total Price(Before Discount)]]*Table13[[#This Row],[Discount]]</f>
        <v>13.9975</v>
      </c>
      <c r="L749" s="6">
        <f>Table13[[#This Row],[Total Price(Before Discount)]]-Table13[[#This Row],[Discount Amount]]</f>
        <v>265.95249999999999</v>
      </c>
      <c r="M749" s="6" t="str">
        <f>IF(Table13[[#This Row],[Total Price(After Discount)]]&gt;=5000, "High Order", "Low order")</f>
        <v>Low order</v>
      </c>
      <c r="N749" s="2">
        <v>42093</v>
      </c>
      <c r="O749" s="2" t="str">
        <f>TEXT(Table13[[#This Row],[Order Date]],"dddd")</f>
        <v>Monday</v>
      </c>
      <c r="P749" s="2" t="str">
        <f>TEXT(Table13[[#This Row],[Order Date]],"mmmm")</f>
        <v>March</v>
      </c>
      <c r="Q749" s="2" t="str">
        <f>TEXT(Table13[[#This Row],[Order Date]],"yyyy")</f>
        <v>2015</v>
      </c>
      <c r="R749" s="2" t="str">
        <f>TEXT(Table13[[#This Row],[Order Date]], "mmmm yyyy")</f>
        <v>March 2015</v>
      </c>
      <c r="S749" s="2">
        <v>42095</v>
      </c>
      <c r="T749" s="1" t="s">
        <v>50</v>
      </c>
      <c r="U749" s="1">
        <f>Table13[[#This Row],[Ship Date]]-Table13[[#This Row],[Order Date]]</f>
        <v>2</v>
      </c>
      <c r="V749" s="1" t="str">
        <f>IF(Table13[[#This Row],[Days to Ship]]&lt;=1, "Fast", IF(Table13[[#This Row],[Days to Ship]]&lt;=3, "Meduim", "High"))</f>
        <v>Meduim</v>
      </c>
      <c r="W749" s="1">
        <v>90058</v>
      </c>
      <c r="X749" s="1" t="s">
        <v>32</v>
      </c>
      <c r="Y749" s="1" t="s">
        <v>361</v>
      </c>
      <c r="Z749" s="1" t="s">
        <v>37</v>
      </c>
      <c r="AA749" s="1" t="s">
        <v>1097</v>
      </c>
      <c r="AB749" s="1" t="s">
        <v>73</v>
      </c>
      <c r="AC749" s="1" t="s">
        <v>2234</v>
      </c>
      <c r="AD749" s="1" t="s">
        <v>42</v>
      </c>
      <c r="AE749" s="1" t="s">
        <v>44</v>
      </c>
      <c r="AF749" s="1"/>
      <c r="AK749" s="1"/>
    </row>
    <row r="750" spans="1:37" x14ac:dyDescent="0.35">
      <c r="A750" s="1">
        <v>1314</v>
      </c>
      <c r="B750" s="1" t="str">
        <f>VLOOKUP(Table13[[#This Row],[Customer ID]],'Customer Lookup'!A:B,2,)</f>
        <v>Keith Marsh</v>
      </c>
      <c r="C750" s="1">
        <v>27013</v>
      </c>
      <c r="D750" s="1" t="str">
        <f>_xlfn.XLOOKUP(Table13[[#This Row],[Product Sub-Category]],'Product Lookup'!A:A,'Product Lookup'!B:B)</f>
        <v>Storage</v>
      </c>
      <c r="E750" s="1">
        <v>34</v>
      </c>
      <c r="F750" s="4">
        <v>80.98</v>
      </c>
      <c r="G750" s="4">
        <f>Table13[[#This Row],[Unit Price]]*Table13[[#This Row],[Quantity ordered]]</f>
        <v>2753.32</v>
      </c>
      <c r="H750" s="1">
        <v>0.05</v>
      </c>
      <c r="I750" s="5">
        <v>0.05</v>
      </c>
      <c r="J7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0" s="6">
        <f>Table13[[#This Row],[Total Price(Before Discount)]]*Table13[[#This Row],[Discount]]</f>
        <v>137.66600000000003</v>
      </c>
      <c r="L750" s="6">
        <f>Table13[[#This Row],[Total Price(Before Discount)]]-Table13[[#This Row],[Discount Amount]]</f>
        <v>2615.654</v>
      </c>
      <c r="M750" s="6" t="str">
        <f>IF(Table13[[#This Row],[Total Price(After Discount)]]&gt;=5000, "High Order", "Low order")</f>
        <v>Low order</v>
      </c>
      <c r="N750" s="2">
        <v>42009</v>
      </c>
      <c r="O750" s="2" t="str">
        <f>TEXT(Table13[[#This Row],[Order Date]],"dddd")</f>
        <v>Monday</v>
      </c>
      <c r="P750" s="2" t="str">
        <f>TEXT(Table13[[#This Row],[Order Date]],"mmmm")</f>
        <v>January</v>
      </c>
      <c r="Q750" s="2" t="str">
        <f>TEXT(Table13[[#This Row],[Order Date]],"yyyy")</f>
        <v>2015</v>
      </c>
      <c r="R750" s="2" t="str">
        <f>TEXT(Table13[[#This Row],[Order Date]], "mmmm yyyy")</f>
        <v>January 2015</v>
      </c>
      <c r="S750" s="2">
        <v>42013</v>
      </c>
      <c r="T750" s="1" t="s">
        <v>98</v>
      </c>
      <c r="U750" s="1">
        <f>Table13[[#This Row],[Ship Date]]-Table13[[#This Row],[Order Date]]</f>
        <v>4</v>
      </c>
      <c r="V750" s="1" t="str">
        <f>IF(Table13[[#This Row],[Days to Ship]]&lt;=1, "Fast", IF(Table13[[#This Row],[Days to Ship]]&lt;=3, "Meduim", "High"))</f>
        <v>High</v>
      </c>
      <c r="W750" s="1">
        <v>90058</v>
      </c>
      <c r="X750" s="1" t="s">
        <v>32</v>
      </c>
      <c r="Y750" s="1" t="s">
        <v>361</v>
      </c>
      <c r="Z750" s="1" t="s">
        <v>37</v>
      </c>
      <c r="AA750" s="1" t="s">
        <v>1097</v>
      </c>
      <c r="AB750" s="1" t="s">
        <v>58</v>
      </c>
      <c r="AC750" s="1" t="s">
        <v>119</v>
      </c>
      <c r="AD750" s="1" t="s">
        <v>42</v>
      </c>
      <c r="AE750" s="1" t="s">
        <v>178</v>
      </c>
      <c r="AF750" s="1"/>
      <c r="AK750" s="1"/>
    </row>
    <row r="751" spans="1:37" x14ac:dyDescent="0.35">
      <c r="A751" s="1">
        <v>1314</v>
      </c>
      <c r="B751" s="1" t="str">
        <f>VLOOKUP(Table13[[#This Row],[Customer ID]],'Customer Lookup'!A:B,2,)</f>
        <v>Keith Marsh</v>
      </c>
      <c r="C751" s="1">
        <v>27013</v>
      </c>
      <c r="D751" s="1" t="str">
        <f>_xlfn.XLOOKUP(Table13[[#This Row],[Product Sub-Category]],'Product Lookup'!A:A,'Product Lookup'!B:B)</f>
        <v>Storage</v>
      </c>
      <c r="E751" s="1">
        <v>31</v>
      </c>
      <c r="F751" s="4">
        <v>279.48</v>
      </c>
      <c r="G751" s="4">
        <f>Table13[[#This Row],[Unit Price]]*Table13[[#This Row],[Quantity ordered]]</f>
        <v>8663.880000000001</v>
      </c>
      <c r="H751" s="1">
        <v>0.1</v>
      </c>
      <c r="I751" s="5">
        <v>0.1</v>
      </c>
      <c r="J7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51" s="6">
        <f>Table13[[#This Row],[Total Price(Before Discount)]]*Table13[[#This Row],[Discount]]</f>
        <v>866.38800000000015</v>
      </c>
      <c r="L751" s="6">
        <f>Table13[[#This Row],[Total Price(Before Discount)]]-Table13[[#This Row],[Discount Amount]]</f>
        <v>7797.4920000000011</v>
      </c>
      <c r="M751" s="6" t="str">
        <f>IF(Table13[[#This Row],[Total Price(After Discount)]]&gt;=5000, "High Order", "Low order")</f>
        <v>High Order</v>
      </c>
      <c r="N751" s="2">
        <v>42009</v>
      </c>
      <c r="O751" s="2" t="str">
        <f>TEXT(Table13[[#This Row],[Order Date]],"dddd")</f>
        <v>Monday</v>
      </c>
      <c r="P751" s="2" t="str">
        <f>TEXT(Table13[[#This Row],[Order Date]],"mmmm")</f>
        <v>January</v>
      </c>
      <c r="Q751" s="2" t="str">
        <f>TEXT(Table13[[#This Row],[Order Date]],"yyyy")</f>
        <v>2015</v>
      </c>
      <c r="R751" s="2" t="str">
        <f>TEXT(Table13[[#This Row],[Order Date]], "mmmm yyyy")</f>
        <v>January 2015</v>
      </c>
      <c r="S751" s="2">
        <v>42009</v>
      </c>
      <c r="T751" s="1" t="s">
        <v>98</v>
      </c>
      <c r="U751" s="1">
        <f>Table13[[#This Row],[Ship Date]]-Table13[[#This Row],[Order Date]]</f>
        <v>0</v>
      </c>
      <c r="V751" s="1" t="str">
        <f>IF(Table13[[#This Row],[Days to Ship]]&lt;=1, "Fast", IF(Table13[[#This Row],[Days to Ship]]&lt;=3, "Meduim", "High"))</f>
        <v>Fast</v>
      </c>
      <c r="W751" s="1">
        <v>90058</v>
      </c>
      <c r="X751" s="1" t="s">
        <v>32</v>
      </c>
      <c r="Y751" s="1" t="s">
        <v>361</v>
      </c>
      <c r="Z751" s="1" t="s">
        <v>37</v>
      </c>
      <c r="AA751" s="1" t="s">
        <v>1097</v>
      </c>
      <c r="AB751" s="1" t="s">
        <v>58</v>
      </c>
      <c r="AC751" s="1" t="s">
        <v>119</v>
      </c>
      <c r="AD751" s="1" t="s">
        <v>42</v>
      </c>
      <c r="AE751" s="1" t="s">
        <v>178</v>
      </c>
      <c r="AF751" s="1"/>
      <c r="AK751" s="1"/>
    </row>
    <row r="752" spans="1:37" x14ac:dyDescent="0.35">
      <c r="A752" s="1">
        <v>1315</v>
      </c>
      <c r="B752" s="1" t="str">
        <f>VLOOKUP(Table13[[#This Row],[Customer ID]],'Customer Lookup'!A:B,2,)</f>
        <v>Adam Saunders Gray</v>
      </c>
      <c r="C752" s="1">
        <v>87602</v>
      </c>
      <c r="D752" s="1" t="str">
        <f>_xlfn.XLOOKUP(Table13[[#This Row],[Product Sub-Category]],'Product Lookup'!A:A,'Product Lookup'!B:B)</f>
        <v>Binders</v>
      </c>
      <c r="E752" s="1">
        <v>9</v>
      </c>
      <c r="F752" s="4">
        <v>4.91</v>
      </c>
      <c r="G752" s="4">
        <f>Table13[[#This Row],[Unit Price]]*Table13[[#This Row],[Quantity ordered]]</f>
        <v>44.19</v>
      </c>
      <c r="H752" s="1">
        <v>0.05</v>
      </c>
      <c r="I752" s="5">
        <v>0.05</v>
      </c>
      <c r="J7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2" s="6">
        <f>Table13[[#This Row],[Total Price(Before Discount)]]*Table13[[#This Row],[Discount]]</f>
        <v>2.2094999999999998</v>
      </c>
      <c r="L752" s="6">
        <f>Table13[[#This Row],[Total Price(Before Discount)]]-Table13[[#This Row],[Discount Amount]]</f>
        <v>41.980499999999999</v>
      </c>
      <c r="M752" s="6" t="str">
        <f>IF(Table13[[#This Row],[Total Price(After Discount)]]&gt;=5000, "High Order", "Low order")</f>
        <v>Low order</v>
      </c>
      <c r="N752" s="2">
        <v>42093</v>
      </c>
      <c r="O752" s="2" t="str">
        <f>TEXT(Table13[[#This Row],[Order Date]],"dddd")</f>
        <v>Monday</v>
      </c>
      <c r="P752" s="2" t="str">
        <f>TEXT(Table13[[#This Row],[Order Date]],"mmmm")</f>
        <v>March</v>
      </c>
      <c r="Q752" s="2" t="str">
        <f>TEXT(Table13[[#This Row],[Order Date]],"yyyy")</f>
        <v>2015</v>
      </c>
      <c r="R752" s="2" t="str">
        <f>TEXT(Table13[[#This Row],[Order Date]], "mmmm yyyy")</f>
        <v>March 2015</v>
      </c>
      <c r="S752" s="2">
        <v>42094</v>
      </c>
      <c r="T752" s="1" t="s">
        <v>50</v>
      </c>
      <c r="U752" s="1">
        <f>Table13[[#This Row],[Ship Date]]-Table13[[#This Row],[Order Date]]</f>
        <v>1</v>
      </c>
      <c r="V752" s="1" t="str">
        <f>IF(Table13[[#This Row],[Days to Ship]]&lt;=1, "Fast", IF(Table13[[#This Row],[Days to Ship]]&lt;=3, "Meduim", "High"))</f>
        <v>Fast</v>
      </c>
      <c r="W752" s="1">
        <v>80906</v>
      </c>
      <c r="X752" s="1" t="s">
        <v>32</v>
      </c>
      <c r="Y752" s="1" t="s">
        <v>575</v>
      </c>
      <c r="Z752" s="1" t="s">
        <v>194</v>
      </c>
      <c r="AA752" s="1" t="s">
        <v>1097</v>
      </c>
      <c r="AB752" s="1" t="s">
        <v>58</v>
      </c>
      <c r="AC752" s="1" t="s">
        <v>2236</v>
      </c>
      <c r="AD752" s="1" t="s">
        <v>42</v>
      </c>
      <c r="AE752" s="1" t="s">
        <v>53</v>
      </c>
      <c r="AF752" s="1"/>
      <c r="AK752" s="1"/>
    </row>
    <row r="753" spans="1:37" x14ac:dyDescent="0.35">
      <c r="A753" s="1">
        <v>1316</v>
      </c>
      <c r="B753" s="1" t="str">
        <f>VLOOKUP(Table13[[#This Row],[Customer ID]],'Customer Lookup'!A:B,2,)</f>
        <v>Marion Lindsey</v>
      </c>
      <c r="C753" s="1">
        <v>87602</v>
      </c>
      <c r="D753" s="1" t="str">
        <f>_xlfn.XLOOKUP(Table13[[#This Row],[Product Sub-Category]],'Product Lookup'!A:A,'Product Lookup'!B:B)</f>
        <v>Binders</v>
      </c>
      <c r="E753" s="1">
        <v>11</v>
      </c>
      <c r="F753" s="4">
        <v>5.34</v>
      </c>
      <c r="G753" s="4">
        <f>Table13[[#This Row],[Unit Price]]*Table13[[#This Row],[Quantity ordered]]</f>
        <v>58.739999999999995</v>
      </c>
      <c r="H753" s="1">
        <v>0.05</v>
      </c>
      <c r="I753" s="5">
        <v>0.05</v>
      </c>
      <c r="J7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3" s="6">
        <f>Table13[[#This Row],[Total Price(Before Discount)]]*Table13[[#This Row],[Discount]]</f>
        <v>2.9369999999999998</v>
      </c>
      <c r="L753" s="6">
        <f>Table13[[#This Row],[Total Price(Before Discount)]]-Table13[[#This Row],[Discount Amount]]</f>
        <v>55.802999999999997</v>
      </c>
      <c r="M753" s="6" t="str">
        <f>IF(Table13[[#This Row],[Total Price(After Discount)]]&gt;=5000, "High Order", "Low order")</f>
        <v>Low order</v>
      </c>
      <c r="N753" s="2">
        <v>42093</v>
      </c>
      <c r="O753" s="2" t="str">
        <f>TEXT(Table13[[#This Row],[Order Date]],"dddd")</f>
        <v>Monday</v>
      </c>
      <c r="P753" s="2" t="str">
        <f>TEXT(Table13[[#This Row],[Order Date]],"mmmm")</f>
        <v>March</v>
      </c>
      <c r="Q753" s="2" t="str">
        <f>TEXT(Table13[[#This Row],[Order Date]],"yyyy")</f>
        <v>2015</v>
      </c>
      <c r="R753" s="2" t="str">
        <f>TEXT(Table13[[#This Row],[Order Date]], "mmmm yyyy")</f>
        <v>March 2015</v>
      </c>
      <c r="S753" s="2">
        <v>42095</v>
      </c>
      <c r="T753" s="1" t="s">
        <v>50</v>
      </c>
      <c r="U753" s="1">
        <f>Table13[[#This Row],[Ship Date]]-Table13[[#This Row],[Order Date]]</f>
        <v>2</v>
      </c>
      <c r="V753" s="1" t="str">
        <f>IF(Table13[[#This Row],[Days to Ship]]&lt;=1, "Fast", IF(Table13[[#This Row],[Days to Ship]]&lt;=3, "Meduim", "High"))</f>
        <v>Meduim</v>
      </c>
      <c r="W753" s="1">
        <v>80022</v>
      </c>
      <c r="X753" s="1" t="s">
        <v>32</v>
      </c>
      <c r="Y753" s="1" t="s">
        <v>576</v>
      </c>
      <c r="Z753" s="1" t="s">
        <v>194</v>
      </c>
      <c r="AA753" s="1" t="s">
        <v>1097</v>
      </c>
      <c r="AB753" s="1" t="s">
        <v>58</v>
      </c>
      <c r="AC753" s="1" t="s">
        <v>2236</v>
      </c>
      <c r="AD753" s="1" t="s">
        <v>42</v>
      </c>
      <c r="AE753" s="1" t="s">
        <v>53</v>
      </c>
      <c r="AF753" s="1"/>
      <c r="AK753" s="1"/>
    </row>
    <row r="754" spans="1:37" x14ac:dyDescent="0.35">
      <c r="A754" s="1">
        <v>1316</v>
      </c>
      <c r="B754" s="1" t="str">
        <f>VLOOKUP(Table13[[#This Row],[Customer ID]],'Customer Lookup'!A:B,2,)</f>
        <v>Marion Lindsey</v>
      </c>
      <c r="C754" s="1">
        <v>87602</v>
      </c>
      <c r="D754" s="1" t="str">
        <f>_xlfn.XLOOKUP(Table13[[#This Row],[Product Sub-Category]],'Product Lookup'!A:A,'Product Lookup'!B:B)</f>
        <v>Telephones</v>
      </c>
      <c r="E754" s="1">
        <v>1</v>
      </c>
      <c r="F754" s="4">
        <v>55.99</v>
      </c>
      <c r="G754" s="4">
        <f>Table13[[#This Row],[Unit Price]]*Table13[[#This Row],[Quantity ordered]]</f>
        <v>55.99</v>
      </c>
      <c r="H754" s="1">
        <v>0.05</v>
      </c>
      <c r="I754" s="5">
        <v>0.05</v>
      </c>
      <c r="J7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4" s="6">
        <f>Table13[[#This Row],[Total Price(Before Discount)]]*Table13[[#This Row],[Discount]]</f>
        <v>2.7995000000000001</v>
      </c>
      <c r="L754" s="6">
        <f>Table13[[#This Row],[Total Price(Before Discount)]]-Table13[[#This Row],[Discount Amount]]</f>
        <v>53.1905</v>
      </c>
      <c r="M754" s="6" t="str">
        <f>IF(Table13[[#This Row],[Total Price(After Discount)]]&gt;=5000, "High Order", "Low order")</f>
        <v>Low order</v>
      </c>
      <c r="N754" s="2">
        <v>42093</v>
      </c>
      <c r="O754" s="2" t="str">
        <f>TEXT(Table13[[#This Row],[Order Date]],"dddd")</f>
        <v>Monday</v>
      </c>
      <c r="P754" s="2" t="str">
        <f>TEXT(Table13[[#This Row],[Order Date]],"mmmm")</f>
        <v>March</v>
      </c>
      <c r="Q754" s="2" t="str">
        <f>TEXT(Table13[[#This Row],[Order Date]],"yyyy")</f>
        <v>2015</v>
      </c>
      <c r="R754" s="2" t="str">
        <f>TEXT(Table13[[#This Row],[Order Date]], "mmmm yyyy")</f>
        <v>March 2015</v>
      </c>
      <c r="S754" s="2">
        <v>42095</v>
      </c>
      <c r="T754" s="1" t="s">
        <v>50</v>
      </c>
      <c r="U754" s="1">
        <f>Table13[[#This Row],[Ship Date]]-Table13[[#This Row],[Order Date]]</f>
        <v>2</v>
      </c>
      <c r="V754" s="1" t="str">
        <f>IF(Table13[[#This Row],[Days to Ship]]&lt;=1, "Fast", IF(Table13[[#This Row],[Days to Ship]]&lt;=3, "Meduim", "High"))</f>
        <v>Meduim</v>
      </c>
      <c r="W754" s="1">
        <v>80022</v>
      </c>
      <c r="X754" s="1" t="s">
        <v>32</v>
      </c>
      <c r="Y754" s="1" t="s">
        <v>576</v>
      </c>
      <c r="Z754" s="1" t="s">
        <v>194</v>
      </c>
      <c r="AA754" s="1" t="s">
        <v>1097</v>
      </c>
      <c r="AB754" s="1" t="s">
        <v>73</v>
      </c>
      <c r="AC754" s="1" t="s">
        <v>2234</v>
      </c>
      <c r="AD754" s="1" t="s">
        <v>42</v>
      </c>
      <c r="AE754" s="1" t="s">
        <v>44</v>
      </c>
      <c r="AF754" s="1"/>
      <c r="AK754" s="1"/>
    </row>
    <row r="755" spans="1:37" x14ac:dyDescent="0.35">
      <c r="A755" s="1">
        <v>1316</v>
      </c>
      <c r="B755" s="1" t="str">
        <f>VLOOKUP(Table13[[#This Row],[Customer ID]],'Customer Lookup'!A:B,2,)</f>
        <v>Marion Lindsey</v>
      </c>
      <c r="C755" s="1">
        <v>87603</v>
      </c>
      <c r="D755" s="1" t="str">
        <f>_xlfn.XLOOKUP(Table13[[#This Row],[Product Sub-Category]],'Product Lookup'!A:A,'Product Lookup'!B:B)</f>
        <v>Storage</v>
      </c>
      <c r="E755" s="1">
        <v>8</v>
      </c>
      <c r="F755" s="4">
        <v>80.98</v>
      </c>
      <c r="G755" s="4">
        <f>Table13[[#This Row],[Unit Price]]*Table13[[#This Row],[Quantity ordered]]</f>
        <v>647.84</v>
      </c>
      <c r="H755" s="1">
        <v>0.05</v>
      </c>
      <c r="I755" s="5">
        <v>0.05</v>
      </c>
      <c r="J7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5" s="6">
        <f>Table13[[#This Row],[Total Price(Before Discount)]]*Table13[[#This Row],[Discount]]</f>
        <v>32.392000000000003</v>
      </c>
      <c r="L755" s="6">
        <f>Table13[[#This Row],[Total Price(Before Discount)]]-Table13[[#This Row],[Discount Amount]]</f>
        <v>615.44799999999998</v>
      </c>
      <c r="M755" s="6" t="str">
        <f>IF(Table13[[#This Row],[Total Price(After Discount)]]&gt;=5000, "High Order", "Low order")</f>
        <v>Low order</v>
      </c>
      <c r="N755" s="2">
        <v>42009</v>
      </c>
      <c r="O755" s="2" t="str">
        <f>TEXT(Table13[[#This Row],[Order Date]],"dddd")</f>
        <v>Monday</v>
      </c>
      <c r="P755" s="2" t="str">
        <f>TEXT(Table13[[#This Row],[Order Date]],"mmmm")</f>
        <v>January</v>
      </c>
      <c r="Q755" s="2" t="str">
        <f>TEXT(Table13[[#This Row],[Order Date]],"yyyy")</f>
        <v>2015</v>
      </c>
      <c r="R755" s="2" t="str">
        <f>TEXT(Table13[[#This Row],[Order Date]], "mmmm yyyy")</f>
        <v>January 2015</v>
      </c>
      <c r="S755" s="2">
        <v>42013</v>
      </c>
      <c r="T755" s="1" t="s">
        <v>98</v>
      </c>
      <c r="U755" s="1">
        <f>Table13[[#This Row],[Ship Date]]-Table13[[#This Row],[Order Date]]</f>
        <v>4</v>
      </c>
      <c r="V755" s="1" t="str">
        <f>IF(Table13[[#This Row],[Days to Ship]]&lt;=1, "Fast", IF(Table13[[#This Row],[Days to Ship]]&lt;=3, "Meduim", "High"))</f>
        <v>High</v>
      </c>
      <c r="W755" s="1">
        <v>80022</v>
      </c>
      <c r="X755" s="1" t="s">
        <v>32</v>
      </c>
      <c r="Y755" s="1" t="s">
        <v>576</v>
      </c>
      <c r="Z755" s="1" t="s">
        <v>194</v>
      </c>
      <c r="AA755" s="1" t="s">
        <v>1097</v>
      </c>
      <c r="AB755" s="1" t="s">
        <v>58</v>
      </c>
      <c r="AC755" s="1" t="s">
        <v>119</v>
      </c>
      <c r="AD755" s="1" t="s">
        <v>42</v>
      </c>
      <c r="AE755" s="1" t="s">
        <v>178</v>
      </c>
      <c r="AF755" s="1"/>
      <c r="AK755" s="1"/>
    </row>
    <row r="756" spans="1:37" x14ac:dyDescent="0.35">
      <c r="A756" s="1">
        <v>1316</v>
      </c>
      <c r="B756" s="1" t="str">
        <f>VLOOKUP(Table13[[#This Row],[Customer ID]],'Customer Lookup'!A:B,2,)</f>
        <v>Marion Lindsey</v>
      </c>
      <c r="C756" s="1">
        <v>87603</v>
      </c>
      <c r="D756" s="1" t="str">
        <f>_xlfn.XLOOKUP(Table13[[#This Row],[Product Sub-Category]],'Product Lookup'!A:A,'Product Lookup'!B:B)</f>
        <v>Storage</v>
      </c>
      <c r="E756" s="1">
        <v>8</v>
      </c>
      <c r="F756" s="4">
        <v>279.48</v>
      </c>
      <c r="G756" s="4">
        <f>Table13[[#This Row],[Unit Price]]*Table13[[#This Row],[Quantity ordered]]</f>
        <v>2235.84</v>
      </c>
      <c r="H756" s="1">
        <v>0.1</v>
      </c>
      <c r="I756" s="5">
        <v>0.1</v>
      </c>
      <c r="J7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56" s="6">
        <f>Table13[[#This Row],[Total Price(Before Discount)]]*Table13[[#This Row],[Discount]]</f>
        <v>223.58400000000003</v>
      </c>
      <c r="L756" s="6">
        <f>Table13[[#This Row],[Total Price(Before Discount)]]-Table13[[#This Row],[Discount Amount]]</f>
        <v>2012.2560000000001</v>
      </c>
      <c r="M756" s="6" t="str">
        <f>IF(Table13[[#This Row],[Total Price(After Discount)]]&gt;=5000, "High Order", "Low order")</f>
        <v>Low order</v>
      </c>
      <c r="N756" s="2">
        <v>42009</v>
      </c>
      <c r="O756" s="2" t="str">
        <f>TEXT(Table13[[#This Row],[Order Date]],"dddd")</f>
        <v>Monday</v>
      </c>
      <c r="P756" s="2" t="str">
        <f>TEXT(Table13[[#This Row],[Order Date]],"mmmm")</f>
        <v>January</v>
      </c>
      <c r="Q756" s="2" t="str">
        <f>TEXT(Table13[[#This Row],[Order Date]],"yyyy")</f>
        <v>2015</v>
      </c>
      <c r="R756" s="2" t="str">
        <f>TEXT(Table13[[#This Row],[Order Date]], "mmmm yyyy")</f>
        <v>January 2015</v>
      </c>
      <c r="S756" s="2">
        <v>42009</v>
      </c>
      <c r="T756" s="1" t="s">
        <v>98</v>
      </c>
      <c r="U756" s="1">
        <f>Table13[[#This Row],[Ship Date]]-Table13[[#This Row],[Order Date]]</f>
        <v>0</v>
      </c>
      <c r="V756" s="1" t="str">
        <f>IF(Table13[[#This Row],[Days to Ship]]&lt;=1, "Fast", IF(Table13[[#This Row],[Days to Ship]]&lt;=3, "Meduim", "High"))</f>
        <v>Fast</v>
      </c>
      <c r="W756" s="1">
        <v>80022</v>
      </c>
      <c r="X756" s="1" t="s">
        <v>32</v>
      </c>
      <c r="Y756" s="1" t="s">
        <v>576</v>
      </c>
      <c r="Z756" s="1" t="s">
        <v>194</v>
      </c>
      <c r="AA756" s="1" t="s">
        <v>2244</v>
      </c>
      <c r="AB756" s="1" t="s">
        <v>58</v>
      </c>
      <c r="AC756" s="1" t="s">
        <v>119</v>
      </c>
      <c r="AD756" s="1" t="s">
        <v>42</v>
      </c>
      <c r="AE756" s="1" t="s">
        <v>178</v>
      </c>
      <c r="AF756" s="1"/>
      <c r="AK756" s="1"/>
    </row>
    <row r="757" spans="1:37" x14ac:dyDescent="0.35">
      <c r="A757" s="1">
        <v>1338</v>
      </c>
      <c r="B757" s="1" t="str">
        <f>VLOOKUP(Table13[[#This Row],[Customer ID]],'Customer Lookup'!A:B,2,)</f>
        <v>Denise McIntosh</v>
      </c>
      <c r="C757" s="1">
        <v>91244</v>
      </c>
      <c r="D757" s="1" t="str">
        <f>_xlfn.XLOOKUP(Table13[[#This Row],[Product Sub-Category]],'Product Lookup'!A:A,'Product Lookup'!B:B)</f>
        <v>Telephones</v>
      </c>
      <c r="E757" s="1">
        <v>16</v>
      </c>
      <c r="F757" s="4">
        <v>55.99</v>
      </c>
      <c r="G757" s="4">
        <f>Table13[[#This Row],[Unit Price]]*Table13[[#This Row],[Quantity ordered]]</f>
        <v>895.84</v>
      </c>
      <c r="H757" s="1">
        <v>0.05</v>
      </c>
      <c r="I757" s="5">
        <v>0.05</v>
      </c>
      <c r="J7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7" s="6">
        <f>Table13[[#This Row],[Total Price(Before Discount)]]*Table13[[#This Row],[Discount]]</f>
        <v>44.792000000000002</v>
      </c>
      <c r="L757" s="6">
        <f>Table13[[#This Row],[Total Price(Before Discount)]]-Table13[[#This Row],[Discount Amount]]</f>
        <v>851.048</v>
      </c>
      <c r="M757" s="6" t="str">
        <f>IF(Table13[[#This Row],[Total Price(After Discount)]]&gt;=5000, "High Order", "Low order")</f>
        <v>Low order</v>
      </c>
      <c r="N757" s="2">
        <v>42045</v>
      </c>
      <c r="O757" s="2" t="str">
        <f>TEXT(Table13[[#This Row],[Order Date]],"dddd")</f>
        <v>Tuesday</v>
      </c>
      <c r="P757" s="2" t="str">
        <f>TEXT(Table13[[#This Row],[Order Date]],"mmmm")</f>
        <v>February</v>
      </c>
      <c r="Q757" s="2" t="str">
        <f>TEXT(Table13[[#This Row],[Order Date]],"yyyy")</f>
        <v>2015</v>
      </c>
      <c r="R757" s="2" t="str">
        <f>TEXT(Table13[[#This Row],[Order Date]], "mmmm yyyy")</f>
        <v>February 2015</v>
      </c>
      <c r="S757" s="2">
        <v>42045</v>
      </c>
      <c r="T757" s="1" t="s">
        <v>98</v>
      </c>
      <c r="U757" s="1">
        <f>Table13[[#This Row],[Ship Date]]-Table13[[#This Row],[Order Date]]</f>
        <v>0</v>
      </c>
      <c r="V757" s="1" t="str">
        <f>IF(Table13[[#This Row],[Days to Ship]]&lt;=1, "Fast", IF(Table13[[#This Row],[Days to Ship]]&lt;=3, "Meduim", "High"))</f>
        <v>Fast</v>
      </c>
      <c r="W757" s="1">
        <v>60623</v>
      </c>
      <c r="X757" s="1" t="s">
        <v>32</v>
      </c>
      <c r="Y757" s="1" t="s">
        <v>143</v>
      </c>
      <c r="Z757" s="1" t="s">
        <v>142</v>
      </c>
      <c r="AA757" s="1" t="s">
        <v>2243</v>
      </c>
      <c r="AB757" s="1" t="s">
        <v>73</v>
      </c>
      <c r="AC757" s="1" t="s">
        <v>2234</v>
      </c>
      <c r="AD757" s="1" t="s">
        <v>42</v>
      </c>
      <c r="AE757" s="1" t="s">
        <v>44</v>
      </c>
      <c r="AF757" s="1"/>
      <c r="AK757" s="1"/>
    </row>
    <row r="758" spans="1:37" x14ac:dyDescent="0.35">
      <c r="A758" s="1">
        <v>1340</v>
      </c>
      <c r="B758" s="1" t="str">
        <f>VLOOKUP(Table13[[#This Row],[Customer ID]],'Customer Lookup'!A:B,2,)</f>
        <v>Marie Bass</v>
      </c>
      <c r="C758" s="1">
        <v>21636</v>
      </c>
      <c r="D758" s="1" t="str">
        <f>_xlfn.XLOOKUP(Table13[[#This Row],[Product Sub-Category]],'Product Lookup'!A:A,'Product Lookup'!B:B)</f>
        <v>Binders</v>
      </c>
      <c r="E758" s="1">
        <v>29</v>
      </c>
      <c r="F758" s="4">
        <v>22.38</v>
      </c>
      <c r="G758" s="4">
        <f>Table13[[#This Row],[Unit Price]]*Table13[[#This Row],[Quantity ordered]]</f>
        <v>649.02</v>
      </c>
      <c r="H758" s="1">
        <v>0.05</v>
      </c>
      <c r="I758" s="5">
        <v>0.05</v>
      </c>
      <c r="J7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8" s="6">
        <f>Table13[[#This Row],[Total Price(Before Discount)]]*Table13[[#This Row],[Discount]]</f>
        <v>32.451000000000001</v>
      </c>
      <c r="L758" s="6">
        <f>Table13[[#This Row],[Total Price(Before Discount)]]-Table13[[#This Row],[Discount Amount]]</f>
        <v>616.56899999999996</v>
      </c>
      <c r="M758" s="6" t="str">
        <f>IF(Table13[[#This Row],[Total Price(After Discount)]]&gt;=5000, "High Order", "Low order")</f>
        <v>Low order</v>
      </c>
      <c r="N758" s="2">
        <v>42045</v>
      </c>
      <c r="O758" s="2" t="str">
        <f>TEXT(Table13[[#This Row],[Order Date]],"dddd")</f>
        <v>Tuesday</v>
      </c>
      <c r="P758" s="2" t="str">
        <f>TEXT(Table13[[#This Row],[Order Date]],"mmmm")</f>
        <v>February</v>
      </c>
      <c r="Q758" s="2" t="str">
        <f>TEXT(Table13[[#This Row],[Order Date]],"yyyy")</f>
        <v>2015</v>
      </c>
      <c r="R758" s="2" t="str">
        <f>TEXT(Table13[[#This Row],[Order Date]], "mmmm yyyy")</f>
        <v>February 2015</v>
      </c>
      <c r="S758" s="2">
        <v>42052</v>
      </c>
      <c r="T758" s="1" t="s">
        <v>98</v>
      </c>
      <c r="U758" s="1">
        <f>Table13[[#This Row],[Ship Date]]-Table13[[#This Row],[Order Date]]</f>
        <v>7</v>
      </c>
      <c r="V758" s="1" t="str">
        <f>IF(Table13[[#This Row],[Days to Ship]]&lt;=1, "Fast", IF(Table13[[#This Row],[Days to Ship]]&lt;=3, "Meduim", "High"))</f>
        <v>High</v>
      </c>
      <c r="W758" s="1">
        <v>10170</v>
      </c>
      <c r="X758" s="1" t="s">
        <v>22</v>
      </c>
      <c r="Y758" s="1" t="s">
        <v>79</v>
      </c>
      <c r="Z758" s="1" t="s">
        <v>62</v>
      </c>
      <c r="AA758" s="1" t="s">
        <v>2243</v>
      </c>
      <c r="AB758" s="1" t="s">
        <v>58</v>
      </c>
      <c r="AC758" s="1" t="s">
        <v>2236</v>
      </c>
      <c r="AD758" s="1" t="s">
        <v>42</v>
      </c>
      <c r="AE758" s="1" t="s">
        <v>53</v>
      </c>
      <c r="AF758" s="1"/>
      <c r="AK758" s="1"/>
    </row>
    <row r="759" spans="1:37" x14ac:dyDescent="0.35">
      <c r="A759" s="1">
        <v>1340</v>
      </c>
      <c r="B759" s="1" t="str">
        <f>VLOOKUP(Table13[[#This Row],[Customer ID]],'Customer Lookup'!A:B,2,)</f>
        <v>Marie Bass</v>
      </c>
      <c r="C759" s="1">
        <v>21636</v>
      </c>
      <c r="D759" s="1" t="str">
        <f>_xlfn.XLOOKUP(Table13[[#This Row],[Product Sub-Category]],'Product Lookup'!A:A,'Product Lookup'!B:B)</f>
        <v>Storage</v>
      </c>
      <c r="E759" s="1">
        <v>11</v>
      </c>
      <c r="F759" s="4">
        <v>5.98</v>
      </c>
      <c r="G759" s="4">
        <f>Table13[[#This Row],[Unit Price]]*Table13[[#This Row],[Quantity ordered]]</f>
        <v>65.78</v>
      </c>
      <c r="H759" s="1">
        <v>0.05</v>
      </c>
      <c r="I759" s="5">
        <v>0.05</v>
      </c>
      <c r="J7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9" s="6">
        <f>Table13[[#This Row],[Total Price(Before Discount)]]*Table13[[#This Row],[Discount]]</f>
        <v>3.2890000000000001</v>
      </c>
      <c r="L759" s="6">
        <f>Table13[[#This Row],[Total Price(Before Discount)]]-Table13[[#This Row],[Discount Amount]]</f>
        <v>62.491</v>
      </c>
      <c r="M759" s="6" t="str">
        <f>IF(Table13[[#This Row],[Total Price(After Discount)]]&gt;=5000, "High Order", "Low order")</f>
        <v>Low order</v>
      </c>
      <c r="N759" s="2">
        <v>42045</v>
      </c>
      <c r="O759" s="2" t="str">
        <f>TEXT(Table13[[#This Row],[Order Date]],"dddd")</f>
        <v>Tuesday</v>
      </c>
      <c r="P759" s="2" t="str">
        <f>TEXT(Table13[[#This Row],[Order Date]],"mmmm")</f>
        <v>February</v>
      </c>
      <c r="Q759" s="2" t="str">
        <f>TEXT(Table13[[#This Row],[Order Date]],"yyyy")</f>
        <v>2015</v>
      </c>
      <c r="R759" s="2" t="str">
        <f>TEXT(Table13[[#This Row],[Order Date]], "mmmm yyyy")</f>
        <v>February 2015</v>
      </c>
      <c r="S759" s="2">
        <v>42050</v>
      </c>
      <c r="T759" s="1" t="s">
        <v>98</v>
      </c>
      <c r="U759" s="1">
        <f>Table13[[#This Row],[Ship Date]]-Table13[[#This Row],[Order Date]]</f>
        <v>5</v>
      </c>
      <c r="V759" s="1" t="str">
        <f>IF(Table13[[#This Row],[Days to Ship]]&lt;=1, "Fast", IF(Table13[[#This Row],[Days to Ship]]&lt;=3, "Meduim", "High"))</f>
        <v>High</v>
      </c>
      <c r="W759" s="1">
        <v>10170</v>
      </c>
      <c r="X759" s="1" t="s">
        <v>32</v>
      </c>
      <c r="Y759" s="1" t="s">
        <v>79</v>
      </c>
      <c r="Z759" s="1" t="s">
        <v>62</v>
      </c>
      <c r="AA759" s="1" t="s">
        <v>2243</v>
      </c>
      <c r="AB759" s="1" t="s">
        <v>58</v>
      </c>
      <c r="AC759" s="1" t="s">
        <v>119</v>
      </c>
      <c r="AD759" s="1" t="s">
        <v>42</v>
      </c>
      <c r="AE759" s="1" t="s">
        <v>53</v>
      </c>
      <c r="AF759" s="1"/>
      <c r="AK759" s="1"/>
    </row>
    <row r="760" spans="1:37" x14ac:dyDescent="0.35">
      <c r="A760" s="1">
        <v>1340</v>
      </c>
      <c r="B760" s="1" t="str">
        <f>VLOOKUP(Table13[[#This Row],[Customer ID]],'Customer Lookup'!A:B,2,)</f>
        <v>Marie Bass</v>
      </c>
      <c r="C760" s="1">
        <v>21636</v>
      </c>
      <c r="D760" s="1" t="str">
        <f>_xlfn.XLOOKUP(Table13[[#This Row],[Product Sub-Category]],'Product Lookup'!A:A,'Product Lookup'!B:B)</f>
        <v>Telephones</v>
      </c>
      <c r="E760" s="1">
        <v>63</v>
      </c>
      <c r="F760" s="4">
        <v>55.99</v>
      </c>
      <c r="G760" s="4">
        <f>Table13[[#This Row],[Unit Price]]*Table13[[#This Row],[Quantity ordered]]</f>
        <v>3527.3700000000003</v>
      </c>
      <c r="H760" s="1">
        <v>0.05</v>
      </c>
      <c r="I760" s="5">
        <v>0.05</v>
      </c>
      <c r="J7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0" s="6">
        <f>Table13[[#This Row],[Total Price(Before Discount)]]*Table13[[#This Row],[Discount]]</f>
        <v>176.36850000000004</v>
      </c>
      <c r="L760" s="6">
        <f>Table13[[#This Row],[Total Price(Before Discount)]]-Table13[[#This Row],[Discount Amount]]</f>
        <v>3351.0015000000003</v>
      </c>
      <c r="M760" s="6" t="str">
        <f>IF(Table13[[#This Row],[Total Price(After Discount)]]&gt;=5000, "High Order", "Low order")</f>
        <v>Low order</v>
      </c>
      <c r="N760" s="2">
        <v>42045</v>
      </c>
      <c r="O760" s="2" t="str">
        <f>TEXT(Table13[[#This Row],[Order Date]],"dddd")</f>
        <v>Tuesday</v>
      </c>
      <c r="P760" s="2" t="str">
        <f>TEXT(Table13[[#This Row],[Order Date]],"mmmm")</f>
        <v>February</v>
      </c>
      <c r="Q760" s="2" t="str">
        <f>TEXT(Table13[[#This Row],[Order Date]],"yyyy")</f>
        <v>2015</v>
      </c>
      <c r="R760" s="2" t="str">
        <f>TEXT(Table13[[#This Row],[Order Date]], "mmmm yyyy")</f>
        <v>February 2015</v>
      </c>
      <c r="S760" s="2">
        <v>42045</v>
      </c>
      <c r="T760" s="1" t="s">
        <v>98</v>
      </c>
      <c r="U760" s="1">
        <f>Table13[[#This Row],[Ship Date]]-Table13[[#This Row],[Order Date]]</f>
        <v>0</v>
      </c>
      <c r="V760" s="1" t="str">
        <f>IF(Table13[[#This Row],[Days to Ship]]&lt;=1, "Fast", IF(Table13[[#This Row],[Days to Ship]]&lt;=3, "Meduim", "High"))</f>
        <v>Fast</v>
      </c>
      <c r="W760" s="1">
        <v>10170</v>
      </c>
      <c r="X760" s="1" t="s">
        <v>32</v>
      </c>
      <c r="Y760" s="1" t="s">
        <v>79</v>
      </c>
      <c r="Z760" s="1" t="s">
        <v>62</v>
      </c>
      <c r="AA760" s="1" t="s">
        <v>2243</v>
      </c>
      <c r="AB760" s="1" t="s">
        <v>73</v>
      </c>
      <c r="AC760" s="1" t="s">
        <v>2234</v>
      </c>
      <c r="AD760" s="1" t="s">
        <v>42</v>
      </c>
      <c r="AE760" s="1" t="s">
        <v>44</v>
      </c>
      <c r="AF760" s="1"/>
      <c r="AK760" s="1"/>
    </row>
    <row r="761" spans="1:37" x14ac:dyDescent="0.35">
      <c r="A761" s="1">
        <v>1340</v>
      </c>
      <c r="B761" s="1" t="str">
        <f>VLOOKUP(Table13[[#This Row],[Customer ID]],'Customer Lookup'!A:B,2,)</f>
        <v>Marie Bass</v>
      </c>
      <c r="C761" s="1">
        <v>24455</v>
      </c>
      <c r="D761" s="1" t="str">
        <f>_xlfn.XLOOKUP(Table13[[#This Row],[Product Sub-Category]],'Product Lookup'!A:A,'Product Lookup'!B:B)</f>
        <v>Pens</v>
      </c>
      <c r="E761" s="1">
        <v>76</v>
      </c>
      <c r="F761" s="4">
        <v>3.98</v>
      </c>
      <c r="G761" s="4">
        <f>Table13[[#This Row],[Unit Price]]*Table13[[#This Row],[Quantity ordered]]</f>
        <v>302.48</v>
      </c>
      <c r="H761" s="1">
        <v>0.05</v>
      </c>
      <c r="I761" s="5">
        <v>0.05</v>
      </c>
      <c r="J7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1" s="6">
        <f>Table13[[#This Row],[Total Price(Before Discount)]]*Table13[[#This Row],[Discount]]</f>
        <v>15.124000000000002</v>
      </c>
      <c r="L761" s="6">
        <f>Table13[[#This Row],[Total Price(Before Discount)]]-Table13[[#This Row],[Discount Amount]]</f>
        <v>287.35599999999999</v>
      </c>
      <c r="M761" s="6" t="str">
        <f>IF(Table13[[#This Row],[Total Price(After Discount)]]&gt;=5000, "High Order", "Low order")</f>
        <v>Low order</v>
      </c>
      <c r="N761" s="2">
        <v>42161</v>
      </c>
      <c r="O761" s="2" t="str">
        <f>TEXT(Table13[[#This Row],[Order Date]],"dddd")</f>
        <v>Saturday</v>
      </c>
      <c r="P761" s="2" t="str">
        <f>TEXT(Table13[[#This Row],[Order Date]],"mmmm")</f>
        <v>June</v>
      </c>
      <c r="Q761" s="2" t="str">
        <f>TEXT(Table13[[#This Row],[Order Date]],"yyyy")</f>
        <v>2015</v>
      </c>
      <c r="R761" s="2" t="str">
        <f>TEXT(Table13[[#This Row],[Order Date]], "mmmm yyyy")</f>
        <v>June 2015</v>
      </c>
      <c r="S761" s="2">
        <v>42164</v>
      </c>
      <c r="T761" s="1" t="s">
        <v>31</v>
      </c>
      <c r="U761" s="1">
        <f>Table13[[#This Row],[Ship Date]]-Table13[[#This Row],[Order Date]]</f>
        <v>3</v>
      </c>
      <c r="V761" s="1" t="str">
        <f>IF(Table13[[#This Row],[Days to Ship]]&lt;=1, "Fast", IF(Table13[[#This Row],[Days to Ship]]&lt;=3, "Meduim", "High"))</f>
        <v>Meduim</v>
      </c>
      <c r="W761" s="1">
        <v>10170</v>
      </c>
      <c r="X761" s="1" t="s">
        <v>32</v>
      </c>
      <c r="Y761" s="1" t="s">
        <v>79</v>
      </c>
      <c r="Z761" s="1" t="s">
        <v>62</v>
      </c>
      <c r="AA761" s="1" t="s">
        <v>2243</v>
      </c>
      <c r="AB761" s="1" t="s">
        <v>58</v>
      </c>
      <c r="AC761" s="1" t="s">
        <v>25</v>
      </c>
      <c r="AD761" s="1" t="s">
        <v>42</v>
      </c>
      <c r="AE761" s="1" t="s">
        <v>26</v>
      </c>
      <c r="AF761" s="1"/>
      <c r="AK761" s="1"/>
    </row>
    <row r="762" spans="1:37" x14ac:dyDescent="0.35">
      <c r="A762" s="1">
        <v>1341</v>
      </c>
      <c r="B762" s="1" t="str">
        <f>VLOOKUP(Table13[[#This Row],[Customer ID]],'Customer Lookup'!A:B,2,)</f>
        <v>Edward Bynum</v>
      </c>
      <c r="C762" s="1">
        <v>91244</v>
      </c>
      <c r="D762" s="1" t="str">
        <f>_xlfn.XLOOKUP(Table13[[#This Row],[Product Sub-Category]],'Product Lookup'!A:A,'Product Lookup'!B:B)</f>
        <v>Storage</v>
      </c>
      <c r="E762" s="1">
        <v>3</v>
      </c>
      <c r="F762" s="4">
        <v>5.98</v>
      </c>
      <c r="G762" s="4">
        <f>Table13[[#This Row],[Unit Price]]*Table13[[#This Row],[Quantity ordered]]</f>
        <v>17.940000000000001</v>
      </c>
      <c r="H762" s="1">
        <v>0.05</v>
      </c>
      <c r="I762" s="5">
        <v>0.05</v>
      </c>
      <c r="J7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2" s="6">
        <f>Table13[[#This Row],[Total Price(Before Discount)]]*Table13[[#This Row],[Discount]]</f>
        <v>0.89700000000000013</v>
      </c>
      <c r="L762" s="6">
        <f>Table13[[#This Row],[Total Price(Before Discount)]]-Table13[[#This Row],[Discount Amount]]</f>
        <v>17.043000000000003</v>
      </c>
      <c r="M762" s="6" t="str">
        <f>IF(Table13[[#This Row],[Total Price(After Discount)]]&gt;=5000, "High Order", "Low order")</f>
        <v>Low order</v>
      </c>
      <c r="N762" s="2">
        <v>42045</v>
      </c>
      <c r="O762" s="2" t="str">
        <f>TEXT(Table13[[#This Row],[Order Date]],"dddd")</f>
        <v>Tuesday</v>
      </c>
      <c r="P762" s="2" t="str">
        <f>TEXT(Table13[[#This Row],[Order Date]],"mmmm")</f>
        <v>February</v>
      </c>
      <c r="Q762" s="2" t="str">
        <f>TEXT(Table13[[#This Row],[Order Date]],"yyyy")</f>
        <v>2015</v>
      </c>
      <c r="R762" s="2" t="str">
        <f>TEXT(Table13[[#This Row],[Order Date]], "mmmm yyyy")</f>
        <v>February 2015</v>
      </c>
      <c r="S762" s="2">
        <v>42050</v>
      </c>
      <c r="T762" s="1" t="s">
        <v>98</v>
      </c>
      <c r="U762" s="1">
        <f>Table13[[#This Row],[Ship Date]]-Table13[[#This Row],[Order Date]]</f>
        <v>5</v>
      </c>
      <c r="V762" s="1" t="str">
        <f>IF(Table13[[#This Row],[Days to Ship]]&lt;=1, "Fast", IF(Table13[[#This Row],[Days to Ship]]&lt;=3, "Meduim", "High"))</f>
        <v>High</v>
      </c>
      <c r="W762" s="1">
        <v>17201</v>
      </c>
      <c r="X762" s="1" t="s">
        <v>32</v>
      </c>
      <c r="Y762" s="1" t="s">
        <v>577</v>
      </c>
      <c r="Z762" s="1" t="s">
        <v>174</v>
      </c>
      <c r="AA762" s="1" t="s">
        <v>2243</v>
      </c>
      <c r="AB762" s="1" t="s">
        <v>58</v>
      </c>
      <c r="AC762" s="1" t="s">
        <v>119</v>
      </c>
      <c r="AD762" s="1" t="s">
        <v>42</v>
      </c>
      <c r="AE762" s="1" t="s">
        <v>53</v>
      </c>
      <c r="AF762" s="1"/>
      <c r="AK762" s="1"/>
    </row>
    <row r="763" spans="1:37" x14ac:dyDescent="0.35">
      <c r="A763" s="1">
        <v>1341</v>
      </c>
      <c r="B763" s="1" t="str">
        <f>VLOOKUP(Table13[[#This Row],[Customer ID]],'Customer Lookup'!A:B,2,)</f>
        <v>Edward Bynum</v>
      </c>
      <c r="C763" s="1">
        <v>91245</v>
      </c>
      <c r="D763" s="1" t="str">
        <f>_xlfn.XLOOKUP(Table13[[#This Row],[Product Sub-Category]],'Product Lookup'!A:A,'Product Lookup'!B:B)</f>
        <v>Computer Peripherals</v>
      </c>
      <c r="E763" s="1">
        <v>4</v>
      </c>
      <c r="F763" s="4">
        <v>20.89</v>
      </c>
      <c r="G763" s="4">
        <f>Table13[[#This Row],[Unit Price]]*Table13[[#This Row],[Quantity ordered]]</f>
        <v>83.56</v>
      </c>
      <c r="H763" s="1">
        <v>0.05</v>
      </c>
      <c r="I763" s="5">
        <v>0.05</v>
      </c>
      <c r="J7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3" s="6">
        <f>Table13[[#This Row],[Total Price(Before Discount)]]*Table13[[#This Row],[Discount]]</f>
        <v>4.1779999999999999</v>
      </c>
      <c r="L763" s="6">
        <f>Table13[[#This Row],[Total Price(Before Discount)]]-Table13[[#This Row],[Discount Amount]]</f>
        <v>79.382000000000005</v>
      </c>
      <c r="M763" s="6" t="str">
        <f>IF(Table13[[#This Row],[Total Price(After Discount)]]&gt;=5000, "High Order", "Low order")</f>
        <v>Low order</v>
      </c>
      <c r="N763" s="2">
        <v>42161</v>
      </c>
      <c r="O763" s="2" t="str">
        <f>TEXT(Table13[[#This Row],[Order Date]],"dddd")</f>
        <v>Saturday</v>
      </c>
      <c r="P763" s="2" t="str">
        <f>TEXT(Table13[[#This Row],[Order Date]],"mmmm")</f>
        <v>June</v>
      </c>
      <c r="Q763" s="2" t="str">
        <f>TEXT(Table13[[#This Row],[Order Date]],"yyyy")</f>
        <v>2015</v>
      </c>
      <c r="R763" s="2" t="str">
        <f>TEXT(Table13[[#This Row],[Order Date]], "mmmm yyyy")</f>
        <v>June 2015</v>
      </c>
      <c r="S763" s="2">
        <v>42163</v>
      </c>
      <c r="T763" s="1" t="s">
        <v>31</v>
      </c>
      <c r="U763" s="1">
        <f>Table13[[#This Row],[Ship Date]]-Table13[[#This Row],[Order Date]]</f>
        <v>2</v>
      </c>
      <c r="V763" s="1" t="str">
        <f>IF(Table13[[#This Row],[Days to Ship]]&lt;=1, "Fast", IF(Table13[[#This Row],[Days to Ship]]&lt;=3, "Meduim", "High"))</f>
        <v>Meduim</v>
      </c>
      <c r="W763" s="1">
        <v>17201</v>
      </c>
      <c r="X763" s="1" t="s">
        <v>32</v>
      </c>
      <c r="Y763" s="1" t="s">
        <v>577</v>
      </c>
      <c r="Z763" s="1" t="s">
        <v>174</v>
      </c>
      <c r="AA763" s="1" t="s">
        <v>2243</v>
      </c>
      <c r="AB763" s="1" t="s">
        <v>73</v>
      </c>
      <c r="AC763" s="1" t="s">
        <v>144</v>
      </c>
      <c r="AD763" s="1" t="s">
        <v>42</v>
      </c>
      <c r="AE763" s="1" t="s">
        <v>44</v>
      </c>
      <c r="AF763" s="1"/>
      <c r="AK763" s="1"/>
    </row>
    <row r="764" spans="1:37" x14ac:dyDescent="0.35">
      <c r="A764" s="1">
        <v>1341</v>
      </c>
      <c r="B764" s="1" t="str">
        <f>VLOOKUP(Table13[[#This Row],[Customer ID]],'Customer Lookup'!A:B,2,)</f>
        <v>Edward Bynum</v>
      </c>
      <c r="C764" s="1">
        <v>91245</v>
      </c>
      <c r="D764" s="1" t="str">
        <f>_xlfn.XLOOKUP(Table13[[#This Row],[Product Sub-Category]],'Product Lookup'!A:A,'Product Lookup'!B:B)</f>
        <v>Pens</v>
      </c>
      <c r="E764" s="1">
        <v>19</v>
      </c>
      <c r="F764" s="4">
        <v>3.98</v>
      </c>
      <c r="G764" s="4">
        <f>Table13[[#This Row],[Unit Price]]*Table13[[#This Row],[Quantity ordered]]</f>
        <v>75.62</v>
      </c>
      <c r="H764" s="1">
        <v>0.05</v>
      </c>
      <c r="I764" s="5">
        <v>0.05</v>
      </c>
      <c r="J7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4" s="6">
        <f>Table13[[#This Row],[Total Price(Before Discount)]]*Table13[[#This Row],[Discount]]</f>
        <v>3.7810000000000006</v>
      </c>
      <c r="L764" s="6">
        <f>Table13[[#This Row],[Total Price(Before Discount)]]-Table13[[#This Row],[Discount Amount]]</f>
        <v>71.838999999999999</v>
      </c>
      <c r="M764" s="6" t="str">
        <f>IF(Table13[[#This Row],[Total Price(After Discount)]]&gt;=5000, "High Order", "Low order")</f>
        <v>Low order</v>
      </c>
      <c r="N764" s="2">
        <v>42161</v>
      </c>
      <c r="O764" s="2" t="str">
        <f>TEXT(Table13[[#This Row],[Order Date]],"dddd")</f>
        <v>Saturday</v>
      </c>
      <c r="P764" s="2" t="str">
        <f>TEXT(Table13[[#This Row],[Order Date]],"mmmm")</f>
        <v>June</v>
      </c>
      <c r="Q764" s="2" t="str">
        <f>TEXT(Table13[[#This Row],[Order Date]],"yyyy")</f>
        <v>2015</v>
      </c>
      <c r="R764" s="2" t="str">
        <f>TEXT(Table13[[#This Row],[Order Date]], "mmmm yyyy")</f>
        <v>June 2015</v>
      </c>
      <c r="S764" s="2">
        <v>42164</v>
      </c>
      <c r="T764" s="1" t="s">
        <v>31</v>
      </c>
      <c r="U764" s="1">
        <f>Table13[[#This Row],[Ship Date]]-Table13[[#This Row],[Order Date]]</f>
        <v>3</v>
      </c>
      <c r="V764" s="1" t="str">
        <f>IF(Table13[[#This Row],[Days to Ship]]&lt;=1, "Fast", IF(Table13[[#This Row],[Days to Ship]]&lt;=3, "Meduim", "High"))</f>
        <v>Meduim</v>
      </c>
      <c r="W764" s="1">
        <v>17201</v>
      </c>
      <c r="X764" s="1" t="s">
        <v>32</v>
      </c>
      <c r="Y764" s="1" t="s">
        <v>577</v>
      </c>
      <c r="Z764" s="1" t="s">
        <v>174</v>
      </c>
      <c r="AA764" s="1" t="s">
        <v>2245</v>
      </c>
      <c r="AB764" s="1" t="s">
        <v>58</v>
      </c>
      <c r="AC764" s="1" t="s">
        <v>25</v>
      </c>
      <c r="AD764" s="1" t="s">
        <v>42</v>
      </c>
      <c r="AE764" s="1" t="s">
        <v>26</v>
      </c>
      <c r="AF764" s="1"/>
      <c r="AK764" s="1"/>
    </row>
    <row r="765" spans="1:37" x14ac:dyDescent="0.35">
      <c r="A765" s="1">
        <v>1347</v>
      </c>
      <c r="B765" s="1" t="str">
        <f>VLOOKUP(Table13[[#This Row],[Customer ID]],'Customer Lookup'!A:B,2,)</f>
        <v>Vivian Goldstein</v>
      </c>
      <c r="C765" s="1">
        <v>89686</v>
      </c>
      <c r="D765" s="1" t="str">
        <f>_xlfn.XLOOKUP(Table13[[#This Row],[Product Sub-Category]],'Product Lookup'!A:A,'Product Lookup'!B:B)</f>
        <v>Rubber Bands</v>
      </c>
      <c r="E765" s="1">
        <v>21</v>
      </c>
      <c r="F765" s="4">
        <v>2.62</v>
      </c>
      <c r="G765" s="4">
        <f>Table13[[#This Row],[Unit Price]]*Table13[[#This Row],[Quantity ordered]]</f>
        <v>55.02</v>
      </c>
      <c r="H765" s="1">
        <v>0.05</v>
      </c>
      <c r="I765" s="5">
        <v>0.05</v>
      </c>
      <c r="J7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5" s="6">
        <f>Table13[[#This Row],[Total Price(Before Discount)]]*Table13[[#This Row],[Discount]]</f>
        <v>2.7510000000000003</v>
      </c>
      <c r="L765" s="6">
        <f>Table13[[#This Row],[Total Price(Before Discount)]]-Table13[[#This Row],[Discount Amount]]</f>
        <v>52.269000000000005</v>
      </c>
      <c r="M765" s="6" t="str">
        <f>IF(Table13[[#This Row],[Total Price(After Discount)]]&gt;=5000, "High Order", "Low order")</f>
        <v>Low order</v>
      </c>
      <c r="N765" s="2">
        <v>42124</v>
      </c>
      <c r="O765" s="2" t="str">
        <f>TEXT(Table13[[#This Row],[Order Date]],"dddd")</f>
        <v>Thursday</v>
      </c>
      <c r="P765" s="2" t="str">
        <f>TEXT(Table13[[#This Row],[Order Date]],"mmmm")</f>
        <v>April</v>
      </c>
      <c r="Q765" s="2" t="str">
        <f>TEXT(Table13[[#This Row],[Order Date]],"yyyy")</f>
        <v>2015</v>
      </c>
      <c r="R765" s="2" t="str">
        <f>TEXT(Table13[[#This Row],[Order Date]], "mmmm yyyy")</f>
        <v>April 2015</v>
      </c>
      <c r="S765" s="2">
        <v>42130</v>
      </c>
      <c r="T765" s="1" t="s">
        <v>98</v>
      </c>
      <c r="U765" s="1">
        <f>Table13[[#This Row],[Ship Date]]-Table13[[#This Row],[Order Date]]</f>
        <v>6</v>
      </c>
      <c r="V765" s="1" t="str">
        <f>IF(Table13[[#This Row],[Days to Ship]]&lt;=1, "Fast", IF(Table13[[#This Row],[Days to Ship]]&lt;=3, "Meduim", "High"))</f>
        <v>High</v>
      </c>
      <c r="W765" s="1">
        <v>33511</v>
      </c>
      <c r="X765" s="1" t="s">
        <v>32</v>
      </c>
      <c r="Y765" s="1" t="s">
        <v>578</v>
      </c>
      <c r="Z765" s="1" t="s">
        <v>242</v>
      </c>
      <c r="AA765" s="1" t="s">
        <v>2245</v>
      </c>
      <c r="AB765" s="1" t="s">
        <v>58</v>
      </c>
      <c r="AC765" s="1" t="s">
        <v>60</v>
      </c>
      <c r="AD765" s="1" t="s">
        <v>42</v>
      </c>
      <c r="AE765" s="1" t="s">
        <v>26</v>
      </c>
      <c r="AF765" s="1"/>
      <c r="AK765" s="1"/>
    </row>
    <row r="766" spans="1:37" x14ac:dyDescent="0.35">
      <c r="A766" s="1">
        <v>1350</v>
      </c>
      <c r="B766" s="1" t="str">
        <f>VLOOKUP(Table13[[#This Row],[Customer ID]],'Customer Lookup'!A:B,2,)</f>
        <v>Jackie Burke</v>
      </c>
      <c r="C766" s="1">
        <v>88233</v>
      </c>
      <c r="D766" s="1" t="str">
        <f>_xlfn.XLOOKUP(Table13[[#This Row],[Product Sub-Category]],'Product Lookup'!A:A,'Product Lookup'!B:B)</f>
        <v>Furnishings</v>
      </c>
      <c r="E766" s="1">
        <v>4</v>
      </c>
      <c r="F766" s="4">
        <v>12.2</v>
      </c>
      <c r="G766" s="4">
        <f>Table13[[#This Row],[Unit Price]]*Table13[[#This Row],[Quantity ordered]]</f>
        <v>48.8</v>
      </c>
      <c r="H766" s="1">
        <v>0.05</v>
      </c>
      <c r="I766" s="5">
        <v>0.05</v>
      </c>
      <c r="J7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6" s="6">
        <f>Table13[[#This Row],[Total Price(Before Discount)]]*Table13[[#This Row],[Discount]]</f>
        <v>2.44</v>
      </c>
      <c r="L766" s="6">
        <f>Table13[[#This Row],[Total Price(Before Discount)]]-Table13[[#This Row],[Discount Amount]]</f>
        <v>46.36</v>
      </c>
      <c r="M766" s="6" t="str">
        <f>IF(Table13[[#This Row],[Total Price(After Discount)]]&gt;=5000, "High Order", "Low order")</f>
        <v>Low order</v>
      </c>
      <c r="N766" s="2">
        <v>42111</v>
      </c>
      <c r="O766" s="2" t="str">
        <f>TEXT(Table13[[#This Row],[Order Date]],"dddd")</f>
        <v>Friday</v>
      </c>
      <c r="P766" s="2" t="str">
        <f>TEXT(Table13[[#This Row],[Order Date]],"mmmm")</f>
        <v>April</v>
      </c>
      <c r="Q766" s="2" t="str">
        <f>TEXT(Table13[[#This Row],[Order Date]],"yyyy")</f>
        <v>2015</v>
      </c>
      <c r="R766" s="2" t="str">
        <f>TEXT(Table13[[#This Row],[Order Date]], "mmmm yyyy")</f>
        <v>April 2015</v>
      </c>
      <c r="S766" s="2">
        <v>42112</v>
      </c>
      <c r="T766" s="1" t="s">
        <v>21</v>
      </c>
      <c r="U766" s="1">
        <f>Table13[[#This Row],[Ship Date]]-Table13[[#This Row],[Order Date]]</f>
        <v>1</v>
      </c>
      <c r="V766" s="1" t="str">
        <f>IF(Table13[[#This Row],[Days to Ship]]&lt;=1, "Fast", IF(Table13[[#This Row],[Days to Ship]]&lt;=3, "Meduim", "High"))</f>
        <v>Fast</v>
      </c>
      <c r="W766" s="1">
        <v>33055</v>
      </c>
      <c r="X766" s="1" t="s">
        <v>22</v>
      </c>
      <c r="Y766" s="1" t="s">
        <v>579</v>
      </c>
      <c r="Z766" s="1" t="s">
        <v>242</v>
      </c>
      <c r="AA766" s="1" t="s">
        <v>2245</v>
      </c>
      <c r="AB766" s="1" t="s">
        <v>34</v>
      </c>
      <c r="AC766" s="1" t="s">
        <v>52</v>
      </c>
      <c r="AD766" s="1" t="s">
        <v>42</v>
      </c>
      <c r="AE766" s="1" t="s">
        <v>44</v>
      </c>
      <c r="AF766" s="1"/>
      <c r="AK766" s="1"/>
    </row>
    <row r="767" spans="1:37" x14ac:dyDescent="0.35">
      <c r="A767" s="1">
        <v>1351</v>
      </c>
      <c r="B767" s="1" t="str">
        <f>VLOOKUP(Table13[[#This Row],[Customer ID]],'Customer Lookup'!A:B,2,)</f>
        <v>Janet McCullough</v>
      </c>
      <c r="C767" s="1">
        <v>88232</v>
      </c>
      <c r="D767" s="1" t="str">
        <f>_xlfn.XLOOKUP(Table13[[#This Row],[Product Sub-Category]],'Product Lookup'!A:A,'Product Lookup'!B:B)</f>
        <v>Telephones</v>
      </c>
      <c r="E767" s="1">
        <v>7</v>
      </c>
      <c r="F767" s="4">
        <v>110.99</v>
      </c>
      <c r="G767" s="4">
        <f>Table13[[#This Row],[Unit Price]]*Table13[[#This Row],[Quantity ordered]]</f>
        <v>776.93</v>
      </c>
      <c r="H767" s="1">
        <v>0.1</v>
      </c>
      <c r="I767" s="5">
        <v>0.1</v>
      </c>
      <c r="J7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67" s="6">
        <f>Table13[[#This Row],[Total Price(Before Discount)]]*Table13[[#This Row],[Discount]]</f>
        <v>77.692999999999998</v>
      </c>
      <c r="L767" s="6">
        <f>Table13[[#This Row],[Total Price(Before Discount)]]-Table13[[#This Row],[Discount Amount]]</f>
        <v>699.23699999999997</v>
      </c>
      <c r="M767" s="6" t="str">
        <f>IF(Table13[[#This Row],[Total Price(After Discount)]]&gt;=5000, "High Order", "Low order")</f>
        <v>Low order</v>
      </c>
      <c r="N767" s="2">
        <v>42031</v>
      </c>
      <c r="O767" s="2" t="str">
        <f>TEXT(Table13[[#This Row],[Order Date]],"dddd")</f>
        <v>Tuesday</v>
      </c>
      <c r="P767" s="2" t="str">
        <f>TEXT(Table13[[#This Row],[Order Date]],"mmmm")</f>
        <v>January</v>
      </c>
      <c r="Q767" s="2" t="str">
        <f>TEXT(Table13[[#This Row],[Order Date]],"yyyy")</f>
        <v>2015</v>
      </c>
      <c r="R767" s="2" t="str">
        <f>TEXT(Table13[[#This Row],[Order Date]], "mmmm yyyy")</f>
        <v>January 2015</v>
      </c>
      <c r="S767" s="2">
        <v>42033</v>
      </c>
      <c r="T767" s="1" t="s">
        <v>31</v>
      </c>
      <c r="U767" s="1">
        <f>Table13[[#This Row],[Ship Date]]-Table13[[#This Row],[Order Date]]</f>
        <v>2</v>
      </c>
      <c r="V767" s="1" t="str">
        <f>IF(Table13[[#This Row],[Days to Ship]]&lt;=1, "Fast", IF(Table13[[#This Row],[Days to Ship]]&lt;=3, "Meduim", "High"))</f>
        <v>Meduim</v>
      </c>
      <c r="W767" s="1">
        <v>33063</v>
      </c>
      <c r="X767" s="1" t="s">
        <v>22</v>
      </c>
      <c r="Y767" s="1" t="s">
        <v>580</v>
      </c>
      <c r="Z767" s="1" t="s">
        <v>242</v>
      </c>
      <c r="AA767" s="1" t="s">
        <v>2243</v>
      </c>
      <c r="AB767" s="1" t="s">
        <v>73</v>
      </c>
      <c r="AC767" s="1" t="s">
        <v>2234</v>
      </c>
      <c r="AD767" s="1" t="s">
        <v>42</v>
      </c>
      <c r="AE767" s="1" t="s">
        <v>53</v>
      </c>
      <c r="AF767" s="1"/>
      <c r="AK767" s="1"/>
    </row>
    <row r="768" spans="1:37" x14ac:dyDescent="0.35">
      <c r="A768" s="1">
        <v>1352</v>
      </c>
      <c r="B768" s="1" t="str">
        <f>VLOOKUP(Table13[[#This Row],[Customer ID]],'Customer Lookup'!A:B,2,)</f>
        <v>Vivian Clarke</v>
      </c>
      <c r="C768" s="1">
        <v>88234</v>
      </c>
      <c r="D768" s="1" t="str">
        <f>_xlfn.XLOOKUP(Table13[[#This Row],[Product Sub-Category]],'Product Lookup'!A:A,'Product Lookup'!B:B)</f>
        <v>Furnishings</v>
      </c>
      <c r="E768" s="1">
        <v>16</v>
      </c>
      <c r="F768" s="4">
        <v>17.670000000000002</v>
      </c>
      <c r="G768" s="4">
        <f>Table13[[#This Row],[Unit Price]]*Table13[[#This Row],[Quantity ordered]]</f>
        <v>282.72000000000003</v>
      </c>
      <c r="H768" s="1">
        <v>0.05</v>
      </c>
      <c r="I768" s="5">
        <v>0.05</v>
      </c>
      <c r="J7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8" s="6">
        <f>Table13[[#This Row],[Total Price(Before Discount)]]*Table13[[#This Row],[Discount]]</f>
        <v>14.136000000000003</v>
      </c>
      <c r="L768" s="6">
        <f>Table13[[#This Row],[Total Price(Before Discount)]]-Table13[[#This Row],[Discount Amount]]</f>
        <v>268.584</v>
      </c>
      <c r="M768" s="6" t="str">
        <f>IF(Table13[[#This Row],[Total Price(After Discount)]]&gt;=5000, "High Order", "Low order")</f>
        <v>Low order</v>
      </c>
      <c r="N768" s="2">
        <v>42124</v>
      </c>
      <c r="O768" s="2" t="str">
        <f>TEXT(Table13[[#This Row],[Order Date]],"dddd")</f>
        <v>Thursday</v>
      </c>
      <c r="P768" s="2" t="str">
        <f>TEXT(Table13[[#This Row],[Order Date]],"mmmm")</f>
        <v>April</v>
      </c>
      <c r="Q768" s="2" t="str">
        <f>TEXT(Table13[[#This Row],[Order Date]],"yyyy")</f>
        <v>2015</v>
      </c>
      <c r="R768" s="2" t="str">
        <f>TEXT(Table13[[#This Row],[Order Date]], "mmmm yyyy")</f>
        <v>April 2015</v>
      </c>
      <c r="S768" s="2">
        <v>42125</v>
      </c>
      <c r="T768" s="1" t="s">
        <v>21</v>
      </c>
      <c r="U768" s="1">
        <f>Table13[[#This Row],[Ship Date]]-Table13[[#This Row],[Order Date]]</f>
        <v>1</v>
      </c>
      <c r="V768" s="1" t="str">
        <f>IF(Table13[[#This Row],[Days to Ship]]&lt;=1, "Fast", IF(Table13[[#This Row],[Days to Ship]]&lt;=3, "Meduim", "High"))</f>
        <v>Fast</v>
      </c>
      <c r="W768" s="1">
        <v>20746</v>
      </c>
      <c r="X768" s="1" t="s">
        <v>32</v>
      </c>
      <c r="Y768" s="1" t="s">
        <v>581</v>
      </c>
      <c r="Z768" s="1" t="s">
        <v>268</v>
      </c>
      <c r="AA768" s="1" t="s">
        <v>2244</v>
      </c>
      <c r="AB768" s="1" t="s">
        <v>34</v>
      </c>
      <c r="AC768" s="1" t="s">
        <v>52</v>
      </c>
      <c r="AD768" s="1" t="s">
        <v>42</v>
      </c>
      <c r="AE768" s="1" t="s">
        <v>44</v>
      </c>
      <c r="AF768" s="1"/>
      <c r="AK768" s="1"/>
    </row>
    <row r="769" spans="1:37" x14ac:dyDescent="0.35">
      <c r="A769" s="1">
        <v>1354</v>
      </c>
      <c r="B769" s="1" t="str">
        <f>VLOOKUP(Table13[[#This Row],[Customer ID]],'Customer Lookup'!A:B,2,)</f>
        <v>Aaron Dillon</v>
      </c>
      <c r="C769" s="1">
        <v>91209</v>
      </c>
      <c r="D769" s="1" t="str">
        <f>_xlfn.XLOOKUP(Table13[[#This Row],[Product Sub-Category]],'Product Lookup'!A:A,'Product Lookup'!B:B)</f>
        <v>Labels</v>
      </c>
      <c r="E769" s="1">
        <v>2</v>
      </c>
      <c r="F769" s="4">
        <v>4.13</v>
      </c>
      <c r="G769" s="4">
        <f>Table13[[#This Row],[Unit Price]]*Table13[[#This Row],[Quantity ordered]]</f>
        <v>8.26</v>
      </c>
      <c r="H769" s="1">
        <v>0.05</v>
      </c>
      <c r="I769" s="5">
        <v>0.05</v>
      </c>
      <c r="J7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9" s="6">
        <f>Table13[[#This Row],[Total Price(Before Discount)]]*Table13[[#This Row],[Discount]]</f>
        <v>0.41300000000000003</v>
      </c>
      <c r="L769" s="6">
        <f>Table13[[#This Row],[Total Price(Before Discount)]]-Table13[[#This Row],[Discount Amount]]</f>
        <v>7.8469999999999995</v>
      </c>
      <c r="M769" s="6" t="str">
        <f>IF(Table13[[#This Row],[Total Price(After Discount)]]&gt;=5000, "High Order", "Low order")</f>
        <v>Low order</v>
      </c>
      <c r="N769" s="2">
        <v>42046</v>
      </c>
      <c r="O769" s="2" t="str">
        <f>TEXT(Table13[[#This Row],[Order Date]],"dddd")</f>
        <v>Wednesday</v>
      </c>
      <c r="P769" s="2" t="str">
        <f>TEXT(Table13[[#This Row],[Order Date]],"mmmm")</f>
        <v>February</v>
      </c>
      <c r="Q769" s="2" t="str">
        <f>TEXT(Table13[[#This Row],[Order Date]],"yyyy")</f>
        <v>2015</v>
      </c>
      <c r="R769" s="2" t="str">
        <f>TEXT(Table13[[#This Row],[Order Date]], "mmmm yyyy")</f>
        <v>February 2015</v>
      </c>
      <c r="S769" s="2">
        <v>42046</v>
      </c>
      <c r="T769" s="1" t="s">
        <v>21</v>
      </c>
      <c r="U769" s="1">
        <f>Table13[[#This Row],[Ship Date]]-Table13[[#This Row],[Order Date]]</f>
        <v>0</v>
      </c>
      <c r="V769" s="1" t="str">
        <f>IF(Table13[[#This Row],[Days to Ship]]&lt;=1, "Fast", IF(Table13[[#This Row],[Days to Ship]]&lt;=3, "Meduim", "High"))</f>
        <v>Fast</v>
      </c>
      <c r="W769" s="1">
        <v>76086</v>
      </c>
      <c r="X769" s="1" t="s">
        <v>32</v>
      </c>
      <c r="Y769" s="1" t="s">
        <v>582</v>
      </c>
      <c r="Z769" s="1" t="s">
        <v>112</v>
      </c>
      <c r="AA769" s="1" t="s">
        <v>2244</v>
      </c>
      <c r="AB769" s="1" t="s">
        <v>58</v>
      </c>
      <c r="AC769" s="1" t="s">
        <v>116</v>
      </c>
      <c r="AD769" s="1" t="s">
        <v>104</v>
      </c>
      <c r="AE769" s="1" t="s">
        <v>53</v>
      </c>
      <c r="AF769" s="1"/>
      <c r="AK769" s="1"/>
    </row>
    <row r="770" spans="1:37" x14ac:dyDescent="0.35">
      <c r="A770" s="1">
        <v>1354</v>
      </c>
      <c r="B770" s="1" t="str">
        <f>VLOOKUP(Table13[[#This Row],[Customer ID]],'Customer Lookup'!A:B,2,)</f>
        <v>Aaron Dillon</v>
      </c>
      <c r="C770" s="1">
        <v>91209</v>
      </c>
      <c r="D770" s="1" t="str">
        <f>_xlfn.XLOOKUP(Table13[[#This Row],[Product Sub-Category]],'Product Lookup'!A:A,'Product Lookup'!B:B)</f>
        <v>Labels</v>
      </c>
      <c r="E770" s="1">
        <v>2</v>
      </c>
      <c r="F770" s="4">
        <v>4.9800000000000004</v>
      </c>
      <c r="G770" s="4">
        <f>Table13[[#This Row],[Unit Price]]*Table13[[#This Row],[Quantity ordered]]</f>
        <v>9.9600000000000009</v>
      </c>
      <c r="H770" s="1">
        <v>0.05</v>
      </c>
      <c r="I770" s="5">
        <v>0.05</v>
      </c>
      <c r="J7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0" s="6">
        <f>Table13[[#This Row],[Total Price(Before Discount)]]*Table13[[#This Row],[Discount]]</f>
        <v>0.49800000000000005</v>
      </c>
      <c r="L770" s="6">
        <f>Table13[[#This Row],[Total Price(Before Discount)]]-Table13[[#This Row],[Discount Amount]]</f>
        <v>9.4620000000000015</v>
      </c>
      <c r="M770" s="6" t="str">
        <f>IF(Table13[[#This Row],[Total Price(After Discount)]]&gt;=5000, "High Order", "Low order")</f>
        <v>Low order</v>
      </c>
      <c r="N770" s="2">
        <v>42046</v>
      </c>
      <c r="O770" s="2" t="str">
        <f>TEXT(Table13[[#This Row],[Order Date]],"dddd")</f>
        <v>Wednesday</v>
      </c>
      <c r="P770" s="2" t="str">
        <f>TEXT(Table13[[#This Row],[Order Date]],"mmmm")</f>
        <v>February</v>
      </c>
      <c r="Q770" s="2" t="str">
        <f>TEXT(Table13[[#This Row],[Order Date]],"yyyy")</f>
        <v>2015</v>
      </c>
      <c r="R770" s="2" t="str">
        <f>TEXT(Table13[[#This Row],[Order Date]], "mmmm yyyy")</f>
        <v>February 2015</v>
      </c>
      <c r="S770" s="2">
        <v>42048</v>
      </c>
      <c r="T770" s="1" t="s">
        <v>21</v>
      </c>
      <c r="U770" s="1">
        <f>Table13[[#This Row],[Ship Date]]-Table13[[#This Row],[Order Date]]</f>
        <v>2</v>
      </c>
      <c r="V770" s="1" t="str">
        <f>IF(Table13[[#This Row],[Days to Ship]]&lt;=1, "Fast", IF(Table13[[#This Row],[Days to Ship]]&lt;=3, "Meduim", "High"))</f>
        <v>Meduim</v>
      </c>
      <c r="W770" s="1">
        <v>76086</v>
      </c>
      <c r="X770" s="1" t="s">
        <v>32</v>
      </c>
      <c r="Y770" s="1" t="s">
        <v>582</v>
      </c>
      <c r="Z770" s="1" t="s">
        <v>112</v>
      </c>
      <c r="AA770" s="1" t="s">
        <v>2244</v>
      </c>
      <c r="AB770" s="1" t="s">
        <v>58</v>
      </c>
      <c r="AC770" s="1" t="s">
        <v>116</v>
      </c>
      <c r="AD770" s="1" t="s">
        <v>104</v>
      </c>
      <c r="AE770" s="1" t="s">
        <v>53</v>
      </c>
      <c r="AF770" s="1"/>
      <c r="AK770" s="1"/>
    </row>
    <row r="771" spans="1:37" x14ac:dyDescent="0.35">
      <c r="A771" s="1">
        <v>1357</v>
      </c>
      <c r="B771" s="1" t="str">
        <f>VLOOKUP(Table13[[#This Row],[Customer ID]],'Customer Lookup'!A:B,2,)</f>
        <v>Marguerite Yu</v>
      </c>
      <c r="C771" s="1">
        <v>88184</v>
      </c>
      <c r="D771" s="1" t="str">
        <f>_xlfn.XLOOKUP(Table13[[#This Row],[Product Sub-Category]],'Product Lookup'!A:A,'Product Lookup'!B:B)</f>
        <v>Telephones</v>
      </c>
      <c r="E771" s="1">
        <v>9</v>
      </c>
      <c r="F771" s="4">
        <v>125.99</v>
      </c>
      <c r="G771" s="4">
        <f>Table13[[#This Row],[Unit Price]]*Table13[[#This Row],[Quantity ordered]]</f>
        <v>1133.9099999999999</v>
      </c>
      <c r="H771" s="1">
        <v>0.1</v>
      </c>
      <c r="I771" s="5">
        <v>0.1</v>
      </c>
      <c r="J7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71" s="6">
        <f>Table13[[#This Row],[Total Price(Before Discount)]]*Table13[[#This Row],[Discount]]</f>
        <v>113.39099999999999</v>
      </c>
      <c r="L771" s="6">
        <f>Table13[[#This Row],[Total Price(Before Discount)]]-Table13[[#This Row],[Discount Amount]]</f>
        <v>1020.5189999999999</v>
      </c>
      <c r="M771" s="6" t="str">
        <f>IF(Table13[[#This Row],[Total Price(After Discount)]]&gt;=5000, "High Order", "Low order")</f>
        <v>Low order</v>
      </c>
      <c r="N771" s="2">
        <v>42158</v>
      </c>
      <c r="O771" s="2" t="str">
        <f>TEXT(Table13[[#This Row],[Order Date]],"dddd")</f>
        <v>Wednesday</v>
      </c>
      <c r="P771" s="2" t="str">
        <f>TEXT(Table13[[#This Row],[Order Date]],"mmmm")</f>
        <v>June</v>
      </c>
      <c r="Q771" s="2" t="str">
        <f>TEXT(Table13[[#This Row],[Order Date]],"yyyy")</f>
        <v>2015</v>
      </c>
      <c r="R771" s="2" t="str">
        <f>TEXT(Table13[[#This Row],[Order Date]], "mmmm yyyy")</f>
        <v>June 2015</v>
      </c>
      <c r="S771" s="2">
        <v>42160</v>
      </c>
      <c r="T771" s="1" t="s">
        <v>50</v>
      </c>
      <c r="U771" s="1">
        <f>Table13[[#This Row],[Ship Date]]-Table13[[#This Row],[Order Date]]</f>
        <v>2</v>
      </c>
      <c r="V771" s="1" t="str">
        <f>IF(Table13[[#This Row],[Days to Ship]]&lt;=1, "Fast", IF(Table13[[#This Row],[Days to Ship]]&lt;=3, "Meduim", "High"))</f>
        <v>Meduim</v>
      </c>
      <c r="W771" s="1">
        <v>78596</v>
      </c>
      <c r="X771" s="1" t="s">
        <v>32</v>
      </c>
      <c r="Y771" s="1" t="s">
        <v>583</v>
      </c>
      <c r="Z771" s="1" t="s">
        <v>112</v>
      </c>
      <c r="AA771" s="1" t="s">
        <v>2244</v>
      </c>
      <c r="AB771" s="1" t="s">
        <v>73</v>
      </c>
      <c r="AC771" s="1" t="s">
        <v>2234</v>
      </c>
      <c r="AD771" s="1" t="s">
        <v>42</v>
      </c>
      <c r="AE771" s="1" t="s">
        <v>53</v>
      </c>
      <c r="AF771" s="1"/>
      <c r="AK771" s="1"/>
    </row>
    <row r="772" spans="1:37" x14ac:dyDescent="0.35">
      <c r="A772" s="1">
        <v>1357</v>
      </c>
      <c r="B772" s="1" t="str">
        <f>VLOOKUP(Table13[[#This Row],[Customer ID]],'Customer Lookup'!A:B,2,)</f>
        <v>Marguerite Yu</v>
      </c>
      <c r="C772" s="1">
        <v>88185</v>
      </c>
      <c r="D772" s="1" t="str">
        <f>_xlfn.XLOOKUP(Table13[[#This Row],[Product Sub-Category]],'Product Lookup'!A:A,'Product Lookup'!B:B)</f>
        <v>Office Machines</v>
      </c>
      <c r="E772" s="1">
        <v>15</v>
      </c>
      <c r="F772" s="4">
        <v>119.99</v>
      </c>
      <c r="G772" s="4">
        <f>Table13[[#This Row],[Unit Price]]*Table13[[#This Row],[Quantity ordered]]</f>
        <v>1799.85</v>
      </c>
      <c r="H772" s="1">
        <v>0.1</v>
      </c>
      <c r="I772" s="5">
        <v>0.1</v>
      </c>
      <c r="J7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72" s="6">
        <f>Table13[[#This Row],[Total Price(Before Discount)]]*Table13[[#This Row],[Discount]]</f>
        <v>179.98500000000001</v>
      </c>
      <c r="L772" s="6">
        <f>Table13[[#This Row],[Total Price(Before Discount)]]-Table13[[#This Row],[Discount Amount]]</f>
        <v>1619.8649999999998</v>
      </c>
      <c r="M772" s="6" t="str">
        <f>IF(Table13[[#This Row],[Total Price(After Discount)]]&gt;=5000, "High Order", "Low order")</f>
        <v>Low order</v>
      </c>
      <c r="N772" s="2">
        <v>42183</v>
      </c>
      <c r="O772" s="2" t="str">
        <f>TEXT(Table13[[#This Row],[Order Date]],"dddd")</f>
        <v>Sunday</v>
      </c>
      <c r="P772" s="2" t="str">
        <f>TEXT(Table13[[#This Row],[Order Date]],"mmmm")</f>
        <v>June</v>
      </c>
      <c r="Q772" s="2" t="str">
        <f>TEXT(Table13[[#This Row],[Order Date]],"yyyy")</f>
        <v>2015</v>
      </c>
      <c r="R772" s="2" t="str">
        <f>TEXT(Table13[[#This Row],[Order Date]], "mmmm yyyy")</f>
        <v>June 2015</v>
      </c>
      <c r="S772" s="2">
        <v>42185</v>
      </c>
      <c r="T772" s="1" t="s">
        <v>21</v>
      </c>
      <c r="U772" s="1">
        <f>Table13[[#This Row],[Ship Date]]-Table13[[#This Row],[Order Date]]</f>
        <v>2</v>
      </c>
      <c r="V772" s="1" t="str">
        <f>IF(Table13[[#This Row],[Days to Ship]]&lt;=1, "Fast", IF(Table13[[#This Row],[Days to Ship]]&lt;=3, "Meduim", "High"))</f>
        <v>Meduim</v>
      </c>
      <c r="W772" s="1">
        <v>78596</v>
      </c>
      <c r="X772" s="1" t="s">
        <v>22</v>
      </c>
      <c r="Y772" s="1" t="s">
        <v>583</v>
      </c>
      <c r="Z772" s="1" t="s">
        <v>112</v>
      </c>
      <c r="AA772" s="1" t="s">
        <v>2244</v>
      </c>
      <c r="AB772" s="1" t="s">
        <v>73</v>
      </c>
      <c r="AC772" s="1" t="s">
        <v>74</v>
      </c>
      <c r="AD772" s="1" t="s">
        <v>42</v>
      </c>
      <c r="AE772" s="1" t="s">
        <v>108</v>
      </c>
      <c r="AF772" s="1"/>
      <c r="AK772" s="1"/>
    </row>
    <row r="773" spans="1:37" x14ac:dyDescent="0.35">
      <c r="A773" s="1">
        <v>1360</v>
      </c>
      <c r="B773" s="1" t="str">
        <f>VLOOKUP(Table13[[#This Row],[Customer ID]],'Customer Lookup'!A:B,2,)</f>
        <v>Arlene Gibbons</v>
      </c>
      <c r="C773" s="1">
        <v>89595</v>
      </c>
      <c r="D773" s="1" t="str">
        <f>_xlfn.XLOOKUP(Table13[[#This Row],[Product Sub-Category]],'Product Lookup'!A:A,'Product Lookup'!B:B)</f>
        <v>Furnishings</v>
      </c>
      <c r="E773" s="1">
        <v>8</v>
      </c>
      <c r="F773" s="4">
        <v>14.34</v>
      </c>
      <c r="G773" s="4">
        <f>Table13[[#This Row],[Unit Price]]*Table13[[#This Row],[Quantity ordered]]</f>
        <v>114.72</v>
      </c>
      <c r="H773" s="1">
        <v>0.05</v>
      </c>
      <c r="I773" s="5">
        <v>0.05</v>
      </c>
      <c r="J7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3" s="6">
        <f>Table13[[#This Row],[Total Price(Before Discount)]]*Table13[[#This Row],[Discount]]</f>
        <v>5.7360000000000007</v>
      </c>
      <c r="L773" s="6">
        <f>Table13[[#This Row],[Total Price(Before Discount)]]-Table13[[#This Row],[Discount Amount]]</f>
        <v>108.98399999999999</v>
      </c>
      <c r="M773" s="6" t="str">
        <f>IF(Table13[[#This Row],[Total Price(After Discount)]]&gt;=5000, "High Order", "Low order")</f>
        <v>Low order</v>
      </c>
      <c r="N773" s="2">
        <v>42030</v>
      </c>
      <c r="O773" s="2" t="str">
        <f>TEXT(Table13[[#This Row],[Order Date]],"dddd")</f>
        <v>Monday</v>
      </c>
      <c r="P773" s="2" t="str">
        <f>TEXT(Table13[[#This Row],[Order Date]],"mmmm")</f>
        <v>January</v>
      </c>
      <c r="Q773" s="2" t="str">
        <f>TEXT(Table13[[#This Row],[Order Date]],"yyyy")</f>
        <v>2015</v>
      </c>
      <c r="R773" s="2" t="str">
        <f>TEXT(Table13[[#This Row],[Order Date]], "mmmm yyyy")</f>
        <v>January 2015</v>
      </c>
      <c r="S773" s="2">
        <v>42031</v>
      </c>
      <c r="T773" s="1" t="s">
        <v>21</v>
      </c>
      <c r="U773" s="1">
        <f>Table13[[#This Row],[Ship Date]]-Table13[[#This Row],[Order Date]]</f>
        <v>1</v>
      </c>
      <c r="V773" s="1" t="str">
        <f>IF(Table13[[#This Row],[Days to Ship]]&lt;=1, "Fast", IF(Table13[[#This Row],[Days to Ship]]&lt;=3, "Meduim", "High"))</f>
        <v>Fast</v>
      </c>
      <c r="W773" s="1">
        <v>52761</v>
      </c>
      <c r="X773" s="1" t="s">
        <v>32</v>
      </c>
      <c r="Y773" s="1" t="s">
        <v>584</v>
      </c>
      <c r="Z773" s="1" t="s">
        <v>228</v>
      </c>
      <c r="AA773" s="1" t="s">
        <v>2244</v>
      </c>
      <c r="AB773" s="1" t="s">
        <v>34</v>
      </c>
      <c r="AC773" s="1" t="s">
        <v>52</v>
      </c>
      <c r="AD773" s="1" t="s">
        <v>104</v>
      </c>
      <c r="AE773" s="1" t="s">
        <v>44</v>
      </c>
      <c r="AF773" s="1"/>
      <c r="AK773" s="1"/>
    </row>
    <row r="774" spans="1:37" x14ac:dyDescent="0.35">
      <c r="A774" s="1">
        <v>1361</v>
      </c>
      <c r="B774" s="1" t="str">
        <f>VLOOKUP(Table13[[#This Row],[Customer ID]],'Customer Lookup'!A:B,2,)</f>
        <v>Kristina Collier</v>
      </c>
      <c r="C774" s="1">
        <v>89595</v>
      </c>
      <c r="D774" s="1" t="str">
        <f>_xlfn.XLOOKUP(Table13[[#This Row],[Product Sub-Category]],'Product Lookup'!A:A,'Product Lookup'!B:B)</f>
        <v>Labels</v>
      </c>
      <c r="E774" s="1">
        <v>1</v>
      </c>
      <c r="F774" s="4">
        <v>2.89</v>
      </c>
      <c r="G774" s="4">
        <f>Table13[[#This Row],[Unit Price]]*Table13[[#This Row],[Quantity ordered]]</f>
        <v>2.89</v>
      </c>
      <c r="H774" s="1">
        <v>0.05</v>
      </c>
      <c r="I774" s="5">
        <v>0.05</v>
      </c>
      <c r="J7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4" s="6">
        <f>Table13[[#This Row],[Total Price(Before Discount)]]*Table13[[#This Row],[Discount]]</f>
        <v>0.14450000000000002</v>
      </c>
      <c r="L774" s="6">
        <f>Table13[[#This Row],[Total Price(Before Discount)]]-Table13[[#This Row],[Discount Amount]]</f>
        <v>2.7455000000000003</v>
      </c>
      <c r="M774" s="6" t="str">
        <f>IF(Table13[[#This Row],[Total Price(After Discount)]]&gt;=5000, "High Order", "Low order")</f>
        <v>Low order</v>
      </c>
      <c r="N774" s="2">
        <v>42030</v>
      </c>
      <c r="O774" s="2" t="str">
        <f>TEXT(Table13[[#This Row],[Order Date]],"dddd")</f>
        <v>Monday</v>
      </c>
      <c r="P774" s="2" t="str">
        <f>TEXT(Table13[[#This Row],[Order Date]],"mmmm")</f>
        <v>January</v>
      </c>
      <c r="Q774" s="2" t="str">
        <f>TEXT(Table13[[#This Row],[Order Date]],"yyyy")</f>
        <v>2015</v>
      </c>
      <c r="R774" s="2" t="str">
        <f>TEXT(Table13[[#This Row],[Order Date]], "mmmm yyyy")</f>
        <v>January 2015</v>
      </c>
      <c r="S774" s="2">
        <v>42032</v>
      </c>
      <c r="T774" s="1" t="s">
        <v>21</v>
      </c>
      <c r="U774" s="1">
        <f>Table13[[#This Row],[Ship Date]]-Table13[[#This Row],[Order Date]]</f>
        <v>2</v>
      </c>
      <c r="V774" s="1" t="str">
        <f>IF(Table13[[#This Row],[Days to Ship]]&lt;=1, "Fast", IF(Table13[[#This Row],[Days to Ship]]&lt;=3, "Meduim", "High"))</f>
        <v>Meduim</v>
      </c>
      <c r="W774" s="1">
        <v>48101</v>
      </c>
      <c r="X774" s="1" t="s">
        <v>32</v>
      </c>
      <c r="Y774" s="1" t="s">
        <v>585</v>
      </c>
      <c r="Z774" s="1" t="s">
        <v>215</v>
      </c>
      <c r="AA774" s="1" t="s">
        <v>2244</v>
      </c>
      <c r="AB774" s="1" t="s">
        <v>58</v>
      </c>
      <c r="AC774" s="1" t="s">
        <v>116</v>
      </c>
      <c r="AD774" s="1" t="s">
        <v>104</v>
      </c>
      <c r="AE774" s="1" t="s">
        <v>53</v>
      </c>
      <c r="AF774" s="1"/>
      <c r="AK774" s="1"/>
    </row>
    <row r="775" spans="1:37" x14ac:dyDescent="0.35">
      <c r="A775" s="1">
        <v>1361</v>
      </c>
      <c r="B775" s="1" t="str">
        <f>VLOOKUP(Table13[[#This Row],[Customer ID]],'Customer Lookup'!A:B,2,)</f>
        <v>Kristina Collier</v>
      </c>
      <c r="C775" s="1">
        <v>89596</v>
      </c>
      <c r="D775" s="1" t="str">
        <f>_xlfn.XLOOKUP(Table13[[#This Row],[Product Sub-Category]],'Product Lookup'!A:A,'Product Lookup'!B:B)</f>
        <v>Paper</v>
      </c>
      <c r="E775" s="1">
        <v>9</v>
      </c>
      <c r="F775" s="4">
        <v>6.48</v>
      </c>
      <c r="G775" s="4">
        <f>Table13[[#This Row],[Unit Price]]*Table13[[#This Row],[Quantity ordered]]</f>
        <v>58.320000000000007</v>
      </c>
      <c r="H775" s="1">
        <v>0.05</v>
      </c>
      <c r="I775" s="5">
        <v>0.05</v>
      </c>
      <c r="J7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5" s="6">
        <f>Table13[[#This Row],[Total Price(Before Discount)]]*Table13[[#This Row],[Discount]]</f>
        <v>2.9160000000000004</v>
      </c>
      <c r="L775" s="6">
        <f>Table13[[#This Row],[Total Price(Before Discount)]]-Table13[[#This Row],[Discount Amount]]</f>
        <v>55.404000000000011</v>
      </c>
      <c r="M775" s="6" t="str">
        <f>IF(Table13[[#This Row],[Total Price(After Discount)]]&gt;=5000, "High Order", "Low order")</f>
        <v>Low order</v>
      </c>
      <c r="N775" s="2">
        <v>42045</v>
      </c>
      <c r="O775" s="2" t="str">
        <f>TEXT(Table13[[#This Row],[Order Date]],"dddd")</f>
        <v>Tuesday</v>
      </c>
      <c r="P775" s="2" t="str">
        <f>TEXT(Table13[[#This Row],[Order Date]],"mmmm")</f>
        <v>February</v>
      </c>
      <c r="Q775" s="2" t="str">
        <f>TEXT(Table13[[#This Row],[Order Date]],"yyyy")</f>
        <v>2015</v>
      </c>
      <c r="R775" s="2" t="str">
        <f>TEXT(Table13[[#This Row],[Order Date]], "mmmm yyyy")</f>
        <v>February 2015</v>
      </c>
      <c r="S775" s="2">
        <v>42046</v>
      </c>
      <c r="T775" s="1" t="s">
        <v>41</v>
      </c>
      <c r="U775" s="1">
        <f>Table13[[#This Row],[Ship Date]]-Table13[[#This Row],[Order Date]]</f>
        <v>1</v>
      </c>
      <c r="V775" s="1" t="str">
        <f>IF(Table13[[#This Row],[Days to Ship]]&lt;=1, "Fast", IF(Table13[[#This Row],[Days to Ship]]&lt;=3, "Meduim", "High"))</f>
        <v>Fast</v>
      </c>
      <c r="W775" s="1">
        <v>48101</v>
      </c>
      <c r="X775" s="1" t="s">
        <v>22</v>
      </c>
      <c r="Y775" s="1" t="s">
        <v>585</v>
      </c>
      <c r="Z775" s="1" t="s">
        <v>215</v>
      </c>
      <c r="AA775" s="1" t="s">
        <v>2244</v>
      </c>
      <c r="AB775" s="1" t="s">
        <v>58</v>
      </c>
      <c r="AC775" s="1" t="s">
        <v>83</v>
      </c>
      <c r="AD775" s="1" t="s">
        <v>104</v>
      </c>
      <c r="AE775" s="1" t="s">
        <v>53</v>
      </c>
      <c r="AF775" s="1"/>
      <c r="AK775" s="1"/>
    </row>
    <row r="776" spans="1:37" x14ac:dyDescent="0.35">
      <c r="A776" s="1">
        <v>1361</v>
      </c>
      <c r="B776" s="1" t="str">
        <f>VLOOKUP(Table13[[#This Row],[Customer ID]],'Customer Lookup'!A:B,2,)</f>
        <v>Kristina Collier</v>
      </c>
      <c r="C776" s="1">
        <v>89596</v>
      </c>
      <c r="D776" s="1" t="str">
        <f>_xlfn.XLOOKUP(Table13[[#This Row],[Product Sub-Category]],'Product Lookup'!A:A,'Product Lookup'!B:B)</f>
        <v>Telephones</v>
      </c>
      <c r="E776" s="1">
        <v>16</v>
      </c>
      <c r="F776" s="4">
        <v>85.99</v>
      </c>
      <c r="G776" s="4">
        <f>Table13[[#This Row],[Unit Price]]*Table13[[#This Row],[Quantity ordered]]</f>
        <v>1375.84</v>
      </c>
      <c r="H776" s="1">
        <v>0.05</v>
      </c>
      <c r="I776" s="5">
        <v>0.05</v>
      </c>
      <c r="J7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6" s="6">
        <f>Table13[[#This Row],[Total Price(Before Discount)]]*Table13[[#This Row],[Discount]]</f>
        <v>68.792000000000002</v>
      </c>
      <c r="L776" s="6">
        <f>Table13[[#This Row],[Total Price(Before Discount)]]-Table13[[#This Row],[Discount Amount]]</f>
        <v>1307.048</v>
      </c>
      <c r="M776" s="6" t="str">
        <f>IF(Table13[[#This Row],[Total Price(After Discount)]]&gt;=5000, "High Order", "Low order")</f>
        <v>Low order</v>
      </c>
      <c r="N776" s="2">
        <v>42045</v>
      </c>
      <c r="O776" s="2" t="str">
        <f>TEXT(Table13[[#This Row],[Order Date]],"dddd")</f>
        <v>Tuesday</v>
      </c>
      <c r="P776" s="2" t="str">
        <f>TEXT(Table13[[#This Row],[Order Date]],"mmmm")</f>
        <v>February</v>
      </c>
      <c r="Q776" s="2" t="str">
        <f>TEXT(Table13[[#This Row],[Order Date]],"yyyy")</f>
        <v>2015</v>
      </c>
      <c r="R776" s="2" t="str">
        <f>TEXT(Table13[[#This Row],[Order Date]], "mmmm yyyy")</f>
        <v>February 2015</v>
      </c>
      <c r="S776" s="2">
        <v>42047</v>
      </c>
      <c r="T776" s="1" t="s">
        <v>41</v>
      </c>
      <c r="U776" s="1">
        <f>Table13[[#This Row],[Ship Date]]-Table13[[#This Row],[Order Date]]</f>
        <v>2</v>
      </c>
      <c r="V776" s="1" t="str">
        <f>IF(Table13[[#This Row],[Days to Ship]]&lt;=1, "Fast", IF(Table13[[#This Row],[Days to Ship]]&lt;=3, "Meduim", "High"))</f>
        <v>Meduim</v>
      </c>
      <c r="W776" s="1">
        <v>48101</v>
      </c>
      <c r="X776" s="1" t="s">
        <v>32</v>
      </c>
      <c r="Y776" s="1" t="s">
        <v>585</v>
      </c>
      <c r="Z776" s="1" t="s">
        <v>215</v>
      </c>
      <c r="AA776" s="1" t="s">
        <v>2245</v>
      </c>
      <c r="AB776" s="1" t="s">
        <v>73</v>
      </c>
      <c r="AC776" s="1" t="s">
        <v>2234</v>
      </c>
      <c r="AD776" s="1" t="s">
        <v>104</v>
      </c>
      <c r="AE776" s="1" t="s">
        <v>44</v>
      </c>
      <c r="AF776" s="1"/>
      <c r="AK776" s="1"/>
    </row>
    <row r="777" spans="1:37" x14ac:dyDescent="0.35">
      <c r="A777" s="1">
        <v>1363</v>
      </c>
      <c r="B777" s="1" t="str">
        <f>VLOOKUP(Table13[[#This Row],[Customer ID]],'Customer Lookup'!A:B,2,)</f>
        <v>Earl Roy</v>
      </c>
      <c r="C777" s="1">
        <v>89993</v>
      </c>
      <c r="D777" s="1" t="str">
        <f>_xlfn.XLOOKUP(Table13[[#This Row],[Product Sub-Category]],'Product Lookup'!A:A,'Product Lookup'!B:B)</f>
        <v>Binders</v>
      </c>
      <c r="E777" s="1">
        <v>2</v>
      </c>
      <c r="F777" s="4">
        <v>12.97</v>
      </c>
      <c r="G777" s="4">
        <f>Table13[[#This Row],[Unit Price]]*Table13[[#This Row],[Quantity ordered]]</f>
        <v>25.94</v>
      </c>
      <c r="H777" s="1">
        <v>0.05</v>
      </c>
      <c r="I777" s="5">
        <v>0.05</v>
      </c>
      <c r="J7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7" s="6">
        <f>Table13[[#This Row],[Total Price(Before Discount)]]*Table13[[#This Row],[Discount]]</f>
        <v>1.2970000000000002</v>
      </c>
      <c r="L777" s="6">
        <f>Table13[[#This Row],[Total Price(Before Discount)]]-Table13[[#This Row],[Discount Amount]]</f>
        <v>24.643000000000001</v>
      </c>
      <c r="M777" s="6" t="str">
        <f>IF(Table13[[#This Row],[Total Price(After Discount)]]&gt;=5000, "High Order", "Low order")</f>
        <v>Low order</v>
      </c>
      <c r="N777" s="2">
        <v>42039</v>
      </c>
      <c r="O777" s="2" t="str">
        <f>TEXT(Table13[[#This Row],[Order Date]],"dddd")</f>
        <v>Wednesday</v>
      </c>
      <c r="P777" s="2" t="str">
        <f>TEXT(Table13[[#This Row],[Order Date]],"mmmm")</f>
        <v>February</v>
      </c>
      <c r="Q777" s="2" t="str">
        <f>TEXT(Table13[[#This Row],[Order Date]],"yyyy")</f>
        <v>2015</v>
      </c>
      <c r="R777" s="2" t="str">
        <f>TEXT(Table13[[#This Row],[Order Date]], "mmmm yyyy")</f>
        <v>February 2015</v>
      </c>
      <c r="S777" s="2">
        <v>42041</v>
      </c>
      <c r="T777" s="1" t="s">
        <v>50</v>
      </c>
      <c r="U777" s="1">
        <f>Table13[[#This Row],[Ship Date]]-Table13[[#This Row],[Order Date]]</f>
        <v>2</v>
      </c>
      <c r="V777" s="1" t="str">
        <f>IF(Table13[[#This Row],[Days to Ship]]&lt;=1, "Fast", IF(Table13[[#This Row],[Days to Ship]]&lt;=3, "Meduim", "High"))</f>
        <v>Meduim</v>
      </c>
      <c r="W777" s="1">
        <v>32707</v>
      </c>
      <c r="X777" s="1" t="s">
        <v>32</v>
      </c>
      <c r="Y777" s="1" t="s">
        <v>586</v>
      </c>
      <c r="Z777" s="1" t="s">
        <v>242</v>
      </c>
      <c r="AA777" s="1" t="s">
        <v>2245</v>
      </c>
      <c r="AB777" s="1" t="s">
        <v>58</v>
      </c>
      <c r="AC777" s="1" t="s">
        <v>2236</v>
      </c>
      <c r="AD777" s="1" t="s">
        <v>104</v>
      </c>
      <c r="AE777" s="1" t="s">
        <v>53</v>
      </c>
      <c r="AF777" s="1"/>
      <c r="AK777" s="1"/>
    </row>
    <row r="778" spans="1:37" x14ac:dyDescent="0.35">
      <c r="A778" s="1">
        <v>1363</v>
      </c>
      <c r="B778" s="1" t="str">
        <f>VLOOKUP(Table13[[#This Row],[Customer ID]],'Customer Lookup'!A:B,2,)</f>
        <v>Earl Roy</v>
      </c>
      <c r="C778" s="1">
        <v>89993</v>
      </c>
      <c r="D778" s="1" t="str">
        <f>_xlfn.XLOOKUP(Table13[[#This Row],[Product Sub-Category]],'Product Lookup'!A:A,'Product Lookup'!B:B)</f>
        <v>Rubber Bands</v>
      </c>
      <c r="E778" s="1">
        <v>9</v>
      </c>
      <c r="F778" s="4">
        <v>5.81</v>
      </c>
      <c r="G778" s="4">
        <f>Table13[[#This Row],[Unit Price]]*Table13[[#This Row],[Quantity ordered]]</f>
        <v>52.29</v>
      </c>
      <c r="H778" s="1">
        <v>0.05</v>
      </c>
      <c r="I778" s="5">
        <v>0.05</v>
      </c>
      <c r="J7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8" s="6">
        <f>Table13[[#This Row],[Total Price(Before Discount)]]*Table13[[#This Row],[Discount]]</f>
        <v>2.6145</v>
      </c>
      <c r="L778" s="6">
        <f>Table13[[#This Row],[Total Price(Before Discount)]]-Table13[[#This Row],[Discount Amount]]</f>
        <v>49.6755</v>
      </c>
      <c r="M778" s="6" t="str">
        <f>IF(Table13[[#This Row],[Total Price(After Discount)]]&gt;=5000, "High Order", "Low order")</f>
        <v>Low order</v>
      </c>
      <c r="N778" s="2">
        <v>42039</v>
      </c>
      <c r="O778" s="2" t="str">
        <f>TEXT(Table13[[#This Row],[Order Date]],"dddd")</f>
        <v>Wednesday</v>
      </c>
      <c r="P778" s="2" t="str">
        <f>TEXT(Table13[[#This Row],[Order Date]],"mmmm")</f>
        <v>February</v>
      </c>
      <c r="Q778" s="2" t="str">
        <f>TEXT(Table13[[#This Row],[Order Date]],"yyyy")</f>
        <v>2015</v>
      </c>
      <c r="R778" s="2" t="str">
        <f>TEXT(Table13[[#This Row],[Order Date]], "mmmm yyyy")</f>
        <v>February 2015</v>
      </c>
      <c r="S778" s="2">
        <v>42041</v>
      </c>
      <c r="T778" s="1" t="s">
        <v>50</v>
      </c>
      <c r="U778" s="1">
        <f>Table13[[#This Row],[Ship Date]]-Table13[[#This Row],[Order Date]]</f>
        <v>2</v>
      </c>
      <c r="V778" s="1" t="str">
        <f>IF(Table13[[#This Row],[Days to Ship]]&lt;=1, "Fast", IF(Table13[[#This Row],[Days to Ship]]&lt;=3, "Meduim", "High"))</f>
        <v>Meduim</v>
      </c>
      <c r="W778" s="1">
        <v>32707</v>
      </c>
      <c r="X778" s="1" t="s">
        <v>32</v>
      </c>
      <c r="Y778" s="1" t="s">
        <v>586</v>
      </c>
      <c r="Z778" s="1" t="s">
        <v>242</v>
      </c>
      <c r="AA778" s="1" t="s">
        <v>2243</v>
      </c>
      <c r="AB778" s="1" t="s">
        <v>58</v>
      </c>
      <c r="AC778" s="1" t="s">
        <v>60</v>
      </c>
      <c r="AD778" s="1" t="s">
        <v>104</v>
      </c>
      <c r="AE778" s="1" t="s">
        <v>26</v>
      </c>
      <c r="AF778" s="1"/>
      <c r="AK778" s="1"/>
    </row>
    <row r="779" spans="1:37" x14ac:dyDescent="0.35">
      <c r="A779" s="1">
        <v>1364</v>
      </c>
      <c r="B779" s="1" t="str">
        <f>VLOOKUP(Table13[[#This Row],[Customer ID]],'Customer Lookup'!A:B,2,)</f>
        <v>Chris Ford</v>
      </c>
      <c r="C779" s="1">
        <v>89994</v>
      </c>
      <c r="D779" s="1" t="str">
        <f>_xlfn.XLOOKUP(Table13[[#This Row],[Product Sub-Category]],'Product Lookup'!A:A,'Product Lookup'!B:B)</f>
        <v>Paper</v>
      </c>
      <c r="E779" s="1">
        <v>10</v>
      </c>
      <c r="F779" s="4">
        <v>5.98</v>
      </c>
      <c r="G779" s="4">
        <f>Table13[[#This Row],[Unit Price]]*Table13[[#This Row],[Quantity ordered]]</f>
        <v>59.800000000000004</v>
      </c>
      <c r="H779" s="1">
        <v>0.05</v>
      </c>
      <c r="I779" s="5">
        <v>0.05</v>
      </c>
      <c r="J7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9" s="6">
        <f>Table13[[#This Row],[Total Price(Before Discount)]]*Table13[[#This Row],[Discount]]</f>
        <v>2.99</v>
      </c>
      <c r="L779" s="6">
        <f>Table13[[#This Row],[Total Price(Before Discount)]]-Table13[[#This Row],[Discount Amount]]</f>
        <v>56.81</v>
      </c>
      <c r="M779" s="6" t="str">
        <f>IF(Table13[[#This Row],[Total Price(After Discount)]]&gt;=5000, "High Order", "Low order")</f>
        <v>Low order</v>
      </c>
      <c r="N779" s="2">
        <v>42080</v>
      </c>
      <c r="O779" s="2" t="str">
        <f>TEXT(Table13[[#This Row],[Order Date]],"dddd")</f>
        <v>Tuesday</v>
      </c>
      <c r="P779" s="2" t="str">
        <f>TEXT(Table13[[#This Row],[Order Date]],"mmmm")</f>
        <v>March</v>
      </c>
      <c r="Q779" s="2" t="str">
        <f>TEXT(Table13[[#This Row],[Order Date]],"yyyy")</f>
        <v>2015</v>
      </c>
      <c r="R779" s="2" t="str">
        <f>TEXT(Table13[[#This Row],[Order Date]], "mmmm yyyy")</f>
        <v>March 2015</v>
      </c>
      <c r="S779" s="2">
        <v>42080</v>
      </c>
      <c r="T779" s="1" t="s">
        <v>31</v>
      </c>
      <c r="U779" s="1">
        <f>Table13[[#This Row],[Ship Date]]-Table13[[#This Row],[Order Date]]</f>
        <v>0</v>
      </c>
      <c r="V779" s="1" t="str">
        <f>IF(Table13[[#This Row],[Days to Ship]]&lt;=1, "Fast", IF(Table13[[#This Row],[Days to Ship]]&lt;=3, "Meduim", "High"))</f>
        <v>Fast</v>
      </c>
      <c r="W779" s="1">
        <v>20746</v>
      </c>
      <c r="X779" s="1" t="s">
        <v>32</v>
      </c>
      <c r="Y779" s="1" t="s">
        <v>581</v>
      </c>
      <c r="Z779" s="1" t="s">
        <v>268</v>
      </c>
      <c r="AA779" s="1" t="s">
        <v>2244</v>
      </c>
      <c r="AB779" s="1" t="s">
        <v>58</v>
      </c>
      <c r="AC779" s="1" t="s">
        <v>83</v>
      </c>
      <c r="AD779" s="1" t="s">
        <v>42</v>
      </c>
      <c r="AE779" s="1" t="s">
        <v>53</v>
      </c>
      <c r="AF779" s="1"/>
      <c r="AK779" s="1"/>
    </row>
    <row r="780" spans="1:37" x14ac:dyDescent="0.35">
      <c r="A780" s="1">
        <v>1367</v>
      </c>
      <c r="B780" s="1" t="str">
        <f>VLOOKUP(Table13[[#This Row],[Customer ID]],'Customer Lookup'!A:B,2,)</f>
        <v>James Hunter</v>
      </c>
      <c r="C780" s="1">
        <v>90513</v>
      </c>
      <c r="D780" s="1" t="str">
        <f>_xlfn.XLOOKUP(Table13[[#This Row],[Product Sub-Category]],'Product Lookup'!A:A,'Product Lookup'!B:B)</f>
        <v>Computer Peripherals</v>
      </c>
      <c r="E780" s="1">
        <v>1</v>
      </c>
      <c r="F780" s="4">
        <v>73.98</v>
      </c>
      <c r="G780" s="4">
        <f>Table13[[#This Row],[Unit Price]]*Table13[[#This Row],[Quantity ordered]]</f>
        <v>73.98</v>
      </c>
      <c r="H780" s="1">
        <v>0.05</v>
      </c>
      <c r="I780" s="5">
        <v>0.05</v>
      </c>
      <c r="J7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0" s="6">
        <f>Table13[[#This Row],[Total Price(Before Discount)]]*Table13[[#This Row],[Discount]]</f>
        <v>3.6990000000000003</v>
      </c>
      <c r="L780" s="6">
        <f>Table13[[#This Row],[Total Price(Before Discount)]]-Table13[[#This Row],[Discount Amount]]</f>
        <v>70.281000000000006</v>
      </c>
      <c r="M780" s="6" t="str">
        <f>IF(Table13[[#This Row],[Total Price(After Discount)]]&gt;=5000, "High Order", "Low order")</f>
        <v>Low order</v>
      </c>
      <c r="N780" s="2">
        <v>42011</v>
      </c>
      <c r="O780" s="2" t="str">
        <f>TEXT(Table13[[#This Row],[Order Date]],"dddd")</f>
        <v>Wednesday</v>
      </c>
      <c r="P780" s="2" t="str">
        <f>TEXT(Table13[[#This Row],[Order Date]],"mmmm")</f>
        <v>January</v>
      </c>
      <c r="Q780" s="2" t="str">
        <f>TEXT(Table13[[#This Row],[Order Date]],"yyyy")</f>
        <v>2015</v>
      </c>
      <c r="R780" s="2" t="str">
        <f>TEXT(Table13[[#This Row],[Order Date]], "mmmm yyyy")</f>
        <v>January 2015</v>
      </c>
      <c r="S780" s="2">
        <v>42014</v>
      </c>
      <c r="T780" s="1" t="s">
        <v>50</v>
      </c>
      <c r="U780" s="1">
        <f>Table13[[#This Row],[Ship Date]]-Table13[[#This Row],[Order Date]]</f>
        <v>3</v>
      </c>
      <c r="V780" s="1" t="str">
        <f>IF(Table13[[#This Row],[Days to Ship]]&lt;=1, "Fast", IF(Table13[[#This Row],[Days to Ship]]&lt;=3, "Meduim", "High"))</f>
        <v>Meduim</v>
      </c>
      <c r="W780" s="1">
        <v>79424</v>
      </c>
      <c r="X780" s="1" t="s">
        <v>32</v>
      </c>
      <c r="Y780" s="1" t="s">
        <v>587</v>
      </c>
      <c r="Z780" s="1" t="s">
        <v>112</v>
      </c>
      <c r="AA780" s="1" t="s">
        <v>2244</v>
      </c>
      <c r="AB780" s="1" t="s">
        <v>73</v>
      </c>
      <c r="AC780" s="1" t="s">
        <v>144</v>
      </c>
      <c r="AD780" s="1" t="s">
        <v>104</v>
      </c>
      <c r="AE780" s="1" t="s">
        <v>53</v>
      </c>
      <c r="AF780" s="1"/>
      <c r="AK780" s="1"/>
    </row>
    <row r="781" spans="1:37" x14ac:dyDescent="0.35">
      <c r="A781" s="1">
        <v>1368</v>
      </c>
      <c r="B781" s="1" t="str">
        <f>VLOOKUP(Table13[[#This Row],[Customer ID]],'Customer Lookup'!A:B,2,)</f>
        <v>Patsy Harmon</v>
      </c>
      <c r="C781" s="1">
        <v>90514</v>
      </c>
      <c r="D781" s="1" t="str">
        <f>_xlfn.XLOOKUP(Table13[[#This Row],[Product Sub-Category]],'Product Lookup'!A:A,'Product Lookup'!B:B)</f>
        <v>Binders</v>
      </c>
      <c r="E781" s="1">
        <v>6</v>
      </c>
      <c r="F781" s="4">
        <v>4.55</v>
      </c>
      <c r="G781" s="4">
        <f>Table13[[#This Row],[Unit Price]]*Table13[[#This Row],[Quantity ordered]]</f>
        <v>27.299999999999997</v>
      </c>
      <c r="H781" s="1">
        <v>0.05</v>
      </c>
      <c r="I781" s="5">
        <v>0.05</v>
      </c>
      <c r="J7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1" s="6">
        <f>Table13[[#This Row],[Total Price(Before Discount)]]*Table13[[#This Row],[Discount]]</f>
        <v>1.365</v>
      </c>
      <c r="L781" s="6">
        <f>Table13[[#This Row],[Total Price(Before Discount)]]-Table13[[#This Row],[Discount Amount]]</f>
        <v>25.934999999999999</v>
      </c>
      <c r="M781" s="6" t="str">
        <f>IF(Table13[[#This Row],[Total Price(After Discount)]]&gt;=5000, "High Order", "Low order")</f>
        <v>Low order</v>
      </c>
      <c r="N781" s="2">
        <v>42086</v>
      </c>
      <c r="O781" s="2" t="str">
        <f>TEXT(Table13[[#This Row],[Order Date]],"dddd")</f>
        <v>Monday</v>
      </c>
      <c r="P781" s="2" t="str">
        <f>TEXT(Table13[[#This Row],[Order Date]],"mmmm")</f>
        <v>March</v>
      </c>
      <c r="Q781" s="2" t="str">
        <f>TEXT(Table13[[#This Row],[Order Date]],"yyyy")</f>
        <v>2015</v>
      </c>
      <c r="R781" s="2" t="str">
        <f>TEXT(Table13[[#This Row],[Order Date]], "mmmm yyyy")</f>
        <v>March 2015</v>
      </c>
      <c r="S781" s="2">
        <v>42088</v>
      </c>
      <c r="T781" s="1" t="s">
        <v>50</v>
      </c>
      <c r="U781" s="1">
        <f>Table13[[#This Row],[Ship Date]]-Table13[[#This Row],[Order Date]]</f>
        <v>2</v>
      </c>
      <c r="V781" s="1" t="str">
        <f>IF(Table13[[#This Row],[Days to Ship]]&lt;=1, "Fast", IF(Table13[[#This Row],[Days to Ship]]&lt;=3, "Meduim", "High"))</f>
        <v>Meduim</v>
      </c>
      <c r="W781" s="1">
        <v>75901</v>
      </c>
      <c r="X781" s="1" t="s">
        <v>32</v>
      </c>
      <c r="Y781" s="1" t="s">
        <v>588</v>
      </c>
      <c r="Z781" s="1" t="s">
        <v>112</v>
      </c>
      <c r="AA781" s="1" t="s">
        <v>2244</v>
      </c>
      <c r="AB781" s="1" t="s">
        <v>58</v>
      </c>
      <c r="AC781" s="1" t="s">
        <v>2236</v>
      </c>
      <c r="AD781" s="1" t="s">
        <v>104</v>
      </c>
      <c r="AE781" s="1" t="s">
        <v>53</v>
      </c>
      <c r="AF781" s="1"/>
      <c r="AK781" s="1"/>
    </row>
    <row r="782" spans="1:37" x14ac:dyDescent="0.35">
      <c r="A782" s="1">
        <v>1369</v>
      </c>
      <c r="B782" s="1" t="str">
        <f>VLOOKUP(Table13[[#This Row],[Customer ID]],'Customer Lookup'!A:B,2,)</f>
        <v>Joe D Dean</v>
      </c>
      <c r="C782" s="1">
        <v>90514</v>
      </c>
      <c r="D782" s="1" t="str">
        <f>_xlfn.XLOOKUP(Table13[[#This Row],[Product Sub-Category]],'Product Lookup'!A:A,'Product Lookup'!B:B)</f>
        <v>Envelopes</v>
      </c>
      <c r="E782" s="1">
        <v>11</v>
      </c>
      <c r="F782" s="4">
        <v>9.7799999999999994</v>
      </c>
      <c r="G782" s="4">
        <f>Table13[[#This Row],[Unit Price]]*Table13[[#This Row],[Quantity ordered]]</f>
        <v>107.58</v>
      </c>
      <c r="H782" s="1">
        <v>0.05</v>
      </c>
      <c r="I782" s="5">
        <v>0.05</v>
      </c>
      <c r="J7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2" s="6">
        <f>Table13[[#This Row],[Total Price(Before Discount)]]*Table13[[#This Row],[Discount]]</f>
        <v>5.3790000000000004</v>
      </c>
      <c r="L782" s="6">
        <f>Table13[[#This Row],[Total Price(Before Discount)]]-Table13[[#This Row],[Discount Amount]]</f>
        <v>102.20099999999999</v>
      </c>
      <c r="M782" s="6" t="str">
        <f>IF(Table13[[#This Row],[Total Price(After Discount)]]&gt;=5000, "High Order", "Low order")</f>
        <v>Low order</v>
      </c>
      <c r="N782" s="2">
        <v>42086</v>
      </c>
      <c r="O782" s="2" t="str">
        <f>TEXT(Table13[[#This Row],[Order Date]],"dddd")</f>
        <v>Monday</v>
      </c>
      <c r="P782" s="2" t="str">
        <f>TEXT(Table13[[#This Row],[Order Date]],"mmmm")</f>
        <v>March</v>
      </c>
      <c r="Q782" s="2" t="str">
        <f>TEXT(Table13[[#This Row],[Order Date]],"yyyy")</f>
        <v>2015</v>
      </c>
      <c r="R782" s="2" t="str">
        <f>TEXT(Table13[[#This Row],[Order Date]], "mmmm yyyy")</f>
        <v>March 2015</v>
      </c>
      <c r="S782" s="2">
        <v>42088</v>
      </c>
      <c r="T782" s="1" t="s">
        <v>50</v>
      </c>
      <c r="U782" s="1">
        <f>Table13[[#This Row],[Ship Date]]-Table13[[#This Row],[Order Date]]</f>
        <v>2</v>
      </c>
      <c r="V782" s="1" t="str">
        <f>IF(Table13[[#This Row],[Days to Ship]]&lt;=1, "Fast", IF(Table13[[#This Row],[Days to Ship]]&lt;=3, "Meduim", "High"))</f>
        <v>Meduim</v>
      </c>
      <c r="W782" s="1">
        <v>76063</v>
      </c>
      <c r="X782" s="1" t="s">
        <v>22</v>
      </c>
      <c r="Y782" s="1" t="s">
        <v>589</v>
      </c>
      <c r="Z782" s="1" t="s">
        <v>112</v>
      </c>
      <c r="AA782" s="1" t="s">
        <v>1097</v>
      </c>
      <c r="AB782" s="1" t="s">
        <v>58</v>
      </c>
      <c r="AC782" s="1" t="s">
        <v>61</v>
      </c>
      <c r="AD782" s="1" t="s">
        <v>104</v>
      </c>
      <c r="AE782" s="1" t="s">
        <v>53</v>
      </c>
      <c r="AF782" s="1"/>
      <c r="AK782" s="1"/>
    </row>
    <row r="783" spans="1:37" x14ac:dyDescent="0.35">
      <c r="A783" s="1">
        <v>1374</v>
      </c>
      <c r="B783" s="1" t="str">
        <f>VLOOKUP(Table13[[#This Row],[Customer ID]],'Customer Lookup'!A:B,2,)</f>
        <v>Earl Buck</v>
      </c>
      <c r="C783" s="1">
        <v>88212</v>
      </c>
      <c r="D783" s="1" t="str">
        <f>_xlfn.XLOOKUP(Table13[[#This Row],[Product Sub-Category]],'Product Lookup'!A:A,'Product Lookup'!B:B)</f>
        <v>Appliances</v>
      </c>
      <c r="E783" s="1">
        <v>1</v>
      </c>
      <c r="F783" s="4">
        <v>44.01</v>
      </c>
      <c r="G783" s="4">
        <f>Table13[[#This Row],[Unit Price]]*Table13[[#This Row],[Quantity ordered]]</f>
        <v>44.01</v>
      </c>
      <c r="H783" s="1">
        <v>0.05</v>
      </c>
      <c r="I783" s="5">
        <v>0.05</v>
      </c>
      <c r="J7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3" s="6">
        <f>Table13[[#This Row],[Total Price(Before Discount)]]*Table13[[#This Row],[Discount]]</f>
        <v>2.2004999999999999</v>
      </c>
      <c r="L783" s="6">
        <f>Table13[[#This Row],[Total Price(Before Discount)]]-Table13[[#This Row],[Discount Amount]]</f>
        <v>41.8095</v>
      </c>
      <c r="M783" s="6" t="str">
        <f>IF(Table13[[#This Row],[Total Price(After Discount)]]&gt;=5000, "High Order", "Low order")</f>
        <v>Low order</v>
      </c>
      <c r="N783" s="2">
        <v>42162</v>
      </c>
      <c r="O783" s="2" t="str">
        <f>TEXT(Table13[[#This Row],[Order Date]],"dddd")</f>
        <v>Sunday</v>
      </c>
      <c r="P783" s="2" t="str">
        <f>TEXT(Table13[[#This Row],[Order Date]],"mmmm")</f>
        <v>June</v>
      </c>
      <c r="Q783" s="2" t="str">
        <f>TEXT(Table13[[#This Row],[Order Date]],"yyyy")</f>
        <v>2015</v>
      </c>
      <c r="R783" s="2" t="str">
        <f>TEXT(Table13[[#This Row],[Order Date]], "mmmm yyyy")</f>
        <v>June 2015</v>
      </c>
      <c r="S783" s="2">
        <v>42163</v>
      </c>
      <c r="T783" s="1" t="s">
        <v>41</v>
      </c>
      <c r="U783" s="1">
        <f>Table13[[#This Row],[Ship Date]]-Table13[[#This Row],[Order Date]]</f>
        <v>1</v>
      </c>
      <c r="V783" s="1" t="str">
        <f>IF(Table13[[#This Row],[Days to Ship]]&lt;=1, "Fast", IF(Table13[[#This Row],[Days to Ship]]&lt;=3, "Meduim", "High"))</f>
        <v>Fast</v>
      </c>
      <c r="W783" s="1">
        <v>95207</v>
      </c>
      <c r="X783" s="1" t="s">
        <v>32</v>
      </c>
      <c r="Y783" s="1" t="s">
        <v>590</v>
      </c>
      <c r="Z783" s="1" t="s">
        <v>37</v>
      </c>
      <c r="AA783" s="1" t="s">
        <v>2243</v>
      </c>
      <c r="AB783" s="1" t="s">
        <v>58</v>
      </c>
      <c r="AC783" s="1" t="s">
        <v>196</v>
      </c>
      <c r="AD783" s="1" t="s">
        <v>42</v>
      </c>
      <c r="AE783" s="1" t="s">
        <v>53</v>
      </c>
      <c r="AF783" s="1"/>
      <c r="AK783" s="1"/>
    </row>
    <row r="784" spans="1:37" x14ac:dyDescent="0.35">
      <c r="A784" s="1">
        <v>1380</v>
      </c>
      <c r="B784" s="1" t="str">
        <f>VLOOKUP(Table13[[#This Row],[Customer ID]],'Customer Lookup'!A:B,2,)</f>
        <v>Jeanne Walker</v>
      </c>
      <c r="C784" s="1">
        <v>88213</v>
      </c>
      <c r="D784" s="1" t="str">
        <f>_xlfn.XLOOKUP(Table13[[#This Row],[Product Sub-Category]],'Product Lookup'!A:A,'Product Lookup'!B:B)</f>
        <v>Labels</v>
      </c>
      <c r="E784" s="1">
        <v>9</v>
      </c>
      <c r="F784" s="4">
        <v>2.89</v>
      </c>
      <c r="G784" s="4">
        <f>Table13[[#This Row],[Unit Price]]*Table13[[#This Row],[Quantity ordered]]</f>
        <v>26.01</v>
      </c>
      <c r="H784" s="1">
        <v>0.05</v>
      </c>
      <c r="I784" s="5">
        <v>0.05</v>
      </c>
      <c r="J7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4" s="6">
        <f>Table13[[#This Row],[Total Price(Before Discount)]]*Table13[[#This Row],[Discount]]</f>
        <v>1.3005000000000002</v>
      </c>
      <c r="L784" s="6">
        <f>Table13[[#This Row],[Total Price(Before Discount)]]-Table13[[#This Row],[Discount Amount]]</f>
        <v>24.709500000000002</v>
      </c>
      <c r="M784" s="6" t="str">
        <f>IF(Table13[[#This Row],[Total Price(After Discount)]]&gt;=5000, "High Order", "Low order")</f>
        <v>Low order</v>
      </c>
      <c r="N784" s="2">
        <v>42182</v>
      </c>
      <c r="O784" s="2" t="str">
        <f>TEXT(Table13[[#This Row],[Order Date]],"dddd")</f>
        <v>Saturday</v>
      </c>
      <c r="P784" s="2" t="str">
        <f>TEXT(Table13[[#This Row],[Order Date]],"mmmm")</f>
        <v>June</v>
      </c>
      <c r="Q784" s="2" t="str">
        <f>TEXT(Table13[[#This Row],[Order Date]],"yyyy")</f>
        <v>2015</v>
      </c>
      <c r="R784" s="2" t="str">
        <f>TEXT(Table13[[#This Row],[Order Date]], "mmmm yyyy")</f>
        <v>June 2015</v>
      </c>
      <c r="S784" s="2">
        <v>42188</v>
      </c>
      <c r="T784" s="1" t="s">
        <v>98</v>
      </c>
      <c r="U784" s="1">
        <f>Table13[[#This Row],[Ship Date]]-Table13[[#This Row],[Order Date]]</f>
        <v>6</v>
      </c>
      <c r="V784" s="1" t="str">
        <f>IF(Table13[[#This Row],[Days to Ship]]&lt;=1, "Fast", IF(Table13[[#This Row],[Days to Ship]]&lt;=3, "Meduim", "High"))</f>
        <v>High</v>
      </c>
      <c r="W784" s="1">
        <v>3801</v>
      </c>
      <c r="X784" s="1" t="s">
        <v>32</v>
      </c>
      <c r="Y784" s="1" t="s">
        <v>591</v>
      </c>
      <c r="Z784" s="1" t="s">
        <v>155</v>
      </c>
      <c r="AA784" s="1" t="s">
        <v>1097</v>
      </c>
      <c r="AB784" s="1" t="s">
        <v>58</v>
      </c>
      <c r="AC784" s="1" t="s">
        <v>116</v>
      </c>
      <c r="AD784" s="1" t="s">
        <v>42</v>
      </c>
      <c r="AE784" s="1" t="s">
        <v>53</v>
      </c>
      <c r="AF784" s="1"/>
      <c r="AK784" s="1"/>
    </row>
    <row r="785" spans="1:37" x14ac:dyDescent="0.35">
      <c r="A785" s="1">
        <v>1383</v>
      </c>
      <c r="B785" s="1" t="str">
        <f>VLOOKUP(Table13[[#This Row],[Customer ID]],'Customer Lookup'!A:B,2,)</f>
        <v>Christina Hanna</v>
      </c>
      <c r="C785" s="1">
        <v>89406</v>
      </c>
      <c r="D785" s="1" t="str">
        <f>_xlfn.XLOOKUP(Table13[[#This Row],[Product Sub-Category]],'Product Lookup'!A:A,'Product Lookup'!B:B)</f>
        <v>Furnishings</v>
      </c>
      <c r="E785" s="1">
        <v>12</v>
      </c>
      <c r="F785" s="4">
        <v>2.23</v>
      </c>
      <c r="G785" s="4">
        <f>Table13[[#This Row],[Unit Price]]*Table13[[#This Row],[Quantity ordered]]</f>
        <v>26.759999999999998</v>
      </c>
      <c r="H785" s="1">
        <v>0.05</v>
      </c>
      <c r="I785" s="5">
        <v>0.05</v>
      </c>
      <c r="J7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5" s="6">
        <f>Table13[[#This Row],[Total Price(Before Discount)]]*Table13[[#This Row],[Discount]]</f>
        <v>1.3380000000000001</v>
      </c>
      <c r="L785" s="6">
        <f>Table13[[#This Row],[Total Price(Before Discount)]]-Table13[[#This Row],[Discount Amount]]</f>
        <v>25.421999999999997</v>
      </c>
      <c r="M785" s="6" t="str">
        <f>IF(Table13[[#This Row],[Total Price(After Discount)]]&gt;=5000, "High Order", "Low order")</f>
        <v>Low order</v>
      </c>
      <c r="N785" s="2">
        <v>42125</v>
      </c>
      <c r="O785" s="2" t="str">
        <f>TEXT(Table13[[#This Row],[Order Date]],"dddd")</f>
        <v>Friday</v>
      </c>
      <c r="P785" s="2" t="str">
        <f>TEXT(Table13[[#This Row],[Order Date]],"mmmm")</f>
        <v>May</v>
      </c>
      <c r="Q785" s="2" t="str">
        <f>TEXT(Table13[[#This Row],[Order Date]],"yyyy")</f>
        <v>2015</v>
      </c>
      <c r="R785" s="2" t="str">
        <f>TEXT(Table13[[#This Row],[Order Date]], "mmmm yyyy")</f>
        <v>May 2015</v>
      </c>
      <c r="S785" s="2">
        <v>42126</v>
      </c>
      <c r="T785" s="1" t="s">
        <v>50</v>
      </c>
      <c r="U785" s="1">
        <f>Table13[[#This Row],[Ship Date]]-Table13[[#This Row],[Order Date]]</f>
        <v>1</v>
      </c>
      <c r="V785" s="1" t="str">
        <f>IF(Table13[[#This Row],[Days to Ship]]&lt;=1, "Fast", IF(Table13[[#This Row],[Days to Ship]]&lt;=3, "Meduim", "High"))</f>
        <v>Fast</v>
      </c>
      <c r="W785" s="1">
        <v>84120</v>
      </c>
      <c r="X785" s="1" t="s">
        <v>32</v>
      </c>
      <c r="Y785" s="1" t="s">
        <v>573</v>
      </c>
      <c r="Z785" s="1" t="s">
        <v>161</v>
      </c>
      <c r="AA785" s="1" t="s">
        <v>2245</v>
      </c>
      <c r="AB785" s="1" t="s">
        <v>34</v>
      </c>
      <c r="AC785" s="1" t="s">
        <v>52</v>
      </c>
      <c r="AD785" s="1" t="s">
        <v>104</v>
      </c>
      <c r="AE785" s="1" t="s">
        <v>44</v>
      </c>
      <c r="AF785" s="1"/>
      <c r="AK785" s="1"/>
    </row>
    <row r="786" spans="1:37" x14ac:dyDescent="0.35">
      <c r="A786" s="1">
        <v>1384</v>
      </c>
      <c r="B786" s="1" t="str">
        <f>VLOOKUP(Table13[[#This Row],[Customer ID]],'Customer Lookup'!A:B,2,)</f>
        <v>George McLamb</v>
      </c>
      <c r="C786" s="1">
        <v>89407</v>
      </c>
      <c r="D786" s="1" t="str">
        <f>_xlfn.XLOOKUP(Table13[[#This Row],[Product Sub-Category]],'Product Lookup'!A:A,'Product Lookup'!B:B)</f>
        <v>Storage</v>
      </c>
      <c r="E786" s="1">
        <v>11</v>
      </c>
      <c r="F786" s="4">
        <v>11.29</v>
      </c>
      <c r="G786" s="4">
        <f>Table13[[#This Row],[Unit Price]]*Table13[[#This Row],[Quantity ordered]]</f>
        <v>124.19</v>
      </c>
      <c r="H786" s="1">
        <v>0.05</v>
      </c>
      <c r="I786" s="5">
        <v>0.05</v>
      </c>
      <c r="J7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6" s="6">
        <f>Table13[[#This Row],[Total Price(Before Discount)]]*Table13[[#This Row],[Discount]]</f>
        <v>6.2095000000000002</v>
      </c>
      <c r="L786" s="6">
        <f>Table13[[#This Row],[Total Price(Before Discount)]]-Table13[[#This Row],[Discount Amount]]</f>
        <v>117.98049999999999</v>
      </c>
      <c r="M786" s="6" t="str">
        <f>IF(Table13[[#This Row],[Total Price(After Discount)]]&gt;=5000, "High Order", "Low order")</f>
        <v>Low order</v>
      </c>
      <c r="N786" s="2">
        <v>42185</v>
      </c>
      <c r="O786" s="2" t="str">
        <f>TEXT(Table13[[#This Row],[Order Date]],"dddd")</f>
        <v>Tuesday</v>
      </c>
      <c r="P786" s="2" t="str">
        <f>TEXT(Table13[[#This Row],[Order Date]],"mmmm")</f>
        <v>June</v>
      </c>
      <c r="Q786" s="2" t="str">
        <f>TEXT(Table13[[#This Row],[Order Date]],"yyyy")</f>
        <v>2015</v>
      </c>
      <c r="R786" s="2" t="str">
        <f>TEXT(Table13[[#This Row],[Order Date]], "mmmm yyyy")</f>
        <v>June 2015</v>
      </c>
      <c r="S786" s="2">
        <v>42187</v>
      </c>
      <c r="T786" s="1" t="s">
        <v>31</v>
      </c>
      <c r="U786" s="1">
        <f>Table13[[#This Row],[Ship Date]]-Table13[[#This Row],[Order Date]]</f>
        <v>2</v>
      </c>
      <c r="V786" s="1" t="str">
        <f>IF(Table13[[#This Row],[Days to Ship]]&lt;=1, "Fast", IF(Table13[[#This Row],[Days to Ship]]&lt;=3, "Meduim", "High"))</f>
        <v>Meduim</v>
      </c>
      <c r="W786" s="1">
        <v>22304</v>
      </c>
      <c r="X786" s="1" t="s">
        <v>32</v>
      </c>
      <c r="Y786" s="1" t="s">
        <v>592</v>
      </c>
      <c r="Z786" s="1" t="s">
        <v>117</v>
      </c>
      <c r="AA786" s="1" t="s">
        <v>2245</v>
      </c>
      <c r="AB786" s="1" t="s">
        <v>58</v>
      </c>
      <c r="AC786" s="1" t="s">
        <v>119</v>
      </c>
      <c r="AD786" s="1" t="s">
        <v>104</v>
      </c>
      <c r="AE786" s="1" t="s">
        <v>53</v>
      </c>
      <c r="AF786" s="1"/>
      <c r="AK786" s="1"/>
    </row>
    <row r="787" spans="1:37" x14ac:dyDescent="0.35">
      <c r="A787" s="1">
        <v>1384</v>
      </c>
      <c r="B787" s="1" t="str">
        <f>VLOOKUP(Table13[[#This Row],[Customer ID]],'Customer Lookup'!A:B,2,)</f>
        <v>George McLamb</v>
      </c>
      <c r="C787" s="1">
        <v>89408</v>
      </c>
      <c r="D787" s="1" t="str">
        <f>_xlfn.XLOOKUP(Table13[[#This Row],[Product Sub-Category]],'Product Lookup'!A:A,'Product Lookup'!B:B)</f>
        <v>Appliances</v>
      </c>
      <c r="E787" s="1">
        <v>21</v>
      </c>
      <c r="F787" s="4">
        <v>70.97</v>
      </c>
      <c r="G787" s="4">
        <f>Table13[[#This Row],[Unit Price]]*Table13[[#This Row],[Quantity ordered]]</f>
        <v>1490.37</v>
      </c>
      <c r="H787" s="1">
        <v>0.05</v>
      </c>
      <c r="I787" s="5">
        <v>0.05</v>
      </c>
      <c r="J7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7" s="6">
        <f>Table13[[#This Row],[Total Price(Before Discount)]]*Table13[[#This Row],[Discount]]</f>
        <v>74.518500000000003</v>
      </c>
      <c r="L787" s="6">
        <f>Table13[[#This Row],[Total Price(Before Discount)]]-Table13[[#This Row],[Discount Amount]]</f>
        <v>1415.8515</v>
      </c>
      <c r="M787" s="6" t="str">
        <f>IF(Table13[[#This Row],[Total Price(After Discount)]]&gt;=5000, "High Order", "Low order")</f>
        <v>Low order</v>
      </c>
      <c r="N787" s="2">
        <v>42162</v>
      </c>
      <c r="O787" s="2" t="str">
        <f>TEXT(Table13[[#This Row],[Order Date]],"dddd")</f>
        <v>Sunday</v>
      </c>
      <c r="P787" s="2" t="str">
        <f>TEXT(Table13[[#This Row],[Order Date]],"mmmm")</f>
        <v>June</v>
      </c>
      <c r="Q787" s="2" t="str">
        <f>TEXT(Table13[[#This Row],[Order Date]],"yyyy")</f>
        <v>2015</v>
      </c>
      <c r="R787" s="2" t="str">
        <f>TEXT(Table13[[#This Row],[Order Date]], "mmmm yyyy")</f>
        <v>June 2015</v>
      </c>
      <c r="S787" s="2">
        <v>42169</v>
      </c>
      <c r="T787" s="1" t="s">
        <v>98</v>
      </c>
      <c r="U787" s="1">
        <f>Table13[[#This Row],[Ship Date]]-Table13[[#This Row],[Order Date]]</f>
        <v>7</v>
      </c>
      <c r="V787" s="1" t="str">
        <f>IF(Table13[[#This Row],[Days to Ship]]&lt;=1, "Fast", IF(Table13[[#This Row],[Days to Ship]]&lt;=3, "Meduim", "High"))</f>
        <v>High</v>
      </c>
      <c r="W787" s="1">
        <v>22304</v>
      </c>
      <c r="X787" s="1" t="s">
        <v>32</v>
      </c>
      <c r="Y787" s="1" t="s">
        <v>592</v>
      </c>
      <c r="Z787" s="1" t="s">
        <v>117</v>
      </c>
      <c r="AA787" s="1" t="s">
        <v>1097</v>
      </c>
      <c r="AB787" s="1" t="s">
        <v>58</v>
      </c>
      <c r="AC787" s="1" t="s">
        <v>196</v>
      </c>
      <c r="AD787" s="1" t="s">
        <v>104</v>
      </c>
      <c r="AE787" s="1" t="s">
        <v>53</v>
      </c>
      <c r="AF787" s="1"/>
      <c r="AK787" s="1"/>
    </row>
    <row r="788" spans="1:37" x14ac:dyDescent="0.35">
      <c r="A788" s="1">
        <v>1389</v>
      </c>
      <c r="B788" s="1" t="str">
        <f>VLOOKUP(Table13[[#This Row],[Customer ID]],'Customer Lookup'!A:B,2,)</f>
        <v>Jean Khan</v>
      </c>
      <c r="C788" s="1">
        <v>88726</v>
      </c>
      <c r="D788" s="1" t="str">
        <f>_xlfn.XLOOKUP(Table13[[#This Row],[Product Sub-Category]],'Product Lookup'!A:A,'Product Lookup'!B:B)</f>
        <v>Furnishings</v>
      </c>
      <c r="E788" s="1">
        <v>1</v>
      </c>
      <c r="F788" s="4">
        <v>1.74</v>
      </c>
      <c r="G788" s="4">
        <f>Table13[[#This Row],[Unit Price]]*Table13[[#This Row],[Quantity ordered]]</f>
        <v>1.74</v>
      </c>
      <c r="H788" s="1">
        <v>0.05</v>
      </c>
      <c r="I788" s="5">
        <v>0.05</v>
      </c>
      <c r="J7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8" s="6">
        <f>Table13[[#This Row],[Total Price(Before Discount)]]*Table13[[#This Row],[Discount]]</f>
        <v>8.7000000000000008E-2</v>
      </c>
      <c r="L788" s="6">
        <f>Table13[[#This Row],[Total Price(Before Discount)]]-Table13[[#This Row],[Discount Amount]]</f>
        <v>1.653</v>
      </c>
      <c r="M788" s="6" t="str">
        <f>IF(Table13[[#This Row],[Total Price(After Discount)]]&gt;=5000, "High Order", "Low order")</f>
        <v>Low order</v>
      </c>
      <c r="N788" s="2">
        <v>42029</v>
      </c>
      <c r="O788" s="2" t="str">
        <f>TEXT(Table13[[#This Row],[Order Date]],"dddd")</f>
        <v>Sunday</v>
      </c>
      <c r="P788" s="2" t="str">
        <f>TEXT(Table13[[#This Row],[Order Date]],"mmmm")</f>
        <v>January</v>
      </c>
      <c r="Q788" s="2" t="str">
        <f>TEXT(Table13[[#This Row],[Order Date]],"yyyy")</f>
        <v>2015</v>
      </c>
      <c r="R788" s="2" t="str">
        <f>TEXT(Table13[[#This Row],[Order Date]], "mmmm yyyy")</f>
        <v>January 2015</v>
      </c>
      <c r="S788" s="2">
        <v>42030</v>
      </c>
      <c r="T788" s="1" t="s">
        <v>41</v>
      </c>
      <c r="U788" s="1">
        <f>Table13[[#This Row],[Ship Date]]-Table13[[#This Row],[Order Date]]</f>
        <v>1</v>
      </c>
      <c r="V788" s="1" t="str">
        <f>IF(Table13[[#This Row],[Days to Ship]]&lt;=1, "Fast", IF(Table13[[#This Row],[Days to Ship]]&lt;=3, "Meduim", "High"))</f>
        <v>Fast</v>
      </c>
      <c r="W788" s="1">
        <v>94025</v>
      </c>
      <c r="X788" s="1" t="s">
        <v>32</v>
      </c>
      <c r="Y788" s="1" t="s">
        <v>593</v>
      </c>
      <c r="Z788" s="1" t="s">
        <v>37</v>
      </c>
      <c r="AA788" s="1" t="s">
        <v>1097</v>
      </c>
      <c r="AB788" s="1" t="s">
        <v>34</v>
      </c>
      <c r="AC788" s="1" t="s">
        <v>52</v>
      </c>
      <c r="AD788" s="1" t="s">
        <v>81</v>
      </c>
      <c r="AE788" s="1" t="s">
        <v>44</v>
      </c>
      <c r="AF788" s="1"/>
      <c r="AK788" s="1"/>
    </row>
    <row r="789" spans="1:37" x14ac:dyDescent="0.35">
      <c r="A789" s="1">
        <v>1389</v>
      </c>
      <c r="B789" s="1" t="str">
        <f>VLOOKUP(Table13[[#This Row],[Customer ID]],'Customer Lookup'!A:B,2,)</f>
        <v>Jean Khan</v>
      </c>
      <c r="C789" s="1">
        <v>88728</v>
      </c>
      <c r="D789" s="1" t="str">
        <f>_xlfn.XLOOKUP(Table13[[#This Row],[Product Sub-Category]],'Product Lookup'!A:A,'Product Lookup'!B:B)</f>
        <v>Rubber Bands</v>
      </c>
      <c r="E789" s="1">
        <v>12</v>
      </c>
      <c r="F789" s="4">
        <v>2.62</v>
      </c>
      <c r="G789" s="4">
        <f>Table13[[#This Row],[Unit Price]]*Table13[[#This Row],[Quantity ordered]]</f>
        <v>31.44</v>
      </c>
      <c r="H789" s="1">
        <v>0.05</v>
      </c>
      <c r="I789" s="5">
        <v>0.05</v>
      </c>
      <c r="J7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9" s="6">
        <f>Table13[[#This Row],[Total Price(Before Discount)]]*Table13[[#This Row],[Discount]]</f>
        <v>1.5720000000000001</v>
      </c>
      <c r="L789" s="6">
        <f>Table13[[#This Row],[Total Price(Before Discount)]]-Table13[[#This Row],[Discount Amount]]</f>
        <v>29.868000000000002</v>
      </c>
      <c r="M789" s="6" t="str">
        <f>IF(Table13[[#This Row],[Total Price(After Discount)]]&gt;=5000, "High Order", "Low order")</f>
        <v>Low order</v>
      </c>
      <c r="N789" s="2">
        <v>42137</v>
      </c>
      <c r="O789" s="2" t="str">
        <f>TEXT(Table13[[#This Row],[Order Date]],"dddd")</f>
        <v>Wednesday</v>
      </c>
      <c r="P789" s="2" t="str">
        <f>TEXT(Table13[[#This Row],[Order Date]],"mmmm")</f>
        <v>May</v>
      </c>
      <c r="Q789" s="2" t="str">
        <f>TEXT(Table13[[#This Row],[Order Date]],"yyyy")</f>
        <v>2015</v>
      </c>
      <c r="R789" s="2" t="str">
        <f>TEXT(Table13[[#This Row],[Order Date]], "mmmm yyyy")</f>
        <v>May 2015</v>
      </c>
      <c r="S789" s="2">
        <v>42139</v>
      </c>
      <c r="T789" s="1" t="s">
        <v>21</v>
      </c>
      <c r="U789" s="1">
        <f>Table13[[#This Row],[Ship Date]]-Table13[[#This Row],[Order Date]]</f>
        <v>2</v>
      </c>
      <c r="V789" s="1" t="str">
        <f>IF(Table13[[#This Row],[Days to Ship]]&lt;=1, "Fast", IF(Table13[[#This Row],[Days to Ship]]&lt;=3, "Meduim", "High"))</f>
        <v>Meduim</v>
      </c>
      <c r="W789" s="1">
        <v>94025</v>
      </c>
      <c r="X789" s="1" t="s">
        <v>22</v>
      </c>
      <c r="Y789" s="1" t="s">
        <v>593</v>
      </c>
      <c r="Z789" s="1" t="s">
        <v>37</v>
      </c>
      <c r="AA789" s="1" t="s">
        <v>1097</v>
      </c>
      <c r="AB789" s="1" t="s">
        <v>58</v>
      </c>
      <c r="AC789" s="1" t="s">
        <v>60</v>
      </c>
      <c r="AD789" s="1" t="s">
        <v>51</v>
      </c>
      <c r="AE789" s="1" t="s">
        <v>26</v>
      </c>
      <c r="AF789" s="1"/>
      <c r="AK789" s="1"/>
    </row>
    <row r="790" spans="1:37" x14ac:dyDescent="0.35">
      <c r="A790" s="1">
        <v>1389</v>
      </c>
      <c r="B790" s="1" t="str">
        <f>VLOOKUP(Table13[[#This Row],[Customer ID]],'Customer Lookup'!A:B,2,)</f>
        <v>Jean Khan</v>
      </c>
      <c r="C790" s="1">
        <v>88729</v>
      </c>
      <c r="D790" s="1" t="str">
        <f>_xlfn.XLOOKUP(Table13[[#This Row],[Product Sub-Category]],'Product Lookup'!A:A,'Product Lookup'!B:B)</f>
        <v>Labels</v>
      </c>
      <c r="E790" s="1">
        <v>17</v>
      </c>
      <c r="F790" s="4">
        <v>2.61</v>
      </c>
      <c r="G790" s="4">
        <f>Table13[[#This Row],[Unit Price]]*Table13[[#This Row],[Quantity ordered]]</f>
        <v>44.37</v>
      </c>
      <c r="H790" s="1">
        <v>0.05</v>
      </c>
      <c r="I790" s="5">
        <v>0.05</v>
      </c>
      <c r="J7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0" s="6">
        <f>Table13[[#This Row],[Total Price(Before Discount)]]*Table13[[#This Row],[Discount]]</f>
        <v>2.2185000000000001</v>
      </c>
      <c r="L790" s="6">
        <f>Table13[[#This Row],[Total Price(Before Discount)]]-Table13[[#This Row],[Discount Amount]]</f>
        <v>42.151499999999999</v>
      </c>
      <c r="M790" s="6" t="str">
        <f>IF(Table13[[#This Row],[Total Price(After Discount)]]&gt;=5000, "High Order", "Low order")</f>
        <v>Low order</v>
      </c>
      <c r="N790" s="2">
        <v>42158</v>
      </c>
      <c r="O790" s="2" t="str">
        <f>TEXT(Table13[[#This Row],[Order Date]],"dddd")</f>
        <v>Wednesday</v>
      </c>
      <c r="P790" s="2" t="str">
        <f>TEXT(Table13[[#This Row],[Order Date]],"mmmm")</f>
        <v>June</v>
      </c>
      <c r="Q790" s="2" t="str">
        <f>TEXT(Table13[[#This Row],[Order Date]],"yyyy")</f>
        <v>2015</v>
      </c>
      <c r="R790" s="2" t="str">
        <f>TEXT(Table13[[#This Row],[Order Date]], "mmmm yyyy")</f>
        <v>June 2015</v>
      </c>
      <c r="S790" s="2">
        <v>42160</v>
      </c>
      <c r="T790" s="1" t="s">
        <v>21</v>
      </c>
      <c r="U790" s="1">
        <f>Table13[[#This Row],[Ship Date]]-Table13[[#This Row],[Order Date]]</f>
        <v>2</v>
      </c>
      <c r="V790" s="1" t="str">
        <f>IF(Table13[[#This Row],[Days to Ship]]&lt;=1, "Fast", IF(Table13[[#This Row],[Days to Ship]]&lt;=3, "Meduim", "High"))</f>
        <v>Meduim</v>
      </c>
      <c r="W790" s="1">
        <v>94025</v>
      </c>
      <c r="X790" s="1" t="s">
        <v>32</v>
      </c>
      <c r="Y790" s="1" t="s">
        <v>593</v>
      </c>
      <c r="Z790" s="1" t="s">
        <v>37</v>
      </c>
      <c r="AA790" s="1" t="s">
        <v>1097</v>
      </c>
      <c r="AB790" s="1" t="s">
        <v>58</v>
      </c>
      <c r="AC790" s="1" t="s">
        <v>116</v>
      </c>
      <c r="AD790" s="1" t="s">
        <v>104</v>
      </c>
      <c r="AE790" s="1" t="s">
        <v>53</v>
      </c>
      <c r="AF790" s="1"/>
      <c r="AK790" s="1"/>
    </row>
    <row r="791" spans="1:37" x14ac:dyDescent="0.35">
      <c r="A791" s="1">
        <v>1390</v>
      </c>
      <c r="B791" s="1" t="str">
        <f>VLOOKUP(Table13[[#This Row],[Customer ID]],'Customer Lookup'!A:B,2,)</f>
        <v>Hazel Jones</v>
      </c>
      <c r="C791" s="1">
        <v>88731</v>
      </c>
      <c r="D791" s="1" t="str">
        <f>_xlfn.XLOOKUP(Table13[[#This Row],[Product Sub-Category]],'Product Lookup'!A:A,'Product Lookup'!B:B)</f>
        <v>Paper</v>
      </c>
      <c r="E791" s="1">
        <v>19</v>
      </c>
      <c r="F791" s="4">
        <v>8.17</v>
      </c>
      <c r="G791" s="4">
        <f>Table13[[#This Row],[Unit Price]]*Table13[[#This Row],[Quantity ordered]]</f>
        <v>155.22999999999999</v>
      </c>
      <c r="H791" s="1">
        <v>0.05</v>
      </c>
      <c r="I791" s="5">
        <v>0.05</v>
      </c>
      <c r="J7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1" s="6">
        <f>Table13[[#This Row],[Total Price(Before Discount)]]*Table13[[#This Row],[Discount]]</f>
        <v>7.7614999999999998</v>
      </c>
      <c r="L791" s="6">
        <f>Table13[[#This Row],[Total Price(Before Discount)]]-Table13[[#This Row],[Discount Amount]]</f>
        <v>147.46849999999998</v>
      </c>
      <c r="M791" s="6" t="str">
        <f>IF(Table13[[#This Row],[Total Price(After Discount)]]&gt;=5000, "High Order", "Low order")</f>
        <v>Low order</v>
      </c>
      <c r="N791" s="2">
        <v>42140</v>
      </c>
      <c r="O791" s="2" t="str">
        <f>TEXT(Table13[[#This Row],[Order Date]],"dddd")</f>
        <v>Saturday</v>
      </c>
      <c r="P791" s="2" t="str">
        <f>TEXT(Table13[[#This Row],[Order Date]],"mmmm")</f>
        <v>May</v>
      </c>
      <c r="Q791" s="2" t="str">
        <f>TEXT(Table13[[#This Row],[Order Date]],"yyyy")</f>
        <v>2015</v>
      </c>
      <c r="R791" s="2" t="str">
        <f>TEXT(Table13[[#This Row],[Order Date]], "mmmm yyyy")</f>
        <v>May 2015</v>
      </c>
      <c r="S791" s="2">
        <v>42140</v>
      </c>
      <c r="T791" s="1" t="s">
        <v>41</v>
      </c>
      <c r="U791" s="1">
        <f>Table13[[#This Row],[Ship Date]]-Table13[[#This Row],[Order Date]]</f>
        <v>0</v>
      </c>
      <c r="V791" s="1" t="str">
        <f>IF(Table13[[#This Row],[Days to Ship]]&lt;=1, "Fast", IF(Table13[[#This Row],[Days to Ship]]&lt;=3, "Meduim", "High"))</f>
        <v>Fast</v>
      </c>
      <c r="W791" s="1">
        <v>95207</v>
      </c>
      <c r="X791" s="1" t="s">
        <v>32</v>
      </c>
      <c r="Y791" s="1" t="s">
        <v>590</v>
      </c>
      <c r="Z791" s="1" t="s">
        <v>37</v>
      </c>
      <c r="AA791" s="1" t="s">
        <v>1097</v>
      </c>
      <c r="AB791" s="1" t="s">
        <v>58</v>
      </c>
      <c r="AC791" s="1" t="s">
        <v>83</v>
      </c>
      <c r="AD791" s="1" t="s">
        <v>81</v>
      </c>
      <c r="AE791" s="1" t="s">
        <v>26</v>
      </c>
      <c r="AF791" s="1"/>
      <c r="AK791" s="1"/>
    </row>
    <row r="792" spans="1:37" x14ac:dyDescent="0.35">
      <c r="A792" s="1">
        <v>1390</v>
      </c>
      <c r="B792" s="1" t="str">
        <f>VLOOKUP(Table13[[#This Row],[Customer ID]],'Customer Lookup'!A:B,2,)</f>
        <v>Hazel Jones</v>
      </c>
      <c r="C792" s="1">
        <v>88731</v>
      </c>
      <c r="D792" s="1" t="str">
        <f>_xlfn.XLOOKUP(Table13[[#This Row],[Product Sub-Category]],'Product Lookup'!A:A,'Product Lookup'!B:B)</f>
        <v>Telephones</v>
      </c>
      <c r="E792" s="1">
        <v>38</v>
      </c>
      <c r="F792" s="4">
        <v>110.99</v>
      </c>
      <c r="G792" s="4">
        <f>Table13[[#This Row],[Unit Price]]*Table13[[#This Row],[Quantity ordered]]</f>
        <v>4217.62</v>
      </c>
      <c r="H792" s="1">
        <v>0.1</v>
      </c>
      <c r="I792" s="5">
        <v>0.1</v>
      </c>
      <c r="J7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92" s="6">
        <f>Table13[[#This Row],[Total Price(Before Discount)]]*Table13[[#This Row],[Discount]]</f>
        <v>421.762</v>
      </c>
      <c r="L792" s="6">
        <f>Table13[[#This Row],[Total Price(Before Discount)]]-Table13[[#This Row],[Discount Amount]]</f>
        <v>3795.8579999999997</v>
      </c>
      <c r="M792" s="6" t="str">
        <f>IF(Table13[[#This Row],[Total Price(After Discount)]]&gt;=5000, "High Order", "Low order")</f>
        <v>Low order</v>
      </c>
      <c r="N792" s="2">
        <v>42140</v>
      </c>
      <c r="O792" s="2" t="str">
        <f>TEXT(Table13[[#This Row],[Order Date]],"dddd")</f>
        <v>Saturday</v>
      </c>
      <c r="P792" s="2" t="str">
        <f>TEXT(Table13[[#This Row],[Order Date]],"mmmm")</f>
        <v>May</v>
      </c>
      <c r="Q792" s="2" t="str">
        <f>TEXT(Table13[[#This Row],[Order Date]],"yyyy")</f>
        <v>2015</v>
      </c>
      <c r="R792" s="2" t="str">
        <f>TEXT(Table13[[#This Row],[Order Date]], "mmmm yyyy")</f>
        <v>May 2015</v>
      </c>
      <c r="S792" s="2">
        <v>42142</v>
      </c>
      <c r="T792" s="1" t="s">
        <v>41</v>
      </c>
      <c r="U792" s="1">
        <f>Table13[[#This Row],[Ship Date]]-Table13[[#This Row],[Order Date]]</f>
        <v>2</v>
      </c>
      <c r="V792" s="1" t="str">
        <f>IF(Table13[[#This Row],[Days to Ship]]&lt;=1, "Fast", IF(Table13[[#This Row],[Days to Ship]]&lt;=3, "Meduim", "High"))</f>
        <v>Meduim</v>
      </c>
      <c r="W792" s="1">
        <v>95207</v>
      </c>
      <c r="X792" s="1" t="s">
        <v>32</v>
      </c>
      <c r="Y792" s="1" t="s">
        <v>590</v>
      </c>
      <c r="Z792" s="1" t="s">
        <v>37</v>
      </c>
      <c r="AA792" s="1" t="s">
        <v>1097</v>
      </c>
      <c r="AB792" s="1" t="s">
        <v>73</v>
      </c>
      <c r="AC792" s="1" t="s">
        <v>2234</v>
      </c>
      <c r="AD792" s="1" t="s">
        <v>81</v>
      </c>
      <c r="AE792" s="1" t="s">
        <v>53</v>
      </c>
      <c r="AF792" s="1"/>
      <c r="AK792" s="1"/>
    </row>
    <row r="793" spans="1:37" x14ac:dyDescent="0.35">
      <c r="A793" s="1">
        <v>1391</v>
      </c>
      <c r="B793" s="1" t="str">
        <f>VLOOKUP(Table13[[#This Row],[Customer ID]],'Customer Lookup'!A:B,2,)</f>
        <v>Carolyn Greer</v>
      </c>
      <c r="C793" s="1">
        <v>88727</v>
      </c>
      <c r="D793" s="1" t="str">
        <f>_xlfn.XLOOKUP(Table13[[#This Row],[Product Sub-Category]],'Product Lookup'!A:A,'Product Lookup'!B:B)</f>
        <v>Pens</v>
      </c>
      <c r="E793" s="1">
        <v>1</v>
      </c>
      <c r="F793" s="4">
        <v>2.88</v>
      </c>
      <c r="G793" s="4">
        <f>Table13[[#This Row],[Unit Price]]*Table13[[#This Row],[Quantity ordered]]</f>
        <v>2.88</v>
      </c>
      <c r="H793" s="1">
        <v>0.05</v>
      </c>
      <c r="I793" s="5">
        <v>0.05</v>
      </c>
      <c r="J7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3" s="6">
        <f>Table13[[#This Row],[Total Price(Before Discount)]]*Table13[[#This Row],[Discount]]</f>
        <v>0.14399999999999999</v>
      </c>
      <c r="L793" s="6">
        <f>Table13[[#This Row],[Total Price(Before Discount)]]-Table13[[#This Row],[Discount Amount]]</f>
        <v>2.7359999999999998</v>
      </c>
      <c r="M793" s="6" t="str">
        <f>IF(Table13[[#This Row],[Total Price(After Discount)]]&gt;=5000, "High Order", "Low order")</f>
        <v>Low order</v>
      </c>
      <c r="N793" s="2">
        <v>42118</v>
      </c>
      <c r="O793" s="2" t="str">
        <f>TEXT(Table13[[#This Row],[Order Date]],"dddd")</f>
        <v>Friday</v>
      </c>
      <c r="P793" s="2" t="str">
        <f>TEXT(Table13[[#This Row],[Order Date]],"mmmm")</f>
        <v>April</v>
      </c>
      <c r="Q793" s="2" t="str">
        <f>TEXT(Table13[[#This Row],[Order Date]],"yyyy")</f>
        <v>2015</v>
      </c>
      <c r="R793" s="2" t="str">
        <f>TEXT(Table13[[#This Row],[Order Date]], "mmmm yyyy")</f>
        <v>April 2015</v>
      </c>
      <c r="S793" s="2">
        <v>42118</v>
      </c>
      <c r="T793" s="1" t="s">
        <v>31</v>
      </c>
      <c r="U793" s="1">
        <f>Table13[[#This Row],[Ship Date]]-Table13[[#This Row],[Order Date]]</f>
        <v>0</v>
      </c>
      <c r="V793" s="1" t="str">
        <f>IF(Table13[[#This Row],[Days to Ship]]&lt;=1, "Fast", IF(Table13[[#This Row],[Days to Ship]]&lt;=3, "Meduim", "High"))</f>
        <v>Fast</v>
      </c>
      <c r="W793" s="1">
        <v>94086</v>
      </c>
      <c r="X793" s="1" t="s">
        <v>22</v>
      </c>
      <c r="Y793" s="1" t="s">
        <v>594</v>
      </c>
      <c r="Z793" s="1" t="s">
        <v>37</v>
      </c>
      <c r="AA793" s="1" t="s">
        <v>1097</v>
      </c>
      <c r="AB793" s="1" t="s">
        <v>58</v>
      </c>
      <c r="AC793" s="1" t="s">
        <v>25</v>
      </c>
      <c r="AD793" s="1" t="s">
        <v>104</v>
      </c>
      <c r="AE793" s="1" t="s">
        <v>26</v>
      </c>
      <c r="AF793" s="1"/>
      <c r="AK793" s="1"/>
    </row>
    <row r="794" spans="1:37" x14ac:dyDescent="0.35">
      <c r="A794" s="1">
        <v>1391</v>
      </c>
      <c r="B794" s="1" t="str">
        <f>VLOOKUP(Table13[[#This Row],[Customer ID]],'Customer Lookup'!A:B,2,)</f>
        <v>Carolyn Greer</v>
      </c>
      <c r="C794" s="1">
        <v>88730</v>
      </c>
      <c r="D794" s="1" t="str">
        <f>_xlfn.XLOOKUP(Table13[[#This Row],[Product Sub-Category]],'Product Lookup'!A:A,'Product Lookup'!B:B)</f>
        <v>Storage</v>
      </c>
      <c r="E794" s="1">
        <v>33</v>
      </c>
      <c r="F794" s="4">
        <v>12.28</v>
      </c>
      <c r="G794" s="4">
        <f>Table13[[#This Row],[Unit Price]]*Table13[[#This Row],[Quantity ordered]]</f>
        <v>405.23999999999995</v>
      </c>
      <c r="H794" s="1">
        <v>0.05</v>
      </c>
      <c r="I794" s="5">
        <v>0.05</v>
      </c>
      <c r="J7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4" s="6">
        <f>Table13[[#This Row],[Total Price(Before Discount)]]*Table13[[#This Row],[Discount]]</f>
        <v>20.262</v>
      </c>
      <c r="L794" s="6">
        <f>Table13[[#This Row],[Total Price(Before Discount)]]-Table13[[#This Row],[Discount Amount]]</f>
        <v>384.97799999999995</v>
      </c>
      <c r="M794" s="6" t="str">
        <f>IF(Table13[[#This Row],[Total Price(After Discount)]]&gt;=5000, "High Order", "Low order")</f>
        <v>Low order</v>
      </c>
      <c r="N794" s="2">
        <v>42127</v>
      </c>
      <c r="O794" s="2" t="str">
        <f>TEXT(Table13[[#This Row],[Order Date]],"dddd")</f>
        <v>Sunday</v>
      </c>
      <c r="P794" s="2" t="str">
        <f>TEXT(Table13[[#This Row],[Order Date]],"mmmm")</f>
        <v>May</v>
      </c>
      <c r="Q794" s="2" t="str">
        <f>TEXT(Table13[[#This Row],[Order Date]],"yyyy")</f>
        <v>2015</v>
      </c>
      <c r="R794" s="2" t="str">
        <f>TEXT(Table13[[#This Row],[Order Date]], "mmmm yyyy")</f>
        <v>May 2015</v>
      </c>
      <c r="S794" s="2">
        <v>42134</v>
      </c>
      <c r="T794" s="1" t="s">
        <v>98</v>
      </c>
      <c r="U794" s="1">
        <f>Table13[[#This Row],[Ship Date]]-Table13[[#This Row],[Order Date]]</f>
        <v>7</v>
      </c>
      <c r="V794" s="1" t="str">
        <f>IF(Table13[[#This Row],[Days to Ship]]&lt;=1, "Fast", IF(Table13[[#This Row],[Days to Ship]]&lt;=3, "Meduim", "High"))</f>
        <v>High</v>
      </c>
      <c r="W794" s="1">
        <v>94086</v>
      </c>
      <c r="X794" s="1" t="s">
        <v>32</v>
      </c>
      <c r="Y794" s="1" t="s">
        <v>594</v>
      </c>
      <c r="Z794" s="1" t="s">
        <v>37</v>
      </c>
      <c r="AA794" s="1" t="s">
        <v>2244</v>
      </c>
      <c r="AB794" s="1" t="s">
        <v>58</v>
      </c>
      <c r="AC794" s="1" t="s">
        <v>119</v>
      </c>
      <c r="AD794" s="1" t="s">
        <v>51</v>
      </c>
      <c r="AE794" s="1" t="s">
        <v>53</v>
      </c>
      <c r="AF794" s="1"/>
      <c r="AK794" s="1"/>
    </row>
    <row r="795" spans="1:37" x14ac:dyDescent="0.35">
      <c r="A795" s="1">
        <v>1402</v>
      </c>
      <c r="B795" s="1" t="str">
        <f>VLOOKUP(Table13[[#This Row],[Customer ID]],'Customer Lookup'!A:B,2,)</f>
        <v>Wesley Tate</v>
      </c>
      <c r="C795" s="1">
        <v>37729</v>
      </c>
      <c r="D795" s="1" t="str">
        <f>_xlfn.XLOOKUP(Table13[[#This Row],[Product Sub-Category]],'Product Lookup'!A:A,'Product Lookup'!B:B)</f>
        <v>Binders</v>
      </c>
      <c r="E795" s="1">
        <v>48</v>
      </c>
      <c r="F795" s="4">
        <v>8.6</v>
      </c>
      <c r="G795" s="4">
        <f>Table13[[#This Row],[Unit Price]]*Table13[[#This Row],[Quantity ordered]]</f>
        <v>412.79999999999995</v>
      </c>
      <c r="H795" s="1">
        <v>0.05</v>
      </c>
      <c r="I795" s="5">
        <v>0.05</v>
      </c>
      <c r="J7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5" s="6">
        <f>Table13[[#This Row],[Total Price(Before Discount)]]*Table13[[#This Row],[Discount]]</f>
        <v>20.64</v>
      </c>
      <c r="L795" s="6">
        <f>Table13[[#This Row],[Total Price(Before Discount)]]-Table13[[#This Row],[Discount Amount]]</f>
        <v>392.15999999999997</v>
      </c>
      <c r="M795" s="6" t="str">
        <f>IF(Table13[[#This Row],[Total Price(After Discount)]]&gt;=5000, "High Order", "Low order")</f>
        <v>Low order</v>
      </c>
      <c r="N795" s="2">
        <v>42019</v>
      </c>
      <c r="O795" s="2" t="str">
        <f>TEXT(Table13[[#This Row],[Order Date]],"dddd")</f>
        <v>Thursday</v>
      </c>
      <c r="P795" s="2" t="str">
        <f>TEXT(Table13[[#This Row],[Order Date]],"mmmm")</f>
        <v>January</v>
      </c>
      <c r="Q795" s="2" t="str">
        <f>TEXT(Table13[[#This Row],[Order Date]],"yyyy")</f>
        <v>2015</v>
      </c>
      <c r="R795" s="2" t="str">
        <f>TEXT(Table13[[#This Row],[Order Date]], "mmmm yyyy")</f>
        <v>January 2015</v>
      </c>
      <c r="S795" s="2">
        <v>42019</v>
      </c>
      <c r="T795" s="1" t="s">
        <v>31</v>
      </c>
      <c r="U795" s="1">
        <f>Table13[[#This Row],[Ship Date]]-Table13[[#This Row],[Order Date]]</f>
        <v>0</v>
      </c>
      <c r="V795" s="1" t="str">
        <f>IF(Table13[[#This Row],[Days to Ship]]&lt;=1, "Fast", IF(Table13[[#This Row],[Days to Ship]]&lt;=3, "Meduim", "High"))</f>
        <v>Fast</v>
      </c>
      <c r="W795" s="1">
        <v>60653</v>
      </c>
      <c r="X795" s="1" t="s">
        <v>32</v>
      </c>
      <c r="Y795" s="1" t="s">
        <v>143</v>
      </c>
      <c r="Z795" s="1" t="s">
        <v>142</v>
      </c>
      <c r="AA795" s="1" t="s">
        <v>2244</v>
      </c>
      <c r="AB795" s="1" t="s">
        <v>58</v>
      </c>
      <c r="AC795" s="1" t="s">
        <v>2236</v>
      </c>
      <c r="AD795" s="1" t="s">
        <v>81</v>
      </c>
      <c r="AE795" s="1" t="s">
        <v>53</v>
      </c>
      <c r="AF795" s="1"/>
      <c r="AK795" s="1"/>
    </row>
    <row r="796" spans="1:37" x14ac:dyDescent="0.35">
      <c r="A796" s="1">
        <v>1402</v>
      </c>
      <c r="B796" s="1" t="str">
        <f>VLOOKUP(Table13[[#This Row],[Customer ID]],'Customer Lookup'!A:B,2,)</f>
        <v>Wesley Tate</v>
      </c>
      <c r="C796" s="1">
        <v>43079</v>
      </c>
      <c r="D796" s="1" t="str">
        <f>_xlfn.XLOOKUP(Table13[[#This Row],[Product Sub-Category]],'Product Lookup'!A:A,'Product Lookup'!B:B)</f>
        <v>Computer Peripherals</v>
      </c>
      <c r="E796" s="1">
        <v>48</v>
      </c>
      <c r="F796" s="4">
        <v>30.73</v>
      </c>
      <c r="G796" s="4">
        <f>Table13[[#This Row],[Unit Price]]*Table13[[#This Row],[Quantity ordered]]</f>
        <v>1475.04</v>
      </c>
      <c r="H796" s="1">
        <v>0.05</v>
      </c>
      <c r="I796" s="5">
        <v>0.05</v>
      </c>
      <c r="J7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6" s="6">
        <f>Table13[[#This Row],[Total Price(Before Discount)]]*Table13[[#This Row],[Discount]]</f>
        <v>73.751999999999995</v>
      </c>
      <c r="L796" s="6">
        <f>Table13[[#This Row],[Total Price(Before Discount)]]-Table13[[#This Row],[Discount Amount]]</f>
        <v>1401.288</v>
      </c>
      <c r="M796" s="6" t="str">
        <f>IF(Table13[[#This Row],[Total Price(After Discount)]]&gt;=5000, "High Order", "Low order")</f>
        <v>Low order</v>
      </c>
      <c r="N796" s="2">
        <v>42025</v>
      </c>
      <c r="O796" s="2" t="str">
        <f>TEXT(Table13[[#This Row],[Order Date]],"dddd")</f>
        <v>Wednesday</v>
      </c>
      <c r="P796" s="2" t="str">
        <f>TEXT(Table13[[#This Row],[Order Date]],"mmmm")</f>
        <v>January</v>
      </c>
      <c r="Q796" s="2" t="str">
        <f>TEXT(Table13[[#This Row],[Order Date]],"yyyy")</f>
        <v>2015</v>
      </c>
      <c r="R796" s="2" t="str">
        <f>TEXT(Table13[[#This Row],[Order Date]], "mmmm yyyy")</f>
        <v>January 2015</v>
      </c>
      <c r="S796" s="2">
        <v>42026</v>
      </c>
      <c r="T796" s="1" t="s">
        <v>50</v>
      </c>
      <c r="U796" s="1">
        <f>Table13[[#This Row],[Ship Date]]-Table13[[#This Row],[Order Date]]</f>
        <v>1</v>
      </c>
      <c r="V796" s="1" t="str">
        <f>IF(Table13[[#This Row],[Days to Ship]]&lt;=1, "Fast", IF(Table13[[#This Row],[Days to Ship]]&lt;=3, "Meduim", "High"))</f>
        <v>Fast</v>
      </c>
      <c r="W796" s="1">
        <v>60653</v>
      </c>
      <c r="X796" s="1" t="s">
        <v>32</v>
      </c>
      <c r="Y796" s="1" t="s">
        <v>143</v>
      </c>
      <c r="Z796" s="1" t="s">
        <v>142</v>
      </c>
      <c r="AA796" s="1" t="s">
        <v>2244</v>
      </c>
      <c r="AB796" s="1" t="s">
        <v>73</v>
      </c>
      <c r="AC796" s="1" t="s">
        <v>144</v>
      </c>
      <c r="AD796" s="1" t="s">
        <v>42</v>
      </c>
      <c r="AE796" s="1" t="s">
        <v>53</v>
      </c>
      <c r="AF796" s="1"/>
      <c r="AK796" s="1"/>
    </row>
    <row r="797" spans="1:37" x14ac:dyDescent="0.35">
      <c r="A797" s="1">
        <v>1405</v>
      </c>
      <c r="B797" s="1" t="str">
        <f>VLOOKUP(Table13[[#This Row],[Customer ID]],'Customer Lookup'!A:B,2,)</f>
        <v>Crystal Floyd</v>
      </c>
      <c r="C797" s="1">
        <v>86144</v>
      </c>
      <c r="D797" s="1" t="str">
        <f>_xlfn.XLOOKUP(Table13[[#This Row],[Product Sub-Category]],'Product Lookup'!A:A,'Product Lookup'!B:B)</f>
        <v>Binders</v>
      </c>
      <c r="E797" s="1">
        <v>12</v>
      </c>
      <c r="F797" s="4">
        <v>8.6</v>
      </c>
      <c r="G797" s="4">
        <f>Table13[[#This Row],[Unit Price]]*Table13[[#This Row],[Quantity ordered]]</f>
        <v>103.19999999999999</v>
      </c>
      <c r="H797" s="1">
        <v>0.05</v>
      </c>
      <c r="I797" s="5">
        <v>0.05</v>
      </c>
      <c r="J7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7" s="6">
        <f>Table13[[#This Row],[Total Price(Before Discount)]]*Table13[[#This Row],[Discount]]</f>
        <v>5.16</v>
      </c>
      <c r="L797" s="6">
        <f>Table13[[#This Row],[Total Price(Before Discount)]]-Table13[[#This Row],[Discount Amount]]</f>
        <v>98.039999999999992</v>
      </c>
      <c r="M797" s="6" t="str">
        <f>IF(Table13[[#This Row],[Total Price(After Discount)]]&gt;=5000, "High Order", "Low order")</f>
        <v>Low order</v>
      </c>
      <c r="N797" s="2">
        <v>42019</v>
      </c>
      <c r="O797" s="2" t="str">
        <f>TEXT(Table13[[#This Row],[Order Date]],"dddd")</f>
        <v>Thursday</v>
      </c>
      <c r="P797" s="2" t="str">
        <f>TEXT(Table13[[#This Row],[Order Date]],"mmmm")</f>
        <v>January</v>
      </c>
      <c r="Q797" s="2" t="str">
        <f>TEXT(Table13[[#This Row],[Order Date]],"yyyy")</f>
        <v>2015</v>
      </c>
      <c r="R797" s="2" t="str">
        <f>TEXT(Table13[[#This Row],[Order Date]], "mmmm yyyy")</f>
        <v>January 2015</v>
      </c>
      <c r="S797" s="2">
        <v>42019</v>
      </c>
      <c r="T797" s="1" t="s">
        <v>31</v>
      </c>
      <c r="U797" s="1">
        <f>Table13[[#This Row],[Ship Date]]-Table13[[#This Row],[Order Date]]</f>
        <v>0</v>
      </c>
      <c r="V797" s="1" t="str">
        <f>IF(Table13[[#This Row],[Days to Ship]]&lt;=1, "Fast", IF(Table13[[#This Row],[Days to Ship]]&lt;=3, "Meduim", "High"))</f>
        <v>Fast</v>
      </c>
      <c r="W797" s="1">
        <v>49017</v>
      </c>
      <c r="X797" s="1" t="s">
        <v>32</v>
      </c>
      <c r="Y797" s="1" t="s">
        <v>595</v>
      </c>
      <c r="Z797" s="1" t="s">
        <v>215</v>
      </c>
      <c r="AA797" s="1" t="s">
        <v>2244</v>
      </c>
      <c r="AB797" s="1" t="s">
        <v>58</v>
      </c>
      <c r="AC797" s="1" t="s">
        <v>2236</v>
      </c>
      <c r="AD797" s="1" t="s">
        <v>81</v>
      </c>
      <c r="AE797" s="1" t="s">
        <v>53</v>
      </c>
      <c r="AF797" s="1"/>
      <c r="AK797" s="1"/>
    </row>
    <row r="798" spans="1:37" x14ac:dyDescent="0.35">
      <c r="A798" s="1">
        <v>1405</v>
      </c>
      <c r="B798" s="1" t="str">
        <f>VLOOKUP(Table13[[#This Row],[Customer ID]],'Customer Lookup'!A:B,2,)</f>
        <v>Crystal Floyd</v>
      </c>
      <c r="C798" s="1">
        <v>86145</v>
      </c>
      <c r="D798" s="1" t="str">
        <f>_xlfn.XLOOKUP(Table13[[#This Row],[Product Sub-Category]],'Product Lookup'!A:A,'Product Lookup'!B:B)</f>
        <v>Computer Peripherals</v>
      </c>
      <c r="E798" s="1">
        <v>12</v>
      </c>
      <c r="F798" s="4">
        <v>30.73</v>
      </c>
      <c r="G798" s="4">
        <f>Table13[[#This Row],[Unit Price]]*Table13[[#This Row],[Quantity ordered]]</f>
        <v>368.76</v>
      </c>
      <c r="H798" s="1">
        <v>0.05</v>
      </c>
      <c r="I798" s="5">
        <v>0.05</v>
      </c>
      <c r="J7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8" s="6">
        <f>Table13[[#This Row],[Total Price(Before Discount)]]*Table13[[#This Row],[Discount]]</f>
        <v>18.437999999999999</v>
      </c>
      <c r="L798" s="6">
        <f>Table13[[#This Row],[Total Price(Before Discount)]]-Table13[[#This Row],[Discount Amount]]</f>
        <v>350.322</v>
      </c>
      <c r="M798" s="6" t="str">
        <f>IF(Table13[[#This Row],[Total Price(After Discount)]]&gt;=5000, "High Order", "Low order")</f>
        <v>Low order</v>
      </c>
      <c r="N798" s="2">
        <v>42025</v>
      </c>
      <c r="O798" s="2" t="str">
        <f>TEXT(Table13[[#This Row],[Order Date]],"dddd")</f>
        <v>Wednesday</v>
      </c>
      <c r="P798" s="2" t="str">
        <f>TEXT(Table13[[#This Row],[Order Date]],"mmmm")</f>
        <v>January</v>
      </c>
      <c r="Q798" s="2" t="str">
        <f>TEXT(Table13[[#This Row],[Order Date]],"yyyy")</f>
        <v>2015</v>
      </c>
      <c r="R798" s="2" t="str">
        <f>TEXT(Table13[[#This Row],[Order Date]], "mmmm yyyy")</f>
        <v>January 2015</v>
      </c>
      <c r="S798" s="2">
        <v>42026</v>
      </c>
      <c r="T798" s="1" t="s">
        <v>50</v>
      </c>
      <c r="U798" s="1">
        <f>Table13[[#This Row],[Ship Date]]-Table13[[#This Row],[Order Date]]</f>
        <v>1</v>
      </c>
      <c r="V798" s="1" t="str">
        <f>IF(Table13[[#This Row],[Days to Ship]]&lt;=1, "Fast", IF(Table13[[#This Row],[Days to Ship]]&lt;=3, "Meduim", "High"))</f>
        <v>Fast</v>
      </c>
      <c r="W798" s="1">
        <v>49017</v>
      </c>
      <c r="X798" s="1" t="s">
        <v>32</v>
      </c>
      <c r="Y798" s="1" t="s">
        <v>595</v>
      </c>
      <c r="Z798" s="1" t="s">
        <v>215</v>
      </c>
      <c r="AA798" s="1" t="s">
        <v>1097</v>
      </c>
      <c r="AB798" s="1" t="s">
        <v>73</v>
      </c>
      <c r="AC798" s="1" t="s">
        <v>144</v>
      </c>
      <c r="AD798" s="1" t="s">
        <v>42</v>
      </c>
      <c r="AE798" s="1" t="s">
        <v>53</v>
      </c>
      <c r="AF798" s="1"/>
      <c r="AK798" s="1"/>
    </row>
    <row r="799" spans="1:37" x14ac:dyDescent="0.35">
      <c r="A799" s="1">
        <v>1410</v>
      </c>
      <c r="B799" s="1" t="str">
        <f>VLOOKUP(Table13[[#This Row],[Customer ID]],'Customer Lookup'!A:B,2,)</f>
        <v>Charles Ward</v>
      </c>
      <c r="C799" s="1">
        <v>87086</v>
      </c>
      <c r="D799" s="1" t="str">
        <f>_xlfn.XLOOKUP(Table13[[#This Row],[Product Sub-Category]],'Product Lookup'!A:A,'Product Lookup'!B:B)</f>
        <v>Telephones</v>
      </c>
      <c r="E799" s="1">
        <v>9</v>
      </c>
      <c r="F799" s="4">
        <v>65.989999999999995</v>
      </c>
      <c r="G799" s="4">
        <f>Table13[[#This Row],[Unit Price]]*Table13[[#This Row],[Quantity ordered]]</f>
        <v>593.91</v>
      </c>
      <c r="H799" s="1">
        <v>0.05</v>
      </c>
      <c r="I799" s="5">
        <v>0.05</v>
      </c>
      <c r="J7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9" s="6">
        <f>Table13[[#This Row],[Total Price(Before Discount)]]*Table13[[#This Row],[Discount]]</f>
        <v>29.695499999999999</v>
      </c>
      <c r="L799" s="6">
        <f>Table13[[#This Row],[Total Price(Before Discount)]]-Table13[[#This Row],[Discount Amount]]</f>
        <v>564.21449999999993</v>
      </c>
      <c r="M799" s="6" t="str">
        <f>IF(Table13[[#This Row],[Total Price(After Discount)]]&gt;=5000, "High Order", "Low order")</f>
        <v>Low order</v>
      </c>
      <c r="N799" s="2">
        <v>42101</v>
      </c>
      <c r="O799" s="2" t="str">
        <f>TEXT(Table13[[#This Row],[Order Date]],"dddd")</f>
        <v>Tuesday</v>
      </c>
      <c r="P799" s="2" t="str">
        <f>TEXT(Table13[[#This Row],[Order Date]],"mmmm")</f>
        <v>April</v>
      </c>
      <c r="Q799" s="2" t="str">
        <f>TEXT(Table13[[#This Row],[Order Date]],"yyyy")</f>
        <v>2015</v>
      </c>
      <c r="R799" s="2" t="str">
        <f>TEXT(Table13[[#This Row],[Order Date]], "mmmm yyyy")</f>
        <v>April 2015</v>
      </c>
      <c r="S799" s="2">
        <v>42102</v>
      </c>
      <c r="T799" s="1" t="s">
        <v>50</v>
      </c>
      <c r="U799" s="1">
        <f>Table13[[#This Row],[Ship Date]]-Table13[[#This Row],[Order Date]]</f>
        <v>1</v>
      </c>
      <c r="V799" s="1" t="str">
        <f>IF(Table13[[#This Row],[Days to Ship]]&lt;=1, "Fast", IF(Table13[[#This Row],[Days to Ship]]&lt;=3, "Meduim", "High"))</f>
        <v>Fast</v>
      </c>
      <c r="W799" s="1">
        <v>92553</v>
      </c>
      <c r="X799" s="1" t="s">
        <v>32</v>
      </c>
      <c r="Y799" s="1" t="s">
        <v>596</v>
      </c>
      <c r="Z799" s="1" t="s">
        <v>37</v>
      </c>
      <c r="AA799" s="1" t="s">
        <v>1097</v>
      </c>
      <c r="AB799" s="1" t="s">
        <v>73</v>
      </c>
      <c r="AC799" s="1" t="s">
        <v>2234</v>
      </c>
      <c r="AD799" s="1" t="s">
        <v>81</v>
      </c>
      <c r="AE799" s="1" t="s">
        <v>53</v>
      </c>
      <c r="AF799" s="1"/>
      <c r="AK799" s="1"/>
    </row>
    <row r="800" spans="1:37" x14ac:dyDescent="0.35">
      <c r="A800" s="1">
        <v>1412</v>
      </c>
      <c r="B800" s="1" t="str">
        <f>VLOOKUP(Table13[[#This Row],[Customer ID]],'Customer Lookup'!A:B,2,)</f>
        <v>Marc Ray</v>
      </c>
      <c r="C800" s="1">
        <v>87087</v>
      </c>
      <c r="D800" s="1" t="str">
        <f>_xlfn.XLOOKUP(Table13[[#This Row],[Product Sub-Category]],'Product Lookup'!A:A,'Product Lookup'!B:B)</f>
        <v>Pens</v>
      </c>
      <c r="E800" s="1">
        <v>12</v>
      </c>
      <c r="F800" s="4">
        <v>3.38</v>
      </c>
      <c r="G800" s="4">
        <f>Table13[[#This Row],[Unit Price]]*Table13[[#This Row],[Quantity ordered]]</f>
        <v>40.56</v>
      </c>
      <c r="H800" s="1">
        <v>0.05</v>
      </c>
      <c r="I800" s="5">
        <v>0.05</v>
      </c>
      <c r="J8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0" s="6">
        <f>Table13[[#This Row],[Total Price(Before Discount)]]*Table13[[#This Row],[Discount]]</f>
        <v>2.028</v>
      </c>
      <c r="L800" s="6">
        <f>Table13[[#This Row],[Total Price(Before Discount)]]-Table13[[#This Row],[Discount Amount]]</f>
        <v>38.532000000000004</v>
      </c>
      <c r="M800" s="6" t="str">
        <f>IF(Table13[[#This Row],[Total Price(After Discount)]]&gt;=5000, "High Order", "Low order")</f>
        <v>Low order</v>
      </c>
      <c r="N800" s="2">
        <v>42037</v>
      </c>
      <c r="O800" s="2" t="str">
        <f>TEXT(Table13[[#This Row],[Order Date]],"dddd")</f>
        <v>Monday</v>
      </c>
      <c r="P800" s="2" t="str">
        <f>TEXT(Table13[[#This Row],[Order Date]],"mmmm")</f>
        <v>February</v>
      </c>
      <c r="Q800" s="2" t="str">
        <f>TEXT(Table13[[#This Row],[Order Date]],"yyyy")</f>
        <v>2015</v>
      </c>
      <c r="R800" s="2" t="str">
        <f>TEXT(Table13[[#This Row],[Order Date]], "mmmm yyyy")</f>
        <v>February 2015</v>
      </c>
      <c r="S800" s="2">
        <v>42039</v>
      </c>
      <c r="T800" s="1" t="s">
        <v>31</v>
      </c>
      <c r="U800" s="1">
        <f>Table13[[#This Row],[Ship Date]]-Table13[[#This Row],[Order Date]]</f>
        <v>2</v>
      </c>
      <c r="V800" s="1" t="str">
        <f>IF(Table13[[#This Row],[Days to Ship]]&lt;=1, "Fast", IF(Table13[[#This Row],[Days to Ship]]&lt;=3, "Meduim", "High"))</f>
        <v>Meduim</v>
      </c>
      <c r="W800" s="1">
        <v>94043</v>
      </c>
      <c r="X800" s="1" t="s">
        <v>32</v>
      </c>
      <c r="Y800" s="1" t="s">
        <v>597</v>
      </c>
      <c r="Z800" s="1" t="s">
        <v>37</v>
      </c>
      <c r="AA800" s="1" t="s">
        <v>2243</v>
      </c>
      <c r="AB800" s="1" t="s">
        <v>58</v>
      </c>
      <c r="AC800" s="1" t="s">
        <v>25</v>
      </c>
      <c r="AD800" s="1" t="s">
        <v>81</v>
      </c>
      <c r="AE800" s="1" t="s">
        <v>26</v>
      </c>
      <c r="AF800" s="1"/>
      <c r="AK800" s="1"/>
    </row>
    <row r="801" spans="1:37" x14ac:dyDescent="0.35">
      <c r="A801" s="1">
        <v>1413</v>
      </c>
      <c r="B801" s="1" t="str">
        <f>VLOOKUP(Table13[[#This Row],[Customer ID]],'Customer Lookup'!A:B,2,)</f>
        <v>Pamela Wiley</v>
      </c>
      <c r="C801" s="1">
        <v>10277</v>
      </c>
      <c r="D801" s="1" t="str">
        <f>_xlfn.XLOOKUP(Table13[[#This Row],[Product Sub-Category]],'Product Lookup'!A:A,'Product Lookup'!B:B)</f>
        <v>Telephones</v>
      </c>
      <c r="E801" s="1">
        <v>36</v>
      </c>
      <c r="F801" s="4">
        <v>65.989999999999995</v>
      </c>
      <c r="G801" s="4">
        <f>Table13[[#This Row],[Unit Price]]*Table13[[#This Row],[Quantity ordered]]</f>
        <v>2375.64</v>
      </c>
      <c r="H801" s="1">
        <v>0.05</v>
      </c>
      <c r="I801" s="5">
        <v>0.05</v>
      </c>
      <c r="J8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1" s="6">
        <f>Table13[[#This Row],[Total Price(Before Discount)]]*Table13[[#This Row],[Discount]]</f>
        <v>118.782</v>
      </c>
      <c r="L801" s="6">
        <f>Table13[[#This Row],[Total Price(Before Discount)]]-Table13[[#This Row],[Discount Amount]]</f>
        <v>2256.8579999999997</v>
      </c>
      <c r="M801" s="6" t="str">
        <f>IF(Table13[[#This Row],[Total Price(After Discount)]]&gt;=5000, "High Order", "Low order")</f>
        <v>Low order</v>
      </c>
      <c r="N801" s="2">
        <v>42101</v>
      </c>
      <c r="O801" s="2" t="str">
        <f>TEXT(Table13[[#This Row],[Order Date]],"dddd")</f>
        <v>Tuesday</v>
      </c>
      <c r="P801" s="2" t="str">
        <f>TEXT(Table13[[#This Row],[Order Date]],"mmmm")</f>
        <v>April</v>
      </c>
      <c r="Q801" s="2" t="str">
        <f>TEXT(Table13[[#This Row],[Order Date]],"yyyy")</f>
        <v>2015</v>
      </c>
      <c r="R801" s="2" t="str">
        <f>TEXT(Table13[[#This Row],[Order Date]], "mmmm yyyy")</f>
        <v>April 2015</v>
      </c>
      <c r="S801" s="2">
        <v>42102</v>
      </c>
      <c r="T801" s="1" t="s">
        <v>50</v>
      </c>
      <c r="U801" s="1">
        <f>Table13[[#This Row],[Ship Date]]-Table13[[#This Row],[Order Date]]</f>
        <v>1</v>
      </c>
      <c r="V801" s="1" t="str">
        <f>IF(Table13[[#This Row],[Days to Ship]]&lt;=1, "Fast", IF(Table13[[#This Row],[Days to Ship]]&lt;=3, "Meduim", "High"))</f>
        <v>Fast</v>
      </c>
      <c r="W801" s="1">
        <v>2113</v>
      </c>
      <c r="X801" s="1" t="s">
        <v>32</v>
      </c>
      <c r="Y801" s="1" t="s">
        <v>153</v>
      </c>
      <c r="Z801" s="1" t="s">
        <v>152</v>
      </c>
      <c r="AA801" s="1" t="s">
        <v>2243</v>
      </c>
      <c r="AB801" s="1" t="s">
        <v>73</v>
      </c>
      <c r="AC801" s="1" t="s">
        <v>2234</v>
      </c>
      <c r="AD801" s="1" t="s">
        <v>81</v>
      </c>
      <c r="AE801" s="1" t="s">
        <v>53</v>
      </c>
      <c r="AF801" s="1"/>
      <c r="AK801" s="1"/>
    </row>
    <row r="802" spans="1:37" x14ac:dyDescent="0.35">
      <c r="A802" s="1">
        <v>1413</v>
      </c>
      <c r="B802" s="1" t="str">
        <f>VLOOKUP(Table13[[#This Row],[Customer ID]],'Customer Lookup'!A:B,2,)</f>
        <v>Pamela Wiley</v>
      </c>
      <c r="C802" s="1">
        <v>45539</v>
      </c>
      <c r="D802" s="1" t="str">
        <f>_xlfn.XLOOKUP(Table13[[#This Row],[Product Sub-Category]],'Product Lookup'!A:A,'Product Lookup'!B:B)</f>
        <v>Computer Peripherals</v>
      </c>
      <c r="E802" s="1">
        <v>27</v>
      </c>
      <c r="F802" s="4">
        <v>16.48</v>
      </c>
      <c r="G802" s="4">
        <f>Table13[[#This Row],[Unit Price]]*Table13[[#This Row],[Quantity ordered]]</f>
        <v>444.96000000000004</v>
      </c>
      <c r="H802" s="1">
        <v>0.05</v>
      </c>
      <c r="I802" s="5">
        <v>0.05</v>
      </c>
      <c r="J8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2" s="6">
        <f>Table13[[#This Row],[Total Price(Before Discount)]]*Table13[[#This Row],[Discount]]</f>
        <v>22.248000000000005</v>
      </c>
      <c r="L802" s="6">
        <f>Table13[[#This Row],[Total Price(Before Discount)]]-Table13[[#This Row],[Discount Amount]]</f>
        <v>422.71200000000005</v>
      </c>
      <c r="M802" s="6" t="str">
        <f>IF(Table13[[#This Row],[Total Price(After Discount)]]&gt;=5000, "High Order", "Low order")</f>
        <v>Low order</v>
      </c>
      <c r="N802" s="2">
        <v>42037</v>
      </c>
      <c r="O802" s="2" t="str">
        <f>TEXT(Table13[[#This Row],[Order Date]],"dddd")</f>
        <v>Monday</v>
      </c>
      <c r="P802" s="2" t="str">
        <f>TEXT(Table13[[#This Row],[Order Date]],"mmmm")</f>
        <v>February</v>
      </c>
      <c r="Q802" s="2" t="str">
        <f>TEXT(Table13[[#This Row],[Order Date]],"yyyy")</f>
        <v>2015</v>
      </c>
      <c r="R802" s="2" t="str">
        <f>TEXT(Table13[[#This Row],[Order Date]], "mmmm yyyy")</f>
        <v>February 2015</v>
      </c>
      <c r="S802" s="2">
        <v>42039</v>
      </c>
      <c r="T802" s="1" t="s">
        <v>31</v>
      </c>
      <c r="U802" s="1">
        <f>Table13[[#This Row],[Ship Date]]-Table13[[#This Row],[Order Date]]</f>
        <v>2</v>
      </c>
      <c r="V802" s="1" t="str">
        <f>IF(Table13[[#This Row],[Days to Ship]]&lt;=1, "Fast", IF(Table13[[#This Row],[Days to Ship]]&lt;=3, "Meduim", "High"))</f>
        <v>Meduim</v>
      </c>
      <c r="W802" s="1">
        <v>2113</v>
      </c>
      <c r="X802" s="1" t="s">
        <v>22</v>
      </c>
      <c r="Y802" s="1" t="s">
        <v>153</v>
      </c>
      <c r="Z802" s="1" t="s">
        <v>152</v>
      </c>
      <c r="AA802" s="1" t="s">
        <v>2244</v>
      </c>
      <c r="AB802" s="1" t="s">
        <v>73</v>
      </c>
      <c r="AC802" s="1" t="s">
        <v>144</v>
      </c>
      <c r="AD802" s="1" t="s">
        <v>81</v>
      </c>
      <c r="AE802" s="1" t="s">
        <v>44</v>
      </c>
      <c r="AF802" s="1"/>
      <c r="AK802" s="1"/>
    </row>
    <row r="803" spans="1:37" x14ac:dyDescent="0.35">
      <c r="A803" s="1">
        <v>1416</v>
      </c>
      <c r="B803" s="1" t="str">
        <f>VLOOKUP(Table13[[#This Row],[Customer ID]],'Customer Lookup'!A:B,2,)</f>
        <v>Betsy Gibson</v>
      </c>
      <c r="C803" s="1">
        <v>90538</v>
      </c>
      <c r="D803" s="1" t="str">
        <f>_xlfn.XLOOKUP(Table13[[#This Row],[Product Sub-Category]],'Product Lookup'!A:A,'Product Lookup'!B:B)</f>
        <v>Tables</v>
      </c>
      <c r="E803" s="1">
        <v>1</v>
      </c>
      <c r="F803" s="4">
        <v>417.4</v>
      </c>
      <c r="G803" s="4">
        <f>Table13[[#This Row],[Unit Price]]*Table13[[#This Row],[Quantity ordered]]</f>
        <v>417.4</v>
      </c>
      <c r="H803" s="1">
        <v>0.1</v>
      </c>
      <c r="I803" s="5">
        <v>0.1</v>
      </c>
      <c r="J8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03" s="6">
        <f>Table13[[#This Row],[Total Price(Before Discount)]]*Table13[[#This Row],[Discount]]</f>
        <v>41.74</v>
      </c>
      <c r="L803" s="6">
        <f>Table13[[#This Row],[Total Price(Before Discount)]]-Table13[[#This Row],[Discount Amount]]</f>
        <v>375.65999999999997</v>
      </c>
      <c r="M803" s="6" t="str">
        <f>IF(Table13[[#This Row],[Total Price(After Discount)]]&gt;=5000, "High Order", "Low order")</f>
        <v>Low order</v>
      </c>
      <c r="N803" s="2">
        <v>42130</v>
      </c>
      <c r="O803" s="2" t="str">
        <f>TEXT(Table13[[#This Row],[Order Date]],"dddd")</f>
        <v>Wednesday</v>
      </c>
      <c r="P803" s="2" t="str">
        <f>TEXT(Table13[[#This Row],[Order Date]],"mmmm")</f>
        <v>May</v>
      </c>
      <c r="Q803" s="2" t="str">
        <f>TEXT(Table13[[#This Row],[Order Date]],"yyyy")</f>
        <v>2015</v>
      </c>
      <c r="R803" s="2" t="str">
        <f>TEXT(Table13[[#This Row],[Order Date]], "mmmm yyyy")</f>
        <v>May 2015</v>
      </c>
      <c r="S803" s="2">
        <v>42131</v>
      </c>
      <c r="T803" s="1" t="s">
        <v>41</v>
      </c>
      <c r="U803" s="1">
        <f>Table13[[#This Row],[Ship Date]]-Table13[[#This Row],[Order Date]]</f>
        <v>1</v>
      </c>
      <c r="V803" s="1" t="str">
        <f>IF(Table13[[#This Row],[Days to Ship]]&lt;=1, "Fast", IF(Table13[[#This Row],[Days to Ship]]&lt;=3, "Meduim", "High"))</f>
        <v>Fast</v>
      </c>
      <c r="W803" s="1">
        <v>46203</v>
      </c>
      <c r="X803" s="1" t="s">
        <v>22</v>
      </c>
      <c r="Y803" s="1" t="s">
        <v>598</v>
      </c>
      <c r="Z803" s="1" t="s">
        <v>376</v>
      </c>
      <c r="AA803" s="1" t="s">
        <v>2244</v>
      </c>
      <c r="AB803" s="1" t="s">
        <v>34</v>
      </c>
      <c r="AC803" s="1" t="s">
        <v>123</v>
      </c>
      <c r="AD803" s="1" t="s">
        <v>51</v>
      </c>
      <c r="AE803" s="1" t="s">
        <v>108</v>
      </c>
      <c r="AF803" s="1"/>
      <c r="AK803" s="1"/>
    </row>
    <row r="804" spans="1:37" x14ac:dyDescent="0.35">
      <c r="A804" s="1">
        <v>1416</v>
      </c>
      <c r="B804" s="1" t="str">
        <f>VLOOKUP(Table13[[#This Row],[Customer ID]],'Customer Lookup'!A:B,2,)</f>
        <v>Betsy Gibson</v>
      </c>
      <c r="C804" s="1">
        <v>90540</v>
      </c>
      <c r="D804" s="1" t="str">
        <f>_xlfn.XLOOKUP(Table13[[#This Row],[Product Sub-Category]],'Product Lookup'!A:A,'Product Lookup'!B:B)</f>
        <v>Appliances</v>
      </c>
      <c r="E804" s="1">
        <v>4</v>
      </c>
      <c r="F804" s="4">
        <v>46.89</v>
      </c>
      <c r="G804" s="4">
        <f>Table13[[#This Row],[Unit Price]]*Table13[[#This Row],[Quantity ordered]]</f>
        <v>187.56</v>
      </c>
      <c r="H804" s="1">
        <v>0.05</v>
      </c>
      <c r="I804" s="5">
        <v>0.05</v>
      </c>
      <c r="J8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4" s="6">
        <f>Table13[[#This Row],[Total Price(Before Discount)]]*Table13[[#This Row],[Discount]]</f>
        <v>9.3780000000000001</v>
      </c>
      <c r="L804" s="6">
        <f>Table13[[#This Row],[Total Price(Before Discount)]]-Table13[[#This Row],[Discount Amount]]</f>
        <v>178.18200000000002</v>
      </c>
      <c r="M804" s="6" t="str">
        <f>IF(Table13[[#This Row],[Total Price(After Discount)]]&gt;=5000, "High Order", "Low order")</f>
        <v>Low order</v>
      </c>
      <c r="N804" s="2">
        <v>42180</v>
      </c>
      <c r="O804" s="2" t="str">
        <f>TEXT(Table13[[#This Row],[Order Date]],"dddd")</f>
        <v>Thursday</v>
      </c>
      <c r="P804" s="2" t="str">
        <f>TEXT(Table13[[#This Row],[Order Date]],"mmmm")</f>
        <v>June</v>
      </c>
      <c r="Q804" s="2" t="str">
        <f>TEXT(Table13[[#This Row],[Order Date]],"yyyy")</f>
        <v>2015</v>
      </c>
      <c r="R804" s="2" t="str">
        <f>TEXT(Table13[[#This Row],[Order Date]], "mmmm yyyy")</f>
        <v>June 2015</v>
      </c>
      <c r="S804" s="2">
        <v>42182</v>
      </c>
      <c r="T804" s="1" t="s">
        <v>21</v>
      </c>
      <c r="U804" s="1">
        <f>Table13[[#This Row],[Ship Date]]-Table13[[#This Row],[Order Date]]</f>
        <v>2</v>
      </c>
      <c r="V804" s="1" t="str">
        <f>IF(Table13[[#This Row],[Days to Ship]]&lt;=1, "Fast", IF(Table13[[#This Row],[Days to Ship]]&lt;=3, "Meduim", "High"))</f>
        <v>Meduim</v>
      </c>
      <c r="W804" s="1">
        <v>46203</v>
      </c>
      <c r="X804" s="1" t="s">
        <v>32</v>
      </c>
      <c r="Y804" s="1" t="s">
        <v>598</v>
      </c>
      <c r="Z804" s="1" t="s">
        <v>376</v>
      </c>
      <c r="AA804" s="1" t="s">
        <v>2244</v>
      </c>
      <c r="AB804" s="1" t="s">
        <v>58</v>
      </c>
      <c r="AC804" s="1" t="s">
        <v>196</v>
      </c>
      <c r="AD804" s="1" t="s">
        <v>51</v>
      </c>
      <c r="AE804" s="1" t="s">
        <v>75</v>
      </c>
      <c r="AF804" s="1"/>
      <c r="AK804" s="1"/>
    </row>
    <row r="805" spans="1:37" x14ac:dyDescent="0.35">
      <c r="A805" s="1">
        <v>1418</v>
      </c>
      <c r="B805" s="1" t="str">
        <f>VLOOKUP(Table13[[#This Row],[Customer ID]],'Customer Lookup'!A:B,2,)</f>
        <v>Rebecca Lindsey</v>
      </c>
      <c r="C805" s="1">
        <v>90539</v>
      </c>
      <c r="D805" s="1" t="str">
        <f>_xlfn.XLOOKUP(Table13[[#This Row],[Product Sub-Category]],'Product Lookup'!A:A,'Product Lookup'!B:B)</f>
        <v>Pens</v>
      </c>
      <c r="E805" s="1">
        <v>8</v>
      </c>
      <c r="F805" s="4">
        <v>4.84</v>
      </c>
      <c r="G805" s="4">
        <f>Table13[[#This Row],[Unit Price]]*Table13[[#This Row],[Quantity ordered]]</f>
        <v>38.72</v>
      </c>
      <c r="H805" s="1">
        <v>0.05</v>
      </c>
      <c r="I805" s="5">
        <v>0.05</v>
      </c>
      <c r="J8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5" s="6">
        <f>Table13[[#This Row],[Total Price(Before Discount)]]*Table13[[#This Row],[Discount]]</f>
        <v>1.9359999999999999</v>
      </c>
      <c r="L805" s="6">
        <f>Table13[[#This Row],[Total Price(Before Discount)]]-Table13[[#This Row],[Discount Amount]]</f>
        <v>36.783999999999999</v>
      </c>
      <c r="M805" s="6" t="str">
        <f>IF(Table13[[#This Row],[Total Price(After Discount)]]&gt;=5000, "High Order", "Low order")</f>
        <v>Low order</v>
      </c>
      <c r="N805" s="2">
        <v>42005</v>
      </c>
      <c r="O805" s="2" t="str">
        <f>TEXT(Table13[[#This Row],[Order Date]],"dddd")</f>
        <v>Thursday</v>
      </c>
      <c r="P805" s="2" t="str">
        <f>TEXT(Table13[[#This Row],[Order Date]],"mmmm")</f>
        <v>January</v>
      </c>
      <c r="Q805" s="2" t="str">
        <f>TEXT(Table13[[#This Row],[Order Date]],"yyyy")</f>
        <v>2015</v>
      </c>
      <c r="R805" s="2" t="str">
        <f>TEXT(Table13[[#This Row],[Order Date]], "mmmm yyyy")</f>
        <v>January 2015</v>
      </c>
      <c r="S805" s="2">
        <v>42007</v>
      </c>
      <c r="T805" s="1" t="s">
        <v>98</v>
      </c>
      <c r="U805" s="1">
        <f>Table13[[#This Row],[Ship Date]]-Table13[[#This Row],[Order Date]]</f>
        <v>2</v>
      </c>
      <c r="V805" s="1" t="str">
        <f>IF(Table13[[#This Row],[Days to Ship]]&lt;=1, "Fast", IF(Table13[[#This Row],[Days to Ship]]&lt;=3, "Meduim", "High"))</f>
        <v>Meduim</v>
      </c>
      <c r="W805" s="1">
        <v>46901</v>
      </c>
      <c r="X805" s="1" t="s">
        <v>32</v>
      </c>
      <c r="Y805" s="1" t="s">
        <v>599</v>
      </c>
      <c r="Z805" s="1" t="s">
        <v>376</v>
      </c>
      <c r="AA805" s="1" t="s">
        <v>2244</v>
      </c>
      <c r="AB805" s="1" t="s">
        <v>58</v>
      </c>
      <c r="AC805" s="1" t="s">
        <v>25</v>
      </c>
      <c r="AD805" s="1" t="s">
        <v>51</v>
      </c>
      <c r="AE805" s="1" t="s">
        <v>26</v>
      </c>
      <c r="AF805" s="1"/>
      <c r="AK805" s="1"/>
    </row>
    <row r="806" spans="1:37" x14ac:dyDescent="0.35">
      <c r="A806" s="1">
        <v>1419</v>
      </c>
      <c r="B806" s="1" t="str">
        <f>VLOOKUP(Table13[[#This Row],[Customer ID]],'Customer Lookup'!A:B,2,)</f>
        <v>Brooke Lancaster</v>
      </c>
      <c r="C806" s="1">
        <v>90540</v>
      </c>
      <c r="D806" s="1" t="str">
        <f>_xlfn.XLOOKUP(Table13[[#This Row],[Product Sub-Category]],'Product Lookup'!A:A,'Product Lookup'!B:B)</f>
        <v>Tables</v>
      </c>
      <c r="E806" s="1">
        <v>18</v>
      </c>
      <c r="F806" s="4">
        <v>124.49</v>
      </c>
      <c r="G806" s="4">
        <f>Table13[[#This Row],[Unit Price]]*Table13[[#This Row],[Quantity ordered]]</f>
        <v>2240.8199999999997</v>
      </c>
      <c r="H806" s="1">
        <v>0.1</v>
      </c>
      <c r="I806" s="5">
        <v>0.1</v>
      </c>
      <c r="J8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06" s="6">
        <f>Table13[[#This Row],[Total Price(Before Discount)]]*Table13[[#This Row],[Discount]]</f>
        <v>224.08199999999999</v>
      </c>
      <c r="L806" s="6">
        <f>Table13[[#This Row],[Total Price(Before Discount)]]-Table13[[#This Row],[Discount Amount]]</f>
        <v>2016.7379999999998</v>
      </c>
      <c r="M806" s="6" t="str">
        <f>IF(Table13[[#This Row],[Total Price(After Discount)]]&gt;=5000, "High Order", "Low order")</f>
        <v>Low order</v>
      </c>
      <c r="N806" s="2">
        <v>42180</v>
      </c>
      <c r="O806" s="2" t="str">
        <f>TEXT(Table13[[#This Row],[Order Date]],"dddd")</f>
        <v>Thursday</v>
      </c>
      <c r="P806" s="2" t="str">
        <f>TEXT(Table13[[#This Row],[Order Date]],"mmmm")</f>
        <v>June</v>
      </c>
      <c r="Q806" s="2" t="str">
        <f>TEXT(Table13[[#This Row],[Order Date]],"yyyy")</f>
        <v>2015</v>
      </c>
      <c r="R806" s="2" t="str">
        <f>TEXT(Table13[[#This Row],[Order Date]], "mmmm yyyy")</f>
        <v>June 2015</v>
      </c>
      <c r="S806" s="2">
        <v>42181</v>
      </c>
      <c r="T806" s="1" t="s">
        <v>31</v>
      </c>
      <c r="U806" s="1">
        <f>Table13[[#This Row],[Ship Date]]-Table13[[#This Row],[Order Date]]</f>
        <v>1</v>
      </c>
      <c r="V806" s="1" t="str">
        <f>IF(Table13[[#This Row],[Days to Ship]]&lt;=1, "Fast", IF(Table13[[#This Row],[Days to Ship]]&lt;=3, "Meduim", "High"))</f>
        <v>Fast</v>
      </c>
      <c r="W806" s="1">
        <v>47905</v>
      </c>
      <c r="X806" s="1" t="s">
        <v>22</v>
      </c>
      <c r="Y806" s="1" t="s">
        <v>600</v>
      </c>
      <c r="Z806" s="1" t="s">
        <v>376</v>
      </c>
      <c r="AA806" s="1" t="s">
        <v>1097</v>
      </c>
      <c r="AB806" s="1" t="s">
        <v>34</v>
      </c>
      <c r="AC806" s="1" t="s">
        <v>123</v>
      </c>
      <c r="AD806" s="1" t="s">
        <v>51</v>
      </c>
      <c r="AE806" s="1" t="s">
        <v>108</v>
      </c>
      <c r="AF806" s="1"/>
      <c r="AK806" s="1"/>
    </row>
    <row r="807" spans="1:37" x14ac:dyDescent="0.35">
      <c r="A807" s="1">
        <v>1424</v>
      </c>
      <c r="B807" s="1" t="str">
        <f>VLOOKUP(Table13[[#This Row],[Customer ID]],'Customer Lookup'!A:B,2,)</f>
        <v>Robyn Zhou</v>
      </c>
      <c r="C807" s="1">
        <v>89448</v>
      </c>
      <c r="D807" s="1" t="str">
        <f>_xlfn.XLOOKUP(Table13[[#This Row],[Product Sub-Category]],'Product Lookup'!A:A,'Product Lookup'!B:B)</f>
        <v>Chairs</v>
      </c>
      <c r="E807" s="1">
        <v>3</v>
      </c>
      <c r="F807" s="4">
        <v>350.99</v>
      </c>
      <c r="G807" s="4">
        <f>Table13[[#This Row],[Unit Price]]*Table13[[#This Row],[Quantity ordered]]</f>
        <v>1052.97</v>
      </c>
      <c r="H807" s="1">
        <v>0.1</v>
      </c>
      <c r="I807" s="5">
        <v>0.1</v>
      </c>
      <c r="J8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07" s="6">
        <f>Table13[[#This Row],[Total Price(Before Discount)]]*Table13[[#This Row],[Discount]]</f>
        <v>105.29700000000001</v>
      </c>
      <c r="L807" s="6">
        <f>Table13[[#This Row],[Total Price(Before Discount)]]-Table13[[#This Row],[Discount Amount]]</f>
        <v>947.673</v>
      </c>
      <c r="M807" s="6" t="str">
        <f>IF(Table13[[#This Row],[Total Price(After Discount)]]&gt;=5000, "High Order", "Low order")</f>
        <v>Low order</v>
      </c>
      <c r="N807" s="2">
        <v>42016</v>
      </c>
      <c r="O807" s="2" t="str">
        <f>TEXT(Table13[[#This Row],[Order Date]],"dddd")</f>
        <v>Monday</v>
      </c>
      <c r="P807" s="2" t="str">
        <f>TEXT(Table13[[#This Row],[Order Date]],"mmmm")</f>
        <v>January</v>
      </c>
      <c r="Q807" s="2" t="str">
        <f>TEXT(Table13[[#This Row],[Order Date]],"yyyy")</f>
        <v>2015</v>
      </c>
      <c r="R807" s="2" t="str">
        <f>TEXT(Table13[[#This Row],[Order Date]], "mmmm yyyy")</f>
        <v>January 2015</v>
      </c>
      <c r="S807" s="2">
        <v>42018</v>
      </c>
      <c r="T807" s="1" t="s">
        <v>98</v>
      </c>
      <c r="U807" s="1">
        <f>Table13[[#This Row],[Ship Date]]-Table13[[#This Row],[Order Date]]</f>
        <v>2</v>
      </c>
      <c r="V807" s="1" t="str">
        <f>IF(Table13[[#This Row],[Days to Ship]]&lt;=1, "Fast", IF(Table13[[#This Row],[Days to Ship]]&lt;=3, "Meduim", "High"))</f>
        <v>Meduim</v>
      </c>
      <c r="W807" s="1">
        <v>80112</v>
      </c>
      <c r="X807" s="1" t="s">
        <v>22</v>
      </c>
      <c r="Y807" s="1" t="s">
        <v>601</v>
      </c>
      <c r="Z807" s="1" t="s">
        <v>194</v>
      </c>
      <c r="AA807" s="1" t="s">
        <v>1097</v>
      </c>
      <c r="AB807" s="1" t="s">
        <v>34</v>
      </c>
      <c r="AC807" s="1" t="s">
        <v>35</v>
      </c>
      <c r="AD807" s="1" t="s">
        <v>42</v>
      </c>
      <c r="AE807" s="1" t="s">
        <v>36</v>
      </c>
      <c r="AF807" s="1"/>
      <c r="AK807" s="1"/>
    </row>
    <row r="808" spans="1:37" x14ac:dyDescent="0.35">
      <c r="A808" s="1">
        <v>1424</v>
      </c>
      <c r="B808" s="1" t="str">
        <f>VLOOKUP(Table13[[#This Row],[Customer ID]],'Customer Lookup'!A:B,2,)</f>
        <v>Robyn Zhou</v>
      </c>
      <c r="C808" s="1">
        <v>89448</v>
      </c>
      <c r="D808" s="1" t="str">
        <f>_xlfn.XLOOKUP(Table13[[#This Row],[Product Sub-Category]],'Product Lookup'!A:A,'Product Lookup'!B:B)</f>
        <v>Envelopes</v>
      </c>
      <c r="E808" s="1">
        <v>7</v>
      </c>
      <c r="F808" s="4">
        <v>8.74</v>
      </c>
      <c r="G808" s="4">
        <f>Table13[[#This Row],[Unit Price]]*Table13[[#This Row],[Quantity ordered]]</f>
        <v>61.18</v>
      </c>
      <c r="H808" s="1">
        <v>0.05</v>
      </c>
      <c r="I808" s="5">
        <v>0.05</v>
      </c>
      <c r="J8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8" s="6">
        <f>Table13[[#This Row],[Total Price(Before Discount)]]*Table13[[#This Row],[Discount]]</f>
        <v>3.0590000000000002</v>
      </c>
      <c r="L808" s="6">
        <f>Table13[[#This Row],[Total Price(Before Discount)]]-Table13[[#This Row],[Discount Amount]]</f>
        <v>58.121000000000002</v>
      </c>
      <c r="M808" s="6" t="str">
        <f>IF(Table13[[#This Row],[Total Price(After Discount)]]&gt;=5000, "High Order", "Low order")</f>
        <v>Low order</v>
      </c>
      <c r="N808" s="2">
        <v>42016</v>
      </c>
      <c r="O808" s="2" t="str">
        <f>TEXT(Table13[[#This Row],[Order Date]],"dddd")</f>
        <v>Monday</v>
      </c>
      <c r="P808" s="2" t="str">
        <f>TEXT(Table13[[#This Row],[Order Date]],"mmmm")</f>
        <v>January</v>
      </c>
      <c r="Q808" s="2" t="str">
        <f>TEXT(Table13[[#This Row],[Order Date]],"yyyy")</f>
        <v>2015</v>
      </c>
      <c r="R808" s="2" t="str">
        <f>TEXT(Table13[[#This Row],[Order Date]], "mmmm yyyy")</f>
        <v>January 2015</v>
      </c>
      <c r="S808" s="2">
        <v>42020</v>
      </c>
      <c r="T808" s="1" t="s">
        <v>98</v>
      </c>
      <c r="U808" s="1">
        <f>Table13[[#This Row],[Ship Date]]-Table13[[#This Row],[Order Date]]</f>
        <v>4</v>
      </c>
      <c r="V808" s="1" t="str">
        <f>IF(Table13[[#This Row],[Days to Ship]]&lt;=1, "Fast", IF(Table13[[#This Row],[Days to Ship]]&lt;=3, "Meduim", "High"))</f>
        <v>High</v>
      </c>
      <c r="W808" s="1">
        <v>80112</v>
      </c>
      <c r="X808" s="1" t="s">
        <v>32</v>
      </c>
      <c r="Y808" s="1" t="s">
        <v>601</v>
      </c>
      <c r="Z808" s="1" t="s">
        <v>194</v>
      </c>
      <c r="AA808" s="1" t="s">
        <v>1097</v>
      </c>
      <c r="AB808" s="1" t="s">
        <v>58</v>
      </c>
      <c r="AC808" s="1" t="s">
        <v>61</v>
      </c>
      <c r="AD808" s="1" t="s">
        <v>42</v>
      </c>
      <c r="AE808" s="1" t="s">
        <v>53</v>
      </c>
      <c r="AF808" s="1"/>
      <c r="AK808" s="1"/>
    </row>
    <row r="809" spans="1:37" x14ac:dyDescent="0.35">
      <c r="A809" s="1">
        <v>1424</v>
      </c>
      <c r="B809" s="1" t="str">
        <f>VLOOKUP(Table13[[#This Row],[Customer ID]],'Customer Lookup'!A:B,2,)</f>
        <v>Robyn Zhou</v>
      </c>
      <c r="C809" s="1">
        <v>89448</v>
      </c>
      <c r="D809" s="1" t="str">
        <f>_xlfn.XLOOKUP(Table13[[#This Row],[Product Sub-Category]],'Product Lookup'!A:A,'Product Lookup'!B:B)</f>
        <v>Rubber Bands</v>
      </c>
      <c r="E809" s="1">
        <v>11</v>
      </c>
      <c r="F809" s="4">
        <v>1.98</v>
      </c>
      <c r="G809" s="4">
        <f>Table13[[#This Row],[Unit Price]]*Table13[[#This Row],[Quantity ordered]]</f>
        <v>21.78</v>
      </c>
      <c r="H809" s="1">
        <v>0.05</v>
      </c>
      <c r="I809" s="5">
        <v>0.05</v>
      </c>
      <c r="J8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9" s="6">
        <f>Table13[[#This Row],[Total Price(Before Discount)]]*Table13[[#This Row],[Discount]]</f>
        <v>1.0890000000000002</v>
      </c>
      <c r="L809" s="6">
        <f>Table13[[#This Row],[Total Price(Before Discount)]]-Table13[[#This Row],[Discount Amount]]</f>
        <v>20.691000000000003</v>
      </c>
      <c r="M809" s="6" t="str">
        <f>IF(Table13[[#This Row],[Total Price(After Discount)]]&gt;=5000, "High Order", "Low order")</f>
        <v>Low order</v>
      </c>
      <c r="N809" s="2">
        <v>42016</v>
      </c>
      <c r="O809" s="2" t="str">
        <f>TEXT(Table13[[#This Row],[Order Date]],"dddd")</f>
        <v>Monday</v>
      </c>
      <c r="P809" s="2" t="str">
        <f>TEXT(Table13[[#This Row],[Order Date]],"mmmm")</f>
        <v>January</v>
      </c>
      <c r="Q809" s="2" t="str">
        <f>TEXT(Table13[[#This Row],[Order Date]],"yyyy")</f>
        <v>2015</v>
      </c>
      <c r="R809" s="2" t="str">
        <f>TEXT(Table13[[#This Row],[Order Date]], "mmmm yyyy")</f>
        <v>January 2015</v>
      </c>
      <c r="S809" s="2">
        <v>42020</v>
      </c>
      <c r="T809" s="1" t="s">
        <v>98</v>
      </c>
      <c r="U809" s="1">
        <f>Table13[[#This Row],[Ship Date]]-Table13[[#This Row],[Order Date]]</f>
        <v>4</v>
      </c>
      <c r="V809" s="1" t="str">
        <f>IF(Table13[[#This Row],[Days to Ship]]&lt;=1, "Fast", IF(Table13[[#This Row],[Days to Ship]]&lt;=3, "Meduim", "High"))</f>
        <v>High</v>
      </c>
      <c r="W809" s="1">
        <v>80112</v>
      </c>
      <c r="X809" s="1" t="s">
        <v>32</v>
      </c>
      <c r="Y809" s="1" t="s">
        <v>601</v>
      </c>
      <c r="Z809" s="1" t="s">
        <v>194</v>
      </c>
      <c r="AA809" s="1" t="s">
        <v>1097</v>
      </c>
      <c r="AB809" s="1" t="s">
        <v>58</v>
      </c>
      <c r="AC809" s="1" t="s">
        <v>60</v>
      </c>
      <c r="AD809" s="1" t="s">
        <v>42</v>
      </c>
      <c r="AE809" s="1" t="s">
        <v>26</v>
      </c>
      <c r="AF809" s="1"/>
      <c r="AK809" s="1"/>
    </row>
    <row r="810" spans="1:37" x14ac:dyDescent="0.35">
      <c r="A810" s="1">
        <v>1424</v>
      </c>
      <c r="B810" s="1" t="str">
        <f>VLOOKUP(Table13[[#This Row],[Customer ID]],'Customer Lookup'!A:B,2,)</f>
        <v>Robyn Zhou</v>
      </c>
      <c r="C810" s="1">
        <v>89449</v>
      </c>
      <c r="D810" s="1" t="str">
        <f>_xlfn.XLOOKUP(Table13[[#This Row],[Product Sub-Category]],'Product Lookup'!A:A,'Product Lookup'!B:B)</f>
        <v>Binders</v>
      </c>
      <c r="E810" s="1">
        <v>15</v>
      </c>
      <c r="F810" s="4">
        <v>8.0399999999999991</v>
      </c>
      <c r="G810" s="4">
        <f>Table13[[#This Row],[Unit Price]]*Table13[[#This Row],[Quantity ordered]]</f>
        <v>120.6</v>
      </c>
      <c r="H810" s="1">
        <v>0.05</v>
      </c>
      <c r="I810" s="5">
        <v>0.05</v>
      </c>
      <c r="J8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0" s="6">
        <f>Table13[[#This Row],[Total Price(Before Discount)]]*Table13[[#This Row],[Discount]]</f>
        <v>6.03</v>
      </c>
      <c r="L810" s="6">
        <f>Table13[[#This Row],[Total Price(Before Discount)]]-Table13[[#This Row],[Discount Amount]]</f>
        <v>114.57</v>
      </c>
      <c r="M810" s="6" t="str">
        <f>IF(Table13[[#This Row],[Total Price(After Discount)]]&gt;=5000, "High Order", "Low order")</f>
        <v>Low order</v>
      </c>
      <c r="N810" s="2">
        <v>42175</v>
      </c>
      <c r="O810" s="2" t="str">
        <f>TEXT(Table13[[#This Row],[Order Date]],"dddd")</f>
        <v>Saturday</v>
      </c>
      <c r="P810" s="2" t="str">
        <f>TEXT(Table13[[#This Row],[Order Date]],"mmmm")</f>
        <v>June</v>
      </c>
      <c r="Q810" s="2" t="str">
        <f>TEXT(Table13[[#This Row],[Order Date]],"yyyy")</f>
        <v>2015</v>
      </c>
      <c r="R810" s="2" t="str">
        <f>TEXT(Table13[[#This Row],[Order Date]], "mmmm yyyy")</f>
        <v>June 2015</v>
      </c>
      <c r="S810" s="2">
        <v>42177</v>
      </c>
      <c r="T810" s="1" t="s">
        <v>31</v>
      </c>
      <c r="U810" s="1">
        <f>Table13[[#This Row],[Ship Date]]-Table13[[#This Row],[Order Date]]</f>
        <v>2</v>
      </c>
      <c r="V810" s="1" t="str">
        <f>IF(Table13[[#This Row],[Days to Ship]]&lt;=1, "Fast", IF(Table13[[#This Row],[Days to Ship]]&lt;=3, "Meduim", "High"))</f>
        <v>Meduim</v>
      </c>
      <c r="W810" s="1">
        <v>80112</v>
      </c>
      <c r="X810" s="1" t="s">
        <v>32</v>
      </c>
      <c r="Y810" s="1" t="s">
        <v>601</v>
      </c>
      <c r="Z810" s="1" t="s">
        <v>194</v>
      </c>
      <c r="AA810" s="1" t="s">
        <v>1097</v>
      </c>
      <c r="AB810" s="1" t="s">
        <v>58</v>
      </c>
      <c r="AC810" s="1" t="s">
        <v>2236</v>
      </c>
      <c r="AD810" s="1" t="s">
        <v>42</v>
      </c>
      <c r="AE810" s="1" t="s">
        <v>53</v>
      </c>
      <c r="AF810" s="1"/>
      <c r="AK810" s="1"/>
    </row>
    <row r="811" spans="1:37" x14ac:dyDescent="0.35">
      <c r="A811" s="1">
        <v>1425</v>
      </c>
      <c r="B811" s="1" t="str">
        <f>VLOOKUP(Table13[[#This Row],[Customer ID]],'Customer Lookup'!A:B,2,)</f>
        <v>Gregory Crane</v>
      </c>
      <c r="C811" s="1">
        <v>89450</v>
      </c>
      <c r="D811" s="1" t="str">
        <f>_xlfn.XLOOKUP(Table13[[#This Row],[Product Sub-Category]],'Product Lookup'!A:A,'Product Lookup'!B:B)</f>
        <v>Office Machines</v>
      </c>
      <c r="E811" s="1">
        <v>1</v>
      </c>
      <c r="F811" s="4">
        <v>2036.48</v>
      </c>
      <c r="G811" s="4">
        <f>Table13[[#This Row],[Unit Price]]*Table13[[#This Row],[Quantity ordered]]</f>
        <v>2036.48</v>
      </c>
      <c r="H811" s="1">
        <v>0.15</v>
      </c>
      <c r="I811" s="5">
        <v>0.15</v>
      </c>
      <c r="J8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811" s="6">
        <f>Table13[[#This Row],[Total Price(Before Discount)]]*Table13[[#This Row],[Discount]]</f>
        <v>305.47199999999998</v>
      </c>
      <c r="L811" s="6">
        <f>Table13[[#This Row],[Total Price(Before Discount)]]-Table13[[#This Row],[Discount Amount]]</f>
        <v>1731.008</v>
      </c>
      <c r="M811" s="6" t="str">
        <f>IF(Table13[[#This Row],[Total Price(After Discount)]]&gt;=5000, "High Order", "Low order")</f>
        <v>Low order</v>
      </c>
      <c r="N811" s="2">
        <v>42005</v>
      </c>
      <c r="O811" s="2" t="str">
        <f>TEXT(Table13[[#This Row],[Order Date]],"dddd")</f>
        <v>Thursday</v>
      </c>
      <c r="P811" s="2" t="str">
        <f>TEXT(Table13[[#This Row],[Order Date]],"mmmm")</f>
        <v>January</v>
      </c>
      <c r="Q811" s="2" t="str">
        <f>TEXT(Table13[[#This Row],[Order Date]],"yyyy")</f>
        <v>2015</v>
      </c>
      <c r="R811" s="2" t="str">
        <f>TEXT(Table13[[#This Row],[Order Date]], "mmmm yyyy")</f>
        <v>January 2015</v>
      </c>
      <c r="S811" s="2">
        <v>42010</v>
      </c>
      <c r="T811" s="1" t="s">
        <v>98</v>
      </c>
      <c r="U811" s="1">
        <f>Table13[[#This Row],[Ship Date]]-Table13[[#This Row],[Order Date]]</f>
        <v>5</v>
      </c>
      <c r="V811" s="1" t="str">
        <f>IF(Table13[[#This Row],[Days to Ship]]&lt;=1, "Fast", IF(Table13[[#This Row],[Days to Ship]]&lt;=3, "Meduim", "High"))</f>
        <v>High</v>
      </c>
      <c r="W811" s="1">
        <v>80525</v>
      </c>
      <c r="X811" s="1" t="s">
        <v>22</v>
      </c>
      <c r="Y811" s="1" t="s">
        <v>195</v>
      </c>
      <c r="Z811" s="1" t="s">
        <v>194</v>
      </c>
      <c r="AA811" s="1" t="s">
        <v>2244</v>
      </c>
      <c r="AB811" s="1" t="s">
        <v>73</v>
      </c>
      <c r="AC811" s="1" t="s">
        <v>74</v>
      </c>
      <c r="AD811" s="1" t="s">
        <v>51</v>
      </c>
      <c r="AE811" s="1" t="s">
        <v>36</v>
      </c>
      <c r="AF811" s="1"/>
      <c r="AK811" s="1"/>
    </row>
    <row r="812" spans="1:37" x14ac:dyDescent="0.35">
      <c r="A812" s="1">
        <v>1427</v>
      </c>
      <c r="B812" s="1" t="str">
        <f>VLOOKUP(Table13[[#This Row],[Customer ID]],'Customer Lookup'!A:B,2,)</f>
        <v>Stacy Gould</v>
      </c>
      <c r="C812" s="1">
        <v>90905</v>
      </c>
      <c r="D812" s="1" t="str">
        <f>_xlfn.XLOOKUP(Table13[[#This Row],[Product Sub-Category]],'Product Lookup'!A:A,'Product Lookup'!B:B)</f>
        <v>Telephones</v>
      </c>
      <c r="E812" s="1">
        <v>18</v>
      </c>
      <c r="F812" s="4">
        <v>125.99</v>
      </c>
      <c r="G812" s="4">
        <f>Table13[[#This Row],[Unit Price]]*Table13[[#This Row],[Quantity ordered]]</f>
        <v>2267.8199999999997</v>
      </c>
      <c r="H812" s="1">
        <v>0.1</v>
      </c>
      <c r="I812" s="5">
        <v>0.1</v>
      </c>
      <c r="J8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12" s="6">
        <f>Table13[[#This Row],[Total Price(Before Discount)]]*Table13[[#This Row],[Discount]]</f>
        <v>226.78199999999998</v>
      </c>
      <c r="L812" s="6">
        <f>Table13[[#This Row],[Total Price(Before Discount)]]-Table13[[#This Row],[Discount Amount]]</f>
        <v>2041.0379999999998</v>
      </c>
      <c r="M812" s="6" t="str">
        <f>IF(Table13[[#This Row],[Total Price(After Discount)]]&gt;=5000, "High Order", "Low order")</f>
        <v>Low order</v>
      </c>
      <c r="N812" s="2">
        <v>42040</v>
      </c>
      <c r="O812" s="2" t="str">
        <f>TEXT(Table13[[#This Row],[Order Date]],"dddd")</f>
        <v>Thursday</v>
      </c>
      <c r="P812" s="2" t="str">
        <f>TEXT(Table13[[#This Row],[Order Date]],"mmmm")</f>
        <v>February</v>
      </c>
      <c r="Q812" s="2" t="str">
        <f>TEXT(Table13[[#This Row],[Order Date]],"yyyy")</f>
        <v>2015</v>
      </c>
      <c r="R812" s="2" t="str">
        <f>TEXT(Table13[[#This Row],[Order Date]], "mmmm yyyy")</f>
        <v>February 2015</v>
      </c>
      <c r="S812" s="2">
        <v>42044</v>
      </c>
      <c r="T812" s="1" t="s">
        <v>98</v>
      </c>
      <c r="U812" s="1">
        <f>Table13[[#This Row],[Ship Date]]-Table13[[#This Row],[Order Date]]</f>
        <v>4</v>
      </c>
      <c r="V812" s="1" t="str">
        <f>IF(Table13[[#This Row],[Days to Ship]]&lt;=1, "Fast", IF(Table13[[#This Row],[Days to Ship]]&lt;=3, "Meduim", "High"))</f>
        <v>High</v>
      </c>
      <c r="W812" s="1">
        <v>48708</v>
      </c>
      <c r="X812" s="1" t="s">
        <v>32</v>
      </c>
      <c r="Y812" s="1" t="s">
        <v>602</v>
      </c>
      <c r="Z812" s="1" t="s">
        <v>215</v>
      </c>
      <c r="AA812" s="1" t="s">
        <v>2244</v>
      </c>
      <c r="AB812" s="1" t="s">
        <v>73</v>
      </c>
      <c r="AC812" s="1" t="s">
        <v>2234</v>
      </c>
      <c r="AD812" s="1" t="s">
        <v>42</v>
      </c>
      <c r="AE812" s="1" t="s">
        <v>53</v>
      </c>
      <c r="AF812" s="1"/>
      <c r="AK812" s="1"/>
    </row>
    <row r="813" spans="1:37" x14ac:dyDescent="0.35">
      <c r="A813" s="1">
        <v>1432</v>
      </c>
      <c r="B813" s="1" t="str">
        <f>VLOOKUP(Table13[[#This Row],[Customer ID]],'Customer Lookup'!A:B,2,)</f>
        <v>Kerry Green</v>
      </c>
      <c r="C813" s="1">
        <v>86826</v>
      </c>
      <c r="D813" s="1" t="str">
        <f>_xlfn.XLOOKUP(Table13[[#This Row],[Product Sub-Category]],'Product Lookup'!A:A,'Product Lookup'!B:B)</f>
        <v>Envelopes</v>
      </c>
      <c r="E813" s="1">
        <v>11</v>
      </c>
      <c r="F813" s="4">
        <v>9.7799999999999994</v>
      </c>
      <c r="G813" s="4">
        <f>Table13[[#This Row],[Unit Price]]*Table13[[#This Row],[Quantity ordered]]</f>
        <v>107.58</v>
      </c>
      <c r="H813" s="1">
        <v>0.05</v>
      </c>
      <c r="I813" s="5">
        <v>0.05</v>
      </c>
      <c r="J8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3" s="6">
        <f>Table13[[#This Row],[Total Price(Before Discount)]]*Table13[[#This Row],[Discount]]</f>
        <v>5.3790000000000004</v>
      </c>
      <c r="L813" s="6">
        <f>Table13[[#This Row],[Total Price(Before Discount)]]-Table13[[#This Row],[Discount Amount]]</f>
        <v>102.20099999999999</v>
      </c>
      <c r="M813" s="6" t="str">
        <f>IF(Table13[[#This Row],[Total Price(After Discount)]]&gt;=5000, "High Order", "Low order")</f>
        <v>Low order</v>
      </c>
      <c r="N813" s="2">
        <v>42068</v>
      </c>
      <c r="O813" s="2" t="str">
        <f>TEXT(Table13[[#This Row],[Order Date]],"dddd")</f>
        <v>Thursday</v>
      </c>
      <c r="P813" s="2" t="str">
        <f>TEXT(Table13[[#This Row],[Order Date]],"mmmm")</f>
        <v>March</v>
      </c>
      <c r="Q813" s="2" t="str">
        <f>TEXT(Table13[[#This Row],[Order Date]],"yyyy")</f>
        <v>2015</v>
      </c>
      <c r="R813" s="2" t="str">
        <f>TEXT(Table13[[#This Row],[Order Date]], "mmmm yyyy")</f>
        <v>March 2015</v>
      </c>
      <c r="S813" s="2">
        <v>42069</v>
      </c>
      <c r="T813" s="1" t="s">
        <v>31</v>
      </c>
      <c r="U813" s="1">
        <f>Table13[[#This Row],[Ship Date]]-Table13[[#This Row],[Order Date]]</f>
        <v>1</v>
      </c>
      <c r="V813" s="1" t="str">
        <f>IF(Table13[[#This Row],[Days to Ship]]&lt;=1, "Fast", IF(Table13[[#This Row],[Days to Ship]]&lt;=3, "Meduim", "High"))</f>
        <v>Fast</v>
      </c>
      <c r="W813" s="1">
        <v>46203</v>
      </c>
      <c r="X813" s="1" t="s">
        <v>32</v>
      </c>
      <c r="Y813" s="1" t="s">
        <v>598</v>
      </c>
      <c r="Z813" s="1" t="s">
        <v>376</v>
      </c>
      <c r="AA813" s="1" t="s">
        <v>2244</v>
      </c>
      <c r="AB813" s="1" t="s">
        <v>58</v>
      </c>
      <c r="AC813" s="1" t="s">
        <v>61</v>
      </c>
      <c r="AD813" s="1" t="s">
        <v>81</v>
      </c>
      <c r="AE813" s="1" t="s">
        <v>53</v>
      </c>
      <c r="AF813" s="1"/>
      <c r="AK813" s="1"/>
    </row>
    <row r="814" spans="1:37" x14ac:dyDescent="0.35">
      <c r="A814" s="1">
        <v>1432</v>
      </c>
      <c r="B814" s="1" t="str">
        <f>VLOOKUP(Table13[[#This Row],[Customer ID]],'Customer Lookup'!A:B,2,)</f>
        <v>Kerry Green</v>
      </c>
      <c r="C814" s="1">
        <v>86827</v>
      </c>
      <c r="D814" s="1" t="str">
        <f>_xlfn.XLOOKUP(Table13[[#This Row],[Product Sub-Category]],'Product Lookup'!A:A,'Product Lookup'!B:B)</f>
        <v>Envelopes</v>
      </c>
      <c r="E814" s="1">
        <v>16</v>
      </c>
      <c r="F814" s="4">
        <v>10.98</v>
      </c>
      <c r="G814" s="4">
        <f>Table13[[#This Row],[Unit Price]]*Table13[[#This Row],[Quantity ordered]]</f>
        <v>175.68</v>
      </c>
      <c r="H814" s="1">
        <v>0.05</v>
      </c>
      <c r="I814" s="5">
        <v>0.05</v>
      </c>
      <c r="J8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4" s="6">
        <f>Table13[[#This Row],[Total Price(Before Discount)]]*Table13[[#This Row],[Discount]]</f>
        <v>8.7840000000000007</v>
      </c>
      <c r="L814" s="6">
        <f>Table13[[#This Row],[Total Price(Before Discount)]]-Table13[[#This Row],[Discount Amount]]</f>
        <v>166.89600000000002</v>
      </c>
      <c r="M814" s="6" t="str">
        <f>IF(Table13[[#This Row],[Total Price(After Discount)]]&gt;=5000, "High Order", "Low order")</f>
        <v>Low order</v>
      </c>
      <c r="N814" s="2">
        <v>42175</v>
      </c>
      <c r="O814" s="2" t="str">
        <f>TEXT(Table13[[#This Row],[Order Date]],"dddd")</f>
        <v>Saturday</v>
      </c>
      <c r="P814" s="2" t="str">
        <f>TEXT(Table13[[#This Row],[Order Date]],"mmmm")</f>
        <v>June</v>
      </c>
      <c r="Q814" s="2" t="str">
        <f>TEXT(Table13[[#This Row],[Order Date]],"yyyy")</f>
        <v>2015</v>
      </c>
      <c r="R814" s="2" t="str">
        <f>TEXT(Table13[[#This Row],[Order Date]], "mmmm yyyy")</f>
        <v>June 2015</v>
      </c>
      <c r="S814" s="2">
        <v>42182</v>
      </c>
      <c r="T814" s="1" t="s">
        <v>98</v>
      </c>
      <c r="U814" s="1">
        <f>Table13[[#This Row],[Ship Date]]-Table13[[#This Row],[Order Date]]</f>
        <v>7</v>
      </c>
      <c r="V814" s="1" t="str">
        <f>IF(Table13[[#This Row],[Days to Ship]]&lt;=1, "Fast", IF(Table13[[#This Row],[Days to Ship]]&lt;=3, "Meduim", "High"))</f>
        <v>High</v>
      </c>
      <c r="W814" s="1">
        <v>46203</v>
      </c>
      <c r="X814" s="1" t="s">
        <v>32</v>
      </c>
      <c r="Y814" s="1" t="s">
        <v>598</v>
      </c>
      <c r="Z814" s="1" t="s">
        <v>376</v>
      </c>
      <c r="AA814" s="1" t="s">
        <v>2244</v>
      </c>
      <c r="AB814" s="1" t="s">
        <v>58</v>
      </c>
      <c r="AC814" s="1" t="s">
        <v>61</v>
      </c>
      <c r="AD814" s="1" t="s">
        <v>81</v>
      </c>
      <c r="AE814" s="1" t="s">
        <v>53</v>
      </c>
      <c r="AF814" s="1"/>
      <c r="AK814" s="1"/>
    </row>
    <row r="815" spans="1:37" x14ac:dyDescent="0.35">
      <c r="A815" s="1">
        <v>1433</v>
      </c>
      <c r="B815" s="1" t="str">
        <f>VLOOKUP(Table13[[#This Row],[Customer ID]],'Customer Lookup'!A:B,2,)</f>
        <v>Frances Jackson</v>
      </c>
      <c r="C815" s="1">
        <v>86826</v>
      </c>
      <c r="D815" s="1" t="str">
        <f>_xlfn.XLOOKUP(Table13[[#This Row],[Product Sub-Category]],'Product Lookup'!A:A,'Product Lookup'!B:B)</f>
        <v>Pens</v>
      </c>
      <c r="E815" s="1">
        <v>7</v>
      </c>
      <c r="F815" s="4">
        <v>3.28</v>
      </c>
      <c r="G815" s="4">
        <f>Table13[[#This Row],[Unit Price]]*Table13[[#This Row],[Quantity ordered]]</f>
        <v>22.959999999999997</v>
      </c>
      <c r="H815" s="1">
        <v>0.05</v>
      </c>
      <c r="I815" s="5">
        <v>0.05</v>
      </c>
      <c r="J8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5" s="6">
        <f>Table13[[#This Row],[Total Price(Before Discount)]]*Table13[[#This Row],[Discount]]</f>
        <v>1.1479999999999999</v>
      </c>
      <c r="L815" s="6">
        <f>Table13[[#This Row],[Total Price(Before Discount)]]-Table13[[#This Row],[Discount Amount]]</f>
        <v>21.811999999999998</v>
      </c>
      <c r="M815" s="6" t="str">
        <f>IF(Table13[[#This Row],[Total Price(After Discount)]]&gt;=5000, "High Order", "Low order")</f>
        <v>Low order</v>
      </c>
      <c r="N815" s="2">
        <v>42068</v>
      </c>
      <c r="O815" s="2" t="str">
        <f>TEXT(Table13[[#This Row],[Order Date]],"dddd")</f>
        <v>Thursday</v>
      </c>
      <c r="P815" s="2" t="str">
        <f>TEXT(Table13[[#This Row],[Order Date]],"mmmm")</f>
        <v>March</v>
      </c>
      <c r="Q815" s="2" t="str">
        <f>TEXT(Table13[[#This Row],[Order Date]],"yyyy")</f>
        <v>2015</v>
      </c>
      <c r="R815" s="2" t="str">
        <f>TEXT(Table13[[#This Row],[Order Date]], "mmmm yyyy")</f>
        <v>March 2015</v>
      </c>
      <c r="S815" s="2">
        <v>42069</v>
      </c>
      <c r="T815" s="1" t="s">
        <v>31</v>
      </c>
      <c r="U815" s="1">
        <f>Table13[[#This Row],[Ship Date]]-Table13[[#This Row],[Order Date]]</f>
        <v>1</v>
      </c>
      <c r="V815" s="1" t="str">
        <f>IF(Table13[[#This Row],[Days to Ship]]&lt;=1, "Fast", IF(Table13[[#This Row],[Days to Ship]]&lt;=3, "Meduim", "High"))</f>
        <v>Fast</v>
      </c>
      <c r="W815" s="1">
        <v>47130</v>
      </c>
      <c r="X815" s="1" t="s">
        <v>22</v>
      </c>
      <c r="Y815" s="1" t="s">
        <v>603</v>
      </c>
      <c r="Z815" s="1" t="s">
        <v>376</v>
      </c>
      <c r="AA815" s="1" t="s">
        <v>2244</v>
      </c>
      <c r="AB815" s="1" t="s">
        <v>58</v>
      </c>
      <c r="AC815" s="1" t="s">
        <v>25</v>
      </c>
      <c r="AD815" s="1" t="s">
        <v>81</v>
      </c>
      <c r="AE815" s="1" t="s">
        <v>26</v>
      </c>
      <c r="AF815" s="1"/>
      <c r="AK815" s="1"/>
    </row>
    <row r="816" spans="1:37" x14ac:dyDescent="0.35">
      <c r="A816" s="1">
        <v>1433</v>
      </c>
      <c r="B816" s="1" t="str">
        <f>VLOOKUP(Table13[[#This Row],[Customer ID]],'Customer Lookup'!A:B,2,)</f>
        <v>Frances Jackson</v>
      </c>
      <c r="C816" s="1">
        <v>86828</v>
      </c>
      <c r="D816" s="1" t="str">
        <f>_xlfn.XLOOKUP(Table13[[#This Row],[Product Sub-Category]],'Product Lookup'!A:A,'Product Lookup'!B:B)</f>
        <v>Chairs</v>
      </c>
      <c r="E816" s="1">
        <v>14</v>
      </c>
      <c r="F816" s="4">
        <v>300.98</v>
      </c>
      <c r="G816" s="4">
        <f>Table13[[#This Row],[Unit Price]]*Table13[[#This Row],[Quantity ordered]]</f>
        <v>4213.72</v>
      </c>
      <c r="H816" s="1">
        <v>0.1</v>
      </c>
      <c r="I816" s="5">
        <v>0.1</v>
      </c>
      <c r="J8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16" s="6">
        <f>Table13[[#This Row],[Total Price(Before Discount)]]*Table13[[#This Row],[Discount]]</f>
        <v>421.37200000000007</v>
      </c>
      <c r="L816" s="6">
        <f>Table13[[#This Row],[Total Price(Before Discount)]]-Table13[[#This Row],[Discount Amount]]</f>
        <v>3792.348</v>
      </c>
      <c r="M816" s="6" t="str">
        <f>IF(Table13[[#This Row],[Total Price(After Discount)]]&gt;=5000, "High Order", "Low order")</f>
        <v>Low order</v>
      </c>
      <c r="N816" s="2">
        <v>42143</v>
      </c>
      <c r="O816" s="2" t="str">
        <f>TEXT(Table13[[#This Row],[Order Date]],"dddd")</f>
        <v>Tuesday</v>
      </c>
      <c r="P816" s="2" t="str">
        <f>TEXT(Table13[[#This Row],[Order Date]],"mmmm")</f>
        <v>May</v>
      </c>
      <c r="Q816" s="2" t="str">
        <f>TEXT(Table13[[#This Row],[Order Date]],"yyyy")</f>
        <v>2015</v>
      </c>
      <c r="R816" s="2" t="str">
        <f>TEXT(Table13[[#This Row],[Order Date]], "mmmm yyyy")</f>
        <v>May 2015</v>
      </c>
      <c r="S816" s="2">
        <v>42145</v>
      </c>
      <c r="T816" s="1" t="s">
        <v>21</v>
      </c>
      <c r="U816" s="1">
        <f>Table13[[#This Row],[Ship Date]]-Table13[[#This Row],[Order Date]]</f>
        <v>2</v>
      </c>
      <c r="V816" s="1" t="str">
        <f>IF(Table13[[#This Row],[Days to Ship]]&lt;=1, "Fast", IF(Table13[[#This Row],[Days to Ship]]&lt;=3, "Meduim", "High"))</f>
        <v>Meduim</v>
      </c>
      <c r="W816" s="1">
        <v>47130</v>
      </c>
      <c r="X816" s="1" t="s">
        <v>22</v>
      </c>
      <c r="Y816" s="1" t="s">
        <v>603</v>
      </c>
      <c r="Z816" s="1" t="s">
        <v>376</v>
      </c>
      <c r="AA816" s="1" t="s">
        <v>2244</v>
      </c>
      <c r="AB816" s="1" t="s">
        <v>34</v>
      </c>
      <c r="AC816" s="1" t="s">
        <v>35</v>
      </c>
      <c r="AD816" s="1" t="s">
        <v>81</v>
      </c>
      <c r="AE816" s="1" t="s">
        <v>36</v>
      </c>
      <c r="AF816" s="1"/>
      <c r="AK816" s="1"/>
    </row>
    <row r="817" spans="1:37" x14ac:dyDescent="0.35">
      <c r="A817" s="1">
        <v>1433</v>
      </c>
      <c r="B817" s="1" t="str">
        <f>VLOOKUP(Table13[[#This Row],[Customer ID]],'Customer Lookup'!A:B,2,)</f>
        <v>Frances Jackson</v>
      </c>
      <c r="C817" s="1">
        <v>86828</v>
      </c>
      <c r="D817" s="1" t="str">
        <f>_xlfn.XLOOKUP(Table13[[#This Row],[Product Sub-Category]],'Product Lookup'!A:A,'Product Lookup'!B:B)</f>
        <v>Storage</v>
      </c>
      <c r="E817" s="1">
        <v>28</v>
      </c>
      <c r="F817" s="4">
        <v>20.98</v>
      </c>
      <c r="G817" s="4">
        <f>Table13[[#This Row],[Unit Price]]*Table13[[#This Row],[Quantity ordered]]</f>
        <v>587.44000000000005</v>
      </c>
      <c r="H817" s="1">
        <v>0.05</v>
      </c>
      <c r="I817" s="5">
        <v>0.05</v>
      </c>
      <c r="J8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7" s="6">
        <f>Table13[[#This Row],[Total Price(Before Discount)]]*Table13[[#This Row],[Discount]]</f>
        <v>29.372000000000003</v>
      </c>
      <c r="L817" s="6">
        <f>Table13[[#This Row],[Total Price(Before Discount)]]-Table13[[#This Row],[Discount Amount]]</f>
        <v>558.0680000000001</v>
      </c>
      <c r="M817" s="6" t="str">
        <f>IF(Table13[[#This Row],[Total Price(After Discount)]]&gt;=5000, "High Order", "Low order")</f>
        <v>Low order</v>
      </c>
      <c r="N817" s="2">
        <v>42143</v>
      </c>
      <c r="O817" s="2" t="str">
        <f>TEXT(Table13[[#This Row],[Order Date]],"dddd")</f>
        <v>Tuesday</v>
      </c>
      <c r="P817" s="2" t="str">
        <f>TEXT(Table13[[#This Row],[Order Date]],"mmmm")</f>
        <v>May</v>
      </c>
      <c r="Q817" s="2" t="str">
        <f>TEXT(Table13[[#This Row],[Order Date]],"yyyy")</f>
        <v>2015</v>
      </c>
      <c r="R817" s="2" t="str">
        <f>TEXT(Table13[[#This Row],[Order Date]], "mmmm yyyy")</f>
        <v>May 2015</v>
      </c>
      <c r="S817" s="2">
        <v>42143</v>
      </c>
      <c r="T817" s="1" t="s">
        <v>21</v>
      </c>
      <c r="U817" s="1">
        <f>Table13[[#This Row],[Ship Date]]-Table13[[#This Row],[Order Date]]</f>
        <v>0</v>
      </c>
      <c r="V817" s="1" t="str">
        <f>IF(Table13[[#This Row],[Days to Ship]]&lt;=1, "Fast", IF(Table13[[#This Row],[Days to Ship]]&lt;=3, "Meduim", "High"))</f>
        <v>Fast</v>
      </c>
      <c r="W817" s="1">
        <v>47130</v>
      </c>
      <c r="X817" s="1" t="s">
        <v>22</v>
      </c>
      <c r="Y817" s="1" t="s">
        <v>603</v>
      </c>
      <c r="Z817" s="1" t="s">
        <v>376</v>
      </c>
      <c r="AA817" s="1" t="s">
        <v>2243</v>
      </c>
      <c r="AB817" s="1" t="s">
        <v>58</v>
      </c>
      <c r="AC817" s="1" t="s">
        <v>119</v>
      </c>
      <c r="AD817" s="1" t="s">
        <v>81</v>
      </c>
      <c r="AE817" s="1" t="s">
        <v>36</v>
      </c>
      <c r="AF817" s="1"/>
      <c r="AK817" s="1"/>
    </row>
    <row r="818" spans="1:37" x14ac:dyDescent="0.35">
      <c r="A818" s="1">
        <v>1438</v>
      </c>
      <c r="B818" s="1" t="str">
        <f>VLOOKUP(Table13[[#This Row],[Customer ID]],'Customer Lookup'!A:B,2,)</f>
        <v>Jean Weiss Diaz</v>
      </c>
      <c r="C818" s="1">
        <v>90120</v>
      </c>
      <c r="D818" s="1" t="str">
        <f>_xlfn.XLOOKUP(Table13[[#This Row],[Product Sub-Category]],'Product Lookup'!A:A,'Product Lookup'!B:B)</f>
        <v>Storage</v>
      </c>
      <c r="E818" s="1">
        <v>3</v>
      </c>
      <c r="F818" s="4">
        <v>80.98</v>
      </c>
      <c r="G818" s="4">
        <f>Table13[[#This Row],[Unit Price]]*Table13[[#This Row],[Quantity ordered]]</f>
        <v>242.94</v>
      </c>
      <c r="H818" s="1">
        <v>0.05</v>
      </c>
      <c r="I818" s="5">
        <v>0.05</v>
      </c>
      <c r="J8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8" s="6">
        <f>Table13[[#This Row],[Total Price(Before Discount)]]*Table13[[#This Row],[Discount]]</f>
        <v>12.147</v>
      </c>
      <c r="L818" s="6">
        <f>Table13[[#This Row],[Total Price(Before Discount)]]-Table13[[#This Row],[Discount Amount]]</f>
        <v>230.79300000000001</v>
      </c>
      <c r="M818" s="6" t="str">
        <f>IF(Table13[[#This Row],[Total Price(After Discount)]]&gt;=5000, "High Order", "Low order")</f>
        <v>Low order</v>
      </c>
      <c r="N818" s="2">
        <v>42026</v>
      </c>
      <c r="O818" s="2" t="str">
        <f>TEXT(Table13[[#This Row],[Order Date]],"dddd")</f>
        <v>Thursday</v>
      </c>
      <c r="P818" s="2" t="str">
        <f>TEXT(Table13[[#This Row],[Order Date]],"mmmm")</f>
        <v>January</v>
      </c>
      <c r="Q818" s="2" t="str">
        <f>TEXT(Table13[[#This Row],[Order Date]],"yyyy")</f>
        <v>2015</v>
      </c>
      <c r="R818" s="2" t="str">
        <f>TEXT(Table13[[#This Row],[Order Date]], "mmmm yyyy")</f>
        <v>January 2015</v>
      </c>
      <c r="S818" s="2">
        <v>42028</v>
      </c>
      <c r="T818" s="1" t="s">
        <v>41</v>
      </c>
      <c r="U818" s="1">
        <f>Table13[[#This Row],[Ship Date]]-Table13[[#This Row],[Order Date]]</f>
        <v>2</v>
      </c>
      <c r="V818" s="1" t="str">
        <f>IF(Table13[[#This Row],[Days to Ship]]&lt;=1, "Fast", IF(Table13[[#This Row],[Days to Ship]]&lt;=3, "Meduim", "High"))</f>
        <v>Meduim</v>
      </c>
      <c r="W818" s="1">
        <v>44035</v>
      </c>
      <c r="X818" s="1" t="s">
        <v>32</v>
      </c>
      <c r="Y818" s="1" t="s">
        <v>604</v>
      </c>
      <c r="Z818" s="1" t="s">
        <v>124</v>
      </c>
      <c r="AA818" s="1" t="s">
        <v>2243</v>
      </c>
      <c r="AB818" s="1" t="s">
        <v>58</v>
      </c>
      <c r="AC818" s="1" t="s">
        <v>119</v>
      </c>
      <c r="AD818" s="1" t="s">
        <v>81</v>
      </c>
      <c r="AE818" s="1" t="s">
        <v>178</v>
      </c>
      <c r="AF818" s="1"/>
      <c r="AK818" s="1"/>
    </row>
    <row r="819" spans="1:37" x14ac:dyDescent="0.35">
      <c r="A819" s="1">
        <v>1439</v>
      </c>
      <c r="B819" s="1" t="str">
        <f>VLOOKUP(Table13[[#This Row],[Customer ID]],'Customer Lookup'!A:B,2,)</f>
        <v>Kyle Kaufman</v>
      </c>
      <c r="C819" s="1">
        <v>90121</v>
      </c>
      <c r="D819" s="1" t="str">
        <f>_xlfn.XLOOKUP(Table13[[#This Row],[Product Sub-Category]],'Product Lookup'!A:A,'Product Lookup'!B:B)</f>
        <v>Paper</v>
      </c>
      <c r="E819" s="1">
        <v>3</v>
      </c>
      <c r="F819" s="4">
        <v>6.48</v>
      </c>
      <c r="G819" s="4">
        <f>Table13[[#This Row],[Unit Price]]*Table13[[#This Row],[Quantity ordered]]</f>
        <v>19.440000000000001</v>
      </c>
      <c r="H819" s="1">
        <v>0.05</v>
      </c>
      <c r="I819" s="5">
        <v>0.05</v>
      </c>
      <c r="J8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9" s="6">
        <f>Table13[[#This Row],[Total Price(Before Discount)]]*Table13[[#This Row],[Discount]]</f>
        <v>0.97200000000000009</v>
      </c>
      <c r="L819" s="6">
        <f>Table13[[#This Row],[Total Price(Before Discount)]]-Table13[[#This Row],[Discount Amount]]</f>
        <v>18.468</v>
      </c>
      <c r="M819" s="6" t="str">
        <f>IF(Table13[[#This Row],[Total Price(After Discount)]]&gt;=5000, "High Order", "Low order")</f>
        <v>Low order</v>
      </c>
      <c r="N819" s="2">
        <v>42122</v>
      </c>
      <c r="O819" s="2" t="str">
        <f>TEXT(Table13[[#This Row],[Order Date]],"dddd")</f>
        <v>Tuesday</v>
      </c>
      <c r="P819" s="2" t="str">
        <f>TEXT(Table13[[#This Row],[Order Date]],"mmmm")</f>
        <v>April</v>
      </c>
      <c r="Q819" s="2" t="str">
        <f>TEXT(Table13[[#This Row],[Order Date]],"yyyy")</f>
        <v>2015</v>
      </c>
      <c r="R819" s="2" t="str">
        <f>TEXT(Table13[[#This Row],[Order Date]], "mmmm yyyy")</f>
        <v>April 2015</v>
      </c>
      <c r="S819" s="2">
        <v>42123</v>
      </c>
      <c r="T819" s="1" t="s">
        <v>41</v>
      </c>
      <c r="U819" s="1">
        <f>Table13[[#This Row],[Ship Date]]-Table13[[#This Row],[Order Date]]</f>
        <v>1</v>
      </c>
      <c r="V819" s="1" t="str">
        <f>IF(Table13[[#This Row],[Days to Ship]]&lt;=1, "Fast", IF(Table13[[#This Row],[Days to Ship]]&lt;=3, "Meduim", "High"))</f>
        <v>Fast</v>
      </c>
      <c r="W819" s="1">
        <v>44117</v>
      </c>
      <c r="X819" s="1" t="s">
        <v>32</v>
      </c>
      <c r="Y819" s="1" t="s">
        <v>605</v>
      </c>
      <c r="Z819" s="1" t="s">
        <v>124</v>
      </c>
      <c r="AA819" s="1" t="s">
        <v>2244</v>
      </c>
      <c r="AB819" s="1" t="s">
        <v>58</v>
      </c>
      <c r="AC819" s="1" t="s">
        <v>83</v>
      </c>
      <c r="AD819" s="1" t="s">
        <v>81</v>
      </c>
      <c r="AE819" s="1" t="s">
        <v>53</v>
      </c>
      <c r="AF819" s="1"/>
      <c r="AK819" s="1"/>
    </row>
    <row r="820" spans="1:37" x14ac:dyDescent="0.35">
      <c r="A820" s="1">
        <v>1442</v>
      </c>
      <c r="B820" s="1" t="str">
        <f>VLOOKUP(Table13[[#This Row],[Customer ID]],'Customer Lookup'!A:B,2,)</f>
        <v>Rodney Field</v>
      </c>
      <c r="C820" s="1">
        <v>89076</v>
      </c>
      <c r="D820" s="1" t="str">
        <f>_xlfn.XLOOKUP(Table13[[#This Row],[Product Sub-Category]],'Product Lookup'!A:A,'Product Lookup'!B:B)</f>
        <v>Appliances</v>
      </c>
      <c r="E820" s="1">
        <v>15</v>
      </c>
      <c r="F820" s="4">
        <v>177.98</v>
      </c>
      <c r="G820" s="4">
        <f>Table13[[#This Row],[Unit Price]]*Table13[[#This Row],[Quantity ordered]]</f>
        <v>2669.7</v>
      </c>
      <c r="H820" s="1">
        <v>0.1</v>
      </c>
      <c r="I820" s="5">
        <v>0.1</v>
      </c>
      <c r="J8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20" s="6">
        <f>Table13[[#This Row],[Total Price(Before Discount)]]*Table13[[#This Row],[Discount]]</f>
        <v>266.96999999999997</v>
      </c>
      <c r="L820" s="6">
        <f>Table13[[#This Row],[Total Price(Before Discount)]]-Table13[[#This Row],[Discount Amount]]</f>
        <v>2402.73</v>
      </c>
      <c r="M820" s="6" t="str">
        <f>IF(Table13[[#This Row],[Total Price(After Discount)]]&gt;=5000, "High Order", "Low order")</f>
        <v>Low order</v>
      </c>
      <c r="N820" s="2">
        <v>42180</v>
      </c>
      <c r="O820" s="2" t="str">
        <f>TEXT(Table13[[#This Row],[Order Date]],"dddd")</f>
        <v>Thursday</v>
      </c>
      <c r="P820" s="2" t="str">
        <f>TEXT(Table13[[#This Row],[Order Date]],"mmmm")</f>
        <v>June</v>
      </c>
      <c r="Q820" s="2" t="str">
        <f>TEXT(Table13[[#This Row],[Order Date]],"yyyy")</f>
        <v>2015</v>
      </c>
      <c r="R820" s="2" t="str">
        <f>TEXT(Table13[[#This Row],[Order Date]], "mmmm yyyy")</f>
        <v>June 2015</v>
      </c>
      <c r="S820" s="2">
        <v>42182</v>
      </c>
      <c r="T820" s="1" t="s">
        <v>31</v>
      </c>
      <c r="U820" s="1">
        <f>Table13[[#This Row],[Ship Date]]-Table13[[#This Row],[Order Date]]</f>
        <v>2</v>
      </c>
      <c r="V820" s="1" t="str">
        <f>IF(Table13[[#This Row],[Days to Ship]]&lt;=1, "Fast", IF(Table13[[#This Row],[Days to Ship]]&lt;=3, "Meduim", "High"))</f>
        <v>Meduim</v>
      </c>
      <c r="W820" s="1">
        <v>65807</v>
      </c>
      <c r="X820" s="1" t="s">
        <v>32</v>
      </c>
      <c r="Y820" s="1" t="s">
        <v>514</v>
      </c>
      <c r="Z820" s="1" t="s">
        <v>306</v>
      </c>
      <c r="AA820" s="1" t="s">
        <v>2244</v>
      </c>
      <c r="AB820" s="1" t="s">
        <v>58</v>
      </c>
      <c r="AC820" s="1" t="s">
        <v>196</v>
      </c>
      <c r="AD820" s="1" t="s">
        <v>81</v>
      </c>
      <c r="AE820" s="1" t="s">
        <v>53</v>
      </c>
      <c r="AF820" s="1"/>
      <c r="AK820" s="1"/>
    </row>
    <row r="821" spans="1:37" x14ac:dyDescent="0.35">
      <c r="A821" s="1">
        <v>1442</v>
      </c>
      <c r="B821" s="1" t="str">
        <f>VLOOKUP(Table13[[#This Row],[Customer ID]],'Customer Lookup'!A:B,2,)</f>
        <v>Rodney Field</v>
      </c>
      <c r="C821" s="1">
        <v>89077</v>
      </c>
      <c r="D821" s="1" t="str">
        <f>_xlfn.XLOOKUP(Table13[[#This Row],[Product Sub-Category]],'Product Lookup'!A:A,'Product Lookup'!B:B)</f>
        <v>Binders</v>
      </c>
      <c r="E821" s="1">
        <v>7</v>
      </c>
      <c r="F821" s="4">
        <v>15.99</v>
      </c>
      <c r="G821" s="4">
        <f>Table13[[#This Row],[Unit Price]]*Table13[[#This Row],[Quantity ordered]]</f>
        <v>111.93</v>
      </c>
      <c r="H821" s="1">
        <v>0.05</v>
      </c>
      <c r="I821" s="5">
        <v>0.05</v>
      </c>
      <c r="J8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1" s="6">
        <f>Table13[[#This Row],[Total Price(Before Discount)]]*Table13[[#This Row],[Discount]]</f>
        <v>5.5965000000000007</v>
      </c>
      <c r="L821" s="6">
        <f>Table13[[#This Row],[Total Price(Before Discount)]]-Table13[[#This Row],[Discount Amount]]</f>
        <v>106.3335</v>
      </c>
      <c r="M821" s="6" t="str">
        <f>IF(Table13[[#This Row],[Total Price(After Discount)]]&gt;=5000, "High Order", "Low order")</f>
        <v>Low order</v>
      </c>
      <c r="N821" s="2">
        <v>42034</v>
      </c>
      <c r="O821" s="2" t="str">
        <f>TEXT(Table13[[#This Row],[Order Date]],"dddd")</f>
        <v>Friday</v>
      </c>
      <c r="P821" s="2" t="str">
        <f>TEXT(Table13[[#This Row],[Order Date]],"mmmm")</f>
        <v>January</v>
      </c>
      <c r="Q821" s="2" t="str">
        <f>TEXT(Table13[[#This Row],[Order Date]],"yyyy")</f>
        <v>2015</v>
      </c>
      <c r="R821" s="2" t="str">
        <f>TEXT(Table13[[#This Row],[Order Date]], "mmmm yyyy")</f>
        <v>January 2015</v>
      </c>
      <c r="S821" s="2">
        <v>42038</v>
      </c>
      <c r="T821" s="1" t="s">
        <v>98</v>
      </c>
      <c r="U821" s="1">
        <f>Table13[[#This Row],[Ship Date]]-Table13[[#This Row],[Order Date]]</f>
        <v>4</v>
      </c>
      <c r="V821" s="1" t="str">
        <f>IF(Table13[[#This Row],[Days to Ship]]&lt;=1, "Fast", IF(Table13[[#This Row],[Days to Ship]]&lt;=3, "Meduim", "High"))</f>
        <v>High</v>
      </c>
      <c r="W821" s="1">
        <v>65807</v>
      </c>
      <c r="X821" s="1" t="s">
        <v>22</v>
      </c>
      <c r="Y821" s="1" t="s">
        <v>514</v>
      </c>
      <c r="Z821" s="1" t="s">
        <v>306</v>
      </c>
      <c r="AA821" s="1" t="s">
        <v>2244</v>
      </c>
      <c r="AB821" s="1" t="s">
        <v>58</v>
      </c>
      <c r="AC821" s="1" t="s">
        <v>2236</v>
      </c>
      <c r="AD821" s="1" t="s">
        <v>81</v>
      </c>
      <c r="AE821" s="1" t="s">
        <v>53</v>
      </c>
      <c r="AF821" s="1"/>
      <c r="AK821" s="1"/>
    </row>
    <row r="822" spans="1:37" x14ac:dyDescent="0.35">
      <c r="A822" s="1">
        <v>1442</v>
      </c>
      <c r="B822" s="1" t="str">
        <f>VLOOKUP(Table13[[#This Row],[Customer ID]],'Customer Lookup'!A:B,2,)</f>
        <v>Rodney Field</v>
      </c>
      <c r="C822" s="1">
        <v>89077</v>
      </c>
      <c r="D822" s="1" t="str">
        <f>_xlfn.XLOOKUP(Table13[[#This Row],[Product Sub-Category]],'Product Lookup'!A:A,'Product Lookup'!B:B)</f>
        <v>Furnishings</v>
      </c>
      <c r="E822" s="1">
        <v>10</v>
      </c>
      <c r="F822" s="4">
        <v>46.94</v>
      </c>
      <c r="G822" s="4">
        <f>Table13[[#This Row],[Unit Price]]*Table13[[#This Row],[Quantity ordered]]</f>
        <v>469.4</v>
      </c>
      <c r="H822" s="1">
        <v>0.05</v>
      </c>
      <c r="I822" s="5">
        <v>0.05</v>
      </c>
      <c r="J8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2" s="6">
        <f>Table13[[#This Row],[Total Price(Before Discount)]]*Table13[[#This Row],[Discount]]</f>
        <v>23.47</v>
      </c>
      <c r="L822" s="6">
        <f>Table13[[#This Row],[Total Price(Before Discount)]]-Table13[[#This Row],[Discount Amount]]</f>
        <v>445.92999999999995</v>
      </c>
      <c r="M822" s="6" t="str">
        <f>IF(Table13[[#This Row],[Total Price(After Discount)]]&gt;=5000, "High Order", "Low order")</f>
        <v>Low order</v>
      </c>
      <c r="N822" s="2">
        <v>42034</v>
      </c>
      <c r="O822" s="2" t="str">
        <f>TEXT(Table13[[#This Row],[Order Date]],"dddd")</f>
        <v>Friday</v>
      </c>
      <c r="P822" s="2" t="str">
        <f>TEXT(Table13[[#This Row],[Order Date]],"mmmm")</f>
        <v>January</v>
      </c>
      <c r="Q822" s="2" t="str">
        <f>TEXT(Table13[[#This Row],[Order Date]],"yyyy")</f>
        <v>2015</v>
      </c>
      <c r="R822" s="2" t="str">
        <f>TEXT(Table13[[#This Row],[Order Date]], "mmmm yyyy")</f>
        <v>January 2015</v>
      </c>
      <c r="S822" s="2">
        <v>42034</v>
      </c>
      <c r="T822" s="1" t="s">
        <v>98</v>
      </c>
      <c r="U822" s="1">
        <f>Table13[[#This Row],[Ship Date]]-Table13[[#This Row],[Order Date]]</f>
        <v>0</v>
      </c>
      <c r="V822" s="1" t="str">
        <f>IF(Table13[[#This Row],[Days to Ship]]&lt;=1, "Fast", IF(Table13[[#This Row],[Days to Ship]]&lt;=3, "Meduim", "High"))</f>
        <v>Fast</v>
      </c>
      <c r="W822" s="1">
        <v>65807</v>
      </c>
      <c r="X822" s="1" t="s">
        <v>22</v>
      </c>
      <c r="Y822" s="1" t="s">
        <v>514</v>
      </c>
      <c r="Z822" s="1" t="s">
        <v>306</v>
      </c>
      <c r="AA822" s="1" t="s">
        <v>1097</v>
      </c>
      <c r="AB822" s="1" t="s">
        <v>34</v>
      </c>
      <c r="AC822" s="1" t="s">
        <v>52</v>
      </c>
      <c r="AD822" s="1" t="s">
        <v>81</v>
      </c>
      <c r="AE822" s="1" t="s">
        <v>53</v>
      </c>
      <c r="AF822" s="1"/>
      <c r="AK822" s="1"/>
    </row>
    <row r="823" spans="1:37" x14ac:dyDescent="0.35">
      <c r="A823" s="1">
        <v>1450</v>
      </c>
      <c r="B823" s="1" t="str">
        <f>VLOOKUP(Table13[[#This Row],[Customer ID]],'Customer Lookup'!A:B,2,)</f>
        <v>Veronica Peck</v>
      </c>
      <c r="C823" s="1">
        <v>86735</v>
      </c>
      <c r="D823" s="1" t="str">
        <f>_xlfn.XLOOKUP(Table13[[#This Row],[Product Sub-Category]],'Product Lookup'!A:A,'Product Lookup'!B:B)</f>
        <v>Chairs</v>
      </c>
      <c r="E823" s="1">
        <v>12</v>
      </c>
      <c r="F823" s="4">
        <v>218.08</v>
      </c>
      <c r="G823" s="4">
        <f>Table13[[#This Row],[Unit Price]]*Table13[[#This Row],[Quantity ordered]]</f>
        <v>2616.96</v>
      </c>
      <c r="H823" s="1">
        <v>0.1</v>
      </c>
      <c r="I823" s="5">
        <v>0.1</v>
      </c>
      <c r="J8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23" s="6">
        <f>Table13[[#This Row],[Total Price(Before Discount)]]*Table13[[#This Row],[Discount]]</f>
        <v>261.69600000000003</v>
      </c>
      <c r="L823" s="6">
        <f>Table13[[#This Row],[Total Price(Before Discount)]]-Table13[[#This Row],[Discount Amount]]</f>
        <v>2355.2640000000001</v>
      </c>
      <c r="M823" s="6" t="str">
        <f>IF(Table13[[#This Row],[Total Price(After Discount)]]&gt;=5000, "High Order", "Low order")</f>
        <v>Low order</v>
      </c>
      <c r="N823" s="2">
        <v>42148</v>
      </c>
      <c r="O823" s="2" t="str">
        <f>TEXT(Table13[[#This Row],[Order Date]],"dddd")</f>
        <v>Sunday</v>
      </c>
      <c r="P823" s="2" t="str">
        <f>TEXT(Table13[[#This Row],[Order Date]],"mmmm")</f>
        <v>May</v>
      </c>
      <c r="Q823" s="2" t="str">
        <f>TEXT(Table13[[#This Row],[Order Date]],"yyyy")</f>
        <v>2015</v>
      </c>
      <c r="R823" s="2" t="str">
        <f>TEXT(Table13[[#This Row],[Order Date]], "mmmm yyyy")</f>
        <v>May 2015</v>
      </c>
      <c r="S823" s="2">
        <v>42149</v>
      </c>
      <c r="T823" s="1" t="s">
        <v>50</v>
      </c>
      <c r="U823" s="1">
        <f>Table13[[#This Row],[Ship Date]]-Table13[[#This Row],[Order Date]]</f>
        <v>1</v>
      </c>
      <c r="V823" s="1" t="str">
        <f>IF(Table13[[#This Row],[Days to Ship]]&lt;=1, "Fast", IF(Table13[[#This Row],[Days to Ship]]&lt;=3, "Meduim", "High"))</f>
        <v>Fast</v>
      </c>
      <c r="W823" s="1">
        <v>96150</v>
      </c>
      <c r="X823" s="1" t="s">
        <v>22</v>
      </c>
      <c r="Y823" s="1" t="s">
        <v>606</v>
      </c>
      <c r="Z823" s="1" t="s">
        <v>37</v>
      </c>
      <c r="AA823" s="1" t="s">
        <v>2245</v>
      </c>
      <c r="AB823" s="1" t="s">
        <v>34</v>
      </c>
      <c r="AC823" s="1" t="s">
        <v>35</v>
      </c>
      <c r="AD823" s="1" t="s">
        <v>104</v>
      </c>
      <c r="AE823" s="1" t="s">
        <v>178</v>
      </c>
      <c r="AF823" s="1"/>
      <c r="AK823" s="1"/>
    </row>
    <row r="824" spans="1:37" x14ac:dyDescent="0.35">
      <c r="A824" s="1">
        <v>1459</v>
      </c>
      <c r="B824" s="1" t="str">
        <f>VLOOKUP(Table13[[#This Row],[Customer ID]],'Customer Lookup'!A:B,2,)</f>
        <v>Steve Raynor</v>
      </c>
      <c r="C824" s="1">
        <v>86734</v>
      </c>
      <c r="D824" s="1" t="str">
        <f>_xlfn.XLOOKUP(Table13[[#This Row],[Product Sub-Category]],'Product Lookup'!A:A,'Product Lookup'!B:B)</f>
        <v>Telephones</v>
      </c>
      <c r="E824" s="1">
        <v>4</v>
      </c>
      <c r="F824" s="4">
        <v>85.99</v>
      </c>
      <c r="G824" s="4">
        <f>Table13[[#This Row],[Unit Price]]*Table13[[#This Row],[Quantity ordered]]</f>
        <v>343.96</v>
      </c>
      <c r="H824" s="1">
        <v>0.05</v>
      </c>
      <c r="I824" s="5">
        <v>0.05</v>
      </c>
      <c r="J8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4" s="6">
        <f>Table13[[#This Row],[Total Price(Before Discount)]]*Table13[[#This Row],[Discount]]</f>
        <v>17.198</v>
      </c>
      <c r="L824" s="6">
        <f>Table13[[#This Row],[Total Price(Before Discount)]]-Table13[[#This Row],[Discount Amount]]</f>
        <v>326.762</v>
      </c>
      <c r="M824" s="6" t="str">
        <f>IF(Table13[[#This Row],[Total Price(After Discount)]]&gt;=5000, "High Order", "Low order")</f>
        <v>Low order</v>
      </c>
      <c r="N824" s="2">
        <v>42099</v>
      </c>
      <c r="O824" s="2" t="str">
        <f>TEXT(Table13[[#This Row],[Order Date]],"dddd")</f>
        <v>Sunday</v>
      </c>
      <c r="P824" s="2" t="str">
        <f>TEXT(Table13[[#This Row],[Order Date]],"mmmm")</f>
        <v>April</v>
      </c>
      <c r="Q824" s="2" t="str">
        <f>TEXT(Table13[[#This Row],[Order Date]],"yyyy")</f>
        <v>2015</v>
      </c>
      <c r="R824" s="2" t="str">
        <f>TEXT(Table13[[#This Row],[Order Date]], "mmmm yyyy")</f>
        <v>April 2015</v>
      </c>
      <c r="S824" s="2">
        <v>42101</v>
      </c>
      <c r="T824" s="1" t="s">
        <v>21</v>
      </c>
      <c r="U824" s="1">
        <f>Table13[[#This Row],[Ship Date]]-Table13[[#This Row],[Order Date]]</f>
        <v>2</v>
      </c>
      <c r="V824" s="1" t="str">
        <f>IF(Table13[[#This Row],[Days to Ship]]&lt;=1, "Fast", IF(Table13[[#This Row],[Days to Ship]]&lt;=3, "Meduim", "High"))</f>
        <v>Meduim</v>
      </c>
      <c r="W824" s="1">
        <v>29687</v>
      </c>
      <c r="X824" s="1" t="s">
        <v>32</v>
      </c>
      <c r="Y824" s="1" t="s">
        <v>607</v>
      </c>
      <c r="Z824" s="1" t="s">
        <v>443</v>
      </c>
      <c r="AA824" s="1" t="s">
        <v>2244</v>
      </c>
      <c r="AB824" s="1" t="s">
        <v>73</v>
      </c>
      <c r="AC824" s="1" t="s">
        <v>2234</v>
      </c>
      <c r="AD824" s="1" t="s">
        <v>104</v>
      </c>
      <c r="AE824" s="1" t="s">
        <v>26</v>
      </c>
      <c r="AF824" s="1"/>
      <c r="AK824" s="1"/>
    </row>
    <row r="825" spans="1:37" x14ac:dyDescent="0.35">
      <c r="A825" s="1">
        <v>1461</v>
      </c>
      <c r="B825" s="1" t="str">
        <f>VLOOKUP(Table13[[#This Row],[Customer ID]],'Customer Lookup'!A:B,2,)</f>
        <v>Norman Adams</v>
      </c>
      <c r="C825" s="1">
        <v>86397</v>
      </c>
      <c r="D825" s="1" t="str">
        <f>_xlfn.XLOOKUP(Table13[[#This Row],[Product Sub-Category]],'Product Lookup'!A:A,'Product Lookup'!B:B)</f>
        <v>Binders</v>
      </c>
      <c r="E825" s="1">
        <v>19</v>
      </c>
      <c r="F825" s="4">
        <v>12.95</v>
      </c>
      <c r="G825" s="4">
        <f>Table13[[#This Row],[Unit Price]]*Table13[[#This Row],[Quantity ordered]]</f>
        <v>246.04999999999998</v>
      </c>
      <c r="H825" s="1">
        <v>0.05</v>
      </c>
      <c r="I825" s="5">
        <v>0.05</v>
      </c>
      <c r="J8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5" s="6">
        <f>Table13[[#This Row],[Total Price(Before Discount)]]*Table13[[#This Row],[Discount]]</f>
        <v>12.3025</v>
      </c>
      <c r="L825" s="6">
        <f>Table13[[#This Row],[Total Price(Before Discount)]]-Table13[[#This Row],[Discount Amount]]</f>
        <v>233.74749999999997</v>
      </c>
      <c r="M825" s="6" t="str">
        <f>IF(Table13[[#This Row],[Total Price(After Discount)]]&gt;=5000, "High Order", "Low order")</f>
        <v>Low order</v>
      </c>
      <c r="N825" s="2">
        <v>42157</v>
      </c>
      <c r="O825" s="2" t="str">
        <f>TEXT(Table13[[#This Row],[Order Date]],"dddd")</f>
        <v>Tuesday</v>
      </c>
      <c r="P825" s="2" t="str">
        <f>TEXT(Table13[[#This Row],[Order Date]],"mmmm")</f>
        <v>June</v>
      </c>
      <c r="Q825" s="2" t="str">
        <f>TEXT(Table13[[#This Row],[Order Date]],"yyyy")</f>
        <v>2015</v>
      </c>
      <c r="R825" s="2" t="str">
        <f>TEXT(Table13[[#This Row],[Order Date]], "mmmm yyyy")</f>
        <v>June 2015</v>
      </c>
      <c r="S825" s="2">
        <v>42159</v>
      </c>
      <c r="T825" s="1" t="s">
        <v>21</v>
      </c>
      <c r="U825" s="1">
        <f>Table13[[#This Row],[Ship Date]]-Table13[[#This Row],[Order Date]]</f>
        <v>2</v>
      </c>
      <c r="V825" s="1" t="str">
        <f>IF(Table13[[#This Row],[Days to Ship]]&lt;=1, "Fast", IF(Table13[[#This Row],[Days to Ship]]&lt;=3, "Meduim", "High"))</f>
        <v>Meduim</v>
      </c>
      <c r="W825" s="1">
        <v>47905</v>
      </c>
      <c r="X825" s="1" t="s">
        <v>32</v>
      </c>
      <c r="Y825" s="1" t="s">
        <v>600</v>
      </c>
      <c r="Z825" s="1" t="s">
        <v>376</v>
      </c>
      <c r="AA825" s="1" t="s">
        <v>2244</v>
      </c>
      <c r="AB825" s="1" t="s">
        <v>58</v>
      </c>
      <c r="AC825" s="1" t="s">
        <v>2236</v>
      </c>
      <c r="AD825" s="1" t="s">
        <v>104</v>
      </c>
      <c r="AE825" s="1" t="s">
        <v>53</v>
      </c>
      <c r="AF825" s="1"/>
      <c r="AK825" s="1"/>
    </row>
    <row r="826" spans="1:37" x14ac:dyDescent="0.35">
      <c r="A826" s="1">
        <v>1466</v>
      </c>
      <c r="B826" s="1" t="str">
        <f>VLOOKUP(Table13[[#This Row],[Customer ID]],'Customer Lookup'!A:B,2,)</f>
        <v>Wesley Reid</v>
      </c>
      <c r="C826" s="1">
        <v>91115</v>
      </c>
      <c r="D826" s="1" t="str">
        <f>_xlfn.XLOOKUP(Table13[[#This Row],[Product Sub-Category]],'Product Lookup'!A:A,'Product Lookup'!B:B)</f>
        <v>Telephones</v>
      </c>
      <c r="E826" s="1">
        <v>10</v>
      </c>
      <c r="F826" s="4">
        <v>65.989999999999995</v>
      </c>
      <c r="G826" s="4">
        <f>Table13[[#This Row],[Unit Price]]*Table13[[#This Row],[Quantity ordered]]</f>
        <v>659.9</v>
      </c>
      <c r="H826" s="1">
        <v>0.05</v>
      </c>
      <c r="I826" s="5">
        <v>0.05</v>
      </c>
      <c r="J8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6" s="6">
        <f>Table13[[#This Row],[Total Price(Before Discount)]]*Table13[[#This Row],[Discount]]</f>
        <v>32.994999999999997</v>
      </c>
      <c r="L826" s="6">
        <f>Table13[[#This Row],[Total Price(Before Discount)]]-Table13[[#This Row],[Discount Amount]]</f>
        <v>626.90499999999997</v>
      </c>
      <c r="M826" s="6" t="str">
        <f>IF(Table13[[#This Row],[Total Price(After Discount)]]&gt;=5000, "High Order", "Low order")</f>
        <v>Low order</v>
      </c>
      <c r="N826" s="2">
        <v>42166</v>
      </c>
      <c r="O826" s="2" t="str">
        <f>TEXT(Table13[[#This Row],[Order Date]],"dddd")</f>
        <v>Thursday</v>
      </c>
      <c r="P826" s="2" t="str">
        <f>TEXT(Table13[[#This Row],[Order Date]],"mmmm")</f>
        <v>June</v>
      </c>
      <c r="Q826" s="2" t="str">
        <f>TEXT(Table13[[#This Row],[Order Date]],"yyyy")</f>
        <v>2015</v>
      </c>
      <c r="R826" s="2" t="str">
        <f>TEXT(Table13[[#This Row],[Order Date]], "mmmm yyyy")</f>
        <v>June 2015</v>
      </c>
      <c r="S826" s="2">
        <v>42168</v>
      </c>
      <c r="T826" s="1" t="s">
        <v>21</v>
      </c>
      <c r="U826" s="1">
        <f>Table13[[#This Row],[Ship Date]]-Table13[[#This Row],[Order Date]]</f>
        <v>2</v>
      </c>
      <c r="V826" s="1" t="str">
        <f>IF(Table13[[#This Row],[Days to Ship]]&lt;=1, "Fast", IF(Table13[[#This Row],[Days to Ship]]&lt;=3, "Meduim", "High"))</f>
        <v>Meduim</v>
      </c>
      <c r="W826" s="1">
        <v>68601</v>
      </c>
      <c r="X826" s="1" t="s">
        <v>32</v>
      </c>
      <c r="Y826" s="1" t="s">
        <v>280</v>
      </c>
      <c r="Z826" s="1" t="s">
        <v>302</v>
      </c>
      <c r="AA826" s="1" t="s">
        <v>2244</v>
      </c>
      <c r="AB826" s="1" t="s">
        <v>73</v>
      </c>
      <c r="AC826" s="1" t="s">
        <v>2234</v>
      </c>
      <c r="AD826" s="1" t="s">
        <v>51</v>
      </c>
      <c r="AE826" s="1" t="s">
        <v>53</v>
      </c>
      <c r="AF826" s="1"/>
      <c r="AK826" s="1"/>
    </row>
    <row r="827" spans="1:37" x14ac:dyDescent="0.35">
      <c r="A827" s="1">
        <v>1466</v>
      </c>
      <c r="B827" s="1" t="str">
        <f>VLOOKUP(Table13[[#This Row],[Customer ID]],'Customer Lookup'!A:B,2,)</f>
        <v>Wesley Reid</v>
      </c>
      <c r="C827" s="1">
        <v>91116</v>
      </c>
      <c r="D827" s="1" t="str">
        <f>_xlfn.XLOOKUP(Table13[[#This Row],[Product Sub-Category]],'Product Lookup'!A:A,'Product Lookup'!B:B)</f>
        <v>Bookcases</v>
      </c>
      <c r="E827" s="1">
        <v>14</v>
      </c>
      <c r="F827" s="4">
        <v>130.97999999999999</v>
      </c>
      <c r="G827" s="4">
        <f>Table13[[#This Row],[Unit Price]]*Table13[[#This Row],[Quantity ordered]]</f>
        <v>1833.7199999999998</v>
      </c>
      <c r="H827" s="1">
        <v>0.1</v>
      </c>
      <c r="I827" s="5">
        <v>0.1</v>
      </c>
      <c r="J8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27" s="6">
        <f>Table13[[#This Row],[Total Price(Before Discount)]]*Table13[[#This Row],[Discount]]</f>
        <v>183.37199999999999</v>
      </c>
      <c r="L827" s="6">
        <f>Table13[[#This Row],[Total Price(Before Discount)]]-Table13[[#This Row],[Discount Amount]]</f>
        <v>1650.3479999999997</v>
      </c>
      <c r="M827" s="6" t="str">
        <f>IF(Table13[[#This Row],[Total Price(After Discount)]]&gt;=5000, "High Order", "Low order")</f>
        <v>Low order</v>
      </c>
      <c r="N827" s="2">
        <v>42167</v>
      </c>
      <c r="O827" s="2" t="str">
        <f>TEXT(Table13[[#This Row],[Order Date]],"dddd")</f>
        <v>Friday</v>
      </c>
      <c r="P827" s="2" t="str">
        <f>TEXT(Table13[[#This Row],[Order Date]],"mmmm")</f>
        <v>June</v>
      </c>
      <c r="Q827" s="2" t="str">
        <f>TEXT(Table13[[#This Row],[Order Date]],"yyyy")</f>
        <v>2015</v>
      </c>
      <c r="R827" s="2" t="str">
        <f>TEXT(Table13[[#This Row],[Order Date]], "mmmm yyyy")</f>
        <v>June 2015</v>
      </c>
      <c r="S827" s="2">
        <v>42167</v>
      </c>
      <c r="T827" s="1" t="s">
        <v>98</v>
      </c>
      <c r="U827" s="1">
        <f>Table13[[#This Row],[Ship Date]]-Table13[[#This Row],[Order Date]]</f>
        <v>0</v>
      </c>
      <c r="V827" s="1" t="str">
        <f>IF(Table13[[#This Row],[Days to Ship]]&lt;=1, "Fast", IF(Table13[[#This Row],[Days to Ship]]&lt;=3, "Meduim", "High"))</f>
        <v>Fast</v>
      </c>
      <c r="W827" s="1">
        <v>68601</v>
      </c>
      <c r="X827" s="1" t="s">
        <v>22</v>
      </c>
      <c r="Y827" s="1" t="s">
        <v>280</v>
      </c>
      <c r="Z827" s="1" t="s">
        <v>302</v>
      </c>
      <c r="AA827" s="1" t="s">
        <v>1097</v>
      </c>
      <c r="AB827" s="1" t="s">
        <v>34</v>
      </c>
      <c r="AC827" s="1" t="s">
        <v>151</v>
      </c>
      <c r="AD827" s="1" t="s">
        <v>51</v>
      </c>
      <c r="AE827" s="1" t="s">
        <v>108</v>
      </c>
      <c r="AF827" s="1"/>
      <c r="AK827" s="1"/>
    </row>
    <row r="828" spans="1:37" x14ac:dyDescent="0.35">
      <c r="A828" s="1">
        <v>1469</v>
      </c>
      <c r="B828" s="1" t="str">
        <f>VLOOKUP(Table13[[#This Row],[Customer ID]],'Customer Lookup'!A:B,2,)</f>
        <v>Vicki Zhu Daniels</v>
      </c>
      <c r="C828" s="1">
        <v>91116</v>
      </c>
      <c r="D828" s="1" t="str">
        <f>_xlfn.XLOOKUP(Table13[[#This Row],[Product Sub-Category]],'Product Lookup'!A:A,'Product Lookup'!B:B)</f>
        <v>Furnishings</v>
      </c>
      <c r="E828" s="1">
        <v>9</v>
      </c>
      <c r="F828" s="4">
        <v>105.29</v>
      </c>
      <c r="G828" s="4">
        <f>Table13[[#This Row],[Unit Price]]*Table13[[#This Row],[Quantity ordered]]</f>
        <v>947.61</v>
      </c>
      <c r="H828" s="1">
        <v>0.1</v>
      </c>
      <c r="I828" s="5">
        <v>0.1</v>
      </c>
      <c r="J8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28" s="6">
        <f>Table13[[#This Row],[Total Price(Before Discount)]]*Table13[[#This Row],[Discount]]</f>
        <v>94.76100000000001</v>
      </c>
      <c r="L828" s="6">
        <f>Table13[[#This Row],[Total Price(Before Discount)]]-Table13[[#This Row],[Discount Amount]]</f>
        <v>852.84900000000005</v>
      </c>
      <c r="M828" s="6" t="str">
        <f>IF(Table13[[#This Row],[Total Price(After Discount)]]&gt;=5000, "High Order", "Low order")</f>
        <v>Low order</v>
      </c>
      <c r="N828" s="2">
        <v>42167</v>
      </c>
      <c r="O828" s="2" t="str">
        <f>TEXT(Table13[[#This Row],[Order Date]],"dddd")</f>
        <v>Friday</v>
      </c>
      <c r="P828" s="2" t="str">
        <f>TEXT(Table13[[#This Row],[Order Date]],"mmmm")</f>
        <v>June</v>
      </c>
      <c r="Q828" s="2" t="str">
        <f>TEXT(Table13[[#This Row],[Order Date]],"yyyy")</f>
        <v>2015</v>
      </c>
      <c r="R828" s="2" t="str">
        <f>TEXT(Table13[[#This Row],[Order Date]], "mmmm yyyy")</f>
        <v>June 2015</v>
      </c>
      <c r="S828" s="2">
        <v>42171</v>
      </c>
      <c r="T828" s="1" t="s">
        <v>98</v>
      </c>
      <c r="U828" s="1">
        <f>Table13[[#This Row],[Ship Date]]-Table13[[#This Row],[Order Date]]</f>
        <v>4</v>
      </c>
      <c r="V828" s="1" t="str">
        <f>IF(Table13[[#This Row],[Days to Ship]]&lt;=1, "Fast", IF(Table13[[#This Row],[Days to Ship]]&lt;=3, "Meduim", "High"))</f>
        <v>High</v>
      </c>
      <c r="W828" s="1">
        <v>84015</v>
      </c>
      <c r="X828" s="1" t="s">
        <v>32</v>
      </c>
      <c r="Y828" s="1" t="s">
        <v>608</v>
      </c>
      <c r="Z828" s="1" t="s">
        <v>161</v>
      </c>
      <c r="AA828" s="1" t="s">
        <v>1097</v>
      </c>
      <c r="AB828" s="1" t="s">
        <v>34</v>
      </c>
      <c r="AC828" s="1" t="s">
        <v>52</v>
      </c>
      <c r="AD828" s="1" t="s">
        <v>51</v>
      </c>
      <c r="AE828" s="1" t="s">
        <v>178</v>
      </c>
      <c r="AF828" s="1"/>
      <c r="AK828" s="1"/>
    </row>
    <row r="829" spans="1:37" x14ac:dyDescent="0.35">
      <c r="A829" s="1">
        <v>1469</v>
      </c>
      <c r="B829" s="1" t="str">
        <f>VLOOKUP(Table13[[#This Row],[Customer ID]],'Customer Lookup'!A:B,2,)</f>
        <v>Vicki Zhu Daniels</v>
      </c>
      <c r="C829" s="1">
        <v>91116</v>
      </c>
      <c r="D829" s="1" t="str">
        <f>_xlfn.XLOOKUP(Table13[[#This Row],[Product Sub-Category]],'Product Lookup'!A:A,'Product Lookup'!B:B)</f>
        <v>Tables</v>
      </c>
      <c r="E829" s="1">
        <v>18</v>
      </c>
      <c r="F829" s="4">
        <v>31.76</v>
      </c>
      <c r="G829" s="4">
        <f>Table13[[#This Row],[Unit Price]]*Table13[[#This Row],[Quantity ordered]]</f>
        <v>571.68000000000006</v>
      </c>
      <c r="H829" s="1">
        <v>0.05</v>
      </c>
      <c r="I829" s="5">
        <v>0.05</v>
      </c>
      <c r="J8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9" s="6">
        <f>Table13[[#This Row],[Total Price(Before Discount)]]*Table13[[#This Row],[Discount]]</f>
        <v>28.584000000000003</v>
      </c>
      <c r="L829" s="6">
        <f>Table13[[#This Row],[Total Price(Before Discount)]]-Table13[[#This Row],[Discount Amount]]</f>
        <v>543.096</v>
      </c>
      <c r="M829" s="6" t="str">
        <f>IF(Table13[[#This Row],[Total Price(After Discount)]]&gt;=5000, "High Order", "Low order")</f>
        <v>Low order</v>
      </c>
      <c r="N829" s="2">
        <v>42167</v>
      </c>
      <c r="O829" s="2" t="str">
        <f>TEXT(Table13[[#This Row],[Order Date]],"dddd")</f>
        <v>Friday</v>
      </c>
      <c r="P829" s="2" t="str">
        <f>TEXT(Table13[[#This Row],[Order Date]],"mmmm")</f>
        <v>June</v>
      </c>
      <c r="Q829" s="2" t="str">
        <f>TEXT(Table13[[#This Row],[Order Date]],"yyyy")</f>
        <v>2015</v>
      </c>
      <c r="R829" s="2" t="str">
        <f>TEXT(Table13[[#This Row],[Order Date]], "mmmm yyyy")</f>
        <v>June 2015</v>
      </c>
      <c r="S829" s="2">
        <v>42169</v>
      </c>
      <c r="T829" s="1" t="s">
        <v>98</v>
      </c>
      <c r="U829" s="1">
        <f>Table13[[#This Row],[Ship Date]]-Table13[[#This Row],[Order Date]]</f>
        <v>2</v>
      </c>
      <c r="V829" s="1" t="str">
        <f>IF(Table13[[#This Row],[Days to Ship]]&lt;=1, "Fast", IF(Table13[[#This Row],[Days to Ship]]&lt;=3, "Meduim", "High"))</f>
        <v>Meduim</v>
      </c>
      <c r="W829" s="1">
        <v>84015</v>
      </c>
      <c r="X829" s="1" t="s">
        <v>22</v>
      </c>
      <c r="Y829" s="1" t="s">
        <v>608</v>
      </c>
      <c r="Z829" s="1" t="s">
        <v>161</v>
      </c>
      <c r="AA829" s="1" t="s">
        <v>2243</v>
      </c>
      <c r="AB829" s="1" t="s">
        <v>34</v>
      </c>
      <c r="AC829" s="1" t="s">
        <v>123</v>
      </c>
      <c r="AD829" s="1" t="s">
        <v>51</v>
      </c>
      <c r="AE829" s="1" t="s">
        <v>108</v>
      </c>
      <c r="AF829" s="1"/>
      <c r="AK829" s="1"/>
    </row>
    <row r="830" spans="1:37" x14ac:dyDescent="0.35">
      <c r="A830" s="1">
        <v>1471</v>
      </c>
      <c r="B830" s="1" t="str">
        <f>VLOOKUP(Table13[[#This Row],[Customer ID]],'Customer Lookup'!A:B,2,)</f>
        <v>Danielle Daniel</v>
      </c>
      <c r="C830" s="1">
        <v>87077</v>
      </c>
      <c r="D830" s="1" t="str">
        <f>_xlfn.XLOOKUP(Table13[[#This Row],[Product Sub-Category]],'Product Lookup'!A:A,'Product Lookup'!B:B)</f>
        <v>Binders</v>
      </c>
      <c r="E830" s="1">
        <v>10</v>
      </c>
      <c r="F830" s="4">
        <v>420.98</v>
      </c>
      <c r="G830" s="4">
        <f>Table13[[#This Row],[Unit Price]]*Table13[[#This Row],[Quantity ordered]]</f>
        <v>4209.8</v>
      </c>
      <c r="H830" s="1">
        <v>0.1</v>
      </c>
      <c r="I830" s="5">
        <v>0.1</v>
      </c>
      <c r="J8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30" s="6">
        <f>Table13[[#This Row],[Total Price(Before Discount)]]*Table13[[#This Row],[Discount]]</f>
        <v>420.98</v>
      </c>
      <c r="L830" s="6">
        <f>Table13[[#This Row],[Total Price(Before Discount)]]-Table13[[#This Row],[Discount Amount]]</f>
        <v>3788.82</v>
      </c>
      <c r="M830" s="6" t="str">
        <f>IF(Table13[[#This Row],[Total Price(After Discount)]]&gt;=5000, "High Order", "Low order")</f>
        <v>Low order</v>
      </c>
      <c r="N830" s="2">
        <v>42084</v>
      </c>
      <c r="O830" s="2" t="str">
        <f>TEXT(Table13[[#This Row],[Order Date]],"dddd")</f>
        <v>Saturday</v>
      </c>
      <c r="P830" s="2" t="str">
        <f>TEXT(Table13[[#This Row],[Order Date]],"mmmm")</f>
        <v>March</v>
      </c>
      <c r="Q830" s="2" t="str">
        <f>TEXT(Table13[[#This Row],[Order Date]],"yyyy")</f>
        <v>2015</v>
      </c>
      <c r="R830" s="2" t="str">
        <f>TEXT(Table13[[#This Row],[Order Date]], "mmmm yyyy")</f>
        <v>March 2015</v>
      </c>
      <c r="S830" s="2">
        <v>42085</v>
      </c>
      <c r="T830" s="1" t="s">
        <v>21</v>
      </c>
      <c r="U830" s="1">
        <f>Table13[[#This Row],[Ship Date]]-Table13[[#This Row],[Order Date]]</f>
        <v>1</v>
      </c>
      <c r="V830" s="1" t="str">
        <f>IF(Table13[[#This Row],[Days to Ship]]&lt;=1, "Fast", IF(Table13[[#This Row],[Days to Ship]]&lt;=3, "Meduim", "High"))</f>
        <v>Fast</v>
      </c>
      <c r="W830" s="1">
        <v>43081</v>
      </c>
      <c r="X830" s="1" t="s">
        <v>32</v>
      </c>
      <c r="Y830" s="1" t="s">
        <v>609</v>
      </c>
      <c r="Z830" s="1" t="s">
        <v>124</v>
      </c>
      <c r="AA830" s="1" t="s">
        <v>2243</v>
      </c>
      <c r="AB830" s="1" t="s">
        <v>58</v>
      </c>
      <c r="AC830" s="1" t="s">
        <v>2236</v>
      </c>
      <c r="AD830" s="1" t="s">
        <v>42</v>
      </c>
      <c r="AE830" s="1" t="s">
        <v>53</v>
      </c>
      <c r="AF830" s="1"/>
      <c r="AK830" s="1"/>
    </row>
    <row r="831" spans="1:37" x14ac:dyDescent="0.35">
      <c r="A831" s="1">
        <v>1472</v>
      </c>
      <c r="B831" s="1" t="str">
        <f>VLOOKUP(Table13[[#This Row],[Customer ID]],'Customer Lookup'!A:B,2,)</f>
        <v>Tommy Ellis Ritchie</v>
      </c>
      <c r="C831" s="1">
        <v>87078</v>
      </c>
      <c r="D831" s="1" t="str">
        <f>_xlfn.XLOOKUP(Table13[[#This Row],[Product Sub-Category]],'Product Lookup'!A:A,'Product Lookup'!B:B)</f>
        <v>Computer Peripherals</v>
      </c>
      <c r="E831" s="1">
        <v>17</v>
      </c>
      <c r="F831" s="4">
        <v>30.98</v>
      </c>
      <c r="G831" s="4">
        <f>Table13[[#This Row],[Unit Price]]*Table13[[#This Row],[Quantity ordered]]</f>
        <v>526.66</v>
      </c>
      <c r="H831" s="1">
        <v>0.05</v>
      </c>
      <c r="I831" s="5">
        <v>0.05</v>
      </c>
      <c r="J8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1" s="6">
        <f>Table13[[#This Row],[Total Price(Before Discount)]]*Table13[[#This Row],[Discount]]</f>
        <v>26.332999999999998</v>
      </c>
      <c r="L831" s="6">
        <f>Table13[[#This Row],[Total Price(Before Discount)]]-Table13[[#This Row],[Discount Amount]]</f>
        <v>500.327</v>
      </c>
      <c r="M831" s="6" t="str">
        <f>IF(Table13[[#This Row],[Total Price(After Discount)]]&gt;=5000, "High Order", "Low order")</f>
        <v>Low order</v>
      </c>
      <c r="N831" s="2">
        <v>42185</v>
      </c>
      <c r="O831" s="2" t="str">
        <f>TEXT(Table13[[#This Row],[Order Date]],"dddd")</f>
        <v>Tuesday</v>
      </c>
      <c r="P831" s="2" t="str">
        <f>TEXT(Table13[[#This Row],[Order Date]],"mmmm")</f>
        <v>June</v>
      </c>
      <c r="Q831" s="2" t="str">
        <f>TEXT(Table13[[#This Row],[Order Date]],"yyyy")</f>
        <v>2015</v>
      </c>
      <c r="R831" s="2" t="str">
        <f>TEXT(Table13[[#This Row],[Order Date]], "mmmm yyyy")</f>
        <v>June 2015</v>
      </c>
      <c r="S831" s="2">
        <v>42186</v>
      </c>
      <c r="T831" s="1" t="s">
        <v>31</v>
      </c>
      <c r="U831" s="1">
        <f>Table13[[#This Row],[Ship Date]]-Table13[[#This Row],[Order Date]]</f>
        <v>1</v>
      </c>
      <c r="V831" s="1" t="str">
        <f>IF(Table13[[#This Row],[Days to Ship]]&lt;=1, "Fast", IF(Table13[[#This Row],[Days to Ship]]&lt;=3, "Meduim", "High"))</f>
        <v>Fast</v>
      </c>
      <c r="W831" s="1">
        <v>44145</v>
      </c>
      <c r="X831" s="1" t="s">
        <v>22</v>
      </c>
      <c r="Y831" s="1" t="s">
        <v>610</v>
      </c>
      <c r="Z831" s="1" t="s">
        <v>124</v>
      </c>
      <c r="AA831" s="1" t="s">
        <v>2243</v>
      </c>
      <c r="AB831" s="1" t="s">
        <v>73</v>
      </c>
      <c r="AC831" s="1" t="s">
        <v>144</v>
      </c>
      <c r="AD831" s="1" t="s">
        <v>42</v>
      </c>
      <c r="AE831" s="1" t="s">
        <v>53</v>
      </c>
      <c r="AF831" s="1"/>
      <c r="AK831" s="1"/>
    </row>
    <row r="832" spans="1:37" x14ac:dyDescent="0.35">
      <c r="A832" s="1">
        <v>1472</v>
      </c>
      <c r="B832" s="1" t="str">
        <f>VLOOKUP(Table13[[#This Row],[Customer ID]],'Customer Lookup'!A:B,2,)</f>
        <v>Tommy Ellis Ritchie</v>
      </c>
      <c r="C832" s="1">
        <v>87079</v>
      </c>
      <c r="D832" s="1" t="str">
        <f>_xlfn.XLOOKUP(Table13[[#This Row],[Product Sub-Category]],'Product Lookup'!A:A,'Product Lookup'!B:B)</f>
        <v>Appliances</v>
      </c>
      <c r="E832" s="1">
        <v>30</v>
      </c>
      <c r="F832" s="4">
        <v>20.27</v>
      </c>
      <c r="G832" s="4">
        <f>Table13[[#This Row],[Unit Price]]*Table13[[#This Row],[Quantity ordered]]</f>
        <v>608.1</v>
      </c>
      <c r="H832" s="1">
        <v>0.05</v>
      </c>
      <c r="I832" s="5">
        <v>0.05</v>
      </c>
      <c r="J8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2" s="6">
        <f>Table13[[#This Row],[Total Price(Before Discount)]]*Table13[[#This Row],[Discount]]</f>
        <v>30.405000000000001</v>
      </c>
      <c r="L832" s="6">
        <f>Table13[[#This Row],[Total Price(Before Discount)]]-Table13[[#This Row],[Discount Amount]]</f>
        <v>577.69500000000005</v>
      </c>
      <c r="M832" s="6" t="str">
        <f>IF(Table13[[#This Row],[Total Price(After Discount)]]&gt;=5000, "High Order", "Low order")</f>
        <v>Low order</v>
      </c>
      <c r="N832" s="2">
        <v>42149</v>
      </c>
      <c r="O832" s="2" t="str">
        <f>TEXT(Table13[[#This Row],[Order Date]],"dddd")</f>
        <v>Monday</v>
      </c>
      <c r="P832" s="2" t="str">
        <f>TEXT(Table13[[#This Row],[Order Date]],"mmmm")</f>
        <v>May</v>
      </c>
      <c r="Q832" s="2" t="str">
        <f>TEXT(Table13[[#This Row],[Order Date]],"yyyy")</f>
        <v>2015</v>
      </c>
      <c r="R832" s="2" t="str">
        <f>TEXT(Table13[[#This Row],[Order Date]], "mmmm yyyy")</f>
        <v>May 2015</v>
      </c>
      <c r="S832" s="2">
        <v>42150</v>
      </c>
      <c r="T832" s="1" t="s">
        <v>50</v>
      </c>
      <c r="U832" s="1">
        <f>Table13[[#This Row],[Ship Date]]-Table13[[#This Row],[Order Date]]</f>
        <v>1</v>
      </c>
      <c r="V832" s="1" t="str">
        <f>IF(Table13[[#This Row],[Days to Ship]]&lt;=1, "Fast", IF(Table13[[#This Row],[Days to Ship]]&lt;=3, "Meduim", "High"))</f>
        <v>Fast</v>
      </c>
      <c r="W832" s="1">
        <v>44145</v>
      </c>
      <c r="X832" s="1" t="s">
        <v>32</v>
      </c>
      <c r="Y832" s="1" t="s">
        <v>610</v>
      </c>
      <c r="Z832" s="1" t="s">
        <v>124</v>
      </c>
      <c r="AA832" s="1" t="s">
        <v>2243</v>
      </c>
      <c r="AB832" s="1" t="s">
        <v>58</v>
      </c>
      <c r="AC832" s="1" t="s">
        <v>196</v>
      </c>
      <c r="AD832" s="1" t="s">
        <v>42</v>
      </c>
      <c r="AE832" s="1" t="s">
        <v>53</v>
      </c>
      <c r="AF832" s="1"/>
      <c r="AK832" s="1"/>
    </row>
    <row r="833" spans="1:37" x14ac:dyDescent="0.35">
      <c r="A833" s="1">
        <v>1473</v>
      </c>
      <c r="B833" s="1" t="str">
        <f>VLOOKUP(Table13[[#This Row],[Customer ID]],'Customer Lookup'!A:B,2,)</f>
        <v>Paul Puckett</v>
      </c>
      <c r="C833" s="1">
        <v>87076</v>
      </c>
      <c r="D833" s="1" t="str">
        <f>_xlfn.XLOOKUP(Table13[[#This Row],[Product Sub-Category]],'Product Lookup'!A:A,'Product Lookup'!B:B)</f>
        <v>Computer Peripherals</v>
      </c>
      <c r="E833" s="1">
        <v>9</v>
      </c>
      <c r="F833" s="4">
        <v>9.7799999999999994</v>
      </c>
      <c r="G833" s="4">
        <f>Table13[[#This Row],[Unit Price]]*Table13[[#This Row],[Quantity ordered]]</f>
        <v>88.02</v>
      </c>
      <c r="H833" s="1">
        <v>0.05</v>
      </c>
      <c r="I833" s="5">
        <v>0.05</v>
      </c>
      <c r="J8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3" s="6">
        <f>Table13[[#This Row],[Total Price(Before Discount)]]*Table13[[#This Row],[Discount]]</f>
        <v>4.4009999999999998</v>
      </c>
      <c r="L833" s="6">
        <f>Table13[[#This Row],[Total Price(Before Discount)]]-Table13[[#This Row],[Discount Amount]]</f>
        <v>83.619</v>
      </c>
      <c r="M833" s="6" t="str">
        <f>IF(Table13[[#This Row],[Total Price(After Discount)]]&gt;=5000, "High Order", "Low order")</f>
        <v>Low order</v>
      </c>
      <c r="N833" s="2">
        <v>42025</v>
      </c>
      <c r="O833" s="2" t="str">
        <f>TEXT(Table13[[#This Row],[Order Date]],"dddd")</f>
        <v>Wednesday</v>
      </c>
      <c r="P833" s="2" t="str">
        <f>TEXT(Table13[[#This Row],[Order Date]],"mmmm")</f>
        <v>January</v>
      </c>
      <c r="Q833" s="2" t="str">
        <f>TEXT(Table13[[#This Row],[Order Date]],"yyyy")</f>
        <v>2015</v>
      </c>
      <c r="R833" s="2" t="str">
        <f>TEXT(Table13[[#This Row],[Order Date]], "mmmm yyyy")</f>
        <v>January 2015</v>
      </c>
      <c r="S833" s="2">
        <v>42026</v>
      </c>
      <c r="T833" s="1" t="s">
        <v>41</v>
      </c>
      <c r="U833" s="1">
        <f>Table13[[#This Row],[Ship Date]]-Table13[[#This Row],[Order Date]]</f>
        <v>1</v>
      </c>
      <c r="V833" s="1" t="str">
        <f>IF(Table13[[#This Row],[Days to Ship]]&lt;=1, "Fast", IF(Table13[[#This Row],[Days to Ship]]&lt;=3, "Meduim", "High"))</f>
        <v>Fast</v>
      </c>
      <c r="W833" s="1">
        <v>44691</v>
      </c>
      <c r="X833" s="1" t="s">
        <v>22</v>
      </c>
      <c r="Y833" s="1" t="s">
        <v>611</v>
      </c>
      <c r="Z833" s="1" t="s">
        <v>124</v>
      </c>
      <c r="AA833" s="1" t="s">
        <v>1097</v>
      </c>
      <c r="AB833" s="1" t="s">
        <v>73</v>
      </c>
      <c r="AC833" s="1" t="s">
        <v>144</v>
      </c>
      <c r="AD833" s="1" t="s">
        <v>42</v>
      </c>
      <c r="AE833" s="1" t="s">
        <v>44</v>
      </c>
      <c r="AF833" s="1"/>
      <c r="AK833" s="1"/>
    </row>
    <row r="834" spans="1:37" x14ac:dyDescent="0.35">
      <c r="A834" s="1">
        <v>1481</v>
      </c>
      <c r="B834" s="1" t="str">
        <f>VLOOKUP(Table13[[#This Row],[Customer ID]],'Customer Lookup'!A:B,2,)</f>
        <v>Marvin MacDonald</v>
      </c>
      <c r="C834" s="1">
        <v>53953</v>
      </c>
      <c r="D834" s="1" t="str">
        <f>_xlfn.XLOOKUP(Table13[[#This Row],[Product Sub-Category]],'Product Lookup'!A:A,'Product Lookup'!B:B)</f>
        <v>Paper</v>
      </c>
      <c r="E834" s="1">
        <v>36</v>
      </c>
      <c r="F834" s="4">
        <v>8.9499999999999993</v>
      </c>
      <c r="G834" s="4">
        <f>Table13[[#This Row],[Unit Price]]*Table13[[#This Row],[Quantity ordered]]</f>
        <v>322.2</v>
      </c>
      <c r="H834" s="1">
        <v>0.05</v>
      </c>
      <c r="I834" s="5">
        <v>0.05</v>
      </c>
      <c r="J8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4" s="6">
        <f>Table13[[#This Row],[Total Price(Before Discount)]]*Table13[[#This Row],[Discount]]</f>
        <v>16.11</v>
      </c>
      <c r="L834" s="6">
        <f>Table13[[#This Row],[Total Price(Before Discount)]]-Table13[[#This Row],[Discount Amount]]</f>
        <v>306.08999999999997</v>
      </c>
      <c r="M834" s="6" t="str">
        <f>IF(Table13[[#This Row],[Total Price(After Discount)]]&gt;=5000, "High Order", "Low order")</f>
        <v>Low order</v>
      </c>
      <c r="N834" s="2">
        <v>42090</v>
      </c>
      <c r="O834" s="2" t="str">
        <f>TEXT(Table13[[#This Row],[Order Date]],"dddd")</f>
        <v>Friday</v>
      </c>
      <c r="P834" s="2" t="str">
        <f>TEXT(Table13[[#This Row],[Order Date]],"mmmm")</f>
        <v>March</v>
      </c>
      <c r="Q834" s="2" t="str">
        <f>TEXT(Table13[[#This Row],[Order Date]],"yyyy")</f>
        <v>2015</v>
      </c>
      <c r="R834" s="2" t="str">
        <f>TEXT(Table13[[#This Row],[Order Date]], "mmmm yyyy")</f>
        <v>March 2015</v>
      </c>
      <c r="S834" s="2">
        <v>42091</v>
      </c>
      <c r="T834" s="1" t="s">
        <v>31</v>
      </c>
      <c r="U834" s="1">
        <f>Table13[[#This Row],[Ship Date]]-Table13[[#This Row],[Order Date]]</f>
        <v>1</v>
      </c>
      <c r="V834" s="1" t="str">
        <f>IF(Table13[[#This Row],[Days to Ship]]&lt;=1, "Fast", IF(Table13[[#This Row],[Days to Ship]]&lt;=3, "Meduim", "High"))</f>
        <v>Fast</v>
      </c>
      <c r="W834" s="1">
        <v>90049</v>
      </c>
      <c r="X834" s="1" t="s">
        <v>32</v>
      </c>
      <c r="Y834" s="1" t="s">
        <v>361</v>
      </c>
      <c r="Z834" s="1" t="s">
        <v>37</v>
      </c>
      <c r="AA834" s="1" t="s">
        <v>2244</v>
      </c>
      <c r="AB834" s="1" t="s">
        <v>58</v>
      </c>
      <c r="AC834" s="1" t="s">
        <v>83</v>
      </c>
      <c r="AD834" s="1" t="s">
        <v>81</v>
      </c>
      <c r="AE834" s="1" t="s">
        <v>26</v>
      </c>
      <c r="AF834" s="1"/>
      <c r="AK834" s="1"/>
    </row>
    <row r="835" spans="1:37" x14ac:dyDescent="0.35">
      <c r="A835" s="1">
        <v>1482</v>
      </c>
      <c r="B835" s="1" t="str">
        <f>VLOOKUP(Table13[[#This Row],[Customer ID]],'Customer Lookup'!A:B,2,)</f>
        <v>Michael Tanner</v>
      </c>
      <c r="C835" s="1">
        <v>91362</v>
      </c>
      <c r="D835" s="1" t="str">
        <f>_xlfn.XLOOKUP(Table13[[#This Row],[Product Sub-Category]],'Product Lookup'!A:A,'Product Lookup'!B:B)</f>
        <v>Paper</v>
      </c>
      <c r="E835" s="1">
        <v>9</v>
      </c>
      <c r="F835" s="4">
        <v>8.9499999999999993</v>
      </c>
      <c r="G835" s="4">
        <f>Table13[[#This Row],[Unit Price]]*Table13[[#This Row],[Quantity ordered]]</f>
        <v>80.55</v>
      </c>
      <c r="H835" s="1">
        <v>0.05</v>
      </c>
      <c r="I835" s="5">
        <v>0.05</v>
      </c>
      <c r="J8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5" s="6">
        <f>Table13[[#This Row],[Total Price(Before Discount)]]*Table13[[#This Row],[Discount]]</f>
        <v>4.0274999999999999</v>
      </c>
      <c r="L835" s="6">
        <f>Table13[[#This Row],[Total Price(Before Discount)]]-Table13[[#This Row],[Discount Amount]]</f>
        <v>76.522499999999994</v>
      </c>
      <c r="M835" s="6" t="str">
        <f>IF(Table13[[#This Row],[Total Price(After Discount)]]&gt;=5000, "High Order", "Low order")</f>
        <v>Low order</v>
      </c>
      <c r="N835" s="2">
        <v>42090</v>
      </c>
      <c r="O835" s="2" t="str">
        <f>TEXT(Table13[[#This Row],[Order Date]],"dddd")</f>
        <v>Friday</v>
      </c>
      <c r="P835" s="2" t="str">
        <f>TEXT(Table13[[#This Row],[Order Date]],"mmmm")</f>
        <v>March</v>
      </c>
      <c r="Q835" s="2" t="str">
        <f>TEXT(Table13[[#This Row],[Order Date]],"yyyy")</f>
        <v>2015</v>
      </c>
      <c r="R835" s="2" t="str">
        <f>TEXT(Table13[[#This Row],[Order Date]], "mmmm yyyy")</f>
        <v>March 2015</v>
      </c>
      <c r="S835" s="2">
        <v>42091</v>
      </c>
      <c r="T835" s="1" t="s">
        <v>31</v>
      </c>
      <c r="U835" s="1">
        <f>Table13[[#This Row],[Ship Date]]-Table13[[#This Row],[Order Date]]</f>
        <v>1</v>
      </c>
      <c r="V835" s="1" t="str">
        <f>IF(Table13[[#This Row],[Days to Ship]]&lt;=1, "Fast", IF(Table13[[#This Row],[Days to Ship]]&lt;=3, "Meduim", "High"))</f>
        <v>Fast</v>
      </c>
      <c r="W835" s="1">
        <v>48708</v>
      </c>
      <c r="X835" s="1" t="s">
        <v>32</v>
      </c>
      <c r="Y835" s="1" t="s">
        <v>602</v>
      </c>
      <c r="Z835" s="1" t="s">
        <v>215</v>
      </c>
      <c r="AA835" s="1" t="s">
        <v>2244</v>
      </c>
      <c r="AB835" s="1" t="s">
        <v>58</v>
      </c>
      <c r="AC835" s="1" t="s">
        <v>83</v>
      </c>
      <c r="AD835" s="1" t="s">
        <v>81</v>
      </c>
      <c r="AE835" s="1" t="s">
        <v>26</v>
      </c>
      <c r="AF835" s="1"/>
      <c r="AK835" s="1"/>
    </row>
    <row r="836" spans="1:37" x14ac:dyDescent="0.35">
      <c r="A836" s="1">
        <v>1482</v>
      </c>
      <c r="B836" s="1" t="str">
        <f>VLOOKUP(Table13[[#This Row],[Customer ID]],'Customer Lookup'!A:B,2,)</f>
        <v>Michael Tanner</v>
      </c>
      <c r="C836" s="1">
        <v>91363</v>
      </c>
      <c r="D836" s="1" t="str">
        <f>_xlfn.XLOOKUP(Table13[[#This Row],[Product Sub-Category]],'Product Lookup'!A:A,'Product Lookup'!B:B)</f>
        <v>Furnishings</v>
      </c>
      <c r="E836" s="1">
        <v>15</v>
      </c>
      <c r="F836" s="4">
        <v>9.65</v>
      </c>
      <c r="G836" s="4">
        <f>Table13[[#This Row],[Unit Price]]*Table13[[#This Row],[Quantity ordered]]</f>
        <v>144.75</v>
      </c>
      <c r="H836" s="1">
        <v>0.05</v>
      </c>
      <c r="I836" s="5">
        <v>0.05</v>
      </c>
      <c r="J8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6" s="6">
        <f>Table13[[#This Row],[Total Price(Before Discount)]]*Table13[[#This Row],[Discount]]</f>
        <v>7.2375000000000007</v>
      </c>
      <c r="L836" s="6">
        <f>Table13[[#This Row],[Total Price(Before Discount)]]-Table13[[#This Row],[Discount Amount]]</f>
        <v>137.51249999999999</v>
      </c>
      <c r="M836" s="6" t="str">
        <f>IF(Table13[[#This Row],[Total Price(After Discount)]]&gt;=5000, "High Order", "Low order")</f>
        <v>Low order</v>
      </c>
      <c r="N836" s="2">
        <v>42063</v>
      </c>
      <c r="O836" s="2" t="str">
        <f>TEXT(Table13[[#This Row],[Order Date]],"dddd")</f>
        <v>Saturday</v>
      </c>
      <c r="P836" s="2" t="str">
        <f>TEXT(Table13[[#This Row],[Order Date]],"mmmm")</f>
        <v>February</v>
      </c>
      <c r="Q836" s="2" t="str">
        <f>TEXT(Table13[[#This Row],[Order Date]],"yyyy")</f>
        <v>2015</v>
      </c>
      <c r="R836" s="2" t="str">
        <f>TEXT(Table13[[#This Row],[Order Date]], "mmmm yyyy")</f>
        <v>February 2015</v>
      </c>
      <c r="S836" s="2">
        <v>42063</v>
      </c>
      <c r="T836" s="1" t="s">
        <v>31</v>
      </c>
      <c r="U836" s="1">
        <f>Table13[[#This Row],[Ship Date]]-Table13[[#This Row],[Order Date]]</f>
        <v>0</v>
      </c>
      <c r="V836" s="1" t="str">
        <f>IF(Table13[[#This Row],[Days to Ship]]&lt;=1, "Fast", IF(Table13[[#This Row],[Days to Ship]]&lt;=3, "Meduim", "High"))</f>
        <v>Fast</v>
      </c>
      <c r="W836" s="1">
        <v>48708</v>
      </c>
      <c r="X836" s="1" t="s">
        <v>32</v>
      </c>
      <c r="Y836" s="1" t="s">
        <v>602</v>
      </c>
      <c r="Z836" s="1" t="s">
        <v>215</v>
      </c>
      <c r="AA836" s="1" t="s">
        <v>2244</v>
      </c>
      <c r="AB836" s="1" t="s">
        <v>34</v>
      </c>
      <c r="AC836" s="1" t="s">
        <v>52</v>
      </c>
      <c r="AD836" s="1" t="s">
        <v>81</v>
      </c>
      <c r="AE836" s="1" t="s">
        <v>53</v>
      </c>
      <c r="AF836" s="1"/>
      <c r="AK836" s="1"/>
    </row>
    <row r="837" spans="1:37" x14ac:dyDescent="0.35">
      <c r="A837" s="1">
        <v>1484</v>
      </c>
      <c r="B837" s="1" t="str">
        <f>VLOOKUP(Table13[[#This Row],[Customer ID]],'Customer Lookup'!A:B,2,)</f>
        <v>Alison Stewart</v>
      </c>
      <c r="C837" s="1">
        <v>91235</v>
      </c>
      <c r="D837" s="1" t="str">
        <f>_xlfn.XLOOKUP(Table13[[#This Row],[Product Sub-Category]],'Product Lookup'!A:A,'Product Lookup'!B:B)</f>
        <v>Computer Peripherals</v>
      </c>
      <c r="E837" s="1">
        <v>3</v>
      </c>
      <c r="F837" s="4">
        <v>99.99</v>
      </c>
      <c r="G837" s="4">
        <f>Table13[[#This Row],[Unit Price]]*Table13[[#This Row],[Quantity ordered]]</f>
        <v>299.96999999999997</v>
      </c>
      <c r="H837" s="1">
        <v>0.05</v>
      </c>
      <c r="I837" s="5">
        <v>0.05</v>
      </c>
      <c r="J8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7" s="6">
        <f>Table13[[#This Row],[Total Price(Before Discount)]]*Table13[[#This Row],[Discount]]</f>
        <v>14.9985</v>
      </c>
      <c r="L837" s="6">
        <f>Table13[[#This Row],[Total Price(Before Discount)]]-Table13[[#This Row],[Discount Amount]]</f>
        <v>284.97149999999999</v>
      </c>
      <c r="M837" s="6" t="str">
        <f>IF(Table13[[#This Row],[Total Price(After Discount)]]&gt;=5000, "High Order", "Low order")</f>
        <v>Low order</v>
      </c>
      <c r="N837" s="2">
        <v>42074</v>
      </c>
      <c r="O837" s="2" t="str">
        <f>TEXT(Table13[[#This Row],[Order Date]],"dddd")</f>
        <v>Wednesday</v>
      </c>
      <c r="P837" s="2" t="str">
        <f>TEXT(Table13[[#This Row],[Order Date]],"mmmm")</f>
        <v>March</v>
      </c>
      <c r="Q837" s="2" t="str">
        <f>TEXT(Table13[[#This Row],[Order Date]],"yyyy")</f>
        <v>2015</v>
      </c>
      <c r="R837" s="2" t="str">
        <f>TEXT(Table13[[#This Row],[Order Date]], "mmmm yyyy")</f>
        <v>March 2015</v>
      </c>
      <c r="S837" s="2">
        <v>42077</v>
      </c>
      <c r="T837" s="1" t="s">
        <v>21</v>
      </c>
      <c r="U837" s="1">
        <f>Table13[[#This Row],[Ship Date]]-Table13[[#This Row],[Order Date]]</f>
        <v>3</v>
      </c>
      <c r="V837" s="1" t="str">
        <f>IF(Table13[[#This Row],[Days to Ship]]&lt;=1, "Fast", IF(Table13[[#This Row],[Days to Ship]]&lt;=3, "Meduim", "High"))</f>
        <v>Meduim</v>
      </c>
      <c r="W837" s="1">
        <v>60016</v>
      </c>
      <c r="X837" s="1" t="s">
        <v>32</v>
      </c>
      <c r="Y837" s="1" t="s">
        <v>612</v>
      </c>
      <c r="Z837" s="1" t="s">
        <v>142</v>
      </c>
      <c r="AA837" s="1" t="s">
        <v>2244</v>
      </c>
      <c r="AB837" s="1" t="s">
        <v>73</v>
      </c>
      <c r="AC837" s="1" t="s">
        <v>144</v>
      </c>
      <c r="AD837" s="1" t="s">
        <v>42</v>
      </c>
      <c r="AE837" s="1" t="s">
        <v>53</v>
      </c>
      <c r="AF837" s="1"/>
      <c r="AK837" s="1"/>
    </row>
    <row r="838" spans="1:37" x14ac:dyDescent="0.35">
      <c r="A838" s="1">
        <v>1484</v>
      </c>
      <c r="B838" s="1" t="str">
        <f>VLOOKUP(Table13[[#This Row],[Customer ID]],'Customer Lookup'!A:B,2,)</f>
        <v>Alison Stewart</v>
      </c>
      <c r="C838" s="1">
        <v>91235</v>
      </c>
      <c r="D838" s="1" t="str">
        <f>_xlfn.XLOOKUP(Table13[[#This Row],[Product Sub-Category]],'Product Lookup'!A:A,'Product Lookup'!B:B)</f>
        <v>Storage</v>
      </c>
      <c r="E838" s="1">
        <v>5</v>
      </c>
      <c r="F838" s="4">
        <v>193.17</v>
      </c>
      <c r="G838" s="4">
        <f>Table13[[#This Row],[Unit Price]]*Table13[[#This Row],[Quantity ordered]]</f>
        <v>965.84999999999991</v>
      </c>
      <c r="H838" s="1">
        <v>0.1</v>
      </c>
      <c r="I838" s="5">
        <v>0.1</v>
      </c>
      <c r="J8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38" s="6">
        <f>Table13[[#This Row],[Total Price(Before Discount)]]*Table13[[#This Row],[Discount]]</f>
        <v>96.584999999999994</v>
      </c>
      <c r="L838" s="6">
        <f>Table13[[#This Row],[Total Price(Before Discount)]]-Table13[[#This Row],[Discount Amount]]</f>
        <v>869.26499999999987</v>
      </c>
      <c r="M838" s="6" t="str">
        <f>IF(Table13[[#This Row],[Total Price(After Discount)]]&gt;=5000, "High Order", "Low order")</f>
        <v>Low order</v>
      </c>
      <c r="N838" s="2">
        <v>42074</v>
      </c>
      <c r="O838" s="2" t="str">
        <f>TEXT(Table13[[#This Row],[Order Date]],"dddd")</f>
        <v>Wednesday</v>
      </c>
      <c r="P838" s="2" t="str">
        <f>TEXT(Table13[[#This Row],[Order Date]],"mmmm")</f>
        <v>March</v>
      </c>
      <c r="Q838" s="2" t="str">
        <f>TEXT(Table13[[#This Row],[Order Date]],"yyyy")</f>
        <v>2015</v>
      </c>
      <c r="R838" s="2" t="str">
        <f>TEXT(Table13[[#This Row],[Order Date]], "mmmm yyyy")</f>
        <v>March 2015</v>
      </c>
      <c r="S838" s="2">
        <v>42075</v>
      </c>
      <c r="T838" s="1" t="s">
        <v>21</v>
      </c>
      <c r="U838" s="1">
        <f>Table13[[#This Row],[Ship Date]]-Table13[[#This Row],[Order Date]]</f>
        <v>1</v>
      </c>
      <c r="V838" s="1" t="str">
        <f>IF(Table13[[#This Row],[Days to Ship]]&lt;=1, "Fast", IF(Table13[[#This Row],[Days to Ship]]&lt;=3, "Meduim", "High"))</f>
        <v>Fast</v>
      </c>
      <c r="W838" s="1">
        <v>60016</v>
      </c>
      <c r="X838" s="1" t="s">
        <v>32</v>
      </c>
      <c r="Y838" s="1" t="s">
        <v>612</v>
      </c>
      <c r="Z838" s="1" t="s">
        <v>142</v>
      </c>
      <c r="AA838" s="1" t="s">
        <v>2244</v>
      </c>
      <c r="AB838" s="1" t="s">
        <v>58</v>
      </c>
      <c r="AC838" s="1" t="s">
        <v>119</v>
      </c>
      <c r="AD838" s="1" t="s">
        <v>42</v>
      </c>
      <c r="AE838" s="1" t="s">
        <v>53</v>
      </c>
      <c r="AF838" s="1"/>
      <c r="AK838" s="1"/>
    </row>
    <row r="839" spans="1:37" x14ac:dyDescent="0.35">
      <c r="A839" s="1">
        <v>1484</v>
      </c>
      <c r="B839" s="1" t="str">
        <f>VLOOKUP(Table13[[#This Row],[Customer ID]],'Customer Lookup'!A:B,2,)</f>
        <v>Alison Stewart</v>
      </c>
      <c r="C839" s="1">
        <v>91235</v>
      </c>
      <c r="D839" s="1" t="str">
        <f>_xlfn.XLOOKUP(Table13[[#This Row],[Product Sub-Category]],'Product Lookup'!A:A,'Product Lookup'!B:B)</f>
        <v>Telephones</v>
      </c>
      <c r="E839" s="1">
        <v>11</v>
      </c>
      <c r="F839" s="4">
        <v>20.99</v>
      </c>
      <c r="G839" s="4">
        <f>Table13[[#This Row],[Unit Price]]*Table13[[#This Row],[Quantity ordered]]</f>
        <v>230.89</v>
      </c>
      <c r="H839" s="1">
        <v>0.05</v>
      </c>
      <c r="I839" s="5">
        <v>0.05</v>
      </c>
      <c r="J8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9" s="6">
        <f>Table13[[#This Row],[Total Price(Before Discount)]]*Table13[[#This Row],[Discount]]</f>
        <v>11.544499999999999</v>
      </c>
      <c r="L839" s="6">
        <f>Table13[[#This Row],[Total Price(Before Discount)]]-Table13[[#This Row],[Discount Amount]]</f>
        <v>219.34549999999999</v>
      </c>
      <c r="M839" s="6" t="str">
        <f>IF(Table13[[#This Row],[Total Price(After Discount)]]&gt;=5000, "High Order", "Low order")</f>
        <v>Low order</v>
      </c>
      <c r="N839" s="2">
        <v>42074</v>
      </c>
      <c r="O839" s="2" t="str">
        <f>TEXT(Table13[[#This Row],[Order Date]],"dddd")</f>
        <v>Wednesday</v>
      </c>
      <c r="P839" s="2" t="str">
        <f>TEXT(Table13[[#This Row],[Order Date]],"mmmm")</f>
        <v>March</v>
      </c>
      <c r="Q839" s="2" t="str">
        <f>TEXT(Table13[[#This Row],[Order Date]],"yyyy")</f>
        <v>2015</v>
      </c>
      <c r="R839" s="2" t="str">
        <f>TEXT(Table13[[#This Row],[Order Date]], "mmmm yyyy")</f>
        <v>March 2015</v>
      </c>
      <c r="S839" s="2">
        <v>42074</v>
      </c>
      <c r="T839" s="1" t="s">
        <v>21</v>
      </c>
      <c r="U839" s="1">
        <f>Table13[[#This Row],[Ship Date]]-Table13[[#This Row],[Order Date]]</f>
        <v>0</v>
      </c>
      <c r="V839" s="1" t="str">
        <f>IF(Table13[[#This Row],[Days to Ship]]&lt;=1, "Fast", IF(Table13[[#This Row],[Days to Ship]]&lt;=3, "Meduim", "High"))</f>
        <v>Fast</v>
      </c>
      <c r="W839" s="1">
        <v>60016</v>
      </c>
      <c r="X839" s="1" t="s">
        <v>22</v>
      </c>
      <c r="Y839" s="1" t="s">
        <v>612</v>
      </c>
      <c r="Z839" s="1" t="s">
        <v>142</v>
      </c>
      <c r="AA839" s="1" t="s">
        <v>2244</v>
      </c>
      <c r="AB839" s="1" t="s">
        <v>73</v>
      </c>
      <c r="AC839" s="1" t="s">
        <v>2234</v>
      </c>
      <c r="AD839" s="1" t="s">
        <v>42</v>
      </c>
      <c r="AE839" s="1" t="s">
        <v>44</v>
      </c>
      <c r="AF839" s="1"/>
      <c r="AK839" s="1"/>
    </row>
    <row r="840" spans="1:37" x14ac:dyDescent="0.35">
      <c r="A840" s="1">
        <v>1485</v>
      </c>
      <c r="B840" s="1" t="str">
        <f>VLOOKUP(Table13[[#This Row],[Customer ID]],'Customer Lookup'!A:B,2,)</f>
        <v>Wayne Sutherland</v>
      </c>
      <c r="C840" s="1">
        <v>91236</v>
      </c>
      <c r="D840" s="1" t="str">
        <f>_xlfn.XLOOKUP(Table13[[#This Row],[Product Sub-Category]],'Product Lookup'!A:A,'Product Lookup'!B:B)</f>
        <v>Binders</v>
      </c>
      <c r="E840" s="1">
        <v>14</v>
      </c>
      <c r="F840" s="4">
        <v>11.5</v>
      </c>
      <c r="G840" s="4">
        <f>Table13[[#This Row],[Unit Price]]*Table13[[#This Row],[Quantity ordered]]</f>
        <v>161</v>
      </c>
      <c r="H840" s="1">
        <v>0.05</v>
      </c>
      <c r="I840" s="5">
        <v>0.05</v>
      </c>
      <c r="J8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0" s="6">
        <f>Table13[[#This Row],[Total Price(Before Discount)]]*Table13[[#This Row],[Discount]]</f>
        <v>8.0500000000000007</v>
      </c>
      <c r="L840" s="6">
        <f>Table13[[#This Row],[Total Price(Before Discount)]]-Table13[[#This Row],[Discount Amount]]</f>
        <v>152.94999999999999</v>
      </c>
      <c r="M840" s="6" t="str">
        <f>IF(Table13[[#This Row],[Total Price(After Discount)]]&gt;=5000, "High Order", "Low order")</f>
        <v>Low order</v>
      </c>
      <c r="N840" s="2">
        <v>42055</v>
      </c>
      <c r="O840" s="2" t="str">
        <f>TEXT(Table13[[#This Row],[Order Date]],"dddd")</f>
        <v>Friday</v>
      </c>
      <c r="P840" s="2" t="str">
        <f>TEXT(Table13[[#This Row],[Order Date]],"mmmm")</f>
        <v>February</v>
      </c>
      <c r="Q840" s="2" t="str">
        <f>TEXT(Table13[[#This Row],[Order Date]],"yyyy")</f>
        <v>2015</v>
      </c>
      <c r="R840" s="2" t="str">
        <f>TEXT(Table13[[#This Row],[Order Date]], "mmmm yyyy")</f>
        <v>February 2015</v>
      </c>
      <c r="S840" s="2">
        <v>42058</v>
      </c>
      <c r="T840" s="1" t="s">
        <v>31</v>
      </c>
      <c r="U840" s="1">
        <f>Table13[[#This Row],[Ship Date]]-Table13[[#This Row],[Order Date]]</f>
        <v>3</v>
      </c>
      <c r="V840" s="1" t="str">
        <f>IF(Table13[[#This Row],[Days to Ship]]&lt;=1, "Fast", IF(Table13[[#This Row],[Days to Ship]]&lt;=3, "Meduim", "High"))</f>
        <v>Meduim</v>
      </c>
      <c r="W840" s="1">
        <v>60516</v>
      </c>
      <c r="X840" s="1" t="s">
        <v>32</v>
      </c>
      <c r="Y840" s="1" t="s">
        <v>613</v>
      </c>
      <c r="Z840" s="1" t="s">
        <v>142</v>
      </c>
      <c r="AA840" s="1" t="s">
        <v>2244</v>
      </c>
      <c r="AB840" s="1" t="s">
        <v>58</v>
      </c>
      <c r="AC840" s="1" t="s">
        <v>2236</v>
      </c>
      <c r="AD840" s="1" t="s">
        <v>42</v>
      </c>
      <c r="AE840" s="1" t="s">
        <v>53</v>
      </c>
      <c r="AF840" s="1"/>
      <c r="AK840" s="1"/>
    </row>
    <row r="841" spans="1:37" x14ac:dyDescent="0.35">
      <c r="A841" s="1">
        <v>1485</v>
      </c>
      <c r="B841" s="1" t="str">
        <f>VLOOKUP(Table13[[#This Row],[Customer ID]],'Customer Lookup'!A:B,2,)</f>
        <v>Wayne Sutherland</v>
      </c>
      <c r="C841" s="1">
        <v>91236</v>
      </c>
      <c r="D841" s="1" t="str">
        <f>_xlfn.XLOOKUP(Table13[[#This Row],[Product Sub-Category]],'Product Lookup'!A:A,'Product Lookup'!B:B)</f>
        <v>Storage</v>
      </c>
      <c r="E841" s="1">
        <v>1</v>
      </c>
      <c r="F841" s="4">
        <v>15.7</v>
      </c>
      <c r="G841" s="4">
        <f>Table13[[#This Row],[Unit Price]]*Table13[[#This Row],[Quantity ordered]]</f>
        <v>15.7</v>
      </c>
      <c r="H841" s="1">
        <v>0.05</v>
      </c>
      <c r="I841" s="5">
        <v>0.05</v>
      </c>
      <c r="J8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1" s="6">
        <f>Table13[[#This Row],[Total Price(Before Discount)]]*Table13[[#This Row],[Discount]]</f>
        <v>0.78500000000000003</v>
      </c>
      <c r="L841" s="6">
        <f>Table13[[#This Row],[Total Price(Before Discount)]]-Table13[[#This Row],[Discount Amount]]</f>
        <v>14.914999999999999</v>
      </c>
      <c r="M841" s="6" t="str">
        <f>IF(Table13[[#This Row],[Total Price(After Discount)]]&gt;=5000, "High Order", "Low order")</f>
        <v>Low order</v>
      </c>
      <c r="N841" s="2">
        <v>42055</v>
      </c>
      <c r="O841" s="2" t="str">
        <f>TEXT(Table13[[#This Row],[Order Date]],"dddd")</f>
        <v>Friday</v>
      </c>
      <c r="P841" s="2" t="str">
        <f>TEXT(Table13[[#This Row],[Order Date]],"mmmm")</f>
        <v>February</v>
      </c>
      <c r="Q841" s="2" t="str">
        <f>TEXT(Table13[[#This Row],[Order Date]],"yyyy")</f>
        <v>2015</v>
      </c>
      <c r="R841" s="2" t="str">
        <f>TEXT(Table13[[#This Row],[Order Date]], "mmmm yyyy")</f>
        <v>February 2015</v>
      </c>
      <c r="S841" s="2">
        <v>42056</v>
      </c>
      <c r="T841" s="1" t="s">
        <v>31</v>
      </c>
      <c r="U841" s="1">
        <f>Table13[[#This Row],[Ship Date]]-Table13[[#This Row],[Order Date]]</f>
        <v>1</v>
      </c>
      <c r="V841" s="1" t="str">
        <f>IF(Table13[[#This Row],[Days to Ship]]&lt;=1, "Fast", IF(Table13[[#This Row],[Days to Ship]]&lt;=3, "Meduim", "High"))</f>
        <v>Fast</v>
      </c>
      <c r="W841" s="1">
        <v>60516</v>
      </c>
      <c r="X841" s="1" t="s">
        <v>32</v>
      </c>
      <c r="Y841" s="1" t="s">
        <v>613</v>
      </c>
      <c r="Z841" s="1" t="s">
        <v>142</v>
      </c>
      <c r="AA841" s="1" t="s">
        <v>2244</v>
      </c>
      <c r="AB841" s="1" t="s">
        <v>58</v>
      </c>
      <c r="AC841" s="1" t="s">
        <v>119</v>
      </c>
      <c r="AD841" s="1" t="s">
        <v>42</v>
      </c>
      <c r="AE841" s="1" t="s">
        <v>53</v>
      </c>
      <c r="AF841" s="1"/>
      <c r="AK841" s="1"/>
    </row>
    <row r="842" spans="1:37" x14ac:dyDescent="0.35">
      <c r="A842" s="1">
        <v>1485</v>
      </c>
      <c r="B842" s="1" t="str">
        <f>VLOOKUP(Table13[[#This Row],[Customer ID]],'Customer Lookup'!A:B,2,)</f>
        <v>Wayne Sutherland</v>
      </c>
      <c r="C842" s="1">
        <v>91236</v>
      </c>
      <c r="D842" s="1" t="str">
        <f>_xlfn.XLOOKUP(Table13[[#This Row],[Product Sub-Category]],'Product Lookup'!A:A,'Product Lookup'!B:B)</f>
        <v>Storage</v>
      </c>
      <c r="E842" s="1">
        <v>21</v>
      </c>
      <c r="F842" s="4">
        <v>225.02</v>
      </c>
      <c r="G842" s="4">
        <f>Table13[[#This Row],[Unit Price]]*Table13[[#This Row],[Quantity ordered]]</f>
        <v>4725.42</v>
      </c>
      <c r="H842" s="1">
        <v>0.1</v>
      </c>
      <c r="I842" s="5">
        <v>0.1</v>
      </c>
      <c r="J8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42" s="6">
        <f>Table13[[#This Row],[Total Price(Before Discount)]]*Table13[[#This Row],[Discount]]</f>
        <v>472.54200000000003</v>
      </c>
      <c r="L842" s="6">
        <f>Table13[[#This Row],[Total Price(Before Discount)]]-Table13[[#This Row],[Discount Amount]]</f>
        <v>4252.8779999999997</v>
      </c>
      <c r="M842" s="6" t="str">
        <f>IF(Table13[[#This Row],[Total Price(After Discount)]]&gt;=5000, "High Order", "Low order")</f>
        <v>Low order</v>
      </c>
      <c r="N842" s="2">
        <v>42055</v>
      </c>
      <c r="O842" s="2" t="str">
        <f>TEXT(Table13[[#This Row],[Order Date]],"dddd")</f>
        <v>Friday</v>
      </c>
      <c r="P842" s="2" t="str">
        <f>TEXT(Table13[[#This Row],[Order Date]],"mmmm")</f>
        <v>February</v>
      </c>
      <c r="Q842" s="2" t="str">
        <f>TEXT(Table13[[#This Row],[Order Date]],"yyyy")</f>
        <v>2015</v>
      </c>
      <c r="R842" s="2" t="str">
        <f>TEXT(Table13[[#This Row],[Order Date]], "mmmm yyyy")</f>
        <v>February 2015</v>
      </c>
      <c r="S842" s="2">
        <v>42057</v>
      </c>
      <c r="T842" s="1" t="s">
        <v>31</v>
      </c>
      <c r="U842" s="1">
        <f>Table13[[#This Row],[Ship Date]]-Table13[[#This Row],[Order Date]]</f>
        <v>2</v>
      </c>
      <c r="V842" s="1" t="str">
        <f>IF(Table13[[#This Row],[Days to Ship]]&lt;=1, "Fast", IF(Table13[[#This Row],[Days to Ship]]&lt;=3, "Meduim", "High"))</f>
        <v>Meduim</v>
      </c>
      <c r="W842" s="1">
        <v>60516</v>
      </c>
      <c r="X842" s="1" t="s">
        <v>22</v>
      </c>
      <c r="Y842" s="1" t="s">
        <v>613</v>
      </c>
      <c r="Z842" s="1" t="s">
        <v>142</v>
      </c>
      <c r="AA842" s="1" t="s">
        <v>2244</v>
      </c>
      <c r="AB842" s="1" t="s">
        <v>58</v>
      </c>
      <c r="AC842" s="1" t="s">
        <v>119</v>
      </c>
      <c r="AD842" s="1" t="s">
        <v>42</v>
      </c>
      <c r="AE842" s="1" t="s">
        <v>36</v>
      </c>
      <c r="AF842" s="1"/>
      <c r="AK842" s="1"/>
    </row>
    <row r="843" spans="1:37" x14ac:dyDescent="0.35">
      <c r="A843" s="1">
        <v>1492</v>
      </c>
      <c r="B843" s="1" t="str">
        <f>VLOOKUP(Table13[[#This Row],[Customer ID]],'Customer Lookup'!A:B,2,)</f>
        <v>Don Beard</v>
      </c>
      <c r="C843" s="1">
        <v>88004</v>
      </c>
      <c r="D843" s="1" t="str">
        <f>_xlfn.XLOOKUP(Table13[[#This Row],[Product Sub-Category]],'Product Lookup'!A:A,'Product Lookup'!B:B)</f>
        <v>Office Machines</v>
      </c>
      <c r="E843" s="1">
        <v>6</v>
      </c>
      <c r="F843" s="4">
        <v>119.99</v>
      </c>
      <c r="G843" s="4">
        <f>Table13[[#This Row],[Unit Price]]*Table13[[#This Row],[Quantity ordered]]</f>
        <v>719.93999999999994</v>
      </c>
      <c r="H843" s="1">
        <v>0.1</v>
      </c>
      <c r="I843" s="5">
        <v>0.1</v>
      </c>
      <c r="J8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43" s="6">
        <f>Table13[[#This Row],[Total Price(Before Discount)]]*Table13[[#This Row],[Discount]]</f>
        <v>71.994</v>
      </c>
      <c r="L843" s="6">
        <f>Table13[[#This Row],[Total Price(Before Discount)]]-Table13[[#This Row],[Discount Amount]]</f>
        <v>647.94599999999991</v>
      </c>
      <c r="M843" s="6" t="str">
        <f>IF(Table13[[#This Row],[Total Price(After Discount)]]&gt;=5000, "High Order", "Low order")</f>
        <v>Low order</v>
      </c>
      <c r="N843" s="2">
        <v>42171</v>
      </c>
      <c r="O843" s="2" t="str">
        <f>TEXT(Table13[[#This Row],[Order Date]],"dddd")</f>
        <v>Tuesday</v>
      </c>
      <c r="P843" s="2" t="str">
        <f>TEXT(Table13[[#This Row],[Order Date]],"mmmm")</f>
        <v>June</v>
      </c>
      <c r="Q843" s="2" t="str">
        <f>TEXT(Table13[[#This Row],[Order Date]],"yyyy")</f>
        <v>2015</v>
      </c>
      <c r="R843" s="2" t="str">
        <f>TEXT(Table13[[#This Row],[Order Date]], "mmmm yyyy")</f>
        <v>June 2015</v>
      </c>
      <c r="S843" s="2">
        <v>42173</v>
      </c>
      <c r="T843" s="1" t="s">
        <v>21</v>
      </c>
      <c r="U843" s="1">
        <f>Table13[[#This Row],[Ship Date]]-Table13[[#This Row],[Order Date]]</f>
        <v>2</v>
      </c>
      <c r="V843" s="1" t="str">
        <f>IF(Table13[[#This Row],[Days to Ship]]&lt;=1, "Fast", IF(Table13[[#This Row],[Days to Ship]]&lt;=3, "Meduim", "High"))</f>
        <v>Meduim</v>
      </c>
      <c r="W843" s="1">
        <v>65721</v>
      </c>
      <c r="X843" s="1" t="s">
        <v>22</v>
      </c>
      <c r="Y843" s="1" t="s">
        <v>614</v>
      </c>
      <c r="Z843" s="1" t="s">
        <v>306</v>
      </c>
      <c r="AA843" s="1" t="s">
        <v>2243</v>
      </c>
      <c r="AB843" s="1" t="s">
        <v>73</v>
      </c>
      <c r="AC843" s="1" t="s">
        <v>74</v>
      </c>
      <c r="AD843" s="1" t="s">
        <v>81</v>
      </c>
      <c r="AE843" s="1" t="s">
        <v>36</v>
      </c>
      <c r="AF843" s="1"/>
      <c r="AK843" s="1"/>
    </row>
    <row r="844" spans="1:37" x14ac:dyDescent="0.35">
      <c r="A844" s="1">
        <v>1494</v>
      </c>
      <c r="B844" s="1" t="str">
        <f>VLOOKUP(Table13[[#This Row],[Customer ID]],'Customer Lookup'!A:B,2,)</f>
        <v>Kate Lehman</v>
      </c>
      <c r="C844" s="1">
        <v>85880</v>
      </c>
      <c r="D844" s="1" t="str">
        <f>_xlfn.XLOOKUP(Table13[[#This Row],[Product Sub-Category]],'Product Lookup'!A:A,'Product Lookup'!B:B)</f>
        <v>Furnishings</v>
      </c>
      <c r="E844" s="1">
        <v>18</v>
      </c>
      <c r="F844" s="4">
        <v>8.3699999999999992</v>
      </c>
      <c r="G844" s="4">
        <f>Table13[[#This Row],[Unit Price]]*Table13[[#This Row],[Quantity ordered]]</f>
        <v>150.66</v>
      </c>
      <c r="H844" s="1">
        <v>0.05</v>
      </c>
      <c r="I844" s="5">
        <v>0.05</v>
      </c>
      <c r="J8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4" s="6">
        <f>Table13[[#This Row],[Total Price(Before Discount)]]*Table13[[#This Row],[Discount]]</f>
        <v>7.5330000000000004</v>
      </c>
      <c r="L844" s="6">
        <f>Table13[[#This Row],[Total Price(Before Discount)]]-Table13[[#This Row],[Discount Amount]]</f>
        <v>143.12700000000001</v>
      </c>
      <c r="M844" s="6" t="str">
        <f>IF(Table13[[#This Row],[Total Price(After Discount)]]&gt;=5000, "High Order", "Low order")</f>
        <v>Low order</v>
      </c>
      <c r="N844" s="2">
        <v>42074</v>
      </c>
      <c r="O844" s="2" t="str">
        <f>TEXT(Table13[[#This Row],[Order Date]],"dddd")</f>
        <v>Wednesday</v>
      </c>
      <c r="P844" s="2" t="str">
        <f>TEXT(Table13[[#This Row],[Order Date]],"mmmm")</f>
        <v>March</v>
      </c>
      <c r="Q844" s="2" t="str">
        <f>TEXT(Table13[[#This Row],[Order Date]],"yyyy")</f>
        <v>2015</v>
      </c>
      <c r="R844" s="2" t="str">
        <f>TEXT(Table13[[#This Row],[Order Date]], "mmmm yyyy")</f>
        <v>March 2015</v>
      </c>
      <c r="S844" s="2">
        <v>42076</v>
      </c>
      <c r="T844" s="1" t="s">
        <v>41</v>
      </c>
      <c r="U844" s="1">
        <f>Table13[[#This Row],[Ship Date]]-Table13[[#This Row],[Order Date]]</f>
        <v>2</v>
      </c>
      <c r="V844" s="1" t="str">
        <f>IF(Table13[[#This Row],[Days to Ship]]&lt;=1, "Fast", IF(Table13[[#This Row],[Days to Ship]]&lt;=3, "Meduim", "High"))</f>
        <v>Meduim</v>
      </c>
      <c r="W844" s="1">
        <v>21222</v>
      </c>
      <c r="X844" s="1" t="s">
        <v>32</v>
      </c>
      <c r="Y844" s="1" t="s">
        <v>615</v>
      </c>
      <c r="Z844" s="1" t="s">
        <v>268</v>
      </c>
      <c r="AA844" s="1" t="s">
        <v>2243</v>
      </c>
      <c r="AB844" s="1" t="s">
        <v>34</v>
      </c>
      <c r="AC844" s="1" t="s">
        <v>52</v>
      </c>
      <c r="AD844" s="1" t="s">
        <v>81</v>
      </c>
      <c r="AE844" s="1" t="s">
        <v>178</v>
      </c>
      <c r="AF844" s="1"/>
      <c r="AK844" s="1"/>
    </row>
    <row r="845" spans="1:37" x14ac:dyDescent="0.35">
      <c r="A845" s="1">
        <v>1494</v>
      </c>
      <c r="B845" s="1" t="str">
        <f>VLOOKUP(Table13[[#This Row],[Customer ID]],'Customer Lookup'!A:B,2,)</f>
        <v>Kate Lehman</v>
      </c>
      <c r="C845" s="1">
        <v>85880</v>
      </c>
      <c r="D845" s="1" t="str">
        <f>_xlfn.XLOOKUP(Table13[[#This Row],[Product Sub-Category]],'Product Lookup'!A:A,'Product Lookup'!B:B)</f>
        <v>Paper</v>
      </c>
      <c r="E845" s="1">
        <v>6</v>
      </c>
      <c r="F845" s="4">
        <v>6.48</v>
      </c>
      <c r="G845" s="4">
        <f>Table13[[#This Row],[Unit Price]]*Table13[[#This Row],[Quantity ordered]]</f>
        <v>38.880000000000003</v>
      </c>
      <c r="H845" s="1">
        <v>0.05</v>
      </c>
      <c r="I845" s="5">
        <v>0.05</v>
      </c>
      <c r="J8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5" s="6">
        <f>Table13[[#This Row],[Total Price(Before Discount)]]*Table13[[#This Row],[Discount]]</f>
        <v>1.9440000000000002</v>
      </c>
      <c r="L845" s="6">
        <f>Table13[[#This Row],[Total Price(Before Discount)]]-Table13[[#This Row],[Discount Amount]]</f>
        <v>36.936</v>
      </c>
      <c r="M845" s="6" t="str">
        <f>IF(Table13[[#This Row],[Total Price(After Discount)]]&gt;=5000, "High Order", "Low order")</f>
        <v>Low order</v>
      </c>
      <c r="N845" s="2">
        <v>42074</v>
      </c>
      <c r="O845" s="2" t="str">
        <f>TEXT(Table13[[#This Row],[Order Date]],"dddd")</f>
        <v>Wednesday</v>
      </c>
      <c r="P845" s="2" t="str">
        <f>TEXT(Table13[[#This Row],[Order Date]],"mmmm")</f>
        <v>March</v>
      </c>
      <c r="Q845" s="2" t="str">
        <f>TEXT(Table13[[#This Row],[Order Date]],"yyyy")</f>
        <v>2015</v>
      </c>
      <c r="R845" s="2" t="str">
        <f>TEXT(Table13[[#This Row],[Order Date]], "mmmm yyyy")</f>
        <v>March 2015</v>
      </c>
      <c r="S845" s="2">
        <v>42076</v>
      </c>
      <c r="T845" s="1" t="s">
        <v>41</v>
      </c>
      <c r="U845" s="1">
        <f>Table13[[#This Row],[Ship Date]]-Table13[[#This Row],[Order Date]]</f>
        <v>2</v>
      </c>
      <c r="V845" s="1" t="str">
        <f>IF(Table13[[#This Row],[Days to Ship]]&lt;=1, "Fast", IF(Table13[[#This Row],[Days to Ship]]&lt;=3, "Meduim", "High"))</f>
        <v>Meduim</v>
      </c>
      <c r="W845" s="1">
        <v>21222</v>
      </c>
      <c r="X845" s="1" t="s">
        <v>22</v>
      </c>
      <c r="Y845" s="1" t="s">
        <v>615</v>
      </c>
      <c r="Z845" s="1" t="s">
        <v>268</v>
      </c>
      <c r="AA845" s="1" t="s">
        <v>2243</v>
      </c>
      <c r="AB845" s="1" t="s">
        <v>58</v>
      </c>
      <c r="AC845" s="1" t="s">
        <v>83</v>
      </c>
      <c r="AD845" s="1" t="s">
        <v>81</v>
      </c>
      <c r="AE845" s="1" t="s">
        <v>53</v>
      </c>
      <c r="AF845" s="1"/>
      <c r="AK845" s="1"/>
    </row>
    <row r="846" spans="1:37" x14ac:dyDescent="0.35">
      <c r="A846" s="1">
        <v>1497</v>
      </c>
      <c r="B846" s="1" t="str">
        <f>VLOOKUP(Table13[[#This Row],[Customer ID]],'Customer Lookup'!A:B,2,)</f>
        <v>Gloria Jacobs</v>
      </c>
      <c r="C846" s="1">
        <v>85880</v>
      </c>
      <c r="D846" s="1" t="str">
        <f>_xlfn.XLOOKUP(Table13[[#This Row],[Product Sub-Category]],'Product Lookup'!A:A,'Product Lookup'!B:B)</f>
        <v>Furnishings</v>
      </c>
      <c r="E846" s="1">
        <v>2</v>
      </c>
      <c r="F846" s="4">
        <v>6.28</v>
      </c>
      <c r="G846" s="4">
        <f>Table13[[#This Row],[Unit Price]]*Table13[[#This Row],[Quantity ordered]]</f>
        <v>12.56</v>
      </c>
      <c r="H846" s="1">
        <v>0.05</v>
      </c>
      <c r="I846" s="5">
        <v>0.05</v>
      </c>
      <c r="J8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6" s="6">
        <f>Table13[[#This Row],[Total Price(Before Discount)]]*Table13[[#This Row],[Discount]]</f>
        <v>0.62800000000000011</v>
      </c>
      <c r="L846" s="6">
        <f>Table13[[#This Row],[Total Price(Before Discount)]]-Table13[[#This Row],[Discount Amount]]</f>
        <v>11.932</v>
      </c>
      <c r="M846" s="6" t="str">
        <f>IF(Table13[[#This Row],[Total Price(After Discount)]]&gt;=5000, "High Order", "Low order")</f>
        <v>Low order</v>
      </c>
      <c r="N846" s="2">
        <v>42074</v>
      </c>
      <c r="O846" s="2" t="str">
        <f>TEXT(Table13[[#This Row],[Order Date]],"dddd")</f>
        <v>Wednesday</v>
      </c>
      <c r="P846" s="2" t="str">
        <f>TEXT(Table13[[#This Row],[Order Date]],"mmmm")</f>
        <v>March</v>
      </c>
      <c r="Q846" s="2" t="str">
        <f>TEXT(Table13[[#This Row],[Order Date]],"yyyy")</f>
        <v>2015</v>
      </c>
      <c r="R846" s="2" t="str">
        <f>TEXT(Table13[[#This Row],[Order Date]], "mmmm yyyy")</f>
        <v>March 2015</v>
      </c>
      <c r="S846" s="2">
        <v>42075</v>
      </c>
      <c r="T846" s="1" t="s">
        <v>41</v>
      </c>
      <c r="U846" s="1">
        <f>Table13[[#This Row],[Ship Date]]-Table13[[#This Row],[Order Date]]</f>
        <v>1</v>
      </c>
      <c r="V846" s="1" t="str">
        <f>IF(Table13[[#This Row],[Days to Ship]]&lt;=1, "Fast", IF(Table13[[#This Row],[Days to Ship]]&lt;=3, "Meduim", "High"))</f>
        <v>Fast</v>
      </c>
      <c r="W846" s="1">
        <v>14901</v>
      </c>
      <c r="X846" s="1" t="s">
        <v>32</v>
      </c>
      <c r="Y846" s="1" t="s">
        <v>616</v>
      </c>
      <c r="Z846" s="1" t="s">
        <v>62</v>
      </c>
      <c r="AA846" s="1" t="s">
        <v>2243</v>
      </c>
      <c r="AB846" s="1" t="s">
        <v>34</v>
      </c>
      <c r="AC846" s="1" t="s">
        <v>52</v>
      </c>
      <c r="AD846" s="1" t="s">
        <v>81</v>
      </c>
      <c r="AE846" s="1" t="s">
        <v>53</v>
      </c>
      <c r="AF846" s="1"/>
      <c r="AK846" s="1"/>
    </row>
    <row r="847" spans="1:37" x14ac:dyDescent="0.35">
      <c r="A847" s="1">
        <v>1497</v>
      </c>
      <c r="B847" s="1" t="str">
        <f>VLOOKUP(Table13[[#This Row],[Customer ID]],'Customer Lookup'!A:B,2,)</f>
        <v>Gloria Jacobs</v>
      </c>
      <c r="C847" s="1">
        <v>85880</v>
      </c>
      <c r="D847" s="1" t="str">
        <f>_xlfn.XLOOKUP(Table13[[#This Row],[Product Sub-Category]],'Product Lookup'!A:A,'Product Lookup'!B:B)</f>
        <v>Storage</v>
      </c>
      <c r="E847" s="1">
        <v>17</v>
      </c>
      <c r="F847" s="4">
        <v>15.14</v>
      </c>
      <c r="G847" s="4">
        <f>Table13[[#This Row],[Unit Price]]*Table13[[#This Row],[Quantity ordered]]</f>
        <v>257.38</v>
      </c>
      <c r="H847" s="1">
        <v>0.05</v>
      </c>
      <c r="I847" s="5">
        <v>0.05</v>
      </c>
      <c r="J8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7" s="6">
        <f>Table13[[#This Row],[Total Price(Before Discount)]]*Table13[[#This Row],[Discount]]</f>
        <v>12.869</v>
      </c>
      <c r="L847" s="6">
        <f>Table13[[#This Row],[Total Price(Before Discount)]]-Table13[[#This Row],[Discount Amount]]</f>
        <v>244.511</v>
      </c>
      <c r="M847" s="6" t="str">
        <f>IF(Table13[[#This Row],[Total Price(After Discount)]]&gt;=5000, "High Order", "Low order")</f>
        <v>Low order</v>
      </c>
      <c r="N847" s="2">
        <v>42074</v>
      </c>
      <c r="O847" s="2" t="str">
        <f>TEXT(Table13[[#This Row],[Order Date]],"dddd")</f>
        <v>Wednesday</v>
      </c>
      <c r="P847" s="2" t="str">
        <f>TEXT(Table13[[#This Row],[Order Date]],"mmmm")</f>
        <v>March</v>
      </c>
      <c r="Q847" s="2" t="str">
        <f>TEXT(Table13[[#This Row],[Order Date]],"yyyy")</f>
        <v>2015</v>
      </c>
      <c r="R847" s="2" t="str">
        <f>TEXT(Table13[[#This Row],[Order Date]], "mmmm yyyy")</f>
        <v>March 2015</v>
      </c>
      <c r="S847" s="2">
        <v>42076</v>
      </c>
      <c r="T847" s="1" t="s">
        <v>41</v>
      </c>
      <c r="U847" s="1">
        <f>Table13[[#This Row],[Ship Date]]-Table13[[#This Row],[Order Date]]</f>
        <v>2</v>
      </c>
      <c r="V847" s="1" t="str">
        <f>IF(Table13[[#This Row],[Days to Ship]]&lt;=1, "Fast", IF(Table13[[#This Row],[Days to Ship]]&lt;=3, "Meduim", "High"))</f>
        <v>Meduim</v>
      </c>
      <c r="W847" s="1">
        <v>14901</v>
      </c>
      <c r="X847" s="1" t="s">
        <v>32</v>
      </c>
      <c r="Y847" s="1" t="s">
        <v>616</v>
      </c>
      <c r="Z847" s="1" t="s">
        <v>62</v>
      </c>
      <c r="AA847" s="1" t="s">
        <v>2245</v>
      </c>
      <c r="AB847" s="1" t="s">
        <v>58</v>
      </c>
      <c r="AC847" s="1" t="s">
        <v>119</v>
      </c>
      <c r="AD847" s="1" t="s">
        <v>81</v>
      </c>
      <c r="AE847" s="1" t="s">
        <v>53</v>
      </c>
      <c r="AF847" s="1"/>
      <c r="AK847" s="1"/>
    </row>
    <row r="848" spans="1:37" x14ac:dyDescent="0.35">
      <c r="A848" s="1">
        <v>1499</v>
      </c>
      <c r="B848" s="1" t="str">
        <f>VLOOKUP(Table13[[#This Row],[Customer ID]],'Customer Lookup'!A:B,2,)</f>
        <v>Charlotte L Doyle</v>
      </c>
      <c r="C848" s="1">
        <v>90731</v>
      </c>
      <c r="D848" s="1" t="str">
        <f>_xlfn.XLOOKUP(Table13[[#This Row],[Product Sub-Category]],'Product Lookup'!A:A,'Product Lookup'!B:B)</f>
        <v>Binders</v>
      </c>
      <c r="E848" s="1">
        <v>8</v>
      </c>
      <c r="F848" s="4">
        <v>2.16</v>
      </c>
      <c r="G848" s="4">
        <f>Table13[[#This Row],[Unit Price]]*Table13[[#This Row],[Quantity ordered]]</f>
        <v>17.28</v>
      </c>
      <c r="H848" s="1">
        <v>0.05</v>
      </c>
      <c r="I848" s="5">
        <v>0.05</v>
      </c>
      <c r="J8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8" s="6">
        <f>Table13[[#This Row],[Total Price(Before Discount)]]*Table13[[#This Row],[Discount]]</f>
        <v>0.8640000000000001</v>
      </c>
      <c r="L848" s="6">
        <f>Table13[[#This Row],[Total Price(Before Discount)]]-Table13[[#This Row],[Discount Amount]]</f>
        <v>16.416</v>
      </c>
      <c r="M848" s="6" t="str">
        <f>IF(Table13[[#This Row],[Total Price(After Discount)]]&gt;=5000, "High Order", "Low order")</f>
        <v>Low order</v>
      </c>
      <c r="N848" s="2">
        <v>42039</v>
      </c>
      <c r="O848" s="2" t="str">
        <f>TEXT(Table13[[#This Row],[Order Date]],"dddd")</f>
        <v>Wednesday</v>
      </c>
      <c r="P848" s="2" t="str">
        <f>TEXT(Table13[[#This Row],[Order Date]],"mmmm")</f>
        <v>February</v>
      </c>
      <c r="Q848" s="2" t="str">
        <f>TEXT(Table13[[#This Row],[Order Date]],"yyyy")</f>
        <v>2015</v>
      </c>
      <c r="R848" s="2" t="str">
        <f>TEXT(Table13[[#This Row],[Order Date]], "mmmm yyyy")</f>
        <v>February 2015</v>
      </c>
      <c r="S848" s="2">
        <v>42040</v>
      </c>
      <c r="T848" s="1" t="s">
        <v>50</v>
      </c>
      <c r="U848" s="1">
        <f>Table13[[#This Row],[Ship Date]]-Table13[[#This Row],[Order Date]]</f>
        <v>1</v>
      </c>
      <c r="V848" s="1" t="str">
        <f>IF(Table13[[#This Row],[Days to Ship]]&lt;=1, "Fast", IF(Table13[[#This Row],[Days to Ship]]&lt;=3, "Meduim", "High"))</f>
        <v>Fast</v>
      </c>
      <c r="W848" s="1">
        <v>33134</v>
      </c>
      <c r="X848" s="1" t="s">
        <v>32</v>
      </c>
      <c r="Y848" s="1" t="s">
        <v>617</v>
      </c>
      <c r="Z848" s="1" t="s">
        <v>242</v>
      </c>
      <c r="AA848" s="1" t="s">
        <v>2245</v>
      </c>
      <c r="AB848" s="1" t="s">
        <v>58</v>
      </c>
      <c r="AC848" s="1" t="s">
        <v>2236</v>
      </c>
      <c r="AD848" s="1" t="s">
        <v>42</v>
      </c>
      <c r="AE848" s="1" t="s">
        <v>53</v>
      </c>
      <c r="AF848" s="1"/>
      <c r="AK848" s="1"/>
    </row>
    <row r="849" spans="1:37" x14ac:dyDescent="0.35">
      <c r="A849" s="1">
        <v>1499</v>
      </c>
      <c r="B849" s="1" t="str">
        <f>VLOOKUP(Table13[[#This Row],[Customer ID]],'Customer Lookup'!A:B,2,)</f>
        <v>Charlotte L Doyle</v>
      </c>
      <c r="C849" s="1">
        <v>90731</v>
      </c>
      <c r="D849" s="1" t="str">
        <f>_xlfn.XLOOKUP(Table13[[#This Row],[Product Sub-Category]],'Product Lookup'!A:A,'Product Lookup'!B:B)</f>
        <v>Paper</v>
      </c>
      <c r="E849" s="1">
        <v>9</v>
      </c>
      <c r="F849" s="4">
        <v>6.48</v>
      </c>
      <c r="G849" s="4">
        <f>Table13[[#This Row],[Unit Price]]*Table13[[#This Row],[Quantity ordered]]</f>
        <v>58.320000000000007</v>
      </c>
      <c r="H849" s="1">
        <v>0.05</v>
      </c>
      <c r="I849" s="5">
        <v>0.05</v>
      </c>
      <c r="J8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9" s="6">
        <f>Table13[[#This Row],[Total Price(Before Discount)]]*Table13[[#This Row],[Discount]]</f>
        <v>2.9160000000000004</v>
      </c>
      <c r="L849" s="6">
        <f>Table13[[#This Row],[Total Price(Before Discount)]]-Table13[[#This Row],[Discount Amount]]</f>
        <v>55.404000000000011</v>
      </c>
      <c r="M849" s="6" t="str">
        <f>IF(Table13[[#This Row],[Total Price(After Discount)]]&gt;=5000, "High Order", "Low order")</f>
        <v>Low order</v>
      </c>
      <c r="N849" s="2">
        <v>42039</v>
      </c>
      <c r="O849" s="2" t="str">
        <f>TEXT(Table13[[#This Row],[Order Date]],"dddd")</f>
        <v>Wednesday</v>
      </c>
      <c r="P849" s="2" t="str">
        <f>TEXT(Table13[[#This Row],[Order Date]],"mmmm")</f>
        <v>February</v>
      </c>
      <c r="Q849" s="2" t="str">
        <f>TEXT(Table13[[#This Row],[Order Date]],"yyyy")</f>
        <v>2015</v>
      </c>
      <c r="R849" s="2" t="str">
        <f>TEXT(Table13[[#This Row],[Order Date]], "mmmm yyyy")</f>
        <v>February 2015</v>
      </c>
      <c r="S849" s="2">
        <v>42040</v>
      </c>
      <c r="T849" s="1" t="s">
        <v>50</v>
      </c>
      <c r="U849" s="1">
        <f>Table13[[#This Row],[Ship Date]]-Table13[[#This Row],[Order Date]]</f>
        <v>1</v>
      </c>
      <c r="V849" s="1" t="str">
        <f>IF(Table13[[#This Row],[Days to Ship]]&lt;=1, "Fast", IF(Table13[[#This Row],[Days to Ship]]&lt;=3, "Meduim", "High"))</f>
        <v>Fast</v>
      </c>
      <c r="W849" s="1">
        <v>33134</v>
      </c>
      <c r="X849" s="1" t="s">
        <v>32</v>
      </c>
      <c r="Y849" s="1" t="s">
        <v>617</v>
      </c>
      <c r="Z849" s="1" t="s">
        <v>242</v>
      </c>
      <c r="AA849" s="1" t="s">
        <v>2245</v>
      </c>
      <c r="AB849" s="1" t="s">
        <v>58</v>
      </c>
      <c r="AC849" s="1" t="s">
        <v>83</v>
      </c>
      <c r="AD849" s="1" t="s">
        <v>42</v>
      </c>
      <c r="AE849" s="1" t="s">
        <v>53</v>
      </c>
      <c r="AF849" s="1"/>
      <c r="AK849" s="1"/>
    </row>
    <row r="850" spans="1:37" x14ac:dyDescent="0.35">
      <c r="A850" s="1">
        <v>1499</v>
      </c>
      <c r="B850" s="1" t="str">
        <f>VLOOKUP(Table13[[#This Row],[Customer ID]],'Customer Lookup'!A:B,2,)</f>
        <v>Charlotte L Doyle</v>
      </c>
      <c r="C850" s="1">
        <v>90731</v>
      </c>
      <c r="D850" s="1" t="str">
        <f>_xlfn.XLOOKUP(Table13[[#This Row],[Product Sub-Category]],'Product Lookup'!A:A,'Product Lookup'!B:B)</f>
        <v>Tables</v>
      </c>
      <c r="E850" s="1">
        <v>11</v>
      </c>
      <c r="F850" s="4">
        <v>146.05000000000001</v>
      </c>
      <c r="G850" s="4">
        <f>Table13[[#This Row],[Unit Price]]*Table13[[#This Row],[Quantity ordered]]</f>
        <v>1606.5500000000002</v>
      </c>
      <c r="H850" s="1">
        <v>0.1</v>
      </c>
      <c r="I850" s="5">
        <v>0.1</v>
      </c>
      <c r="J8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50" s="6">
        <f>Table13[[#This Row],[Total Price(Before Discount)]]*Table13[[#This Row],[Discount]]</f>
        <v>160.65500000000003</v>
      </c>
      <c r="L850" s="6">
        <f>Table13[[#This Row],[Total Price(Before Discount)]]-Table13[[#This Row],[Discount Amount]]</f>
        <v>1445.8950000000002</v>
      </c>
      <c r="M850" s="6" t="str">
        <f>IF(Table13[[#This Row],[Total Price(After Discount)]]&gt;=5000, "High Order", "Low order")</f>
        <v>Low order</v>
      </c>
      <c r="N850" s="2">
        <v>42039</v>
      </c>
      <c r="O850" s="2" t="str">
        <f>TEXT(Table13[[#This Row],[Order Date]],"dddd")</f>
        <v>Wednesday</v>
      </c>
      <c r="P850" s="2" t="str">
        <f>TEXT(Table13[[#This Row],[Order Date]],"mmmm")</f>
        <v>February</v>
      </c>
      <c r="Q850" s="2" t="str">
        <f>TEXT(Table13[[#This Row],[Order Date]],"yyyy")</f>
        <v>2015</v>
      </c>
      <c r="R850" s="2" t="str">
        <f>TEXT(Table13[[#This Row],[Order Date]], "mmmm yyyy")</f>
        <v>February 2015</v>
      </c>
      <c r="S850" s="2">
        <v>42040</v>
      </c>
      <c r="T850" s="1" t="s">
        <v>50</v>
      </c>
      <c r="U850" s="1">
        <f>Table13[[#This Row],[Ship Date]]-Table13[[#This Row],[Order Date]]</f>
        <v>1</v>
      </c>
      <c r="V850" s="1" t="str">
        <f>IF(Table13[[#This Row],[Days to Ship]]&lt;=1, "Fast", IF(Table13[[#This Row],[Days to Ship]]&lt;=3, "Meduim", "High"))</f>
        <v>Fast</v>
      </c>
      <c r="W850" s="1">
        <v>33134</v>
      </c>
      <c r="X850" s="1" t="s">
        <v>22</v>
      </c>
      <c r="Y850" s="1" t="s">
        <v>617</v>
      </c>
      <c r="Z850" s="1" t="s">
        <v>242</v>
      </c>
      <c r="AA850" s="1" t="s">
        <v>2245</v>
      </c>
      <c r="AB850" s="1" t="s">
        <v>34</v>
      </c>
      <c r="AC850" s="1" t="s">
        <v>123</v>
      </c>
      <c r="AD850" s="1" t="s">
        <v>42</v>
      </c>
      <c r="AE850" s="1" t="s">
        <v>108</v>
      </c>
      <c r="AF850" s="1"/>
      <c r="AK850" s="1"/>
    </row>
    <row r="851" spans="1:37" x14ac:dyDescent="0.35">
      <c r="A851" s="1">
        <v>1502</v>
      </c>
      <c r="B851" s="1" t="str">
        <f>VLOOKUP(Table13[[#This Row],[Customer ID]],'Customer Lookup'!A:B,2,)</f>
        <v>Renee Huang</v>
      </c>
      <c r="C851" s="1">
        <v>89193</v>
      </c>
      <c r="D851" s="1" t="str">
        <f>_xlfn.XLOOKUP(Table13[[#This Row],[Product Sub-Category]],'Product Lookup'!A:A,'Product Lookup'!B:B)</f>
        <v>Labels</v>
      </c>
      <c r="E851" s="1">
        <v>38</v>
      </c>
      <c r="F851" s="4">
        <v>3.69</v>
      </c>
      <c r="G851" s="4">
        <f>Table13[[#This Row],[Unit Price]]*Table13[[#This Row],[Quantity ordered]]</f>
        <v>140.22</v>
      </c>
      <c r="H851" s="1">
        <v>0.05</v>
      </c>
      <c r="I851" s="5">
        <v>0.05</v>
      </c>
      <c r="J8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1" s="6">
        <f>Table13[[#This Row],[Total Price(Before Discount)]]*Table13[[#This Row],[Discount]]</f>
        <v>7.0110000000000001</v>
      </c>
      <c r="L851" s="6">
        <f>Table13[[#This Row],[Total Price(Before Discount)]]-Table13[[#This Row],[Discount Amount]]</f>
        <v>133.209</v>
      </c>
      <c r="M851" s="6" t="str">
        <f>IF(Table13[[#This Row],[Total Price(After Discount)]]&gt;=5000, "High Order", "Low order")</f>
        <v>Low order</v>
      </c>
      <c r="N851" s="2">
        <v>42131</v>
      </c>
      <c r="O851" s="2" t="str">
        <f>TEXT(Table13[[#This Row],[Order Date]],"dddd")</f>
        <v>Thursday</v>
      </c>
      <c r="P851" s="2" t="str">
        <f>TEXT(Table13[[#This Row],[Order Date]],"mmmm")</f>
        <v>May</v>
      </c>
      <c r="Q851" s="2" t="str">
        <f>TEXT(Table13[[#This Row],[Order Date]],"yyyy")</f>
        <v>2015</v>
      </c>
      <c r="R851" s="2" t="str">
        <f>TEXT(Table13[[#This Row],[Order Date]], "mmmm yyyy")</f>
        <v>May 2015</v>
      </c>
      <c r="S851" s="2">
        <v>42134</v>
      </c>
      <c r="T851" s="1" t="s">
        <v>41</v>
      </c>
      <c r="U851" s="1">
        <f>Table13[[#This Row],[Ship Date]]-Table13[[#This Row],[Order Date]]</f>
        <v>3</v>
      </c>
      <c r="V851" s="1" t="str">
        <f>IF(Table13[[#This Row],[Days to Ship]]&lt;=1, "Fast", IF(Table13[[#This Row],[Days to Ship]]&lt;=3, "Meduim", "High"))</f>
        <v>Meduim</v>
      </c>
      <c r="W851" s="1">
        <v>33065</v>
      </c>
      <c r="X851" s="1" t="s">
        <v>32</v>
      </c>
      <c r="Y851" s="1" t="s">
        <v>618</v>
      </c>
      <c r="Z851" s="1" t="s">
        <v>242</v>
      </c>
      <c r="AA851" s="1" t="s">
        <v>2245</v>
      </c>
      <c r="AB851" s="1" t="s">
        <v>58</v>
      </c>
      <c r="AC851" s="1" t="s">
        <v>116</v>
      </c>
      <c r="AD851" s="1" t="s">
        <v>51</v>
      </c>
      <c r="AE851" s="1" t="s">
        <v>53</v>
      </c>
      <c r="AF851" s="1"/>
      <c r="AK851" s="1"/>
    </row>
    <row r="852" spans="1:37" x14ac:dyDescent="0.35">
      <c r="A852" s="1">
        <v>1502</v>
      </c>
      <c r="B852" s="1" t="str">
        <f>VLOOKUP(Table13[[#This Row],[Customer ID]],'Customer Lookup'!A:B,2,)</f>
        <v>Renee Huang</v>
      </c>
      <c r="C852" s="1">
        <v>89194</v>
      </c>
      <c r="D852" s="1" t="str">
        <f>_xlfn.XLOOKUP(Table13[[#This Row],[Product Sub-Category]],'Product Lookup'!A:A,'Product Lookup'!B:B)</f>
        <v>Pens</v>
      </c>
      <c r="E852" s="1">
        <v>11</v>
      </c>
      <c r="F852" s="4">
        <v>5.84</v>
      </c>
      <c r="G852" s="4">
        <f>Table13[[#This Row],[Unit Price]]*Table13[[#This Row],[Quantity ordered]]</f>
        <v>64.239999999999995</v>
      </c>
      <c r="H852" s="1">
        <v>0.05</v>
      </c>
      <c r="I852" s="5">
        <v>0.05</v>
      </c>
      <c r="J8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2" s="6">
        <f>Table13[[#This Row],[Total Price(Before Discount)]]*Table13[[#This Row],[Discount]]</f>
        <v>3.2119999999999997</v>
      </c>
      <c r="L852" s="6">
        <f>Table13[[#This Row],[Total Price(Before Discount)]]-Table13[[#This Row],[Discount Amount]]</f>
        <v>61.027999999999992</v>
      </c>
      <c r="M852" s="6" t="str">
        <f>IF(Table13[[#This Row],[Total Price(After Discount)]]&gt;=5000, "High Order", "Low order")</f>
        <v>Low order</v>
      </c>
      <c r="N852" s="2">
        <v>42184</v>
      </c>
      <c r="O852" s="2" t="str">
        <f>TEXT(Table13[[#This Row],[Order Date]],"dddd")</f>
        <v>Monday</v>
      </c>
      <c r="P852" s="2" t="str">
        <f>TEXT(Table13[[#This Row],[Order Date]],"mmmm")</f>
        <v>June</v>
      </c>
      <c r="Q852" s="2" t="str">
        <f>TEXT(Table13[[#This Row],[Order Date]],"yyyy")</f>
        <v>2015</v>
      </c>
      <c r="R852" s="2" t="str">
        <f>TEXT(Table13[[#This Row],[Order Date]], "mmmm yyyy")</f>
        <v>June 2015</v>
      </c>
      <c r="S852" s="2">
        <v>42188</v>
      </c>
      <c r="T852" s="1" t="s">
        <v>98</v>
      </c>
      <c r="U852" s="1">
        <f>Table13[[#This Row],[Ship Date]]-Table13[[#This Row],[Order Date]]</f>
        <v>4</v>
      </c>
      <c r="V852" s="1" t="str">
        <f>IF(Table13[[#This Row],[Days to Ship]]&lt;=1, "Fast", IF(Table13[[#This Row],[Days to Ship]]&lt;=3, "Meduim", "High"))</f>
        <v>High</v>
      </c>
      <c r="W852" s="1">
        <v>33065</v>
      </c>
      <c r="X852" s="1" t="s">
        <v>22</v>
      </c>
      <c r="Y852" s="1" t="s">
        <v>618</v>
      </c>
      <c r="Z852" s="1" t="s">
        <v>242</v>
      </c>
      <c r="AA852" s="1" t="s">
        <v>2245</v>
      </c>
      <c r="AB852" s="1" t="s">
        <v>58</v>
      </c>
      <c r="AC852" s="1" t="s">
        <v>25</v>
      </c>
      <c r="AD852" s="1" t="s">
        <v>51</v>
      </c>
      <c r="AE852" s="1" t="s">
        <v>26</v>
      </c>
      <c r="AF852" s="1"/>
      <c r="AK852" s="1"/>
    </row>
    <row r="853" spans="1:37" x14ac:dyDescent="0.35">
      <c r="A853" s="1">
        <v>1502</v>
      </c>
      <c r="B853" s="1" t="str">
        <f>VLOOKUP(Table13[[#This Row],[Customer ID]],'Customer Lookup'!A:B,2,)</f>
        <v>Renee Huang</v>
      </c>
      <c r="C853" s="1">
        <v>89194</v>
      </c>
      <c r="D853" s="1" t="str">
        <f>_xlfn.XLOOKUP(Table13[[#This Row],[Product Sub-Category]],'Product Lookup'!A:A,'Product Lookup'!B:B)</f>
        <v>Telephones</v>
      </c>
      <c r="E853" s="1">
        <v>13</v>
      </c>
      <c r="F853" s="4">
        <v>205.99</v>
      </c>
      <c r="G853" s="4">
        <f>Table13[[#This Row],[Unit Price]]*Table13[[#This Row],[Quantity ordered]]</f>
        <v>2677.87</v>
      </c>
      <c r="H853" s="1">
        <v>0.1</v>
      </c>
      <c r="I853" s="5">
        <v>0.1</v>
      </c>
      <c r="J8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53" s="6">
        <f>Table13[[#This Row],[Total Price(Before Discount)]]*Table13[[#This Row],[Discount]]</f>
        <v>267.78699999999998</v>
      </c>
      <c r="L853" s="6">
        <f>Table13[[#This Row],[Total Price(Before Discount)]]-Table13[[#This Row],[Discount Amount]]</f>
        <v>2410.0830000000001</v>
      </c>
      <c r="M853" s="6" t="str">
        <f>IF(Table13[[#This Row],[Total Price(After Discount)]]&gt;=5000, "High Order", "Low order")</f>
        <v>Low order</v>
      </c>
      <c r="N853" s="2">
        <v>42184</v>
      </c>
      <c r="O853" s="2" t="str">
        <f>TEXT(Table13[[#This Row],[Order Date]],"dddd")</f>
        <v>Monday</v>
      </c>
      <c r="P853" s="2" t="str">
        <f>TEXT(Table13[[#This Row],[Order Date]],"mmmm")</f>
        <v>June</v>
      </c>
      <c r="Q853" s="2" t="str">
        <f>TEXT(Table13[[#This Row],[Order Date]],"yyyy")</f>
        <v>2015</v>
      </c>
      <c r="R853" s="2" t="str">
        <f>TEXT(Table13[[#This Row],[Order Date]], "mmmm yyyy")</f>
        <v>June 2015</v>
      </c>
      <c r="S853" s="2">
        <v>42187</v>
      </c>
      <c r="T853" s="1" t="s">
        <v>98</v>
      </c>
      <c r="U853" s="1">
        <f>Table13[[#This Row],[Ship Date]]-Table13[[#This Row],[Order Date]]</f>
        <v>3</v>
      </c>
      <c r="V853" s="1" t="str">
        <f>IF(Table13[[#This Row],[Days to Ship]]&lt;=1, "Fast", IF(Table13[[#This Row],[Days to Ship]]&lt;=3, "Meduim", "High"))</f>
        <v>Meduim</v>
      </c>
      <c r="W853" s="1">
        <v>33065</v>
      </c>
      <c r="X853" s="1" t="s">
        <v>32</v>
      </c>
      <c r="Y853" s="1" t="s">
        <v>618</v>
      </c>
      <c r="Z853" s="1" t="s">
        <v>242</v>
      </c>
      <c r="AA853" s="1" t="s">
        <v>2244</v>
      </c>
      <c r="AB853" s="1" t="s">
        <v>73</v>
      </c>
      <c r="AC853" s="1" t="s">
        <v>2234</v>
      </c>
      <c r="AD853" s="1" t="s">
        <v>51</v>
      </c>
      <c r="AE853" s="1" t="s">
        <v>53</v>
      </c>
      <c r="AF853" s="1"/>
      <c r="AK853" s="1"/>
    </row>
    <row r="854" spans="1:37" x14ac:dyDescent="0.35">
      <c r="A854" s="1">
        <v>1505</v>
      </c>
      <c r="B854" s="1" t="str">
        <f>VLOOKUP(Table13[[#This Row],[Customer ID]],'Customer Lookup'!A:B,2,)</f>
        <v>Kay Schultz</v>
      </c>
      <c r="C854" s="1">
        <v>86181</v>
      </c>
      <c r="D854" s="1" t="str">
        <f>_xlfn.XLOOKUP(Table13[[#This Row],[Product Sub-Category]],'Product Lookup'!A:A,'Product Lookup'!B:B)</f>
        <v>Telephones</v>
      </c>
      <c r="E854" s="1">
        <v>6</v>
      </c>
      <c r="F854" s="4">
        <v>85.99</v>
      </c>
      <c r="G854" s="4">
        <f>Table13[[#This Row],[Unit Price]]*Table13[[#This Row],[Quantity ordered]]</f>
        <v>515.93999999999994</v>
      </c>
      <c r="H854" s="1">
        <v>0.05</v>
      </c>
      <c r="I854" s="5">
        <v>0.05</v>
      </c>
      <c r="J8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4" s="6">
        <f>Table13[[#This Row],[Total Price(Before Discount)]]*Table13[[#This Row],[Discount]]</f>
        <v>25.796999999999997</v>
      </c>
      <c r="L854" s="6">
        <f>Table13[[#This Row],[Total Price(Before Discount)]]-Table13[[#This Row],[Discount Amount]]</f>
        <v>490.14299999999992</v>
      </c>
      <c r="M854" s="6" t="str">
        <f>IF(Table13[[#This Row],[Total Price(After Discount)]]&gt;=5000, "High Order", "Low order")</f>
        <v>Low order</v>
      </c>
      <c r="N854" s="2">
        <v>42168</v>
      </c>
      <c r="O854" s="2" t="str">
        <f>TEXT(Table13[[#This Row],[Order Date]],"dddd")</f>
        <v>Saturday</v>
      </c>
      <c r="P854" s="2" t="str">
        <f>TEXT(Table13[[#This Row],[Order Date]],"mmmm")</f>
        <v>June</v>
      </c>
      <c r="Q854" s="2" t="str">
        <f>TEXT(Table13[[#This Row],[Order Date]],"yyyy")</f>
        <v>2015</v>
      </c>
      <c r="R854" s="2" t="str">
        <f>TEXT(Table13[[#This Row],[Order Date]], "mmmm yyyy")</f>
        <v>June 2015</v>
      </c>
      <c r="S854" s="2">
        <v>42173</v>
      </c>
      <c r="T854" s="1" t="s">
        <v>98</v>
      </c>
      <c r="U854" s="1">
        <f>Table13[[#This Row],[Ship Date]]-Table13[[#This Row],[Order Date]]</f>
        <v>5</v>
      </c>
      <c r="V854" s="1" t="str">
        <f>IF(Table13[[#This Row],[Days to Ship]]&lt;=1, "Fast", IF(Table13[[#This Row],[Days to Ship]]&lt;=3, "Meduim", "High"))</f>
        <v>High</v>
      </c>
      <c r="W854" s="1">
        <v>77840</v>
      </c>
      <c r="X854" s="1" t="s">
        <v>32</v>
      </c>
      <c r="Y854" s="1" t="s">
        <v>619</v>
      </c>
      <c r="Z854" s="1" t="s">
        <v>112</v>
      </c>
      <c r="AA854" s="1" t="s">
        <v>2244</v>
      </c>
      <c r="AB854" s="1" t="s">
        <v>73</v>
      </c>
      <c r="AC854" s="1" t="s">
        <v>2234</v>
      </c>
      <c r="AD854" s="1" t="s">
        <v>51</v>
      </c>
      <c r="AE854" s="1" t="s">
        <v>26</v>
      </c>
      <c r="AF854" s="1"/>
      <c r="AK854" s="1"/>
    </row>
    <row r="855" spans="1:37" x14ac:dyDescent="0.35">
      <c r="A855" s="1">
        <v>1511</v>
      </c>
      <c r="B855" s="1" t="str">
        <f>VLOOKUP(Table13[[#This Row],[Customer ID]],'Customer Lookup'!A:B,2,)</f>
        <v>Joseph Dawson</v>
      </c>
      <c r="C855" s="1">
        <v>90303</v>
      </c>
      <c r="D855" s="1" t="str">
        <f>_xlfn.XLOOKUP(Table13[[#This Row],[Product Sub-Category]],'Product Lookup'!A:A,'Product Lookup'!B:B)</f>
        <v>Binders</v>
      </c>
      <c r="E855" s="1">
        <v>14</v>
      </c>
      <c r="F855" s="4">
        <v>20.98</v>
      </c>
      <c r="G855" s="4">
        <f>Table13[[#This Row],[Unit Price]]*Table13[[#This Row],[Quantity ordered]]</f>
        <v>293.72000000000003</v>
      </c>
      <c r="H855" s="1">
        <v>0.05</v>
      </c>
      <c r="I855" s="5">
        <v>0.05</v>
      </c>
      <c r="J8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5" s="6">
        <f>Table13[[#This Row],[Total Price(Before Discount)]]*Table13[[#This Row],[Discount]]</f>
        <v>14.686000000000002</v>
      </c>
      <c r="L855" s="6">
        <f>Table13[[#This Row],[Total Price(Before Discount)]]-Table13[[#This Row],[Discount Amount]]</f>
        <v>279.03400000000005</v>
      </c>
      <c r="M855" s="6" t="str">
        <f>IF(Table13[[#This Row],[Total Price(After Discount)]]&gt;=5000, "High Order", "Low order")</f>
        <v>Low order</v>
      </c>
      <c r="N855" s="2">
        <v>42177</v>
      </c>
      <c r="O855" s="2" t="str">
        <f>TEXT(Table13[[#This Row],[Order Date]],"dddd")</f>
        <v>Monday</v>
      </c>
      <c r="P855" s="2" t="str">
        <f>TEXT(Table13[[#This Row],[Order Date]],"mmmm")</f>
        <v>June</v>
      </c>
      <c r="Q855" s="2" t="str">
        <f>TEXT(Table13[[#This Row],[Order Date]],"yyyy")</f>
        <v>2015</v>
      </c>
      <c r="R855" s="2" t="str">
        <f>TEXT(Table13[[#This Row],[Order Date]], "mmmm yyyy")</f>
        <v>June 2015</v>
      </c>
      <c r="S855" s="2">
        <v>42179</v>
      </c>
      <c r="T855" s="1" t="s">
        <v>41</v>
      </c>
      <c r="U855" s="1">
        <f>Table13[[#This Row],[Ship Date]]-Table13[[#This Row],[Order Date]]</f>
        <v>2</v>
      </c>
      <c r="V855" s="1" t="str">
        <f>IF(Table13[[#This Row],[Days to Ship]]&lt;=1, "Fast", IF(Table13[[#This Row],[Days to Ship]]&lt;=3, "Meduim", "High"))</f>
        <v>Meduim</v>
      </c>
      <c r="W855" s="1">
        <v>47302</v>
      </c>
      <c r="X855" s="1" t="s">
        <v>32</v>
      </c>
      <c r="Y855" s="1" t="s">
        <v>620</v>
      </c>
      <c r="Z855" s="1" t="s">
        <v>376</v>
      </c>
      <c r="AA855" s="1" t="s">
        <v>2243</v>
      </c>
      <c r="AB855" s="1" t="s">
        <v>58</v>
      </c>
      <c r="AC855" s="1" t="s">
        <v>2236</v>
      </c>
      <c r="AD855" s="1" t="s">
        <v>81</v>
      </c>
      <c r="AE855" s="1" t="s">
        <v>53</v>
      </c>
      <c r="AF855" s="1"/>
      <c r="AK855" s="1"/>
    </row>
    <row r="856" spans="1:37" x14ac:dyDescent="0.35">
      <c r="A856" s="1">
        <v>1519</v>
      </c>
      <c r="B856" s="1" t="str">
        <f>VLOOKUP(Table13[[#This Row],[Customer ID]],'Customer Lookup'!A:B,2,)</f>
        <v>Randall Boykin</v>
      </c>
      <c r="C856" s="1">
        <v>89957</v>
      </c>
      <c r="D856" s="1" t="str">
        <f>_xlfn.XLOOKUP(Table13[[#This Row],[Product Sub-Category]],'Product Lookup'!A:A,'Product Lookup'!B:B)</f>
        <v>Paper</v>
      </c>
      <c r="E856" s="1">
        <v>19</v>
      </c>
      <c r="F856" s="4">
        <v>55.48</v>
      </c>
      <c r="G856" s="4">
        <f>Table13[[#This Row],[Unit Price]]*Table13[[#This Row],[Quantity ordered]]</f>
        <v>1054.1199999999999</v>
      </c>
      <c r="H856" s="1">
        <v>0.05</v>
      </c>
      <c r="I856" s="5">
        <v>0.05</v>
      </c>
      <c r="J8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6" s="6">
        <f>Table13[[#This Row],[Total Price(Before Discount)]]*Table13[[#This Row],[Discount]]</f>
        <v>52.705999999999996</v>
      </c>
      <c r="L856" s="6">
        <f>Table13[[#This Row],[Total Price(Before Discount)]]-Table13[[#This Row],[Discount Amount]]</f>
        <v>1001.4139999999999</v>
      </c>
      <c r="M856" s="6" t="str">
        <f>IF(Table13[[#This Row],[Total Price(After Discount)]]&gt;=5000, "High Order", "Low order")</f>
        <v>Low order</v>
      </c>
      <c r="N856" s="2">
        <v>42169</v>
      </c>
      <c r="O856" s="2" t="str">
        <f>TEXT(Table13[[#This Row],[Order Date]],"dddd")</f>
        <v>Sunday</v>
      </c>
      <c r="P856" s="2" t="str">
        <f>TEXT(Table13[[#This Row],[Order Date]],"mmmm")</f>
        <v>June</v>
      </c>
      <c r="Q856" s="2" t="str">
        <f>TEXT(Table13[[#This Row],[Order Date]],"yyyy")</f>
        <v>2015</v>
      </c>
      <c r="R856" s="2" t="str">
        <f>TEXT(Table13[[#This Row],[Order Date]], "mmmm yyyy")</f>
        <v>June 2015</v>
      </c>
      <c r="S856" s="2">
        <v>42169</v>
      </c>
      <c r="T856" s="1" t="s">
        <v>41</v>
      </c>
      <c r="U856" s="1">
        <f>Table13[[#This Row],[Ship Date]]-Table13[[#This Row],[Order Date]]</f>
        <v>0</v>
      </c>
      <c r="V856" s="1" t="str">
        <f>IF(Table13[[#This Row],[Days to Ship]]&lt;=1, "Fast", IF(Table13[[#This Row],[Days to Ship]]&lt;=3, "Meduim", "High"))</f>
        <v>Fast</v>
      </c>
      <c r="W856" s="1">
        <v>4210</v>
      </c>
      <c r="X856" s="1" t="s">
        <v>32</v>
      </c>
      <c r="Y856" s="1" t="s">
        <v>308</v>
      </c>
      <c r="Z856" s="1" t="s">
        <v>147</v>
      </c>
      <c r="AA856" s="1" t="s">
        <v>2244</v>
      </c>
      <c r="AB856" s="1" t="s">
        <v>58</v>
      </c>
      <c r="AC856" s="1" t="s">
        <v>83</v>
      </c>
      <c r="AD856" s="1" t="s">
        <v>104</v>
      </c>
      <c r="AE856" s="1" t="s">
        <v>53</v>
      </c>
      <c r="AF856" s="1"/>
      <c r="AK856" s="1"/>
    </row>
    <row r="857" spans="1:37" x14ac:dyDescent="0.35">
      <c r="A857" s="1">
        <v>1522</v>
      </c>
      <c r="B857" s="1" t="str">
        <f>VLOOKUP(Table13[[#This Row],[Customer ID]],'Customer Lookup'!A:B,2,)</f>
        <v>Earl Watts</v>
      </c>
      <c r="C857" s="1">
        <v>89957</v>
      </c>
      <c r="D857" s="1" t="str">
        <f>_xlfn.XLOOKUP(Table13[[#This Row],[Product Sub-Category]],'Product Lookup'!A:A,'Product Lookup'!B:B)</f>
        <v>Chairs</v>
      </c>
      <c r="E857" s="1">
        <v>17</v>
      </c>
      <c r="F857" s="4">
        <v>122.99</v>
      </c>
      <c r="G857" s="4">
        <f>Table13[[#This Row],[Unit Price]]*Table13[[#This Row],[Quantity ordered]]</f>
        <v>2090.83</v>
      </c>
      <c r="H857" s="1">
        <v>0.1</v>
      </c>
      <c r="I857" s="5">
        <v>0.1</v>
      </c>
      <c r="J8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57" s="6">
        <f>Table13[[#This Row],[Total Price(Before Discount)]]*Table13[[#This Row],[Discount]]</f>
        <v>209.083</v>
      </c>
      <c r="L857" s="6">
        <f>Table13[[#This Row],[Total Price(Before Discount)]]-Table13[[#This Row],[Discount Amount]]</f>
        <v>1881.7469999999998</v>
      </c>
      <c r="M857" s="6" t="str">
        <f>IF(Table13[[#This Row],[Total Price(After Discount)]]&gt;=5000, "High Order", "Low order")</f>
        <v>Low order</v>
      </c>
      <c r="N857" s="2">
        <v>42169</v>
      </c>
      <c r="O857" s="2" t="str">
        <f>TEXT(Table13[[#This Row],[Order Date]],"dddd")</f>
        <v>Sunday</v>
      </c>
      <c r="P857" s="2" t="str">
        <f>TEXT(Table13[[#This Row],[Order Date]],"mmmm")</f>
        <v>June</v>
      </c>
      <c r="Q857" s="2" t="str">
        <f>TEXT(Table13[[#This Row],[Order Date]],"yyyy")</f>
        <v>2015</v>
      </c>
      <c r="R857" s="2" t="str">
        <f>TEXT(Table13[[#This Row],[Order Date]], "mmmm yyyy")</f>
        <v>June 2015</v>
      </c>
      <c r="S857" s="2">
        <v>42170</v>
      </c>
      <c r="T857" s="1" t="s">
        <v>41</v>
      </c>
      <c r="U857" s="1">
        <f>Table13[[#This Row],[Ship Date]]-Table13[[#This Row],[Order Date]]</f>
        <v>1</v>
      </c>
      <c r="V857" s="1" t="str">
        <f>IF(Table13[[#This Row],[Days to Ship]]&lt;=1, "Fast", IF(Table13[[#This Row],[Days to Ship]]&lt;=3, "Meduim", "High"))</f>
        <v>Fast</v>
      </c>
      <c r="W857" s="1">
        <v>55305</v>
      </c>
      <c r="X857" s="1" t="s">
        <v>22</v>
      </c>
      <c r="Y857" s="1" t="s">
        <v>621</v>
      </c>
      <c r="Z857" s="1" t="s">
        <v>55</v>
      </c>
      <c r="AA857" s="1" t="s">
        <v>2245</v>
      </c>
      <c r="AB857" s="1" t="s">
        <v>34</v>
      </c>
      <c r="AC857" s="1" t="s">
        <v>35</v>
      </c>
      <c r="AD857" s="1" t="s">
        <v>104</v>
      </c>
      <c r="AE857" s="1" t="s">
        <v>36</v>
      </c>
      <c r="AF857" s="1"/>
      <c r="AK857" s="1"/>
    </row>
    <row r="858" spans="1:37" x14ac:dyDescent="0.35">
      <c r="A858" s="1">
        <v>1526</v>
      </c>
      <c r="B858" s="1" t="str">
        <f>VLOOKUP(Table13[[#This Row],[Customer ID]],'Customer Lookup'!A:B,2,)</f>
        <v>Larry Hall</v>
      </c>
      <c r="C858" s="1">
        <v>86812</v>
      </c>
      <c r="D858" s="1" t="str">
        <f>_xlfn.XLOOKUP(Table13[[#This Row],[Product Sub-Category]],'Product Lookup'!A:A,'Product Lookup'!B:B)</f>
        <v>Paper</v>
      </c>
      <c r="E858" s="1">
        <v>10</v>
      </c>
      <c r="F858" s="4">
        <v>11.34</v>
      </c>
      <c r="G858" s="4">
        <f>Table13[[#This Row],[Unit Price]]*Table13[[#This Row],[Quantity ordered]]</f>
        <v>113.4</v>
      </c>
      <c r="H858" s="1">
        <v>0.05</v>
      </c>
      <c r="I858" s="5">
        <v>0.05</v>
      </c>
      <c r="J8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8" s="6">
        <f>Table13[[#This Row],[Total Price(Before Discount)]]*Table13[[#This Row],[Discount]]</f>
        <v>5.6700000000000008</v>
      </c>
      <c r="L858" s="6">
        <f>Table13[[#This Row],[Total Price(Before Discount)]]-Table13[[#This Row],[Discount Amount]]</f>
        <v>107.73</v>
      </c>
      <c r="M858" s="6" t="str">
        <f>IF(Table13[[#This Row],[Total Price(After Discount)]]&gt;=5000, "High Order", "Low order")</f>
        <v>Low order</v>
      </c>
      <c r="N858" s="2">
        <v>42045</v>
      </c>
      <c r="O858" s="2" t="str">
        <f>TEXT(Table13[[#This Row],[Order Date]],"dddd")</f>
        <v>Tuesday</v>
      </c>
      <c r="P858" s="2" t="str">
        <f>TEXT(Table13[[#This Row],[Order Date]],"mmmm")</f>
        <v>February</v>
      </c>
      <c r="Q858" s="2" t="str">
        <f>TEXT(Table13[[#This Row],[Order Date]],"yyyy")</f>
        <v>2015</v>
      </c>
      <c r="R858" s="2" t="str">
        <f>TEXT(Table13[[#This Row],[Order Date]], "mmmm yyyy")</f>
        <v>February 2015</v>
      </c>
      <c r="S858" s="2">
        <v>42046</v>
      </c>
      <c r="T858" s="1" t="s">
        <v>21</v>
      </c>
      <c r="U858" s="1">
        <f>Table13[[#This Row],[Ship Date]]-Table13[[#This Row],[Order Date]]</f>
        <v>1</v>
      </c>
      <c r="V858" s="1" t="str">
        <f>IF(Table13[[#This Row],[Days to Ship]]&lt;=1, "Fast", IF(Table13[[#This Row],[Days to Ship]]&lt;=3, "Meduim", "High"))</f>
        <v>Fast</v>
      </c>
      <c r="W858" s="1">
        <v>35211</v>
      </c>
      <c r="X858" s="1" t="s">
        <v>32</v>
      </c>
      <c r="Y858" s="1" t="s">
        <v>622</v>
      </c>
      <c r="Z858" s="1" t="s">
        <v>542</v>
      </c>
      <c r="AA858" s="1" t="s">
        <v>2245</v>
      </c>
      <c r="AB858" s="1" t="s">
        <v>58</v>
      </c>
      <c r="AC858" s="1" t="s">
        <v>83</v>
      </c>
      <c r="AD858" s="1" t="s">
        <v>42</v>
      </c>
      <c r="AE858" s="1" t="s">
        <v>53</v>
      </c>
      <c r="AF858" s="1"/>
      <c r="AK858" s="1"/>
    </row>
    <row r="859" spans="1:37" x14ac:dyDescent="0.35">
      <c r="A859" s="1">
        <v>1527</v>
      </c>
      <c r="B859" s="1" t="str">
        <f>VLOOKUP(Table13[[#This Row],[Customer ID]],'Customer Lookup'!A:B,2,)</f>
        <v>Neil Parker</v>
      </c>
      <c r="C859" s="1">
        <v>86813</v>
      </c>
      <c r="D859" s="1" t="str">
        <f>_xlfn.XLOOKUP(Table13[[#This Row],[Product Sub-Category]],'Product Lookup'!A:A,'Product Lookup'!B:B)</f>
        <v>Pens</v>
      </c>
      <c r="E859" s="1">
        <v>5</v>
      </c>
      <c r="F859" s="4">
        <v>30.98</v>
      </c>
      <c r="G859" s="4">
        <f>Table13[[#This Row],[Unit Price]]*Table13[[#This Row],[Quantity ordered]]</f>
        <v>154.9</v>
      </c>
      <c r="H859" s="1">
        <v>0.05</v>
      </c>
      <c r="I859" s="5">
        <v>0.05</v>
      </c>
      <c r="J8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9" s="6">
        <f>Table13[[#This Row],[Total Price(Before Discount)]]*Table13[[#This Row],[Discount]]</f>
        <v>7.745000000000001</v>
      </c>
      <c r="L859" s="6">
        <f>Table13[[#This Row],[Total Price(Before Discount)]]-Table13[[#This Row],[Discount Amount]]</f>
        <v>147.155</v>
      </c>
      <c r="M859" s="6" t="str">
        <f>IF(Table13[[#This Row],[Total Price(After Discount)]]&gt;=5000, "High Order", "Low order")</f>
        <v>Low order</v>
      </c>
      <c r="N859" s="2">
        <v>42013</v>
      </c>
      <c r="O859" s="2" t="str">
        <f>TEXT(Table13[[#This Row],[Order Date]],"dddd")</f>
        <v>Friday</v>
      </c>
      <c r="P859" s="2" t="str">
        <f>TEXT(Table13[[#This Row],[Order Date]],"mmmm")</f>
        <v>January</v>
      </c>
      <c r="Q859" s="2" t="str">
        <f>TEXT(Table13[[#This Row],[Order Date]],"yyyy")</f>
        <v>2015</v>
      </c>
      <c r="R859" s="2" t="str">
        <f>TEXT(Table13[[#This Row],[Order Date]], "mmmm yyyy")</f>
        <v>January 2015</v>
      </c>
      <c r="S859" s="2">
        <v>42015</v>
      </c>
      <c r="T859" s="1" t="s">
        <v>41</v>
      </c>
      <c r="U859" s="1">
        <f>Table13[[#This Row],[Ship Date]]-Table13[[#This Row],[Order Date]]</f>
        <v>2</v>
      </c>
      <c r="V859" s="1" t="str">
        <f>IF(Table13[[#This Row],[Days to Ship]]&lt;=1, "Fast", IF(Table13[[#This Row],[Days to Ship]]&lt;=3, "Meduim", "High"))</f>
        <v>Meduim</v>
      </c>
      <c r="W859" s="1">
        <v>35601</v>
      </c>
      <c r="X859" s="1" t="s">
        <v>22</v>
      </c>
      <c r="Y859" s="1" t="s">
        <v>623</v>
      </c>
      <c r="Z859" s="1" t="s">
        <v>542</v>
      </c>
      <c r="AA859" s="1" t="s">
        <v>2245</v>
      </c>
      <c r="AB859" s="1" t="s">
        <v>58</v>
      </c>
      <c r="AC859" s="1" t="s">
        <v>25</v>
      </c>
      <c r="AD859" s="1" t="s">
        <v>51</v>
      </c>
      <c r="AE859" s="1" t="s">
        <v>44</v>
      </c>
      <c r="AF859" s="1"/>
      <c r="AK859" s="1"/>
    </row>
    <row r="860" spans="1:37" x14ac:dyDescent="0.35">
      <c r="A860" s="1">
        <v>1527</v>
      </c>
      <c r="B860" s="1" t="str">
        <f>VLOOKUP(Table13[[#This Row],[Customer ID]],'Customer Lookup'!A:B,2,)</f>
        <v>Neil Parker</v>
      </c>
      <c r="C860" s="1">
        <v>86814</v>
      </c>
      <c r="D860" s="1" t="str">
        <f>_xlfn.XLOOKUP(Table13[[#This Row],[Product Sub-Category]],'Product Lookup'!A:A,'Product Lookup'!B:B)</f>
        <v>Telephones</v>
      </c>
      <c r="E860" s="1">
        <v>23</v>
      </c>
      <c r="F860" s="4">
        <v>65.989999999999995</v>
      </c>
      <c r="G860" s="4">
        <f>Table13[[#This Row],[Unit Price]]*Table13[[#This Row],[Quantity ordered]]</f>
        <v>1517.77</v>
      </c>
      <c r="H860" s="1">
        <v>0.05</v>
      </c>
      <c r="I860" s="5">
        <v>0.05</v>
      </c>
      <c r="J8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0" s="6">
        <f>Table13[[#This Row],[Total Price(Before Discount)]]*Table13[[#This Row],[Discount]]</f>
        <v>75.888500000000008</v>
      </c>
      <c r="L860" s="6">
        <f>Table13[[#This Row],[Total Price(Before Discount)]]-Table13[[#This Row],[Discount Amount]]</f>
        <v>1441.8815</v>
      </c>
      <c r="M860" s="6" t="str">
        <f>IF(Table13[[#This Row],[Total Price(After Discount)]]&gt;=5000, "High Order", "Low order")</f>
        <v>Low order</v>
      </c>
      <c r="N860" s="2">
        <v>42093</v>
      </c>
      <c r="O860" s="2" t="str">
        <f>TEXT(Table13[[#This Row],[Order Date]],"dddd")</f>
        <v>Monday</v>
      </c>
      <c r="P860" s="2" t="str">
        <f>TEXT(Table13[[#This Row],[Order Date]],"mmmm")</f>
        <v>March</v>
      </c>
      <c r="Q860" s="2" t="str">
        <f>TEXT(Table13[[#This Row],[Order Date]],"yyyy")</f>
        <v>2015</v>
      </c>
      <c r="R860" s="2" t="str">
        <f>TEXT(Table13[[#This Row],[Order Date]], "mmmm yyyy")</f>
        <v>March 2015</v>
      </c>
      <c r="S860" s="2">
        <v>42103</v>
      </c>
      <c r="T860" s="1" t="s">
        <v>98</v>
      </c>
      <c r="U860" s="1">
        <f>Table13[[#This Row],[Ship Date]]-Table13[[#This Row],[Order Date]]</f>
        <v>10</v>
      </c>
      <c r="V860" s="1" t="str">
        <f>IF(Table13[[#This Row],[Days to Ship]]&lt;=1, "Fast", IF(Table13[[#This Row],[Days to Ship]]&lt;=3, "Meduim", "High"))</f>
        <v>High</v>
      </c>
      <c r="W860" s="1">
        <v>35601</v>
      </c>
      <c r="X860" s="1" t="s">
        <v>32</v>
      </c>
      <c r="Y860" s="1" t="s">
        <v>623</v>
      </c>
      <c r="Z860" s="1" t="s">
        <v>542</v>
      </c>
      <c r="AA860" s="1" t="s">
        <v>2245</v>
      </c>
      <c r="AB860" s="1" t="s">
        <v>73</v>
      </c>
      <c r="AC860" s="1" t="s">
        <v>2234</v>
      </c>
      <c r="AD860" s="1" t="s">
        <v>42</v>
      </c>
      <c r="AE860" s="1" t="s">
        <v>53</v>
      </c>
      <c r="AF860" s="1"/>
      <c r="AK860" s="1"/>
    </row>
    <row r="861" spans="1:37" x14ac:dyDescent="0.35">
      <c r="A861" s="1">
        <v>1527</v>
      </c>
      <c r="B861" s="1" t="str">
        <f>VLOOKUP(Table13[[#This Row],[Customer ID]],'Customer Lookup'!A:B,2,)</f>
        <v>Neil Parker</v>
      </c>
      <c r="C861" s="1">
        <v>86815</v>
      </c>
      <c r="D861" s="1" t="str">
        <f>_xlfn.XLOOKUP(Table13[[#This Row],[Product Sub-Category]],'Product Lookup'!A:A,'Product Lookup'!B:B)</f>
        <v>Computer Peripherals</v>
      </c>
      <c r="E861" s="1">
        <v>28</v>
      </c>
      <c r="F861" s="4">
        <v>50.98</v>
      </c>
      <c r="G861" s="4">
        <f>Table13[[#This Row],[Unit Price]]*Table13[[#This Row],[Quantity ordered]]</f>
        <v>1427.4399999999998</v>
      </c>
      <c r="H861" s="1">
        <v>0.05</v>
      </c>
      <c r="I861" s="5">
        <v>0.05</v>
      </c>
      <c r="J8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1" s="6">
        <f>Table13[[#This Row],[Total Price(Before Discount)]]*Table13[[#This Row],[Discount]]</f>
        <v>71.372</v>
      </c>
      <c r="L861" s="6">
        <f>Table13[[#This Row],[Total Price(Before Discount)]]-Table13[[#This Row],[Discount Amount]]</f>
        <v>1356.0679999999998</v>
      </c>
      <c r="M861" s="6" t="str">
        <f>IF(Table13[[#This Row],[Total Price(After Discount)]]&gt;=5000, "High Order", "Low order")</f>
        <v>Low order</v>
      </c>
      <c r="N861" s="2">
        <v>42145</v>
      </c>
      <c r="O861" s="2" t="str">
        <f>TEXT(Table13[[#This Row],[Order Date]],"dddd")</f>
        <v>Thursday</v>
      </c>
      <c r="P861" s="2" t="str">
        <f>TEXT(Table13[[#This Row],[Order Date]],"mmmm")</f>
        <v>May</v>
      </c>
      <c r="Q861" s="2" t="str">
        <f>TEXT(Table13[[#This Row],[Order Date]],"yyyy")</f>
        <v>2015</v>
      </c>
      <c r="R861" s="2" t="str">
        <f>TEXT(Table13[[#This Row],[Order Date]], "mmmm yyyy")</f>
        <v>May 2015</v>
      </c>
      <c r="S861" s="2">
        <v>42152</v>
      </c>
      <c r="T861" s="1" t="s">
        <v>98</v>
      </c>
      <c r="U861" s="1">
        <f>Table13[[#This Row],[Ship Date]]-Table13[[#This Row],[Order Date]]</f>
        <v>7</v>
      </c>
      <c r="V861" s="1" t="str">
        <f>IF(Table13[[#This Row],[Days to Ship]]&lt;=1, "Fast", IF(Table13[[#This Row],[Days to Ship]]&lt;=3, "Meduim", "High"))</f>
        <v>High</v>
      </c>
      <c r="W861" s="1">
        <v>35601</v>
      </c>
      <c r="X861" s="1" t="s">
        <v>32</v>
      </c>
      <c r="Y861" s="1" t="s">
        <v>623</v>
      </c>
      <c r="Z861" s="1" t="s">
        <v>542</v>
      </c>
      <c r="AA861" s="1" t="s">
        <v>2245</v>
      </c>
      <c r="AB861" s="1" t="s">
        <v>73</v>
      </c>
      <c r="AC861" s="1" t="s">
        <v>144</v>
      </c>
      <c r="AD861" s="1" t="s">
        <v>42</v>
      </c>
      <c r="AE861" s="1" t="s">
        <v>53</v>
      </c>
      <c r="AF861" s="1"/>
      <c r="AK861" s="1"/>
    </row>
    <row r="862" spans="1:37" x14ac:dyDescent="0.35">
      <c r="A862" s="1">
        <v>1528</v>
      </c>
      <c r="B862" s="1" t="str">
        <f>VLOOKUP(Table13[[#This Row],[Customer ID]],'Customer Lookup'!A:B,2,)</f>
        <v>Brad Stark</v>
      </c>
      <c r="C862" s="1">
        <v>86813</v>
      </c>
      <c r="D862" s="1" t="str">
        <f>_xlfn.XLOOKUP(Table13[[#This Row],[Product Sub-Category]],'Product Lookup'!A:A,'Product Lookup'!B:B)</f>
        <v>Binders</v>
      </c>
      <c r="E862" s="1">
        <v>9</v>
      </c>
      <c r="F862" s="4">
        <v>525.98</v>
      </c>
      <c r="G862" s="4">
        <f>Table13[[#This Row],[Unit Price]]*Table13[[#This Row],[Quantity ordered]]</f>
        <v>4733.82</v>
      </c>
      <c r="H862" s="1">
        <v>0.1</v>
      </c>
      <c r="I862" s="5">
        <v>0.1</v>
      </c>
      <c r="J8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62" s="6">
        <f>Table13[[#This Row],[Total Price(Before Discount)]]*Table13[[#This Row],[Discount]]</f>
        <v>473.38200000000001</v>
      </c>
      <c r="L862" s="6">
        <f>Table13[[#This Row],[Total Price(Before Discount)]]-Table13[[#This Row],[Discount Amount]]</f>
        <v>4260.4380000000001</v>
      </c>
      <c r="M862" s="6" t="str">
        <f>IF(Table13[[#This Row],[Total Price(After Discount)]]&gt;=5000, "High Order", "Low order")</f>
        <v>Low order</v>
      </c>
      <c r="N862" s="2">
        <v>42013</v>
      </c>
      <c r="O862" s="2" t="str">
        <f>TEXT(Table13[[#This Row],[Order Date]],"dddd")</f>
        <v>Friday</v>
      </c>
      <c r="P862" s="2" t="str">
        <f>TEXT(Table13[[#This Row],[Order Date]],"mmmm")</f>
        <v>January</v>
      </c>
      <c r="Q862" s="2" t="str">
        <f>TEXT(Table13[[#This Row],[Order Date]],"yyyy")</f>
        <v>2015</v>
      </c>
      <c r="R862" s="2" t="str">
        <f>TEXT(Table13[[#This Row],[Order Date]], "mmmm yyyy")</f>
        <v>January 2015</v>
      </c>
      <c r="S862" s="2">
        <v>42015</v>
      </c>
      <c r="T862" s="1" t="s">
        <v>41</v>
      </c>
      <c r="U862" s="1">
        <f>Table13[[#This Row],[Ship Date]]-Table13[[#This Row],[Order Date]]</f>
        <v>2</v>
      </c>
      <c r="V862" s="1" t="str">
        <f>IF(Table13[[#This Row],[Days to Ship]]&lt;=1, "Fast", IF(Table13[[#This Row],[Days to Ship]]&lt;=3, "Meduim", "High"))</f>
        <v>Meduim</v>
      </c>
      <c r="W862" s="1">
        <v>27288</v>
      </c>
      <c r="X862" s="1" t="s">
        <v>32</v>
      </c>
      <c r="Y862" s="1" t="s">
        <v>624</v>
      </c>
      <c r="Z862" s="1" t="s">
        <v>225</v>
      </c>
      <c r="AA862" s="1" t="s">
        <v>2245</v>
      </c>
      <c r="AB862" s="1" t="s">
        <v>58</v>
      </c>
      <c r="AC862" s="1" t="s">
        <v>2236</v>
      </c>
      <c r="AD862" s="1" t="s">
        <v>51</v>
      </c>
      <c r="AE862" s="1" t="s">
        <v>53</v>
      </c>
      <c r="AF862" s="1"/>
      <c r="AK862" s="1"/>
    </row>
    <row r="863" spans="1:37" x14ac:dyDescent="0.35">
      <c r="A863" s="1">
        <v>1531</v>
      </c>
      <c r="B863" s="1" t="str">
        <f>VLOOKUP(Table13[[#This Row],[Customer ID]],'Customer Lookup'!A:B,2,)</f>
        <v>Jon Ayers</v>
      </c>
      <c r="C863" s="1">
        <v>88852</v>
      </c>
      <c r="D863" s="1" t="str">
        <f>_xlfn.XLOOKUP(Table13[[#This Row],[Product Sub-Category]],'Product Lookup'!A:A,'Product Lookup'!B:B)</f>
        <v>Labels</v>
      </c>
      <c r="E863" s="1">
        <v>6</v>
      </c>
      <c r="F863" s="4">
        <v>4.91</v>
      </c>
      <c r="G863" s="4">
        <f>Table13[[#This Row],[Unit Price]]*Table13[[#This Row],[Quantity ordered]]</f>
        <v>29.46</v>
      </c>
      <c r="H863" s="1">
        <v>0.05</v>
      </c>
      <c r="I863" s="5">
        <v>0.05</v>
      </c>
      <c r="J8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3" s="6">
        <f>Table13[[#This Row],[Total Price(Before Discount)]]*Table13[[#This Row],[Discount]]</f>
        <v>1.4730000000000001</v>
      </c>
      <c r="L863" s="6">
        <f>Table13[[#This Row],[Total Price(Before Discount)]]-Table13[[#This Row],[Discount Amount]]</f>
        <v>27.987000000000002</v>
      </c>
      <c r="M863" s="6" t="str">
        <f>IF(Table13[[#This Row],[Total Price(After Discount)]]&gt;=5000, "High Order", "Low order")</f>
        <v>Low order</v>
      </c>
      <c r="N863" s="2">
        <v>42021</v>
      </c>
      <c r="O863" s="2" t="str">
        <f>TEXT(Table13[[#This Row],[Order Date]],"dddd")</f>
        <v>Saturday</v>
      </c>
      <c r="P863" s="2" t="str">
        <f>TEXT(Table13[[#This Row],[Order Date]],"mmmm")</f>
        <v>January</v>
      </c>
      <c r="Q863" s="2" t="str">
        <f>TEXT(Table13[[#This Row],[Order Date]],"yyyy")</f>
        <v>2015</v>
      </c>
      <c r="R863" s="2" t="str">
        <f>TEXT(Table13[[#This Row],[Order Date]], "mmmm yyyy")</f>
        <v>January 2015</v>
      </c>
      <c r="S863" s="2">
        <v>42022</v>
      </c>
      <c r="T863" s="1" t="s">
        <v>41</v>
      </c>
      <c r="U863" s="1">
        <f>Table13[[#This Row],[Ship Date]]-Table13[[#This Row],[Order Date]]</f>
        <v>1</v>
      </c>
      <c r="V863" s="1" t="str">
        <f>IF(Table13[[#This Row],[Days to Ship]]&lt;=1, "Fast", IF(Table13[[#This Row],[Days to Ship]]&lt;=3, "Meduim", "High"))</f>
        <v>Fast</v>
      </c>
      <c r="W863" s="1">
        <v>32137</v>
      </c>
      <c r="X863" s="1" t="s">
        <v>32</v>
      </c>
      <c r="Y863" s="1" t="s">
        <v>625</v>
      </c>
      <c r="Z863" s="1" t="s">
        <v>242</v>
      </c>
      <c r="AA863" s="1" t="s">
        <v>2244</v>
      </c>
      <c r="AB863" s="1" t="s">
        <v>58</v>
      </c>
      <c r="AC863" s="1" t="s">
        <v>116</v>
      </c>
      <c r="AD863" s="1" t="s">
        <v>104</v>
      </c>
      <c r="AE863" s="1" t="s">
        <v>53</v>
      </c>
      <c r="AF863" s="1"/>
      <c r="AK863" s="1"/>
    </row>
    <row r="864" spans="1:37" x14ac:dyDescent="0.35">
      <c r="A864" s="1">
        <v>1533</v>
      </c>
      <c r="B864" s="1" t="str">
        <f>VLOOKUP(Table13[[#This Row],[Customer ID]],'Customer Lookup'!A:B,2,)</f>
        <v>Nicole Reid</v>
      </c>
      <c r="C864" s="1">
        <v>91328</v>
      </c>
      <c r="D864" s="1" t="str">
        <f>_xlfn.XLOOKUP(Table13[[#This Row],[Product Sub-Category]],'Product Lookup'!A:A,'Product Lookup'!B:B)</f>
        <v>Computer Peripherals</v>
      </c>
      <c r="E864" s="1">
        <v>14</v>
      </c>
      <c r="F864" s="4">
        <v>4.8899999999999997</v>
      </c>
      <c r="G864" s="4">
        <f>Table13[[#This Row],[Unit Price]]*Table13[[#This Row],[Quantity ordered]]</f>
        <v>68.459999999999994</v>
      </c>
      <c r="H864" s="1">
        <v>0.05</v>
      </c>
      <c r="I864" s="5">
        <v>0.05</v>
      </c>
      <c r="J8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4" s="6">
        <f>Table13[[#This Row],[Total Price(Before Discount)]]*Table13[[#This Row],[Discount]]</f>
        <v>3.423</v>
      </c>
      <c r="L864" s="6">
        <f>Table13[[#This Row],[Total Price(Before Discount)]]-Table13[[#This Row],[Discount Amount]]</f>
        <v>65.036999999999992</v>
      </c>
      <c r="M864" s="6" t="str">
        <f>IF(Table13[[#This Row],[Total Price(After Discount)]]&gt;=5000, "High Order", "Low order")</f>
        <v>Low order</v>
      </c>
      <c r="N864" s="2">
        <v>42041</v>
      </c>
      <c r="O864" s="2" t="str">
        <f>TEXT(Table13[[#This Row],[Order Date]],"dddd")</f>
        <v>Friday</v>
      </c>
      <c r="P864" s="2" t="str">
        <f>TEXT(Table13[[#This Row],[Order Date]],"mmmm")</f>
        <v>February</v>
      </c>
      <c r="Q864" s="2" t="str">
        <f>TEXT(Table13[[#This Row],[Order Date]],"yyyy")</f>
        <v>2015</v>
      </c>
      <c r="R864" s="2" t="str">
        <f>TEXT(Table13[[#This Row],[Order Date]], "mmmm yyyy")</f>
        <v>February 2015</v>
      </c>
      <c r="S864" s="2">
        <v>42042</v>
      </c>
      <c r="T864" s="1" t="s">
        <v>21</v>
      </c>
      <c r="U864" s="1">
        <f>Table13[[#This Row],[Ship Date]]-Table13[[#This Row],[Order Date]]</f>
        <v>1</v>
      </c>
      <c r="V864" s="1" t="str">
        <f>IF(Table13[[#This Row],[Days to Ship]]&lt;=1, "Fast", IF(Table13[[#This Row],[Days to Ship]]&lt;=3, "Meduim", "High"))</f>
        <v>Fast</v>
      </c>
      <c r="W864" s="1">
        <v>63130</v>
      </c>
      <c r="X864" s="1" t="s">
        <v>32</v>
      </c>
      <c r="Y864" s="1" t="s">
        <v>626</v>
      </c>
      <c r="Z864" s="1" t="s">
        <v>306</v>
      </c>
      <c r="AA864" s="1" t="s">
        <v>2244</v>
      </c>
      <c r="AB864" s="1" t="s">
        <v>73</v>
      </c>
      <c r="AC864" s="1" t="s">
        <v>144</v>
      </c>
      <c r="AD864" s="1" t="s">
        <v>81</v>
      </c>
      <c r="AE864" s="1" t="s">
        <v>44</v>
      </c>
      <c r="AF864" s="1"/>
      <c r="AK864" s="1"/>
    </row>
    <row r="865" spans="1:37" x14ac:dyDescent="0.35">
      <c r="A865" s="1">
        <v>1533</v>
      </c>
      <c r="B865" s="1" t="str">
        <f>VLOOKUP(Table13[[#This Row],[Customer ID]],'Customer Lookup'!A:B,2,)</f>
        <v>Nicole Reid</v>
      </c>
      <c r="C865" s="1">
        <v>91328</v>
      </c>
      <c r="D865" s="1" t="str">
        <f>_xlfn.XLOOKUP(Table13[[#This Row],[Product Sub-Category]],'Product Lookup'!A:A,'Product Lookup'!B:B)</f>
        <v>Paper</v>
      </c>
      <c r="E865" s="1">
        <v>5</v>
      </c>
      <c r="F865" s="4">
        <v>10.06</v>
      </c>
      <c r="G865" s="4">
        <f>Table13[[#This Row],[Unit Price]]*Table13[[#This Row],[Quantity ordered]]</f>
        <v>50.300000000000004</v>
      </c>
      <c r="H865" s="1">
        <v>0.05</v>
      </c>
      <c r="I865" s="5">
        <v>0.05</v>
      </c>
      <c r="J8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5" s="6">
        <f>Table13[[#This Row],[Total Price(Before Discount)]]*Table13[[#This Row],[Discount]]</f>
        <v>2.5150000000000006</v>
      </c>
      <c r="L865" s="6">
        <f>Table13[[#This Row],[Total Price(Before Discount)]]-Table13[[#This Row],[Discount Amount]]</f>
        <v>47.785000000000004</v>
      </c>
      <c r="M865" s="6" t="str">
        <f>IF(Table13[[#This Row],[Total Price(After Discount)]]&gt;=5000, "High Order", "Low order")</f>
        <v>Low order</v>
      </c>
      <c r="N865" s="2">
        <v>42041</v>
      </c>
      <c r="O865" s="2" t="str">
        <f>TEXT(Table13[[#This Row],[Order Date]],"dddd")</f>
        <v>Friday</v>
      </c>
      <c r="P865" s="2" t="str">
        <f>TEXT(Table13[[#This Row],[Order Date]],"mmmm")</f>
        <v>February</v>
      </c>
      <c r="Q865" s="2" t="str">
        <f>TEXT(Table13[[#This Row],[Order Date]],"yyyy")</f>
        <v>2015</v>
      </c>
      <c r="R865" s="2" t="str">
        <f>TEXT(Table13[[#This Row],[Order Date]], "mmmm yyyy")</f>
        <v>February 2015</v>
      </c>
      <c r="S865" s="2">
        <v>42042</v>
      </c>
      <c r="T865" s="1" t="s">
        <v>21</v>
      </c>
      <c r="U865" s="1">
        <f>Table13[[#This Row],[Ship Date]]-Table13[[#This Row],[Order Date]]</f>
        <v>1</v>
      </c>
      <c r="V865" s="1" t="str">
        <f>IF(Table13[[#This Row],[Days to Ship]]&lt;=1, "Fast", IF(Table13[[#This Row],[Days to Ship]]&lt;=3, "Meduim", "High"))</f>
        <v>Fast</v>
      </c>
      <c r="W865" s="1">
        <v>63130</v>
      </c>
      <c r="X865" s="1" t="s">
        <v>32</v>
      </c>
      <c r="Y865" s="1" t="s">
        <v>626</v>
      </c>
      <c r="Z865" s="1" t="s">
        <v>306</v>
      </c>
      <c r="AA865" s="1" t="s">
        <v>2244</v>
      </c>
      <c r="AB865" s="1" t="s">
        <v>58</v>
      </c>
      <c r="AC865" s="1" t="s">
        <v>83</v>
      </c>
      <c r="AD865" s="1" t="s">
        <v>81</v>
      </c>
      <c r="AE865" s="1" t="s">
        <v>26</v>
      </c>
      <c r="AF865" s="1"/>
      <c r="AK865" s="1"/>
    </row>
    <row r="866" spans="1:37" x14ac:dyDescent="0.35">
      <c r="A866" s="1">
        <v>1548</v>
      </c>
      <c r="B866" s="1" t="str">
        <f>VLOOKUP(Table13[[#This Row],[Customer ID]],'Customer Lookup'!A:B,2,)</f>
        <v>John Bray</v>
      </c>
      <c r="C866" s="1">
        <v>88487</v>
      </c>
      <c r="D866" s="1" t="str">
        <f>_xlfn.XLOOKUP(Table13[[#This Row],[Product Sub-Category]],'Product Lookup'!A:A,'Product Lookup'!B:B)</f>
        <v>Copiers</v>
      </c>
      <c r="E866" s="1">
        <v>18</v>
      </c>
      <c r="F866" s="4">
        <v>599.99</v>
      </c>
      <c r="G866" s="4">
        <f>Table13[[#This Row],[Unit Price]]*Table13[[#This Row],[Quantity ordered]]</f>
        <v>10799.82</v>
      </c>
      <c r="H866" s="1">
        <v>0.1</v>
      </c>
      <c r="I866" s="5">
        <v>0.1</v>
      </c>
      <c r="J8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66" s="6">
        <f>Table13[[#This Row],[Total Price(Before Discount)]]*Table13[[#This Row],[Discount]]</f>
        <v>1079.982</v>
      </c>
      <c r="L866" s="6">
        <f>Table13[[#This Row],[Total Price(Before Discount)]]-Table13[[#This Row],[Discount Amount]]</f>
        <v>9719.8379999999997</v>
      </c>
      <c r="M866" s="6" t="str">
        <f>IF(Table13[[#This Row],[Total Price(After Discount)]]&gt;=5000, "High Order", "Low order")</f>
        <v>High Order</v>
      </c>
      <c r="N866" s="2">
        <v>42178</v>
      </c>
      <c r="O866" s="2" t="str">
        <f>TEXT(Table13[[#This Row],[Order Date]],"dddd")</f>
        <v>Tuesday</v>
      </c>
      <c r="P866" s="2" t="str">
        <f>TEXT(Table13[[#This Row],[Order Date]],"mmmm")</f>
        <v>June</v>
      </c>
      <c r="Q866" s="2" t="str">
        <f>TEXT(Table13[[#This Row],[Order Date]],"yyyy")</f>
        <v>2015</v>
      </c>
      <c r="R866" s="2" t="str">
        <f>TEXT(Table13[[#This Row],[Order Date]], "mmmm yyyy")</f>
        <v>June 2015</v>
      </c>
      <c r="S866" s="2">
        <v>42180</v>
      </c>
      <c r="T866" s="1" t="s">
        <v>98</v>
      </c>
      <c r="U866" s="1">
        <f>Table13[[#This Row],[Ship Date]]-Table13[[#This Row],[Order Date]]</f>
        <v>2</v>
      </c>
      <c r="V866" s="1" t="str">
        <f>IF(Table13[[#This Row],[Days to Ship]]&lt;=1, "Fast", IF(Table13[[#This Row],[Days to Ship]]&lt;=3, "Meduim", "High"))</f>
        <v>Meduim</v>
      </c>
      <c r="W866" s="1">
        <v>47374</v>
      </c>
      <c r="X866" s="1" t="s">
        <v>32</v>
      </c>
      <c r="Y866" s="1" t="s">
        <v>627</v>
      </c>
      <c r="Z866" s="1" t="s">
        <v>376</v>
      </c>
      <c r="AA866" s="1" t="s">
        <v>2245</v>
      </c>
      <c r="AB866" s="1" t="s">
        <v>73</v>
      </c>
      <c r="AC866" s="1" t="s">
        <v>2241</v>
      </c>
      <c r="AD866" s="1" t="s">
        <v>81</v>
      </c>
      <c r="AE866" s="1" t="s">
        <v>178</v>
      </c>
      <c r="AF866" s="1"/>
      <c r="AK866" s="1"/>
    </row>
    <row r="867" spans="1:37" x14ac:dyDescent="0.35">
      <c r="A867" s="1">
        <v>1551</v>
      </c>
      <c r="B867" s="1" t="str">
        <f>VLOOKUP(Table13[[#This Row],[Customer ID]],'Customer Lookup'!A:B,2,)</f>
        <v>Laurence Flowers</v>
      </c>
      <c r="C867" s="1">
        <v>87488</v>
      </c>
      <c r="D867" s="1" t="str">
        <f>_xlfn.XLOOKUP(Table13[[#This Row],[Product Sub-Category]],'Product Lookup'!A:A,'Product Lookup'!B:B)</f>
        <v>Storage</v>
      </c>
      <c r="E867" s="1">
        <v>18</v>
      </c>
      <c r="F867" s="4">
        <v>17.7</v>
      </c>
      <c r="G867" s="4">
        <f>Table13[[#This Row],[Unit Price]]*Table13[[#This Row],[Quantity ordered]]</f>
        <v>318.59999999999997</v>
      </c>
      <c r="H867" s="1">
        <v>0.05</v>
      </c>
      <c r="I867" s="5">
        <v>0.05</v>
      </c>
      <c r="J8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7" s="6">
        <f>Table13[[#This Row],[Total Price(Before Discount)]]*Table13[[#This Row],[Discount]]</f>
        <v>15.93</v>
      </c>
      <c r="L867" s="6">
        <f>Table13[[#This Row],[Total Price(Before Discount)]]-Table13[[#This Row],[Discount Amount]]</f>
        <v>302.66999999999996</v>
      </c>
      <c r="M867" s="6" t="str">
        <f>IF(Table13[[#This Row],[Total Price(After Discount)]]&gt;=5000, "High Order", "Low order")</f>
        <v>Low order</v>
      </c>
      <c r="N867" s="2">
        <v>42180</v>
      </c>
      <c r="O867" s="2" t="str">
        <f>TEXT(Table13[[#This Row],[Order Date]],"dddd")</f>
        <v>Thursday</v>
      </c>
      <c r="P867" s="2" t="str">
        <f>TEXT(Table13[[#This Row],[Order Date]],"mmmm")</f>
        <v>June</v>
      </c>
      <c r="Q867" s="2" t="str">
        <f>TEXT(Table13[[#This Row],[Order Date]],"yyyy")</f>
        <v>2015</v>
      </c>
      <c r="R867" s="2" t="str">
        <f>TEXT(Table13[[#This Row],[Order Date]], "mmmm yyyy")</f>
        <v>June 2015</v>
      </c>
      <c r="S867" s="2">
        <v>42186</v>
      </c>
      <c r="T867" s="1" t="s">
        <v>98</v>
      </c>
      <c r="U867" s="1">
        <f>Table13[[#This Row],[Ship Date]]-Table13[[#This Row],[Order Date]]</f>
        <v>6</v>
      </c>
      <c r="V867" s="1" t="str">
        <f>IF(Table13[[#This Row],[Days to Ship]]&lt;=1, "Fast", IF(Table13[[#This Row],[Days to Ship]]&lt;=3, "Meduim", "High"))</f>
        <v>High</v>
      </c>
      <c r="W867" s="1">
        <v>39530</v>
      </c>
      <c r="X867" s="1" t="s">
        <v>32</v>
      </c>
      <c r="Y867" s="1" t="s">
        <v>628</v>
      </c>
      <c r="Z867" s="1" t="s">
        <v>364</v>
      </c>
      <c r="AA867" s="1" t="s">
        <v>2245</v>
      </c>
      <c r="AB867" s="1" t="s">
        <v>58</v>
      </c>
      <c r="AC867" s="1" t="s">
        <v>119</v>
      </c>
      <c r="AD867" s="1" t="s">
        <v>104</v>
      </c>
      <c r="AE867" s="1" t="s">
        <v>53</v>
      </c>
      <c r="AF867" s="1"/>
      <c r="AK867" s="1"/>
    </row>
    <row r="868" spans="1:37" x14ac:dyDescent="0.35">
      <c r="A868" s="1">
        <v>1552</v>
      </c>
      <c r="B868" s="1" t="str">
        <f>VLOOKUP(Table13[[#This Row],[Customer ID]],'Customer Lookup'!A:B,2,)</f>
        <v>Gary Koch</v>
      </c>
      <c r="C868" s="1">
        <v>87486</v>
      </c>
      <c r="D868" s="1" t="str">
        <f>_xlfn.XLOOKUP(Table13[[#This Row],[Product Sub-Category]],'Product Lookup'!A:A,'Product Lookup'!B:B)</f>
        <v>Tables</v>
      </c>
      <c r="E868" s="1">
        <v>2</v>
      </c>
      <c r="F868" s="4">
        <v>348.21</v>
      </c>
      <c r="G868" s="4">
        <f>Table13[[#This Row],[Unit Price]]*Table13[[#This Row],[Quantity ordered]]</f>
        <v>696.42</v>
      </c>
      <c r="H868" s="1">
        <v>0.1</v>
      </c>
      <c r="I868" s="5">
        <v>0.1</v>
      </c>
      <c r="J8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68" s="6">
        <f>Table13[[#This Row],[Total Price(Before Discount)]]*Table13[[#This Row],[Discount]]</f>
        <v>69.641999999999996</v>
      </c>
      <c r="L868" s="6">
        <f>Table13[[#This Row],[Total Price(Before Discount)]]-Table13[[#This Row],[Discount Amount]]</f>
        <v>626.77800000000002</v>
      </c>
      <c r="M868" s="6" t="str">
        <f>IF(Table13[[#This Row],[Total Price(After Discount)]]&gt;=5000, "High Order", "Low order")</f>
        <v>Low order</v>
      </c>
      <c r="N868" s="2">
        <v>42005</v>
      </c>
      <c r="O868" s="2" t="str">
        <f>TEXT(Table13[[#This Row],[Order Date]],"dddd")</f>
        <v>Thursday</v>
      </c>
      <c r="P868" s="2" t="str">
        <f>TEXT(Table13[[#This Row],[Order Date]],"mmmm")</f>
        <v>January</v>
      </c>
      <c r="Q868" s="2" t="str">
        <f>TEXT(Table13[[#This Row],[Order Date]],"yyyy")</f>
        <v>2015</v>
      </c>
      <c r="R868" s="2" t="str">
        <f>TEXT(Table13[[#This Row],[Order Date]], "mmmm yyyy")</f>
        <v>January 2015</v>
      </c>
      <c r="S868" s="2">
        <v>42008</v>
      </c>
      <c r="T868" s="1" t="s">
        <v>41</v>
      </c>
      <c r="U868" s="1">
        <f>Table13[[#This Row],[Ship Date]]-Table13[[#This Row],[Order Date]]</f>
        <v>3</v>
      </c>
      <c r="V868" s="1" t="str">
        <f>IF(Table13[[#This Row],[Days to Ship]]&lt;=1, "Fast", IF(Table13[[#This Row],[Days to Ship]]&lt;=3, "Meduim", "High"))</f>
        <v>Meduim</v>
      </c>
      <c r="W868" s="1">
        <v>39056</v>
      </c>
      <c r="X868" s="1" t="s">
        <v>22</v>
      </c>
      <c r="Y868" s="1" t="s">
        <v>629</v>
      </c>
      <c r="Z868" s="1" t="s">
        <v>364</v>
      </c>
      <c r="AA868" s="1" t="s">
        <v>2245</v>
      </c>
      <c r="AB868" s="1" t="s">
        <v>34</v>
      </c>
      <c r="AC868" s="1" t="s">
        <v>123</v>
      </c>
      <c r="AD868" s="1" t="s">
        <v>51</v>
      </c>
      <c r="AE868" s="1" t="s">
        <v>108</v>
      </c>
      <c r="AF868" s="1"/>
      <c r="AK868" s="1"/>
    </row>
    <row r="869" spans="1:37" x14ac:dyDescent="0.35">
      <c r="A869" s="1">
        <v>1553</v>
      </c>
      <c r="B869" s="1" t="str">
        <f>VLOOKUP(Table13[[#This Row],[Customer ID]],'Customer Lookup'!A:B,2,)</f>
        <v>Tara Powers Underwood</v>
      </c>
      <c r="C869" s="1">
        <v>87484</v>
      </c>
      <c r="D869" s="1" t="str">
        <f>_xlfn.XLOOKUP(Table13[[#This Row],[Product Sub-Category]],'Product Lookup'!A:A,'Product Lookup'!B:B)</f>
        <v>Paper</v>
      </c>
      <c r="E869" s="1">
        <v>7</v>
      </c>
      <c r="F869" s="4">
        <v>12.28</v>
      </c>
      <c r="G869" s="4">
        <f>Table13[[#This Row],[Unit Price]]*Table13[[#This Row],[Quantity ordered]]</f>
        <v>85.96</v>
      </c>
      <c r="H869" s="1">
        <v>0.05</v>
      </c>
      <c r="I869" s="5">
        <v>0.05</v>
      </c>
      <c r="J8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9" s="6">
        <f>Table13[[#This Row],[Total Price(Before Discount)]]*Table13[[#This Row],[Discount]]</f>
        <v>4.298</v>
      </c>
      <c r="L869" s="6">
        <f>Table13[[#This Row],[Total Price(Before Discount)]]-Table13[[#This Row],[Discount Amount]]</f>
        <v>81.661999999999992</v>
      </c>
      <c r="M869" s="6" t="str">
        <f>IF(Table13[[#This Row],[Total Price(After Discount)]]&gt;=5000, "High Order", "Low order")</f>
        <v>Low order</v>
      </c>
      <c r="N869" s="2">
        <v>42085</v>
      </c>
      <c r="O869" s="2" t="str">
        <f>TEXT(Table13[[#This Row],[Order Date]],"dddd")</f>
        <v>Sunday</v>
      </c>
      <c r="P869" s="2" t="str">
        <f>TEXT(Table13[[#This Row],[Order Date]],"mmmm")</f>
        <v>March</v>
      </c>
      <c r="Q869" s="2" t="str">
        <f>TEXT(Table13[[#This Row],[Order Date]],"yyyy")</f>
        <v>2015</v>
      </c>
      <c r="R869" s="2" t="str">
        <f>TEXT(Table13[[#This Row],[Order Date]], "mmmm yyyy")</f>
        <v>March 2015</v>
      </c>
      <c r="S869" s="2">
        <v>42087</v>
      </c>
      <c r="T869" s="1" t="s">
        <v>31</v>
      </c>
      <c r="U869" s="1">
        <f>Table13[[#This Row],[Ship Date]]-Table13[[#This Row],[Order Date]]</f>
        <v>2</v>
      </c>
      <c r="V869" s="1" t="str">
        <f>IF(Table13[[#This Row],[Days to Ship]]&lt;=1, "Fast", IF(Table13[[#This Row],[Days to Ship]]&lt;=3, "Meduim", "High"))</f>
        <v>Meduim</v>
      </c>
      <c r="W869" s="1">
        <v>38701</v>
      </c>
      <c r="X869" s="1" t="s">
        <v>32</v>
      </c>
      <c r="Y869" s="1" t="s">
        <v>630</v>
      </c>
      <c r="Z869" s="1" t="s">
        <v>364</v>
      </c>
      <c r="AA869" s="1" t="s">
        <v>2245</v>
      </c>
      <c r="AB869" s="1" t="s">
        <v>58</v>
      </c>
      <c r="AC869" s="1" t="s">
        <v>83</v>
      </c>
      <c r="AD869" s="1" t="s">
        <v>51</v>
      </c>
      <c r="AE869" s="1" t="s">
        <v>53</v>
      </c>
      <c r="AF869" s="1"/>
      <c r="AK869" s="1"/>
    </row>
    <row r="870" spans="1:37" x14ac:dyDescent="0.35">
      <c r="A870" s="1">
        <v>1554</v>
      </c>
      <c r="B870" s="1" t="str">
        <f>VLOOKUP(Table13[[#This Row],[Customer ID]],'Customer Lookup'!A:B,2,)</f>
        <v>Joan Floyd</v>
      </c>
      <c r="C870" s="1">
        <v>87485</v>
      </c>
      <c r="D870" s="1" t="str">
        <f>_xlfn.XLOOKUP(Table13[[#This Row],[Product Sub-Category]],'Product Lookup'!A:A,'Product Lookup'!B:B)</f>
        <v>Appliances</v>
      </c>
      <c r="E870" s="1">
        <v>15</v>
      </c>
      <c r="F870" s="4">
        <v>10.98</v>
      </c>
      <c r="G870" s="4">
        <f>Table13[[#This Row],[Unit Price]]*Table13[[#This Row],[Quantity ordered]]</f>
        <v>164.70000000000002</v>
      </c>
      <c r="H870" s="1">
        <v>0.05</v>
      </c>
      <c r="I870" s="5">
        <v>0.05</v>
      </c>
      <c r="J8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0" s="6">
        <f>Table13[[#This Row],[Total Price(Before Discount)]]*Table13[[#This Row],[Discount]]</f>
        <v>8.2350000000000012</v>
      </c>
      <c r="L870" s="6">
        <f>Table13[[#This Row],[Total Price(Before Discount)]]-Table13[[#This Row],[Discount Amount]]</f>
        <v>156.465</v>
      </c>
      <c r="M870" s="6" t="str">
        <f>IF(Table13[[#This Row],[Total Price(After Discount)]]&gt;=5000, "High Order", "Low order")</f>
        <v>Low order</v>
      </c>
      <c r="N870" s="2">
        <v>42142</v>
      </c>
      <c r="O870" s="2" t="str">
        <f>TEXT(Table13[[#This Row],[Order Date]],"dddd")</f>
        <v>Monday</v>
      </c>
      <c r="P870" s="2" t="str">
        <f>TEXT(Table13[[#This Row],[Order Date]],"mmmm")</f>
        <v>May</v>
      </c>
      <c r="Q870" s="2" t="str">
        <f>TEXT(Table13[[#This Row],[Order Date]],"yyyy")</f>
        <v>2015</v>
      </c>
      <c r="R870" s="2" t="str">
        <f>TEXT(Table13[[#This Row],[Order Date]], "mmmm yyyy")</f>
        <v>May 2015</v>
      </c>
      <c r="S870" s="2">
        <v>42142</v>
      </c>
      <c r="T870" s="1" t="s">
        <v>21</v>
      </c>
      <c r="U870" s="1">
        <f>Table13[[#This Row],[Ship Date]]-Table13[[#This Row],[Order Date]]</f>
        <v>0</v>
      </c>
      <c r="V870" s="1" t="str">
        <f>IF(Table13[[#This Row],[Days to Ship]]&lt;=1, "Fast", IF(Table13[[#This Row],[Days to Ship]]&lt;=3, "Meduim", "High"))</f>
        <v>Fast</v>
      </c>
      <c r="W870" s="1">
        <v>39503</v>
      </c>
      <c r="X870" s="1" t="s">
        <v>32</v>
      </c>
      <c r="Y870" s="1" t="s">
        <v>631</v>
      </c>
      <c r="Z870" s="1" t="s">
        <v>364</v>
      </c>
      <c r="AA870" s="1" t="s">
        <v>2245</v>
      </c>
      <c r="AB870" s="1" t="s">
        <v>58</v>
      </c>
      <c r="AC870" s="1" t="s">
        <v>196</v>
      </c>
      <c r="AD870" s="1" t="s">
        <v>51</v>
      </c>
      <c r="AE870" s="1" t="s">
        <v>53</v>
      </c>
      <c r="AF870" s="1"/>
      <c r="AK870" s="1"/>
    </row>
    <row r="871" spans="1:37" x14ac:dyDescent="0.35">
      <c r="A871" s="1">
        <v>1554</v>
      </c>
      <c r="B871" s="1" t="str">
        <f>VLOOKUP(Table13[[#This Row],[Customer ID]],'Customer Lookup'!A:B,2,)</f>
        <v>Joan Floyd</v>
      </c>
      <c r="C871" s="1">
        <v>87487</v>
      </c>
      <c r="D871" s="1" t="str">
        <f>_xlfn.XLOOKUP(Table13[[#This Row],[Product Sub-Category]],'Product Lookup'!A:A,'Product Lookup'!B:B)</f>
        <v>Tables</v>
      </c>
      <c r="E871" s="1">
        <v>7</v>
      </c>
      <c r="F871" s="4">
        <v>124.49</v>
      </c>
      <c r="G871" s="4">
        <f>Table13[[#This Row],[Unit Price]]*Table13[[#This Row],[Quantity ordered]]</f>
        <v>871.43</v>
      </c>
      <c r="H871" s="1">
        <v>0.1</v>
      </c>
      <c r="I871" s="5">
        <v>0.1</v>
      </c>
      <c r="J8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71" s="6">
        <f>Table13[[#This Row],[Total Price(Before Discount)]]*Table13[[#This Row],[Discount]]</f>
        <v>87.143000000000001</v>
      </c>
      <c r="L871" s="6">
        <f>Table13[[#This Row],[Total Price(Before Discount)]]-Table13[[#This Row],[Discount Amount]]</f>
        <v>784.28699999999992</v>
      </c>
      <c r="M871" s="6" t="str">
        <f>IF(Table13[[#This Row],[Total Price(After Discount)]]&gt;=5000, "High Order", "Low order")</f>
        <v>Low order</v>
      </c>
      <c r="N871" s="2">
        <v>42048</v>
      </c>
      <c r="O871" s="2" t="str">
        <f>TEXT(Table13[[#This Row],[Order Date]],"dddd")</f>
        <v>Friday</v>
      </c>
      <c r="P871" s="2" t="str">
        <f>TEXT(Table13[[#This Row],[Order Date]],"mmmm")</f>
        <v>February</v>
      </c>
      <c r="Q871" s="2" t="str">
        <f>TEXT(Table13[[#This Row],[Order Date]],"yyyy")</f>
        <v>2015</v>
      </c>
      <c r="R871" s="2" t="str">
        <f>TEXT(Table13[[#This Row],[Order Date]], "mmmm yyyy")</f>
        <v>February 2015</v>
      </c>
      <c r="S871" s="2">
        <v>42049</v>
      </c>
      <c r="T871" s="1" t="s">
        <v>21</v>
      </c>
      <c r="U871" s="1">
        <f>Table13[[#This Row],[Ship Date]]-Table13[[#This Row],[Order Date]]</f>
        <v>1</v>
      </c>
      <c r="V871" s="1" t="str">
        <f>IF(Table13[[#This Row],[Days to Ship]]&lt;=1, "Fast", IF(Table13[[#This Row],[Days to Ship]]&lt;=3, "Meduim", "High"))</f>
        <v>Fast</v>
      </c>
      <c r="W871" s="1">
        <v>39503</v>
      </c>
      <c r="X871" s="1" t="s">
        <v>22</v>
      </c>
      <c r="Y871" s="1" t="s">
        <v>631</v>
      </c>
      <c r="Z871" s="1" t="s">
        <v>364</v>
      </c>
      <c r="AA871" s="1" t="s">
        <v>2245</v>
      </c>
      <c r="AB871" s="1" t="s">
        <v>34</v>
      </c>
      <c r="AC871" s="1" t="s">
        <v>123</v>
      </c>
      <c r="AD871" s="1" t="s">
        <v>104</v>
      </c>
      <c r="AE871" s="1" t="s">
        <v>108</v>
      </c>
      <c r="AF871" s="1"/>
      <c r="AK871" s="1"/>
    </row>
    <row r="872" spans="1:37" x14ac:dyDescent="0.35">
      <c r="A872" s="1">
        <v>1556</v>
      </c>
      <c r="B872" s="1" t="str">
        <f>VLOOKUP(Table13[[#This Row],[Customer ID]],'Customer Lookup'!A:B,2,)</f>
        <v>Carol Wood</v>
      </c>
      <c r="C872" s="1">
        <v>87425</v>
      </c>
      <c r="D872" s="1" t="str">
        <f>_xlfn.XLOOKUP(Table13[[#This Row],[Product Sub-Category]],'Product Lookup'!A:A,'Product Lookup'!B:B)</f>
        <v>Labels</v>
      </c>
      <c r="E872" s="1">
        <v>6</v>
      </c>
      <c r="F872" s="4">
        <v>2.89</v>
      </c>
      <c r="G872" s="4">
        <f>Table13[[#This Row],[Unit Price]]*Table13[[#This Row],[Quantity ordered]]</f>
        <v>17.34</v>
      </c>
      <c r="H872" s="1">
        <v>0.05</v>
      </c>
      <c r="I872" s="5">
        <v>0.05</v>
      </c>
      <c r="J8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2" s="6">
        <f>Table13[[#This Row],[Total Price(Before Discount)]]*Table13[[#This Row],[Discount]]</f>
        <v>0.86699999999999999</v>
      </c>
      <c r="L872" s="6">
        <f>Table13[[#This Row],[Total Price(Before Discount)]]-Table13[[#This Row],[Discount Amount]]</f>
        <v>16.472999999999999</v>
      </c>
      <c r="M872" s="6" t="str">
        <f>IF(Table13[[#This Row],[Total Price(After Discount)]]&gt;=5000, "High Order", "Low order")</f>
        <v>Low order</v>
      </c>
      <c r="N872" s="2">
        <v>42156</v>
      </c>
      <c r="O872" s="2" t="str">
        <f>TEXT(Table13[[#This Row],[Order Date]],"dddd")</f>
        <v>Monday</v>
      </c>
      <c r="P872" s="2" t="str">
        <f>TEXT(Table13[[#This Row],[Order Date]],"mmmm")</f>
        <v>June</v>
      </c>
      <c r="Q872" s="2" t="str">
        <f>TEXT(Table13[[#This Row],[Order Date]],"yyyy")</f>
        <v>2015</v>
      </c>
      <c r="R872" s="2" t="str">
        <f>TEXT(Table13[[#This Row],[Order Date]], "mmmm yyyy")</f>
        <v>June 2015</v>
      </c>
      <c r="S872" s="2">
        <v>42158</v>
      </c>
      <c r="T872" s="1" t="s">
        <v>31</v>
      </c>
      <c r="U872" s="1">
        <f>Table13[[#This Row],[Ship Date]]-Table13[[#This Row],[Order Date]]</f>
        <v>2</v>
      </c>
      <c r="V872" s="1" t="str">
        <f>IF(Table13[[#This Row],[Days to Ship]]&lt;=1, "Fast", IF(Table13[[#This Row],[Days to Ship]]&lt;=3, "Meduim", "High"))</f>
        <v>Meduim</v>
      </c>
      <c r="W872" s="1">
        <v>22304</v>
      </c>
      <c r="X872" s="1" t="s">
        <v>32</v>
      </c>
      <c r="Y872" s="1" t="s">
        <v>592</v>
      </c>
      <c r="Z872" s="1" t="s">
        <v>117</v>
      </c>
      <c r="AA872" s="1" t="s">
        <v>2245</v>
      </c>
      <c r="AB872" s="1" t="s">
        <v>58</v>
      </c>
      <c r="AC872" s="1" t="s">
        <v>116</v>
      </c>
      <c r="AD872" s="1" t="s">
        <v>104</v>
      </c>
      <c r="AE872" s="1" t="s">
        <v>53</v>
      </c>
      <c r="AF872" s="1"/>
      <c r="AK872" s="1"/>
    </row>
    <row r="873" spans="1:37" x14ac:dyDescent="0.35">
      <c r="A873" s="1">
        <v>1556</v>
      </c>
      <c r="B873" s="1" t="str">
        <f>VLOOKUP(Table13[[#This Row],[Customer ID]],'Customer Lookup'!A:B,2,)</f>
        <v>Carol Wood</v>
      </c>
      <c r="C873" s="1">
        <v>87425</v>
      </c>
      <c r="D873" s="1" t="str">
        <f>_xlfn.XLOOKUP(Table13[[#This Row],[Product Sub-Category]],'Product Lookup'!A:A,'Product Lookup'!B:B)</f>
        <v>Paper</v>
      </c>
      <c r="E873" s="1">
        <v>9</v>
      </c>
      <c r="F873" s="4">
        <v>22.84</v>
      </c>
      <c r="G873" s="4">
        <f>Table13[[#This Row],[Unit Price]]*Table13[[#This Row],[Quantity ordered]]</f>
        <v>205.56</v>
      </c>
      <c r="H873" s="1">
        <v>0.05</v>
      </c>
      <c r="I873" s="5">
        <v>0.05</v>
      </c>
      <c r="J8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3" s="6">
        <f>Table13[[#This Row],[Total Price(Before Discount)]]*Table13[[#This Row],[Discount]]</f>
        <v>10.278</v>
      </c>
      <c r="L873" s="6">
        <f>Table13[[#This Row],[Total Price(Before Discount)]]-Table13[[#This Row],[Discount Amount]]</f>
        <v>195.28200000000001</v>
      </c>
      <c r="M873" s="6" t="str">
        <f>IF(Table13[[#This Row],[Total Price(After Discount)]]&gt;=5000, "High Order", "Low order")</f>
        <v>Low order</v>
      </c>
      <c r="N873" s="2">
        <v>42156</v>
      </c>
      <c r="O873" s="2" t="str">
        <f>TEXT(Table13[[#This Row],[Order Date]],"dddd")</f>
        <v>Monday</v>
      </c>
      <c r="P873" s="2" t="str">
        <f>TEXT(Table13[[#This Row],[Order Date]],"mmmm")</f>
        <v>June</v>
      </c>
      <c r="Q873" s="2" t="str">
        <f>TEXT(Table13[[#This Row],[Order Date]],"yyyy")</f>
        <v>2015</v>
      </c>
      <c r="R873" s="2" t="str">
        <f>TEXT(Table13[[#This Row],[Order Date]], "mmmm yyyy")</f>
        <v>June 2015</v>
      </c>
      <c r="S873" s="2">
        <v>42158</v>
      </c>
      <c r="T873" s="1" t="s">
        <v>31</v>
      </c>
      <c r="U873" s="1">
        <f>Table13[[#This Row],[Ship Date]]-Table13[[#This Row],[Order Date]]</f>
        <v>2</v>
      </c>
      <c r="V873" s="1" t="str">
        <f>IF(Table13[[#This Row],[Days to Ship]]&lt;=1, "Fast", IF(Table13[[#This Row],[Days to Ship]]&lt;=3, "Meduim", "High"))</f>
        <v>Meduim</v>
      </c>
      <c r="W873" s="1">
        <v>22304</v>
      </c>
      <c r="X873" s="1" t="s">
        <v>32</v>
      </c>
      <c r="Y873" s="1" t="s">
        <v>592</v>
      </c>
      <c r="Z873" s="1" t="s">
        <v>117</v>
      </c>
      <c r="AA873" s="1" t="s">
        <v>2245</v>
      </c>
      <c r="AB873" s="1" t="s">
        <v>58</v>
      </c>
      <c r="AC873" s="1" t="s">
        <v>83</v>
      </c>
      <c r="AD873" s="1" t="s">
        <v>104</v>
      </c>
      <c r="AE873" s="1" t="s">
        <v>53</v>
      </c>
      <c r="AF873" s="1"/>
      <c r="AK873" s="1"/>
    </row>
    <row r="874" spans="1:37" x14ac:dyDescent="0.35">
      <c r="A874" s="1">
        <v>1557</v>
      </c>
      <c r="B874" s="1" t="str">
        <f>VLOOKUP(Table13[[#This Row],[Customer ID]],'Customer Lookup'!A:B,2,)</f>
        <v>James Nicholson</v>
      </c>
      <c r="C874" s="1">
        <v>87426</v>
      </c>
      <c r="D874" s="1" t="str">
        <f>_xlfn.XLOOKUP(Table13[[#This Row],[Product Sub-Category]],'Product Lookup'!A:A,'Product Lookup'!B:B)</f>
        <v>Appliances</v>
      </c>
      <c r="E874" s="1">
        <v>15</v>
      </c>
      <c r="F874" s="4">
        <v>60.98</v>
      </c>
      <c r="G874" s="4">
        <f>Table13[[#This Row],[Unit Price]]*Table13[[#This Row],[Quantity ordered]]</f>
        <v>914.69999999999993</v>
      </c>
      <c r="H874" s="1">
        <v>0.05</v>
      </c>
      <c r="I874" s="5">
        <v>0.05</v>
      </c>
      <c r="J8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4" s="6">
        <f>Table13[[#This Row],[Total Price(Before Discount)]]*Table13[[#This Row],[Discount]]</f>
        <v>45.734999999999999</v>
      </c>
      <c r="L874" s="6">
        <f>Table13[[#This Row],[Total Price(Before Discount)]]-Table13[[#This Row],[Discount Amount]]</f>
        <v>868.96499999999992</v>
      </c>
      <c r="M874" s="6" t="str">
        <f>IF(Table13[[#This Row],[Total Price(After Discount)]]&gt;=5000, "High Order", "Low order")</f>
        <v>Low order</v>
      </c>
      <c r="N874" s="2">
        <v>42088</v>
      </c>
      <c r="O874" s="2" t="str">
        <f>TEXT(Table13[[#This Row],[Order Date]],"dddd")</f>
        <v>Wednesday</v>
      </c>
      <c r="P874" s="2" t="str">
        <f>TEXT(Table13[[#This Row],[Order Date]],"mmmm")</f>
        <v>March</v>
      </c>
      <c r="Q874" s="2" t="str">
        <f>TEXT(Table13[[#This Row],[Order Date]],"yyyy")</f>
        <v>2015</v>
      </c>
      <c r="R874" s="2" t="str">
        <f>TEXT(Table13[[#This Row],[Order Date]], "mmmm yyyy")</f>
        <v>March 2015</v>
      </c>
      <c r="S874" s="2">
        <v>42096</v>
      </c>
      <c r="T874" s="1" t="s">
        <v>98</v>
      </c>
      <c r="U874" s="1">
        <f>Table13[[#This Row],[Ship Date]]-Table13[[#This Row],[Order Date]]</f>
        <v>8</v>
      </c>
      <c r="V874" s="1" t="str">
        <f>IF(Table13[[#This Row],[Days to Ship]]&lt;=1, "Fast", IF(Table13[[#This Row],[Days to Ship]]&lt;=3, "Meduim", "High"))</f>
        <v>High</v>
      </c>
      <c r="W874" s="1">
        <v>22003</v>
      </c>
      <c r="X874" s="1" t="s">
        <v>32</v>
      </c>
      <c r="Y874" s="1" t="s">
        <v>632</v>
      </c>
      <c r="Z874" s="1" t="s">
        <v>117</v>
      </c>
      <c r="AA874" s="1" t="s">
        <v>2245</v>
      </c>
      <c r="AB874" s="1" t="s">
        <v>58</v>
      </c>
      <c r="AC874" s="1" t="s">
        <v>196</v>
      </c>
      <c r="AD874" s="1" t="s">
        <v>104</v>
      </c>
      <c r="AE874" s="1" t="s">
        <v>178</v>
      </c>
      <c r="AF874" s="1"/>
      <c r="AK874" s="1"/>
    </row>
    <row r="875" spans="1:37" x14ac:dyDescent="0.35">
      <c r="A875" s="1">
        <v>1557</v>
      </c>
      <c r="B875" s="1" t="str">
        <f>VLOOKUP(Table13[[#This Row],[Customer ID]],'Customer Lookup'!A:B,2,)</f>
        <v>James Nicholson</v>
      </c>
      <c r="C875" s="1">
        <v>87426</v>
      </c>
      <c r="D875" s="1" t="str">
        <f>_xlfn.XLOOKUP(Table13[[#This Row],[Product Sub-Category]],'Product Lookup'!A:A,'Product Lookup'!B:B)</f>
        <v>Computer Peripherals</v>
      </c>
      <c r="E875" s="1">
        <v>12</v>
      </c>
      <c r="F875" s="4">
        <v>29.89</v>
      </c>
      <c r="G875" s="4">
        <f>Table13[[#This Row],[Unit Price]]*Table13[[#This Row],[Quantity ordered]]</f>
        <v>358.68</v>
      </c>
      <c r="H875" s="1">
        <v>0.05</v>
      </c>
      <c r="I875" s="5">
        <v>0.05</v>
      </c>
      <c r="J8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5" s="6">
        <f>Table13[[#This Row],[Total Price(Before Discount)]]*Table13[[#This Row],[Discount]]</f>
        <v>17.934000000000001</v>
      </c>
      <c r="L875" s="6">
        <f>Table13[[#This Row],[Total Price(Before Discount)]]-Table13[[#This Row],[Discount Amount]]</f>
        <v>340.74599999999998</v>
      </c>
      <c r="M875" s="6" t="str">
        <f>IF(Table13[[#This Row],[Total Price(After Discount)]]&gt;=5000, "High Order", "Low order")</f>
        <v>Low order</v>
      </c>
      <c r="N875" s="2">
        <v>42088</v>
      </c>
      <c r="O875" s="2" t="str">
        <f>TEXT(Table13[[#This Row],[Order Date]],"dddd")</f>
        <v>Wednesday</v>
      </c>
      <c r="P875" s="2" t="str">
        <f>TEXT(Table13[[#This Row],[Order Date]],"mmmm")</f>
        <v>March</v>
      </c>
      <c r="Q875" s="2" t="str">
        <f>TEXT(Table13[[#This Row],[Order Date]],"yyyy")</f>
        <v>2015</v>
      </c>
      <c r="R875" s="2" t="str">
        <f>TEXT(Table13[[#This Row],[Order Date]], "mmmm yyyy")</f>
        <v>March 2015</v>
      </c>
      <c r="S875" s="2">
        <v>42090</v>
      </c>
      <c r="T875" s="1" t="s">
        <v>98</v>
      </c>
      <c r="U875" s="1">
        <f>Table13[[#This Row],[Ship Date]]-Table13[[#This Row],[Order Date]]</f>
        <v>2</v>
      </c>
      <c r="V875" s="1" t="str">
        <f>IF(Table13[[#This Row],[Days to Ship]]&lt;=1, "Fast", IF(Table13[[#This Row],[Days to Ship]]&lt;=3, "Meduim", "High"))</f>
        <v>Meduim</v>
      </c>
      <c r="W875" s="1">
        <v>22003</v>
      </c>
      <c r="X875" s="1" t="s">
        <v>32</v>
      </c>
      <c r="Y875" s="1" t="s">
        <v>632</v>
      </c>
      <c r="Z875" s="1" t="s">
        <v>117</v>
      </c>
      <c r="AA875" s="1" t="s">
        <v>2245</v>
      </c>
      <c r="AB875" s="1" t="s">
        <v>73</v>
      </c>
      <c r="AC875" s="1" t="s">
        <v>144</v>
      </c>
      <c r="AD875" s="1" t="s">
        <v>104</v>
      </c>
      <c r="AE875" s="1" t="s">
        <v>44</v>
      </c>
      <c r="AF875" s="1"/>
      <c r="AK875" s="1"/>
    </row>
    <row r="876" spans="1:37" x14ac:dyDescent="0.35">
      <c r="A876" s="1">
        <v>1559</v>
      </c>
      <c r="B876" s="1" t="str">
        <f>VLOOKUP(Table13[[#This Row],[Customer ID]],'Customer Lookup'!A:B,2,)</f>
        <v>Zachary Maynard</v>
      </c>
      <c r="C876" s="1">
        <v>87424</v>
      </c>
      <c r="D876" s="1" t="str">
        <f>_xlfn.XLOOKUP(Table13[[#This Row],[Product Sub-Category]],'Product Lookup'!A:A,'Product Lookup'!B:B)</f>
        <v>Chairs</v>
      </c>
      <c r="E876" s="1">
        <v>5</v>
      </c>
      <c r="F876" s="4">
        <v>226.67</v>
      </c>
      <c r="G876" s="4">
        <f>Table13[[#This Row],[Unit Price]]*Table13[[#This Row],[Quantity ordered]]</f>
        <v>1133.3499999999999</v>
      </c>
      <c r="H876" s="1">
        <v>0.1</v>
      </c>
      <c r="I876" s="5">
        <v>0.1</v>
      </c>
      <c r="J8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76" s="6">
        <f>Table13[[#This Row],[Total Price(Before Discount)]]*Table13[[#This Row],[Discount]]</f>
        <v>113.33499999999999</v>
      </c>
      <c r="L876" s="6">
        <f>Table13[[#This Row],[Total Price(Before Discount)]]-Table13[[#This Row],[Discount Amount]]</f>
        <v>1020.0149999999999</v>
      </c>
      <c r="M876" s="6" t="str">
        <f>IF(Table13[[#This Row],[Total Price(After Discount)]]&gt;=5000, "High Order", "Low order")</f>
        <v>Low order</v>
      </c>
      <c r="N876" s="2">
        <v>42109</v>
      </c>
      <c r="O876" s="2" t="str">
        <f>TEXT(Table13[[#This Row],[Order Date]],"dddd")</f>
        <v>Wednesday</v>
      </c>
      <c r="P876" s="2" t="str">
        <f>TEXT(Table13[[#This Row],[Order Date]],"mmmm")</f>
        <v>April</v>
      </c>
      <c r="Q876" s="2" t="str">
        <f>TEXT(Table13[[#This Row],[Order Date]],"yyyy")</f>
        <v>2015</v>
      </c>
      <c r="R876" s="2" t="str">
        <f>TEXT(Table13[[#This Row],[Order Date]], "mmmm yyyy")</f>
        <v>April 2015</v>
      </c>
      <c r="S876" s="2">
        <v>42111</v>
      </c>
      <c r="T876" s="1" t="s">
        <v>41</v>
      </c>
      <c r="U876" s="1">
        <f>Table13[[#This Row],[Ship Date]]-Table13[[#This Row],[Order Date]]</f>
        <v>2</v>
      </c>
      <c r="V876" s="1" t="str">
        <f>IF(Table13[[#This Row],[Days to Ship]]&lt;=1, "Fast", IF(Table13[[#This Row],[Days to Ship]]&lt;=3, "Meduim", "High"))</f>
        <v>Meduim</v>
      </c>
      <c r="W876" s="1">
        <v>24060</v>
      </c>
      <c r="X876" s="1" t="s">
        <v>22</v>
      </c>
      <c r="Y876" s="1" t="s">
        <v>633</v>
      </c>
      <c r="Z876" s="1" t="s">
        <v>117</v>
      </c>
      <c r="AA876" s="1" t="s">
        <v>2244</v>
      </c>
      <c r="AB876" s="1" t="s">
        <v>34</v>
      </c>
      <c r="AC876" s="1" t="s">
        <v>35</v>
      </c>
      <c r="AD876" s="1" t="s">
        <v>104</v>
      </c>
      <c r="AE876" s="1" t="s">
        <v>36</v>
      </c>
      <c r="AF876" s="1"/>
      <c r="AK876" s="1"/>
    </row>
    <row r="877" spans="1:37" x14ac:dyDescent="0.35">
      <c r="A877" s="1">
        <v>1561</v>
      </c>
      <c r="B877" s="1" t="str">
        <f>VLOOKUP(Table13[[#This Row],[Customer ID]],'Customer Lookup'!A:B,2,)</f>
        <v>Edwin Coley</v>
      </c>
      <c r="C877" s="1">
        <v>88093</v>
      </c>
      <c r="D877" s="1" t="str">
        <f>_xlfn.XLOOKUP(Table13[[#This Row],[Product Sub-Category]],'Product Lookup'!A:A,'Product Lookup'!B:B)</f>
        <v>Paper</v>
      </c>
      <c r="E877" s="1">
        <v>9</v>
      </c>
      <c r="F877" s="4">
        <v>11.34</v>
      </c>
      <c r="G877" s="4">
        <f>Table13[[#This Row],[Unit Price]]*Table13[[#This Row],[Quantity ordered]]</f>
        <v>102.06</v>
      </c>
      <c r="H877" s="1">
        <v>0.05</v>
      </c>
      <c r="I877" s="5">
        <v>0.05</v>
      </c>
      <c r="J8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7" s="6">
        <f>Table13[[#This Row],[Total Price(Before Discount)]]*Table13[[#This Row],[Discount]]</f>
        <v>5.1030000000000006</v>
      </c>
      <c r="L877" s="6">
        <f>Table13[[#This Row],[Total Price(Before Discount)]]-Table13[[#This Row],[Discount Amount]]</f>
        <v>96.957000000000008</v>
      </c>
      <c r="M877" s="6" t="str">
        <f>IF(Table13[[#This Row],[Total Price(After Discount)]]&gt;=5000, "High Order", "Low order")</f>
        <v>Low order</v>
      </c>
      <c r="N877" s="2">
        <v>42064</v>
      </c>
      <c r="O877" s="2" t="str">
        <f>TEXT(Table13[[#This Row],[Order Date]],"dddd")</f>
        <v>Sunday</v>
      </c>
      <c r="P877" s="2" t="str">
        <f>TEXT(Table13[[#This Row],[Order Date]],"mmmm")</f>
        <v>March</v>
      </c>
      <c r="Q877" s="2" t="str">
        <f>TEXT(Table13[[#This Row],[Order Date]],"yyyy")</f>
        <v>2015</v>
      </c>
      <c r="R877" s="2" t="str">
        <f>TEXT(Table13[[#This Row],[Order Date]], "mmmm yyyy")</f>
        <v>March 2015</v>
      </c>
      <c r="S877" s="2">
        <v>42065</v>
      </c>
      <c r="T877" s="1" t="s">
        <v>21</v>
      </c>
      <c r="U877" s="1">
        <f>Table13[[#This Row],[Ship Date]]-Table13[[#This Row],[Order Date]]</f>
        <v>1</v>
      </c>
      <c r="V877" s="1" t="str">
        <f>IF(Table13[[#This Row],[Days to Ship]]&lt;=1, "Fast", IF(Table13[[#This Row],[Days to Ship]]&lt;=3, "Meduim", "High"))</f>
        <v>Fast</v>
      </c>
      <c r="W877" s="1">
        <v>76063</v>
      </c>
      <c r="X877" s="1" t="s">
        <v>32</v>
      </c>
      <c r="Y877" s="1" t="s">
        <v>589</v>
      </c>
      <c r="Z877" s="1" t="s">
        <v>112</v>
      </c>
      <c r="AA877" s="1" t="s">
        <v>2244</v>
      </c>
      <c r="AB877" s="1" t="s">
        <v>58</v>
      </c>
      <c r="AC877" s="1" t="s">
        <v>83</v>
      </c>
      <c r="AD877" s="1" t="s">
        <v>81</v>
      </c>
      <c r="AE877" s="1" t="s">
        <v>53</v>
      </c>
      <c r="AF877" s="1"/>
      <c r="AK877" s="1"/>
    </row>
    <row r="878" spans="1:37" x14ac:dyDescent="0.35">
      <c r="A878" s="1">
        <v>1561</v>
      </c>
      <c r="B878" s="1" t="str">
        <f>VLOOKUP(Table13[[#This Row],[Customer ID]],'Customer Lookup'!A:B,2,)</f>
        <v>Edwin Coley</v>
      </c>
      <c r="C878" s="1">
        <v>88094</v>
      </c>
      <c r="D878" s="1" t="str">
        <f>_xlfn.XLOOKUP(Table13[[#This Row],[Product Sub-Category]],'Product Lookup'!A:A,'Product Lookup'!B:B)</f>
        <v>Furnishings</v>
      </c>
      <c r="E878" s="1">
        <v>5</v>
      </c>
      <c r="F878" s="4">
        <v>12.2</v>
      </c>
      <c r="G878" s="4">
        <f>Table13[[#This Row],[Unit Price]]*Table13[[#This Row],[Quantity ordered]]</f>
        <v>61</v>
      </c>
      <c r="H878" s="1">
        <v>0.05</v>
      </c>
      <c r="I878" s="5">
        <v>0.05</v>
      </c>
      <c r="J8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8" s="6">
        <f>Table13[[#This Row],[Total Price(Before Discount)]]*Table13[[#This Row],[Discount]]</f>
        <v>3.0500000000000003</v>
      </c>
      <c r="L878" s="6">
        <f>Table13[[#This Row],[Total Price(Before Discount)]]-Table13[[#This Row],[Discount Amount]]</f>
        <v>57.95</v>
      </c>
      <c r="M878" s="6" t="str">
        <f>IF(Table13[[#This Row],[Total Price(After Discount)]]&gt;=5000, "High Order", "Low order")</f>
        <v>Low order</v>
      </c>
      <c r="N878" s="2">
        <v>42107</v>
      </c>
      <c r="O878" s="2" t="str">
        <f>TEXT(Table13[[#This Row],[Order Date]],"dddd")</f>
        <v>Monday</v>
      </c>
      <c r="P878" s="2" t="str">
        <f>TEXT(Table13[[#This Row],[Order Date]],"mmmm")</f>
        <v>April</v>
      </c>
      <c r="Q878" s="2" t="str">
        <f>TEXT(Table13[[#This Row],[Order Date]],"yyyy")</f>
        <v>2015</v>
      </c>
      <c r="R878" s="2" t="str">
        <f>TEXT(Table13[[#This Row],[Order Date]], "mmmm yyyy")</f>
        <v>April 2015</v>
      </c>
      <c r="S878" s="2">
        <v>42108</v>
      </c>
      <c r="T878" s="1" t="s">
        <v>41</v>
      </c>
      <c r="U878" s="1">
        <f>Table13[[#This Row],[Ship Date]]-Table13[[#This Row],[Order Date]]</f>
        <v>1</v>
      </c>
      <c r="V878" s="1" t="str">
        <f>IF(Table13[[#This Row],[Days to Ship]]&lt;=1, "Fast", IF(Table13[[#This Row],[Days to Ship]]&lt;=3, "Meduim", "High"))</f>
        <v>Fast</v>
      </c>
      <c r="W878" s="1">
        <v>76063</v>
      </c>
      <c r="X878" s="1" t="s">
        <v>32</v>
      </c>
      <c r="Y878" s="1" t="s">
        <v>589</v>
      </c>
      <c r="Z878" s="1" t="s">
        <v>112</v>
      </c>
      <c r="AA878" s="1" t="s">
        <v>2245</v>
      </c>
      <c r="AB878" s="1" t="s">
        <v>34</v>
      </c>
      <c r="AC878" s="1" t="s">
        <v>52</v>
      </c>
      <c r="AD878" s="1" t="s">
        <v>81</v>
      </c>
      <c r="AE878" s="1" t="s">
        <v>44</v>
      </c>
      <c r="AF878" s="1"/>
      <c r="AK878" s="1"/>
    </row>
    <row r="879" spans="1:37" x14ac:dyDescent="0.35">
      <c r="A879" s="1">
        <v>1574</v>
      </c>
      <c r="B879" s="1" t="str">
        <f>VLOOKUP(Table13[[#This Row],[Customer ID]],'Customer Lookup'!A:B,2,)</f>
        <v>Sherry Hurley</v>
      </c>
      <c r="C879" s="1">
        <v>86966</v>
      </c>
      <c r="D879" s="1" t="str">
        <f>_xlfn.XLOOKUP(Table13[[#This Row],[Product Sub-Category]],'Product Lookup'!A:A,'Product Lookup'!B:B)</f>
        <v>Computer Peripherals</v>
      </c>
      <c r="E879" s="1">
        <v>19</v>
      </c>
      <c r="F879" s="4">
        <v>20.95</v>
      </c>
      <c r="G879" s="4">
        <f>Table13[[#This Row],[Unit Price]]*Table13[[#This Row],[Quantity ordered]]</f>
        <v>398.05</v>
      </c>
      <c r="H879" s="1">
        <v>0.05</v>
      </c>
      <c r="I879" s="5">
        <v>0.05</v>
      </c>
      <c r="J8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9" s="6">
        <f>Table13[[#This Row],[Total Price(Before Discount)]]*Table13[[#This Row],[Discount]]</f>
        <v>19.902500000000003</v>
      </c>
      <c r="L879" s="6">
        <f>Table13[[#This Row],[Total Price(Before Discount)]]-Table13[[#This Row],[Discount Amount]]</f>
        <v>378.14750000000004</v>
      </c>
      <c r="M879" s="6" t="str">
        <f>IF(Table13[[#This Row],[Total Price(After Discount)]]&gt;=5000, "High Order", "Low order")</f>
        <v>Low order</v>
      </c>
      <c r="N879" s="2">
        <v>42044</v>
      </c>
      <c r="O879" s="2" t="str">
        <f>TEXT(Table13[[#This Row],[Order Date]],"dddd")</f>
        <v>Monday</v>
      </c>
      <c r="P879" s="2" t="str">
        <f>TEXT(Table13[[#This Row],[Order Date]],"mmmm")</f>
        <v>February</v>
      </c>
      <c r="Q879" s="2" t="str">
        <f>TEXT(Table13[[#This Row],[Order Date]],"yyyy")</f>
        <v>2015</v>
      </c>
      <c r="R879" s="2" t="str">
        <f>TEXT(Table13[[#This Row],[Order Date]], "mmmm yyyy")</f>
        <v>February 2015</v>
      </c>
      <c r="S879" s="2">
        <v>42045</v>
      </c>
      <c r="T879" s="1" t="s">
        <v>50</v>
      </c>
      <c r="U879" s="1">
        <f>Table13[[#This Row],[Ship Date]]-Table13[[#This Row],[Order Date]]</f>
        <v>1</v>
      </c>
      <c r="V879" s="1" t="str">
        <f>IF(Table13[[#This Row],[Days to Ship]]&lt;=1, "Fast", IF(Table13[[#This Row],[Days to Ship]]&lt;=3, "Meduim", "High"))</f>
        <v>Fast</v>
      </c>
      <c r="W879" s="1">
        <v>28314</v>
      </c>
      <c r="X879" s="1" t="s">
        <v>32</v>
      </c>
      <c r="Y879" s="1" t="s">
        <v>634</v>
      </c>
      <c r="Z879" s="1" t="s">
        <v>225</v>
      </c>
      <c r="AA879" s="1" t="s">
        <v>2243</v>
      </c>
      <c r="AB879" s="1" t="s">
        <v>73</v>
      </c>
      <c r="AC879" s="1" t="s">
        <v>144</v>
      </c>
      <c r="AD879" s="1" t="s">
        <v>104</v>
      </c>
      <c r="AE879" s="1" t="s">
        <v>53</v>
      </c>
      <c r="AF879" s="1"/>
      <c r="AK879" s="1"/>
    </row>
    <row r="880" spans="1:37" x14ac:dyDescent="0.35">
      <c r="A880" s="1">
        <v>1580</v>
      </c>
      <c r="B880" s="1" t="str">
        <f>VLOOKUP(Table13[[#This Row],[Customer ID]],'Customer Lookup'!A:B,2,)</f>
        <v>Ronnie Nolan</v>
      </c>
      <c r="C880" s="1">
        <v>90934</v>
      </c>
      <c r="D880" s="1" t="str">
        <f>_xlfn.XLOOKUP(Table13[[#This Row],[Product Sub-Category]],'Product Lookup'!A:A,'Product Lookup'!B:B)</f>
        <v>Envelopes</v>
      </c>
      <c r="E880" s="1">
        <v>1</v>
      </c>
      <c r="F880" s="4">
        <v>11.58</v>
      </c>
      <c r="G880" s="4">
        <f>Table13[[#This Row],[Unit Price]]*Table13[[#This Row],[Quantity ordered]]</f>
        <v>11.58</v>
      </c>
      <c r="H880" s="1">
        <v>0.05</v>
      </c>
      <c r="I880" s="5">
        <v>0.05</v>
      </c>
      <c r="J8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0" s="6">
        <f>Table13[[#This Row],[Total Price(Before Discount)]]*Table13[[#This Row],[Discount]]</f>
        <v>0.57900000000000007</v>
      </c>
      <c r="L880" s="6">
        <f>Table13[[#This Row],[Total Price(Before Discount)]]-Table13[[#This Row],[Discount Amount]]</f>
        <v>11.000999999999999</v>
      </c>
      <c r="M880" s="6" t="str">
        <f>IF(Table13[[#This Row],[Total Price(After Discount)]]&gt;=5000, "High Order", "Low order")</f>
        <v>Low order</v>
      </c>
      <c r="N880" s="2">
        <v>42051</v>
      </c>
      <c r="O880" s="2" t="str">
        <f>TEXT(Table13[[#This Row],[Order Date]],"dddd")</f>
        <v>Monday</v>
      </c>
      <c r="P880" s="2" t="str">
        <f>TEXT(Table13[[#This Row],[Order Date]],"mmmm")</f>
        <v>February</v>
      </c>
      <c r="Q880" s="2" t="str">
        <f>TEXT(Table13[[#This Row],[Order Date]],"yyyy")</f>
        <v>2015</v>
      </c>
      <c r="R880" s="2" t="str">
        <f>TEXT(Table13[[#This Row],[Order Date]], "mmmm yyyy")</f>
        <v>February 2015</v>
      </c>
      <c r="S880" s="2">
        <v>42055</v>
      </c>
      <c r="T880" s="1" t="s">
        <v>98</v>
      </c>
      <c r="U880" s="1">
        <f>Table13[[#This Row],[Ship Date]]-Table13[[#This Row],[Order Date]]</f>
        <v>4</v>
      </c>
      <c r="V880" s="1" t="str">
        <f>IF(Table13[[#This Row],[Days to Ship]]&lt;=1, "Fast", IF(Table13[[#This Row],[Days to Ship]]&lt;=3, "Meduim", "High"))</f>
        <v>High</v>
      </c>
      <c r="W880" s="1">
        <v>4901</v>
      </c>
      <c r="X880" s="1" t="s">
        <v>32</v>
      </c>
      <c r="Y880" s="1" t="s">
        <v>635</v>
      </c>
      <c r="Z880" s="1" t="s">
        <v>147</v>
      </c>
      <c r="AA880" s="1" t="s">
        <v>2243</v>
      </c>
      <c r="AB880" s="1" t="s">
        <v>58</v>
      </c>
      <c r="AC880" s="1" t="s">
        <v>61</v>
      </c>
      <c r="AD880" s="1" t="s">
        <v>81</v>
      </c>
      <c r="AE880" s="1" t="s">
        <v>53</v>
      </c>
      <c r="AF880" s="1"/>
      <c r="AK880" s="1"/>
    </row>
    <row r="881" spans="1:37" x14ac:dyDescent="0.35">
      <c r="A881" s="1">
        <v>1590</v>
      </c>
      <c r="B881" s="1" t="str">
        <f>VLOOKUP(Table13[[#This Row],[Customer ID]],'Customer Lookup'!A:B,2,)</f>
        <v>Lucille Buchanan</v>
      </c>
      <c r="C881" s="1">
        <v>86668</v>
      </c>
      <c r="D881" s="1" t="str">
        <f>_xlfn.XLOOKUP(Table13[[#This Row],[Product Sub-Category]],'Product Lookup'!A:A,'Product Lookup'!B:B)</f>
        <v>Furnishings</v>
      </c>
      <c r="E881" s="1">
        <v>7</v>
      </c>
      <c r="F881" s="4">
        <v>19.04</v>
      </c>
      <c r="G881" s="4">
        <f>Table13[[#This Row],[Unit Price]]*Table13[[#This Row],[Quantity ordered]]</f>
        <v>133.28</v>
      </c>
      <c r="H881" s="1">
        <v>0.05</v>
      </c>
      <c r="I881" s="5">
        <v>0.05</v>
      </c>
      <c r="J8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1" s="6">
        <f>Table13[[#This Row],[Total Price(Before Discount)]]*Table13[[#This Row],[Discount]]</f>
        <v>6.6640000000000006</v>
      </c>
      <c r="L881" s="6">
        <f>Table13[[#This Row],[Total Price(Before Discount)]]-Table13[[#This Row],[Discount Amount]]</f>
        <v>126.616</v>
      </c>
      <c r="M881" s="6" t="str">
        <f>IF(Table13[[#This Row],[Total Price(After Discount)]]&gt;=5000, "High Order", "Low order")</f>
        <v>Low order</v>
      </c>
      <c r="N881" s="2">
        <v>42098</v>
      </c>
      <c r="O881" s="2" t="str">
        <f>TEXT(Table13[[#This Row],[Order Date]],"dddd")</f>
        <v>Saturday</v>
      </c>
      <c r="P881" s="2" t="str">
        <f>TEXT(Table13[[#This Row],[Order Date]],"mmmm")</f>
        <v>April</v>
      </c>
      <c r="Q881" s="2" t="str">
        <f>TEXT(Table13[[#This Row],[Order Date]],"yyyy")</f>
        <v>2015</v>
      </c>
      <c r="R881" s="2" t="str">
        <f>TEXT(Table13[[#This Row],[Order Date]], "mmmm yyyy")</f>
        <v>April 2015</v>
      </c>
      <c r="S881" s="2">
        <v>42098</v>
      </c>
      <c r="T881" s="1" t="s">
        <v>50</v>
      </c>
      <c r="U881" s="1">
        <f>Table13[[#This Row],[Ship Date]]-Table13[[#This Row],[Order Date]]</f>
        <v>0</v>
      </c>
      <c r="V881" s="1" t="str">
        <f>IF(Table13[[#This Row],[Days to Ship]]&lt;=1, "Fast", IF(Table13[[#This Row],[Days to Ship]]&lt;=3, "Meduim", "High"))</f>
        <v>Fast</v>
      </c>
      <c r="W881" s="1">
        <v>44094</v>
      </c>
      <c r="X881" s="1" t="s">
        <v>22</v>
      </c>
      <c r="Y881" s="1" t="s">
        <v>636</v>
      </c>
      <c r="Z881" s="1" t="s">
        <v>124</v>
      </c>
      <c r="AA881" s="1" t="s">
        <v>2244</v>
      </c>
      <c r="AB881" s="1" t="s">
        <v>34</v>
      </c>
      <c r="AC881" s="1" t="s">
        <v>52</v>
      </c>
      <c r="AD881" s="1" t="s">
        <v>81</v>
      </c>
      <c r="AE881" s="1" t="s">
        <v>53</v>
      </c>
      <c r="AF881" s="1"/>
      <c r="AK881" s="1"/>
    </row>
    <row r="882" spans="1:37" x14ac:dyDescent="0.35">
      <c r="A882" s="1">
        <v>1593</v>
      </c>
      <c r="B882" s="1" t="str">
        <f>VLOOKUP(Table13[[#This Row],[Customer ID]],'Customer Lookup'!A:B,2,)</f>
        <v>Ronald O'Neill</v>
      </c>
      <c r="C882" s="1">
        <v>86668</v>
      </c>
      <c r="D882" s="1" t="str">
        <f>_xlfn.XLOOKUP(Table13[[#This Row],[Product Sub-Category]],'Product Lookup'!A:A,'Product Lookup'!B:B)</f>
        <v>Binders</v>
      </c>
      <c r="E882" s="1">
        <v>8</v>
      </c>
      <c r="F882" s="4">
        <v>5.53</v>
      </c>
      <c r="G882" s="4">
        <f>Table13[[#This Row],[Unit Price]]*Table13[[#This Row],[Quantity ordered]]</f>
        <v>44.24</v>
      </c>
      <c r="H882" s="1">
        <v>0.05</v>
      </c>
      <c r="I882" s="5">
        <v>0.05</v>
      </c>
      <c r="J8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2" s="6">
        <f>Table13[[#This Row],[Total Price(Before Discount)]]*Table13[[#This Row],[Discount]]</f>
        <v>2.2120000000000002</v>
      </c>
      <c r="L882" s="6">
        <f>Table13[[#This Row],[Total Price(Before Discount)]]-Table13[[#This Row],[Discount Amount]]</f>
        <v>42.027999999999999</v>
      </c>
      <c r="M882" s="6" t="str">
        <f>IF(Table13[[#This Row],[Total Price(After Discount)]]&gt;=5000, "High Order", "Low order")</f>
        <v>Low order</v>
      </c>
      <c r="N882" s="2">
        <v>42098</v>
      </c>
      <c r="O882" s="2" t="str">
        <f>TEXT(Table13[[#This Row],[Order Date]],"dddd")</f>
        <v>Saturday</v>
      </c>
      <c r="P882" s="2" t="str">
        <f>TEXT(Table13[[#This Row],[Order Date]],"mmmm")</f>
        <v>April</v>
      </c>
      <c r="Q882" s="2" t="str">
        <f>TEXT(Table13[[#This Row],[Order Date]],"yyyy")</f>
        <v>2015</v>
      </c>
      <c r="R882" s="2" t="str">
        <f>TEXT(Table13[[#This Row],[Order Date]], "mmmm yyyy")</f>
        <v>April 2015</v>
      </c>
      <c r="S882" s="2">
        <v>42100</v>
      </c>
      <c r="T882" s="1" t="s">
        <v>50</v>
      </c>
      <c r="U882" s="1">
        <f>Table13[[#This Row],[Ship Date]]-Table13[[#This Row],[Order Date]]</f>
        <v>2</v>
      </c>
      <c r="V882" s="1" t="str">
        <f>IF(Table13[[#This Row],[Days to Ship]]&lt;=1, "Fast", IF(Table13[[#This Row],[Days to Ship]]&lt;=3, "Meduim", "High"))</f>
        <v>Meduim</v>
      </c>
      <c r="W882" s="1">
        <v>74006</v>
      </c>
      <c r="X882" s="1" t="s">
        <v>32</v>
      </c>
      <c r="Y882" s="1" t="s">
        <v>218</v>
      </c>
      <c r="Z882" s="1" t="s">
        <v>217</v>
      </c>
      <c r="AA882" s="1" t="s">
        <v>2243</v>
      </c>
      <c r="AB882" s="1" t="s">
        <v>58</v>
      </c>
      <c r="AC882" s="1" t="s">
        <v>2236</v>
      </c>
      <c r="AD882" s="1" t="s">
        <v>81</v>
      </c>
      <c r="AE882" s="1" t="s">
        <v>53</v>
      </c>
      <c r="AF882" s="1"/>
      <c r="AK882" s="1"/>
    </row>
    <row r="883" spans="1:37" x14ac:dyDescent="0.35">
      <c r="A883" s="1">
        <v>1595</v>
      </c>
      <c r="B883" s="1" t="str">
        <f>VLOOKUP(Table13[[#This Row],[Customer ID]],'Customer Lookup'!A:B,2,)</f>
        <v>Chad Henson</v>
      </c>
      <c r="C883" s="1">
        <v>90796</v>
      </c>
      <c r="D883" s="1" t="str">
        <f>_xlfn.XLOOKUP(Table13[[#This Row],[Product Sub-Category]],'Product Lookup'!A:A,'Product Lookup'!B:B)</f>
        <v>Chairs</v>
      </c>
      <c r="E883" s="1">
        <v>14</v>
      </c>
      <c r="F883" s="4">
        <v>500.98</v>
      </c>
      <c r="G883" s="4">
        <f>Table13[[#This Row],[Unit Price]]*Table13[[#This Row],[Quantity ordered]]</f>
        <v>7013.72</v>
      </c>
      <c r="H883" s="1">
        <v>0.1</v>
      </c>
      <c r="I883" s="5">
        <v>0.1</v>
      </c>
      <c r="J8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83" s="6">
        <f>Table13[[#This Row],[Total Price(Before Discount)]]*Table13[[#This Row],[Discount]]</f>
        <v>701.37200000000007</v>
      </c>
      <c r="L883" s="6">
        <f>Table13[[#This Row],[Total Price(Before Discount)]]-Table13[[#This Row],[Discount Amount]]</f>
        <v>6312.348</v>
      </c>
      <c r="M883" s="6" t="str">
        <f>IF(Table13[[#This Row],[Total Price(After Discount)]]&gt;=5000, "High Order", "Low order")</f>
        <v>High Order</v>
      </c>
      <c r="N883" s="2">
        <v>42135</v>
      </c>
      <c r="O883" s="2" t="str">
        <f>TEXT(Table13[[#This Row],[Order Date]],"dddd")</f>
        <v>Monday</v>
      </c>
      <c r="P883" s="2" t="str">
        <f>TEXT(Table13[[#This Row],[Order Date]],"mmmm")</f>
        <v>May</v>
      </c>
      <c r="Q883" s="2" t="str">
        <f>TEXT(Table13[[#This Row],[Order Date]],"yyyy")</f>
        <v>2015</v>
      </c>
      <c r="R883" s="2" t="str">
        <f>TEXT(Table13[[#This Row],[Order Date]], "mmmm yyyy")</f>
        <v>May 2015</v>
      </c>
      <c r="S883" s="2">
        <v>42136</v>
      </c>
      <c r="T883" s="1" t="s">
        <v>21</v>
      </c>
      <c r="U883" s="1">
        <f>Table13[[#This Row],[Ship Date]]-Table13[[#This Row],[Order Date]]</f>
        <v>1</v>
      </c>
      <c r="V883" s="1" t="str">
        <f>IF(Table13[[#This Row],[Days to Ship]]&lt;=1, "Fast", IF(Table13[[#This Row],[Days to Ship]]&lt;=3, "Meduim", "High"))</f>
        <v>Fast</v>
      </c>
      <c r="W883" s="1">
        <v>25705</v>
      </c>
      <c r="X883" s="1" t="s">
        <v>22</v>
      </c>
      <c r="Y883" s="1" t="s">
        <v>637</v>
      </c>
      <c r="Z883" s="1" t="s">
        <v>356</v>
      </c>
      <c r="AA883" s="1" t="s">
        <v>2243</v>
      </c>
      <c r="AB883" s="1" t="s">
        <v>34</v>
      </c>
      <c r="AC883" s="1" t="s">
        <v>35</v>
      </c>
      <c r="AD883" s="1" t="s">
        <v>81</v>
      </c>
      <c r="AE883" s="1" t="s">
        <v>36</v>
      </c>
      <c r="AF883" s="1"/>
      <c r="AK883" s="1"/>
    </row>
    <row r="884" spans="1:37" x14ac:dyDescent="0.35">
      <c r="A884" s="1">
        <v>1595</v>
      </c>
      <c r="B884" s="1" t="str">
        <f>VLOOKUP(Table13[[#This Row],[Customer ID]],'Customer Lookup'!A:B,2,)</f>
        <v>Chad Henson</v>
      </c>
      <c r="C884" s="1">
        <v>90796</v>
      </c>
      <c r="D884" s="1" t="str">
        <f>_xlfn.XLOOKUP(Table13[[#This Row],[Product Sub-Category]],'Product Lookup'!A:A,'Product Lookup'!B:B)</f>
        <v>Furnishings</v>
      </c>
      <c r="E884" s="1">
        <v>9</v>
      </c>
      <c r="F884" s="4">
        <v>9.77</v>
      </c>
      <c r="G884" s="4">
        <f>Table13[[#This Row],[Unit Price]]*Table13[[#This Row],[Quantity ordered]]</f>
        <v>87.929999999999993</v>
      </c>
      <c r="H884" s="1">
        <v>0.05</v>
      </c>
      <c r="I884" s="5">
        <v>0.05</v>
      </c>
      <c r="J8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4" s="6">
        <f>Table13[[#This Row],[Total Price(Before Discount)]]*Table13[[#This Row],[Discount]]</f>
        <v>4.3964999999999996</v>
      </c>
      <c r="L884" s="6">
        <f>Table13[[#This Row],[Total Price(Before Discount)]]-Table13[[#This Row],[Discount Amount]]</f>
        <v>83.533499999999989</v>
      </c>
      <c r="M884" s="6" t="str">
        <f>IF(Table13[[#This Row],[Total Price(After Discount)]]&gt;=5000, "High Order", "Low order")</f>
        <v>Low order</v>
      </c>
      <c r="N884" s="2">
        <v>42135</v>
      </c>
      <c r="O884" s="2" t="str">
        <f>TEXT(Table13[[#This Row],[Order Date]],"dddd")</f>
        <v>Monday</v>
      </c>
      <c r="P884" s="2" t="str">
        <f>TEXT(Table13[[#This Row],[Order Date]],"mmmm")</f>
        <v>May</v>
      </c>
      <c r="Q884" s="2" t="str">
        <f>TEXT(Table13[[#This Row],[Order Date]],"yyyy")</f>
        <v>2015</v>
      </c>
      <c r="R884" s="2" t="str">
        <f>TEXT(Table13[[#This Row],[Order Date]], "mmmm yyyy")</f>
        <v>May 2015</v>
      </c>
      <c r="S884" s="2">
        <v>42136</v>
      </c>
      <c r="T884" s="1" t="s">
        <v>21</v>
      </c>
      <c r="U884" s="1">
        <f>Table13[[#This Row],[Ship Date]]-Table13[[#This Row],[Order Date]]</f>
        <v>1</v>
      </c>
      <c r="V884" s="1" t="str">
        <f>IF(Table13[[#This Row],[Days to Ship]]&lt;=1, "Fast", IF(Table13[[#This Row],[Days to Ship]]&lt;=3, "Meduim", "High"))</f>
        <v>Fast</v>
      </c>
      <c r="W884" s="1">
        <v>25705</v>
      </c>
      <c r="X884" s="1" t="s">
        <v>32</v>
      </c>
      <c r="Y884" s="1" t="s">
        <v>637</v>
      </c>
      <c r="Z884" s="1" t="s">
        <v>356</v>
      </c>
      <c r="AA884" s="1" t="s">
        <v>2243</v>
      </c>
      <c r="AB884" s="1" t="s">
        <v>34</v>
      </c>
      <c r="AC884" s="1" t="s">
        <v>52</v>
      </c>
      <c r="AD884" s="1" t="s">
        <v>81</v>
      </c>
      <c r="AE884" s="1" t="s">
        <v>75</v>
      </c>
      <c r="AF884" s="1"/>
      <c r="AK884" s="1"/>
    </row>
    <row r="885" spans="1:37" x14ac:dyDescent="0.35">
      <c r="A885" s="1">
        <v>1595</v>
      </c>
      <c r="B885" s="1" t="str">
        <f>VLOOKUP(Table13[[#This Row],[Customer ID]],'Customer Lookup'!A:B,2,)</f>
        <v>Chad Henson</v>
      </c>
      <c r="C885" s="1">
        <v>90796</v>
      </c>
      <c r="D885" s="1" t="str">
        <f>_xlfn.XLOOKUP(Table13[[#This Row],[Product Sub-Category]],'Product Lookup'!A:A,'Product Lookup'!B:B)</f>
        <v>Pens</v>
      </c>
      <c r="E885" s="1">
        <v>42</v>
      </c>
      <c r="F885" s="4">
        <v>3.28</v>
      </c>
      <c r="G885" s="4">
        <f>Table13[[#This Row],[Unit Price]]*Table13[[#This Row],[Quantity ordered]]</f>
        <v>137.76</v>
      </c>
      <c r="H885" s="1">
        <v>0.05</v>
      </c>
      <c r="I885" s="5">
        <v>0.05</v>
      </c>
      <c r="J8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5" s="6">
        <f>Table13[[#This Row],[Total Price(Before Discount)]]*Table13[[#This Row],[Discount]]</f>
        <v>6.8879999999999999</v>
      </c>
      <c r="L885" s="6">
        <f>Table13[[#This Row],[Total Price(Before Discount)]]-Table13[[#This Row],[Discount Amount]]</f>
        <v>130.87199999999999</v>
      </c>
      <c r="M885" s="6" t="str">
        <f>IF(Table13[[#This Row],[Total Price(After Discount)]]&gt;=5000, "High Order", "Low order")</f>
        <v>Low order</v>
      </c>
      <c r="N885" s="2">
        <v>42135</v>
      </c>
      <c r="O885" s="2" t="str">
        <f>TEXT(Table13[[#This Row],[Order Date]],"dddd")</f>
        <v>Monday</v>
      </c>
      <c r="P885" s="2" t="str">
        <f>TEXT(Table13[[#This Row],[Order Date]],"mmmm")</f>
        <v>May</v>
      </c>
      <c r="Q885" s="2" t="str">
        <f>TEXT(Table13[[#This Row],[Order Date]],"yyyy")</f>
        <v>2015</v>
      </c>
      <c r="R885" s="2" t="str">
        <f>TEXT(Table13[[#This Row],[Order Date]], "mmmm yyyy")</f>
        <v>May 2015</v>
      </c>
      <c r="S885" s="2">
        <v>42137</v>
      </c>
      <c r="T885" s="1" t="s">
        <v>21</v>
      </c>
      <c r="U885" s="1">
        <f>Table13[[#This Row],[Ship Date]]-Table13[[#This Row],[Order Date]]</f>
        <v>2</v>
      </c>
      <c r="V885" s="1" t="str">
        <f>IF(Table13[[#This Row],[Days to Ship]]&lt;=1, "Fast", IF(Table13[[#This Row],[Days to Ship]]&lt;=3, "Meduim", "High"))</f>
        <v>Meduim</v>
      </c>
      <c r="W885" s="1">
        <v>25705</v>
      </c>
      <c r="X885" s="1" t="s">
        <v>32</v>
      </c>
      <c r="Y885" s="1" t="s">
        <v>637</v>
      </c>
      <c r="Z885" s="1" t="s">
        <v>356</v>
      </c>
      <c r="AA885" s="1" t="s">
        <v>2243</v>
      </c>
      <c r="AB885" s="1" t="s">
        <v>58</v>
      </c>
      <c r="AC885" s="1" t="s">
        <v>25</v>
      </c>
      <c r="AD885" s="1" t="s">
        <v>81</v>
      </c>
      <c r="AE885" s="1" t="s">
        <v>26</v>
      </c>
      <c r="AF885" s="1"/>
      <c r="AK885" s="1"/>
    </row>
    <row r="886" spans="1:37" x14ac:dyDescent="0.35">
      <c r="A886" s="1">
        <v>1602</v>
      </c>
      <c r="B886" s="1" t="str">
        <f>VLOOKUP(Table13[[#This Row],[Customer ID]],'Customer Lookup'!A:B,2,)</f>
        <v>Frank Hess</v>
      </c>
      <c r="C886" s="1">
        <v>89680</v>
      </c>
      <c r="D886" s="1" t="str">
        <f>_xlfn.XLOOKUP(Table13[[#This Row],[Product Sub-Category]],'Product Lookup'!A:A,'Product Lookup'!B:B)</f>
        <v>Paper</v>
      </c>
      <c r="E886" s="1">
        <v>2</v>
      </c>
      <c r="F886" s="4">
        <v>9.11</v>
      </c>
      <c r="G886" s="4">
        <f>Table13[[#This Row],[Unit Price]]*Table13[[#This Row],[Quantity ordered]]</f>
        <v>18.22</v>
      </c>
      <c r="H886" s="1">
        <v>0.05</v>
      </c>
      <c r="I886" s="5">
        <v>0.05</v>
      </c>
      <c r="J8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6" s="6">
        <f>Table13[[#This Row],[Total Price(Before Discount)]]*Table13[[#This Row],[Discount]]</f>
        <v>0.91100000000000003</v>
      </c>
      <c r="L886" s="6">
        <f>Table13[[#This Row],[Total Price(Before Discount)]]-Table13[[#This Row],[Discount Amount]]</f>
        <v>17.308999999999997</v>
      </c>
      <c r="M886" s="6" t="str">
        <f>IF(Table13[[#This Row],[Total Price(After Discount)]]&gt;=5000, "High Order", "Low order")</f>
        <v>Low order</v>
      </c>
      <c r="N886" s="2">
        <v>42104</v>
      </c>
      <c r="O886" s="2" t="str">
        <f>TEXT(Table13[[#This Row],[Order Date]],"dddd")</f>
        <v>Friday</v>
      </c>
      <c r="P886" s="2" t="str">
        <f>TEXT(Table13[[#This Row],[Order Date]],"mmmm")</f>
        <v>April</v>
      </c>
      <c r="Q886" s="2" t="str">
        <f>TEXT(Table13[[#This Row],[Order Date]],"yyyy")</f>
        <v>2015</v>
      </c>
      <c r="R886" s="2" t="str">
        <f>TEXT(Table13[[#This Row],[Order Date]], "mmmm yyyy")</f>
        <v>April 2015</v>
      </c>
      <c r="S886" s="2">
        <v>42106</v>
      </c>
      <c r="T886" s="1" t="s">
        <v>41</v>
      </c>
      <c r="U886" s="1">
        <f>Table13[[#This Row],[Ship Date]]-Table13[[#This Row],[Order Date]]</f>
        <v>2</v>
      </c>
      <c r="V886" s="1" t="str">
        <f>IF(Table13[[#This Row],[Days to Ship]]&lt;=1, "Fast", IF(Table13[[#This Row],[Days to Ship]]&lt;=3, "Meduim", "High"))</f>
        <v>Meduim</v>
      </c>
      <c r="W886" s="1">
        <v>20601</v>
      </c>
      <c r="X886" s="1" t="s">
        <v>32</v>
      </c>
      <c r="Y886" s="1" t="s">
        <v>638</v>
      </c>
      <c r="Z886" s="1" t="s">
        <v>268</v>
      </c>
      <c r="AA886" s="1" t="s">
        <v>2243</v>
      </c>
      <c r="AB886" s="1" t="s">
        <v>58</v>
      </c>
      <c r="AC886" s="1" t="s">
        <v>83</v>
      </c>
      <c r="AD886" s="1" t="s">
        <v>42</v>
      </c>
      <c r="AE886" s="1" t="s">
        <v>26</v>
      </c>
      <c r="AF886" s="1"/>
      <c r="AK886" s="1"/>
    </row>
    <row r="887" spans="1:37" x14ac:dyDescent="0.35">
      <c r="A887" s="1">
        <v>1603</v>
      </c>
      <c r="B887" s="1" t="str">
        <f>VLOOKUP(Table13[[#This Row],[Customer ID]],'Customer Lookup'!A:B,2,)</f>
        <v>Alex Watkins</v>
      </c>
      <c r="C887" s="1">
        <v>89679</v>
      </c>
      <c r="D887" s="1" t="str">
        <f>_xlfn.XLOOKUP(Table13[[#This Row],[Product Sub-Category]],'Product Lookup'!A:A,'Product Lookup'!B:B)</f>
        <v>Rubber Bands</v>
      </c>
      <c r="E887" s="1">
        <v>9</v>
      </c>
      <c r="F887" s="4">
        <v>2.1800000000000002</v>
      </c>
      <c r="G887" s="4">
        <f>Table13[[#This Row],[Unit Price]]*Table13[[#This Row],[Quantity ordered]]</f>
        <v>19.62</v>
      </c>
      <c r="H887" s="1">
        <v>0.05</v>
      </c>
      <c r="I887" s="5">
        <v>0.05</v>
      </c>
      <c r="J8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7" s="6">
        <f>Table13[[#This Row],[Total Price(Before Discount)]]*Table13[[#This Row],[Discount]]</f>
        <v>0.98100000000000009</v>
      </c>
      <c r="L887" s="6">
        <f>Table13[[#This Row],[Total Price(Before Discount)]]-Table13[[#This Row],[Discount Amount]]</f>
        <v>18.638999999999999</v>
      </c>
      <c r="M887" s="6" t="str">
        <f>IF(Table13[[#This Row],[Total Price(After Discount)]]&gt;=5000, "High Order", "Low order")</f>
        <v>Low order</v>
      </c>
      <c r="N887" s="2">
        <v>42020</v>
      </c>
      <c r="O887" s="2" t="str">
        <f>TEXT(Table13[[#This Row],[Order Date]],"dddd")</f>
        <v>Friday</v>
      </c>
      <c r="P887" s="2" t="str">
        <f>TEXT(Table13[[#This Row],[Order Date]],"mmmm")</f>
        <v>January</v>
      </c>
      <c r="Q887" s="2" t="str">
        <f>TEXT(Table13[[#This Row],[Order Date]],"yyyy")</f>
        <v>2015</v>
      </c>
      <c r="R887" s="2" t="str">
        <f>TEXT(Table13[[#This Row],[Order Date]], "mmmm yyyy")</f>
        <v>January 2015</v>
      </c>
      <c r="S887" s="2">
        <v>42022</v>
      </c>
      <c r="T887" s="1" t="s">
        <v>41</v>
      </c>
      <c r="U887" s="1">
        <f>Table13[[#This Row],[Ship Date]]-Table13[[#This Row],[Order Date]]</f>
        <v>2</v>
      </c>
      <c r="V887" s="1" t="str">
        <f>IF(Table13[[#This Row],[Days to Ship]]&lt;=1, "Fast", IF(Table13[[#This Row],[Days to Ship]]&lt;=3, "Meduim", "High"))</f>
        <v>Meduim</v>
      </c>
      <c r="W887" s="1">
        <v>11598</v>
      </c>
      <c r="X887" s="1" t="s">
        <v>32</v>
      </c>
      <c r="Y887" s="1" t="s">
        <v>639</v>
      </c>
      <c r="Z887" s="1" t="s">
        <v>62</v>
      </c>
      <c r="AA887" s="1" t="s">
        <v>2243</v>
      </c>
      <c r="AB887" s="1" t="s">
        <v>58</v>
      </c>
      <c r="AC887" s="1" t="s">
        <v>60</v>
      </c>
      <c r="AD887" s="1" t="s">
        <v>51</v>
      </c>
      <c r="AE887" s="1" t="s">
        <v>26</v>
      </c>
      <c r="AF887" s="1"/>
      <c r="AK887" s="1"/>
    </row>
    <row r="888" spans="1:37" x14ac:dyDescent="0.35">
      <c r="A888" s="1">
        <v>1603</v>
      </c>
      <c r="B888" s="1" t="str">
        <f>VLOOKUP(Table13[[#This Row],[Customer ID]],'Customer Lookup'!A:B,2,)</f>
        <v>Alex Watkins</v>
      </c>
      <c r="C888" s="1">
        <v>89679</v>
      </c>
      <c r="D888" s="1" t="str">
        <f>_xlfn.XLOOKUP(Table13[[#This Row],[Product Sub-Category]],'Product Lookup'!A:A,'Product Lookup'!B:B)</f>
        <v>Tables</v>
      </c>
      <c r="E888" s="1">
        <v>1</v>
      </c>
      <c r="F888" s="4">
        <v>179.29</v>
      </c>
      <c r="G888" s="4">
        <f>Table13[[#This Row],[Unit Price]]*Table13[[#This Row],[Quantity ordered]]</f>
        <v>179.29</v>
      </c>
      <c r="H888" s="1">
        <v>0.1</v>
      </c>
      <c r="I888" s="5">
        <v>0.1</v>
      </c>
      <c r="J8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88" s="6">
        <f>Table13[[#This Row],[Total Price(Before Discount)]]*Table13[[#This Row],[Discount]]</f>
        <v>17.928999999999998</v>
      </c>
      <c r="L888" s="6">
        <f>Table13[[#This Row],[Total Price(Before Discount)]]-Table13[[#This Row],[Discount Amount]]</f>
        <v>161.36099999999999</v>
      </c>
      <c r="M888" s="6" t="str">
        <f>IF(Table13[[#This Row],[Total Price(After Discount)]]&gt;=5000, "High Order", "Low order")</f>
        <v>Low order</v>
      </c>
      <c r="N888" s="2">
        <v>42020</v>
      </c>
      <c r="O888" s="2" t="str">
        <f>TEXT(Table13[[#This Row],[Order Date]],"dddd")</f>
        <v>Friday</v>
      </c>
      <c r="P888" s="2" t="str">
        <f>TEXT(Table13[[#This Row],[Order Date]],"mmmm")</f>
        <v>January</v>
      </c>
      <c r="Q888" s="2" t="str">
        <f>TEXT(Table13[[#This Row],[Order Date]],"yyyy")</f>
        <v>2015</v>
      </c>
      <c r="R888" s="2" t="str">
        <f>TEXT(Table13[[#This Row],[Order Date]], "mmmm yyyy")</f>
        <v>January 2015</v>
      </c>
      <c r="S888" s="2">
        <v>42022</v>
      </c>
      <c r="T888" s="1" t="s">
        <v>41</v>
      </c>
      <c r="U888" s="1">
        <f>Table13[[#This Row],[Ship Date]]-Table13[[#This Row],[Order Date]]</f>
        <v>2</v>
      </c>
      <c r="V888" s="1" t="str">
        <f>IF(Table13[[#This Row],[Days to Ship]]&lt;=1, "Fast", IF(Table13[[#This Row],[Days to Ship]]&lt;=3, "Meduim", "High"))</f>
        <v>Meduim</v>
      </c>
      <c r="W888" s="1">
        <v>11598</v>
      </c>
      <c r="X888" s="1" t="s">
        <v>22</v>
      </c>
      <c r="Y888" s="1" t="s">
        <v>639</v>
      </c>
      <c r="Z888" s="1" t="s">
        <v>62</v>
      </c>
      <c r="AA888" s="1" t="s">
        <v>2243</v>
      </c>
      <c r="AB888" s="1" t="s">
        <v>34</v>
      </c>
      <c r="AC888" s="1" t="s">
        <v>123</v>
      </c>
      <c r="AD888" s="1" t="s">
        <v>51</v>
      </c>
      <c r="AE888" s="1" t="s">
        <v>108</v>
      </c>
      <c r="AF888" s="1"/>
      <c r="AK888" s="1"/>
    </row>
    <row r="889" spans="1:37" x14ac:dyDescent="0.35">
      <c r="A889" s="1">
        <v>1606</v>
      </c>
      <c r="B889" s="1" t="str">
        <f>VLOOKUP(Table13[[#This Row],[Customer ID]],'Customer Lookup'!A:B,2,)</f>
        <v>Don Rogers</v>
      </c>
      <c r="C889" s="1">
        <v>87993</v>
      </c>
      <c r="D889" s="1" t="str">
        <f>_xlfn.XLOOKUP(Table13[[#This Row],[Product Sub-Category]],'Product Lookup'!A:A,'Product Lookup'!B:B)</f>
        <v>Binders</v>
      </c>
      <c r="E889" s="1">
        <v>1</v>
      </c>
      <c r="F889" s="4">
        <v>1.98</v>
      </c>
      <c r="G889" s="4">
        <f>Table13[[#This Row],[Unit Price]]*Table13[[#This Row],[Quantity ordered]]</f>
        <v>1.98</v>
      </c>
      <c r="H889" s="1">
        <v>0.05</v>
      </c>
      <c r="I889" s="5">
        <v>0.05</v>
      </c>
      <c r="J8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9" s="6">
        <f>Table13[[#This Row],[Total Price(Before Discount)]]*Table13[[#This Row],[Discount]]</f>
        <v>9.9000000000000005E-2</v>
      </c>
      <c r="L889" s="6">
        <f>Table13[[#This Row],[Total Price(Before Discount)]]-Table13[[#This Row],[Discount Amount]]</f>
        <v>1.881</v>
      </c>
      <c r="M889" s="6" t="str">
        <f>IF(Table13[[#This Row],[Total Price(After Discount)]]&gt;=5000, "High Order", "Low order")</f>
        <v>Low order</v>
      </c>
      <c r="N889" s="2">
        <v>42011</v>
      </c>
      <c r="O889" s="2" t="str">
        <f>TEXT(Table13[[#This Row],[Order Date]],"dddd")</f>
        <v>Wednesday</v>
      </c>
      <c r="P889" s="2" t="str">
        <f>TEXT(Table13[[#This Row],[Order Date]],"mmmm")</f>
        <v>January</v>
      </c>
      <c r="Q889" s="2" t="str">
        <f>TEXT(Table13[[#This Row],[Order Date]],"yyyy")</f>
        <v>2015</v>
      </c>
      <c r="R889" s="2" t="str">
        <f>TEXT(Table13[[#This Row],[Order Date]], "mmmm yyyy")</f>
        <v>January 2015</v>
      </c>
      <c r="S889" s="2">
        <v>42012</v>
      </c>
      <c r="T889" s="1" t="s">
        <v>50</v>
      </c>
      <c r="U889" s="1">
        <f>Table13[[#This Row],[Ship Date]]-Table13[[#This Row],[Order Date]]</f>
        <v>1</v>
      </c>
      <c r="V889" s="1" t="str">
        <f>IF(Table13[[#This Row],[Days to Ship]]&lt;=1, "Fast", IF(Table13[[#This Row],[Days to Ship]]&lt;=3, "Meduim", "High"))</f>
        <v>Fast</v>
      </c>
      <c r="W889" s="1">
        <v>11010</v>
      </c>
      <c r="X889" s="1" t="s">
        <v>32</v>
      </c>
      <c r="Y889" s="1" t="s">
        <v>640</v>
      </c>
      <c r="Z889" s="1" t="s">
        <v>62</v>
      </c>
      <c r="AA889" s="1" t="s">
        <v>2243</v>
      </c>
      <c r="AB889" s="1" t="s">
        <v>58</v>
      </c>
      <c r="AC889" s="1" t="s">
        <v>2236</v>
      </c>
      <c r="AD889" s="1" t="s">
        <v>42</v>
      </c>
      <c r="AE889" s="1" t="s">
        <v>53</v>
      </c>
      <c r="AF889" s="1"/>
      <c r="AK889" s="1"/>
    </row>
    <row r="890" spans="1:37" x14ac:dyDescent="0.35">
      <c r="A890" s="1">
        <v>1606</v>
      </c>
      <c r="B890" s="1" t="str">
        <f>VLOOKUP(Table13[[#This Row],[Customer ID]],'Customer Lookup'!A:B,2,)</f>
        <v>Don Rogers</v>
      </c>
      <c r="C890" s="1">
        <v>87993</v>
      </c>
      <c r="D890" s="1" t="str">
        <f>_xlfn.XLOOKUP(Table13[[#This Row],[Product Sub-Category]],'Product Lookup'!A:A,'Product Lookup'!B:B)</f>
        <v>Copiers</v>
      </c>
      <c r="E890" s="1">
        <v>1</v>
      </c>
      <c r="F890" s="4">
        <v>699.99</v>
      </c>
      <c r="G890" s="4">
        <f>Table13[[#This Row],[Unit Price]]*Table13[[#This Row],[Quantity ordered]]</f>
        <v>699.99</v>
      </c>
      <c r="H890" s="1">
        <v>0.1</v>
      </c>
      <c r="I890" s="5">
        <v>0.1</v>
      </c>
      <c r="J8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90" s="6">
        <f>Table13[[#This Row],[Total Price(Before Discount)]]*Table13[[#This Row],[Discount]]</f>
        <v>69.999000000000009</v>
      </c>
      <c r="L890" s="6">
        <f>Table13[[#This Row],[Total Price(Before Discount)]]-Table13[[#This Row],[Discount Amount]]</f>
        <v>629.99099999999999</v>
      </c>
      <c r="M890" s="6" t="str">
        <f>IF(Table13[[#This Row],[Total Price(After Discount)]]&gt;=5000, "High Order", "Low order")</f>
        <v>Low order</v>
      </c>
      <c r="N890" s="2">
        <v>42011</v>
      </c>
      <c r="O890" s="2" t="str">
        <f>TEXT(Table13[[#This Row],[Order Date]],"dddd")</f>
        <v>Wednesday</v>
      </c>
      <c r="P890" s="2" t="str">
        <f>TEXT(Table13[[#This Row],[Order Date]],"mmmm")</f>
        <v>January</v>
      </c>
      <c r="Q890" s="2" t="str">
        <f>TEXT(Table13[[#This Row],[Order Date]],"yyyy")</f>
        <v>2015</v>
      </c>
      <c r="R890" s="2" t="str">
        <f>TEXT(Table13[[#This Row],[Order Date]], "mmmm yyyy")</f>
        <v>January 2015</v>
      </c>
      <c r="S890" s="2">
        <v>42012</v>
      </c>
      <c r="T890" s="1" t="s">
        <v>50</v>
      </c>
      <c r="U890" s="1">
        <f>Table13[[#This Row],[Ship Date]]-Table13[[#This Row],[Order Date]]</f>
        <v>1</v>
      </c>
      <c r="V890" s="1" t="str">
        <f>IF(Table13[[#This Row],[Days to Ship]]&lt;=1, "Fast", IF(Table13[[#This Row],[Days to Ship]]&lt;=3, "Meduim", "High"))</f>
        <v>Fast</v>
      </c>
      <c r="W890" s="1">
        <v>11010</v>
      </c>
      <c r="X890" s="1" t="s">
        <v>22</v>
      </c>
      <c r="Y890" s="1" t="s">
        <v>640</v>
      </c>
      <c r="Z890" s="1" t="s">
        <v>62</v>
      </c>
      <c r="AA890" s="1" t="s">
        <v>2243</v>
      </c>
      <c r="AB890" s="1" t="s">
        <v>73</v>
      </c>
      <c r="AC890" s="1" t="s">
        <v>2241</v>
      </c>
      <c r="AD890" s="1" t="s">
        <v>42</v>
      </c>
      <c r="AE890" s="1" t="s">
        <v>178</v>
      </c>
      <c r="AF890" s="1"/>
      <c r="AK890" s="1"/>
    </row>
    <row r="891" spans="1:37" x14ac:dyDescent="0.35">
      <c r="A891" s="1">
        <v>1606</v>
      </c>
      <c r="B891" s="1" t="str">
        <f>VLOOKUP(Table13[[#This Row],[Customer ID]],'Customer Lookup'!A:B,2,)</f>
        <v>Don Rogers</v>
      </c>
      <c r="C891" s="1">
        <v>87993</v>
      </c>
      <c r="D891" s="1" t="str">
        <f>_xlfn.XLOOKUP(Table13[[#This Row],[Product Sub-Category]],'Product Lookup'!A:A,'Product Lookup'!B:B)</f>
        <v>Office Machines</v>
      </c>
      <c r="E891" s="1">
        <v>2</v>
      </c>
      <c r="F891" s="4">
        <v>6783.02</v>
      </c>
      <c r="G891" s="4">
        <f>Table13[[#This Row],[Unit Price]]*Table13[[#This Row],[Quantity ordered]]</f>
        <v>13566.04</v>
      </c>
      <c r="H891" s="1">
        <v>0.15</v>
      </c>
      <c r="I891" s="5">
        <v>0.15</v>
      </c>
      <c r="J8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891" s="6">
        <f>Table13[[#This Row],[Total Price(Before Discount)]]*Table13[[#This Row],[Discount]]</f>
        <v>2034.9059999999999</v>
      </c>
      <c r="L891" s="6">
        <f>Table13[[#This Row],[Total Price(Before Discount)]]-Table13[[#This Row],[Discount Amount]]</f>
        <v>11531.134000000002</v>
      </c>
      <c r="M891" s="6" t="str">
        <f>IF(Table13[[#This Row],[Total Price(After Discount)]]&gt;=5000, "High Order", "Low order")</f>
        <v>High Order</v>
      </c>
      <c r="N891" s="2">
        <v>42011</v>
      </c>
      <c r="O891" s="2" t="str">
        <f>TEXT(Table13[[#This Row],[Order Date]],"dddd")</f>
        <v>Wednesday</v>
      </c>
      <c r="P891" s="2" t="str">
        <f>TEXT(Table13[[#This Row],[Order Date]],"mmmm")</f>
        <v>January</v>
      </c>
      <c r="Q891" s="2" t="str">
        <f>TEXT(Table13[[#This Row],[Order Date]],"yyyy")</f>
        <v>2015</v>
      </c>
      <c r="R891" s="2" t="str">
        <f>TEXT(Table13[[#This Row],[Order Date]], "mmmm yyyy")</f>
        <v>January 2015</v>
      </c>
      <c r="S891" s="2">
        <v>42012</v>
      </c>
      <c r="T891" s="1" t="s">
        <v>50</v>
      </c>
      <c r="U891" s="1">
        <f>Table13[[#This Row],[Ship Date]]-Table13[[#This Row],[Order Date]]</f>
        <v>1</v>
      </c>
      <c r="V891" s="1" t="str">
        <f>IF(Table13[[#This Row],[Days to Ship]]&lt;=1, "Fast", IF(Table13[[#This Row],[Days to Ship]]&lt;=3, "Meduim", "High"))</f>
        <v>Fast</v>
      </c>
      <c r="W891" s="1">
        <v>11010</v>
      </c>
      <c r="X891" s="1" t="s">
        <v>32</v>
      </c>
      <c r="Y891" s="1" t="s">
        <v>640</v>
      </c>
      <c r="Z891" s="1" t="s">
        <v>62</v>
      </c>
      <c r="AA891" s="1" t="s">
        <v>2243</v>
      </c>
      <c r="AB891" s="1" t="s">
        <v>73</v>
      </c>
      <c r="AC891" s="1" t="s">
        <v>74</v>
      </c>
      <c r="AD891" s="1" t="s">
        <v>42</v>
      </c>
      <c r="AE891" s="1" t="s">
        <v>178</v>
      </c>
      <c r="AF891" s="1"/>
      <c r="AK891" s="1"/>
    </row>
    <row r="892" spans="1:37" x14ac:dyDescent="0.35">
      <c r="A892" s="1">
        <v>1607</v>
      </c>
      <c r="B892" s="1" t="str">
        <f>VLOOKUP(Table13[[#This Row],[Customer ID]],'Customer Lookup'!A:B,2,)</f>
        <v>Kathleen Huang Hall</v>
      </c>
      <c r="C892" s="1">
        <v>87994</v>
      </c>
      <c r="D892" s="1" t="str">
        <f>_xlfn.XLOOKUP(Table13[[#This Row],[Product Sub-Category]],'Product Lookup'!A:A,'Product Lookup'!B:B)</f>
        <v>Binders</v>
      </c>
      <c r="E892" s="1">
        <v>7</v>
      </c>
      <c r="F892" s="4">
        <v>15.16</v>
      </c>
      <c r="G892" s="4">
        <f>Table13[[#This Row],[Unit Price]]*Table13[[#This Row],[Quantity ordered]]</f>
        <v>106.12</v>
      </c>
      <c r="H892" s="1">
        <v>0.05</v>
      </c>
      <c r="I892" s="5">
        <v>0.05</v>
      </c>
      <c r="J8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2" s="6">
        <f>Table13[[#This Row],[Total Price(Before Discount)]]*Table13[[#This Row],[Discount]]</f>
        <v>5.3060000000000009</v>
      </c>
      <c r="L892" s="6">
        <f>Table13[[#This Row],[Total Price(Before Discount)]]-Table13[[#This Row],[Discount Amount]]</f>
        <v>100.81400000000001</v>
      </c>
      <c r="M892" s="6" t="str">
        <f>IF(Table13[[#This Row],[Total Price(After Discount)]]&gt;=5000, "High Order", "Low order")</f>
        <v>Low order</v>
      </c>
      <c r="N892" s="2">
        <v>42109</v>
      </c>
      <c r="O892" s="2" t="str">
        <f>TEXT(Table13[[#This Row],[Order Date]],"dddd")</f>
        <v>Wednesday</v>
      </c>
      <c r="P892" s="2" t="str">
        <f>TEXT(Table13[[#This Row],[Order Date]],"mmmm")</f>
        <v>April</v>
      </c>
      <c r="Q892" s="2" t="str">
        <f>TEXT(Table13[[#This Row],[Order Date]],"yyyy")</f>
        <v>2015</v>
      </c>
      <c r="R892" s="2" t="str">
        <f>TEXT(Table13[[#This Row],[Order Date]], "mmmm yyyy")</f>
        <v>April 2015</v>
      </c>
      <c r="S892" s="2">
        <v>42109</v>
      </c>
      <c r="T892" s="1" t="s">
        <v>31</v>
      </c>
      <c r="U892" s="1">
        <f>Table13[[#This Row],[Ship Date]]-Table13[[#This Row],[Order Date]]</f>
        <v>0</v>
      </c>
      <c r="V892" s="1" t="str">
        <f>IF(Table13[[#This Row],[Days to Ship]]&lt;=1, "Fast", IF(Table13[[#This Row],[Days to Ship]]&lt;=3, "Meduim", "High"))</f>
        <v>Fast</v>
      </c>
      <c r="W892" s="1">
        <v>11520</v>
      </c>
      <c r="X892" s="1" t="s">
        <v>32</v>
      </c>
      <c r="Y892" s="1" t="s">
        <v>641</v>
      </c>
      <c r="Z892" s="1" t="s">
        <v>62</v>
      </c>
      <c r="AA892" s="1" t="s">
        <v>2243</v>
      </c>
      <c r="AB892" s="1" t="s">
        <v>58</v>
      </c>
      <c r="AC892" s="1" t="s">
        <v>2236</v>
      </c>
      <c r="AD892" s="1" t="s">
        <v>42</v>
      </c>
      <c r="AE892" s="1" t="s">
        <v>53</v>
      </c>
      <c r="AF892" s="1"/>
      <c r="AK892" s="1"/>
    </row>
    <row r="893" spans="1:37" x14ac:dyDescent="0.35">
      <c r="A893" s="1">
        <v>1607</v>
      </c>
      <c r="B893" s="1" t="str">
        <f>VLOOKUP(Table13[[#This Row],[Customer ID]],'Customer Lookup'!A:B,2,)</f>
        <v>Kathleen Huang Hall</v>
      </c>
      <c r="C893" s="1">
        <v>87995</v>
      </c>
      <c r="D893" s="1" t="str">
        <f>_xlfn.XLOOKUP(Table13[[#This Row],[Product Sub-Category]],'Product Lookup'!A:A,'Product Lookup'!B:B)</f>
        <v>Scissors</v>
      </c>
      <c r="E893" s="1">
        <v>21</v>
      </c>
      <c r="F893" s="4">
        <v>5.68</v>
      </c>
      <c r="G893" s="4">
        <f>Table13[[#This Row],[Unit Price]]*Table13[[#This Row],[Quantity ordered]]</f>
        <v>119.28</v>
      </c>
      <c r="H893" s="1">
        <v>0.05</v>
      </c>
      <c r="I893" s="5">
        <v>0.05</v>
      </c>
      <c r="J8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3" s="6">
        <f>Table13[[#This Row],[Total Price(Before Discount)]]*Table13[[#This Row],[Discount]]</f>
        <v>5.9640000000000004</v>
      </c>
      <c r="L893" s="6">
        <f>Table13[[#This Row],[Total Price(Before Discount)]]-Table13[[#This Row],[Discount Amount]]</f>
        <v>113.316</v>
      </c>
      <c r="M893" s="6" t="str">
        <f>IF(Table13[[#This Row],[Total Price(After Discount)]]&gt;=5000, "High Order", "Low order")</f>
        <v>Low order</v>
      </c>
      <c r="N893" s="2">
        <v>42041</v>
      </c>
      <c r="O893" s="2" t="str">
        <f>TEXT(Table13[[#This Row],[Order Date]],"dddd")</f>
        <v>Friday</v>
      </c>
      <c r="P893" s="2" t="str">
        <f>TEXT(Table13[[#This Row],[Order Date]],"mmmm")</f>
        <v>February</v>
      </c>
      <c r="Q893" s="2" t="str">
        <f>TEXT(Table13[[#This Row],[Order Date]],"yyyy")</f>
        <v>2015</v>
      </c>
      <c r="R893" s="2" t="str">
        <f>TEXT(Table13[[#This Row],[Order Date]], "mmmm yyyy")</f>
        <v>February 2015</v>
      </c>
      <c r="S893" s="2">
        <v>42045</v>
      </c>
      <c r="T893" s="1" t="s">
        <v>98</v>
      </c>
      <c r="U893" s="1">
        <f>Table13[[#This Row],[Ship Date]]-Table13[[#This Row],[Order Date]]</f>
        <v>4</v>
      </c>
      <c r="V893" s="1" t="str">
        <f>IF(Table13[[#This Row],[Days to Ship]]&lt;=1, "Fast", IF(Table13[[#This Row],[Days to Ship]]&lt;=3, "Meduim", "High"))</f>
        <v>High</v>
      </c>
      <c r="W893" s="1">
        <v>11520</v>
      </c>
      <c r="X893" s="1" t="s">
        <v>22</v>
      </c>
      <c r="Y893" s="1" t="s">
        <v>641</v>
      </c>
      <c r="Z893" s="1" t="s">
        <v>62</v>
      </c>
      <c r="AA893" s="1" t="s">
        <v>1097</v>
      </c>
      <c r="AB893" s="1" t="s">
        <v>58</v>
      </c>
      <c r="AC893" s="1" t="s">
        <v>2239</v>
      </c>
      <c r="AD893" s="1" t="s">
        <v>42</v>
      </c>
      <c r="AE893" s="1" t="s">
        <v>44</v>
      </c>
      <c r="AF893" s="1"/>
      <c r="AK893" s="1"/>
    </row>
    <row r="894" spans="1:37" x14ac:dyDescent="0.35">
      <c r="A894" s="1">
        <v>1609</v>
      </c>
      <c r="B894" s="1" t="str">
        <f>VLOOKUP(Table13[[#This Row],[Customer ID]],'Customer Lookup'!A:B,2,)</f>
        <v>Jerry Ennis</v>
      </c>
      <c r="C894" s="1">
        <v>87824</v>
      </c>
      <c r="D894" s="1" t="str">
        <f>_xlfn.XLOOKUP(Table13[[#This Row],[Product Sub-Category]],'Product Lookup'!A:A,'Product Lookup'!B:B)</f>
        <v>Binders</v>
      </c>
      <c r="E894" s="1">
        <v>7</v>
      </c>
      <c r="F894" s="4">
        <v>2.16</v>
      </c>
      <c r="G894" s="4">
        <f>Table13[[#This Row],[Unit Price]]*Table13[[#This Row],[Quantity ordered]]</f>
        <v>15.120000000000001</v>
      </c>
      <c r="H894" s="1">
        <v>0.05</v>
      </c>
      <c r="I894" s="5">
        <v>0.05</v>
      </c>
      <c r="J8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4" s="6">
        <f>Table13[[#This Row],[Total Price(Before Discount)]]*Table13[[#This Row],[Discount]]</f>
        <v>0.75600000000000012</v>
      </c>
      <c r="L894" s="6">
        <f>Table13[[#This Row],[Total Price(Before Discount)]]-Table13[[#This Row],[Discount Amount]]</f>
        <v>14.364000000000001</v>
      </c>
      <c r="M894" s="6" t="str">
        <f>IF(Table13[[#This Row],[Total Price(After Discount)]]&gt;=5000, "High Order", "Low order")</f>
        <v>Low order</v>
      </c>
      <c r="N894" s="2">
        <v>42135</v>
      </c>
      <c r="O894" s="2" t="str">
        <f>TEXT(Table13[[#This Row],[Order Date]],"dddd")</f>
        <v>Monday</v>
      </c>
      <c r="P894" s="2" t="str">
        <f>TEXT(Table13[[#This Row],[Order Date]],"mmmm")</f>
        <v>May</v>
      </c>
      <c r="Q894" s="2" t="str">
        <f>TEXT(Table13[[#This Row],[Order Date]],"yyyy")</f>
        <v>2015</v>
      </c>
      <c r="R894" s="2" t="str">
        <f>TEXT(Table13[[#This Row],[Order Date]], "mmmm yyyy")</f>
        <v>May 2015</v>
      </c>
      <c r="S894" s="2">
        <v>42136</v>
      </c>
      <c r="T894" s="1" t="s">
        <v>21</v>
      </c>
      <c r="U894" s="1">
        <f>Table13[[#This Row],[Ship Date]]-Table13[[#This Row],[Order Date]]</f>
        <v>1</v>
      </c>
      <c r="V894" s="1" t="str">
        <f>IF(Table13[[#This Row],[Days to Ship]]&lt;=1, "Fast", IF(Table13[[#This Row],[Days to Ship]]&lt;=3, "Meduim", "High"))</f>
        <v>Fast</v>
      </c>
      <c r="W894" s="1">
        <v>95823</v>
      </c>
      <c r="X894" s="1" t="s">
        <v>32</v>
      </c>
      <c r="Y894" s="1" t="s">
        <v>642</v>
      </c>
      <c r="Z894" s="1" t="s">
        <v>37</v>
      </c>
      <c r="AA894" s="1" t="s">
        <v>1097</v>
      </c>
      <c r="AB894" s="1" t="s">
        <v>58</v>
      </c>
      <c r="AC894" s="1" t="s">
        <v>2236</v>
      </c>
      <c r="AD894" s="1" t="s">
        <v>104</v>
      </c>
      <c r="AE894" s="1" t="s">
        <v>53</v>
      </c>
      <c r="AF894" s="1"/>
      <c r="AK894" s="1"/>
    </row>
    <row r="895" spans="1:37" x14ac:dyDescent="0.35">
      <c r="A895" s="1">
        <v>1609</v>
      </c>
      <c r="B895" s="1" t="str">
        <f>VLOOKUP(Table13[[#This Row],[Customer ID]],'Customer Lookup'!A:B,2,)</f>
        <v>Jerry Ennis</v>
      </c>
      <c r="C895" s="1">
        <v>87824</v>
      </c>
      <c r="D895" s="1" t="str">
        <f>_xlfn.XLOOKUP(Table13[[#This Row],[Product Sub-Category]],'Product Lookup'!A:A,'Product Lookup'!B:B)</f>
        <v>Storage</v>
      </c>
      <c r="E895" s="1">
        <v>2</v>
      </c>
      <c r="F895" s="4">
        <v>9.7100000000000009</v>
      </c>
      <c r="G895" s="4">
        <f>Table13[[#This Row],[Unit Price]]*Table13[[#This Row],[Quantity ordered]]</f>
        <v>19.420000000000002</v>
      </c>
      <c r="H895" s="1">
        <v>0.05</v>
      </c>
      <c r="I895" s="5">
        <v>0.05</v>
      </c>
      <c r="J8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5" s="6">
        <f>Table13[[#This Row],[Total Price(Before Discount)]]*Table13[[#This Row],[Discount]]</f>
        <v>0.97100000000000009</v>
      </c>
      <c r="L895" s="6">
        <f>Table13[[#This Row],[Total Price(Before Discount)]]-Table13[[#This Row],[Discount Amount]]</f>
        <v>18.449000000000002</v>
      </c>
      <c r="M895" s="6" t="str">
        <f>IF(Table13[[#This Row],[Total Price(After Discount)]]&gt;=5000, "High Order", "Low order")</f>
        <v>Low order</v>
      </c>
      <c r="N895" s="2">
        <v>42135</v>
      </c>
      <c r="O895" s="2" t="str">
        <f>TEXT(Table13[[#This Row],[Order Date]],"dddd")</f>
        <v>Monday</v>
      </c>
      <c r="P895" s="2" t="str">
        <f>TEXT(Table13[[#This Row],[Order Date]],"mmmm")</f>
        <v>May</v>
      </c>
      <c r="Q895" s="2" t="str">
        <f>TEXT(Table13[[#This Row],[Order Date]],"yyyy")</f>
        <v>2015</v>
      </c>
      <c r="R895" s="2" t="str">
        <f>TEXT(Table13[[#This Row],[Order Date]], "mmmm yyyy")</f>
        <v>May 2015</v>
      </c>
      <c r="S895" s="2">
        <v>42135</v>
      </c>
      <c r="T895" s="1" t="s">
        <v>21</v>
      </c>
      <c r="U895" s="1">
        <f>Table13[[#This Row],[Ship Date]]-Table13[[#This Row],[Order Date]]</f>
        <v>0</v>
      </c>
      <c r="V895" s="1" t="str">
        <f>IF(Table13[[#This Row],[Days to Ship]]&lt;=1, "Fast", IF(Table13[[#This Row],[Days to Ship]]&lt;=3, "Meduim", "High"))</f>
        <v>Fast</v>
      </c>
      <c r="W895" s="1">
        <v>95823</v>
      </c>
      <c r="X895" s="1" t="s">
        <v>32</v>
      </c>
      <c r="Y895" s="1" t="s">
        <v>642</v>
      </c>
      <c r="Z895" s="1" t="s">
        <v>37</v>
      </c>
      <c r="AA895" s="1" t="s">
        <v>2243</v>
      </c>
      <c r="AB895" s="1" t="s">
        <v>58</v>
      </c>
      <c r="AC895" s="1" t="s">
        <v>119</v>
      </c>
      <c r="AD895" s="1" t="s">
        <v>104</v>
      </c>
      <c r="AE895" s="1" t="s">
        <v>53</v>
      </c>
      <c r="AF895" s="1"/>
      <c r="AK895" s="1"/>
    </row>
    <row r="896" spans="1:37" x14ac:dyDescent="0.35">
      <c r="A896" s="1">
        <v>1614</v>
      </c>
      <c r="B896" s="1" t="str">
        <f>VLOOKUP(Table13[[#This Row],[Customer ID]],'Customer Lookup'!A:B,2,)</f>
        <v>Wayne Lutz</v>
      </c>
      <c r="C896" s="1">
        <v>87823</v>
      </c>
      <c r="D896" s="1" t="str">
        <f>_xlfn.XLOOKUP(Table13[[#This Row],[Product Sub-Category]],'Product Lookup'!A:A,'Product Lookup'!B:B)</f>
        <v>Computer Peripherals</v>
      </c>
      <c r="E896" s="1">
        <v>12</v>
      </c>
      <c r="F896" s="4">
        <v>40.97</v>
      </c>
      <c r="G896" s="4">
        <f>Table13[[#This Row],[Unit Price]]*Table13[[#This Row],[Quantity ordered]]</f>
        <v>491.64</v>
      </c>
      <c r="H896" s="1">
        <v>0.05</v>
      </c>
      <c r="I896" s="5">
        <v>0.05</v>
      </c>
      <c r="J8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6" s="6">
        <f>Table13[[#This Row],[Total Price(Before Discount)]]*Table13[[#This Row],[Discount]]</f>
        <v>24.582000000000001</v>
      </c>
      <c r="L896" s="6">
        <f>Table13[[#This Row],[Total Price(Before Discount)]]-Table13[[#This Row],[Discount Amount]]</f>
        <v>467.05799999999999</v>
      </c>
      <c r="M896" s="6" t="str">
        <f>IF(Table13[[#This Row],[Total Price(After Discount)]]&gt;=5000, "High Order", "Low order")</f>
        <v>Low order</v>
      </c>
      <c r="N896" s="2">
        <v>42102</v>
      </c>
      <c r="O896" s="2" t="str">
        <f>TEXT(Table13[[#This Row],[Order Date]],"dddd")</f>
        <v>Wednesday</v>
      </c>
      <c r="P896" s="2" t="str">
        <f>TEXT(Table13[[#This Row],[Order Date]],"mmmm")</f>
        <v>April</v>
      </c>
      <c r="Q896" s="2" t="str">
        <f>TEXT(Table13[[#This Row],[Order Date]],"yyyy")</f>
        <v>2015</v>
      </c>
      <c r="R896" s="2" t="str">
        <f>TEXT(Table13[[#This Row],[Order Date]], "mmmm yyyy")</f>
        <v>April 2015</v>
      </c>
      <c r="S896" s="2">
        <v>42106</v>
      </c>
      <c r="T896" s="1" t="s">
        <v>98</v>
      </c>
      <c r="U896" s="1">
        <f>Table13[[#This Row],[Ship Date]]-Table13[[#This Row],[Order Date]]</f>
        <v>4</v>
      </c>
      <c r="V896" s="1" t="str">
        <f>IF(Table13[[#This Row],[Days to Ship]]&lt;=1, "Fast", IF(Table13[[#This Row],[Days to Ship]]&lt;=3, "Meduim", "High"))</f>
        <v>High</v>
      </c>
      <c r="W896" s="1">
        <v>1748</v>
      </c>
      <c r="X896" s="1" t="s">
        <v>32</v>
      </c>
      <c r="Y896" s="1" t="s">
        <v>643</v>
      </c>
      <c r="Z896" s="1" t="s">
        <v>152</v>
      </c>
      <c r="AA896" s="1" t="s">
        <v>2244</v>
      </c>
      <c r="AB896" s="1" t="s">
        <v>73</v>
      </c>
      <c r="AC896" s="1" t="s">
        <v>144</v>
      </c>
      <c r="AD896" s="1" t="s">
        <v>104</v>
      </c>
      <c r="AE896" s="1" t="s">
        <v>44</v>
      </c>
      <c r="AF896" s="1"/>
      <c r="AK896" s="1"/>
    </row>
    <row r="897" spans="1:37" x14ac:dyDescent="0.35">
      <c r="A897" s="1">
        <v>1618</v>
      </c>
      <c r="B897" s="1" t="str">
        <f>VLOOKUP(Table13[[#This Row],[Customer ID]],'Customer Lookup'!A:B,2,)</f>
        <v>June Roberts</v>
      </c>
      <c r="C897" s="1">
        <v>90248</v>
      </c>
      <c r="D897" s="1" t="str">
        <f>_xlfn.XLOOKUP(Table13[[#This Row],[Product Sub-Category]],'Product Lookup'!A:A,'Product Lookup'!B:B)</f>
        <v>Scissors</v>
      </c>
      <c r="E897" s="1">
        <v>13</v>
      </c>
      <c r="F897" s="4">
        <v>12.88</v>
      </c>
      <c r="G897" s="4">
        <f>Table13[[#This Row],[Unit Price]]*Table13[[#This Row],[Quantity ordered]]</f>
        <v>167.44</v>
      </c>
      <c r="H897" s="1">
        <v>0.05</v>
      </c>
      <c r="I897" s="5">
        <v>0.05</v>
      </c>
      <c r="J8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7" s="6">
        <f>Table13[[#This Row],[Total Price(Before Discount)]]*Table13[[#This Row],[Discount]]</f>
        <v>8.3719999999999999</v>
      </c>
      <c r="L897" s="6">
        <f>Table13[[#This Row],[Total Price(Before Discount)]]-Table13[[#This Row],[Discount Amount]]</f>
        <v>159.06799999999998</v>
      </c>
      <c r="M897" s="6" t="str">
        <f>IF(Table13[[#This Row],[Total Price(After Discount)]]&gt;=5000, "High Order", "Low order")</f>
        <v>Low order</v>
      </c>
      <c r="N897" s="2">
        <v>42100</v>
      </c>
      <c r="O897" s="2" t="str">
        <f>TEXT(Table13[[#This Row],[Order Date]],"dddd")</f>
        <v>Monday</v>
      </c>
      <c r="P897" s="2" t="str">
        <f>TEXT(Table13[[#This Row],[Order Date]],"mmmm")</f>
        <v>April</v>
      </c>
      <c r="Q897" s="2" t="str">
        <f>TEXT(Table13[[#This Row],[Order Date]],"yyyy")</f>
        <v>2015</v>
      </c>
      <c r="R897" s="2" t="str">
        <f>TEXT(Table13[[#This Row],[Order Date]], "mmmm yyyy")</f>
        <v>April 2015</v>
      </c>
      <c r="S897" s="2">
        <v>42100</v>
      </c>
      <c r="T897" s="1" t="s">
        <v>21</v>
      </c>
      <c r="U897" s="1">
        <f>Table13[[#This Row],[Ship Date]]-Table13[[#This Row],[Order Date]]</f>
        <v>0</v>
      </c>
      <c r="V897" s="1" t="str">
        <f>IF(Table13[[#This Row],[Days to Ship]]&lt;=1, "Fast", IF(Table13[[#This Row],[Days to Ship]]&lt;=3, "Meduim", "High"))</f>
        <v>Fast</v>
      </c>
      <c r="W897" s="1">
        <v>46322</v>
      </c>
      <c r="X897" s="1" t="s">
        <v>32</v>
      </c>
      <c r="Y897" s="1" t="s">
        <v>644</v>
      </c>
      <c r="Z897" s="1" t="s">
        <v>376</v>
      </c>
      <c r="AA897" s="1" t="s">
        <v>2243</v>
      </c>
      <c r="AB897" s="1" t="s">
        <v>58</v>
      </c>
      <c r="AC897" s="1" t="s">
        <v>2239</v>
      </c>
      <c r="AD897" s="1" t="s">
        <v>104</v>
      </c>
      <c r="AE897" s="1" t="s">
        <v>26</v>
      </c>
      <c r="AF897" s="1"/>
      <c r="AK897" s="1"/>
    </row>
    <row r="898" spans="1:37" x14ac:dyDescent="0.35">
      <c r="A898" s="1">
        <v>1620</v>
      </c>
      <c r="B898" s="1" t="str">
        <f>VLOOKUP(Table13[[#This Row],[Customer ID]],'Customer Lookup'!A:B,2,)</f>
        <v>Gerald Petty</v>
      </c>
      <c r="C898" s="1">
        <v>90248</v>
      </c>
      <c r="D898" s="1" t="str">
        <f>_xlfn.XLOOKUP(Table13[[#This Row],[Product Sub-Category]],'Product Lookup'!A:A,'Product Lookup'!B:B)</f>
        <v>Telephones</v>
      </c>
      <c r="E898" s="1">
        <v>4</v>
      </c>
      <c r="F898" s="4">
        <v>45.99</v>
      </c>
      <c r="G898" s="4">
        <f>Table13[[#This Row],[Unit Price]]*Table13[[#This Row],[Quantity ordered]]</f>
        <v>183.96</v>
      </c>
      <c r="H898" s="1">
        <v>0.05</v>
      </c>
      <c r="I898" s="5">
        <v>0.05</v>
      </c>
      <c r="J8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8" s="6">
        <f>Table13[[#This Row],[Total Price(Before Discount)]]*Table13[[#This Row],[Discount]]</f>
        <v>9.1980000000000004</v>
      </c>
      <c r="L898" s="6">
        <f>Table13[[#This Row],[Total Price(Before Discount)]]-Table13[[#This Row],[Discount Amount]]</f>
        <v>174.762</v>
      </c>
      <c r="M898" s="6" t="str">
        <f>IF(Table13[[#This Row],[Total Price(After Discount)]]&gt;=5000, "High Order", "Low order")</f>
        <v>Low order</v>
      </c>
      <c r="N898" s="2">
        <v>42100</v>
      </c>
      <c r="O898" s="2" t="str">
        <f>TEXT(Table13[[#This Row],[Order Date]],"dddd")</f>
        <v>Monday</v>
      </c>
      <c r="P898" s="2" t="str">
        <f>TEXT(Table13[[#This Row],[Order Date]],"mmmm")</f>
        <v>April</v>
      </c>
      <c r="Q898" s="2" t="str">
        <f>TEXT(Table13[[#This Row],[Order Date]],"yyyy")</f>
        <v>2015</v>
      </c>
      <c r="R898" s="2" t="str">
        <f>TEXT(Table13[[#This Row],[Order Date]], "mmmm yyyy")</f>
        <v>April 2015</v>
      </c>
      <c r="S898" s="2">
        <v>42101</v>
      </c>
      <c r="T898" s="1" t="s">
        <v>21</v>
      </c>
      <c r="U898" s="1">
        <f>Table13[[#This Row],[Ship Date]]-Table13[[#This Row],[Order Date]]</f>
        <v>1</v>
      </c>
      <c r="V898" s="1" t="str">
        <f>IF(Table13[[#This Row],[Days to Ship]]&lt;=1, "Fast", IF(Table13[[#This Row],[Days to Ship]]&lt;=3, "Meduim", "High"))</f>
        <v>Fast</v>
      </c>
      <c r="W898" s="1">
        <v>17602</v>
      </c>
      <c r="X898" s="1" t="s">
        <v>22</v>
      </c>
      <c r="Y898" s="1" t="s">
        <v>519</v>
      </c>
      <c r="Z898" s="1" t="s">
        <v>174</v>
      </c>
      <c r="AA898" s="1" t="s">
        <v>2244</v>
      </c>
      <c r="AB898" s="1" t="s">
        <v>73</v>
      </c>
      <c r="AC898" s="1" t="s">
        <v>2234</v>
      </c>
      <c r="AD898" s="1" t="s">
        <v>104</v>
      </c>
      <c r="AE898" s="1" t="s">
        <v>53</v>
      </c>
      <c r="AF898" s="1"/>
      <c r="AK898" s="1"/>
    </row>
    <row r="899" spans="1:37" x14ac:dyDescent="0.35">
      <c r="A899" s="1">
        <v>1623</v>
      </c>
      <c r="B899" s="1" t="str">
        <f>VLOOKUP(Table13[[#This Row],[Customer ID]],'Customer Lookup'!A:B,2,)</f>
        <v>Patrick Adcock</v>
      </c>
      <c r="C899" s="1">
        <v>87611</v>
      </c>
      <c r="D899" s="1" t="str">
        <f>_xlfn.XLOOKUP(Table13[[#This Row],[Product Sub-Category]],'Product Lookup'!A:A,'Product Lookup'!B:B)</f>
        <v>Binders</v>
      </c>
      <c r="E899" s="1">
        <v>22</v>
      </c>
      <c r="F899" s="4">
        <v>15.01</v>
      </c>
      <c r="G899" s="4">
        <f>Table13[[#This Row],[Unit Price]]*Table13[[#This Row],[Quantity ordered]]</f>
        <v>330.21999999999997</v>
      </c>
      <c r="H899" s="1">
        <v>0.05</v>
      </c>
      <c r="I899" s="5">
        <v>0.05</v>
      </c>
      <c r="J8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9" s="6">
        <f>Table13[[#This Row],[Total Price(Before Discount)]]*Table13[[#This Row],[Discount]]</f>
        <v>16.510999999999999</v>
      </c>
      <c r="L899" s="6">
        <f>Table13[[#This Row],[Total Price(Before Discount)]]-Table13[[#This Row],[Discount Amount]]</f>
        <v>313.70899999999995</v>
      </c>
      <c r="M899" s="6" t="str">
        <f>IF(Table13[[#This Row],[Total Price(After Discount)]]&gt;=5000, "High Order", "Low order")</f>
        <v>Low order</v>
      </c>
      <c r="N899" s="2">
        <v>42148</v>
      </c>
      <c r="O899" s="2" t="str">
        <f>TEXT(Table13[[#This Row],[Order Date]],"dddd")</f>
        <v>Sunday</v>
      </c>
      <c r="P899" s="2" t="str">
        <f>TEXT(Table13[[#This Row],[Order Date]],"mmmm")</f>
        <v>May</v>
      </c>
      <c r="Q899" s="2" t="str">
        <f>TEXT(Table13[[#This Row],[Order Date]],"yyyy")</f>
        <v>2015</v>
      </c>
      <c r="R899" s="2" t="str">
        <f>TEXT(Table13[[#This Row],[Order Date]], "mmmm yyyy")</f>
        <v>May 2015</v>
      </c>
      <c r="S899" s="2">
        <v>42150</v>
      </c>
      <c r="T899" s="1" t="s">
        <v>21</v>
      </c>
      <c r="U899" s="1">
        <f>Table13[[#This Row],[Ship Date]]-Table13[[#This Row],[Order Date]]</f>
        <v>2</v>
      </c>
      <c r="V899" s="1" t="str">
        <f>IF(Table13[[#This Row],[Days to Ship]]&lt;=1, "Fast", IF(Table13[[#This Row],[Days to Ship]]&lt;=3, "Meduim", "High"))</f>
        <v>Meduim</v>
      </c>
      <c r="W899" s="1">
        <v>46375</v>
      </c>
      <c r="X899" s="1" t="s">
        <v>32</v>
      </c>
      <c r="Y899" s="1" t="s">
        <v>645</v>
      </c>
      <c r="Z899" s="1" t="s">
        <v>376</v>
      </c>
      <c r="AA899" s="1" t="s">
        <v>2244</v>
      </c>
      <c r="AB899" s="1" t="s">
        <v>58</v>
      </c>
      <c r="AC899" s="1" t="s">
        <v>2236</v>
      </c>
      <c r="AD899" s="1" t="s">
        <v>51</v>
      </c>
      <c r="AE899" s="1" t="s">
        <v>53</v>
      </c>
      <c r="AF899" s="1"/>
      <c r="AK899" s="1"/>
    </row>
    <row r="900" spans="1:37" x14ac:dyDescent="0.35">
      <c r="A900" s="1">
        <v>1623</v>
      </c>
      <c r="B900" s="1" t="str">
        <f>VLOOKUP(Table13[[#This Row],[Customer ID]],'Customer Lookup'!A:B,2,)</f>
        <v>Patrick Adcock</v>
      </c>
      <c r="C900" s="1">
        <v>87611</v>
      </c>
      <c r="D900" s="1" t="str">
        <f>_xlfn.XLOOKUP(Table13[[#This Row],[Product Sub-Category]],'Product Lookup'!A:A,'Product Lookup'!B:B)</f>
        <v>Computer Peripherals</v>
      </c>
      <c r="E900" s="1">
        <v>12</v>
      </c>
      <c r="F900" s="4">
        <v>40.479999999999997</v>
      </c>
      <c r="G900" s="4">
        <f>Table13[[#This Row],[Unit Price]]*Table13[[#This Row],[Quantity ordered]]</f>
        <v>485.76</v>
      </c>
      <c r="H900" s="1">
        <v>0.05</v>
      </c>
      <c r="I900" s="5">
        <v>0.05</v>
      </c>
      <c r="J9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0" s="6">
        <f>Table13[[#This Row],[Total Price(Before Discount)]]*Table13[[#This Row],[Discount]]</f>
        <v>24.288</v>
      </c>
      <c r="L900" s="6">
        <f>Table13[[#This Row],[Total Price(Before Discount)]]-Table13[[#This Row],[Discount Amount]]</f>
        <v>461.47199999999998</v>
      </c>
      <c r="M900" s="6" t="str">
        <f>IF(Table13[[#This Row],[Total Price(After Discount)]]&gt;=5000, "High Order", "Low order")</f>
        <v>Low order</v>
      </c>
      <c r="N900" s="2">
        <v>42148</v>
      </c>
      <c r="O900" s="2" t="str">
        <f>TEXT(Table13[[#This Row],[Order Date]],"dddd")</f>
        <v>Sunday</v>
      </c>
      <c r="P900" s="2" t="str">
        <f>TEXT(Table13[[#This Row],[Order Date]],"mmmm")</f>
        <v>May</v>
      </c>
      <c r="Q900" s="2" t="str">
        <f>TEXT(Table13[[#This Row],[Order Date]],"yyyy")</f>
        <v>2015</v>
      </c>
      <c r="R900" s="2" t="str">
        <f>TEXT(Table13[[#This Row],[Order Date]], "mmmm yyyy")</f>
        <v>May 2015</v>
      </c>
      <c r="S900" s="2">
        <v>42150</v>
      </c>
      <c r="T900" s="1" t="s">
        <v>21</v>
      </c>
      <c r="U900" s="1">
        <f>Table13[[#This Row],[Ship Date]]-Table13[[#This Row],[Order Date]]</f>
        <v>2</v>
      </c>
      <c r="V900" s="1" t="str">
        <f>IF(Table13[[#This Row],[Days to Ship]]&lt;=1, "Fast", IF(Table13[[#This Row],[Days to Ship]]&lt;=3, "Meduim", "High"))</f>
        <v>Meduim</v>
      </c>
      <c r="W900" s="1">
        <v>46375</v>
      </c>
      <c r="X900" s="1" t="s">
        <v>32</v>
      </c>
      <c r="Y900" s="1" t="s">
        <v>645</v>
      </c>
      <c r="Z900" s="1" t="s">
        <v>376</v>
      </c>
      <c r="AA900" s="1" t="s">
        <v>2244</v>
      </c>
      <c r="AB900" s="1" t="s">
        <v>73</v>
      </c>
      <c r="AC900" s="1" t="s">
        <v>144</v>
      </c>
      <c r="AD900" s="1" t="s">
        <v>51</v>
      </c>
      <c r="AE900" s="1" t="s">
        <v>53</v>
      </c>
      <c r="AF900" s="1"/>
      <c r="AK900" s="1"/>
    </row>
    <row r="901" spans="1:37" x14ac:dyDescent="0.35">
      <c r="A901" s="1">
        <v>1623</v>
      </c>
      <c r="B901" s="1" t="str">
        <f>VLOOKUP(Table13[[#This Row],[Customer ID]],'Customer Lookup'!A:B,2,)</f>
        <v>Patrick Adcock</v>
      </c>
      <c r="C901" s="1">
        <v>87611</v>
      </c>
      <c r="D901" s="1" t="str">
        <f>_xlfn.XLOOKUP(Table13[[#This Row],[Product Sub-Category]],'Product Lookup'!A:A,'Product Lookup'!B:B)</f>
        <v>Storage</v>
      </c>
      <c r="E901" s="1">
        <v>1</v>
      </c>
      <c r="F901" s="4">
        <v>12.28</v>
      </c>
      <c r="G901" s="4">
        <f>Table13[[#This Row],[Unit Price]]*Table13[[#This Row],[Quantity ordered]]</f>
        <v>12.28</v>
      </c>
      <c r="H901" s="1">
        <v>0.05</v>
      </c>
      <c r="I901" s="5">
        <v>0.05</v>
      </c>
      <c r="J9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1" s="6">
        <f>Table13[[#This Row],[Total Price(Before Discount)]]*Table13[[#This Row],[Discount]]</f>
        <v>0.61399999999999999</v>
      </c>
      <c r="L901" s="6">
        <f>Table13[[#This Row],[Total Price(Before Discount)]]-Table13[[#This Row],[Discount Amount]]</f>
        <v>11.665999999999999</v>
      </c>
      <c r="M901" s="6" t="str">
        <f>IF(Table13[[#This Row],[Total Price(After Discount)]]&gt;=5000, "High Order", "Low order")</f>
        <v>Low order</v>
      </c>
      <c r="N901" s="2">
        <v>42148</v>
      </c>
      <c r="O901" s="2" t="str">
        <f>TEXT(Table13[[#This Row],[Order Date]],"dddd")</f>
        <v>Sunday</v>
      </c>
      <c r="P901" s="2" t="str">
        <f>TEXT(Table13[[#This Row],[Order Date]],"mmmm")</f>
        <v>May</v>
      </c>
      <c r="Q901" s="2" t="str">
        <f>TEXT(Table13[[#This Row],[Order Date]],"yyyy")</f>
        <v>2015</v>
      </c>
      <c r="R901" s="2" t="str">
        <f>TEXT(Table13[[#This Row],[Order Date]], "mmmm yyyy")</f>
        <v>May 2015</v>
      </c>
      <c r="S901" s="2">
        <v>42149</v>
      </c>
      <c r="T901" s="1" t="s">
        <v>21</v>
      </c>
      <c r="U901" s="1">
        <f>Table13[[#This Row],[Ship Date]]-Table13[[#This Row],[Order Date]]</f>
        <v>1</v>
      </c>
      <c r="V901" s="1" t="str">
        <f>IF(Table13[[#This Row],[Days to Ship]]&lt;=1, "Fast", IF(Table13[[#This Row],[Days to Ship]]&lt;=3, "Meduim", "High"))</f>
        <v>Fast</v>
      </c>
      <c r="W901" s="1">
        <v>46375</v>
      </c>
      <c r="X901" s="1" t="s">
        <v>32</v>
      </c>
      <c r="Y901" s="1" t="s">
        <v>645</v>
      </c>
      <c r="Z901" s="1" t="s">
        <v>376</v>
      </c>
      <c r="AA901" s="1" t="s">
        <v>2243</v>
      </c>
      <c r="AB901" s="1" t="s">
        <v>58</v>
      </c>
      <c r="AC901" s="1" t="s">
        <v>119</v>
      </c>
      <c r="AD901" s="1" t="s">
        <v>51</v>
      </c>
      <c r="AE901" s="1" t="s">
        <v>53</v>
      </c>
      <c r="AF901" s="1"/>
      <c r="AK901" s="1"/>
    </row>
    <row r="902" spans="1:37" x14ac:dyDescent="0.35">
      <c r="A902" s="1">
        <v>1625</v>
      </c>
      <c r="B902" s="1" t="str">
        <f>VLOOKUP(Table13[[#This Row],[Customer ID]],'Customer Lookup'!A:B,2,)</f>
        <v>Molly Browning</v>
      </c>
      <c r="C902" s="1">
        <v>90600</v>
      </c>
      <c r="D902" s="1" t="str">
        <f>_xlfn.XLOOKUP(Table13[[#This Row],[Product Sub-Category]],'Product Lookup'!A:A,'Product Lookup'!B:B)</f>
        <v>Office Machines</v>
      </c>
      <c r="E902" s="1">
        <v>12</v>
      </c>
      <c r="F902" s="4">
        <v>213.45</v>
      </c>
      <c r="G902" s="4">
        <f>Table13[[#This Row],[Unit Price]]*Table13[[#This Row],[Quantity ordered]]</f>
        <v>2561.3999999999996</v>
      </c>
      <c r="H902" s="1">
        <v>0.1</v>
      </c>
      <c r="I902" s="5">
        <v>0.1</v>
      </c>
      <c r="J9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02" s="6">
        <f>Table13[[#This Row],[Total Price(Before Discount)]]*Table13[[#This Row],[Discount]]</f>
        <v>256.14</v>
      </c>
      <c r="L902" s="6">
        <f>Table13[[#This Row],[Total Price(Before Discount)]]-Table13[[#This Row],[Discount Amount]]</f>
        <v>2305.2599999999998</v>
      </c>
      <c r="M902" s="6" t="str">
        <f>IF(Table13[[#This Row],[Total Price(After Discount)]]&gt;=5000, "High Order", "Low order")</f>
        <v>Low order</v>
      </c>
      <c r="N902" s="2">
        <v>42090</v>
      </c>
      <c r="O902" s="2" t="str">
        <f>TEXT(Table13[[#This Row],[Order Date]],"dddd")</f>
        <v>Friday</v>
      </c>
      <c r="P902" s="2" t="str">
        <f>TEXT(Table13[[#This Row],[Order Date]],"mmmm")</f>
        <v>March</v>
      </c>
      <c r="Q902" s="2" t="str">
        <f>TEXT(Table13[[#This Row],[Order Date]],"yyyy")</f>
        <v>2015</v>
      </c>
      <c r="R902" s="2" t="str">
        <f>TEXT(Table13[[#This Row],[Order Date]], "mmmm yyyy")</f>
        <v>March 2015</v>
      </c>
      <c r="S902" s="2">
        <v>42092</v>
      </c>
      <c r="T902" s="1" t="s">
        <v>50</v>
      </c>
      <c r="U902" s="1">
        <f>Table13[[#This Row],[Ship Date]]-Table13[[#This Row],[Order Date]]</f>
        <v>2</v>
      </c>
      <c r="V902" s="1" t="str">
        <f>IF(Table13[[#This Row],[Days to Ship]]&lt;=1, "Fast", IF(Table13[[#This Row],[Days to Ship]]&lt;=3, "Meduim", "High"))</f>
        <v>Meduim</v>
      </c>
      <c r="W902" s="1">
        <v>11542</v>
      </c>
      <c r="X902" s="1" t="s">
        <v>22</v>
      </c>
      <c r="Y902" s="1" t="s">
        <v>646</v>
      </c>
      <c r="Z902" s="1" t="s">
        <v>62</v>
      </c>
      <c r="AA902" s="1" t="s">
        <v>2243</v>
      </c>
      <c r="AB902" s="1" t="s">
        <v>73</v>
      </c>
      <c r="AC902" s="1" t="s">
        <v>74</v>
      </c>
      <c r="AD902" s="1" t="s">
        <v>42</v>
      </c>
      <c r="AE902" s="1" t="s">
        <v>36</v>
      </c>
      <c r="AF902" s="1"/>
      <c r="AK902" s="1"/>
    </row>
    <row r="903" spans="1:37" x14ac:dyDescent="0.35">
      <c r="A903" s="1">
        <v>1625</v>
      </c>
      <c r="B903" s="1" t="str">
        <f>VLOOKUP(Table13[[#This Row],[Customer ID]],'Customer Lookup'!A:B,2,)</f>
        <v>Molly Browning</v>
      </c>
      <c r="C903" s="1">
        <v>90600</v>
      </c>
      <c r="D903" s="1" t="str">
        <f>_xlfn.XLOOKUP(Table13[[#This Row],[Product Sub-Category]],'Product Lookup'!A:A,'Product Lookup'!B:B)</f>
        <v>Paper</v>
      </c>
      <c r="E903" s="1">
        <v>8</v>
      </c>
      <c r="F903" s="4">
        <v>55.98</v>
      </c>
      <c r="G903" s="4">
        <f>Table13[[#This Row],[Unit Price]]*Table13[[#This Row],[Quantity ordered]]</f>
        <v>447.84</v>
      </c>
      <c r="H903" s="1">
        <v>0.05</v>
      </c>
      <c r="I903" s="5">
        <v>0.05</v>
      </c>
      <c r="J9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3" s="6">
        <f>Table13[[#This Row],[Total Price(Before Discount)]]*Table13[[#This Row],[Discount]]</f>
        <v>22.391999999999999</v>
      </c>
      <c r="L903" s="6">
        <f>Table13[[#This Row],[Total Price(Before Discount)]]-Table13[[#This Row],[Discount Amount]]</f>
        <v>425.44799999999998</v>
      </c>
      <c r="M903" s="6" t="str">
        <f>IF(Table13[[#This Row],[Total Price(After Discount)]]&gt;=5000, "High Order", "Low order")</f>
        <v>Low order</v>
      </c>
      <c r="N903" s="2">
        <v>42090</v>
      </c>
      <c r="O903" s="2" t="str">
        <f>TEXT(Table13[[#This Row],[Order Date]],"dddd")</f>
        <v>Friday</v>
      </c>
      <c r="P903" s="2" t="str">
        <f>TEXT(Table13[[#This Row],[Order Date]],"mmmm")</f>
        <v>March</v>
      </c>
      <c r="Q903" s="2" t="str">
        <f>TEXT(Table13[[#This Row],[Order Date]],"yyyy")</f>
        <v>2015</v>
      </c>
      <c r="R903" s="2" t="str">
        <f>TEXT(Table13[[#This Row],[Order Date]], "mmmm yyyy")</f>
        <v>March 2015</v>
      </c>
      <c r="S903" s="2">
        <v>42092</v>
      </c>
      <c r="T903" s="1" t="s">
        <v>50</v>
      </c>
      <c r="U903" s="1">
        <f>Table13[[#This Row],[Ship Date]]-Table13[[#This Row],[Order Date]]</f>
        <v>2</v>
      </c>
      <c r="V903" s="1" t="str">
        <f>IF(Table13[[#This Row],[Days to Ship]]&lt;=1, "Fast", IF(Table13[[#This Row],[Days to Ship]]&lt;=3, "Meduim", "High"))</f>
        <v>Meduim</v>
      </c>
      <c r="W903" s="1">
        <v>11542</v>
      </c>
      <c r="X903" s="1" t="s">
        <v>32</v>
      </c>
      <c r="Y903" s="1" t="s">
        <v>646</v>
      </c>
      <c r="Z903" s="1" t="s">
        <v>62</v>
      </c>
      <c r="AA903" s="1" t="s">
        <v>2243</v>
      </c>
      <c r="AB903" s="1" t="s">
        <v>58</v>
      </c>
      <c r="AC903" s="1" t="s">
        <v>83</v>
      </c>
      <c r="AD903" s="1" t="s">
        <v>42</v>
      </c>
      <c r="AE903" s="1" t="s">
        <v>53</v>
      </c>
      <c r="AF903" s="1"/>
      <c r="AK903" s="1"/>
    </row>
    <row r="904" spans="1:37" x14ac:dyDescent="0.35">
      <c r="A904" s="1">
        <v>1625</v>
      </c>
      <c r="B904" s="1" t="str">
        <f>VLOOKUP(Table13[[#This Row],[Customer ID]],'Customer Lookup'!A:B,2,)</f>
        <v>Molly Browning</v>
      </c>
      <c r="C904" s="1">
        <v>90600</v>
      </c>
      <c r="D904" s="1" t="str">
        <f>_xlfn.XLOOKUP(Table13[[#This Row],[Product Sub-Category]],'Product Lookup'!A:A,'Product Lookup'!B:B)</f>
        <v>Storage</v>
      </c>
      <c r="E904" s="1">
        <v>1</v>
      </c>
      <c r="F904" s="4">
        <v>16.059999999999999</v>
      </c>
      <c r="G904" s="4">
        <f>Table13[[#This Row],[Unit Price]]*Table13[[#This Row],[Quantity ordered]]</f>
        <v>16.059999999999999</v>
      </c>
      <c r="H904" s="1">
        <v>0.05</v>
      </c>
      <c r="I904" s="5">
        <v>0.05</v>
      </c>
      <c r="J9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4" s="6">
        <f>Table13[[#This Row],[Total Price(Before Discount)]]*Table13[[#This Row],[Discount]]</f>
        <v>0.80299999999999994</v>
      </c>
      <c r="L904" s="6">
        <f>Table13[[#This Row],[Total Price(Before Discount)]]-Table13[[#This Row],[Discount Amount]]</f>
        <v>15.256999999999998</v>
      </c>
      <c r="M904" s="6" t="str">
        <f>IF(Table13[[#This Row],[Total Price(After Discount)]]&gt;=5000, "High Order", "Low order")</f>
        <v>Low order</v>
      </c>
      <c r="N904" s="2">
        <v>42090</v>
      </c>
      <c r="O904" s="2" t="str">
        <f>TEXT(Table13[[#This Row],[Order Date]],"dddd")</f>
        <v>Friday</v>
      </c>
      <c r="P904" s="2" t="str">
        <f>TEXT(Table13[[#This Row],[Order Date]],"mmmm")</f>
        <v>March</v>
      </c>
      <c r="Q904" s="2" t="str">
        <f>TEXT(Table13[[#This Row],[Order Date]],"yyyy")</f>
        <v>2015</v>
      </c>
      <c r="R904" s="2" t="str">
        <f>TEXT(Table13[[#This Row],[Order Date]], "mmmm yyyy")</f>
        <v>March 2015</v>
      </c>
      <c r="S904" s="2">
        <v>42091</v>
      </c>
      <c r="T904" s="1" t="s">
        <v>50</v>
      </c>
      <c r="U904" s="1">
        <f>Table13[[#This Row],[Ship Date]]-Table13[[#This Row],[Order Date]]</f>
        <v>1</v>
      </c>
      <c r="V904" s="1" t="str">
        <f>IF(Table13[[#This Row],[Days to Ship]]&lt;=1, "Fast", IF(Table13[[#This Row],[Days to Ship]]&lt;=3, "Meduim", "High"))</f>
        <v>Fast</v>
      </c>
      <c r="W904" s="1">
        <v>11542</v>
      </c>
      <c r="X904" s="1" t="s">
        <v>32</v>
      </c>
      <c r="Y904" s="1" t="s">
        <v>646</v>
      </c>
      <c r="Z904" s="1" t="s">
        <v>62</v>
      </c>
      <c r="AA904" s="1" t="s">
        <v>2243</v>
      </c>
      <c r="AB904" s="1" t="s">
        <v>58</v>
      </c>
      <c r="AC904" s="1" t="s">
        <v>119</v>
      </c>
      <c r="AD904" s="1" t="s">
        <v>42</v>
      </c>
      <c r="AE904" s="1" t="s">
        <v>53</v>
      </c>
      <c r="AF904" s="1"/>
      <c r="AK904" s="1"/>
    </row>
    <row r="905" spans="1:37" x14ac:dyDescent="0.35">
      <c r="A905" s="1">
        <v>1625</v>
      </c>
      <c r="B905" s="1" t="str">
        <f>VLOOKUP(Table13[[#This Row],[Customer ID]],'Customer Lookup'!A:B,2,)</f>
        <v>Molly Browning</v>
      </c>
      <c r="C905" s="1">
        <v>90601</v>
      </c>
      <c r="D905" s="1" t="str">
        <f>_xlfn.XLOOKUP(Table13[[#This Row],[Product Sub-Category]],'Product Lookup'!A:A,'Product Lookup'!B:B)</f>
        <v>Tables</v>
      </c>
      <c r="E905" s="1">
        <v>11</v>
      </c>
      <c r="F905" s="4">
        <v>209.37</v>
      </c>
      <c r="G905" s="4">
        <f>Table13[[#This Row],[Unit Price]]*Table13[[#This Row],[Quantity ordered]]</f>
        <v>2303.0700000000002</v>
      </c>
      <c r="H905" s="1">
        <v>0.1</v>
      </c>
      <c r="I905" s="5">
        <v>0.1</v>
      </c>
      <c r="J9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05" s="6">
        <f>Table13[[#This Row],[Total Price(Before Discount)]]*Table13[[#This Row],[Discount]]</f>
        <v>230.30700000000002</v>
      </c>
      <c r="L905" s="6">
        <f>Table13[[#This Row],[Total Price(Before Discount)]]-Table13[[#This Row],[Discount Amount]]</f>
        <v>2072.7629999999999</v>
      </c>
      <c r="M905" s="6" t="str">
        <f>IF(Table13[[#This Row],[Total Price(After Discount)]]&gt;=5000, "High Order", "Low order")</f>
        <v>Low order</v>
      </c>
      <c r="N905" s="2">
        <v>42051</v>
      </c>
      <c r="O905" s="2" t="str">
        <f>TEXT(Table13[[#This Row],[Order Date]],"dddd")</f>
        <v>Monday</v>
      </c>
      <c r="P905" s="2" t="str">
        <f>TEXT(Table13[[#This Row],[Order Date]],"mmmm")</f>
        <v>February</v>
      </c>
      <c r="Q905" s="2" t="str">
        <f>TEXT(Table13[[#This Row],[Order Date]],"yyyy")</f>
        <v>2015</v>
      </c>
      <c r="R905" s="2" t="str">
        <f>TEXT(Table13[[#This Row],[Order Date]], "mmmm yyyy")</f>
        <v>February 2015</v>
      </c>
      <c r="S905" s="2">
        <v>42053</v>
      </c>
      <c r="T905" s="1" t="s">
        <v>50</v>
      </c>
      <c r="U905" s="1">
        <f>Table13[[#This Row],[Ship Date]]-Table13[[#This Row],[Order Date]]</f>
        <v>2</v>
      </c>
      <c r="V905" s="1" t="str">
        <f>IF(Table13[[#This Row],[Days to Ship]]&lt;=1, "Fast", IF(Table13[[#This Row],[Days to Ship]]&lt;=3, "Meduim", "High"))</f>
        <v>Meduim</v>
      </c>
      <c r="W905" s="1">
        <v>11542</v>
      </c>
      <c r="X905" s="1" t="s">
        <v>32</v>
      </c>
      <c r="Y905" s="1" t="s">
        <v>646</v>
      </c>
      <c r="Z905" s="1" t="s">
        <v>62</v>
      </c>
      <c r="AA905" s="1" t="s">
        <v>2245</v>
      </c>
      <c r="AB905" s="1" t="s">
        <v>34</v>
      </c>
      <c r="AC905" s="1" t="s">
        <v>123</v>
      </c>
      <c r="AD905" s="1" t="s">
        <v>42</v>
      </c>
      <c r="AE905" s="1" t="s">
        <v>178</v>
      </c>
      <c r="AF905" s="1"/>
      <c r="AK905" s="1"/>
    </row>
    <row r="906" spans="1:37" x14ac:dyDescent="0.35">
      <c r="A906" s="1">
        <v>1627</v>
      </c>
      <c r="B906" s="1" t="str">
        <f>VLOOKUP(Table13[[#This Row],[Customer ID]],'Customer Lookup'!A:B,2,)</f>
        <v>Aaron Day</v>
      </c>
      <c r="C906" s="1">
        <v>90602</v>
      </c>
      <c r="D906" s="1" t="str">
        <f>_xlfn.XLOOKUP(Table13[[#This Row],[Product Sub-Category]],'Product Lookup'!A:A,'Product Lookup'!B:B)</f>
        <v>Storage</v>
      </c>
      <c r="E906" s="1">
        <v>17</v>
      </c>
      <c r="F906" s="4">
        <v>43.57</v>
      </c>
      <c r="G906" s="4">
        <f>Table13[[#This Row],[Unit Price]]*Table13[[#This Row],[Quantity ordered]]</f>
        <v>740.69</v>
      </c>
      <c r="H906" s="1">
        <v>0.05</v>
      </c>
      <c r="I906" s="5">
        <v>0.05</v>
      </c>
      <c r="J9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6" s="6">
        <f>Table13[[#This Row],[Total Price(Before Discount)]]*Table13[[#This Row],[Discount]]</f>
        <v>37.034500000000001</v>
      </c>
      <c r="L906" s="6">
        <f>Table13[[#This Row],[Total Price(Before Discount)]]-Table13[[#This Row],[Discount Amount]]</f>
        <v>703.65550000000007</v>
      </c>
      <c r="M906" s="6" t="str">
        <f>IF(Table13[[#This Row],[Total Price(After Discount)]]&gt;=5000, "High Order", "Low order")</f>
        <v>Low order</v>
      </c>
      <c r="N906" s="2">
        <v>42152</v>
      </c>
      <c r="O906" s="2" t="str">
        <f>TEXT(Table13[[#This Row],[Order Date]],"dddd")</f>
        <v>Thursday</v>
      </c>
      <c r="P906" s="2" t="str">
        <f>TEXT(Table13[[#This Row],[Order Date]],"mmmm")</f>
        <v>May</v>
      </c>
      <c r="Q906" s="2" t="str">
        <f>TEXT(Table13[[#This Row],[Order Date]],"yyyy")</f>
        <v>2015</v>
      </c>
      <c r="R906" s="2" t="str">
        <f>TEXT(Table13[[#This Row],[Order Date]], "mmmm yyyy")</f>
        <v>May 2015</v>
      </c>
      <c r="S906" s="2">
        <v>42154</v>
      </c>
      <c r="T906" s="1" t="s">
        <v>21</v>
      </c>
      <c r="U906" s="1">
        <f>Table13[[#This Row],[Ship Date]]-Table13[[#This Row],[Order Date]]</f>
        <v>2</v>
      </c>
      <c r="V906" s="1" t="str">
        <f>IF(Table13[[#This Row],[Days to Ship]]&lt;=1, "Fast", IF(Table13[[#This Row],[Days to Ship]]&lt;=3, "Meduim", "High"))</f>
        <v>Meduim</v>
      </c>
      <c r="W906" s="1">
        <v>37743</v>
      </c>
      <c r="X906" s="1" t="s">
        <v>32</v>
      </c>
      <c r="Y906" s="1" t="s">
        <v>647</v>
      </c>
      <c r="Z906" s="1" t="s">
        <v>184</v>
      </c>
      <c r="AA906" s="1" t="s">
        <v>2245</v>
      </c>
      <c r="AB906" s="1" t="s">
        <v>58</v>
      </c>
      <c r="AC906" s="1" t="s">
        <v>119</v>
      </c>
      <c r="AD906" s="1" t="s">
        <v>81</v>
      </c>
      <c r="AE906" s="1" t="s">
        <v>53</v>
      </c>
      <c r="AF906" s="1"/>
      <c r="AK906" s="1"/>
    </row>
    <row r="907" spans="1:37" x14ac:dyDescent="0.35">
      <c r="A907" s="1">
        <v>1632</v>
      </c>
      <c r="B907" s="1" t="str">
        <f>VLOOKUP(Table13[[#This Row],[Customer ID]],'Customer Lookup'!A:B,2,)</f>
        <v>Lori Wolfe</v>
      </c>
      <c r="C907" s="1">
        <v>90530</v>
      </c>
      <c r="D907" s="1" t="str">
        <f>_xlfn.XLOOKUP(Table13[[#This Row],[Product Sub-Category]],'Product Lookup'!A:A,'Product Lookup'!B:B)</f>
        <v>Furnishings</v>
      </c>
      <c r="E907" s="1">
        <v>6</v>
      </c>
      <c r="F907" s="4">
        <v>8.09</v>
      </c>
      <c r="G907" s="4">
        <f>Table13[[#This Row],[Unit Price]]*Table13[[#This Row],[Quantity ordered]]</f>
        <v>48.54</v>
      </c>
      <c r="H907" s="1">
        <v>0.05</v>
      </c>
      <c r="I907" s="5">
        <v>0.05</v>
      </c>
      <c r="J9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7" s="6">
        <f>Table13[[#This Row],[Total Price(Before Discount)]]*Table13[[#This Row],[Discount]]</f>
        <v>2.427</v>
      </c>
      <c r="L907" s="6">
        <f>Table13[[#This Row],[Total Price(Before Discount)]]-Table13[[#This Row],[Discount Amount]]</f>
        <v>46.113</v>
      </c>
      <c r="M907" s="6" t="str">
        <f>IF(Table13[[#This Row],[Total Price(After Discount)]]&gt;=5000, "High Order", "Low order")</f>
        <v>Low order</v>
      </c>
      <c r="N907" s="2">
        <v>42019</v>
      </c>
      <c r="O907" s="2" t="str">
        <f>TEXT(Table13[[#This Row],[Order Date]],"dddd")</f>
        <v>Thursday</v>
      </c>
      <c r="P907" s="2" t="str">
        <f>TEXT(Table13[[#This Row],[Order Date]],"mmmm")</f>
        <v>January</v>
      </c>
      <c r="Q907" s="2" t="str">
        <f>TEXT(Table13[[#This Row],[Order Date]],"yyyy")</f>
        <v>2015</v>
      </c>
      <c r="R907" s="2" t="str">
        <f>TEXT(Table13[[#This Row],[Order Date]], "mmmm yyyy")</f>
        <v>January 2015</v>
      </c>
      <c r="S907" s="2">
        <v>42020</v>
      </c>
      <c r="T907" s="1" t="s">
        <v>21</v>
      </c>
      <c r="U907" s="1">
        <f>Table13[[#This Row],[Ship Date]]-Table13[[#This Row],[Order Date]]</f>
        <v>1</v>
      </c>
      <c r="V907" s="1" t="str">
        <f>IF(Table13[[#This Row],[Days to Ship]]&lt;=1, "Fast", IF(Table13[[#This Row],[Days to Ship]]&lt;=3, "Meduim", "High"))</f>
        <v>Fast</v>
      </c>
      <c r="W907" s="1">
        <v>39401</v>
      </c>
      <c r="X907" s="1" t="s">
        <v>22</v>
      </c>
      <c r="Y907" s="1" t="s">
        <v>648</v>
      </c>
      <c r="Z907" s="1" t="s">
        <v>364</v>
      </c>
      <c r="AA907" s="1" t="s">
        <v>2245</v>
      </c>
      <c r="AB907" s="1" t="s">
        <v>34</v>
      </c>
      <c r="AC907" s="1" t="s">
        <v>52</v>
      </c>
      <c r="AD907" s="1" t="s">
        <v>42</v>
      </c>
      <c r="AE907" s="1" t="s">
        <v>53</v>
      </c>
      <c r="AF907" s="1"/>
      <c r="AK907" s="1"/>
    </row>
    <row r="908" spans="1:37" x14ac:dyDescent="0.35">
      <c r="A908" s="1">
        <v>1632</v>
      </c>
      <c r="B908" s="1" t="str">
        <f>VLOOKUP(Table13[[#This Row],[Customer ID]],'Customer Lookup'!A:B,2,)</f>
        <v>Lori Wolfe</v>
      </c>
      <c r="C908" s="1">
        <v>90533</v>
      </c>
      <c r="D908" s="1" t="str">
        <f>_xlfn.XLOOKUP(Table13[[#This Row],[Product Sub-Category]],'Product Lookup'!A:A,'Product Lookup'!B:B)</f>
        <v>Pens</v>
      </c>
      <c r="E908" s="1">
        <v>9</v>
      </c>
      <c r="F908" s="4">
        <v>25.99</v>
      </c>
      <c r="G908" s="4">
        <f>Table13[[#This Row],[Unit Price]]*Table13[[#This Row],[Quantity ordered]]</f>
        <v>233.91</v>
      </c>
      <c r="H908" s="1">
        <v>0.05</v>
      </c>
      <c r="I908" s="5">
        <v>0.05</v>
      </c>
      <c r="J9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8" s="6">
        <f>Table13[[#This Row],[Total Price(Before Discount)]]*Table13[[#This Row],[Discount]]</f>
        <v>11.695500000000001</v>
      </c>
      <c r="L908" s="6">
        <f>Table13[[#This Row],[Total Price(Before Discount)]]-Table13[[#This Row],[Discount Amount]]</f>
        <v>222.21449999999999</v>
      </c>
      <c r="M908" s="6" t="str">
        <f>IF(Table13[[#This Row],[Total Price(After Discount)]]&gt;=5000, "High Order", "Low order")</f>
        <v>Low order</v>
      </c>
      <c r="N908" s="2">
        <v>42109</v>
      </c>
      <c r="O908" s="2" t="str">
        <f>TEXT(Table13[[#This Row],[Order Date]],"dddd")</f>
        <v>Wednesday</v>
      </c>
      <c r="P908" s="2" t="str">
        <f>TEXT(Table13[[#This Row],[Order Date]],"mmmm")</f>
        <v>April</v>
      </c>
      <c r="Q908" s="2" t="str">
        <f>TEXT(Table13[[#This Row],[Order Date]],"yyyy")</f>
        <v>2015</v>
      </c>
      <c r="R908" s="2" t="str">
        <f>TEXT(Table13[[#This Row],[Order Date]], "mmmm yyyy")</f>
        <v>April 2015</v>
      </c>
      <c r="S908" s="2">
        <v>42111</v>
      </c>
      <c r="T908" s="1" t="s">
        <v>21</v>
      </c>
      <c r="U908" s="1">
        <f>Table13[[#This Row],[Ship Date]]-Table13[[#This Row],[Order Date]]</f>
        <v>2</v>
      </c>
      <c r="V908" s="1" t="str">
        <f>IF(Table13[[#This Row],[Days to Ship]]&lt;=1, "Fast", IF(Table13[[#This Row],[Days to Ship]]&lt;=3, "Meduim", "High"))</f>
        <v>Meduim</v>
      </c>
      <c r="W908" s="1">
        <v>39401</v>
      </c>
      <c r="X908" s="1" t="s">
        <v>32</v>
      </c>
      <c r="Y908" s="1" t="s">
        <v>648</v>
      </c>
      <c r="Z908" s="1" t="s">
        <v>364</v>
      </c>
      <c r="AA908" s="1" t="s">
        <v>2245</v>
      </c>
      <c r="AB908" s="1" t="s">
        <v>58</v>
      </c>
      <c r="AC908" s="1" t="s">
        <v>25</v>
      </c>
      <c r="AD908" s="1" t="s">
        <v>42</v>
      </c>
      <c r="AE908" s="1" t="s">
        <v>53</v>
      </c>
      <c r="AF908" s="1"/>
      <c r="AK908" s="1"/>
    </row>
    <row r="909" spans="1:37" x14ac:dyDescent="0.35">
      <c r="A909" s="1">
        <v>1633</v>
      </c>
      <c r="B909" s="1" t="str">
        <f>VLOOKUP(Table13[[#This Row],[Customer ID]],'Customer Lookup'!A:B,2,)</f>
        <v>Gerald Raynor</v>
      </c>
      <c r="C909" s="1">
        <v>90531</v>
      </c>
      <c r="D909" s="1" t="str">
        <f>_xlfn.XLOOKUP(Table13[[#This Row],[Product Sub-Category]],'Product Lookup'!A:A,'Product Lookup'!B:B)</f>
        <v>Computer Peripherals</v>
      </c>
      <c r="E909" s="1">
        <v>6</v>
      </c>
      <c r="F909" s="4">
        <v>5.98</v>
      </c>
      <c r="G909" s="4">
        <f>Table13[[#This Row],[Unit Price]]*Table13[[#This Row],[Quantity ordered]]</f>
        <v>35.880000000000003</v>
      </c>
      <c r="H909" s="1">
        <v>0.05</v>
      </c>
      <c r="I909" s="5">
        <v>0.05</v>
      </c>
      <c r="J9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9" s="6">
        <f>Table13[[#This Row],[Total Price(Before Discount)]]*Table13[[#This Row],[Discount]]</f>
        <v>1.7940000000000003</v>
      </c>
      <c r="L909" s="6">
        <f>Table13[[#This Row],[Total Price(Before Discount)]]-Table13[[#This Row],[Discount Amount]]</f>
        <v>34.086000000000006</v>
      </c>
      <c r="M909" s="6" t="str">
        <f>IF(Table13[[#This Row],[Total Price(After Discount)]]&gt;=5000, "High Order", "Low order")</f>
        <v>Low order</v>
      </c>
      <c r="N909" s="2">
        <v>42045</v>
      </c>
      <c r="O909" s="2" t="str">
        <f>TEXT(Table13[[#This Row],[Order Date]],"dddd")</f>
        <v>Tuesday</v>
      </c>
      <c r="P909" s="2" t="str">
        <f>TEXT(Table13[[#This Row],[Order Date]],"mmmm")</f>
        <v>February</v>
      </c>
      <c r="Q909" s="2" t="str">
        <f>TEXT(Table13[[#This Row],[Order Date]],"yyyy")</f>
        <v>2015</v>
      </c>
      <c r="R909" s="2" t="str">
        <f>TEXT(Table13[[#This Row],[Order Date]], "mmmm yyyy")</f>
        <v>February 2015</v>
      </c>
      <c r="S909" s="2">
        <v>42047</v>
      </c>
      <c r="T909" s="1" t="s">
        <v>31</v>
      </c>
      <c r="U909" s="1">
        <f>Table13[[#This Row],[Ship Date]]-Table13[[#This Row],[Order Date]]</f>
        <v>2</v>
      </c>
      <c r="V909" s="1" t="str">
        <f>IF(Table13[[#This Row],[Days to Ship]]&lt;=1, "Fast", IF(Table13[[#This Row],[Days to Ship]]&lt;=3, "Meduim", "High"))</f>
        <v>Meduim</v>
      </c>
      <c r="W909" s="1">
        <v>38637</v>
      </c>
      <c r="X909" s="1" t="s">
        <v>32</v>
      </c>
      <c r="Y909" s="1" t="s">
        <v>649</v>
      </c>
      <c r="Z909" s="1" t="s">
        <v>364</v>
      </c>
      <c r="AA909" s="1" t="s">
        <v>2245</v>
      </c>
      <c r="AB909" s="1" t="s">
        <v>73</v>
      </c>
      <c r="AC909" s="1" t="s">
        <v>144</v>
      </c>
      <c r="AD909" s="1" t="s">
        <v>42</v>
      </c>
      <c r="AE909" s="1" t="s">
        <v>44</v>
      </c>
      <c r="AF909" s="1"/>
      <c r="AK909" s="1"/>
    </row>
    <row r="910" spans="1:37" x14ac:dyDescent="0.35">
      <c r="A910" s="1">
        <v>1634</v>
      </c>
      <c r="B910" s="1" t="str">
        <f>VLOOKUP(Table13[[#This Row],[Customer ID]],'Customer Lookup'!A:B,2,)</f>
        <v>Katherine W Epstein</v>
      </c>
      <c r="C910" s="1">
        <v>90532</v>
      </c>
      <c r="D910" s="1" t="str">
        <f>_xlfn.XLOOKUP(Table13[[#This Row],[Product Sub-Category]],'Product Lookup'!A:A,'Product Lookup'!B:B)</f>
        <v>Office Machines</v>
      </c>
      <c r="E910" s="1">
        <v>15</v>
      </c>
      <c r="F910" s="4">
        <v>100.97</v>
      </c>
      <c r="G910" s="4">
        <f>Table13[[#This Row],[Unit Price]]*Table13[[#This Row],[Quantity ordered]]</f>
        <v>1514.55</v>
      </c>
      <c r="H910" s="1">
        <v>0.1</v>
      </c>
      <c r="I910" s="5">
        <v>0.1</v>
      </c>
      <c r="J9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10" s="6">
        <f>Table13[[#This Row],[Total Price(Before Discount)]]*Table13[[#This Row],[Discount]]</f>
        <v>151.45500000000001</v>
      </c>
      <c r="L910" s="6">
        <f>Table13[[#This Row],[Total Price(Before Discount)]]-Table13[[#This Row],[Discount Amount]]</f>
        <v>1363.095</v>
      </c>
      <c r="M910" s="6" t="str">
        <f>IF(Table13[[#This Row],[Total Price(After Discount)]]&gt;=5000, "High Order", "Low order")</f>
        <v>Low order</v>
      </c>
      <c r="N910" s="2">
        <v>42103</v>
      </c>
      <c r="O910" s="2" t="str">
        <f>TEXT(Table13[[#This Row],[Order Date]],"dddd")</f>
        <v>Thursday</v>
      </c>
      <c r="P910" s="2" t="str">
        <f>TEXT(Table13[[#This Row],[Order Date]],"mmmm")</f>
        <v>April</v>
      </c>
      <c r="Q910" s="2" t="str">
        <f>TEXT(Table13[[#This Row],[Order Date]],"yyyy")</f>
        <v>2015</v>
      </c>
      <c r="R910" s="2" t="str">
        <f>TEXT(Table13[[#This Row],[Order Date]], "mmmm yyyy")</f>
        <v>April 2015</v>
      </c>
      <c r="S910" s="2">
        <v>42104</v>
      </c>
      <c r="T910" s="1" t="s">
        <v>31</v>
      </c>
      <c r="U910" s="1">
        <f>Table13[[#This Row],[Ship Date]]-Table13[[#This Row],[Order Date]]</f>
        <v>1</v>
      </c>
      <c r="V910" s="1" t="str">
        <f>IF(Table13[[#This Row],[Days to Ship]]&lt;=1, "Fast", IF(Table13[[#This Row],[Days to Ship]]&lt;=3, "Meduim", "High"))</f>
        <v>Fast</v>
      </c>
      <c r="W910" s="1">
        <v>39212</v>
      </c>
      <c r="X910" s="1" t="s">
        <v>22</v>
      </c>
      <c r="Y910" s="1" t="s">
        <v>650</v>
      </c>
      <c r="Z910" s="1" t="s">
        <v>364</v>
      </c>
      <c r="AA910" s="1" t="s">
        <v>1097</v>
      </c>
      <c r="AB910" s="1" t="s">
        <v>73</v>
      </c>
      <c r="AC910" s="1" t="s">
        <v>74</v>
      </c>
      <c r="AD910" s="1" t="s">
        <v>42</v>
      </c>
      <c r="AE910" s="1" t="s">
        <v>36</v>
      </c>
      <c r="AF910" s="1"/>
      <c r="AK910" s="1"/>
    </row>
    <row r="911" spans="1:37" x14ac:dyDescent="0.35">
      <c r="A911" s="1">
        <v>1636</v>
      </c>
      <c r="B911" s="1" t="str">
        <f>VLOOKUP(Table13[[#This Row],[Customer ID]],'Customer Lookup'!A:B,2,)</f>
        <v>Sidney Greenberg</v>
      </c>
      <c r="C911" s="1">
        <v>89704</v>
      </c>
      <c r="D911" s="1" t="str">
        <f>_xlfn.XLOOKUP(Table13[[#This Row],[Product Sub-Category]],'Product Lookup'!A:A,'Product Lookup'!B:B)</f>
        <v>Office Machines</v>
      </c>
      <c r="E911" s="1">
        <v>5</v>
      </c>
      <c r="F911" s="4">
        <v>115.99</v>
      </c>
      <c r="G911" s="4">
        <f>Table13[[#This Row],[Unit Price]]*Table13[[#This Row],[Quantity ordered]]</f>
        <v>579.94999999999993</v>
      </c>
      <c r="H911" s="1">
        <v>0.1</v>
      </c>
      <c r="I911" s="5">
        <v>0.1</v>
      </c>
      <c r="J9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11" s="6">
        <f>Table13[[#This Row],[Total Price(Before Discount)]]*Table13[[#This Row],[Discount]]</f>
        <v>57.994999999999997</v>
      </c>
      <c r="L911" s="6">
        <f>Table13[[#This Row],[Total Price(Before Discount)]]-Table13[[#This Row],[Discount Amount]]</f>
        <v>521.95499999999993</v>
      </c>
      <c r="M911" s="6" t="str">
        <f>IF(Table13[[#This Row],[Total Price(After Discount)]]&gt;=5000, "High Order", "Low order")</f>
        <v>Low order</v>
      </c>
      <c r="N911" s="2">
        <v>42018</v>
      </c>
      <c r="O911" s="2" t="str">
        <f>TEXT(Table13[[#This Row],[Order Date]],"dddd")</f>
        <v>Wednesday</v>
      </c>
      <c r="P911" s="2" t="str">
        <f>TEXT(Table13[[#This Row],[Order Date]],"mmmm")</f>
        <v>January</v>
      </c>
      <c r="Q911" s="2" t="str">
        <f>TEXT(Table13[[#This Row],[Order Date]],"yyyy")</f>
        <v>2015</v>
      </c>
      <c r="R911" s="2" t="str">
        <f>TEXT(Table13[[#This Row],[Order Date]], "mmmm yyyy")</f>
        <v>January 2015</v>
      </c>
      <c r="S911" s="2">
        <v>42020</v>
      </c>
      <c r="T911" s="1" t="s">
        <v>41</v>
      </c>
      <c r="U911" s="1">
        <f>Table13[[#This Row],[Ship Date]]-Table13[[#This Row],[Order Date]]</f>
        <v>2</v>
      </c>
      <c r="V911" s="1" t="str">
        <f>IF(Table13[[#This Row],[Days to Ship]]&lt;=1, "Fast", IF(Table13[[#This Row],[Days to Ship]]&lt;=3, "Meduim", "High"))</f>
        <v>Meduim</v>
      </c>
      <c r="W911" s="1">
        <v>93905</v>
      </c>
      <c r="X911" s="1" t="s">
        <v>22</v>
      </c>
      <c r="Y911" s="1" t="s">
        <v>651</v>
      </c>
      <c r="Z911" s="1" t="s">
        <v>37</v>
      </c>
      <c r="AA911" s="1" t="s">
        <v>1097</v>
      </c>
      <c r="AB911" s="1" t="s">
        <v>73</v>
      </c>
      <c r="AC911" s="1" t="s">
        <v>74</v>
      </c>
      <c r="AD911" s="1" t="s">
        <v>42</v>
      </c>
      <c r="AE911" s="1" t="s">
        <v>36</v>
      </c>
      <c r="AF911" s="1"/>
      <c r="AK911" s="1"/>
    </row>
    <row r="912" spans="1:37" x14ac:dyDescent="0.35">
      <c r="A912" s="1">
        <v>1636</v>
      </c>
      <c r="B912" s="1" t="str">
        <f>VLOOKUP(Table13[[#This Row],[Customer ID]],'Customer Lookup'!A:B,2,)</f>
        <v>Sidney Greenberg</v>
      </c>
      <c r="C912" s="1">
        <v>89704</v>
      </c>
      <c r="D912" s="1" t="str">
        <f>_xlfn.XLOOKUP(Table13[[#This Row],[Product Sub-Category]],'Product Lookup'!A:A,'Product Lookup'!B:B)</f>
        <v>Pens</v>
      </c>
      <c r="E912" s="1">
        <v>7</v>
      </c>
      <c r="F912" s="4">
        <v>4.28</v>
      </c>
      <c r="G912" s="4">
        <f>Table13[[#This Row],[Unit Price]]*Table13[[#This Row],[Quantity ordered]]</f>
        <v>29.96</v>
      </c>
      <c r="H912" s="1">
        <v>0.05</v>
      </c>
      <c r="I912" s="5">
        <v>0.05</v>
      </c>
      <c r="J9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2" s="6">
        <f>Table13[[#This Row],[Total Price(Before Discount)]]*Table13[[#This Row],[Discount]]</f>
        <v>1.4980000000000002</v>
      </c>
      <c r="L912" s="6">
        <f>Table13[[#This Row],[Total Price(Before Discount)]]-Table13[[#This Row],[Discount Amount]]</f>
        <v>28.462</v>
      </c>
      <c r="M912" s="6" t="str">
        <f>IF(Table13[[#This Row],[Total Price(After Discount)]]&gt;=5000, "High Order", "Low order")</f>
        <v>Low order</v>
      </c>
      <c r="N912" s="2">
        <v>42018</v>
      </c>
      <c r="O912" s="2" t="str">
        <f>TEXT(Table13[[#This Row],[Order Date]],"dddd")</f>
        <v>Wednesday</v>
      </c>
      <c r="P912" s="2" t="str">
        <f>TEXT(Table13[[#This Row],[Order Date]],"mmmm")</f>
        <v>January</v>
      </c>
      <c r="Q912" s="2" t="str">
        <f>TEXT(Table13[[#This Row],[Order Date]],"yyyy")</f>
        <v>2015</v>
      </c>
      <c r="R912" s="2" t="str">
        <f>TEXT(Table13[[#This Row],[Order Date]], "mmmm yyyy")</f>
        <v>January 2015</v>
      </c>
      <c r="S912" s="2">
        <v>42021</v>
      </c>
      <c r="T912" s="1" t="s">
        <v>41</v>
      </c>
      <c r="U912" s="1">
        <f>Table13[[#This Row],[Ship Date]]-Table13[[#This Row],[Order Date]]</f>
        <v>3</v>
      </c>
      <c r="V912" s="1" t="str">
        <f>IF(Table13[[#This Row],[Days to Ship]]&lt;=1, "Fast", IF(Table13[[#This Row],[Days to Ship]]&lt;=3, "Meduim", "High"))</f>
        <v>Meduim</v>
      </c>
      <c r="W912" s="1">
        <v>93905</v>
      </c>
      <c r="X912" s="1" t="s">
        <v>32</v>
      </c>
      <c r="Y912" s="1" t="s">
        <v>651</v>
      </c>
      <c r="Z912" s="1" t="s">
        <v>37</v>
      </c>
      <c r="AA912" s="1" t="s">
        <v>1097</v>
      </c>
      <c r="AB912" s="1" t="s">
        <v>58</v>
      </c>
      <c r="AC912" s="1" t="s">
        <v>25</v>
      </c>
      <c r="AD912" s="1" t="s">
        <v>42</v>
      </c>
      <c r="AE912" s="1" t="s">
        <v>26</v>
      </c>
      <c r="AF912" s="1"/>
      <c r="AK912" s="1"/>
    </row>
    <row r="913" spans="1:37" x14ac:dyDescent="0.35">
      <c r="A913" s="1">
        <v>1636</v>
      </c>
      <c r="B913" s="1" t="str">
        <f>VLOOKUP(Table13[[#This Row],[Customer ID]],'Customer Lookup'!A:B,2,)</f>
        <v>Sidney Greenberg</v>
      </c>
      <c r="C913" s="1">
        <v>89706</v>
      </c>
      <c r="D913" s="1" t="str">
        <f>_xlfn.XLOOKUP(Table13[[#This Row],[Product Sub-Category]],'Product Lookup'!A:A,'Product Lookup'!B:B)</f>
        <v>Furnishings</v>
      </c>
      <c r="E913" s="1">
        <v>12</v>
      </c>
      <c r="F913" s="4">
        <v>136.97999999999999</v>
      </c>
      <c r="G913" s="4">
        <f>Table13[[#This Row],[Unit Price]]*Table13[[#This Row],[Quantity ordered]]</f>
        <v>1643.7599999999998</v>
      </c>
      <c r="H913" s="1">
        <v>0.1</v>
      </c>
      <c r="I913" s="5">
        <v>0.1</v>
      </c>
      <c r="J9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13" s="6">
        <f>Table13[[#This Row],[Total Price(Before Discount)]]*Table13[[#This Row],[Discount]]</f>
        <v>164.37599999999998</v>
      </c>
      <c r="L913" s="6">
        <f>Table13[[#This Row],[Total Price(Before Discount)]]-Table13[[#This Row],[Discount Amount]]</f>
        <v>1479.3839999999998</v>
      </c>
      <c r="M913" s="6" t="str">
        <f>IF(Table13[[#This Row],[Total Price(After Discount)]]&gt;=5000, "High Order", "Low order")</f>
        <v>Low order</v>
      </c>
      <c r="N913" s="2">
        <v>42016</v>
      </c>
      <c r="O913" s="2" t="str">
        <f>TEXT(Table13[[#This Row],[Order Date]],"dddd")</f>
        <v>Monday</v>
      </c>
      <c r="P913" s="2" t="str">
        <f>TEXT(Table13[[#This Row],[Order Date]],"mmmm")</f>
        <v>January</v>
      </c>
      <c r="Q913" s="2" t="str">
        <f>TEXT(Table13[[#This Row],[Order Date]],"yyyy")</f>
        <v>2015</v>
      </c>
      <c r="R913" s="2" t="str">
        <f>TEXT(Table13[[#This Row],[Order Date]], "mmmm yyyy")</f>
        <v>January 2015</v>
      </c>
      <c r="S913" s="2">
        <v>42018</v>
      </c>
      <c r="T913" s="1" t="s">
        <v>21</v>
      </c>
      <c r="U913" s="1">
        <f>Table13[[#This Row],[Ship Date]]-Table13[[#This Row],[Order Date]]</f>
        <v>2</v>
      </c>
      <c r="V913" s="1" t="str">
        <f>IF(Table13[[#This Row],[Days to Ship]]&lt;=1, "Fast", IF(Table13[[#This Row],[Days to Ship]]&lt;=3, "Meduim", "High"))</f>
        <v>Meduim</v>
      </c>
      <c r="W913" s="1">
        <v>93905</v>
      </c>
      <c r="X913" s="1" t="s">
        <v>22</v>
      </c>
      <c r="Y913" s="1" t="s">
        <v>651</v>
      </c>
      <c r="Z913" s="1" t="s">
        <v>37</v>
      </c>
      <c r="AA913" s="1" t="s">
        <v>2243</v>
      </c>
      <c r="AB913" s="1" t="s">
        <v>34</v>
      </c>
      <c r="AC913" s="1" t="s">
        <v>52</v>
      </c>
      <c r="AD913" s="1" t="s">
        <v>42</v>
      </c>
      <c r="AE913" s="1" t="s">
        <v>178</v>
      </c>
      <c r="AF913" s="1"/>
      <c r="AK913" s="1"/>
    </row>
    <row r="914" spans="1:37" x14ac:dyDescent="0.35">
      <c r="A914" s="1">
        <v>1639</v>
      </c>
      <c r="B914" s="1" t="str">
        <f>VLOOKUP(Table13[[#This Row],[Customer ID]],'Customer Lookup'!A:B,2,)</f>
        <v>Marvin Rollins</v>
      </c>
      <c r="C914" s="1">
        <v>89705</v>
      </c>
      <c r="D914" s="1" t="str">
        <f>_xlfn.XLOOKUP(Table13[[#This Row],[Product Sub-Category]],'Product Lookup'!A:A,'Product Lookup'!B:B)</f>
        <v>Paper</v>
      </c>
      <c r="E914" s="1">
        <v>4</v>
      </c>
      <c r="F914" s="4">
        <v>55.48</v>
      </c>
      <c r="G914" s="4">
        <f>Table13[[#This Row],[Unit Price]]*Table13[[#This Row],[Quantity ordered]]</f>
        <v>221.92</v>
      </c>
      <c r="H914" s="1">
        <v>0.05</v>
      </c>
      <c r="I914" s="5">
        <v>0.05</v>
      </c>
      <c r="J9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4" s="6">
        <f>Table13[[#This Row],[Total Price(Before Discount)]]*Table13[[#This Row],[Discount]]</f>
        <v>11.096</v>
      </c>
      <c r="L914" s="6">
        <f>Table13[[#This Row],[Total Price(Before Discount)]]-Table13[[#This Row],[Discount Amount]]</f>
        <v>210.82399999999998</v>
      </c>
      <c r="M914" s="6" t="str">
        <f>IF(Table13[[#This Row],[Total Price(After Discount)]]&gt;=5000, "High Order", "Low order")</f>
        <v>Low order</v>
      </c>
      <c r="N914" s="2">
        <v>42061</v>
      </c>
      <c r="O914" s="2" t="str">
        <f>TEXT(Table13[[#This Row],[Order Date]],"dddd")</f>
        <v>Thursday</v>
      </c>
      <c r="P914" s="2" t="str">
        <f>TEXT(Table13[[#This Row],[Order Date]],"mmmm")</f>
        <v>February</v>
      </c>
      <c r="Q914" s="2" t="str">
        <f>TEXT(Table13[[#This Row],[Order Date]],"yyyy")</f>
        <v>2015</v>
      </c>
      <c r="R914" s="2" t="str">
        <f>TEXT(Table13[[#This Row],[Order Date]], "mmmm yyyy")</f>
        <v>February 2015</v>
      </c>
      <c r="S914" s="2">
        <v>42063</v>
      </c>
      <c r="T914" s="1" t="s">
        <v>41</v>
      </c>
      <c r="U914" s="1">
        <f>Table13[[#This Row],[Ship Date]]-Table13[[#This Row],[Order Date]]</f>
        <v>2</v>
      </c>
      <c r="V914" s="1" t="str">
        <f>IF(Table13[[#This Row],[Days to Ship]]&lt;=1, "Fast", IF(Table13[[#This Row],[Days to Ship]]&lt;=3, "Meduim", "High"))</f>
        <v>Meduim</v>
      </c>
      <c r="W914" s="1">
        <v>6901</v>
      </c>
      <c r="X914" s="1" t="s">
        <v>32</v>
      </c>
      <c r="Y914" s="1" t="s">
        <v>652</v>
      </c>
      <c r="Z914" s="1" t="s">
        <v>171</v>
      </c>
      <c r="AA914" s="1" t="s">
        <v>2244</v>
      </c>
      <c r="AB914" s="1" t="s">
        <v>58</v>
      </c>
      <c r="AC914" s="1" t="s">
        <v>83</v>
      </c>
      <c r="AD914" s="1" t="s">
        <v>42</v>
      </c>
      <c r="AE914" s="1" t="s">
        <v>53</v>
      </c>
      <c r="AF914" s="1"/>
      <c r="AK914" s="1"/>
    </row>
    <row r="915" spans="1:37" x14ac:dyDescent="0.35">
      <c r="A915" s="1">
        <v>1644</v>
      </c>
      <c r="B915" s="1" t="str">
        <f>VLOOKUP(Table13[[#This Row],[Customer ID]],'Customer Lookup'!A:B,2,)</f>
        <v>Sam Woodward</v>
      </c>
      <c r="C915" s="1">
        <v>87342</v>
      </c>
      <c r="D915" s="1" t="str">
        <f>_xlfn.XLOOKUP(Table13[[#This Row],[Product Sub-Category]],'Product Lookup'!A:A,'Product Lookup'!B:B)</f>
        <v>Furnishings</v>
      </c>
      <c r="E915" s="1">
        <v>1</v>
      </c>
      <c r="F915" s="4">
        <v>107.53</v>
      </c>
      <c r="G915" s="4">
        <f>Table13[[#This Row],[Unit Price]]*Table13[[#This Row],[Quantity ordered]]</f>
        <v>107.53</v>
      </c>
      <c r="H915" s="1">
        <v>0.1</v>
      </c>
      <c r="I915" s="5">
        <v>0.1</v>
      </c>
      <c r="J9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15" s="6">
        <f>Table13[[#This Row],[Total Price(Before Discount)]]*Table13[[#This Row],[Discount]]</f>
        <v>10.753</v>
      </c>
      <c r="L915" s="6">
        <f>Table13[[#This Row],[Total Price(Before Discount)]]-Table13[[#This Row],[Discount Amount]]</f>
        <v>96.777000000000001</v>
      </c>
      <c r="M915" s="6" t="str">
        <f>IF(Table13[[#This Row],[Total Price(After Discount)]]&gt;=5000, "High Order", "Low order")</f>
        <v>Low order</v>
      </c>
      <c r="N915" s="2">
        <v>42169</v>
      </c>
      <c r="O915" s="2" t="str">
        <f>TEXT(Table13[[#This Row],[Order Date]],"dddd")</f>
        <v>Sunday</v>
      </c>
      <c r="P915" s="2" t="str">
        <f>TEXT(Table13[[#This Row],[Order Date]],"mmmm")</f>
        <v>June</v>
      </c>
      <c r="Q915" s="2" t="str">
        <f>TEXT(Table13[[#This Row],[Order Date]],"yyyy")</f>
        <v>2015</v>
      </c>
      <c r="R915" s="2" t="str">
        <f>TEXT(Table13[[#This Row],[Order Date]], "mmmm yyyy")</f>
        <v>June 2015</v>
      </c>
      <c r="S915" s="2">
        <v>42171</v>
      </c>
      <c r="T915" s="1" t="s">
        <v>98</v>
      </c>
      <c r="U915" s="1">
        <f>Table13[[#This Row],[Ship Date]]-Table13[[#This Row],[Order Date]]</f>
        <v>2</v>
      </c>
      <c r="V915" s="1" t="str">
        <f>IF(Table13[[#This Row],[Days to Ship]]&lt;=1, "Fast", IF(Table13[[#This Row],[Days to Ship]]&lt;=3, "Meduim", "High"))</f>
        <v>Meduim</v>
      </c>
      <c r="W915" s="1">
        <v>77546</v>
      </c>
      <c r="X915" s="1" t="s">
        <v>32</v>
      </c>
      <c r="Y915" s="1" t="s">
        <v>653</v>
      </c>
      <c r="Z915" s="1" t="s">
        <v>112</v>
      </c>
      <c r="AA915" s="1" t="s">
        <v>2243</v>
      </c>
      <c r="AB915" s="1" t="s">
        <v>34</v>
      </c>
      <c r="AC915" s="1" t="s">
        <v>52</v>
      </c>
      <c r="AD915" s="1" t="s">
        <v>51</v>
      </c>
      <c r="AE915" s="1" t="s">
        <v>75</v>
      </c>
      <c r="AF915" s="1"/>
      <c r="AK915" s="1"/>
    </row>
    <row r="916" spans="1:37" x14ac:dyDescent="0.35">
      <c r="A916" s="1">
        <v>1646</v>
      </c>
      <c r="B916" s="1" t="str">
        <f>VLOOKUP(Table13[[#This Row],[Customer ID]],'Customer Lookup'!A:B,2,)</f>
        <v>Eugene Brewer Knox</v>
      </c>
      <c r="C916" s="1">
        <v>90932</v>
      </c>
      <c r="D916" s="1" t="str">
        <f>_xlfn.XLOOKUP(Table13[[#This Row],[Product Sub-Category]],'Product Lookup'!A:A,'Product Lookup'!B:B)</f>
        <v>Rubber Bands</v>
      </c>
      <c r="E916" s="1">
        <v>11</v>
      </c>
      <c r="F916" s="4">
        <v>3.29</v>
      </c>
      <c r="G916" s="4">
        <f>Table13[[#This Row],[Unit Price]]*Table13[[#This Row],[Quantity ordered]]</f>
        <v>36.19</v>
      </c>
      <c r="H916" s="1">
        <v>0.05</v>
      </c>
      <c r="I916" s="5">
        <v>0.05</v>
      </c>
      <c r="J9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6" s="6">
        <f>Table13[[#This Row],[Total Price(Before Discount)]]*Table13[[#This Row],[Discount]]</f>
        <v>1.8094999999999999</v>
      </c>
      <c r="L916" s="6">
        <f>Table13[[#This Row],[Total Price(Before Discount)]]-Table13[[#This Row],[Discount Amount]]</f>
        <v>34.380499999999998</v>
      </c>
      <c r="M916" s="6" t="str">
        <f>IF(Table13[[#This Row],[Total Price(After Discount)]]&gt;=5000, "High Order", "Low order")</f>
        <v>Low order</v>
      </c>
      <c r="N916" s="2">
        <v>42078</v>
      </c>
      <c r="O916" s="2" t="str">
        <f>TEXT(Table13[[#This Row],[Order Date]],"dddd")</f>
        <v>Sunday</v>
      </c>
      <c r="P916" s="2" t="str">
        <f>TEXT(Table13[[#This Row],[Order Date]],"mmmm")</f>
        <v>March</v>
      </c>
      <c r="Q916" s="2" t="str">
        <f>TEXT(Table13[[#This Row],[Order Date]],"yyyy")</f>
        <v>2015</v>
      </c>
      <c r="R916" s="2" t="str">
        <f>TEXT(Table13[[#This Row],[Order Date]], "mmmm yyyy")</f>
        <v>March 2015</v>
      </c>
      <c r="S916" s="2">
        <v>42080</v>
      </c>
      <c r="T916" s="1" t="s">
        <v>31</v>
      </c>
      <c r="U916" s="1">
        <f>Table13[[#This Row],[Ship Date]]-Table13[[#This Row],[Order Date]]</f>
        <v>2</v>
      </c>
      <c r="V916" s="1" t="str">
        <f>IF(Table13[[#This Row],[Days to Ship]]&lt;=1, "Fast", IF(Table13[[#This Row],[Days to Ship]]&lt;=3, "Meduim", "High"))</f>
        <v>Meduim</v>
      </c>
      <c r="W916" s="1">
        <v>11714</v>
      </c>
      <c r="X916" s="1" t="s">
        <v>32</v>
      </c>
      <c r="Y916" s="1" t="s">
        <v>654</v>
      </c>
      <c r="Z916" s="1" t="s">
        <v>62</v>
      </c>
      <c r="AA916" s="1" t="s">
        <v>2244</v>
      </c>
      <c r="AB916" s="1" t="s">
        <v>58</v>
      </c>
      <c r="AC916" s="1" t="s">
        <v>60</v>
      </c>
      <c r="AD916" s="1" t="s">
        <v>51</v>
      </c>
      <c r="AE916" s="1" t="s">
        <v>26</v>
      </c>
      <c r="AF916" s="1"/>
      <c r="AK916" s="1"/>
    </row>
    <row r="917" spans="1:37" x14ac:dyDescent="0.35">
      <c r="A917" s="1">
        <v>1648</v>
      </c>
      <c r="B917" s="1" t="str">
        <f>VLOOKUP(Table13[[#This Row],[Customer ID]],'Customer Lookup'!A:B,2,)</f>
        <v>Nina Bowles</v>
      </c>
      <c r="C917" s="1">
        <v>91043</v>
      </c>
      <c r="D917" s="1" t="str">
        <f>_xlfn.XLOOKUP(Table13[[#This Row],[Product Sub-Category]],'Product Lookup'!A:A,'Product Lookup'!B:B)</f>
        <v>Appliances</v>
      </c>
      <c r="E917" s="1">
        <v>17</v>
      </c>
      <c r="F917" s="4">
        <v>46.89</v>
      </c>
      <c r="G917" s="4">
        <f>Table13[[#This Row],[Unit Price]]*Table13[[#This Row],[Quantity ordered]]</f>
        <v>797.13</v>
      </c>
      <c r="H917" s="1">
        <v>0.05</v>
      </c>
      <c r="I917" s="5">
        <v>0.05</v>
      </c>
      <c r="J9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7" s="6">
        <f>Table13[[#This Row],[Total Price(Before Discount)]]*Table13[[#This Row],[Discount]]</f>
        <v>39.856500000000004</v>
      </c>
      <c r="L917" s="6">
        <f>Table13[[#This Row],[Total Price(Before Discount)]]-Table13[[#This Row],[Discount Amount]]</f>
        <v>757.27350000000001</v>
      </c>
      <c r="M917" s="6" t="str">
        <f>IF(Table13[[#This Row],[Total Price(After Discount)]]&gt;=5000, "High Order", "Low order")</f>
        <v>Low order</v>
      </c>
      <c r="N917" s="2">
        <v>42088</v>
      </c>
      <c r="O917" s="2" t="str">
        <f>TEXT(Table13[[#This Row],[Order Date]],"dddd")</f>
        <v>Wednesday</v>
      </c>
      <c r="P917" s="2" t="str">
        <f>TEXT(Table13[[#This Row],[Order Date]],"mmmm")</f>
        <v>March</v>
      </c>
      <c r="Q917" s="2" t="str">
        <f>TEXT(Table13[[#This Row],[Order Date]],"yyyy")</f>
        <v>2015</v>
      </c>
      <c r="R917" s="2" t="str">
        <f>TEXT(Table13[[#This Row],[Order Date]], "mmmm yyyy")</f>
        <v>March 2015</v>
      </c>
      <c r="S917" s="2">
        <v>42090</v>
      </c>
      <c r="T917" s="1" t="s">
        <v>41</v>
      </c>
      <c r="U917" s="1">
        <f>Table13[[#This Row],[Ship Date]]-Table13[[#This Row],[Order Date]]</f>
        <v>2</v>
      </c>
      <c r="V917" s="1" t="str">
        <f>IF(Table13[[#This Row],[Days to Ship]]&lt;=1, "Fast", IF(Table13[[#This Row],[Days to Ship]]&lt;=3, "Meduim", "High"))</f>
        <v>Meduim</v>
      </c>
      <c r="W917" s="1">
        <v>60098</v>
      </c>
      <c r="X917" s="1" t="s">
        <v>32</v>
      </c>
      <c r="Y917" s="1" t="s">
        <v>655</v>
      </c>
      <c r="Z917" s="1" t="s">
        <v>142</v>
      </c>
      <c r="AA917" s="1" t="s">
        <v>2244</v>
      </c>
      <c r="AB917" s="1" t="s">
        <v>58</v>
      </c>
      <c r="AC917" s="1" t="s">
        <v>196</v>
      </c>
      <c r="AD917" s="1" t="s">
        <v>81</v>
      </c>
      <c r="AE917" s="1" t="s">
        <v>75</v>
      </c>
      <c r="AF917" s="1"/>
      <c r="AK917" s="1"/>
    </row>
    <row r="918" spans="1:37" x14ac:dyDescent="0.35">
      <c r="A918" s="1">
        <v>1648</v>
      </c>
      <c r="B918" s="1" t="str">
        <f>VLOOKUP(Table13[[#This Row],[Customer ID]],'Customer Lookup'!A:B,2,)</f>
        <v>Nina Bowles</v>
      </c>
      <c r="C918" s="1">
        <v>91043</v>
      </c>
      <c r="D918" s="1" t="str">
        <f>_xlfn.XLOOKUP(Table13[[#This Row],[Product Sub-Category]],'Product Lookup'!A:A,'Product Lookup'!B:B)</f>
        <v>Scissors</v>
      </c>
      <c r="E918" s="1">
        <v>18</v>
      </c>
      <c r="F918" s="4">
        <v>12.98</v>
      </c>
      <c r="G918" s="4">
        <f>Table13[[#This Row],[Unit Price]]*Table13[[#This Row],[Quantity ordered]]</f>
        <v>233.64000000000001</v>
      </c>
      <c r="H918" s="1">
        <v>0.05</v>
      </c>
      <c r="I918" s="5">
        <v>0.05</v>
      </c>
      <c r="J9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8" s="6">
        <f>Table13[[#This Row],[Total Price(Before Discount)]]*Table13[[#This Row],[Discount]]</f>
        <v>11.682000000000002</v>
      </c>
      <c r="L918" s="6">
        <f>Table13[[#This Row],[Total Price(Before Discount)]]-Table13[[#This Row],[Discount Amount]]</f>
        <v>221.95800000000003</v>
      </c>
      <c r="M918" s="6" t="str">
        <f>IF(Table13[[#This Row],[Total Price(After Discount)]]&gt;=5000, "High Order", "Low order")</f>
        <v>Low order</v>
      </c>
      <c r="N918" s="2">
        <v>42088</v>
      </c>
      <c r="O918" s="2" t="str">
        <f>TEXT(Table13[[#This Row],[Order Date]],"dddd")</f>
        <v>Wednesday</v>
      </c>
      <c r="P918" s="2" t="str">
        <f>TEXT(Table13[[#This Row],[Order Date]],"mmmm")</f>
        <v>March</v>
      </c>
      <c r="Q918" s="2" t="str">
        <f>TEXT(Table13[[#This Row],[Order Date]],"yyyy")</f>
        <v>2015</v>
      </c>
      <c r="R918" s="2" t="str">
        <f>TEXT(Table13[[#This Row],[Order Date]], "mmmm yyyy")</f>
        <v>March 2015</v>
      </c>
      <c r="S918" s="2">
        <v>42088</v>
      </c>
      <c r="T918" s="1" t="s">
        <v>41</v>
      </c>
      <c r="U918" s="1">
        <f>Table13[[#This Row],[Ship Date]]-Table13[[#This Row],[Order Date]]</f>
        <v>0</v>
      </c>
      <c r="V918" s="1" t="str">
        <f>IF(Table13[[#This Row],[Days to Ship]]&lt;=1, "Fast", IF(Table13[[#This Row],[Days to Ship]]&lt;=3, "Meduim", "High"))</f>
        <v>Fast</v>
      </c>
      <c r="W918" s="1">
        <v>60098</v>
      </c>
      <c r="X918" s="1" t="s">
        <v>32</v>
      </c>
      <c r="Y918" s="1" t="s">
        <v>655</v>
      </c>
      <c r="Z918" s="1" t="s">
        <v>142</v>
      </c>
      <c r="AA918" s="1" t="s">
        <v>2243</v>
      </c>
      <c r="AB918" s="1" t="s">
        <v>58</v>
      </c>
      <c r="AC918" s="1" t="s">
        <v>2239</v>
      </c>
      <c r="AD918" s="1" t="s">
        <v>81</v>
      </c>
      <c r="AE918" s="1" t="s">
        <v>44</v>
      </c>
      <c r="AF918" s="1"/>
      <c r="AK918" s="1"/>
    </row>
    <row r="919" spans="1:37" x14ac:dyDescent="0.35">
      <c r="A919" s="1">
        <v>1649</v>
      </c>
      <c r="B919" s="1" t="str">
        <f>VLOOKUP(Table13[[#This Row],[Customer ID]],'Customer Lookup'!A:B,2,)</f>
        <v>Roy Hardison</v>
      </c>
      <c r="C919" s="1">
        <v>91041</v>
      </c>
      <c r="D919" s="1" t="str">
        <f>_xlfn.XLOOKUP(Table13[[#This Row],[Product Sub-Category]],'Product Lookup'!A:A,'Product Lookup'!B:B)</f>
        <v>Appliances</v>
      </c>
      <c r="E919" s="1">
        <v>3</v>
      </c>
      <c r="F919" s="4">
        <v>48.58</v>
      </c>
      <c r="G919" s="4">
        <f>Table13[[#This Row],[Unit Price]]*Table13[[#This Row],[Quantity ordered]]</f>
        <v>145.74</v>
      </c>
      <c r="H919" s="1">
        <v>0.05</v>
      </c>
      <c r="I919" s="5">
        <v>0.05</v>
      </c>
      <c r="J9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9" s="6">
        <f>Table13[[#This Row],[Total Price(Before Discount)]]*Table13[[#This Row],[Discount]]</f>
        <v>7.2870000000000008</v>
      </c>
      <c r="L919" s="6">
        <f>Table13[[#This Row],[Total Price(Before Discount)]]-Table13[[#This Row],[Discount Amount]]</f>
        <v>138.453</v>
      </c>
      <c r="M919" s="6" t="str">
        <f>IF(Table13[[#This Row],[Total Price(After Discount)]]&gt;=5000, "High Order", "Low order")</f>
        <v>Low order</v>
      </c>
      <c r="N919" s="2">
        <v>42059</v>
      </c>
      <c r="O919" s="2" t="str">
        <f>TEXT(Table13[[#This Row],[Order Date]],"dddd")</f>
        <v>Tuesday</v>
      </c>
      <c r="P919" s="2" t="str">
        <f>TEXT(Table13[[#This Row],[Order Date]],"mmmm")</f>
        <v>February</v>
      </c>
      <c r="Q919" s="2" t="str">
        <f>TEXT(Table13[[#This Row],[Order Date]],"yyyy")</f>
        <v>2015</v>
      </c>
      <c r="R919" s="2" t="str">
        <f>TEXT(Table13[[#This Row],[Order Date]], "mmmm yyyy")</f>
        <v>February 2015</v>
      </c>
      <c r="S919" s="2">
        <v>42061</v>
      </c>
      <c r="T919" s="1" t="s">
        <v>41</v>
      </c>
      <c r="U919" s="1">
        <f>Table13[[#This Row],[Ship Date]]-Table13[[#This Row],[Order Date]]</f>
        <v>2</v>
      </c>
      <c r="V919" s="1" t="str">
        <f>IF(Table13[[#This Row],[Days to Ship]]&lt;=1, "Fast", IF(Table13[[#This Row],[Days to Ship]]&lt;=3, "Meduim", "High"))</f>
        <v>Meduim</v>
      </c>
      <c r="W919" s="1">
        <v>11598</v>
      </c>
      <c r="X919" s="1" t="s">
        <v>22</v>
      </c>
      <c r="Y919" s="1" t="s">
        <v>639</v>
      </c>
      <c r="Z919" s="1" t="s">
        <v>62</v>
      </c>
      <c r="AA919" s="1" t="s">
        <v>2245</v>
      </c>
      <c r="AB919" s="1" t="s">
        <v>58</v>
      </c>
      <c r="AC919" s="1" t="s">
        <v>196</v>
      </c>
      <c r="AD919" s="1" t="s">
        <v>81</v>
      </c>
      <c r="AE919" s="1" t="s">
        <v>53</v>
      </c>
      <c r="AF919" s="1"/>
      <c r="AK919" s="1"/>
    </row>
    <row r="920" spans="1:37" x14ac:dyDescent="0.35">
      <c r="A920" s="1">
        <v>1650</v>
      </c>
      <c r="B920" s="1" t="str">
        <f>VLOOKUP(Table13[[#This Row],[Customer ID]],'Customer Lookup'!A:B,2,)</f>
        <v>Dan Lamm</v>
      </c>
      <c r="C920" s="1">
        <v>91042</v>
      </c>
      <c r="D920" s="1" t="str">
        <f>_xlfn.XLOOKUP(Table13[[#This Row],[Product Sub-Category]],'Product Lookup'!A:A,'Product Lookup'!B:B)</f>
        <v>Computer Peripherals</v>
      </c>
      <c r="E920" s="1">
        <v>15</v>
      </c>
      <c r="F920" s="4">
        <v>6.48</v>
      </c>
      <c r="G920" s="4">
        <f>Table13[[#This Row],[Unit Price]]*Table13[[#This Row],[Quantity ordered]]</f>
        <v>97.2</v>
      </c>
      <c r="H920" s="1">
        <v>0.05</v>
      </c>
      <c r="I920" s="5">
        <v>0.05</v>
      </c>
      <c r="J9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0" s="6">
        <f>Table13[[#This Row],[Total Price(Before Discount)]]*Table13[[#This Row],[Discount]]</f>
        <v>4.8600000000000003</v>
      </c>
      <c r="L920" s="6">
        <f>Table13[[#This Row],[Total Price(Before Discount)]]-Table13[[#This Row],[Discount Amount]]</f>
        <v>92.34</v>
      </c>
      <c r="M920" s="6" t="str">
        <f>IF(Table13[[#This Row],[Total Price(After Discount)]]&gt;=5000, "High Order", "Low order")</f>
        <v>Low order</v>
      </c>
      <c r="N920" s="2">
        <v>42133</v>
      </c>
      <c r="O920" s="2" t="str">
        <f>TEXT(Table13[[#This Row],[Order Date]],"dddd")</f>
        <v>Saturday</v>
      </c>
      <c r="P920" s="2" t="str">
        <f>TEXT(Table13[[#This Row],[Order Date]],"mmmm")</f>
        <v>May</v>
      </c>
      <c r="Q920" s="2" t="str">
        <f>TEXT(Table13[[#This Row],[Order Date]],"yyyy")</f>
        <v>2015</v>
      </c>
      <c r="R920" s="2" t="str">
        <f>TEXT(Table13[[#This Row],[Order Date]], "mmmm yyyy")</f>
        <v>May 2015</v>
      </c>
      <c r="S920" s="2">
        <v>42133</v>
      </c>
      <c r="T920" s="1" t="s">
        <v>21</v>
      </c>
      <c r="U920" s="1">
        <f>Table13[[#This Row],[Ship Date]]-Table13[[#This Row],[Order Date]]</f>
        <v>0</v>
      </c>
      <c r="V920" s="1" t="str">
        <f>IF(Table13[[#This Row],[Days to Ship]]&lt;=1, "Fast", IF(Table13[[#This Row],[Days to Ship]]&lt;=3, "Meduim", "High"))</f>
        <v>Fast</v>
      </c>
      <c r="W920" s="1">
        <v>27203</v>
      </c>
      <c r="X920" s="1" t="s">
        <v>32</v>
      </c>
      <c r="Y920" s="1" t="s">
        <v>656</v>
      </c>
      <c r="Z920" s="1" t="s">
        <v>225</v>
      </c>
      <c r="AA920" s="1" t="s">
        <v>2245</v>
      </c>
      <c r="AB920" s="1" t="s">
        <v>73</v>
      </c>
      <c r="AC920" s="1" t="s">
        <v>144</v>
      </c>
      <c r="AD920" s="1" t="s">
        <v>81</v>
      </c>
      <c r="AE920" s="1" t="s">
        <v>44</v>
      </c>
      <c r="AF920" s="1"/>
      <c r="AK920" s="1"/>
    </row>
    <row r="921" spans="1:37" x14ac:dyDescent="0.35">
      <c r="A921" s="1">
        <v>1650</v>
      </c>
      <c r="B921" s="1" t="str">
        <f>VLOOKUP(Table13[[#This Row],[Customer ID]],'Customer Lookup'!A:B,2,)</f>
        <v>Dan Lamm</v>
      </c>
      <c r="C921" s="1">
        <v>91042</v>
      </c>
      <c r="D921" s="1" t="str">
        <f>_xlfn.XLOOKUP(Table13[[#This Row],[Product Sub-Category]],'Product Lookup'!A:A,'Product Lookup'!B:B)</f>
        <v>Labels</v>
      </c>
      <c r="E921" s="1">
        <v>7</v>
      </c>
      <c r="F921" s="4">
        <v>12.53</v>
      </c>
      <c r="G921" s="4">
        <f>Table13[[#This Row],[Unit Price]]*Table13[[#This Row],[Quantity ordered]]</f>
        <v>87.71</v>
      </c>
      <c r="H921" s="1">
        <v>0.05</v>
      </c>
      <c r="I921" s="5">
        <v>0.05</v>
      </c>
      <c r="J9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1" s="6">
        <f>Table13[[#This Row],[Total Price(Before Discount)]]*Table13[[#This Row],[Discount]]</f>
        <v>4.3854999999999995</v>
      </c>
      <c r="L921" s="6">
        <f>Table13[[#This Row],[Total Price(Before Discount)]]-Table13[[#This Row],[Discount Amount]]</f>
        <v>83.3245</v>
      </c>
      <c r="M921" s="6" t="str">
        <f>IF(Table13[[#This Row],[Total Price(After Discount)]]&gt;=5000, "High Order", "Low order")</f>
        <v>Low order</v>
      </c>
      <c r="N921" s="2">
        <v>42133</v>
      </c>
      <c r="O921" s="2" t="str">
        <f>TEXT(Table13[[#This Row],[Order Date]],"dddd")</f>
        <v>Saturday</v>
      </c>
      <c r="P921" s="2" t="str">
        <f>TEXT(Table13[[#This Row],[Order Date]],"mmmm")</f>
        <v>May</v>
      </c>
      <c r="Q921" s="2" t="str">
        <f>TEXT(Table13[[#This Row],[Order Date]],"yyyy")</f>
        <v>2015</v>
      </c>
      <c r="R921" s="2" t="str">
        <f>TEXT(Table13[[#This Row],[Order Date]], "mmmm yyyy")</f>
        <v>May 2015</v>
      </c>
      <c r="S921" s="2">
        <v>42134</v>
      </c>
      <c r="T921" s="1" t="s">
        <v>21</v>
      </c>
      <c r="U921" s="1">
        <f>Table13[[#This Row],[Ship Date]]-Table13[[#This Row],[Order Date]]</f>
        <v>1</v>
      </c>
      <c r="V921" s="1" t="str">
        <f>IF(Table13[[#This Row],[Days to Ship]]&lt;=1, "Fast", IF(Table13[[#This Row],[Days to Ship]]&lt;=3, "Meduim", "High"))</f>
        <v>Fast</v>
      </c>
      <c r="W921" s="1">
        <v>27203</v>
      </c>
      <c r="X921" s="1" t="s">
        <v>32</v>
      </c>
      <c r="Y921" s="1" t="s">
        <v>656</v>
      </c>
      <c r="Z921" s="1" t="s">
        <v>225</v>
      </c>
      <c r="AA921" s="1" t="s">
        <v>2245</v>
      </c>
      <c r="AB921" s="1" t="s">
        <v>58</v>
      </c>
      <c r="AC921" s="1" t="s">
        <v>116</v>
      </c>
      <c r="AD921" s="1" t="s">
        <v>81</v>
      </c>
      <c r="AE921" s="1" t="s">
        <v>53</v>
      </c>
      <c r="AF921" s="1"/>
      <c r="AK921" s="1"/>
    </row>
    <row r="922" spans="1:37" x14ac:dyDescent="0.35">
      <c r="A922" s="1">
        <v>1650</v>
      </c>
      <c r="B922" s="1" t="str">
        <f>VLOOKUP(Table13[[#This Row],[Customer ID]],'Customer Lookup'!A:B,2,)</f>
        <v>Dan Lamm</v>
      </c>
      <c r="C922" s="1">
        <v>91042</v>
      </c>
      <c r="D922" s="1" t="str">
        <f>_xlfn.XLOOKUP(Table13[[#This Row],[Product Sub-Category]],'Product Lookup'!A:A,'Product Lookup'!B:B)</f>
        <v>Telephones</v>
      </c>
      <c r="E922" s="1">
        <v>8</v>
      </c>
      <c r="F922" s="4">
        <v>65.989999999999995</v>
      </c>
      <c r="G922" s="4">
        <f>Table13[[#This Row],[Unit Price]]*Table13[[#This Row],[Quantity ordered]]</f>
        <v>527.91999999999996</v>
      </c>
      <c r="H922" s="1">
        <v>0.05</v>
      </c>
      <c r="I922" s="5">
        <v>0.05</v>
      </c>
      <c r="J9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2" s="6">
        <f>Table13[[#This Row],[Total Price(Before Discount)]]*Table13[[#This Row],[Discount]]</f>
        <v>26.396000000000001</v>
      </c>
      <c r="L922" s="6">
        <f>Table13[[#This Row],[Total Price(Before Discount)]]-Table13[[#This Row],[Discount Amount]]</f>
        <v>501.52399999999994</v>
      </c>
      <c r="M922" s="6" t="str">
        <f>IF(Table13[[#This Row],[Total Price(After Discount)]]&gt;=5000, "High Order", "Low order")</f>
        <v>Low order</v>
      </c>
      <c r="N922" s="2">
        <v>42133</v>
      </c>
      <c r="O922" s="2" t="str">
        <f>TEXT(Table13[[#This Row],[Order Date]],"dddd")</f>
        <v>Saturday</v>
      </c>
      <c r="P922" s="2" t="str">
        <f>TEXT(Table13[[#This Row],[Order Date]],"mmmm")</f>
        <v>May</v>
      </c>
      <c r="Q922" s="2" t="str">
        <f>TEXT(Table13[[#This Row],[Order Date]],"yyyy")</f>
        <v>2015</v>
      </c>
      <c r="R922" s="2" t="str">
        <f>TEXT(Table13[[#This Row],[Order Date]], "mmmm yyyy")</f>
        <v>May 2015</v>
      </c>
      <c r="S922" s="2">
        <v>42135</v>
      </c>
      <c r="T922" s="1" t="s">
        <v>21</v>
      </c>
      <c r="U922" s="1">
        <f>Table13[[#This Row],[Ship Date]]-Table13[[#This Row],[Order Date]]</f>
        <v>2</v>
      </c>
      <c r="V922" s="1" t="str">
        <f>IF(Table13[[#This Row],[Days to Ship]]&lt;=1, "Fast", IF(Table13[[#This Row],[Days to Ship]]&lt;=3, "Meduim", "High"))</f>
        <v>Meduim</v>
      </c>
      <c r="W922" s="1">
        <v>27203</v>
      </c>
      <c r="X922" s="1" t="s">
        <v>22</v>
      </c>
      <c r="Y922" s="1" t="s">
        <v>656</v>
      </c>
      <c r="Z922" s="1" t="s">
        <v>225</v>
      </c>
      <c r="AA922" s="1" t="s">
        <v>1097</v>
      </c>
      <c r="AB922" s="1" t="s">
        <v>73</v>
      </c>
      <c r="AC922" s="1" t="s">
        <v>2234</v>
      </c>
      <c r="AD922" s="1" t="s">
        <v>81</v>
      </c>
      <c r="AE922" s="1" t="s">
        <v>53</v>
      </c>
      <c r="AF922" s="1"/>
      <c r="AK922" s="1"/>
    </row>
    <row r="923" spans="1:37" x14ac:dyDescent="0.35">
      <c r="A923" s="1">
        <v>1653</v>
      </c>
      <c r="B923" s="1" t="str">
        <f>VLOOKUP(Table13[[#This Row],[Customer ID]],'Customer Lookup'!A:B,2,)</f>
        <v>Charles Cline</v>
      </c>
      <c r="C923" s="1">
        <v>89885</v>
      </c>
      <c r="D923" s="1" t="str">
        <f>_xlfn.XLOOKUP(Table13[[#This Row],[Product Sub-Category]],'Product Lookup'!A:A,'Product Lookup'!B:B)</f>
        <v>Storage</v>
      </c>
      <c r="E923" s="1">
        <v>10</v>
      </c>
      <c r="F923" s="4">
        <v>101.41</v>
      </c>
      <c r="G923" s="4">
        <f>Table13[[#This Row],[Unit Price]]*Table13[[#This Row],[Quantity ordered]]</f>
        <v>1014.0999999999999</v>
      </c>
      <c r="H923" s="1">
        <v>0.1</v>
      </c>
      <c r="I923" s="5">
        <v>0.1</v>
      </c>
      <c r="J9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23" s="6">
        <f>Table13[[#This Row],[Total Price(Before Discount)]]*Table13[[#This Row],[Discount]]</f>
        <v>101.41</v>
      </c>
      <c r="L923" s="6">
        <f>Table13[[#This Row],[Total Price(Before Discount)]]-Table13[[#This Row],[Discount Amount]]</f>
        <v>912.68999999999994</v>
      </c>
      <c r="M923" s="6" t="str">
        <f>IF(Table13[[#This Row],[Total Price(After Discount)]]&gt;=5000, "High Order", "Low order")</f>
        <v>Low order</v>
      </c>
      <c r="N923" s="2">
        <v>42028</v>
      </c>
      <c r="O923" s="2" t="str">
        <f>TEXT(Table13[[#This Row],[Order Date]],"dddd")</f>
        <v>Saturday</v>
      </c>
      <c r="P923" s="2" t="str">
        <f>TEXT(Table13[[#This Row],[Order Date]],"mmmm")</f>
        <v>January</v>
      </c>
      <c r="Q923" s="2" t="str">
        <f>TEXT(Table13[[#This Row],[Order Date]],"yyyy")</f>
        <v>2015</v>
      </c>
      <c r="R923" s="2" t="str">
        <f>TEXT(Table13[[#This Row],[Order Date]], "mmmm yyyy")</f>
        <v>January 2015</v>
      </c>
      <c r="S923" s="2">
        <v>42029</v>
      </c>
      <c r="T923" s="1" t="s">
        <v>31</v>
      </c>
      <c r="U923" s="1">
        <f>Table13[[#This Row],[Ship Date]]-Table13[[#This Row],[Order Date]]</f>
        <v>1</v>
      </c>
      <c r="V923" s="1" t="str">
        <f>IF(Table13[[#This Row],[Days to Ship]]&lt;=1, "Fast", IF(Table13[[#This Row],[Days to Ship]]&lt;=3, "Meduim", "High"))</f>
        <v>Fast</v>
      </c>
      <c r="W923" s="1">
        <v>91360</v>
      </c>
      <c r="X923" s="1" t="s">
        <v>22</v>
      </c>
      <c r="Y923" s="1" t="s">
        <v>657</v>
      </c>
      <c r="Z923" s="1" t="s">
        <v>37</v>
      </c>
      <c r="AA923" s="1" t="s">
        <v>1097</v>
      </c>
      <c r="AB923" s="1" t="s">
        <v>58</v>
      </c>
      <c r="AC923" s="1" t="s">
        <v>119</v>
      </c>
      <c r="AD923" s="1" t="s">
        <v>81</v>
      </c>
      <c r="AE923" s="1" t="s">
        <v>178</v>
      </c>
      <c r="AF923" s="1"/>
      <c r="AK923" s="1"/>
    </row>
    <row r="924" spans="1:37" x14ac:dyDescent="0.35">
      <c r="A924" s="1">
        <v>1653</v>
      </c>
      <c r="B924" s="1" t="str">
        <f>VLOOKUP(Table13[[#This Row],[Customer ID]],'Customer Lookup'!A:B,2,)</f>
        <v>Charles Cline</v>
      </c>
      <c r="C924" s="1">
        <v>89885</v>
      </c>
      <c r="D924" s="1" t="str">
        <f>_xlfn.XLOOKUP(Table13[[#This Row],[Product Sub-Category]],'Product Lookup'!A:A,'Product Lookup'!B:B)</f>
        <v>Telephones</v>
      </c>
      <c r="E924" s="1">
        <v>2</v>
      </c>
      <c r="F924" s="4">
        <v>95.99</v>
      </c>
      <c r="G924" s="4">
        <f>Table13[[#This Row],[Unit Price]]*Table13[[#This Row],[Quantity ordered]]</f>
        <v>191.98</v>
      </c>
      <c r="H924" s="1">
        <v>0.05</v>
      </c>
      <c r="I924" s="5">
        <v>0.05</v>
      </c>
      <c r="J9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4" s="6">
        <f>Table13[[#This Row],[Total Price(Before Discount)]]*Table13[[#This Row],[Discount]]</f>
        <v>9.5990000000000002</v>
      </c>
      <c r="L924" s="6">
        <f>Table13[[#This Row],[Total Price(Before Discount)]]-Table13[[#This Row],[Discount Amount]]</f>
        <v>182.381</v>
      </c>
      <c r="M924" s="6" t="str">
        <f>IF(Table13[[#This Row],[Total Price(After Discount)]]&gt;=5000, "High Order", "Low order")</f>
        <v>Low order</v>
      </c>
      <c r="N924" s="2">
        <v>42028</v>
      </c>
      <c r="O924" s="2" t="str">
        <f>TEXT(Table13[[#This Row],[Order Date]],"dddd")</f>
        <v>Saturday</v>
      </c>
      <c r="P924" s="2" t="str">
        <f>TEXT(Table13[[#This Row],[Order Date]],"mmmm")</f>
        <v>January</v>
      </c>
      <c r="Q924" s="2" t="str">
        <f>TEXT(Table13[[#This Row],[Order Date]],"yyyy")</f>
        <v>2015</v>
      </c>
      <c r="R924" s="2" t="str">
        <f>TEXT(Table13[[#This Row],[Order Date]], "mmmm yyyy")</f>
        <v>January 2015</v>
      </c>
      <c r="S924" s="2">
        <v>42029</v>
      </c>
      <c r="T924" s="1" t="s">
        <v>31</v>
      </c>
      <c r="U924" s="1">
        <f>Table13[[#This Row],[Ship Date]]-Table13[[#This Row],[Order Date]]</f>
        <v>1</v>
      </c>
      <c r="V924" s="1" t="str">
        <f>IF(Table13[[#This Row],[Days to Ship]]&lt;=1, "Fast", IF(Table13[[#This Row],[Days to Ship]]&lt;=3, "Meduim", "High"))</f>
        <v>Fast</v>
      </c>
      <c r="W924" s="1">
        <v>91360</v>
      </c>
      <c r="X924" s="1" t="s">
        <v>32</v>
      </c>
      <c r="Y924" s="1" t="s">
        <v>657</v>
      </c>
      <c r="Z924" s="1" t="s">
        <v>37</v>
      </c>
      <c r="AA924" s="1" t="s">
        <v>1097</v>
      </c>
      <c r="AB924" s="1" t="s">
        <v>73</v>
      </c>
      <c r="AC924" s="1" t="s">
        <v>2234</v>
      </c>
      <c r="AD924" s="1" t="s">
        <v>81</v>
      </c>
      <c r="AE924" s="1" t="s">
        <v>53</v>
      </c>
      <c r="AF924" s="1"/>
      <c r="AK924" s="1"/>
    </row>
    <row r="925" spans="1:37" x14ac:dyDescent="0.35">
      <c r="A925" s="1">
        <v>1665</v>
      </c>
      <c r="B925" s="1" t="str">
        <f>VLOOKUP(Table13[[#This Row],[Customer ID]],'Customer Lookup'!A:B,2,)</f>
        <v>Elsie Pridgen</v>
      </c>
      <c r="C925" s="1">
        <v>90678</v>
      </c>
      <c r="D925" s="1" t="str">
        <f>_xlfn.XLOOKUP(Table13[[#This Row],[Product Sub-Category]],'Product Lookup'!A:A,'Product Lookup'!B:B)</f>
        <v>Paper</v>
      </c>
      <c r="E925" s="1">
        <v>2</v>
      </c>
      <c r="F925" s="4">
        <v>3.6</v>
      </c>
      <c r="G925" s="4">
        <f>Table13[[#This Row],[Unit Price]]*Table13[[#This Row],[Quantity ordered]]</f>
        <v>7.2</v>
      </c>
      <c r="H925" s="1">
        <v>0.05</v>
      </c>
      <c r="I925" s="5">
        <v>0.05</v>
      </c>
      <c r="J9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5" s="6">
        <f>Table13[[#This Row],[Total Price(Before Discount)]]*Table13[[#This Row],[Discount]]</f>
        <v>0.36000000000000004</v>
      </c>
      <c r="L925" s="6">
        <f>Table13[[#This Row],[Total Price(Before Discount)]]-Table13[[#This Row],[Discount Amount]]</f>
        <v>6.84</v>
      </c>
      <c r="M925" s="6" t="str">
        <f>IF(Table13[[#This Row],[Total Price(After Discount)]]&gt;=5000, "High Order", "Low order")</f>
        <v>Low order</v>
      </c>
      <c r="N925" s="2">
        <v>42061</v>
      </c>
      <c r="O925" s="2" t="str">
        <f>TEXT(Table13[[#This Row],[Order Date]],"dddd")</f>
        <v>Thursday</v>
      </c>
      <c r="P925" s="2" t="str">
        <f>TEXT(Table13[[#This Row],[Order Date]],"mmmm")</f>
        <v>February</v>
      </c>
      <c r="Q925" s="2" t="str">
        <f>TEXT(Table13[[#This Row],[Order Date]],"yyyy")</f>
        <v>2015</v>
      </c>
      <c r="R925" s="2" t="str">
        <f>TEXT(Table13[[#This Row],[Order Date]], "mmmm yyyy")</f>
        <v>February 2015</v>
      </c>
      <c r="S925" s="2">
        <v>42062</v>
      </c>
      <c r="T925" s="1" t="s">
        <v>21</v>
      </c>
      <c r="U925" s="1">
        <f>Table13[[#This Row],[Ship Date]]-Table13[[#This Row],[Order Date]]</f>
        <v>1</v>
      </c>
      <c r="V925" s="1" t="str">
        <f>IF(Table13[[#This Row],[Days to Ship]]&lt;=1, "Fast", IF(Table13[[#This Row],[Days to Ship]]&lt;=3, "Meduim", "High"))</f>
        <v>Fast</v>
      </c>
      <c r="W925" s="1">
        <v>92653</v>
      </c>
      <c r="X925" s="1" t="s">
        <v>32</v>
      </c>
      <c r="Y925" s="1" t="s">
        <v>658</v>
      </c>
      <c r="Z925" s="1" t="s">
        <v>37</v>
      </c>
      <c r="AA925" s="1" t="s">
        <v>2245</v>
      </c>
      <c r="AB925" s="1" t="s">
        <v>58</v>
      </c>
      <c r="AC925" s="1" t="s">
        <v>83</v>
      </c>
      <c r="AD925" s="1" t="s">
        <v>104</v>
      </c>
      <c r="AE925" s="1" t="s">
        <v>26</v>
      </c>
      <c r="AF925" s="1"/>
      <c r="AK925" s="1"/>
    </row>
    <row r="926" spans="1:37" x14ac:dyDescent="0.35">
      <c r="A926" s="1">
        <v>1670</v>
      </c>
      <c r="B926" s="1" t="str">
        <f>VLOOKUP(Table13[[#This Row],[Customer ID]],'Customer Lookup'!A:B,2,)</f>
        <v>Carolyn Bowling</v>
      </c>
      <c r="C926" s="1">
        <v>86722</v>
      </c>
      <c r="D926" s="1" t="str">
        <f>_xlfn.XLOOKUP(Table13[[#This Row],[Product Sub-Category]],'Product Lookup'!A:A,'Product Lookup'!B:B)</f>
        <v>Computer Peripherals</v>
      </c>
      <c r="E926" s="1">
        <v>10</v>
      </c>
      <c r="F926" s="4">
        <v>35.409999999999997</v>
      </c>
      <c r="G926" s="4">
        <f>Table13[[#This Row],[Unit Price]]*Table13[[#This Row],[Quantity ordered]]</f>
        <v>354.09999999999997</v>
      </c>
      <c r="H926" s="1">
        <v>0.05</v>
      </c>
      <c r="I926" s="5">
        <v>0.05</v>
      </c>
      <c r="J9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6" s="6">
        <f>Table13[[#This Row],[Total Price(Before Discount)]]*Table13[[#This Row],[Discount]]</f>
        <v>17.704999999999998</v>
      </c>
      <c r="L926" s="6">
        <f>Table13[[#This Row],[Total Price(Before Discount)]]-Table13[[#This Row],[Discount Amount]]</f>
        <v>336.39499999999998</v>
      </c>
      <c r="M926" s="6" t="str">
        <f>IF(Table13[[#This Row],[Total Price(After Discount)]]&gt;=5000, "High Order", "Low order")</f>
        <v>Low order</v>
      </c>
      <c r="N926" s="2">
        <v>42118</v>
      </c>
      <c r="O926" s="2" t="str">
        <f>TEXT(Table13[[#This Row],[Order Date]],"dddd")</f>
        <v>Friday</v>
      </c>
      <c r="P926" s="2" t="str">
        <f>TEXT(Table13[[#This Row],[Order Date]],"mmmm")</f>
        <v>April</v>
      </c>
      <c r="Q926" s="2" t="str">
        <f>TEXT(Table13[[#This Row],[Order Date]],"yyyy")</f>
        <v>2015</v>
      </c>
      <c r="R926" s="2" t="str">
        <f>TEXT(Table13[[#This Row],[Order Date]], "mmmm yyyy")</f>
        <v>April 2015</v>
      </c>
      <c r="S926" s="2">
        <v>42120</v>
      </c>
      <c r="T926" s="1" t="s">
        <v>98</v>
      </c>
      <c r="U926" s="1">
        <f>Table13[[#This Row],[Ship Date]]-Table13[[#This Row],[Order Date]]</f>
        <v>2</v>
      </c>
      <c r="V926" s="1" t="str">
        <f>IF(Table13[[#This Row],[Days to Ship]]&lt;=1, "Fast", IF(Table13[[#This Row],[Days to Ship]]&lt;=3, "Meduim", "High"))</f>
        <v>Meduim</v>
      </c>
      <c r="W926" s="1">
        <v>24060</v>
      </c>
      <c r="X926" s="1" t="s">
        <v>32</v>
      </c>
      <c r="Y926" s="1" t="s">
        <v>633</v>
      </c>
      <c r="Z926" s="1" t="s">
        <v>117</v>
      </c>
      <c r="AA926" s="1" t="s">
        <v>2245</v>
      </c>
      <c r="AB926" s="1" t="s">
        <v>73</v>
      </c>
      <c r="AC926" s="1" t="s">
        <v>144</v>
      </c>
      <c r="AD926" s="1" t="s">
        <v>51</v>
      </c>
      <c r="AE926" s="1" t="s">
        <v>44</v>
      </c>
      <c r="AF926" s="1"/>
      <c r="AK926" s="1"/>
    </row>
    <row r="927" spans="1:37" x14ac:dyDescent="0.35">
      <c r="A927" s="1">
        <v>1670</v>
      </c>
      <c r="B927" s="1" t="str">
        <f>VLOOKUP(Table13[[#This Row],[Customer ID]],'Customer Lookup'!A:B,2,)</f>
        <v>Carolyn Bowling</v>
      </c>
      <c r="C927" s="1">
        <v>86722</v>
      </c>
      <c r="D927" s="1" t="str">
        <f>_xlfn.XLOOKUP(Table13[[#This Row],[Product Sub-Category]],'Product Lookup'!A:A,'Product Lookup'!B:B)</f>
        <v>Storage</v>
      </c>
      <c r="E927" s="1">
        <v>11</v>
      </c>
      <c r="F927" s="4">
        <v>142.86000000000001</v>
      </c>
      <c r="G927" s="4">
        <f>Table13[[#This Row],[Unit Price]]*Table13[[#This Row],[Quantity ordered]]</f>
        <v>1571.46</v>
      </c>
      <c r="H927" s="1">
        <v>0.1</v>
      </c>
      <c r="I927" s="5">
        <v>0.1</v>
      </c>
      <c r="J9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27" s="6">
        <f>Table13[[#This Row],[Total Price(Before Discount)]]*Table13[[#This Row],[Discount]]</f>
        <v>157.14600000000002</v>
      </c>
      <c r="L927" s="6">
        <f>Table13[[#This Row],[Total Price(Before Discount)]]-Table13[[#This Row],[Discount Amount]]</f>
        <v>1414.3140000000001</v>
      </c>
      <c r="M927" s="6" t="str">
        <f>IF(Table13[[#This Row],[Total Price(After Discount)]]&gt;=5000, "High Order", "Low order")</f>
        <v>Low order</v>
      </c>
      <c r="N927" s="2">
        <v>42118</v>
      </c>
      <c r="O927" s="2" t="str">
        <f>TEXT(Table13[[#This Row],[Order Date]],"dddd")</f>
        <v>Friday</v>
      </c>
      <c r="P927" s="2" t="str">
        <f>TEXT(Table13[[#This Row],[Order Date]],"mmmm")</f>
        <v>April</v>
      </c>
      <c r="Q927" s="2" t="str">
        <f>TEXT(Table13[[#This Row],[Order Date]],"yyyy")</f>
        <v>2015</v>
      </c>
      <c r="R927" s="2" t="str">
        <f>TEXT(Table13[[#This Row],[Order Date]], "mmmm yyyy")</f>
        <v>April 2015</v>
      </c>
      <c r="S927" s="2">
        <v>42127</v>
      </c>
      <c r="T927" s="1" t="s">
        <v>98</v>
      </c>
      <c r="U927" s="1">
        <f>Table13[[#This Row],[Ship Date]]-Table13[[#This Row],[Order Date]]</f>
        <v>9</v>
      </c>
      <c r="V927" s="1" t="str">
        <f>IF(Table13[[#This Row],[Days to Ship]]&lt;=1, "Fast", IF(Table13[[#This Row],[Days to Ship]]&lt;=3, "Meduim", "High"))</f>
        <v>High</v>
      </c>
      <c r="W927" s="1">
        <v>24060</v>
      </c>
      <c r="X927" s="1" t="s">
        <v>32</v>
      </c>
      <c r="Y927" s="1" t="s">
        <v>633</v>
      </c>
      <c r="Z927" s="1" t="s">
        <v>117</v>
      </c>
      <c r="AA927" s="1" t="s">
        <v>2245</v>
      </c>
      <c r="AB927" s="1" t="s">
        <v>58</v>
      </c>
      <c r="AC927" s="1" t="s">
        <v>119</v>
      </c>
      <c r="AD927" s="1" t="s">
        <v>51</v>
      </c>
      <c r="AE927" s="1" t="s">
        <v>53</v>
      </c>
      <c r="AF927" s="1"/>
      <c r="AK927" s="1"/>
    </row>
    <row r="928" spans="1:37" x14ac:dyDescent="0.35">
      <c r="A928" s="1">
        <v>1671</v>
      </c>
      <c r="B928" s="1" t="str">
        <f>VLOOKUP(Table13[[#This Row],[Customer ID]],'Customer Lookup'!A:B,2,)</f>
        <v>Mitchell Ross</v>
      </c>
      <c r="C928" s="1">
        <v>86724</v>
      </c>
      <c r="D928" s="1" t="str">
        <f>_xlfn.XLOOKUP(Table13[[#This Row],[Product Sub-Category]],'Product Lookup'!A:A,'Product Lookup'!B:B)</f>
        <v>Labels</v>
      </c>
      <c r="E928" s="1">
        <v>13</v>
      </c>
      <c r="F928" s="4">
        <v>4.13</v>
      </c>
      <c r="G928" s="4">
        <f>Table13[[#This Row],[Unit Price]]*Table13[[#This Row],[Quantity ordered]]</f>
        <v>53.69</v>
      </c>
      <c r="H928" s="1">
        <v>0.05</v>
      </c>
      <c r="I928" s="5">
        <v>0.05</v>
      </c>
      <c r="J9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8" s="6">
        <f>Table13[[#This Row],[Total Price(Before Discount)]]*Table13[[#This Row],[Discount]]</f>
        <v>2.6844999999999999</v>
      </c>
      <c r="L928" s="6">
        <f>Table13[[#This Row],[Total Price(Before Discount)]]-Table13[[#This Row],[Discount Amount]]</f>
        <v>51.005499999999998</v>
      </c>
      <c r="M928" s="6" t="str">
        <f>IF(Table13[[#This Row],[Total Price(After Discount)]]&gt;=5000, "High Order", "Low order")</f>
        <v>Low order</v>
      </c>
      <c r="N928" s="2">
        <v>42044</v>
      </c>
      <c r="O928" s="2" t="str">
        <f>TEXT(Table13[[#This Row],[Order Date]],"dddd")</f>
        <v>Monday</v>
      </c>
      <c r="P928" s="2" t="str">
        <f>TEXT(Table13[[#This Row],[Order Date]],"mmmm")</f>
        <v>February</v>
      </c>
      <c r="Q928" s="2" t="str">
        <f>TEXT(Table13[[#This Row],[Order Date]],"yyyy")</f>
        <v>2015</v>
      </c>
      <c r="R928" s="2" t="str">
        <f>TEXT(Table13[[#This Row],[Order Date]], "mmmm yyyy")</f>
        <v>February 2015</v>
      </c>
      <c r="S928" s="2">
        <v>42048</v>
      </c>
      <c r="T928" s="1" t="s">
        <v>98</v>
      </c>
      <c r="U928" s="1">
        <f>Table13[[#This Row],[Ship Date]]-Table13[[#This Row],[Order Date]]</f>
        <v>4</v>
      </c>
      <c r="V928" s="1" t="str">
        <f>IF(Table13[[#This Row],[Days to Ship]]&lt;=1, "Fast", IF(Table13[[#This Row],[Days to Ship]]&lt;=3, "Meduim", "High"))</f>
        <v>High</v>
      </c>
      <c r="W928" s="1">
        <v>22015</v>
      </c>
      <c r="X928" s="1" t="s">
        <v>32</v>
      </c>
      <c r="Y928" s="1" t="s">
        <v>659</v>
      </c>
      <c r="Z928" s="1" t="s">
        <v>117</v>
      </c>
      <c r="AA928" s="1" t="s">
        <v>2245</v>
      </c>
      <c r="AB928" s="1" t="s">
        <v>58</v>
      </c>
      <c r="AC928" s="1" t="s">
        <v>116</v>
      </c>
      <c r="AD928" s="1" t="s">
        <v>51</v>
      </c>
      <c r="AE928" s="1" t="s">
        <v>53</v>
      </c>
      <c r="AF928" s="1"/>
      <c r="AK928" s="1"/>
    </row>
    <row r="929" spans="1:37" x14ac:dyDescent="0.35">
      <c r="A929" s="1">
        <v>1671</v>
      </c>
      <c r="B929" s="1" t="str">
        <f>VLOOKUP(Table13[[#This Row],[Customer ID]],'Customer Lookup'!A:B,2,)</f>
        <v>Mitchell Ross</v>
      </c>
      <c r="C929" s="1">
        <v>86725</v>
      </c>
      <c r="D929" s="1" t="str">
        <f>_xlfn.XLOOKUP(Table13[[#This Row],[Product Sub-Category]],'Product Lookup'!A:A,'Product Lookup'!B:B)</f>
        <v>Binders</v>
      </c>
      <c r="E929" s="1">
        <v>21</v>
      </c>
      <c r="F929" s="4">
        <v>223.98</v>
      </c>
      <c r="G929" s="4">
        <f>Table13[[#This Row],[Unit Price]]*Table13[[#This Row],[Quantity ordered]]</f>
        <v>4703.58</v>
      </c>
      <c r="H929" s="1">
        <v>0.1</v>
      </c>
      <c r="I929" s="5">
        <v>0.1</v>
      </c>
      <c r="J9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29" s="6">
        <f>Table13[[#This Row],[Total Price(Before Discount)]]*Table13[[#This Row],[Discount]]</f>
        <v>470.358</v>
      </c>
      <c r="L929" s="6">
        <f>Table13[[#This Row],[Total Price(Before Discount)]]-Table13[[#This Row],[Discount Amount]]</f>
        <v>4233.2219999999998</v>
      </c>
      <c r="M929" s="6" t="str">
        <f>IF(Table13[[#This Row],[Total Price(After Discount)]]&gt;=5000, "High Order", "Low order")</f>
        <v>Low order</v>
      </c>
      <c r="N929" s="2">
        <v>42136</v>
      </c>
      <c r="O929" s="2" t="str">
        <f>TEXT(Table13[[#This Row],[Order Date]],"dddd")</f>
        <v>Tuesday</v>
      </c>
      <c r="P929" s="2" t="str">
        <f>TEXT(Table13[[#This Row],[Order Date]],"mmmm")</f>
        <v>May</v>
      </c>
      <c r="Q929" s="2" t="str">
        <f>TEXT(Table13[[#This Row],[Order Date]],"yyyy")</f>
        <v>2015</v>
      </c>
      <c r="R929" s="2" t="str">
        <f>TEXT(Table13[[#This Row],[Order Date]], "mmmm yyyy")</f>
        <v>May 2015</v>
      </c>
      <c r="S929" s="2">
        <v>42137</v>
      </c>
      <c r="T929" s="1" t="s">
        <v>41</v>
      </c>
      <c r="U929" s="1">
        <f>Table13[[#This Row],[Ship Date]]-Table13[[#This Row],[Order Date]]</f>
        <v>1</v>
      </c>
      <c r="V929" s="1" t="str">
        <f>IF(Table13[[#This Row],[Days to Ship]]&lt;=1, "Fast", IF(Table13[[#This Row],[Days to Ship]]&lt;=3, "Meduim", "High"))</f>
        <v>Fast</v>
      </c>
      <c r="W929" s="1">
        <v>22015</v>
      </c>
      <c r="X929" s="1" t="s">
        <v>32</v>
      </c>
      <c r="Y929" s="1" t="s">
        <v>659</v>
      </c>
      <c r="Z929" s="1" t="s">
        <v>117</v>
      </c>
      <c r="AA929" s="1" t="s">
        <v>2245</v>
      </c>
      <c r="AB929" s="1" t="s">
        <v>58</v>
      </c>
      <c r="AC929" s="1" t="s">
        <v>2236</v>
      </c>
      <c r="AD929" s="1" t="s">
        <v>51</v>
      </c>
      <c r="AE929" s="1" t="s">
        <v>53</v>
      </c>
      <c r="AF929" s="1"/>
      <c r="AK929" s="1"/>
    </row>
    <row r="930" spans="1:37" x14ac:dyDescent="0.35">
      <c r="A930" s="1">
        <v>1672</v>
      </c>
      <c r="B930" s="1" t="str">
        <f>VLOOKUP(Table13[[#This Row],[Customer ID]],'Customer Lookup'!A:B,2,)</f>
        <v>Sidney Scarborough</v>
      </c>
      <c r="C930" s="1">
        <v>86723</v>
      </c>
      <c r="D930" s="1" t="str">
        <f>_xlfn.XLOOKUP(Table13[[#This Row],[Product Sub-Category]],'Product Lookup'!A:A,'Product Lookup'!B:B)</f>
        <v>Chairs</v>
      </c>
      <c r="E930" s="1">
        <v>3</v>
      </c>
      <c r="F930" s="4">
        <v>284.98</v>
      </c>
      <c r="G930" s="4">
        <f>Table13[[#This Row],[Unit Price]]*Table13[[#This Row],[Quantity ordered]]</f>
        <v>854.94</v>
      </c>
      <c r="H930" s="1">
        <v>0.1</v>
      </c>
      <c r="I930" s="5">
        <v>0.1</v>
      </c>
      <c r="J9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30" s="6">
        <f>Table13[[#This Row],[Total Price(Before Discount)]]*Table13[[#This Row],[Discount]]</f>
        <v>85.494000000000014</v>
      </c>
      <c r="L930" s="6">
        <f>Table13[[#This Row],[Total Price(Before Discount)]]-Table13[[#This Row],[Discount Amount]]</f>
        <v>769.44600000000003</v>
      </c>
      <c r="M930" s="6" t="str">
        <f>IF(Table13[[#This Row],[Total Price(After Discount)]]&gt;=5000, "High Order", "Low order")</f>
        <v>Low order</v>
      </c>
      <c r="N930" s="2">
        <v>42162</v>
      </c>
      <c r="O930" s="2" t="str">
        <f>TEXT(Table13[[#This Row],[Order Date]],"dddd")</f>
        <v>Sunday</v>
      </c>
      <c r="P930" s="2" t="str">
        <f>TEXT(Table13[[#This Row],[Order Date]],"mmmm")</f>
        <v>June</v>
      </c>
      <c r="Q930" s="2" t="str">
        <f>TEXT(Table13[[#This Row],[Order Date]],"yyyy")</f>
        <v>2015</v>
      </c>
      <c r="R930" s="2" t="str">
        <f>TEXT(Table13[[#This Row],[Order Date]], "mmmm yyyy")</f>
        <v>June 2015</v>
      </c>
      <c r="S930" s="2">
        <v>42167</v>
      </c>
      <c r="T930" s="1" t="s">
        <v>98</v>
      </c>
      <c r="U930" s="1">
        <f>Table13[[#This Row],[Ship Date]]-Table13[[#This Row],[Order Date]]</f>
        <v>5</v>
      </c>
      <c r="V930" s="1" t="str">
        <f>IF(Table13[[#This Row],[Days to Ship]]&lt;=1, "Fast", IF(Table13[[#This Row],[Days to Ship]]&lt;=3, "Meduim", "High"))</f>
        <v>High</v>
      </c>
      <c r="W930" s="1">
        <v>22901</v>
      </c>
      <c r="X930" s="1" t="s">
        <v>22</v>
      </c>
      <c r="Y930" s="1" t="s">
        <v>660</v>
      </c>
      <c r="Z930" s="1" t="s">
        <v>117</v>
      </c>
      <c r="AA930" s="1" t="s">
        <v>2245</v>
      </c>
      <c r="AB930" s="1" t="s">
        <v>34</v>
      </c>
      <c r="AC930" s="1" t="s">
        <v>35</v>
      </c>
      <c r="AD930" s="1" t="s">
        <v>51</v>
      </c>
      <c r="AE930" s="1" t="s">
        <v>36</v>
      </c>
      <c r="AF930" s="1"/>
      <c r="AK930" s="1"/>
    </row>
    <row r="931" spans="1:37" x14ac:dyDescent="0.35">
      <c r="A931" s="1">
        <v>1672</v>
      </c>
      <c r="B931" s="1" t="str">
        <f>VLOOKUP(Table13[[#This Row],[Customer ID]],'Customer Lookup'!A:B,2,)</f>
        <v>Sidney Scarborough</v>
      </c>
      <c r="C931" s="1">
        <v>86723</v>
      </c>
      <c r="D931" s="1" t="str">
        <f>_xlfn.XLOOKUP(Table13[[#This Row],[Product Sub-Category]],'Product Lookup'!A:A,'Product Lookup'!B:B)</f>
        <v>Paper</v>
      </c>
      <c r="E931" s="1">
        <v>17</v>
      </c>
      <c r="F931" s="4">
        <v>55.48</v>
      </c>
      <c r="G931" s="4">
        <f>Table13[[#This Row],[Unit Price]]*Table13[[#This Row],[Quantity ordered]]</f>
        <v>943.16</v>
      </c>
      <c r="H931" s="1">
        <v>0.05</v>
      </c>
      <c r="I931" s="5">
        <v>0.05</v>
      </c>
      <c r="J9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1" s="6">
        <f>Table13[[#This Row],[Total Price(Before Discount)]]*Table13[[#This Row],[Discount]]</f>
        <v>47.158000000000001</v>
      </c>
      <c r="L931" s="6">
        <f>Table13[[#This Row],[Total Price(Before Discount)]]-Table13[[#This Row],[Discount Amount]]</f>
        <v>896.00199999999995</v>
      </c>
      <c r="M931" s="6" t="str">
        <f>IF(Table13[[#This Row],[Total Price(After Discount)]]&gt;=5000, "High Order", "Low order")</f>
        <v>Low order</v>
      </c>
      <c r="N931" s="2">
        <v>42162</v>
      </c>
      <c r="O931" s="2" t="str">
        <f>TEXT(Table13[[#This Row],[Order Date]],"dddd")</f>
        <v>Sunday</v>
      </c>
      <c r="P931" s="2" t="str">
        <f>TEXT(Table13[[#This Row],[Order Date]],"mmmm")</f>
        <v>June</v>
      </c>
      <c r="Q931" s="2" t="str">
        <f>TEXT(Table13[[#This Row],[Order Date]],"yyyy")</f>
        <v>2015</v>
      </c>
      <c r="R931" s="2" t="str">
        <f>TEXT(Table13[[#This Row],[Order Date]], "mmmm yyyy")</f>
        <v>June 2015</v>
      </c>
      <c r="S931" s="2">
        <v>42164</v>
      </c>
      <c r="T931" s="1" t="s">
        <v>98</v>
      </c>
      <c r="U931" s="1">
        <f>Table13[[#This Row],[Ship Date]]-Table13[[#This Row],[Order Date]]</f>
        <v>2</v>
      </c>
      <c r="V931" s="1" t="str">
        <f>IF(Table13[[#This Row],[Days to Ship]]&lt;=1, "Fast", IF(Table13[[#This Row],[Days to Ship]]&lt;=3, "Meduim", "High"))</f>
        <v>Meduim</v>
      </c>
      <c r="W931" s="1">
        <v>22901</v>
      </c>
      <c r="X931" s="1" t="s">
        <v>32</v>
      </c>
      <c r="Y931" s="1" t="s">
        <v>660</v>
      </c>
      <c r="Z931" s="1" t="s">
        <v>117</v>
      </c>
      <c r="AA931" s="1" t="s">
        <v>2243</v>
      </c>
      <c r="AB931" s="1" t="s">
        <v>58</v>
      </c>
      <c r="AC931" s="1" t="s">
        <v>83</v>
      </c>
      <c r="AD931" s="1" t="s">
        <v>51</v>
      </c>
      <c r="AE931" s="1" t="s">
        <v>53</v>
      </c>
      <c r="AF931" s="1"/>
      <c r="AK931" s="1"/>
    </row>
    <row r="932" spans="1:37" x14ac:dyDescent="0.35">
      <c r="A932" s="1">
        <v>1679</v>
      </c>
      <c r="B932" s="1" t="str">
        <f>VLOOKUP(Table13[[#This Row],[Customer ID]],'Customer Lookup'!A:B,2,)</f>
        <v>Jeanne Nguyen</v>
      </c>
      <c r="C932" s="1">
        <v>86646</v>
      </c>
      <c r="D932" s="1" t="str">
        <f>_xlfn.XLOOKUP(Table13[[#This Row],[Product Sub-Category]],'Product Lookup'!A:A,'Product Lookup'!B:B)</f>
        <v>Furnishings</v>
      </c>
      <c r="E932" s="1">
        <v>21</v>
      </c>
      <c r="F932" s="4">
        <v>13.73</v>
      </c>
      <c r="G932" s="4">
        <f>Table13[[#This Row],[Unit Price]]*Table13[[#This Row],[Quantity ordered]]</f>
        <v>288.33</v>
      </c>
      <c r="H932" s="1">
        <v>0.05</v>
      </c>
      <c r="I932" s="5">
        <v>0.05</v>
      </c>
      <c r="J9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2" s="6">
        <f>Table13[[#This Row],[Total Price(Before Discount)]]*Table13[[#This Row],[Discount]]</f>
        <v>14.416499999999999</v>
      </c>
      <c r="L932" s="6">
        <f>Table13[[#This Row],[Total Price(Before Discount)]]-Table13[[#This Row],[Discount Amount]]</f>
        <v>273.9135</v>
      </c>
      <c r="M932" s="6" t="str">
        <f>IF(Table13[[#This Row],[Total Price(After Discount)]]&gt;=5000, "High Order", "Low order")</f>
        <v>Low order</v>
      </c>
      <c r="N932" s="2">
        <v>42083</v>
      </c>
      <c r="O932" s="2" t="str">
        <f>TEXT(Table13[[#This Row],[Order Date]],"dddd")</f>
        <v>Friday</v>
      </c>
      <c r="P932" s="2" t="str">
        <f>TEXT(Table13[[#This Row],[Order Date]],"mmmm")</f>
        <v>March</v>
      </c>
      <c r="Q932" s="2" t="str">
        <f>TEXT(Table13[[#This Row],[Order Date]],"yyyy")</f>
        <v>2015</v>
      </c>
      <c r="R932" s="2" t="str">
        <f>TEXT(Table13[[#This Row],[Order Date]], "mmmm yyyy")</f>
        <v>March 2015</v>
      </c>
      <c r="S932" s="2">
        <v>42084</v>
      </c>
      <c r="T932" s="1" t="s">
        <v>50</v>
      </c>
      <c r="U932" s="1">
        <f>Table13[[#This Row],[Ship Date]]-Table13[[#This Row],[Order Date]]</f>
        <v>1</v>
      </c>
      <c r="V932" s="1" t="str">
        <f>IF(Table13[[#This Row],[Days to Ship]]&lt;=1, "Fast", IF(Table13[[#This Row],[Days to Ship]]&lt;=3, "Meduim", "High"))</f>
        <v>Fast</v>
      </c>
      <c r="W932" s="1">
        <v>45324</v>
      </c>
      <c r="X932" s="1" t="s">
        <v>32</v>
      </c>
      <c r="Y932" s="1" t="s">
        <v>661</v>
      </c>
      <c r="Z932" s="1" t="s">
        <v>124</v>
      </c>
      <c r="AA932" s="1" t="s">
        <v>2243</v>
      </c>
      <c r="AB932" s="1" t="s">
        <v>34</v>
      </c>
      <c r="AC932" s="1" t="s">
        <v>52</v>
      </c>
      <c r="AD932" s="1" t="s">
        <v>104</v>
      </c>
      <c r="AE932" s="1" t="s">
        <v>26</v>
      </c>
      <c r="AF932" s="1"/>
      <c r="AK932" s="1"/>
    </row>
    <row r="933" spans="1:37" x14ac:dyDescent="0.35">
      <c r="A933" s="1">
        <v>1680</v>
      </c>
      <c r="B933" s="1" t="str">
        <f>VLOOKUP(Table13[[#This Row],[Customer ID]],'Customer Lookup'!A:B,2,)</f>
        <v>Esther Whitaker</v>
      </c>
      <c r="C933" s="1">
        <v>86645</v>
      </c>
      <c r="D933" s="1" t="str">
        <f>_xlfn.XLOOKUP(Table13[[#This Row],[Product Sub-Category]],'Product Lookup'!A:A,'Product Lookup'!B:B)</f>
        <v>Envelopes</v>
      </c>
      <c r="E933" s="1">
        <v>18</v>
      </c>
      <c r="F933" s="4">
        <v>30.98</v>
      </c>
      <c r="G933" s="4">
        <f>Table13[[#This Row],[Unit Price]]*Table13[[#This Row],[Quantity ordered]]</f>
        <v>557.64</v>
      </c>
      <c r="H933" s="1">
        <v>0.05</v>
      </c>
      <c r="I933" s="5">
        <v>0.05</v>
      </c>
      <c r="J9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3" s="6">
        <f>Table13[[#This Row],[Total Price(Before Discount)]]*Table13[[#This Row],[Discount]]</f>
        <v>27.882000000000001</v>
      </c>
      <c r="L933" s="6">
        <f>Table13[[#This Row],[Total Price(Before Discount)]]-Table13[[#This Row],[Discount Amount]]</f>
        <v>529.75800000000004</v>
      </c>
      <c r="M933" s="6" t="str">
        <f>IF(Table13[[#This Row],[Total Price(After Discount)]]&gt;=5000, "High Order", "Low order")</f>
        <v>Low order</v>
      </c>
      <c r="N933" s="2">
        <v>42127</v>
      </c>
      <c r="O933" s="2" t="str">
        <f>TEXT(Table13[[#This Row],[Order Date]],"dddd")</f>
        <v>Sunday</v>
      </c>
      <c r="P933" s="2" t="str">
        <f>TEXT(Table13[[#This Row],[Order Date]],"mmmm")</f>
        <v>May</v>
      </c>
      <c r="Q933" s="2" t="str">
        <f>TEXT(Table13[[#This Row],[Order Date]],"yyyy")</f>
        <v>2015</v>
      </c>
      <c r="R933" s="2" t="str">
        <f>TEXT(Table13[[#This Row],[Order Date]], "mmmm yyyy")</f>
        <v>May 2015</v>
      </c>
      <c r="S933" s="2">
        <v>42129</v>
      </c>
      <c r="T933" s="1" t="s">
        <v>98</v>
      </c>
      <c r="U933" s="1">
        <f>Table13[[#This Row],[Ship Date]]-Table13[[#This Row],[Order Date]]</f>
        <v>2</v>
      </c>
      <c r="V933" s="1" t="str">
        <f>IF(Table13[[#This Row],[Days to Ship]]&lt;=1, "Fast", IF(Table13[[#This Row],[Days to Ship]]&lt;=3, "Meduim", "High"))</f>
        <v>Meduim</v>
      </c>
      <c r="W933" s="1">
        <v>45014</v>
      </c>
      <c r="X933" s="1" t="s">
        <v>32</v>
      </c>
      <c r="Y933" s="1" t="s">
        <v>258</v>
      </c>
      <c r="Z933" s="1" t="s">
        <v>124</v>
      </c>
      <c r="AA933" s="1" t="s">
        <v>2243</v>
      </c>
      <c r="AB933" s="1" t="s">
        <v>58</v>
      </c>
      <c r="AC933" s="1" t="s">
        <v>61</v>
      </c>
      <c r="AD933" s="1" t="s">
        <v>104</v>
      </c>
      <c r="AE933" s="1" t="s">
        <v>53</v>
      </c>
      <c r="AF933" s="1"/>
      <c r="AK933" s="1"/>
    </row>
    <row r="934" spans="1:37" x14ac:dyDescent="0.35">
      <c r="A934" s="1">
        <v>1680</v>
      </c>
      <c r="B934" s="1" t="str">
        <f>VLOOKUP(Table13[[#This Row],[Customer ID]],'Customer Lookup'!A:B,2,)</f>
        <v>Esther Whitaker</v>
      </c>
      <c r="C934" s="1">
        <v>86645</v>
      </c>
      <c r="D934" s="1" t="str">
        <f>_xlfn.XLOOKUP(Table13[[#This Row],[Product Sub-Category]],'Product Lookup'!A:A,'Product Lookup'!B:B)</f>
        <v>Furnishings</v>
      </c>
      <c r="E934" s="1">
        <v>17</v>
      </c>
      <c r="F934" s="4">
        <v>49.34</v>
      </c>
      <c r="G934" s="4">
        <f>Table13[[#This Row],[Unit Price]]*Table13[[#This Row],[Quantity ordered]]</f>
        <v>838.78000000000009</v>
      </c>
      <c r="H934" s="1">
        <v>0.05</v>
      </c>
      <c r="I934" s="5">
        <v>0.05</v>
      </c>
      <c r="J9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4" s="6">
        <f>Table13[[#This Row],[Total Price(Before Discount)]]*Table13[[#This Row],[Discount]]</f>
        <v>41.939000000000007</v>
      </c>
      <c r="L934" s="6">
        <f>Table13[[#This Row],[Total Price(Before Discount)]]-Table13[[#This Row],[Discount Amount]]</f>
        <v>796.84100000000012</v>
      </c>
      <c r="M934" s="6" t="str">
        <f>IF(Table13[[#This Row],[Total Price(After Discount)]]&gt;=5000, "High Order", "Low order")</f>
        <v>Low order</v>
      </c>
      <c r="N934" s="2">
        <v>42127</v>
      </c>
      <c r="O934" s="2" t="str">
        <f>TEXT(Table13[[#This Row],[Order Date]],"dddd")</f>
        <v>Sunday</v>
      </c>
      <c r="P934" s="2" t="str">
        <f>TEXT(Table13[[#This Row],[Order Date]],"mmmm")</f>
        <v>May</v>
      </c>
      <c r="Q934" s="2" t="str">
        <f>TEXT(Table13[[#This Row],[Order Date]],"yyyy")</f>
        <v>2015</v>
      </c>
      <c r="R934" s="2" t="str">
        <f>TEXT(Table13[[#This Row],[Order Date]], "mmmm yyyy")</f>
        <v>May 2015</v>
      </c>
      <c r="S934" s="2">
        <v>42129</v>
      </c>
      <c r="T934" s="1" t="s">
        <v>98</v>
      </c>
      <c r="U934" s="1">
        <f>Table13[[#This Row],[Ship Date]]-Table13[[#This Row],[Order Date]]</f>
        <v>2</v>
      </c>
      <c r="V934" s="1" t="str">
        <f>IF(Table13[[#This Row],[Days to Ship]]&lt;=1, "Fast", IF(Table13[[#This Row],[Days to Ship]]&lt;=3, "Meduim", "High"))</f>
        <v>Meduim</v>
      </c>
      <c r="W934" s="1">
        <v>45014</v>
      </c>
      <c r="X934" s="1" t="s">
        <v>32</v>
      </c>
      <c r="Y934" s="1" t="s">
        <v>258</v>
      </c>
      <c r="Z934" s="1" t="s">
        <v>124</v>
      </c>
      <c r="AA934" s="1" t="s">
        <v>2244</v>
      </c>
      <c r="AB934" s="1" t="s">
        <v>34</v>
      </c>
      <c r="AC934" s="1" t="s">
        <v>52</v>
      </c>
      <c r="AD934" s="1" t="s">
        <v>104</v>
      </c>
      <c r="AE934" s="1" t="s">
        <v>178</v>
      </c>
      <c r="AF934" s="1"/>
      <c r="AK934" s="1"/>
    </row>
    <row r="935" spans="1:37" x14ac:dyDescent="0.35">
      <c r="A935" s="1">
        <v>1682</v>
      </c>
      <c r="B935" s="1" t="str">
        <f>VLOOKUP(Table13[[#This Row],[Customer ID]],'Customer Lookup'!A:B,2,)</f>
        <v>Julie Edwards</v>
      </c>
      <c r="C935" s="1">
        <v>14115</v>
      </c>
      <c r="D935" s="1" t="str">
        <f>_xlfn.XLOOKUP(Table13[[#This Row],[Product Sub-Category]],'Product Lookup'!A:A,'Product Lookup'!B:B)</f>
        <v>Furnishings</v>
      </c>
      <c r="E935" s="1">
        <v>43</v>
      </c>
      <c r="F935" s="4">
        <v>6.28</v>
      </c>
      <c r="G935" s="4">
        <f>Table13[[#This Row],[Unit Price]]*Table13[[#This Row],[Quantity ordered]]</f>
        <v>270.04000000000002</v>
      </c>
      <c r="H935" s="1">
        <v>0.05</v>
      </c>
      <c r="I935" s="5">
        <v>0.05</v>
      </c>
      <c r="J9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5" s="6">
        <f>Table13[[#This Row],[Total Price(Before Discount)]]*Table13[[#This Row],[Discount]]</f>
        <v>13.502000000000002</v>
      </c>
      <c r="L935" s="6">
        <f>Table13[[#This Row],[Total Price(Before Discount)]]-Table13[[#This Row],[Discount Amount]]</f>
        <v>256.53800000000001</v>
      </c>
      <c r="M935" s="6" t="str">
        <f>IF(Table13[[#This Row],[Total Price(After Discount)]]&gt;=5000, "High Order", "Low order")</f>
        <v>Low order</v>
      </c>
      <c r="N935" s="2">
        <v>42049</v>
      </c>
      <c r="O935" s="2" t="str">
        <f>TEXT(Table13[[#This Row],[Order Date]],"dddd")</f>
        <v>Saturday</v>
      </c>
      <c r="P935" s="2" t="str">
        <f>TEXT(Table13[[#This Row],[Order Date]],"mmmm")</f>
        <v>February</v>
      </c>
      <c r="Q935" s="2" t="str">
        <f>TEXT(Table13[[#This Row],[Order Date]],"yyyy")</f>
        <v>2015</v>
      </c>
      <c r="R935" s="2" t="str">
        <f>TEXT(Table13[[#This Row],[Order Date]], "mmmm yyyy")</f>
        <v>February 2015</v>
      </c>
      <c r="S935" s="2">
        <v>42051</v>
      </c>
      <c r="T935" s="1" t="s">
        <v>31</v>
      </c>
      <c r="U935" s="1">
        <f>Table13[[#This Row],[Ship Date]]-Table13[[#This Row],[Order Date]]</f>
        <v>2</v>
      </c>
      <c r="V935" s="1" t="str">
        <f>IF(Table13[[#This Row],[Days to Ship]]&lt;=1, "Fast", IF(Table13[[#This Row],[Days to Ship]]&lt;=3, "Meduim", "High"))</f>
        <v>Meduim</v>
      </c>
      <c r="W935" s="1">
        <v>60611</v>
      </c>
      <c r="X935" s="1" t="s">
        <v>32</v>
      </c>
      <c r="Y935" s="1" t="s">
        <v>143</v>
      </c>
      <c r="Z935" s="1" t="s">
        <v>142</v>
      </c>
      <c r="AA935" s="1" t="s">
        <v>2244</v>
      </c>
      <c r="AB935" s="1" t="s">
        <v>34</v>
      </c>
      <c r="AC935" s="1" t="s">
        <v>52</v>
      </c>
      <c r="AD935" s="1" t="s">
        <v>104</v>
      </c>
      <c r="AE935" s="1" t="s">
        <v>53</v>
      </c>
      <c r="AF935" s="1"/>
      <c r="AK935" s="1"/>
    </row>
    <row r="936" spans="1:37" x14ac:dyDescent="0.35">
      <c r="A936" s="1">
        <v>1682</v>
      </c>
      <c r="B936" s="1" t="str">
        <f>VLOOKUP(Table13[[#This Row],[Customer ID]],'Customer Lookup'!A:B,2,)</f>
        <v>Julie Edwards</v>
      </c>
      <c r="C936" s="1">
        <v>38080</v>
      </c>
      <c r="D936" s="1" t="str">
        <f>_xlfn.XLOOKUP(Table13[[#This Row],[Product Sub-Category]],'Product Lookup'!A:A,'Product Lookup'!B:B)</f>
        <v>Paper</v>
      </c>
      <c r="E936" s="1">
        <v>47</v>
      </c>
      <c r="F936" s="4">
        <v>4.9800000000000004</v>
      </c>
      <c r="G936" s="4">
        <f>Table13[[#This Row],[Unit Price]]*Table13[[#This Row],[Quantity ordered]]</f>
        <v>234.06000000000003</v>
      </c>
      <c r="H936" s="1">
        <v>0.05</v>
      </c>
      <c r="I936" s="5">
        <v>0.05</v>
      </c>
      <c r="J9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6" s="6">
        <f>Table13[[#This Row],[Total Price(Before Discount)]]*Table13[[#This Row],[Discount]]</f>
        <v>11.703000000000003</v>
      </c>
      <c r="L936" s="6">
        <f>Table13[[#This Row],[Total Price(Before Discount)]]-Table13[[#This Row],[Discount Amount]]</f>
        <v>222.35700000000003</v>
      </c>
      <c r="M936" s="6" t="str">
        <f>IF(Table13[[#This Row],[Total Price(After Discount)]]&gt;=5000, "High Order", "Low order")</f>
        <v>Low order</v>
      </c>
      <c r="N936" s="2">
        <v>42077</v>
      </c>
      <c r="O936" s="2" t="str">
        <f>TEXT(Table13[[#This Row],[Order Date]],"dddd")</f>
        <v>Saturday</v>
      </c>
      <c r="P936" s="2" t="str">
        <f>TEXT(Table13[[#This Row],[Order Date]],"mmmm")</f>
        <v>March</v>
      </c>
      <c r="Q936" s="2" t="str">
        <f>TEXT(Table13[[#This Row],[Order Date]],"yyyy")</f>
        <v>2015</v>
      </c>
      <c r="R936" s="2" t="str">
        <f>TEXT(Table13[[#This Row],[Order Date]], "mmmm yyyy")</f>
        <v>March 2015</v>
      </c>
      <c r="S936" s="2">
        <v>42078</v>
      </c>
      <c r="T936" s="1" t="s">
        <v>31</v>
      </c>
      <c r="U936" s="1">
        <f>Table13[[#This Row],[Ship Date]]-Table13[[#This Row],[Order Date]]</f>
        <v>1</v>
      </c>
      <c r="V936" s="1" t="str">
        <f>IF(Table13[[#This Row],[Days to Ship]]&lt;=1, "Fast", IF(Table13[[#This Row],[Days to Ship]]&lt;=3, "Meduim", "High"))</f>
        <v>Fast</v>
      </c>
      <c r="W936" s="1">
        <v>60611</v>
      </c>
      <c r="X936" s="1" t="s">
        <v>32</v>
      </c>
      <c r="Y936" s="1" t="s">
        <v>143</v>
      </c>
      <c r="Z936" s="1" t="s">
        <v>142</v>
      </c>
      <c r="AA936" s="1" t="s">
        <v>2244</v>
      </c>
      <c r="AB936" s="1" t="s">
        <v>58</v>
      </c>
      <c r="AC936" s="1" t="s">
        <v>83</v>
      </c>
      <c r="AD936" s="1" t="s">
        <v>104</v>
      </c>
      <c r="AE936" s="1" t="s">
        <v>53</v>
      </c>
      <c r="AF936" s="1"/>
      <c r="AK936" s="1"/>
    </row>
    <row r="937" spans="1:37" x14ac:dyDescent="0.35">
      <c r="A937" s="1">
        <v>1683</v>
      </c>
      <c r="B937" s="1" t="str">
        <f>VLOOKUP(Table13[[#This Row],[Customer ID]],'Customer Lookup'!A:B,2,)</f>
        <v>Wesley Corbett</v>
      </c>
      <c r="C937" s="1">
        <v>90612</v>
      </c>
      <c r="D937" s="1" t="str">
        <f>_xlfn.XLOOKUP(Table13[[#This Row],[Product Sub-Category]],'Product Lookup'!A:A,'Product Lookup'!B:B)</f>
        <v>Furnishings</v>
      </c>
      <c r="E937" s="1">
        <v>11</v>
      </c>
      <c r="F937" s="4">
        <v>6.28</v>
      </c>
      <c r="G937" s="4">
        <f>Table13[[#This Row],[Unit Price]]*Table13[[#This Row],[Quantity ordered]]</f>
        <v>69.08</v>
      </c>
      <c r="H937" s="1">
        <v>0.05</v>
      </c>
      <c r="I937" s="5">
        <v>0.05</v>
      </c>
      <c r="J9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7" s="6">
        <f>Table13[[#This Row],[Total Price(Before Discount)]]*Table13[[#This Row],[Discount]]</f>
        <v>3.4540000000000002</v>
      </c>
      <c r="L937" s="6">
        <f>Table13[[#This Row],[Total Price(Before Discount)]]-Table13[[#This Row],[Discount Amount]]</f>
        <v>65.626000000000005</v>
      </c>
      <c r="M937" s="6" t="str">
        <f>IF(Table13[[#This Row],[Total Price(After Discount)]]&gt;=5000, "High Order", "Low order")</f>
        <v>Low order</v>
      </c>
      <c r="N937" s="2">
        <v>42049</v>
      </c>
      <c r="O937" s="2" t="str">
        <f>TEXT(Table13[[#This Row],[Order Date]],"dddd")</f>
        <v>Saturday</v>
      </c>
      <c r="P937" s="2" t="str">
        <f>TEXT(Table13[[#This Row],[Order Date]],"mmmm")</f>
        <v>February</v>
      </c>
      <c r="Q937" s="2" t="str">
        <f>TEXT(Table13[[#This Row],[Order Date]],"yyyy")</f>
        <v>2015</v>
      </c>
      <c r="R937" s="2" t="str">
        <f>TEXT(Table13[[#This Row],[Order Date]], "mmmm yyyy")</f>
        <v>February 2015</v>
      </c>
      <c r="S937" s="2">
        <v>42051</v>
      </c>
      <c r="T937" s="1" t="s">
        <v>31</v>
      </c>
      <c r="U937" s="1">
        <f>Table13[[#This Row],[Ship Date]]-Table13[[#This Row],[Order Date]]</f>
        <v>2</v>
      </c>
      <c r="V937" s="1" t="str">
        <f>IF(Table13[[#This Row],[Days to Ship]]&lt;=1, "Fast", IF(Table13[[#This Row],[Days to Ship]]&lt;=3, "Meduim", "High"))</f>
        <v>Meduim</v>
      </c>
      <c r="W937" s="1">
        <v>77301</v>
      </c>
      <c r="X937" s="1" t="s">
        <v>32</v>
      </c>
      <c r="Y937" s="1" t="s">
        <v>662</v>
      </c>
      <c r="Z937" s="1" t="s">
        <v>112</v>
      </c>
      <c r="AA937" s="1" t="s">
        <v>2244</v>
      </c>
      <c r="AB937" s="1" t="s">
        <v>34</v>
      </c>
      <c r="AC937" s="1" t="s">
        <v>52</v>
      </c>
      <c r="AD937" s="1" t="s">
        <v>104</v>
      </c>
      <c r="AE937" s="1" t="s">
        <v>53</v>
      </c>
      <c r="AF937" s="1"/>
      <c r="AK937" s="1"/>
    </row>
    <row r="938" spans="1:37" x14ac:dyDescent="0.35">
      <c r="A938" s="1">
        <v>1683</v>
      </c>
      <c r="B938" s="1" t="str">
        <f>VLOOKUP(Table13[[#This Row],[Customer ID]],'Customer Lookup'!A:B,2,)</f>
        <v>Wesley Corbett</v>
      </c>
      <c r="C938" s="1">
        <v>90613</v>
      </c>
      <c r="D938" s="1" t="str">
        <f>_xlfn.XLOOKUP(Table13[[#This Row],[Product Sub-Category]],'Product Lookup'!A:A,'Product Lookup'!B:B)</f>
        <v>Paper</v>
      </c>
      <c r="E938" s="1">
        <v>12</v>
      </c>
      <c r="F938" s="4">
        <v>4.9800000000000004</v>
      </c>
      <c r="G938" s="4">
        <f>Table13[[#This Row],[Unit Price]]*Table13[[#This Row],[Quantity ordered]]</f>
        <v>59.760000000000005</v>
      </c>
      <c r="H938" s="1">
        <v>0.05</v>
      </c>
      <c r="I938" s="5">
        <v>0.05</v>
      </c>
      <c r="J9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8" s="6">
        <f>Table13[[#This Row],[Total Price(Before Discount)]]*Table13[[#This Row],[Discount]]</f>
        <v>2.9880000000000004</v>
      </c>
      <c r="L938" s="6">
        <f>Table13[[#This Row],[Total Price(Before Discount)]]-Table13[[#This Row],[Discount Amount]]</f>
        <v>56.772000000000006</v>
      </c>
      <c r="M938" s="6" t="str">
        <f>IF(Table13[[#This Row],[Total Price(After Discount)]]&gt;=5000, "High Order", "Low order")</f>
        <v>Low order</v>
      </c>
      <c r="N938" s="2">
        <v>42077</v>
      </c>
      <c r="O938" s="2" t="str">
        <f>TEXT(Table13[[#This Row],[Order Date]],"dddd")</f>
        <v>Saturday</v>
      </c>
      <c r="P938" s="2" t="str">
        <f>TEXT(Table13[[#This Row],[Order Date]],"mmmm")</f>
        <v>March</v>
      </c>
      <c r="Q938" s="2" t="str">
        <f>TEXT(Table13[[#This Row],[Order Date]],"yyyy")</f>
        <v>2015</v>
      </c>
      <c r="R938" s="2" t="str">
        <f>TEXT(Table13[[#This Row],[Order Date]], "mmmm yyyy")</f>
        <v>March 2015</v>
      </c>
      <c r="S938" s="2">
        <v>42078</v>
      </c>
      <c r="T938" s="1" t="s">
        <v>31</v>
      </c>
      <c r="U938" s="1">
        <f>Table13[[#This Row],[Ship Date]]-Table13[[#This Row],[Order Date]]</f>
        <v>1</v>
      </c>
      <c r="V938" s="1" t="str">
        <f>IF(Table13[[#This Row],[Days to Ship]]&lt;=1, "Fast", IF(Table13[[#This Row],[Days to Ship]]&lt;=3, "Meduim", "High"))</f>
        <v>Fast</v>
      </c>
      <c r="W938" s="1">
        <v>77301</v>
      </c>
      <c r="X938" s="1" t="s">
        <v>32</v>
      </c>
      <c r="Y938" s="1" t="s">
        <v>662</v>
      </c>
      <c r="Z938" s="1" t="s">
        <v>112</v>
      </c>
      <c r="AA938" s="1" t="s">
        <v>2244</v>
      </c>
      <c r="AB938" s="1" t="s">
        <v>58</v>
      </c>
      <c r="AC938" s="1" t="s">
        <v>83</v>
      </c>
      <c r="AD938" s="1" t="s">
        <v>104</v>
      </c>
      <c r="AE938" s="1" t="s">
        <v>53</v>
      </c>
      <c r="AF938" s="1"/>
      <c r="AK938" s="1"/>
    </row>
    <row r="939" spans="1:37" x14ac:dyDescent="0.35">
      <c r="A939" s="1">
        <v>1686</v>
      </c>
      <c r="B939" s="1" t="str">
        <f>VLOOKUP(Table13[[#This Row],[Customer ID]],'Customer Lookup'!A:B,2,)</f>
        <v>Lynn O'Donnell</v>
      </c>
      <c r="C939" s="1">
        <v>86973</v>
      </c>
      <c r="D939" s="1" t="str">
        <f>_xlfn.XLOOKUP(Table13[[#This Row],[Product Sub-Category]],'Product Lookup'!A:A,'Product Lookup'!B:B)</f>
        <v>Furnishings</v>
      </c>
      <c r="E939" s="1">
        <v>9</v>
      </c>
      <c r="F939" s="4">
        <v>2.08</v>
      </c>
      <c r="G939" s="4">
        <f>Table13[[#This Row],[Unit Price]]*Table13[[#This Row],[Quantity ordered]]</f>
        <v>18.72</v>
      </c>
      <c r="H939" s="1">
        <v>0.05</v>
      </c>
      <c r="I939" s="5">
        <v>0.05</v>
      </c>
      <c r="J9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9" s="6">
        <f>Table13[[#This Row],[Total Price(Before Discount)]]*Table13[[#This Row],[Discount]]</f>
        <v>0.93599999999999994</v>
      </c>
      <c r="L939" s="6">
        <f>Table13[[#This Row],[Total Price(Before Discount)]]-Table13[[#This Row],[Discount Amount]]</f>
        <v>17.783999999999999</v>
      </c>
      <c r="M939" s="6" t="str">
        <f>IF(Table13[[#This Row],[Total Price(After Discount)]]&gt;=5000, "High Order", "Low order")</f>
        <v>Low order</v>
      </c>
      <c r="N939" s="2">
        <v>42066</v>
      </c>
      <c r="O939" s="2" t="str">
        <f>TEXT(Table13[[#This Row],[Order Date]],"dddd")</f>
        <v>Tuesday</v>
      </c>
      <c r="P939" s="2" t="str">
        <f>TEXT(Table13[[#This Row],[Order Date]],"mmmm")</f>
        <v>March</v>
      </c>
      <c r="Q939" s="2" t="str">
        <f>TEXT(Table13[[#This Row],[Order Date]],"yyyy")</f>
        <v>2015</v>
      </c>
      <c r="R939" s="2" t="str">
        <f>TEXT(Table13[[#This Row],[Order Date]], "mmmm yyyy")</f>
        <v>March 2015</v>
      </c>
      <c r="S939" s="2">
        <v>42073</v>
      </c>
      <c r="T939" s="1" t="s">
        <v>98</v>
      </c>
      <c r="U939" s="1">
        <f>Table13[[#This Row],[Ship Date]]-Table13[[#This Row],[Order Date]]</f>
        <v>7</v>
      </c>
      <c r="V939" s="1" t="str">
        <f>IF(Table13[[#This Row],[Days to Ship]]&lt;=1, "Fast", IF(Table13[[#This Row],[Days to Ship]]&lt;=3, "Meduim", "High"))</f>
        <v>High</v>
      </c>
      <c r="W939" s="1">
        <v>60123</v>
      </c>
      <c r="X939" s="1" t="s">
        <v>32</v>
      </c>
      <c r="Y939" s="1" t="s">
        <v>663</v>
      </c>
      <c r="Z939" s="1" t="s">
        <v>142</v>
      </c>
      <c r="AA939" s="1" t="s">
        <v>2244</v>
      </c>
      <c r="AB939" s="1" t="s">
        <v>34</v>
      </c>
      <c r="AC939" s="1" t="s">
        <v>52</v>
      </c>
      <c r="AD939" s="1" t="s">
        <v>81</v>
      </c>
      <c r="AE939" s="1" t="s">
        <v>53</v>
      </c>
      <c r="AF939" s="1"/>
      <c r="AK939" s="1"/>
    </row>
    <row r="940" spans="1:37" x14ac:dyDescent="0.35">
      <c r="A940" s="1">
        <v>1689</v>
      </c>
      <c r="B940" s="1" t="str">
        <f>VLOOKUP(Table13[[#This Row],[Customer ID]],'Customer Lookup'!A:B,2,)</f>
        <v>Larry Church</v>
      </c>
      <c r="C940" s="1">
        <v>91077</v>
      </c>
      <c r="D940" s="1" t="str">
        <f>_xlfn.XLOOKUP(Table13[[#This Row],[Product Sub-Category]],'Product Lookup'!A:A,'Product Lookup'!B:B)</f>
        <v>Storage</v>
      </c>
      <c r="E940" s="1">
        <v>10</v>
      </c>
      <c r="F940" s="4">
        <v>48.91</v>
      </c>
      <c r="G940" s="4">
        <f>Table13[[#This Row],[Unit Price]]*Table13[[#This Row],[Quantity ordered]]</f>
        <v>489.09999999999997</v>
      </c>
      <c r="H940" s="1">
        <v>0.05</v>
      </c>
      <c r="I940" s="5">
        <v>0.05</v>
      </c>
      <c r="J9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0" s="6">
        <f>Table13[[#This Row],[Total Price(Before Discount)]]*Table13[[#This Row],[Discount]]</f>
        <v>24.454999999999998</v>
      </c>
      <c r="L940" s="6">
        <f>Table13[[#This Row],[Total Price(Before Discount)]]-Table13[[#This Row],[Discount Amount]]</f>
        <v>464.64499999999998</v>
      </c>
      <c r="M940" s="6" t="str">
        <f>IF(Table13[[#This Row],[Total Price(After Discount)]]&gt;=5000, "High Order", "Low order")</f>
        <v>Low order</v>
      </c>
      <c r="N940" s="2">
        <v>42087</v>
      </c>
      <c r="O940" s="2" t="str">
        <f>TEXT(Table13[[#This Row],[Order Date]],"dddd")</f>
        <v>Tuesday</v>
      </c>
      <c r="P940" s="2" t="str">
        <f>TEXT(Table13[[#This Row],[Order Date]],"mmmm")</f>
        <v>March</v>
      </c>
      <c r="Q940" s="2" t="str">
        <f>TEXT(Table13[[#This Row],[Order Date]],"yyyy")</f>
        <v>2015</v>
      </c>
      <c r="R940" s="2" t="str">
        <f>TEXT(Table13[[#This Row],[Order Date]], "mmmm yyyy")</f>
        <v>March 2015</v>
      </c>
      <c r="S940" s="2">
        <v>42088</v>
      </c>
      <c r="T940" s="1" t="s">
        <v>21</v>
      </c>
      <c r="U940" s="1">
        <f>Table13[[#This Row],[Ship Date]]-Table13[[#This Row],[Order Date]]</f>
        <v>1</v>
      </c>
      <c r="V940" s="1" t="str">
        <f>IF(Table13[[#This Row],[Days to Ship]]&lt;=1, "Fast", IF(Table13[[#This Row],[Days to Ship]]&lt;=3, "Meduim", "High"))</f>
        <v>Fast</v>
      </c>
      <c r="W940" s="1">
        <v>46322</v>
      </c>
      <c r="X940" s="1" t="s">
        <v>32</v>
      </c>
      <c r="Y940" s="1" t="s">
        <v>644</v>
      </c>
      <c r="Z940" s="1" t="s">
        <v>376</v>
      </c>
      <c r="AA940" s="1" t="s">
        <v>2243</v>
      </c>
      <c r="AB940" s="1" t="s">
        <v>58</v>
      </c>
      <c r="AC940" s="1" t="s">
        <v>119</v>
      </c>
      <c r="AD940" s="1" t="s">
        <v>81</v>
      </c>
      <c r="AE940" s="1" t="s">
        <v>178</v>
      </c>
      <c r="AF940" s="1"/>
      <c r="AK940" s="1"/>
    </row>
    <row r="941" spans="1:37" x14ac:dyDescent="0.35">
      <c r="A941" s="1">
        <v>1690</v>
      </c>
      <c r="B941" s="1" t="str">
        <f>VLOOKUP(Table13[[#This Row],[Customer ID]],'Customer Lookup'!A:B,2,)</f>
        <v>Neil Bailey</v>
      </c>
      <c r="C941" s="1">
        <v>91076</v>
      </c>
      <c r="D941" s="1" t="str">
        <f>_xlfn.XLOOKUP(Table13[[#This Row],[Product Sub-Category]],'Product Lookup'!A:A,'Product Lookup'!B:B)</f>
        <v>Telephones</v>
      </c>
      <c r="E941" s="1">
        <v>9</v>
      </c>
      <c r="F941" s="4">
        <v>115.99</v>
      </c>
      <c r="G941" s="4">
        <f>Table13[[#This Row],[Unit Price]]*Table13[[#This Row],[Quantity ordered]]</f>
        <v>1043.9099999999999</v>
      </c>
      <c r="H941" s="1">
        <v>0.1</v>
      </c>
      <c r="I941" s="5">
        <v>0.1</v>
      </c>
      <c r="J9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41" s="6">
        <f>Table13[[#This Row],[Total Price(Before Discount)]]*Table13[[#This Row],[Discount]]</f>
        <v>104.39099999999999</v>
      </c>
      <c r="L941" s="6">
        <f>Table13[[#This Row],[Total Price(Before Discount)]]-Table13[[#This Row],[Discount Amount]]</f>
        <v>939.51899999999989</v>
      </c>
      <c r="M941" s="6" t="str">
        <f>IF(Table13[[#This Row],[Total Price(After Discount)]]&gt;=5000, "High Order", "Low order")</f>
        <v>Low order</v>
      </c>
      <c r="N941" s="2">
        <v>42028</v>
      </c>
      <c r="O941" s="2" t="str">
        <f>TEXT(Table13[[#This Row],[Order Date]],"dddd")</f>
        <v>Saturday</v>
      </c>
      <c r="P941" s="2" t="str">
        <f>TEXT(Table13[[#This Row],[Order Date]],"mmmm")</f>
        <v>January</v>
      </c>
      <c r="Q941" s="2" t="str">
        <f>TEXT(Table13[[#This Row],[Order Date]],"yyyy")</f>
        <v>2015</v>
      </c>
      <c r="R941" s="2" t="str">
        <f>TEXT(Table13[[#This Row],[Order Date]], "mmmm yyyy")</f>
        <v>January 2015</v>
      </c>
      <c r="S941" s="2">
        <v>42032</v>
      </c>
      <c r="T941" s="1" t="s">
        <v>98</v>
      </c>
      <c r="U941" s="1">
        <f>Table13[[#This Row],[Ship Date]]-Table13[[#This Row],[Order Date]]</f>
        <v>4</v>
      </c>
      <c r="V941" s="1" t="str">
        <f>IF(Table13[[#This Row],[Days to Ship]]&lt;=1, "Fast", IF(Table13[[#This Row],[Days to Ship]]&lt;=3, "Meduim", "High"))</f>
        <v>High</v>
      </c>
      <c r="W941" s="1">
        <v>17112</v>
      </c>
      <c r="X941" s="1" t="s">
        <v>32</v>
      </c>
      <c r="Y941" s="1" t="s">
        <v>664</v>
      </c>
      <c r="Z941" s="1" t="s">
        <v>174</v>
      </c>
      <c r="AA941" s="1" t="s">
        <v>2243</v>
      </c>
      <c r="AB941" s="1" t="s">
        <v>73</v>
      </c>
      <c r="AC941" s="1" t="s">
        <v>2234</v>
      </c>
      <c r="AD941" s="1" t="s">
        <v>81</v>
      </c>
      <c r="AE941" s="1" t="s">
        <v>53</v>
      </c>
      <c r="AF941" s="1"/>
      <c r="AK941" s="1"/>
    </row>
    <row r="942" spans="1:37" x14ac:dyDescent="0.35">
      <c r="A942" s="1">
        <v>1690</v>
      </c>
      <c r="B942" s="1" t="str">
        <f>VLOOKUP(Table13[[#This Row],[Customer ID]],'Customer Lookup'!A:B,2,)</f>
        <v>Neil Bailey</v>
      </c>
      <c r="C942" s="1">
        <v>91078</v>
      </c>
      <c r="D942" s="1" t="str">
        <f>_xlfn.XLOOKUP(Table13[[#This Row],[Product Sub-Category]],'Product Lookup'!A:A,'Product Lookup'!B:B)</f>
        <v>Storage</v>
      </c>
      <c r="E942" s="1">
        <v>22</v>
      </c>
      <c r="F942" s="4">
        <v>95.43</v>
      </c>
      <c r="G942" s="4">
        <f>Table13[[#This Row],[Unit Price]]*Table13[[#This Row],[Quantity ordered]]</f>
        <v>2099.46</v>
      </c>
      <c r="H942" s="1">
        <v>0.05</v>
      </c>
      <c r="I942" s="5">
        <v>0.05</v>
      </c>
      <c r="J9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2" s="6">
        <f>Table13[[#This Row],[Total Price(Before Discount)]]*Table13[[#This Row],[Discount]]</f>
        <v>104.97300000000001</v>
      </c>
      <c r="L942" s="6">
        <f>Table13[[#This Row],[Total Price(Before Discount)]]-Table13[[#This Row],[Discount Amount]]</f>
        <v>1994.4870000000001</v>
      </c>
      <c r="M942" s="6" t="str">
        <f>IF(Table13[[#This Row],[Total Price(After Discount)]]&gt;=5000, "High Order", "Low order")</f>
        <v>Low order</v>
      </c>
      <c r="N942" s="2">
        <v>42156</v>
      </c>
      <c r="O942" s="2" t="str">
        <f>TEXT(Table13[[#This Row],[Order Date]],"dddd")</f>
        <v>Monday</v>
      </c>
      <c r="P942" s="2" t="str">
        <f>TEXT(Table13[[#This Row],[Order Date]],"mmmm")</f>
        <v>June</v>
      </c>
      <c r="Q942" s="2" t="str">
        <f>TEXT(Table13[[#This Row],[Order Date]],"yyyy")</f>
        <v>2015</v>
      </c>
      <c r="R942" s="2" t="str">
        <f>TEXT(Table13[[#This Row],[Order Date]], "mmmm yyyy")</f>
        <v>June 2015</v>
      </c>
      <c r="S942" s="2">
        <v>42157</v>
      </c>
      <c r="T942" s="1" t="s">
        <v>31</v>
      </c>
      <c r="U942" s="1">
        <f>Table13[[#This Row],[Ship Date]]-Table13[[#This Row],[Order Date]]</f>
        <v>1</v>
      </c>
      <c r="V942" s="1" t="str">
        <f>IF(Table13[[#This Row],[Days to Ship]]&lt;=1, "Fast", IF(Table13[[#This Row],[Days to Ship]]&lt;=3, "Meduim", "High"))</f>
        <v>Fast</v>
      </c>
      <c r="W942" s="1">
        <v>17112</v>
      </c>
      <c r="X942" s="1" t="s">
        <v>32</v>
      </c>
      <c r="Y942" s="1" t="s">
        <v>664</v>
      </c>
      <c r="Z942" s="1" t="s">
        <v>174</v>
      </c>
      <c r="AA942" s="1" t="s">
        <v>2244</v>
      </c>
      <c r="AB942" s="1" t="s">
        <v>58</v>
      </c>
      <c r="AC942" s="1" t="s">
        <v>119</v>
      </c>
      <c r="AD942" s="1" t="s">
        <v>81</v>
      </c>
      <c r="AE942" s="1" t="s">
        <v>53</v>
      </c>
      <c r="AF942" s="1"/>
      <c r="AK942" s="1"/>
    </row>
    <row r="943" spans="1:37" x14ac:dyDescent="0.35">
      <c r="A943" s="1">
        <v>1692</v>
      </c>
      <c r="B943" s="1" t="str">
        <f>VLOOKUP(Table13[[#This Row],[Customer ID]],'Customer Lookup'!A:B,2,)</f>
        <v>Rhonda Schroeder</v>
      </c>
      <c r="C943" s="1">
        <v>90189</v>
      </c>
      <c r="D943" s="1" t="str">
        <f>_xlfn.XLOOKUP(Table13[[#This Row],[Product Sub-Category]],'Product Lookup'!A:A,'Product Lookup'!B:B)</f>
        <v>Scissors</v>
      </c>
      <c r="E943" s="1">
        <v>5</v>
      </c>
      <c r="F943" s="4">
        <v>6.84</v>
      </c>
      <c r="G943" s="4">
        <f>Table13[[#This Row],[Unit Price]]*Table13[[#This Row],[Quantity ordered]]</f>
        <v>34.200000000000003</v>
      </c>
      <c r="H943" s="1">
        <v>0.05</v>
      </c>
      <c r="I943" s="5">
        <v>0.05</v>
      </c>
      <c r="J9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3" s="6">
        <f>Table13[[#This Row],[Total Price(Before Discount)]]*Table13[[#This Row],[Discount]]</f>
        <v>1.7100000000000002</v>
      </c>
      <c r="L943" s="6">
        <f>Table13[[#This Row],[Total Price(Before Discount)]]-Table13[[#This Row],[Discount Amount]]</f>
        <v>32.49</v>
      </c>
      <c r="M943" s="6" t="str">
        <f>IF(Table13[[#This Row],[Total Price(After Discount)]]&gt;=5000, "High Order", "Low order")</f>
        <v>Low order</v>
      </c>
      <c r="N943" s="2">
        <v>42027</v>
      </c>
      <c r="O943" s="2" t="str">
        <f>TEXT(Table13[[#This Row],[Order Date]],"dddd")</f>
        <v>Friday</v>
      </c>
      <c r="P943" s="2" t="str">
        <f>TEXT(Table13[[#This Row],[Order Date]],"mmmm")</f>
        <v>January</v>
      </c>
      <c r="Q943" s="2" t="str">
        <f>TEXT(Table13[[#This Row],[Order Date]],"yyyy")</f>
        <v>2015</v>
      </c>
      <c r="R943" s="2" t="str">
        <f>TEXT(Table13[[#This Row],[Order Date]], "mmmm yyyy")</f>
        <v>January 2015</v>
      </c>
      <c r="S943" s="2">
        <v>42028</v>
      </c>
      <c r="T943" s="1" t="s">
        <v>31</v>
      </c>
      <c r="U943" s="1">
        <f>Table13[[#This Row],[Ship Date]]-Table13[[#This Row],[Order Date]]</f>
        <v>1</v>
      </c>
      <c r="V943" s="1" t="str">
        <f>IF(Table13[[#This Row],[Days to Ship]]&lt;=1, "Fast", IF(Table13[[#This Row],[Days to Ship]]&lt;=3, "Meduim", "High"))</f>
        <v>Fast</v>
      </c>
      <c r="W943" s="1">
        <v>67114</v>
      </c>
      <c r="X943" s="1" t="s">
        <v>32</v>
      </c>
      <c r="Y943" s="1" t="s">
        <v>229</v>
      </c>
      <c r="Z943" s="1" t="s">
        <v>145</v>
      </c>
      <c r="AA943" s="1" t="s">
        <v>2245</v>
      </c>
      <c r="AB943" s="1" t="s">
        <v>58</v>
      </c>
      <c r="AC943" s="1" t="s">
        <v>2239</v>
      </c>
      <c r="AD943" s="1" t="s">
        <v>104</v>
      </c>
      <c r="AE943" s="1" t="s">
        <v>44</v>
      </c>
      <c r="AF943" s="1"/>
      <c r="AK943" s="1"/>
    </row>
    <row r="944" spans="1:37" x14ac:dyDescent="0.35">
      <c r="A944" s="1">
        <v>1693</v>
      </c>
      <c r="B944" s="1" t="str">
        <f>VLOOKUP(Table13[[#This Row],[Customer ID]],'Customer Lookup'!A:B,2,)</f>
        <v>Melinda Thornton</v>
      </c>
      <c r="C944" s="1">
        <v>90189</v>
      </c>
      <c r="D944" s="1" t="str">
        <f>_xlfn.XLOOKUP(Table13[[#This Row],[Product Sub-Category]],'Product Lookup'!A:A,'Product Lookup'!B:B)</f>
        <v>Paper</v>
      </c>
      <c r="E944" s="1">
        <v>11</v>
      </c>
      <c r="F944" s="4">
        <v>30.98</v>
      </c>
      <c r="G944" s="4">
        <f>Table13[[#This Row],[Unit Price]]*Table13[[#This Row],[Quantity ordered]]</f>
        <v>340.78000000000003</v>
      </c>
      <c r="H944" s="1">
        <v>0.05</v>
      </c>
      <c r="I944" s="5">
        <v>0.05</v>
      </c>
      <c r="J9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4" s="6">
        <f>Table13[[#This Row],[Total Price(Before Discount)]]*Table13[[#This Row],[Discount]]</f>
        <v>17.039000000000001</v>
      </c>
      <c r="L944" s="6">
        <f>Table13[[#This Row],[Total Price(Before Discount)]]-Table13[[#This Row],[Discount Amount]]</f>
        <v>323.74100000000004</v>
      </c>
      <c r="M944" s="6" t="str">
        <f>IF(Table13[[#This Row],[Total Price(After Discount)]]&gt;=5000, "High Order", "Low order")</f>
        <v>Low order</v>
      </c>
      <c r="N944" s="2">
        <v>42027</v>
      </c>
      <c r="O944" s="2" t="str">
        <f>TEXT(Table13[[#This Row],[Order Date]],"dddd")</f>
        <v>Friday</v>
      </c>
      <c r="P944" s="2" t="str">
        <f>TEXT(Table13[[#This Row],[Order Date]],"mmmm")</f>
        <v>January</v>
      </c>
      <c r="Q944" s="2" t="str">
        <f>TEXT(Table13[[#This Row],[Order Date]],"yyyy")</f>
        <v>2015</v>
      </c>
      <c r="R944" s="2" t="str">
        <f>TEXT(Table13[[#This Row],[Order Date]], "mmmm yyyy")</f>
        <v>January 2015</v>
      </c>
      <c r="S944" s="2">
        <v>42029</v>
      </c>
      <c r="T944" s="1" t="s">
        <v>31</v>
      </c>
      <c r="U944" s="1">
        <f>Table13[[#This Row],[Ship Date]]-Table13[[#This Row],[Order Date]]</f>
        <v>2</v>
      </c>
      <c r="V944" s="1" t="str">
        <f>IF(Table13[[#This Row],[Days to Ship]]&lt;=1, "Fast", IF(Table13[[#This Row],[Days to Ship]]&lt;=3, "Meduim", "High"))</f>
        <v>Meduim</v>
      </c>
      <c r="W944" s="1">
        <v>20190</v>
      </c>
      <c r="X944" s="1" t="s">
        <v>32</v>
      </c>
      <c r="Y944" s="1" t="s">
        <v>665</v>
      </c>
      <c r="Z944" s="1" t="s">
        <v>117</v>
      </c>
      <c r="AA944" s="1" t="s">
        <v>2245</v>
      </c>
      <c r="AB944" s="1" t="s">
        <v>58</v>
      </c>
      <c r="AC944" s="1" t="s">
        <v>83</v>
      </c>
      <c r="AD944" s="1" t="s">
        <v>104</v>
      </c>
      <c r="AE944" s="1" t="s">
        <v>53</v>
      </c>
      <c r="AF944" s="1"/>
      <c r="AK944" s="1"/>
    </row>
    <row r="945" spans="1:37" x14ac:dyDescent="0.35">
      <c r="A945" s="1">
        <v>1693</v>
      </c>
      <c r="B945" s="1" t="str">
        <f>VLOOKUP(Table13[[#This Row],[Customer ID]],'Customer Lookup'!A:B,2,)</f>
        <v>Melinda Thornton</v>
      </c>
      <c r="C945" s="1">
        <v>90190</v>
      </c>
      <c r="D945" s="1" t="str">
        <f>_xlfn.XLOOKUP(Table13[[#This Row],[Product Sub-Category]],'Product Lookup'!A:A,'Product Lookup'!B:B)</f>
        <v>Envelopes</v>
      </c>
      <c r="E945" s="1">
        <v>11</v>
      </c>
      <c r="F945" s="4">
        <v>15.67</v>
      </c>
      <c r="G945" s="4">
        <f>Table13[[#This Row],[Unit Price]]*Table13[[#This Row],[Quantity ordered]]</f>
        <v>172.37</v>
      </c>
      <c r="H945" s="1">
        <v>0.05</v>
      </c>
      <c r="I945" s="5">
        <v>0.05</v>
      </c>
      <c r="J9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5" s="6">
        <f>Table13[[#This Row],[Total Price(Before Discount)]]*Table13[[#This Row],[Discount]]</f>
        <v>8.6185000000000009</v>
      </c>
      <c r="L945" s="6">
        <f>Table13[[#This Row],[Total Price(Before Discount)]]-Table13[[#This Row],[Discount Amount]]</f>
        <v>163.75149999999999</v>
      </c>
      <c r="M945" s="6" t="str">
        <f>IF(Table13[[#This Row],[Total Price(After Discount)]]&gt;=5000, "High Order", "Low order")</f>
        <v>Low order</v>
      </c>
      <c r="N945" s="2">
        <v>42135</v>
      </c>
      <c r="O945" s="2" t="str">
        <f>TEXT(Table13[[#This Row],[Order Date]],"dddd")</f>
        <v>Monday</v>
      </c>
      <c r="P945" s="2" t="str">
        <f>TEXT(Table13[[#This Row],[Order Date]],"mmmm")</f>
        <v>May</v>
      </c>
      <c r="Q945" s="2" t="str">
        <f>TEXT(Table13[[#This Row],[Order Date]],"yyyy")</f>
        <v>2015</v>
      </c>
      <c r="R945" s="2" t="str">
        <f>TEXT(Table13[[#This Row],[Order Date]], "mmmm yyyy")</f>
        <v>May 2015</v>
      </c>
      <c r="S945" s="2">
        <v>42135</v>
      </c>
      <c r="T945" s="1" t="s">
        <v>98</v>
      </c>
      <c r="U945" s="1">
        <f>Table13[[#This Row],[Ship Date]]-Table13[[#This Row],[Order Date]]</f>
        <v>0</v>
      </c>
      <c r="V945" s="1" t="str">
        <f>IF(Table13[[#This Row],[Days to Ship]]&lt;=1, "Fast", IF(Table13[[#This Row],[Days to Ship]]&lt;=3, "Meduim", "High"))</f>
        <v>Fast</v>
      </c>
      <c r="W945" s="1">
        <v>20190</v>
      </c>
      <c r="X945" s="1" t="s">
        <v>22</v>
      </c>
      <c r="Y945" s="1" t="s">
        <v>665</v>
      </c>
      <c r="Z945" s="1" t="s">
        <v>117</v>
      </c>
      <c r="AA945" s="1" t="s">
        <v>2245</v>
      </c>
      <c r="AB945" s="1" t="s">
        <v>58</v>
      </c>
      <c r="AC945" s="1" t="s">
        <v>61</v>
      </c>
      <c r="AD945" s="1" t="s">
        <v>104</v>
      </c>
      <c r="AE945" s="1" t="s">
        <v>53</v>
      </c>
      <c r="AF945" s="1"/>
      <c r="AK945" s="1"/>
    </row>
    <row r="946" spans="1:37" x14ac:dyDescent="0.35">
      <c r="A946" s="1">
        <v>1697</v>
      </c>
      <c r="B946" s="1" t="str">
        <f>VLOOKUP(Table13[[#This Row],[Customer ID]],'Customer Lookup'!A:B,2,)</f>
        <v>Holly Osborne</v>
      </c>
      <c r="C946" s="1">
        <v>86338</v>
      </c>
      <c r="D946" s="1" t="str">
        <f>_xlfn.XLOOKUP(Table13[[#This Row],[Product Sub-Category]],'Product Lookup'!A:A,'Product Lookup'!B:B)</f>
        <v>Storage</v>
      </c>
      <c r="E946" s="1">
        <v>9</v>
      </c>
      <c r="F946" s="4">
        <v>13.43</v>
      </c>
      <c r="G946" s="4">
        <f>Table13[[#This Row],[Unit Price]]*Table13[[#This Row],[Quantity ordered]]</f>
        <v>120.87</v>
      </c>
      <c r="H946" s="1">
        <v>0.05</v>
      </c>
      <c r="I946" s="5">
        <v>0.05</v>
      </c>
      <c r="J9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6" s="6">
        <f>Table13[[#This Row],[Total Price(Before Discount)]]*Table13[[#This Row],[Discount]]</f>
        <v>6.0435000000000008</v>
      </c>
      <c r="L946" s="6">
        <f>Table13[[#This Row],[Total Price(Before Discount)]]-Table13[[#This Row],[Discount Amount]]</f>
        <v>114.82650000000001</v>
      </c>
      <c r="M946" s="6" t="str">
        <f>IF(Table13[[#This Row],[Total Price(After Discount)]]&gt;=5000, "High Order", "Low order")</f>
        <v>Low order</v>
      </c>
      <c r="N946" s="2">
        <v>42020</v>
      </c>
      <c r="O946" s="2" t="str">
        <f>TEXT(Table13[[#This Row],[Order Date]],"dddd")</f>
        <v>Friday</v>
      </c>
      <c r="P946" s="2" t="str">
        <f>TEXT(Table13[[#This Row],[Order Date]],"mmmm")</f>
        <v>January</v>
      </c>
      <c r="Q946" s="2" t="str">
        <f>TEXT(Table13[[#This Row],[Order Date]],"yyyy")</f>
        <v>2015</v>
      </c>
      <c r="R946" s="2" t="str">
        <f>TEXT(Table13[[#This Row],[Order Date]], "mmmm yyyy")</f>
        <v>January 2015</v>
      </c>
      <c r="S946" s="2">
        <v>42021</v>
      </c>
      <c r="T946" s="1" t="s">
        <v>50</v>
      </c>
      <c r="U946" s="1">
        <f>Table13[[#This Row],[Ship Date]]-Table13[[#This Row],[Order Date]]</f>
        <v>1</v>
      </c>
      <c r="V946" s="1" t="str">
        <f>IF(Table13[[#This Row],[Days to Ship]]&lt;=1, "Fast", IF(Table13[[#This Row],[Days to Ship]]&lt;=3, "Meduim", "High"))</f>
        <v>Fast</v>
      </c>
      <c r="W946" s="1">
        <v>71901</v>
      </c>
      <c r="X946" s="1" t="s">
        <v>32</v>
      </c>
      <c r="Y946" s="1" t="s">
        <v>666</v>
      </c>
      <c r="Z946" s="1" t="s">
        <v>451</v>
      </c>
      <c r="AA946" s="1" t="s">
        <v>2243</v>
      </c>
      <c r="AB946" s="1" t="s">
        <v>58</v>
      </c>
      <c r="AC946" s="1" t="s">
        <v>119</v>
      </c>
      <c r="AD946" s="1" t="s">
        <v>42</v>
      </c>
      <c r="AE946" s="1" t="s">
        <v>53</v>
      </c>
      <c r="AF946" s="1"/>
      <c r="AK946" s="1"/>
    </row>
    <row r="947" spans="1:37" x14ac:dyDescent="0.35">
      <c r="A947" s="1">
        <v>1699</v>
      </c>
      <c r="B947" s="1" t="str">
        <f>VLOOKUP(Table13[[#This Row],[Customer ID]],'Customer Lookup'!A:B,2,)</f>
        <v>Joseph Hurst</v>
      </c>
      <c r="C947" s="1">
        <v>87345</v>
      </c>
      <c r="D947" s="1" t="str">
        <f>_xlfn.XLOOKUP(Table13[[#This Row],[Product Sub-Category]],'Product Lookup'!A:A,'Product Lookup'!B:B)</f>
        <v>Binders</v>
      </c>
      <c r="E947" s="1">
        <v>12</v>
      </c>
      <c r="F947" s="4">
        <v>3.98</v>
      </c>
      <c r="G947" s="4">
        <f>Table13[[#This Row],[Unit Price]]*Table13[[#This Row],[Quantity ordered]]</f>
        <v>47.76</v>
      </c>
      <c r="H947" s="1">
        <v>0.05</v>
      </c>
      <c r="I947" s="5">
        <v>0.05</v>
      </c>
      <c r="J9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7" s="6">
        <f>Table13[[#This Row],[Total Price(Before Discount)]]*Table13[[#This Row],[Discount]]</f>
        <v>2.3879999999999999</v>
      </c>
      <c r="L947" s="6">
        <f>Table13[[#This Row],[Total Price(Before Discount)]]-Table13[[#This Row],[Discount Amount]]</f>
        <v>45.372</v>
      </c>
      <c r="M947" s="6" t="str">
        <f>IF(Table13[[#This Row],[Total Price(After Discount)]]&gt;=5000, "High Order", "Low order")</f>
        <v>Low order</v>
      </c>
      <c r="N947" s="2">
        <v>42088</v>
      </c>
      <c r="O947" s="2" t="str">
        <f>TEXT(Table13[[#This Row],[Order Date]],"dddd")</f>
        <v>Wednesday</v>
      </c>
      <c r="P947" s="2" t="str">
        <f>TEXT(Table13[[#This Row],[Order Date]],"mmmm")</f>
        <v>March</v>
      </c>
      <c r="Q947" s="2" t="str">
        <f>TEXT(Table13[[#This Row],[Order Date]],"yyyy")</f>
        <v>2015</v>
      </c>
      <c r="R947" s="2" t="str">
        <f>TEXT(Table13[[#This Row],[Order Date]], "mmmm yyyy")</f>
        <v>March 2015</v>
      </c>
      <c r="S947" s="2">
        <v>42092</v>
      </c>
      <c r="T947" s="1" t="s">
        <v>98</v>
      </c>
      <c r="U947" s="1">
        <f>Table13[[#This Row],[Ship Date]]-Table13[[#This Row],[Order Date]]</f>
        <v>4</v>
      </c>
      <c r="V947" s="1" t="str">
        <f>IF(Table13[[#This Row],[Days to Ship]]&lt;=1, "Fast", IF(Table13[[#This Row],[Days to Ship]]&lt;=3, "Meduim", "High"))</f>
        <v>High</v>
      </c>
      <c r="W947" s="1">
        <v>19057</v>
      </c>
      <c r="X947" s="1" t="s">
        <v>32</v>
      </c>
      <c r="Y947" s="1" t="s">
        <v>667</v>
      </c>
      <c r="Z947" s="1" t="s">
        <v>174</v>
      </c>
      <c r="AA947" s="1" t="s">
        <v>2243</v>
      </c>
      <c r="AB947" s="1" t="s">
        <v>58</v>
      </c>
      <c r="AC947" s="1" t="s">
        <v>2236</v>
      </c>
      <c r="AD947" s="1" t="s">
        <v>51</v>
      </c>
      <c r="AE947" s="1" t="s">
        <v>53</v>
      </c>
      <c r="AF947" s="1"/>
      <c r="AK947" s="1"/>
    </row>
    <row r="948" spans="1:37" x14ac:dyDescent="0.35">
      <c r="A948" s="1">
        <v>1699</v>
      </c>
      <c r="B948" s="1" t="str">
        <f>VLOOKUP(Table13[[#This Row],[Customer ID]],'Customer Lookup'!A:B,2,)</f>
        <v>Joseph Hurst</v>
      </c>
      <c r="C948" s="1">
        <v>87345</v>
      </c>
      <c r="D948" s="1" t="str">
        <f>_xlfn.XLOOKUP(Table13[[#This Row],[Product Sub-Category]],'Product Lookup'!A:A,'Product Lookup'!B:B)</f>
        <v>Paper</v>
      </c>
      <c r="E948" s="1">
        <v>2</v>
      </c>
      <c r="F948" s="4">
        <v>6.48</v>
      </c>
      <c r="G948" s="4">
        <f>Table13[[#This Row],[Unit Price]]*Table13[[#This Row],[Quantity ordered]]</f>
        <v>12.96</v>
      </c>
      <c r="H948" s="1">
        <v>0.05</v>
      </c>
      <c r="I948" s="5">
        <v>0.05</v>
      </c>
      <c r="J9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8" s="6">
        <f>Table13[[#This Row],[Total Price(Before Discount)]]*Table13[[#This Row],[Discount]]</f>
        <v>0.64800000000000013</v>
      </c>
      <c r="L948" s="6">
        <f>Table13[[#This Row],[Total Price(Before Discount)]]-Table13[[#This Row],[Discount Amount]]</f>
        <v>12.312000000000001</v>
      </c>
      <c r="M948" s="6" t="str">
        <f>IF(Table13[[#This Row],[Total Price(After Discount)]]&gt;=5000, "High Order", "Low order")</f>
        <v>Low order</v>
      </c>
      <c r="N948" s="2">
        <v>42088</v>
      </c>
      <c r="O948" s="2" t="str">
        <f>TEXT(Table13[[#This Row],[Order Date]],"dddd")</f>
        <v>Wednesday</v>
      </c>
      <c r="P948" s="2" t="str">
        <f>TEXT(Table13[[#This Row],[Order Date]],"mmmm")</f>
        <v>March</v>
      </c>
      <c r="Q948" s="2" t="str">
        <f>TEXT(Table13[[#This Row],[Order Date]],"yyyy")</f>
        <v>2015</v>
      </c>
      <c r="R948" s="2" t="str">
        <f>TEXT(Table13[[#This Row],[Order Date]], "mmmm yyyy")</f>
        <v>March 2015</v>
      </c>
      <c r="S948" s="2">
        <v>42088</v>
      </c>
      <c r="T948" s="1" t="s">
        <v>98</v>
      </c>
      <c r="U948" s="1">
        <f>Table13[[#This Row],[Ship Date]]-Table13[[#This Row],[Order Date]]</f>
        <v>0</v>
      </c>
      <c r="V948" s="1" t="str">
        <f>IF(Table13[[#This Row],[Days to Ship]]&lt;=1, "Fast", IF(Table13[[#This Row],[Days to Ship]]&lt;=3, "Meduim", "High"))</f>
        <v>Fast</v>
      </c>
      <c r="W948" s="1">
        <v>19057</v>
      </c>
      <c r="X948" s="1" t="s">
        <v>32</v>
      </c>
      <c r="Y948" s="1" t="s">
        <v>667</v>
      </c>
      <c r="Z948" s="1" t="s">
        <v>174</v>
      </c>
      <c r="AA948" s="1" t="s">
        <v>2245</v>
      </c>
      <c r="AB948" s="1" t="s">
        <v>58</v>
      </c>
      <c r="AC948" s="1" t="s">
        <v>83</v>
      </c>
      <c r="AD948" s="1" t="s">
        <v>51</v>
      </c>
      <c r="AE948" s="1" t="s">
        <v>53</v>
      </c>
      <c r="AF948" s="1"/>
      <c r="AK948" s="1"/>
    </row>
    <row r="949" spans="1:37" x14ac:dyDescent="0.35">
      <c r="A949" s="1">
        <v>1702</v>
      </c>
      <c r="B949" s="1" t="str">
        <f>VLOOKUP(Table13[[#This Row],[Customer ID]],'Customer Lookup'!A:B,2,)</f>
        <v>Sandra Berry</v>
      </c>
      <c r="C949" s="1">
        <v>90473</v>
      </c>
      <c r="D949" s="1" t="str">
        <f>_xlfn.XLOOKUP(Table13[[#This Row],[Product Sub-Category]],'Product Lookup'!A:A,'Product Lookup'!B:B)</f>
        <v>Appliances</v>
      </c>
      <c r="E949" s="1">
        <v>3</v>
      </c>
      <c r="F949" s="4">
        <v>14.81</v>
      </c>
      <c r="G949" s="4">
        <f>Table13[[#This Row],[Unit Price]]*Table13[[#This Row],[Quantity ordered]]</f>
        <v>44.43</v>
      </c>
      <c r="H949" s="1">
        <v>0.05</v>
      </c>
      <c r="I949" s="5">
        <v>0.05</v>
      </c>
      <c r="J9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9" s="6">
        <f>Table13[[#This Row],[Total Price(Before Discount)]]*Table13[[#This Row],[Discount]]</f>
        <v>2.2215000000000003</v>
      </c>
      <c r="L949" s="6">
        <f>Table13[[#This Row],[Total Price(Before Discount)]]-Table13[[#This Row],[Discount Amount]]</f>
        <v>42.208500000000001</v>
      </c>
      <c r="M949" s="6" t="str">
        <f>IF(Table13[[#This Row],[Total Price(After Discount)]]&gt;=5000, "High Order", "Low order")</f>
        <v>Low order</v>
      </c>
      <c r="N949" s="2">
        <v>42021</v>
      </c>
      <c r="O949" s="2" t="str">
        <f>TEXT(Table13[[#This Row],[Order Date]],"dddd")</f>
        <v>Saturday</v>
      </c>
      <c r="P949" s="2" t="str">
        <f>TEXT(Table13[[#This Row],[Order Date]],"mmmm")</f>
        <v>January</v>
      </c>
      <c r="Q949" s="2" t="str">
        <f>TEXT(Table13[[#This Row],[Order Date]],"yyyy")</f>
        <v>2015</v>
      </c>
      <c r="R949" s="2" t="str">
        <f>TEXT(Table13[[#This Row],[Order Date]], "mmmm yyyy")</f>
        <v>January 2015</v>
      </c>
      <c r="S949" s="2">
        <v>42024</v>
      </c>
      <c r="T949" s="1" t="s">
        <v>50</v>
      </c>
      <c r="U949" s="1">
        <f>Table13[[#This Row],[Ship Date]]-Table13[[#This Row],[Order Date]]</f>
        <v>3</v>
      </c>
      <c r="V949" s="1" t="str">
        <f>IF(Table13[[#This Row],[Days to Ship]]&lt;=1, "Fast", IF(Table13[[#This Row],[Days to Ship]]&lt;=3, "Meduim", "High"))</f>
        <v>Meduim</v>
      </c>
      <c r="W949" s="1">
        <v>39301</v>
      </c>
      <c r="X949" s="1" t="s">
        <v>32</v>
      </c>
      <c r="Y949" s="1" t="s">
        <v>668</v>
      </c>
      <c r="Z949" s="1" t="s">
        <v>364</v>
      </c>
      <c r="AA949" s="1" t="s">
        <v>2245</v>
      </c>
      <c r="AB949" s="1" t="s">
        <v>58</v>
      </c>
      <c r="AC949" s="1" t="s">
        <v>196</v>
      </c>
      <c r="AD949" s="1" t="s">
        <v>42</v>
      </c>
      <c r="AE949" s="1" t="s">
        <v>53</v>
      </c>
      <c r="AF949" s="1"/>
      <c r="AK949" s="1"/>
    </row>
    <row r="950" spans="1:37" x14ac:dyDescent="0.35">
      <c r="A950" s="1">
        <v>1702</v>
      </c>
      <c r="B950" s="1" t="str">
        <f>VLOOKUP(Table13[[#This Row],[Customer ID]],'Customer Lookup'!A:B,2,)</f>
        <v>Sandra Berry</v>
      </c>
      <c r="C950" s="1">
        <v>90473</v>
      </c>
      <c r="D950" s="1" t="str">
        <f>_xlfn.XLOOKUP(Table13[[#This Row],[Product Sub-Category]],'Product Lookup'!A:A,'Product Lookup'!B:B)</f>
        <v>Paper</v>
      </c>
      <c r="E950" s="1">
        <v>3</v>
      </c>
      <c r="F950" s="4">
        <v>4.2</v>
      </c>
      <c r="G950" s="4">
        <f>Table13[[#This Row],[Unit Price]]*Table13[[#This Row],[Quantity ordered]]</f>
        <v>12.600000000000001</v>
      </c>
      <c r="H950" s="1">
        <v>0.05</v>
      </c>
      <c r="I950" s="5">
        <v>0.05</v>
      </c>
      <c r="J9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0" s="6">
        <f>Table13[[#This Row],[Total Price(Before Discount)]]*Table13[[#This Row],[Discount]]</f>
        <v>0.63000000000000012</v>
      </c>
      <c r="L950" s="6">
        <f>Table13[[#This Row],[Total Price(Before Discount)]]-Table13[[#This Row],[Discount Amount]]</f>
        <v>11.97</v>
      </c>
      <c r="M950" s="6" t="str">
        <f>IF(Table13[[#This Row],[Total Price(After Discount)]]&gt;=5000, "High Order", "Low order")</f>
        <v>Low order</v>
      </c>
      <c r="N950" s="2">
        <v>42021</v>
      </c>
      <c r="O950" s="2" t="str">
        <f>TEXT(Table13[[#This Row],[Order Date]],"dddd")</f>
        <v>Saturday</v>
      </c>
      <c r="P950" s="2" t="str">
        <f>TEXT(Table13[[#This Row],[Order Date]],"mmmm")</f>
        <v>January</v>
      </c>
      <c r="Q950" s="2" t="str">
        <f>TEXT(Table13[[#This Row],[Order Date]],"yyyy")</f>
        <v>2015</v>
      </c>
      <c r="R950" s="2" t="str">
        <f>TEXT(Table13[[#This Row],[Order Date]], "mmmm yyyy")</f>
        <v>January 2015</v>
      </c>
      <c r="S950" s="2">
        <v>42023</v>
      </c>
      <c r="T950" s="1" t="s">
        <v>50</v>
      </c>
      <c r="U950" s="1">
        <f>Table13[[#This Row],[Ship Date]]-Table13[[#This Row],[Order Date]]</f>
        <v>2</v>
      </c>
      <c r="V950" s="1" t="str">
        <f>IF(Table13[[#This Row],[Days to Ship]]&lt;=1, "Fast", IF(Table13[[#This Row],[Days to Ship]]&lt;=3, "Meduim", "High"))</f>
        <v>Meduim</v>
      </c>
      <c r="W950" s="1">
        <v>39301</v>
      </c>
      <c r="X950" s="1" t="s">
        <v>22</v>
      </c>
      <c r="Y950" s="1" t="s">
        <v>668</v>
      </c>
      <c r="Z950" s="1" t="s">
        <v>364</v>
      </c>
      <c r="AA950" s="1" t="s">
        <v>2243</v>
      </c>
      <c r="AB950" s="1" t="s">
        <v>58</v>
      </c>
      <c r="AC950" s="1" t="s">
        <v>83</v>
      </c>
      <c r="AD950" s="1" t="s">
        <v>42</v>
      </c>
      <c r="AE950" s="1" t="s">
        <v>26</v>
      </c>
      <c r="AF950" s="1"/>
      <c r="AK950" s="1"/>
    </row>
    <row r="951" spans="1:37" x14ac:dyDescent="0.35">
      <c r="A951" s="1">
        <v>1708</v>
      </c>
      <c r="B951" s="1" t="str">
        <f>VLOOKUP(Table13[[#This Row],[Customer ID]],'Customer Lookup'!A:B,2,)</f>
        <v>Lillian Day</v>
      </c>
      <c r="C951" s="1">
        <v>88781</v>
      </c>
      <c r="D951" s="1" t="str">
        <f>_xlfn.XLOOKUP(Table13[[#This Row],[Product Sub-Category]],'Product Lookup'!A:A,'Product Lookup'!B:B)</f>
        <v>Envelopes</v>
      </c>
      <c r="E951" s="1">
        <v>10</v>
      </c>
      <c r="F951" s="4">
        <v>5.68</v>
      </c>
      <c r="G951" s="4">
        <f>Table13[[#This Row],[Unit Price]]*Table13[[#This Row],[Quantity ordered]]</f>
        <v>56.8</v>
      </c>
      <c r="H951" s="1">
        <v>0.05</v>
      </c>
      <c r="I951" s="5">
        <v>0.05</v>
      </c>
      <c r="J9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1" s="6">
        <f>Table13[[#This Row],[Total Price(Before Discount)]]*Table13[[#This Row],[Discount]]</f>
        <v>2.84</v>
      </c>
      <c r="L951" s="6">
        <f>Table13[[#This Row],[Total Price(Before Discount)]]-Table13[[#This Row],[Discount Amount]]</f>
        <v>53.959999999999994</v>
      </c>
      <c r="M951" s="6" t="str">
        <f>IF(Table13[[#This Row],[Total Price(After Discount)]]&gt;=5000, "High Order", "Low order")</f>
        <v>Low order</v>
      </c>
      <c r="N951" s="2">
        <v>42021</v>
      </c>
      <c r="O951" s="2" t="str">
        <f>TEXT(Table13[[#This Row],[Order Date]],"dddd")</f>
        <v>Saturday</v>
      </c>
      <c r="P951" s="2" t="str">
        <f>TEXT(Table13[[#This Row],[Order Date]],"mmmm")</f>
        <v>January</v>
      </c>
      <c r="Q951" s="2" t="str">
        <f>TEXT(Table13[[#This Row],[Order Date]],"yyyy")</f>
        <v>2015</v>
      </c>
      <c r="R951" s="2" t="str">
        <f>TEXT(Table13[[#This Row],[Order Date]], "mmmm yyyy")</f>
        <v>January 2015</v>
      </c>
      <c r="S951" s="2">
        <v>42022</v>
      </c>
      <c r="T951" s="1" t="s">
        <v>50</v>
      </c>
      <c r="U951" s="1">
        <f>Table13[[#This Row],[Ship Date]]-Table13[[#This Row],[Order Date]]</f>
        <v>1</v>
      </c>
      <c r="V951" s="1" t="str">
        <f>IF(Table13[[#This Row],[Days to Ship]]&lt;=1, "Fast", IF(Table13[[#This Row],[Days to Ship]]&lt;=3, "Meduim", "High"))</f>
        <v>Fast</v>
      </c>
      <c r="W951" s="1">
        <v>44118</v>
      </c>
      <c r="X951" s="1" t="s">
        <v>32</v>
      </c>
      <c r="Y951" s="1" t="s">
        <v>669</v>
      </c>
      <c r="Z951" s="1" t="s">
        <v>124</v>
      </c>
      <c r="AA951" s="1" t="s">
        <v>2243</v>
      </c>
      <c r="AB951" s="1" t="s">
        <v>58</v>
      </c>
      <c r="AC951" s="1" t="s">
        <v>61</v>
      </c>
      <c r="AD951" s="1" t="s">
        <v>51</v>
      </c>
      <c r="AE951" s="1" t="s">
        <v>53</v>
      </c>
      <c r="AF951" s="1"/>
      <c r="AK951" s="1"/>
    </row>
    <row r="952" spans="1:37" x14ac:dyDescent="0.35">
      <c r="A952" s="1">
        <v>1708</v>
      </c>
      <c r="B952" s="1" t="str">
        <f>VLOOKUP(Table13[[#This Row],[Customer ID]],'Customer Lookup'!A:B,2,)</f>
        <v>Lillian Day</v>
      </c>
      <c r="C952" s="1">
        <v>88784</v>
      </c>
      <c r="D952" s="1" t="str">
        <f>_xlfn.XLOOKUP(Table13[[#This Row],[Product Sub-Category]],'Product Lookup'!A:A,'Product Lookup'!B:B)</f>
        <v>Telephones</v>
      </c>
      <c r="E952" s="1">
        <v>29</v>
      </c>
      <c r="F952" s="4">
        <v>205.99</v>
      </c>
      <c r="G952" s="4">
        <f>Table13[[#This Row],[Unit Price]]*Table13[[#This Row],[Quantity ordered]]</f>
        <v>5973.71</v>
      </c>
      <c r="H952" s="1">
        <v>0.1</v>
      </c>
      <c r="I952" s="5">
        <v>0.1</v>
      </c>
      <c r="J9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52" s="6">
        <f>Table13[[#This Row],[Total Price(Before Discount)]]*Table13[[#This Row],[Discount]]</f>
        <v>597.37099999999998</v>
      </c>
      <c r="L952" s="6">
        <f>Table13[[#This Row],[Total Price(Before Discount)]]-Table13[[#This Row],[Discount Amount]]</f>
        <v>5376.3389999999999</v>
      </c>
      <c r="M952" s="6" t="str">
        <f>IF(Table13[[#This Row],[Total Price(After Discount)]]&gt;=5000, "High Order", "Low order")</f>
        <v>High Order</v>
      </c>
      <c r="N952" s="2">
        <v>42144</v>
      </c>
      <c r="O952" s="2" t="str">
        <f>TEXT(Table13[[#This Row],[Order Date]],"dddd")</f>
        <v>Wednesday</v>
      </c>
      <c r="P952" s="2" t="str">
        <f>TEXT(Table13[[#This Row],[Order Date]],"mmmm")</f>
        <v>May</v>
      </c>
      <c r="Q952" s="2" t="str">
        <f>TEXT(Table13[[#This Row],[Order Date]],"yyyy")</f>
        <v>2015</v>
      </c>
      <c r="R952" s="2" t="str">
        <f>TEXT(Table13[[#This Row],[Order Date]], "mmmm yyyy")</f>
        <v>May 2015</v>
      </c>
      <c r="S952" s="2">
        <v>42145</v>
      </c>
      <c r="T952" s="1" t="s">
        <v>31</v>
      </c>
      <c r="U952" s="1">
        <f>Table13[[#This Row],[Ship Date]]-Table13[[#This Row],[Order Date]]</f>
        <v>1</v>
      </c>
      <c r="V952" s="1" t="str">
        <f>IF(Table13[[#This Row],[Days to Ship]]&lt;=1, "Fast", IF(Table13[[#This Row],[Days to Ship]]&lt;=3, "Meduim", "High"))</f>
        <v>Fast</v>
      </c>
      <c r="W952" s="1">
        <v>44118</v>
      </c>
      <c r="X952" s="1" t="s">
        <v>32</v>
      </c>
      <c r="Y952" s="1" t="s">
        <v>669</v>
      </c>
      <c r="Z952" s="1" t="s">
        <v>124</v>
      </c>
      <c r="AA952" s="1" t="s">
        <v>2243</v>
      </c>
      <c r="AB952" s="1" t="s">
        <v>73</v>
      </c>
      <c r="AC952" s="1" t="s">
        <v>2234</v>
      </c>
      <c r="AD952" s="1" t="s">
        <v>51</v>
      </c>
      <c r="AE952" s="1" t="s">
        <v>53</v>
      </c>
      <c r="AF952" s="1"/>
      <c r="AK952" s="1"/>
    </row>
    <row r="953" spans="1:37" x14ac:dyDescent="0.35">
      <c r="A953" s="1">
        <v>1709</v>
      </c>
      <c r="B953" s="1" t="str">
        <f>VLOOKUP(Table13[[#This Row],[Customer ID]],'Customer Lookup'!A:B,2,)</f>
        <v>Dennis Bowen</v>
      </c>
      <c r="C953" s="1">
        <v>88782</v>
      </c>
      <c r="D953" s="1" t="str">
        <f>_xlfn.XLOOKUP(Table13[[#This Row],[Product Sub-Category]],'Product Lookup'!A:A,'Product Lookup'!B:B)</f>
        <v>Binders</v>
      </c>
      <c r="E953" s="1">
        <v>2</v>
      </c>
      <c r="F953" s="4">
        <v>14.28</v>
      </c>
      <c r="G953" s="4">
        <f>Table13[[#This Row],[Unit Price]]*Table13[[#This Row],[Quantity ordered]]</f>
        <v>28.56</v>
      </c>
      <c r="H953" s="1">
        <v>0.05</v>
      </c>
      <c r="I953" s="5">
        <v>0.05</v>
      </c>
      <c r="J9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3" s="6">
        <f>Table13[[#This Row],[Total Price(Before Discount)]]*Table13[[#This Row],[Discount]]</f>
        <v>1.4279999999999999</v>
      </c>
      <c r="L953" s="6">
        <f>Table13[[#This Row],[Total Price(Before Discount)]]-Table13[[#This Row],[Discount Amount]]</f>
        <v>27.131999999999998</v>
      </c>
      <c r="M953" s="6" t="str">
        <f>IF(Table13[[#This Row],[Total Price(After Discount)]]&gt;=5000, "High Order", "Low order")</f>
        <v>Low order</v>
      </c>
      <c r="N953" s="2">
        <v>42025</v>
      </c>
      <c r="O953" s="2" t="str">
        <f>TEXT(Table13[[#This Row],[Order Date]],"dddd")</f>
        <v>Wednesday</v>
      </c>
      <c r="P953" s="2" t="str">
        <f>TEXT(Table13[[#This Row],[Order Date]],"mmmm")</f>
        <v>January</v>
      </c>
      <c r="Q953" s="2" t="str">
        <f>TEXT(Table13[[#This Row],[Order Date]],"yyyy")</f>
        <v>2015</v>
      </c>
      <c r="R953" s="2" t="str">
        <f>TEXT(Table13[[#This Row],[Order Date]], "mmmm yyyy")</f>
        <v>January 2015</v>
      </c>
      <c r="S953" s="2">
        <v>42026</v>
      </c>
      <c r="T953" s="1" t="s">
        <v>31</v>
      </c>
      <c r="U953" s="1">
        <f>Table13[[#This Row],[Ship Date]]-Table13[[#This Row],[Order Date]]</f>
        <v>1</v>
      </c>
      <c r="V953" s="1" t="str">
        <f>IF(Table13[[#This Row],[Days to Ship]]&lt;=1, "Fast", IF(Table13[[#This Row],[Days to Ship]]&lt;=3, "Meduim", "High"))</f>
        <v>Fast</v>
      </c>
      <c r="W953" s="1">
        <v>19464</v>
      </c>
      <c r="X953" s="1" t="s">
        <v>32</v>
      </c>
      <c r="Y953" s="1" t="s">
        <v>670</v>
      </c>
      <c r="Z953" s="1" t="s">
        <v>174</v>
      </c>
      <c r="AA953" s="1" t="s">
        <v>2243</v>
      </c>
      <c r="AB953" s="1" t="s">
        <v>58</v>
      </c>
      <c r="AC953" s="1" t="s">
        <v>2236</v>
      </c>
      <c r="AD953" s="1" t="s">
        <v>104</v>
      </c>
      <c r="AE953" s="1" t="s">
        <v>53</v>
      </c>
      <c r="AF953" s="1"/>
      <c r="AK953" s="1"/>
    </row>
    <row r="954" spans="1:37" x14ac:dyDescent="0.35">
      <c r="A954" s="1">
        <v>1709</v>
      </c>
      <c r="B954" s="1" t="str">
        <f>VLOOKUP(Table13[[#This Row],[Customer ID]],'Customer Lookup'!A:B,2,)</f>
        <v>Dennis Bowen</v>
      </c>
      <c r="C954" s="1">
        <v>88783</v>
      </c>
      <c r="D954" s="1" t="str">
        <f>_xlfn.XLOOKUP(Table13[[#This Row],[Product Sub-Category]],'Product Lookup'!A:A,'Product Lookup'!B:B)</f>
        <v>Storage</v>
      </c>
      <c r="E954" s="1">
        <v>33</v>
      </c>
      <c r="F954" s="4">
        <v>95.43</v>
      </c>
      <c r="G954" s="4">
        <f>Table13[[#This Row],[Unit Price]]*Table13[[#This Row],[Quantity ordered]]</f>
        <v>3149.19</v>
      </c>
      <c r="H954" s="1">
        <v>0.05</v>
      </c>
      <c r="I954" s="5">
        <v>0.05</v>
      </c>
      <c r="J9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4" s="6">
        <f>Table13[[#This Row],[Total Price(Before Discount)]]*Table13[[#This Row],[Discount]]</f>
        <v>157.45950000000002</v>
      </c>
      <c r="L954" s="6">
        <f>Table13[[#This Row],[Total Price(Before Discount)]]-Table13[[#This Row],[Discount Amount]]</f>
        <v>2991.7305000000001</v>
      </c>
      <c r="M954" s="6" t="str">
        <f>IF(Table13[[#This Row],[Total Price(After Discount)]]&gt;=5000, "High Order", "Low order")</f>
        <v>Low order</v>
      </c>
      <c r="N954" s="2">
        <v>42134</v>
      </c>
      <c r="O954" s="2" t="str">
        <f>TEXT(Table13[[#This Row],[Order Date]],"dddd")</f>
        <v>Sunday</v>
      </c>
      <c r="P954" s="2" t="str">
        <f>TEXT(Table13[[#This Row],[Order Date]],"mmmm")</f>
        <v>May</v>
      </c>
      <c r="Q954" s="2" t="str">
        <f>TEXT(Table13[[#This Row],[Order Date]],"yyyy")</f>
        <v>2015</v>
      </c>
      <c r="R954" s="2" t="str">
        <f>TEXT(Table13[[#This Row],[Order Date]], "mmmm yyyy")</f>
        <v>May 2015</v>
      </c>
      <c r="S954" s="2">
        <v>42136</v>
      </c>
      <c r="T954" s="1" t="s">
        <v>50</v>
      </c>
      <c r="U954" s="1">
        <f>Table13[[#This Row],[Ship Date]]-Table13[[#This Row],[Order Date]]</f>
        <v>2</v>
      </c>
      <c r="V954" s="1" t="str">
        <f>IF(Table13[[#This Row],[Days to Ship]]&lt;=1, "Fast", IF(Table13[[#This Row],[Days to Ship]]&lt;=3, "Meduim", "High"))</f>
        <v>Meduim</v>
      </c>
      <c r="W954" s="1">
        <v>19464</v>
      </c>
      <c r="X954" s="1" t="s">
        <v>32</v>
      </c>
      <c r="Y954" s="1" t="s">
        <v>670</v>
      </c>
      <c r="Z954" s="1" t="s">
        <v>174</v>
      </c>
      <c r="AA954" s="1" t="s">
        <v>2245</v>
      </c>
      <c r="AB954" s="1" t="s">
        <v>58</v>
      </c>
      <c r="AC954" s="1" t="s">
        <v>119</v>
      </c>
      <c r="AD954" s="1" t="s">
        <v>51</v>
      </c>
      <c r="AE954" s="1" t="s">
        <v>53</v>
      </c>
      <c r="AF954" s="1"/>
      <c r="AK954" s="1"/>
    </row>
    <row r="955" spans="1:37" x14ac:dyDescent="0.35">
      <c r="A955" s="1">
        <v>1711</v>
      </c>
      <c r="B955" s="1" t="str">
        <f>VLOOKUP(Table13[[#This Row],[Customer ID]],'Customer Lookup'!A:B,2,)</f>
        <v>Sharon Long</v>
      </c>
      <c r="C955" s="1">
        <v>87747</v>
      </c>
      <c r="D955" s="1" t="str">
        <f>_xlfn.XLOOKUP(Table13[[#This Row],[Product Sub-Category]],'Product Lookup'!A:A,'Product Lookup'!B:B)</f>
        <v>Furnishings</v>
      </c>
      <c r="E955" s="1">
        <v>3</v>
      </c>
      <c r="F955" s="4">
        <v>7.59</v>
      </c>
      <c r="G955" s="4">
        <f>Table13[[#This Row],[Unit Price]]*Table13[[#This Row],[Quantity ordered]]</f>
        <v>22.77</v>
      </c>
      <c r="H955" s="1">
        <v>0.05</v>
      </c>
      <c r="I955" s="5">
        <v>0.05</v>
      </c>
      <c r="J9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5" s="6">
        <f>Table13[[#This Row],[Total Price(Before Discount)]]*Table13[[#This Row],[Discount]]</f>
        <v>1.1385000000000001</v>
      </c>
      <c r="L955" s="6">
        <f>Table13[[#This Row],[Total Price(Before Discount)]]-Table13[[#This Row],[Discount Amount]]</f>
        <v>21.631499999999999</v>
      </c>
      <c r="M955" s="6" t="str">
        <f>IF(Table13[[#This Row],[Total Price(After Discount)]]&gt;=5000, "High Order", "Low order")</f>
        <v>Low order</v>
      </c>
      <c r="N955" s="2">
        <v>42079</v>
      </c>
      <c r="O955" s="2" t="str">
        <f>TEXT(Table13[[#This Row],[Order Date]],"dddd")</f>
        <v>Monday</v>
      </c>
      <c r="P955" s="2" t="str">
        <f>TEXT(Table13[[#This Row],[Order Date]],"mmmm")</f>
        <v>March</v>
      </c>
      <c r="Q955" s="2" t="str">
        <f>TEXT(Table13[[#This Row],[Order Date]],"yyyy")</f>
        <v>2015</v>
      </c>
      <c r="R955" s="2" t="str">
        <f>TEXT(Table13[[#This Row],[Order Date]], "mmmm yyyy")</f>
        <v>March 2015</v>
      </c>
      <c r="S955" s="2">
        <v>42081</v>
      </c>
      <c r="T955" s="1" t="s">
        <v>31</v>
      </c>
      <c r="U955" s="1">
        <f>Table13[[#This Row],[Ship Date]]-Table13[[#This Row],[Order Date]]</f>
        <v>2</v>
      </c>
      <c r="V955" s="1" t="str">
        <f>IF(Table13[[#This Row],[Days to Ship]]&lt;=1, "Fast", IF(Table13[[#This Row],[Days to Ship]]&lt;=3, "Meduim", "High"))</f>
        <v>Meduim</v>
      </c>
      <c r="W955" s="1">
        <v>30062</v>
      </c>
      <c r="X955" s="1" t="s">
        <v>32</v>
      </c>
      <c r="Y955" s="1" t="s">
        <v>671</v>
      </c>
      <c r="Z955" s="1" t="s">
        <v>254</v>
      </c>
      <c r="AA955" s="1" t="s">
        <v>2245</v>
      </c>
      <c r="AB955" s="1" t="s">
        <v>34</v>
      </c>
      <c r="AC955" s="1" t="s">
        <v>52</v>
      </c>
      <c r="AD955" s="1" t="s">
        <v>81</v>
      </c>
      <c r="AE955" s="1" t="s">
        <v>26</v>
      </c>
      <c r="AF955" s="1"/>
      <c r="AK955" s="1"/>
    </row>
    <row r="956" spans="1:37" x14ac:dyDescent="0.35">
      <c r="A956" s="1">
        <v>1712</v>
      </c>
      <c r="B956" s="1" t="str">
        <f>VLOOKUP(Table13[[#This Row],[Customer ID]],'Customer Lookup'!A:B,2,)</f>
        <v>Regina Langley</v>
      </c>
      <c r="C956" s="1">
        <v>87749</v>
      </c>
      <c r="D956" s="1" t="str">
        <f>_xlfn.XLOOKUP(Table13[[#This Row],[Product Sub-Category]],'Product Lookup'!A:A,'Product Lookup'!B:B)</f>
        <v>Pens</v>
      </c>
      <c r="E956" s="1">
        <v>22</v>
      </c>
      <c r="F956" s="4">
        <v>11.66</v>
      </c>
      <c r="G956" s="4">
        <f>Table13[[#This Row],[Unit Price]]*Table13[[#This Row],[Quantity ordered]]</f>
        <v>256.52</v>
      </c>
      <c r="H956" s="1">
        <v>0.05</v>
      </c>
      <c r="I956" s="5">
        <v>0.05</v>
      </c>
      <c r="J9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6" s="6">
        <f>Table13[[#This Row],[Total Price(Before Discount)]]*Table13[[#This Row],[Discount]]</f>
        <v>12.826000000000001</v>
      </c>
      <c r="L956" s="6">
        <f>Table13[[#This Row],[Total Price(Before Discount)]]-Table13[[#This Row],[Discount Amount]]</f>
        <v>243.69399999999999</v>
      </c>
      <c r="M956" s="6" t="str">
        <f>IF(Table13[[#This Row],[Total Price(After Discount)]]&gt;=5000, "High Order", "Low order")</f>
        <v>Low order</v>
      </c>
      <c r="N956" s="2">
        <v>42105</v>
      </c>
      <c r="O956" s="2" t="str">
        <f>TEXT(Table13[[#This Row],[Order Date]],"dddd")</f>
        <v>Saturday</v>
      </c>
      <c r="P956" s="2" t="str">
        <f>TEXT(Table13[[#This Row],[Order Date]],"mmmm")</f>
        <v>April</v>
      </c>
      <c r="Q956" s="2" t="str">
        <f>TEXT(Table13[[#This Row],[Order Date]],"yyyy")</f>
        <v>2015</v>
      </c>
      <c r="R956" s="2" t="str">
        <f>TEXT(Table13[[#This Row],[Order Date]], "mmmm yyyy")</f>
        <v>April 2015</v>
      </c>
      <c r="S956" s="2">
        <v>42114</v>
      </c>
      <c r="T956" s="1" t="s">
        <v>98</v>
      </c>
      <c r="U956" s="1">
        <f>Table13[[#This Row],[Ship Date]]-Table13[[#This Row],[Order Date]]</f>
        <v>9</v>
      </c>
      <c r="V956" s="1" t="str">
        <f>IF(Table13[[#This Row],[Days to Ship]]&lt;=1, "Fast", IF(Table13[[#This Row],[Days to Ship]]&lt;=3, "Meduim", "High"))</f>
        <v>High</v>
      </c>
      <c r="W956" s="1">
        <v>30907</v>
      </c>
      <c r="X956" s="1" t="s">
        <v>32</v>
      </c>
      <c r="Y956" s="1" t="s">
        <v>672</v>
      </c>
      <c r="Z956" s="1" t="s">
        <v>254</v>
      </c>
      <c r="AA956" s="1" t="s">
        <v>2245</v>
      </c>
      <c r="AB956" s="1" t="s">
        <v>58</v>
      </c>
      <c r="AC956" s="1" t="s">
        <v>25</v>
      </c>
      <c r="AD956" s="1" t="s">
        <v>81</v>
      </c>
      <c r="AE956" s="1" t="s">
        <v>44</v>
      </c>
      <c r="AF956" s="1"/>
      <c r="AK956" s="1"/>
    </row>
    <row r="957" spans="1:37" x14ac:dyDescent="0.35">
      <c r="A957" s="1">
        <v>1713</v>
      </c>
      <c r="B957" s="1" t="str">
        <f>VLOOKUP(Table13[[#This Row],[Customer ID]],'Customer Lookup'!A:B,2,)</f>
        <v>Rosemary Stark</v>
      </c>
      <c r="C957" s="1">
        <v>87748</v>
      </c>
      <c r="D957" s="1" t="str">
        <f>_xlfn.XLOOKUP(Table13[[#This Row],[Product Sub-Category]],'Product Lookup'!A:A,'Product Lookup'!B:B)</f>
        <v>Office Machines</v>
      </c>
      <c r="E957" s="1">
        <v>11</v>
      </c>
      <c r="F957" s="4">
        <v>23.99</v>
      </c>
      <c r="G957" s="4">
        <f>Table13[[#This Row],[Unit Price]]*Table13[[#This Row],[Quantity ordered]]</f>
        <v>263.89</v>
      </c>
      <c r="H957" s="1">
        <v>0.05</v>
      </c>
      <c r="I957" s="5">
        <v>0.05</v>
      </c>
      <c r="J9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7" s="6">
        <f>Table13[[#This Row],[Total Price(Before Discount)]]*Table13[[#This Row],[Discount]]</f>
        <v>13.1945</v>
      </c>
      <c r="L957" s="6">
        <f>Table13[[#This Row],[Total Price(Before Discount)]]-Table13[[#This Row],[Discount Amount]]</f>
        <v>250.69549999999998</v>
      </c>
      <c r="M957" s="6" t="str">
        <f>IF(Table13[[#This Row],[Total Price(After Discount)]]&gt;=5000, "High Order", "Low order")</f>
        <v>Low order</v>
      </c>
      <c r="N957" s="2">
        <v>42153</v>
      </c>
      <c r="O957" s="2" t="str">
        <f>TEXT(Table13[[#This Row],[Order Date]],"dddd")</f>
        <v>Friday</v>
      </c>
      <c r="P957" s="2" t="str">
        <f>TEXT(Table13[[#This Row],[Order Date]],"mmmm")</f>
        <v>May</v>
      </c>
      <c r="Q957" s="2" t="str">
        <f>TEXT(Table13[[#This Row],[Order Date]],"yyyy")</f>
        <v>2015</v>
      </c>
      <c r="R957" s="2" t="str">
        <f>TEXT(Table13[[#This Row],[Order Date]], "mmmm yyyy")</f>
        <v>May 2015</v>
      </c>
      <c r="S957" s="2">
        <v>42155</v>
      </c>
      <c r="T957" s="1" t="s">
        <v>21</v>
      </c>
      <c r="U957" s="1">
        <f>Table13[[#This Row],[Ship Date]]-Table13[[#This Row],[Order Date]]</f>
        <v>2</v>
      </c>
      <c r="V957" s="1" t="str">
        <f>IF(Table13[[#This Row],[Days to Ship]]&lt;=1, "Fast", IF(Table13[[#This Row],[Days to Ship]]&lt;=3, "Meduim", "High"))</f>
        <v>Meduim</v>
      </c>
      <c r="W957" s="1">
        <v>30265</v>
      </c>
      <c r="X957" s="1" t="s">
        <v>32</v>
      </c>
      <c r="Y957" s="1" t="s">
        <v>673</v>
      </c>
      <c r="Z957" s="1" t="s">
        <v>254</v>
      </c>
      <c r="AA957" s="1" t="s">
        <v>2245</v>
      </c>
      <c r="AB957" s="1" t="s">
        <v>73</v>
      </c>
      <c r="AC957" s="1" t="s">
        <v>74</v>
      </c>
      <c r="AD957" s="1" t="s">
        <v>81</v>
      </c>
      <c r="AE957" s="1" t="s">
        <v>75</v>
      </c>
      <c r="AF957" s="1"/>
      <c r="AK957" s="1"/>
    </row>
    <row r="958" spans="1:37" x14ac:dyDescent="0.35">
      <c r="A958" s="1">
        <v>1718</v>
      </c>
      <c r="B958" s="1" t="str">
        <f>VLOOKUP(Table13[[#This Row],[Customer ID]],'Customer Lookup'!A:B,2,)</f>
        <v>Kathy Shah</v>
      </c>
      <c r="C958" s="1">
        <v>90621</v>
      </c>
      <c r="D958" s="1" t="str">
        <f>_xlfn.XLOOKUP(Table13[[#This Row],[Product Sub-Category]],'Product Lookup'!A:A,'Product Lookup'!B:B)</f>
        <v>Chairs</v>
      </c>
      <c r="E958" s="1">
        <v>3</v>
      </c>
      <c r="F958" s="4">
        <v>300.98</v>
      </c>
      <c r="G958" s="4">
        <f>Table13[[#This Row],[Unit Price]]*Table13[[#This Row],[Quantity ordered]]</f>
        <v>902.94</v>
      </c>
      <c r="H958" s="1">
        <v>0.1</v>
      </c>
      <c r="I958" s="5">
        <v>0.1</v>
      </c>
      <c r="J9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58" s="6">
        <f>Table13[[#This Row],[Total Price(Before Discount)]]*Table13[[#This Row],[Discount]]</f>
        <v>90.294000000000011</v>
      </c>
      <c r="L958" s="6">
        <f>Table13[[#This Row],[Total Price(Before Discount)]]-Table13[[#This Row],[Discount Amount]]</f>
        <v>812.64600000000007</v>
      </c>
      <c r="M958" s="6" t="str">
        <f>IF(Table13[[#This Row],[Total Price(After Discount)]]&gt;=5000, "High Order", "Low order")</f>
        <v>Low order</v>
      </c>
      <c r="N958" s="2">
        <v>42071</v>
      </c>
      <c r="O958" s="2" t="str">
        <f>TEXT(Table13[[#This Row],[Order Date]],"dddd")</f>
        <v>Sunday</v>
      </c>
      <c r="P958" s="2" t="str">
        <f>TEXT(Table13[[#This Row],[Order Date]],"mmmm")</f>
        <v>March</v>
      </c>
      <c r="Q958" s="2" t="str">
        <f>TEXT(Table13[[#This Row],[Order Date]],"yyyy")</f>
        <v>2015</v>
      </c>
      <c r="R958" s="2" t="str">
        <f>TEXT(Table13[[#This Row],[Order Date]], "mmmm yyyy")</f>
        <v>March 2015</v>
      </c>
      <c r="S958" s="2">
        <v>42078</v>
      </c>
      <c r="T958" s="1" t="s">
        <v>98</v>
      </c>
      <c r="U958" s="1">
        <f>Table13[[#This Row],[Ship Date]]-Table13[[#This Row],[Order Date]]</f>
        <v>7</v>
      </c>
      <c r="V958" s="1" t="str">
        <f>IF(Table13[[#This Row],[Days to Ship]]&lt;=1, "Fast", IF(Table13[[#This Row],[Days to Ship]]&lt;=3, "Meduim", "High"))</f>
        <v>High</v>
      </c>
      <c r="W958" s="1">
        <v>27529</v>
      </c>
      <c r="X958" s="1" t="s">
        <v>22</v>
      </c>
      <c r="Y958" s="1" t="s">
        <v>675</v>
      </c>
      <c r="Z958" s="1" t="s">
        <v>225</v>
      </c>
      <c r="AA958" s="1" t="s">
        <v>2245</v>
      </c>
      <c r="AB958" s="1" t="s">
        <v>34</v>
      </c>
      <c r="AC958" s="1" t="s">
        <v>35</v>
      </c>
      <c r="AD958" s="1" t="s">
        <v>104</v>
      </c>
      <c r="AE958" s="1" t="s">
        <v>36</v>
      </c>
      <c r="AF958" s="1"/>
      <c r="AK958" s="1"/>
    </row>
    <row r="959" spans="1:37" x14ac:dyDescent="0.35">
      <c r="A959" s="1">
        <v>1719</v>
      </c>
      <c r="B959" s="1" t="str">
        <f>VLOOKUP(Table13[[#This Row],[Customer ID]],'Customer Lookup'!A:B,2,)</f>
        <v>Russell W Melton</v>
      </c>
      <c r="C959" s="1">
        <v>90786</v>
      </c>
      <c r="D959" s="1" t="str">
        <f>_xlfn.XLOOKUP(Table13[[#This Row],[Product Sub-Category]],'Product Lookup'!A:A,'Product Lookup'!B:B)</f>
        <v>Computer Peripherals</v>
      </c>
      <c r="E959" s="1">
        <v>8</v>
      </c>
      <c r="F959" s="4">
        <v>16.48</v>
      </c>
      <c r="G959" s="4">
        <f>Table13[[#This Row],[Unit Price]]*Table13[[#This Row],[Quantity ordered]]</f>
        <v>131.84</v>
      </c>
      <c r="H959" s="1">
        <v>0.05</v>
      </c>
      <c r="I959" s="5">
        <v>0.05</v>
      </c>
      <c r="J9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9" s="6">
        <f>Table13[[#This Row],[Total Price(Before Discount)]]*Table13[[#This Row],[Discount]]</f>
        <v>6.5920000000000005</v>
      </c>
      <c r="L959" s="6">
        <f>Table13[[#This Row],[Total Price(Before Discount)]]-Table13[[#This Row],[Discount Amount]]</f>
        <v>125.248</v>
      </c>
      <c r="M959" s="6" t="str">
        <f>IF(Table13[[#This Row],[Total Price(After Discount)]]&gt;=5000, "High Order", "Low order")</f>
        <v>Low order</v>
      </c>
      <c r="N959" s="2">
        <v>42021</v>
      </c>
      <c r="O959" s="2" t="str">
        <f>TEXT(Table13[[#This Row],[Order Date]],"dddd")</f>
        <v>Saturday</v>
      </c>
      <c r="P959" s="2" t="str">
        <f>TEXT(Table13[[#This Row],[Order Date]],"mmmm")</f>
        <v>January</v>
      </c>
      <c r="Q959" s="2" t="str">
        <f>TEXT(Table13[[#This Row],[Order Date]],"yyyy")</f>
        <v>2015</v>
      </c>
      <c r="R959" s="2" t="str">
        <f>TEXT(Table13[[#This Row],[Order Date]], "mmmm yyyy")</f>
        <v>January 2015</v>
      </c>
      <c r="S959" s="2">
        <v>42023</v>
      </c>
      <c r="T959" s="1" t="s">
        <v>50</v>
      </c>
      <c r="U959" s="1">
        <f>Table13[[#This Row],[Ship Date]]-Table13[[#This Row],[Order Date]]</f>
        <v>2</v>
      </c>
      <c r="V959" s="1" t="str">
        <f>IF(Table13[[#This Row],[Days to Ship]]&lt;=1, "Fast", IF(Table13[[#This Row],[Days to Ship]]&lt;=3, "Meduim", "High"))</f>
        <v>Meduim</v>
      </c>
      <c r="W959" s="1">
        <v>35473</v>
      </c>
      <c r="X959" s="1" t="s">
        <v>32</v>
      </c>
      <c r="Y959" s="1" t="s">
        <v>676</v>
      </c>
      <c r="Z959" s="1" t="s">
        <v>542</v>
      </c>
      <c r="AA959" s="1" t="s">
        <v>2245</v>
      </c>
      <c r="AB959" s="1" t="s">
        <v>73</v>
      </c>
      <c r="AC959" s="1" t="s">
        <v>144</v>
      </c>
      <c r="AD959" s="1" t="s">
        <v>81</v>
      </c>
      <c r="AE959" s="1" t="s">
        <v>44</v>
      </c>
      <c r="AF959" s="1"/>
      <c r="AK959" s="1"/>
    </row>
    <row r="960" spans="1:37" x14ac:dyDescent="0.35">
      <c r="A960" s="1">
        <v>1721</v>
      </c>
      <c r="B960" s="1" t="str">
        <f>VLOOKUP(Table13[[#This Row],[Customer ID]],'Customer Lookup'!A:B,2,)</f>
        <v>Jennifer Zimmerman</v>
      </c>
      <c r="C960" s="1">
        <v>90787</v>
      </c>
      <c r="D960" s="1" t="str">
        <f>_xlfn.XLOOKUP(Table13[[#This Row],[Product Sub-Category]],'Product Lookup'!A:A,'Product Lookup'!B:B)</f>
        <v>Storage</v>
      </c>
      <c r="E960" s="1">
        <v>37</v>
      </c>
      <c r="F960" s="4">
        <v>12.44</v>
      </c>
      <c r="G960" s="4">
        <f>Table13[[#This Row],[Unit Price]]*Table13[[#This Row],[Quantity ordered]]</f>
        <v>460.28</v>
      </c>
      <c r="H960" s="1">
        <v>0.05</v>
      </c>
      <c r="I960" s="5">
        <v>0.05</v>
      </c>
      <c r="J9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0" s="6">
        <f>Table13[[#This Row],[Total Price(Before Discount)]]*Table13[[#This Row],[Discount]]</f>
        <v>23.013999999999999</v>
      </c>
      <c r="L960" s="6">
        <f>Table13[[#This Row],[Total Price(Before Discount)]]-Table13[[#This Row],[Discount Amount]]</f>
        <v>437.26599999999996</v>
      </c>
      <c r="M960" s="6" t="str">
        <f>IF(Table13[[#This Row],[Total Price(After Discount)]]&gt;=5000, "High Order", "Low order")</f>
        <v>Low order</v>
      </c>
      <c r="N960" s="2">
        <v>42140</v>
      </c>
      <c r="O960" s="2" t="str">
        <f>TEXT(Table13[[#This Row],[Order Date]],"dddd")</f>
        <v>Saturday</v>
      </c>
      <c r="P960" s="2" t="str">
        <f>TEXT(Table13[[#This Row],[Order Date]],"mmmm")</f>
        <v>May</v>
      </c>
      <c r="Q960" s="2" t="str">
        <f>TEXT(Table13[[#This Row],[Order Date]],"yyyy")</f>
        <v>2015</v>
      </c>
      <c r="R960" s="2" t="str">
        <f>TEXT(Table13[[#This Row],[Order Date]], "mmmm yyyy")</f>
        <v>May 2015</v>
      </c>
      <c r="S960" s="2">
        <v>42141</v>
      </c>
      <c r="T960" s="1" t="s">
        <v>21</v>
      </c>
      <c r="U960" s="1">
        <f>Table13[[#This Row],[Ship Date]]-Table13[[#This Row],[Order Date]]</f>
        <v>1</v>
      </c>
      <c r="V960" s="1" t="str">
        <f>IF(Table13[[#This Row],[Days to Ship]]&lt;=1, "Fast", IF(Table13[[#This Row],[Days to Ship]]&lt;=3, "Meduim", "High"))</f>
        <v>Fast</v>
      </c>
      <c r="W960" s="1">
        <v>72401</v>
      </c>
      <c r="X960" s="1" t="s">
        <v>32</v>
      </c>
      <c r="Y960" s="1" t="s">
        <v>677</v>
      </c>
      <c r="Z960" s="1" t="s">
        <v>451</v>
      </c>
      <c r="AA960" s="1" t="s">
        <v>1097</v>
      </c>
      <c r="AB960" s="1" t="s">
        <v>58</v>
      </c>
      <c r="AC960" s="1" t="s">
        <v>119</v>
      </c>
      <c r="AD960" s="1" t="s">
        <v>81</v>
      </c>
      <c r="AE960" s="1" t="s">
        <v>75</v>
      </c>
      <c r="AF960" s="1"/>
      <c r="AK960" s="1"/>
    </row>
    <row r="961" spans="1:37" x14ac:dyDescent="0.35">
      <c r="A961" s="1">
        <v>1723</v>
      </c>
      <c r="B961" s="1" t="str">
        <f>VLOOKUP(Table13[[#This Row],[Customer ID]],'Customer Lookup'!A:B,2,)</f>
        <v>Constance Flowers</v>
      </c>
      <c r="C961" s="1">
        <v>40101</v>
      </c>
      <c r="D961" s="1" t="str">
        <f>_xlfn.XLOOKUP(Table13[[#This Row],[Product Sub-Category]],'Product Lookup'!A:A,'Product Lookup'!B:B)</f>
        <v>Computer Peripherals</v>
      </c>
      <c r="E961" s="1">
        <v>46</v>
      </c>
      <c r="F961" s="4">
        <v>49.99</v>
      </c>
      <c r="G961" s="4">
        <f>Table13[[#This Row],[Unit Price]]*Table13[[#This Row],[Quantity ordered]]</f>
        <v>2299.54</v>
      </c>
      <c r="H961" s="1">
        <v>0.05</v>
      </c>
      <c r="I961" s="5">
        <v>0.05</v>
      </c>
      <c r="J9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1" s="6">
        <f>Table13[[#This Row],[Total Price(Before Discount)]]*Table13[[#This Row],[Discount]]</f>
        <v>114.977</v>
      </c>
      <c r="L961" s="6">
        <f>Table13[[#This Row],[Total Price(Before Discount)]]-Table13[[#This Row],[Discount Amount]]</f>
        <v>2184.5630000000001</v>
      </c>
      <c r="M961" s="6" t="str">
        <f>IF(Table13[[#This Row],[Total Price(After Discount)]]&gt;=5000, "High Order", "Low order")</f>
        <v>Low order</v>
      </c>
      <c r="N961" s="2">
        <v>42035</v>
      </c>
      <c r="O961" s="2" t="str">
        <f>TEXT(Table13[[#This Row],[Order Date]],"dddd")</f>
        <v>Saturday</v>
      </c>
      <c r="P961" s="2" t="str">
        <f>TEXT(Table13[[#This Row],[Order Date]],"mmmm")</f>
        <v>January</v>
      </c>
      <c r="Q961" s="2" t="str">
        <f>TEXT(Table13[[#This Row],[Order Date]],"yyyy")</f>
        <v>2015</v>
      </c>
      <c r="R961" s="2" t="str">
        <f>TEXT(Table13[[#This Row],[Order Date]], "mmmm yyyy")</f>
        <v>January 2015</v>
      </c>
      <c r="S961" s="2">
        <v>42040</v>
      </c>
      <c r="T961" s="1" t="s">
        <v>98</v>
      </c>
      <c r="U961" s="1">
        <f>Table13[[#This Row],[Ship Date]]-Table13[[#This Row],[Order Date]]</f>
        <v>5</v>
      </c>
      <c r="V961" s="1" t="str">
        <f>IF(Table13[[#This Row],[Days to Ship]]&lt;=1, "Fast", IF(Table13[[#This Row],[Days to Ship]]&lt;=3, "Meduim", "High"))</f>
        <v>High</v>
      </c>
      <c r="W961" s="1">
        <v>92037</v>
      </c>
      <c r="X961" s="1" t="s">
        <v>22</v>
      </c>
      <c r="Y961" s="1" t="s">
        <v>678</v>
      </c>
      <c r="Z961" s="1" t="s">
        <v>37</v>
      </c>
      <c r="AA961" s="1" t="s">
        <v>1097</v>
      </c>
      <c r="AB961" s="1" t="s">
        <v>73</v>
      </c>
      <c r="AC961" s="1" t="s">
        <v>144</v>
      </c>
      <c r="AD961" s="1" t="s">
        <v>81</v>
      </c>
      <c r="AE961" s="1" t="s">
        <v>53</v>
      </c>
      <c r="AF961" s="1"/>
      <c r="AK961" s="1"/>
    </row>
    <row r="962" spans="1:37" x14ac:dyDescent="0.35">
      <c r="A962" s="1">
        <v>1723</v>
      </c>
      <c r="B962" s="1" t="str">
        <f>VLOOKUP(Table13[[#This Row],[Customer ID]],'Customer Lookup'!A:B,2,)</f>
        <v>Constance Flowers</v>
      </c>
      <c r="C962" s="1">
        <v>44002</v>
      </c>
      <c r="D962" s="1" t="str">
        <f>_xlfn.XLOOKUP(Table13[[#This Row],[Product Sub-Category]],'Product Lookup'!A:A,'Product Lookup'!B:B)</f>
        <v>Paper</v>
      </c>
      <c r="E962" s="1">
        <v>46</v>
      </c>
      <c r="F962" s="4">
        <v>6.68</v>
      </c>
      <c r="G962" s="4">
        <f>Table13[[#This Row],[Unit Price]]*Table13[[#This Row],[Quantity ordered]]</f>
        <v>307.27999999999997</v>
      </c>
      <c r="H962" s="1">
        <v>0.05</v>
      </c>
      <c r="I962" s="5">
        <v>0.05</v>
      </c>
      <c r="J9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2" s="6">
        <f>Table13[[#This Row],[Total Price(Before Discount)]]*Table13[[#This Row],[Discount]]</f>
        <v>15.363999999999999</v>
      </c>
      <c r="L962" s="6">
        <f>Table13[[#This Row],[Total Price(Before Discount)]]-Table13[[#This Row],[Discount Amount]]</f>
        <v>291.916</v>
      </c>
      <c r="M962" s="6" t="str">
        <f>IF(Table13[[#This Row],[Total Price(After Discount)]]&gt;=5000, "High Order", "Low order")</f>
        <v>Low order</v>
      </c>
      <c r="N962" s="2">
        <v>42042</v>
      </c>
      <c r="O962" s="2" t="str">
        <f>TEXT(Table13[[#This Row],[Order Date]],"dddd")</f>
        <v>Saturday</v>
      </c>
      <c r="P962" s="2" t="str">
        <f>TEXT(Table13[[#This Row],[Order Date]],"mmmm")</f>
        <v>February</v>
      </c>
      <c r="Q962" s="2" t="str">
        <f>TEXT(Table13[[#This Row],[Order Date]],"yyyy")</f>
        <v>2015</v>
      </c>
      <c r="R962" s="2" t="str">
        <f>TEXT(Table13[[#This Row],[Order Date]], "mmmm yyyy")</f>
        <v>February 2015</v>
      </c>
      <c r="S962" s="2">
        <v>42044</v>
      </c>
      <c r="T962" s="1" t="s">
        <v>50</v>
      </c>
      <c r="U962" s="1">
        <f>Table13[[#This Row],[Ship Date]]-Table13[[#This Row],[Order Date]]</f>
        <v>2</v>
      </c>
      <c r="V962" s="1" t="str">
        <f>IF(Table13[[#This Row],[Days to Ship]]&lt;=1, "Fast", IF(Table13[[#This Row],[Days to Ship]]&lt;=3, "Meduim", "High"))</f>
        <v>Meduim</v>
      </c>
      <c r="W962" s="1">
        <v>92037</v>
      </c>
      <c r="X962" s="1" t="s">
        <v>32</v>
      </c>
      <c r="Y962" s="1" t="s">
        <v>678</v>
      </c>
      <c r="Z962" s="1" t="s">
        <v>37</v>
      </c>
      <c r="AA962" s="1" t="s">
        <v>1097</v>
      </c>
      <c r="AB962" s="1" t="s">
        <v>58</v>
      </c>
      <c r="AC962" s="1" t="s">
        <v>83</v>
      </c>
      <c r="AD962" s="1" t="s">
        <v>81</v>
      </c>
      <c r="AE962" s="1" t="s">
        <v>53</v>
      </c>
      <c r="AF962" s="1"/>
      <c r="AK962" s="1"/>
    </row>
    <row r="963" spans="1:37" x14ac:dyDescent="0.35">
      <c r="A963" s="1">
        <v>1723</v>
      </c>
      <c r="B963" s="1" t="str">
        <f>VLOOKUP(Table13[[#This Row],[Customer ID]],'Customer Lookup'!A:B,2,)</f>
        <v>Constance Flowers</v>
      </c>
      <c r="C963" s="1">
        <v>44002</v>
      </c>
      <c r="D963" s="1" t="str">
        <f>_xlfn.XLOOKUP(Table13[[#This Row],[Product Sub-Category]],'Product Lookup'!A:A,'Product Lookup'!B:B)</f>
        <v>Storage</v>
      </c>
      <c r="E963" s="1">
        <v>14</v>
      </c>
      <c r="F963" s="4">
        <v>17.7</v>
      </c>
      <c r="G963" s="4">
        <f>Table13[[#This Row],[Unit Price]]*Table13[[#This Row],[Quantity ordered]]</f>
        <v>247.79999999999998</v>
      </c>
      <c r="H963" s="1">
        <v>0.05</v>
      </c>
      <c r="I963" s="5">
        <v>0.05</v>
      </c>
      <c r="J9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3" s="6">
        <f>Table13[[#This Row],[Total Price(Before Discount)]]*Table13[[#This Row],[Discount]]</f>
        <v>12.39</v>
      </c>
      <c r="L963" s="6">
        <f>Table13[[#This Row],[Total Price(Before Discount)]]-Table13[[#This Row],[Discount Amount]]</f>
        <v>235.40999999999997</v>
      </c>
      <c r="M963" s="6" t="str">
        <f>IF(Table13[[#This Row],[Total Price(After Discount)]]&gt;=5000, "High Order", "Low order")</f>
        <v>Low order</v>
      </c>
      <c r="N963" s="2">
        <v>42042</v>
      </c>
      <c r="O963" s="2" t="str">
        <f>TEXT(Table13[[#This Row],[Order Date]],"dddd")</f>
        <v>Saturday</v>
      </c>
      <c r="P963" s="2" t="str">
        <f>TEXT(Table13[[#This Row],[Order Date]],"mmmm")</f>
        <v>February</v>
      </c>
      <c r="Q963" s="2" t="str">
        <f>TEXT(Table13[[#This Row],[Order Date]],"yyyy")</f>
        <v>2015</v>
      </c>
      <c r="R963" s="2" t="str">
        <f>TEXT(Table13[[#This Row],[Order Date]], "mmmm yyyy")</f>
        <v>February 2015</v>
      </c>
      <c r="S963" s="2">
        <v>42042</v>
      </c>
      <c r="T963" s="1" t="s">
        <v>50</v>
      </c>
      <c r="U963" s="1">
        <f>Table13[[#This Row],[Ship Date]]-Table13[[#This Row],[Order Date]]</f>
        <v>0</v>
      </c>
      <c r="V963" s="1" t="str">
        <f>IF(Table13[[#This Row],[Days to Ship]]&lt;=1, "Fast", IF(Table13[[#This Row],[Days to Ship]]&lt;=3, "Meduim", "High"))</f>
        <v>Fast</v>
      </c>
      <c r="W963" s="1">
        <v>92037</v>
      </c>
      <c r="X963" s="1" t="s">
        <v>32</v>
      </c>
      <c r="Y963" s="1" t="s">
        <v>678</v>
      </c>
      <c r="Z963" s="1" t="s">
        <v>37</v>
      </c>
      <c r="AA963" s="1" t="s">
        <v>1097</v>
      </c>
      <c r="AB963" s="1" t="s">
        <v>58</v>
      </c>
      <c r="AC963" s="1" t="s">
        <v>119</v>
      </c>
      <c r="AD963" s="1" t="s">
        <v>81</v>
      </c>
      <c r="AE963" s="1" t="s">
        <v>53</v>
      </c>
      <c r="AF963" s="1"/>
      <c r="AK963" s="1"/>
    </row>
    <row r="964" spans="1:37" x14ac:dyDescent="0.35">
      <c r="A964" s="1">
        <v>1723</v>
      </c>
      <c r="B964" s="1" t="str">
        <f>VLOOKUP(Table13[[#This Row],[Customer ID]],'Customer Lookup'!A:B,2,)</f>
        <v>Constance Flowers</v>
      </c>
      <c r="C964" s="1">
        <v>32710</v>
      </c>
      <c r="D964" s="1" t="str">
        <f>_xlfn.XLOOKUP(Table13[[#This Row],[Product Sub-Category]],'Product Lookup'!A:A,'Product Lookup'!B:B)</f>
        <v>Storage</v>
      </c>
      <c r="E964" s="1">
        <v>146</v>
      </c>
      <c r="F964" s="4">
        <v>12.44</v>
      </c>
      <c r="G964" s="4">
        <f>Table13[[#This Row],[Unit Price]]*Table13[[#This Row],[Quantity ordered]]</f>
        <v>1816.24</v>
      </c>
      <c r="H964" s="1">
        <v>0.05</v>
      </c>
      <c r="I964" s="5">
        <v>0.05</v>
      </c>
      <c r="J9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4" s="6">
        <f>Table13[[#This Row],[Total Price(Before Discount)]]*Table13[[#This Row],[Discount]]</f>
        <v>90.812000000000012</v>
      </c>
      <c r="L964" s="6">
        <f>Table13[[#This Row],[Total Price(Before Discount)]]-Table13[[#This Row],[Discount Amount]]</f>
        <v>1725.4279999999999</v>
      </c>
      <c r="M964" s="6" t="str">
        <f>IF(Table13[[#This Row],[Total Price(After Discount)]]&gt;=5000, "High Order", "Low order")</f>
        <v>Low order</v>
      </c>
      <c r="N964" s="2">
        <v>42140</v>
      </c>
      <c r="O964" s="2" t="str">
        <f>TEXT(Table13[[#This Row],[Order Date]],"dddd")</f>
        <v>Saturday</v>
      </c>
      <c r="P964" s="2" t="str">
        <f>TEXT(Table13[[#This Row],[Order Date]],"mmmm")</f>
        <v>May</v>
      </c>
      <c r="Q964" s="2" t="str">
        <f>TEXT(Table13[[#This Row],[Order Date]],"yyyy")</f>
        <v>2015</v>
      </c>
      <c r="R964" s="2" t="str">
        <f>TEXT(Table13[[#This Row],[Order Date]], "mmmm yyyy")</f>
        <v>May 2015</v>
      </c>
      <c r="S964" s="2">
        <v>42141</v>
      </c>
      <c r="T964" s="1" t="s">
        <v>21</v>
      </c>
      <c r="U964" s="1">
        <f>Table13[[#This Row],[Ship Date]]-Table13[[#This Row],[Order Date]]</f>
        <v>1</v>
      </c>
      <c r="V964" s="1" t="str">
        <f>IF(Table13[[#This Row],[Days to Ship]]&lt;=1, "Fast", IF(Table13[[#This Row],[Days to Ship]]&lt;=3, "Meduim", "High"))</f>
        <v>Fast</v>
      </c>
      <c r="W964" s="1">
        <v>92037</v>
      </c>
      <c r="X964" s="1" t="s">
        <v>32</v>
      </c>
      <c r="Y964" s="1" t="s">
        <v>678</v>
      </c>
      <c r="Z964" s="1" t="s">
        <v>37</v>
      </c>
      <c r="AA964" s="1" t="s">
        <v>2243</v>
      </c>
      <c r="AB964" s="1" t="s">
        <v>58</v>
      </c>
      <c r="AC964" s="1" t="s">
        <v>119</v>
      </c>
      <c r="AD964" s="1" t="s">
        <v>81</v>
      </c>
      <c r="AE964" s="1" t="s">
        <v>75</v>
      </c>
      <c r="AF964" s="1"/>
      <c r="AK964" s="1"/>
    </row>
    <row r="965" spans="1:37" x14ac:dyDescent="0.35">
      <c r="A965" s="1">
        <v>1725</v>
      </c>
      <c r="B965" s="1" t="str">
        <f>VLOOKUP(Table13[[#This Row],[Customer ID]],'Customer Lookup'!A:B,2,)</f>
        <v>Linda Blake</v>
      </c>
      <c r="C965" s="1">
        <v>87193</v>
      </c>
      <c r="D965" s="1" t="str">
        <f>_xlfn.XLOOKUP(Table13[[#This Row],[Product Sub-Category]],'Product Lookup'!A:A,'Product Lookup'!B:B)</f>
        <v>Telephones</v>
      </c>
      <c r="E965" s="1">
        <v>9</v>
      </c>
      <c r="F965" s="4">
        <v>35.99</v>
      </c>
      <c r="G965" s="4">
        <f>Table13[[#This Row],[Unit Price]]*Table13[[#This Row],[Quantity ordered]]</f>
        <v>323.91000000000003</v>
      </c>
      <c r="H965" s="1">
        <v>0.05</v>
      </c>
      <c r="I965" s="5">
        <v>0.05</v>
      </c>
      <c r="J9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5" s="6">
        <f>Table13[[#This Row],[Total Price(Before Discount)]]*Table13[[#This Row],[Discount]]</f>
        <v>16.195500000000003</v>
      </c>
      <c r="L965" s="6">
        <f>Table13[[#This Row],[Total Price(Before Discount)]]-Table13[[#This Row],[Discount Amount]]</f>
        <v>307.71450000000004</v>
      </c>
      <c r="M965" s="6" t="str">
        <f>IF(Table13[[#This Row],[Total Price(After Discount)]]&gt;=5000, "High Order", "Low order")</f>
        <v>Low order</v>
      </c>
      <c r="N965" s="2">
        <v>42131</v>
      </c>
      <c r="O965" s="2" t="str">
        <f>TEXT(Table13[[#This Row],[Order Date]],"dddd")</f>
        <v>Thursday</v>
      </c>
      <c r="P965" s="2" t="str">
        <f>TEXT(Table13[[#This Row],[Order Date]],"mmmm")</f>
        <v>May</v>
      </c>
      <c r="Q965" s="2" t="str">
        <f>TEXT(Table13[[#This Row],[Order Date]],"yyyy")</f>
        <v>2015</v>
      </c>
      <c r="R965" s="2" t="str">
        <f>TEXT(Table13[[#This Row],[Order Date]], "mmmm yyyy")</f>
        <v>May 2015</v>
      </c>
      <c r="S965" s="2">
        <v>42133</v>
      </c>
      <c r="T965" s="1" t="s">
        <v>21</v>
      </c>
      <c r="U965" s="1">
        <f>Table13[[#This Row],[Ship Date]]-Table13[[#This Row],[Order Date]]</f>
        <v>2</v>
      </c>
      <c r="V965" s="1" t="str">
        <f>IF(Table13[[#This Row],[Days to Ship]]&lt;=1, "Fast", IF(Table13[[#This Row],[Days to Ship]]&lt;=3, "Meduim", "High"))</f>
        <v>Meduim</v>
      </c>
      <c r="W965" s="1">
        <v>43026</v>
      </c>
      <c r="X965" s="1" t="s">
        <v>32</v>
      </c>
      <c r="Y965" s="1" t="s">
        <v>679</v>
      </c>
      <c r="Z965" s="1" t="s">
        <v>124</v>
      </c>
      <c r="AA965" s="1" t="s">
        <v>2243</v>
      </c>
      <c r="AB965" s="1" t="s">
        <v>73</v>
      </c>
      <c r="AC965" s="1" t="s">
        <v>2234</v>
      </c>
      <c r="AD965" s="1" t="s">
        <v>81</v>
      </c>
      <c r="AE965" s="1" t="s">
        <v>53</v>
      </c>
      <c r="AF965" s="1"/>
      <c r="AK965" s="1"/>
    </row>
    <row r="966" spans="1:37" x14ac:dyDescent="0.35">
      <c r="A966" s="1">
        <v>1727</v>
      </c>
      <c r="B966" s="1" t="str">
        <f>VLOOKUP(Table13[[#This Row],[Customer ID]],'Customer Lookup'!A:B,2,)</f>
        <v>Juanita Ballard</v>
      </c>
      <c r="C966" s="1">
        <v>87194</v>
      </c>
      <c r="D966" s="1" t="str">
        <f>_xlfn.XLOOKUP(Table13[[#This Row],[Product Sub-Category]],'Product Lookup'!A:A,'Product Lookup'!B:B)</f>
        <v>Storage</v>
      </c>
      <c r="E966" s="1">
        <v>8</v>
      </c>
      <c r="F966" s="4">
        <v>14.98</v>
      </c>
      <c r="G966" s="4">
        <f>Table13[[#This Row],[Unit Price]]*Table13[[#This Row],[Quantity ordered]]</f>
        <v>119.84</v>
      </c>
      <c r="H966" s="1">
        <v>0.05</v>
      </c>
      <c r="I966" s="5">
        <v>0.05</v>
      </c>
      <c r="J9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6" s="6">
        <f>Table13[[#This Row],[Total Price(Before Discount)]]*Table13[[#This Row],[Discount]]</f>
        <v>5.9920000000000009</v>
      </c>
      <c r="L966" s="6">
        <f>Table13[[#This Row],[Total Price(Before Discount)]]-Table13[[#This Row],[Discount Amount]]</f>
        <v>113.848</v>
      </c>
      <c r="M966" s="6" t="str">
        <f>IF(Table13[[#This Row],[Total Price(After Discount)]]&gt;=5000, "High Order", "Low order")</f>
        <v>Low order</v>
      </c>
      <c r="N966" s="2">
        <v>42025</v>
      </c>
      <c r="O966" s="2" t="str">
        <f>TEXT(Table13[[#This Row],[Order Date]],"dddd")</f>
        <v>Wednesday</v>
      </c>
      <c r="P966" s="2" t="str">
        <f>TEXT(Table13[[#This Row],[Order Date]],"mmmm")</f>
        <v>January</v>
      </c>
      <c r="Q966" s="2" t="str">
        <f>TEXT(Table13[[#This Row],[Order Date]],"yyyy")</f>
        <v>2015</v>
      </c>
      <c r="R966" s="2" t="str">
        <f>TEXT(Table13[[#This Row],[Order Date]], "mmmm yyyy")</f>
        <v>January 2015</v>
      </c>
      <c r="S966" s="2">
        <v>42027</v>
      </c>
      <c r="T966" s="1" t="s">
        <v>31</v>
      </c>
      <c r="U966" s="1">
        <f>Table13[[#This Row],[Ship Date]]-Table13[[#This Row],[Order Date]]</f>
        <v>2</v>
      </c>
      <c r="V966" s="1" t="str">
        <f>IF(Table13[[#This Row],[Days to Ship]]&lt;=1, "Fast", IF(Table13[[#This Row],[Days to Ship]]&lt;=3, "Meduim", "High"))</f>
        <v>Meduim</v>
      </c>
      <c r="W966" s="1">
        <v>44240</v>
      </c>
      <c r="X966" s="1" t="s">
        <v>22</v>
      </c>
      <c r="Y966" s="1" t="s">
        <v>680</v>
      </c>
      <c r="Z966" s="1" t="s">
        <v>124</v>
      </c>
      <c r="AA966" s="1" t="s">
        <v>2243</v>
      </c>
      <c r="AB966" s="1" t="s">
        <v>58</v>
      </c>
      <c r="AC966" s="1" t="s">
        <v>119</v>
      </c>
      <c r="AD966" s="1" t="s">
        <v>51</v>
      </c>
      <c r="AE966" s="1" t="s">
        <v>53</v>
      </c>
      <c r="AF966" s="1"/>
      <c r="AK966" s="1"/>
    </row>
    <row r="967" spans="1:37" x14ac:dyDescent="0.35">
      <c r="A967" s="1">
        <v>1728</v>
      </c>
      <c r="B967" s="1" t="str">
        <f>VLOOKUP(Table13[[#This Row],[Customer ID]],'Customer Lookup'!A:B,2,)</f>
        <v>Carrie Lewis</v>
      </c>
      <c r="C967" s="1">
        <v>87195</v>
      </c>
      <c r="D967" s="1" t="str">
        <f>_xlfn.XLOOKUP(Table13[[#This Row],[Product Sub-Category]],'Product Lookup'!A:A,'Product Lookup'!B:B)</f>
        <v>Paper</v>
      </c>
      <c r="E967" s="1">
        <v>10</v>
      </c>
      <c r="F967" s="4">
        <v>55.48</v>
      </c>
      <c r="G967" s="4">
        <f>Table13[[#This Row],[Unit Price]]*Table13[[#This Row],[Quantity ordered]]</f>
        <v>554.79999999999995</v>
      </c>
      <c r="H967" s="1">
        <v>0.05</v>
      </c>
      <c r="I967" s="5">
        <v>0.05</v>
      </c>
      <c r="J9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7" s="6">
        <f>Table13[[#This Row],[Total Price(Before Discount)]]*Table13[[#This Row],[Discount]]</f>
        <v>27.74</v>
      </c>
      <c r="L967" s="6">
        <f>Table13[[#This Row],[Total Price(Before Discount)]]-Table13[[#This Row],[Discount Amount]]</f>
        <v>527.05999999999995</v>
      </c>
      <c r="M967" s="6" t="str">
        <f>IF(Table13[[#This Row],[Total Price(After Discount)]]&gt;=5000, "High Order", "Low order")</f>
        <v>Low order</v>
      </c>
      <c r="N967" s="2">
        <v>42057</v>
      </c>
      <c r="O967" s="2" t="str">
        <f>TEXT(Table13[[#This Row],[Order Date]],"dddd")</f>
        <v>Sunday</v>
      </c>
      <c r="P967" s="2" t="str">
        <f>TEXT(Table13[[#This Row],[Order Date]],"mmmm")</f>
        <v>February</v>
      </c>
      <c r="Q967" s="2" t="str">
        <f>TEXT(Table13[[#This Row],[Order Date]],"yyyy")</f>
        <v>2015</v>
      </c>
      <c r="R967" s="2" t="str">
        <f>TEXT(Table13[[#This Row],[Order Date]], "mmmm yyyy")</f>
        <v>February 2015</v>
      </c>
      <c r="S967" s="2">
        <v>42059</v>
      </c>
      <c r="T967" s="1" t="s">
        <v>21</v>
      </c>
      <c r="U967" s="1">
        <f>Table13[[#This Row],[Ship Date]]-Table13[[#This Row],[Order Date]]</f>
        <v>2</v>
      </c>
      <c r="V967" s="1" t="str">
        <f>IF(Table13[[#This Row],[Days to Ship]]&lt;=1, "Fast", IF(Table13[[#This Row],[Days to Ship]]&lt;=3, "Meduim", "High"))</f>
        <v>Meduim</v>
      </c>
      <c r="W967" s="1">
        <v>45429</v>
      </c>
      <c r="X967" s="1" t="s">
        <v>32</v>
      </c>
      <c r="Y967" s="1" t="s">
        <v>681</v>
      </c>
      <c r="Z967" s="1" t="s">
        <v>124</v>
      </c>
      <c r="AA967" s="1" t="s">
        <v>1097</v>
      </c>
      <c r="AB967" s="1" t="s">
        <v>58</v>
      </c>
      <c r="AC967" s="1" t="s">
        <v>83</v>
      </c>
      <c r="AD967" s="1" t="s">
        <v>81</v>
      </c>
      <c r="AE967" s="1" t="s">
        <v>53</v>
      </c>
      <c r="AF967" s="1"/>
      <c r="AK967" s="1"/>
    </row>
    <row r="968" spans="1:37" x14ac:dyDescent="0.35">
      <c r="A968" s="1">
        <v>1730</v>
      </c>
      <c r="B968" s="1" t="str">
        <f>VLOOKUP(Table13[[#This Row],[Customer ID]],'Customer Lookup'!A:B,2,)</f>
        <v>Kerry Wilkerson</v>
      </c>
      <c r="C968" s="1">
        <v>90653</v>
      </c>
      <c r="D968" s="1" t="str">
        <f>_xlfn.XLOOKUP(Table13[[#This Row],[Product Sub-Category]],'Product Lookup'!A:A,'Product Lookup'!B:B)</f>
        <v>Telephones</v>
      </c>
      <c r="E968" s="1">
        <v>5</v>
      </c>
      <c r="F968" s="4">
        <v>65.989999999999995</v>
      </c>
      <c r="G968" s="4">
        <f>Table13[[#This Row],[Unit Price]]*Table13[[#This Row],[Quantity ordered]]</f>
        <v>329.95</v>
      </c>
      <c r="H968" s="1">
        <v>0.05</v>
      </c>
      <c r="I968" s="5">
        <v>0.05</v>
      </c>
      <c r="J9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8" s="6">
        <f>Table13[[#This Row],[Total Price(Before Discount)]]*Table13[[#This Row],[Discount]]</f>
        <v>16.497499999999999</v>
      </c>
      <c r="L968" s="6">
        <f>Table13[[#This Row],[Total Price(Before Discount)]]-Table13[[#This Row],[Discount Amount]]</f>
        <v>313.45249999999999</v>
      </c>
      <c r="M968" s="6" t="str">
        <f>IF(Table13[[#This Row],[Total Price(After Discount)]]&gt;=5000, "High Order", "Low order")</f>
        <v>Low order</v>
      </c>
      <c r="N968" s="2">
        <v>42101</v>
      </c>
      <c r="O968" s="2" t="str">
        <f>TEXT(Table13[[#This Row],[Order Date]],"dddd")</f>
        <v>Tuesday</v>
      </c>
      <c r="P968" s="2" t="str">
        <f>TEXT(Table13[[#This Row],[Order Date]],"mmmm")</f>
        <v>April</v>
      </c>
      <c r="Q968" s="2" t="str">
        <f>TEXT(Table13[[#This Row],[Order Date]],"yyyy")</f>
        <v>2015</v>
      </c>
      <c r="R968" s="2" t="str">
        <f>TEXT(Table13[[#This Row],[Order Date]], "mmmm yyyy")</f>
        <v>April 2015</v>
      </c>
      <c r="S968" s="2">
        <v>42103</v>
      </c>
      <c r="T968" s="1" t="s">
        <v>21</v>
      </c>
      <c r="U968" s="1">
        <f>Table13[[#This Row],[Ship Date]]-Table13[[#This Row],[Order Date]]</f>
        <v>2</v>
      </c>
      <c r="V968" s="1" t="str">
        <f>IF(Table13[[#This Row],[Days to Ship]]&lt;=1, "Fast", IF(Table13[[#This Row],[Days to Ship]]&lt;=3, "Meduim", "High"))</f>
        <v>Meduim</v>
      </c>
      <c r="W968" s="1">
        <v>83843</v>
      </c>
      <c r="X968" s="1" t="s">
        <v>22</v>
      </c>
      <c r="Y968" s="1" t="s">
        <v>683</v>
      </c>
      <c r="Z968" s="1" t="s">
        <v>682</v>
      </c>
      <c r="AA968" s="1" t="s">
        <v>2243</v>
      </c>
      <c r="AB968" s="1" t="s">
        <v>73</v>
      </c>
      <c r="AC968" s="1" t="s">
        <v>2234</v>
      </c>
      <c r="AD968" s="1" t="s">
        <v>51</v>
      </c>
      <c r="AE968" s="1" t="s">
        <v>53</v>
      </c>
      <c r="AF968" s="1"/>
      <c r="AK968" s="1"/>
    </row>
    <row r="969" spans="1:37" x14ac:dyDescent="0.35">
      <c r="A969" s="1">
        <v>1733</v>
      </c>
      <c r="B969" s="1" t="str">
        <f>VLOOKUP(Table13[[#This Row],[Customer ID]],'Customer Lookup'!A:B,2,)</f>
        <v>Nina Horne Kelly</v>
      </c>
      <c r="C969" s="1">
        <v>3841</v>
      </c>
      <c r="D969" s="1" t="str">
        <f>_xlfn.XLOOKUP(Table13[[#This Row],[Product Sub-Category]],'Product Lookup'!A:A,'Product Lookup'!B:B)</f>
        <v>Appliances</v>
      </c>
      <c r="E969" s="1">
        <v>34</v>
      </c>
      <c r="F969" s="4">
        <v>60.98</v>
      </c>
      <c r="G969" s="4">
        <f>Table13[[#This Row],[Unit Price]]*Table13[[#This Row],[Quantity ordered]]</f>
        <v>2073.3199999999997</v>
      </c>
      <c r="H969" s="1">
        <v>0.05</v>
      </c>
      <c r="I969" s="5">
        <v>0.05</v>
      </c>
      <c r="J9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9" s="6">
        <f>Table13[[#This Row],[Total Price(Before Discount)]]*Table13[[#This Row],[Discount]]</f>
        <v>103.666</v>
      </c>
      <c r="L969" s="6">
        <f>Table13[[#This Row],[Total Price(Before Discount)]]-Table13[[#This Row],[Discount Amount]]</f>
        <v>1969.6539999999998</v>
      </c>
      <c r="M969" s="6" t="str">
        <f>IF(Table13[[#This Row],[Total Price(After Discount)]]&gt;=5000, "High Order", "Low order")</f>
        <v>Low order</v>
      </c>
      <c r="N969" s="2">
        <v>42098</v>
      </c>
      <c r="O969" s="2" t="str">
        <f>TEXT(Table13[[#This Row],[Order Date]],"dddd")</f>
        <v>Saturday</v>
      </c>
      <c r="P969" s="2" t="str">
        <f>TEXT(Table13[[#This Row],[Order Date]],"mmmm")</f>
        <v>April</v>
      </c>
      <c r="Q969" s="2" t="str">
        <f>TEXT(Table13[[#This Row],[Order Date]],"yyyy")</f>
        <v>2015</v>
      </c>
      <c r="R969" s="2" t="str">
        <f>TEXT(Table13[[#This Row],[Order Date]], "mmmm yyyy")</f>
        <v>April 2015</v>
      </c>
      <c r="S969" s="2">
        <v>42100</v>
      </c>
      <c r="T969" s="1" t="s">
        <v>31</v>
      </c>
      <c r="U969" s="1">
        <f>Table13[[#This Row],[Ship Date]]-Table13[[#This Row],[Order Date]]</f>
        <v>2</v>
      </c>
      <c r="V969" s="1" t="str">
        <f>IF(Table13[[#This Row],[Days to Ship]]&lt;=1, "Fast", IF(Table13[[#This Row],[Days to Ship]]&lt;=3, "Meduim", "High"))</f>
        <v>Meduim</v>
      </c>
      <c r="W969" s="1">
        <v>20012</v>
      </c>
      <c r="X969" s="1" t="s">
        <v>32</v>
      </c>
      <c r="Y969" s="1" t="s">
        <v>29</v>
      </c>
      <c r="Z969" s="1" t="s">
        <v>466</v>
      </c>
      <c r="AA969" s="1" t="s">
        <v>2243</v>
      </c>
      <c r="AB969" s="1" t="s">
        <v>58</v>
      </c>
      <c r="AC969" s="1" t="s">
        <v>196</v>
      </c>
      <c r="AD969" s="1" t="s">
        <v>51</v>
      </c>
      <c r="AE969" s="1" t="s">
        <v>178</v>
      </c>
      <c r="AF969" s="1"/>
      <c r="AK969" s="1"/>
    </row>
    <row r="970" spans="1:37" x14ac:dyDescent="0.35">
      <c r="A970" s="1">
        <v>1733</v>
      </c>
      <c r="B970" s="1" t="str">
        <f>VLOOKUP(Table13[[#This Row],[Customer ID]],'Customer Lookup'!A:B,2,)</f>
        <v>Nina Horne Kelly</v>
      </c>
      <c r="C970" s="1">
        <v>3841</v>
      </c>
      <c r="D970" s="1" t="str">
        <f>_xlfn.XLOOKUP(Table13[[#This Row],[Product Sub-Category]],'Product Lookup'!A:A,'Product Lookup'!B:B)</f>
        <v>Binders</v>
      </c>
      <c r="E970" s="1">
        <v>36</v>
      </c>
      <c r="F970" s="4">
        <v>1270.99</v>
      </c>
      <c r="G970" s="4">
        <f>Table13[[#This Row],[Unit Price]]*Table13[[#This Row],[Quantity ordered]]</f>
        <v>45755.64</v>
      </c>
      <c r="H970" s="1">
        <v>0.15</v>
      </c>
      <c r="I970" s="5">
        <v>0.15</v>
      </c>
      <c r="J9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970" s="6">
        <f>Table13[[#This Row],[Total Price(Before Discount)]]*Table13[[#This Row],[Discount]]</f>
        <v>6863.3459999999995</v>
      </c>
      <c r="L970" s="6">
        <f>Table13[[#This Row],[Total Price(Before Discount)]]-Table13[[#This Row],[Discount Amount]]</f>
        <v>38892.294000000002</v>
      </c>
      <c r="M970" s="6" t="str">
        <f>IF(Table13[[#This Row],[Total Price(After Discount)]]&gt;=5000, "High Order", "Low order")</f>
        <v>High Order</v>
      </c>
      <c r="N970" s="2">
        <v>42098</v>
      </c>
      <c r="O970" s="2" t="str">
        <f>TEXT(Table13[[#This Row],[Order Date]],"dddd")</f>
        <v>Saturday</v>
      </c>
      <c r="P970" s="2" t="str">
        <f>TEXT(Table13[[#This Row],[Order Date]],"mmmm")</f>
        <v>April</v>
      </c>
      <c r="Q970" s="2" t="str">
        <f>TEXT(Table13[[#This Row],[Order Date]],"yyyy")</f>
        <v>2015</v>
      </c>
      <c r="R970" s="2" t="str">
        <f>TEXT(Table13[[#This Row],[Order Date]], "mmmm yyyy")</f>
        <v>April 2015</v>
      </c>
      <c r="S970" s="2">
        <v>42100</v>
      </c>
      <c r="T970" s="1" t="s">
        <v>31</v>
      </c>
      <c r="U970" s="1">
        <f>Table13[[#This Row],[Ship Date]]-Table13[[#This Row],[Order Date]]</f>
        <v>2</v>
      </c>
      <c r="V970" s="1" t="str">
        <f>IF(Table13[[#This Row],[Days to Ship]]&lt;=1, "Fast", IF(Table13[[#This Row],[Days to Ship]]&lt;=3, "Meduim", "High"))</f>
        <v>Meduim</v>
      </c>
      <c r="W970" s="1">
        <v>20012</v>
      </c>
      <c r="X970" s="1" t="s">
        <v>32</v>
      </c>
      <c r="Y970" s="1" t="s">
        <v>29</v>
      </c>
      <c r="Z970" s="1" t="s">
        <v>466</v>
      </c>
      <c r="AA970" s="1" t="s">
        <v>2243</v>
      </c>
      <c r="AB970" s="1" t="s">
        <v>58</v>
      </c>
      <c r="AC970" s="1" t="s">
        <v>2236</v>
      </c>
      <c r="AD970" s="1" t="s">
        <v>51</v>
      </c>
      <c r="AE970" s="1" t="s">
        <v>53</v>
      </c>
      <c r="AF970" s="1"/>
      <c r="AK970" s="1"/>
    </row>
    <row r="971" spans="1:37" x14ac:dyDescent="0.35">
      <c r="A971" s="1">
        <v>1733</v>
      </c>
      <c r="B971" s="1" t="str">
        <f>VLOOKUP(Table13[[#This Row],[Customer ID]],'Customer Lookup'!A:B,2,)</f>
        <v>Nina Horne Kelly</v>
      </c>
      <c r="C971" s="1">
        <v>59937</v>
      </c>
      <c r="D971" s="1" t="str">
        <f>_xlfn.XLOOKUP(Table13[[#This Row],[Product Sub-Category]],'Product Lookup'!A:A,'Product Lookup'!B:B)</f>
        <v>Paper</v>
      </c>
      <c r="E971" s="1">
        <v>13</v>
      </c>
      <c r="F971" s="4">
        <v>30.98</v>
      </c>
      <c r="G971" s="4">
        <f>Table13[[#This Row],[Unit Price]]*Table13[[#This Row],[Quantity ordered]]</f>
        <v>402.74</v>
      </c>
      <c r="H971" s="1">
        <v>0.05</v>
      </c>
      <c r="I971" s="5">
        <v>0.05</v>
      </c>
      <c r="J9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1" s="6">
        <f>Table13[[#This Row],[Total Price(Before Discount)]]*Table13[[#This Row],[Discount]]</f>
        <v>20.137</v>
      </c>
      <c r="L971" s="6">
        <f>Table13[[#This Row],[Total Price(Before Discount)]]-Table13[[#This Row],[Discount Amount]]</f>
        <v>382.60300000000001</v>
      </c>
      <c r="M971" s="6" t="str">
        <f>IF(Table13[[#This Row],[Total Price(After Discount)]]&gt;=5000, "High Order", "Low order")</f>
        <v>Low order</v>
      </c>
      <c r="N971" s="2">
        <v>42183</v>
      </c>
      <c r="O971" s="2" t="str">
        <f>TEXT(Table13[[#This Row],[Order Date]],"dddd")</f>
        <v>Sunday</v>
      </c>
      <c r="P971" s="2" t="str">
        <f>TEXT(Table13[[#This Row],[Order Date]],"mmmm")</f>
        <v>June</v>
      </c>
      <c r="Q971" s="2" t="str">
        <f>TEXT(Table13[[#This Row],[Order Date]],"yyyy")</f>
        <v>2015</v>
      </c>
      <c r="R971" s="2" t="str">
        <f>TEXT(Table13[[#This Row],[Order Date]], "mmmm yyyy")</f>
        <v>June 2015</v>
      </c>
      <c r="S971" s="2">
        <v>42184</v>
      </c>
      <c r="T971" s="1" t="s">
        <v>21</v>
      </c>
      <c r="U971" s="1">
        <f>Table13[[#This Row],[Ship Date]]-Table13[[#This Row],[Order Date]]</f>
        <v>1</v>
      </c>
      <c r="V971" s="1" t="str">
        <f>IF(Table13[[#This Row],[Days to Ship]]&lt;=1, "Fast", IF(Table13[[#This Row],[Days to Ship]]&lt;=3, "Meduim", "High"))</f>
        <v>Fast</v>
      </c>
      <c r="W971" s="1">
        <v>20012</v>
      </c>
      <c r="X971" s="1" t="s">
        <v>32</v>
      </c>
      <c r="Y971" s="1" t="s">
        <v>29</v>
      </c>
      <c r="Z971" s="1" t="s">
        <v>466</v>
      </c>
      <c r="AA971" s="1" t="s">
        <v>2243</v>
      </c>
      <c r="AB971" s="1" t="s">
        <v>58</v>
      </c>
      <c r="AC971" s="1" t="s">
        <v>83</v>
      </c>
      <c r="AD971" s="1" t="s">
        <v>51</v>
      </c>
      <c r="AE971" s="1" t="s">
        <v>53</v>
      </c>
      <c r="AF971" s="1"/>
      <c r="AK971" s="1"/>
    </row>
    <row r="972" spans="1:37" x14ac:dyDescent="0.35">
      <c r="A972" s="1">
        <v>1734</v>
      </c>
      <c r="B972" s="1" t="str">
        <f>VLOOKUP(Table13[[#This Row],[Customer ID]],'Customer Lookup'!A:B,2,)</f>
        <v>Christopher Meadows</v>
      </c>
      <c r="C972" s="1">
        <v>88443</v>
      </c>
      <c r="D972" s="1" t="str">
        <f>_xlfn.XLOOKUP(Table13[[#This Row],[Product Sub-Category]],'Product Lookup'!A:A,'Product Lookup'!B:B)</f>
        <v>Appliances</v>
      </c>
      <c r="E972" s="1">
        <v>9</v>
      </c>
      <c r="F972" s="4">
        <v>60.98</v>
      </c>
      <c r="G972" s="4">
        <f>Table13[[#This Row],[Unit Price]]*Table13[[#This Row],[Quantity ordered]]</f>
        <v>548.81999999999994</v>
      </c>
      <c r="H972" s="1">
        <v>0.05</v>
      </c>
      <c r="I972" s="5">
        <v>0.05</v>
      </c>
      <c r="J9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2" s="6">
        <f>Table13[[#This Row],[Total Price(Before Discount)]]*Table13[[#This Row],[Discount]]</f>
        <v>27.440999999999999</v>
      </c>
      <c r="L972" s="6">
        <f>Table13[[#This Row],[Total Price(Before Discount)]]-Table13[[#This Row],[Discount Amount]]</f>
        <v>521.37899999999991</v>
      </c>
      <c r="M972" s="6" t="str">
        <f>IF(Table13[[#This Row],[Total Price(After Discount)]]&gt;=5000, "High Order", "Low order")</f>
        <v>Low order</v>
      </c>
      <c r="N972" s="2">
        <v>42098</v>
      </c>
      <c r="O972" s="2" t="str">
        <f>TEXT(Table13[[#This Row],[Order Date]],"dddd")</f>
        <v>Saturday</v>
      </c>
      <c r="P972" s="2" t="str">
        <f>TEXT(Table13[[#This Row],[Order Date]],"mmmm")</f>
        <v>April</v>
      </c>
      <c r="Q972" s="2" t="str">
        <f>TEXT(Table13[[#This Row],[Order Date]],"yyyy")</f>
        <v>2015</v>
      </c>
      <c r="R972" s="2" t="str">
        <f>TEXT(Table13[[#This Row],[Order Date]], "mmmm yyyy")</f>
        <v>April 2015</v>
      </c>
      <c r="S972" s="2">
        <v>42100</v>
      </c>
      <c r="T972" s="1" t="s">
        <v>31</v>
      </c>
      <c r="U972" s="1">
        <f>Table13[[#This Row],[Ship Date]]-Table13[[#This Row],[Order Date]]</f>
        <v>2</v>
      </c>
      <c r="V972" s="1" t="str">
        <f>IF(Table13[[#This Row],[Days to Ship]]&lt;=1, "Fast", IF(Table13[[#This Row],[Days to Ship]]&lt;=3, "Meduim", "High"))</f>
        <v>Meduim</v>
      </c>
      <c r="W972" s="1">
        <v>10528</v>
      </c>
      <c r="X972" s="1" t="s">
        <v>32</v>
      </c>
      <c r="Y972" s="1" t="s">
        <v>684</v>
      </c>
      <c r="Z972" s="1" t="s">
        <v>62</v>
      </c>
      <c r="AA972" s="1" t="s">
        <v>2243</v>
      </c>
      <c r="AB972" s="1" t="s">
        <v>58</v>
      </c>
      <c r="AC972" s="1" t="s">
        <v>196</v>
      </c>
      <c r="AD972" s="1" t="s">
        <v>51</v>
      </c>
      <c r="AE972" s="1" t="s">
        <v>178</v>
      </c>
      <c r="AF972" s="1"/>
      <c r="AK972" s="1"/>
    </row>
    <row r="973" spans="1:37" x14ac:dyDescent="0.35">
      <c r="A973" s="1">
        <v>1734</v>
      </c>
      <c r="B973" s="1" t="str">
        <f>VLOOKUP(Table13[[#This Row],[Customer ID]],'Customer Lookup'!A:B,2,)</f>
        <v>Christopher Meadows</v>
      </c>
      <c r="C973" s="1">
        <v>88443</v>
      </c>
      <c r="D973" s="1" t="str">
        <f>_xlfn.XLOOKUP(Table13[[#This Row],[Product Sub-Category]],'Product Lookup'!A:A,'Product Lookup'!B:B)</f>
        <v>Binders</v>
      </c>
      <c r="E973" s="1">
        <v>9</v>
      </c>
      <c r="F973" s="4">
        <v>1270.99</v>
      </c>
      <c r="G973" s="4">
        <f>Table13[[#This Row],[Unit Price]]*Table13[[#This Row],[Quantity ordered]]</f>
        <v>11438.91</v>
      </c>
      <c r="H973" s="1">
        <v>0.15</v>
      </c>
      <c r="I973" s="5">
        <v>0.15</v>
      </c>
      <c r="J9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973" s="6">
        <f>Table13[[#This Row],[Total Price(Before Discount)]]*Table13[[#This Row],[Discount]]</f>
        <v>1715.8364999999999</v>
      </c>
      <c r="L973" s="6">
        <f>Table13[[#This Row],[Total Price(Before Discount)]]-Table13[[#This Row],[Discount Amount]]</f>
        <v>9723.0735000000004</v>
      </c>
      <c r="M973" s="6" t="str">
        <f>IF(Table13[[#This Row],[Total Price(After Discount)]]&gt;=5000, "High Order", "Low order")</f>
        <v>High Order</v>
      </c>
      <c r="N973" s="2">
        <v>42098</v>
      </c>
      <c r="O973" s="2" t="str">
        <f>TEXT(Table13[[#This Row],[Order Date]],"dddd")</f>
        <v>Saturday</v>
      </c>
      <c r="P973" s="2" t="str">
        <f>TEXT(Table13[[#This Row],[Order Date]],"mmmm")</f>
        <v>April</v>
      </c>
      <c r="Q973" s="2" t="str">
        <f>TEXT(Table13[[#This Row],[Order Date]],"yyyy")</f>
        <v>2015</v>
      </c>
      <c r="R973" s="2" t="str">
        <f>TEXT(Table13[[#This Row],[Order Date]], "mmmm yyyy")</f>
        <v>April 2015</v>
      </c>
      <c r="S973" s="2">
        <v>42100</v>
      </c>
      <c r="T973" s="1" t="s">
        <v>31</v>
      </c>
      <c r="U973" s="1">
        <f>Table13[[#This Row],[Ship Date]]-Table13[[#This Row],[Order Date]]</f>
        <v>2</v>
      </c>
      <c r="V973" s="1" t="str">
        <f>IF(Table13[[#This Row],[Days to Ship]]&lt;=1, "Fast", IF(Table13[[#This Row],[Days to Ship]]&lt;=3, "Meduim", "High"))</f>
        <v>Meduim</v>
      </c>
      <c r="W973" s="1">
        <v>10528</v>
      </c>
      <c r="X973" s="1" t="s">
        <v>32</v>
      </c>
      <c r="Y973" s="1" t="s">
        <v>684</v>
      </c>
      <c r="Z973" s="1" t="s">
        <v>62</v>
      </c>
      <c r="AA973" s="1" t="s">
        <v>2243</v>
      </c>
      <c r="AB973" s="1" t="s">
        <v>58</v>
      </c>
      <c r="AC973" s="1" t="s">
        <v>2236</v>
      </c>
      <c r="AD973" s="1" t="s">
        <v>51</v>
      </c>
      <c r="AE973" s="1" t="s">
        <v>53</v>
      </c>
      <c r="AF973" s="1"/>
      <c r="AK973" s="1"/>
    </row>
    <row r="974" spans="1:37" x14ac:dyDescent="0.35">
      <c r="A974" s="1">
        <v>1734</v>
      </c>
      <c r="B974" s="1" t="str">
        <f>VLOOKUP(Table13[[#This Row],[Customer ID]],'Customer Lookup'!A:B,2,)</f>
        <v>Christopher Meadows</v>
      </c>
      <c r="C974" s="1">
        <v>88443</v>
      </c>
      <c r="D974" s="1" t="str">
        <f>_xlfn.XLOOKUP(Table13[[#This Row],[Product Sub-Category]],'Product Lookup'!A:A,'Product Lookup'!B:B)</f>
        <v>Telephones</v>
      </c>
      <c r="E974" s="1">
        <v>19</v>
      </c>
      <c r="F974" s="4">
        <v>205.99</v>
      </c>
      <c r="G974" s="4">
        <f>Table13[[#This Row],[Unit Price]]*Table13[[#This Row],[Quantity ordered]]</f>
        <v>3913.8100000000004</v>
      </c>
      <c r="H974" s="1">
        <v>0.1</v>
      </c>
      <c r="I974" s="5">
        <v>0.1</v>
      </c>
      <c r="J9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74" s="6">
        <f>Table13[[#This Row],[Total Price(Before Discount)]]*Table13[[#This Row],[Discount]]</f>
        <v>391.38100000000009</v>
      </c>
      <c r="L974" s="6">
        <f>Table13[[#This Row],[Total Price(Before Discount)]]-Table13[[#This Row],[Discount Amount]]</f>
        <v>3522.4290000000001</v>
      </c>
      <c r="M974" s="6" t="str">
        <f>IF(Table13[[#This Row],[Total Price(After Discount)]]&gt;=5000, "High Order", "Low order")</f>
        <v>Low order</v>
      </c>
      <c r="N974" s="2">
        <v>42098</v>
      </c>
      <c r="O974" s="2" t="str">
        <f>TEXT(Table13[[#This Row],[Order Date]],"dddd")</f>
        <v>Saturday</v>
      </c>
      <c r="P974" s="2" t="str">
        <f>TEXT(Table13[[#This Row],[Order Date]],"mmmm")</f>
        <v>April</v>
      </c>
      <c r="Q974" s="2" t="str">
        <f>TEXT(Table13[[#This Row],[Order Date]],"yyyy")</f>
        <v>2015</v>
      </c>
      <c r="R974" s="2" t="str">
        <f>TEXT(Table13[[#This Row],[Order Date]], "mmmm yyyy")</f>
        <v>April 2015</v>
      </c>
      <c r="S974" s="2">
        <v>42100</v>
      </c>
      <c r="T974" s="1" t="s">
        <v>31</v>
      </c>
      <c r="U974" s="1">
        <f>Table13[[#This Row],[Ship Date]]-Table13[[#This Row],[Order Date]]</f>
        <v>2</v>
      </c>
      <c r="V974" s="1" t="str">
        <f>IF(Table13[[#This Row],[Days to Ship]]&lt;=1, "Fast", IF(Table13[[#This Row],[Days to Ship]]&lt;=3, "Meduim", "High"))</f>
        <v>Meduim</v>
      </c>
      <c r="W974" s="1">
        <v>10528</v>
      </c>
      <c r="X974" s="1" t="s">
        <v>22</v>
      </c>
      <c r="Y974" s="1" t="s">
        <v>684</v>
      </c>
      <c r="Z974" s="1" t="s">
        <v>62</v>
      </c>
      <c r="AA974" s="1" t="s">
        <v>2243</v>
      </c>
      <c r="AB974" s="1" t="s">
        <v>73</v>
      </c>
      <c r="AC974" s="1" t="s">
        <v>2234</v>
      </c>
      <c r="AD974" s="1" t="s">
        <v>51</v>
      </c>
      <c r="AE974" s="1" t="s">
        <v>53</v>
      </c>
      <c r="AF974" s="1"/>
      <c r="AK974" s="1"/>
    </row>
    <row r="975" spans="1:37" x14ac:dyDescent="0.35">
      <c r="A975" s="1">
        <v>1735</v>
      </c>
      <c r="B975" s="1" t="str">
        <f>VLOOKUP(Table13[[#This Row],[Customer ID]],'Customer Lookup'!A:B,2,)</f>
        <v>Eric West</v>
      </c>
      <c r="C975" s="1">
        <v>88444</v>
      </c>
      <c r="D975" s="1" t="str">
        <f>_xlfn.XLOOKUP(Table13[[#This Row],[Product Sub-Category]],'Product Lookup'!A:A,'Product Lookup'!B:B)</f>
        <v>Paper</v>
      </c>
      <c r="E975" s="1">
        <v>3</v>
      </c>
      <c r="F975" s="4">
        <v>30.98</v>
      </c>
      <c r="G975" s="4">
        <f>Table13[[#This Row],[Unit Price]]*Table13[[#This Row],[Quantity ordered]]</f>
        <v>92.94</v>
      </c>
      <c r="H975" s="1">
        <v>0.05</v>
      </c>
      <c r="I975" s="5">
        <v>0.05</v>
      </c>
      <c r="J9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5" s="6">
        <f>Table13[[#This Row],[Total Price(Before Discount)]]*Table13[[#This Row],[Discount]]</f>
        <v>4.6470000000000002</v>
      </c>
      <c r="L975" s="6">
        <f>Table13[[#This Row],[Total Price(Before Discount)]]-Table13[[#This Row],[Discount Amount]]</f>
        <v>88.292999999999992</v>
      </c>
      <c r="M975" s="6" t="str">
        <f>IF(Table13[[#This Row],[Total Price(After Discount)]]&gt;=5000, "High Order", "Low order")</f>
        <v>Low order</v>
      </c>
      <c r="N975" s="2">
        <v>42183</v>
      </c>
      <c r="O975" s="2" t="str">
        <f>TEXT(Table13[[#This Row],[Order Date]],"dddd")</f>
        <v>Sunday</v>
      </c>
      <c r="P975" s="2" t="str">
        <f>TEXT(Table13[[#This Row],[Order Date]],"mmmm")</f>
        <v>June</v>
      </c>
      <c r="Q975" s="2" t="str">
        <f>TEXT(Table13[[#This Row],[Order Date]],"yyyy")</f>
        <v>2015</v>
      </c>
      <c r="R975" s="2" t="str">
        <f>TEXT(Table13[[#This Row],[Order Date]], "mmmm yyyy")</f>
        <v>June 2015</v>
      </c>
      <c r="S975" s="2">
        <v>42184</v>
      </c>
      <c r="T975" s="1" t="s">
        <v>21</v>
      </c>
      <c r="U975" s="1">
        <f>Table13[[#This Row],[Ship Date]]-Table13[[#This Row],[Order Date]]</f>
        <v>1</v>
      </c>
      <c r="V975" s="1" t="str">
        <f>IF(Table13[[#This Row],[Days to Ship]]&lt;=1, "Fast", IF(Table13[[#This Row],[Days to Ship]]&lt;=3, "Meduim", "High"))</f>
        <v>Fast</v>
      </c>
      <c r="W975" s="1">
        <v>11550</v>
      </c>
      <c r="X975" s="1" t="s">
        <v>32</v>
      </c>
      <c r="Y975" s="1" t="s">
        <v>685</v>
      </c>
      <c r="Z975" s="1" t="s">
        <v>62</v>
      </c>
      <c r="AA975" s="1" t="s">
        <v>2245</v>
      </c>
      <c r="AB975" s="1" t="s">
        <v>58</v>
      </c>
      <c r="AC975" s="1" t="s">
        <v>83</v>
      </c>
      <c r="AD975" s="1" t="s">
        <v>51</v>
      </c>
      <c r="AE975" s="1" t="s">
        <v>53</v>
      </c>
      <c r="AF975" s="1"/>
      <c r="AK975" s="1"/>
    </row>
    <row r="976" spans="1:37" x14ac:dyDescent="0.35">
      <c r="A976" s="1">
        <v>1737</v>
      </c>
      <c r="B976" s="1" t="str">
        <f>VLOOKUP(Table13[[#This Row],[Customer ID]],'Customer Lookup'!A:B,2,)</f>
        <v>Danielle Myers</v>
      </c>
      <c r="C976" s="1">
        <v>85866</v>
      </c>
      <c r="D976" s="1" t="str">
        <f>_xlfn.XLOOKUP(Table13[[#This Row],[Product Sub-Category]],'Product Lookup'!A:A,'Product Lookup'!B:B)</f>
        <v>Furnishings</v>
      </c>
      <c r="E976" s="1">
        <v>16</v>
      </c>
      <c r="F976" s="4">
        <v>30.93</v>
      </c>
      <c r="G976" s="4">
        <f>Table13[[#This Row],[Unit Price]]*Table13[[#This Row],[Quantity ordered]]</f>
        <v>494.88</v>
      </c>
      <c r="H976" s="1">
        <v>0.05</v>
      </c>
      <c r="I976" s="5">
        <v>0.05</v>
      </c>
      <c r="J9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6" s="6">
        <f>Table13[[#This Row],[Total Price(Before Discount)]]*Table13[[#This Row],[Discount]]</f>
        <v>24.744</v>
      </c>
      <c r="L976" s="6">
        <f>Table13[[#This Row],[Total Price(Before Discount)]]-Table13[[#This Row],[Discount Amount]]</f>
        <v>470.13599999999997</v>
      </c>
      <c r="M976" s="6" t="str">
        <f>IF(Table13[[#This Row],[Total Price(After Discount)]]&gt;=5000, "High Order", "Low order")</f>
        <v>Low order</v>
      </c>
      <c r="N976" s="2">
        <v>42158</v>
      </c>
      <c r="O976" s="2" t="str">
        <f>TEXT(Table13[[#This Row],[Order Date]],"dddd")</f>
        <v>Wednesday</v>
      </c>
      <c r="P976" s="2" t="str">
        <f>TEXT(Table13[[#This Row],[Order Date]],"mmmm")</f>
        <v>June</v>
      </c>
      <c r="Q976" s="2" t="str">
        <f>TEXT(Table13[[#This Row],[Order Date]],"yyyy")</f>
        <v>2015</v>
      </c>
      <c r="R976" s="2" t="str">
        <f>TEXT(Table13[[#This Row],[Order Date]], "mmmm yyyy")</f>
        <v>June 2015</v>
      </c>
      <c r="S976" s="2">
        <v>42160</v>
      </c>
      <c r="T976" s="1" t="s">
        <v>31</v>
      </c>
      <c r="U976" s="1">
        <f>Table13[[#This Row],[Ship Date]]-Table13[[#This Row],[Order Date]]</f>
        <v>2</v>
      </c>
      <c r="V976" s="1" t="str">
        <f>IF(Table13[[#This Row],[Days to Ship]]&lt;=1, "Fast", IF(Table13[[#This Row],[Days to Ship]]&lt;=3, "Meduim", "High"))</f>
        <v>Meduim</v>
      </c>
      <c r="W976" s="1">
        <v>27529</v>
      </c>
      <c r="X976" s="1" t="s">
        <v>32</v>
      </c>
      <c r="Y976" s="1" t="s">
        <v>675</v>
      </c>
      <c r="Z976" s="1" t="s">
        <v>225</v>
      </c>
      <c r="AA976" s="1" t="s">
        <v>2245</v>
      </c>
      <c r="AB976" s="1" t="s">
        <v>34</v>
      </c>
      <c r="AC976" s="1" t="s">
        <v>52</v>
      </c>
      <c r="AD976" s="1" t="s">
        <v>81</v>
      </c>
      <c r="AE976" s="1" t="s">
        <v>44</v>
      </c>
      <c r="AF976" s="1"/>
      <c r="AK976" s="1"/>
    </row>
    <row r="977" spans="1:37" x14ac:dyDescent="0.35">
      <c r="A977" s="1">
        <v>1737</v>
      </c>
      <c r="B977" s="1" t="str">
        <f>VLOOKUP(Table13[[#This Row],[Customer ID]],'Customer Lookup'!A:B,2,)</f>
        <v>Danielle Myers</v>
      </c>
      <c r="C977" s="1">
        <v>85866</v>
      </c>
      <c r="D977" s="1" t="str">
        <f>_xlfn.XLOOKUP(Table13[[#This Row],[Product Sub-Category]],'Product Lookup'!A:A,'Product Lookup'!B:B)</f>
        <v>Pens</v>
      </c>
      <c r="E977" s="1">
        <v>11</v>
      </c>
      <c r="F977" s="4">
        <v>1.68</v>
      </c>
      <c r="G977" s="4">
        <f>Table13[[#This Row],[Unit Price]]*Table13[[#This Row],[Quantity ordered]]</f>
        <v>18.48</v>
      </c>
      <c r="H977" s="1">
        <v>0.05</v>
      </c>
      <c r="I977" s="5">
        <v>0.05</v>
      </c>
      <c r="J9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7" s="6">
        <f>Table13[[#This Row],[Total Price(Before Discount)]]*Table13[[#This Row],[Discount]]</f>
        <v>0.92400000000000004</v>
      </c>
      <c r="L977" s="6">
        <f>Table13[[#This Row],[Total Price(Before Discount)]]-Table13[[#This Row],[Discount Amount]]</f>
        <v>17.556000000000001</v>
      </c>
      <c r="M977" s="6" t="str">
        <f>IF(Table13[[#This Row],[Total Price(After Discount)]]&gt;=5000, "High Order", "Low order")</f>
        <v>Low order</v>
      </c>
      <c r="N977" s="2">
        <v>42158</v>
      </c>
      <c r="O977" s="2" t="str">
        <f>TEXT(Table13[[#This Row],[Order Date]],"dddd")</f>
        <v>Wednesday</v>
      </c>
      <c r="P977" s="2" t="str">
        <f>TEXT(Table13[[#This Row],[Order Date]],"mmmm")</f>
        <v>June</v>
      </c>
      <c r="Q977" s="2" t="str">
        <f>TEXT(Table13[[#This Row],[Order Date]],"yyyy")</f>
        <v>2015</v>
      </c>
      <c r="R977" s="2" t="str">
        <f>TEXT(Table13[[#This Row],[Order Date]], "mmmm yyyy")</f>
        <v>June 2015</v>
      </c>
      <c r="S977" s="2">
        <v>42160</v>
      </c>
      <c r="T977" s="1" t="s">
        <v>31</v>
      </c>
      <c r="U977" s="1">
        <f>Table13[[#This Row],[Ship Date]]-Table13[[#This Row],[Order Date]]</f>
        <v>2</v>
      </c>
      <c r="V977" s="1" t="str">
        <f>IF(Table13[[#This Row],[Days to Ship]]&lt;=1, "Fast", IF(Table13[[#This Row],[Days to Ship]]&lt;=3, "Meduim", "High"))</f>
        <v>Meduim</v>
      </c>
      <c r="W977" s="1">
        <v>27529</v>
      </c>
      <c r="X977" s="1" t="s">
        <v>22</v>
      </c>
      <c r="Y977" s="1" t="s">
        <v>675</v>
      </c>
      <c r="Z977" s="1" t="s">
        <v>225</v>
      </c>
      <c r="AA977" s="1" t="s">
        <v>2245</v>
      </c>
      <c r="AB977" s="1" t="s">
        <v>58</v>
      </c>
      <c r="AC977" s="1" t="s">
        <v>25</v>
      </c>
      <c r="AD977" s="1" t="s">
        <v>81</v>
      </c>
      <c r="AE977" s="1" t="s">
        <v>26</v>
      </c>
      <c r="AF977" s="1"/>
      <c r="AK977" s="1"/>
    </row>
    <row r="978" spans="1:37" x14ac:dyDescent="0.35">
      <c r="A978" s="1">
        <v>1738</v>
      </c>
      <c r="B978" s="1" t="str">
        <f>VLOOKUP(Table13[[#This Row],[Customer ID]],'Customer Lookup'!A:B,2,)</f>
        <v>Dean Solomon</v>
      </c>
      <c r="C978" s="1">
        <v>85865</v>
      </c>
      <c r="D978" s="1" t="str">
        <f>_xlfn.XLOOKUP(Table13[[#This Row],[Product Sub-Category]],'Product Lookup'!A:A,'Product Lookup'!B:B)</f>
        <v>Telephones</v>
      </c>
      <c r="E978" s="1">
        <v>10</v>
      </c>
      <c r="F978" s="4">
        <v>175.99</v>
      </c>
      <c r="G978" s="4">
        <f>Table13[[#This Row],[Unit Price]]*Table13[[#This Row],[Quantity ordered]]</f>
        <v>1759.9</v>
      </c>
      <c r="H978" s="1">
        <v>0.1</v>
      </c>
      <c r="I978" s="5">
        <v>0.1</v>
      </c>
      <c r="J9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78" s="6">
        <f>Table13[[#This Row],[Total Price(Before Discount)]]*Table13[[#This Row],[Discount]]</f>
        <v>175.99</v>
      </c>
      <c r="L978" s="6">
        <f>Table13[[#This Row],[Total Price(Before Discount)]]-Table13[[#This Row],[Discount Amount]]</f>
        <v>1583.91</v>
      </c>
      <c r="M978" s="6" t="str">
        <f>IF(Table13[[#This Row],[Total Price(After Discount)]]&gt;=5000, "High Order", "Low order")</f>
        <v>Low order</v>
      </c>
      <c r="N978" s="2">
        <v>42091</v>
      </c>
      <c r="O978" s="2" t="str">
        <f>TEXT(Table13[[#This Row],[Order Date]],"dddd")</f>
        <v>Saturday</v>
      </c>
      <c r="P978" s="2" t="str">
        <f>TEXT(Table13[[#This Row],[Order Date]],"mmmm")</f>
        <v>March</v>
      </c>
      <c r="Q978" s="2" t="str">
        <f>TEXT(Table13[[#This Row],[Order Date]],"yyyy")</f>
        <v>2015</v>
      </c>
      <c r="R978" s="2" t="str">
        <f>TEXT(Table13[[#This Row],[Order Date]], "mmmm yyyy")</f>
        <v>March 2015</v>
      </c>
      <c r="S978" s="2">
        <v>42091</v>
      </c>
      <c r="T978" s="1" t="s">
        <v>50</v>
      </c>
      <c r="U978" s="1">
        <f>Table13[[#This Row],[Ship Date]]-Table13[[#This Row],[Order Date]]</f>
        <v>0</v>
      </c>
      <c r="V978" s="1" t="str">
        <f>IF(Table13[[#This Row],[Days to Ship]]&lt;=1, "Fast", IF(Table13[[#This Row],[Days to Ship]]&lt;=3, "Meduim", "High"))</f>
        <v>Fast</v>
      </c>
      <c r="W978" s="1">
        <v>28052</v>
      </c>
      <c r="X978" s="1" t="s">
        <v>32</v>
      </c>
      <c r="Y978" s="1" t="s">
        <v>686</v>
      </c>
      <c r="Z978" s="1" t="s">
        <v>225</v>
      </c>
      <c r="AA978" s="1" t="s">
        <v>2245</v>
      </c>
      <c r="AB978" s="1" t="s">
        <v>73</v>
      </c>
      <c r="AC978" s="1" t="s">
        <v>2234</v>
      </c>
      <c r="AD978" s="1" t="s">
        <v>81</v>
      </c>
      <c r="AE978" s="1" t="s">
        <v>53</v>
      </c>
      <c r="AF978" s="1"/>
      <c r="AK978" s="1"/>
    </row>
    <row r="979" spans="1:37" x14ac:dyDescent="0.35">
      <c r="A979" s="1">
        <v>1738</v>
      </c>
      <c r="B979" s="1" t="str">
        <f>VLOOKUP(Table13[[#This Row],[Customer ID]],'Customer Lookup'!A:B,2,)</f>
        <v>Dean Solomon</v>
      </c>
      <c r="C979" s="1">
        <v>85868</v>
      </c>
      <c r="D979" s="1" t="str">
        <f>_xlfn.XLOOKUP(Table13[[#This Row],[Product Sub-Category]],'Product Lookup'!A:A,'Product Lookup'!B:B)</f>
        <v>Paper</v>
      </c>
      <c r="E979" s="1">
        <v>11</v>
      </c>
      <c r="F979" s="4">
        <v>35.44</v>
      </c>
      <c r="G979" s="4">
        <f>Table13[[#This Row],[Unit Price]]*Table13[[#This Row],[Quantity ordered]]</f>
        <v>389.84</v>
      </c>
      <c r="H979" s="1">
        <v>0.05</v>
      </c>
      <c r="I979" s="5">
        <v>0.05</v>
      </c>
      <c r="J9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9" s="6">
        <f>Table13[[#This Row],[Total Price(Before Discount)]]*Table13[[#This Row],[Discount]]</f>
        <v>19.492000000000001</v>
      </c>
      <c r="L979" s="6">
        <f>Table13[[#This Row],[Total Price(Before Discount)]]-Table13[[#This Row],[Discount Amount]]</f>
        <v>370.34799999999996</v>
      </c>
      <c r="M979" s="6" t="str">
        <f>IF(Table13[[#This Row],[Total Price(After Discount)]]&gt;=5000, "High Order", "Low order")</f>
        <v>Low order</v>
      </c>
      <c r="N979" s="2">
        <v>42169</v>
      </c>
      <c r="O979" s="2" t="str">
        <f>TEXT(Table13[[#This Row],[Order Date]],"dddd")</f>
        <v>Sunday</v>
      </c>
      <c r="P979" s="2" t="str">
        <f>TEXT(Table13[[#This Row],[Order Date]],"mmmm")</f>
        <v>June</v>
      </c>
      <c r="Q979" s="2" t="str">
        <f>TEXT(Table13[[#This Row],[Order Date]],"yyyy")</f>
        <v>2015</v>
      </c>
      <c r="R979" s="2" t="str">
        <f>TEXT(Table13[[#This Row],[Order Date]], "mmmm yyyy")</f>
        <v>June 2015</v>
      </c>
      <c r="S979" s="2">
        <v>42176</v>
      </c>
      <c r="T979" s="1" t="s">
        <v>98</v>
      </c>
      <c r="U979" s="1">
        <f>Table13[[#This Row],[Ship Date]]-Table13[[#This Row],[Order Date]]</f>
        <v>7</v>
      </c>
      <c r="V979" s="1" t="str">
        <f>IF(Table13[[#This Row],[Days to Ship]]&lt;=1, "Fast", IF(Table13[[#This Row],[Days to Ship]]&lt;=3, "Meduim", "High"))</f>
        <v>High</v>
      </c>
      <c r="W979" s="1">
        <v>28052</v>
      </c>
      <c r="X979" s="1" t="s">
        <v>32</v>
      </c>
      <c r="Y979" s="1" t="s">
        <v>686</v>
      </c>
      <c r="Z979" s="1" t="s">
        <v>225</v>
      </c>
      <c r="AA979" s="1" t="s">
        <v>2245</v>
      </c>
      <c r="AB979" s="1" t="s">
        <v>58</v>
      </c>
      <c r="AC979" s="1" t="s">
        <v>83</v>
      </c>
      <c r="AD979" s="1" t="s">
        <v>81</v>
      </c>
      <c r="AE979" s="1" t="s">
        <v>53</v>
      </c>
      <c r="AF979" s="1"/>
      <c r="AK979" s="1"/>
    </row>
    <row r="980" spans="1:37" x14ac:dyDescent="0.35">
      <c r="A980" s="1">
        <v>1739</v>
      </c>
      <c r="B980" s="1" t="str">
        <f>VLOOKUP(Table13[[#This Row],[Customer ID]],'Customer Lookup'!A:B,2,)</f>
        <v>Edna Pierce</v>
      </c>
      <c r="C980" s="1">
        <v>85867</v>
      </c>
      <c r="D980" s="1" t="str">
        <f>_xlfn.XLOOKUP(Table13[[#This Row],[Product Sub-Category]],'Product Lookup'!A:A,'Product Lookup'!B:B)</f>
        <v>Tables</v>
      </c>
      <c r="E980" s="1">
        <v>17</v>
      </c>
      <c r="F980" s="4">
        <v>349.45</v>
      </c>
      <c r="G980" s="4">
        <f>Table13[[#This Row],[Unit Price]]*Table13[[#This Row],[Quantity ordered]]</f>
        <v>5940.65</v>
      </c>
      <c r="H980" s="1">
        <v>0.1</v>
      </c>
      <c r="I980" s="5">
        <v>0.1</v>
      </c>
      <c r="J9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80" s="6">
        <f>Table13[[#This Row],[Total Price(Before Discount)]]*Table13[[#This Row],[Discount]]</f>
        <v>594.06499999999994</v>
      </c>
      <c r="L980" s="6">
        <f>Table13[[#This Row],[Total Price(Before Discount)]]-Table13[[#This Row],[Discount Amount]]</f>
        <v>5346.585</v>
      </c>
      <c r="M980" s="6" t="str">
        <f>IF(Table13[[#This Row],[Total Price(After Discount)]]&gt;=5000, "High Order", "Low order")</f>
        <v>High Order</v>
      </c>
      <c r="N980" s="2">
        <v>42127</v>
      </c>
      <c r="O980" s="2" t="str">
        <f>TEXT(Table13[[#This Row],[Order Date]],"dddd")</f>
        <v>Sunday</v>
      </c>
      <c r="P980" s="2" t="str">
        <f>TEXT(Table13[[#This Row],[Order Date]],"mmmm")</f>
        <v>May</v>
      </c>
      <c r="Q980" s="2" t="str">
        <f>TEXT(Table13[[#This Row],[Order Date]],"yyyy")</f>
        <v>2015</v>
      </c>
      <c r="R980" s="2" t="str">
        <f>TEXT(Table13[[#This Row],[Order Date]], "mmmm yyyy")</f>
        <v>May 2015</v>
      </c>
      <c r="S980" s="2">
        <v>42128</v>
      </c>
      <c r="T980" s="1" t="s">
        <v>21</v>
      </c>
      <c r="U980" s="1">
        <f>Table13[[#This Row],[Ship Date]]-Table13[[#This Row],[Order Date]]</f>
        <v>1</v>
      </c>
      <c r="V980" s="1" t="str">
        <f>IF(Table13[[#This Row],[Days to Ship]]&lt;=1, "Fast", IF(Table13[[#This Row],[Days to Ship]]&lt;=3, "Meduim", "High"))</f>
        <v>Fast</v>
      </c>
      <c r="W980" s="1">
        <v>27534</v>
      </c>
      <c r="X980" s="1" t="s">
        <v>22</v>
      </c>
      <c r="Y980" s="1" t="s">
        <v>687</v>
      </c>
      <c r="Z980" s="1" t="s">
        <v>225</v>
      </c>
      <c r="AA980" s="1" t="s">
        <v>2244</v>
      </c>
      <c r="AB980" s="1" t="s">
        <v>34</v>
      </c>
      <c r="AC980" s="1" t="s">
        <v>123</v>
      </c>
      <c r="AD980" s="1" t="s">
        <v>81</v>
      </c>
      <c r="AE980" s="1" t="s">
        <v>36</v>
      </c>
      <c r="AF980" s="1"/>
      <c r="AK980" s="1"/>
    </row>
    <row r="981" spans="1:37" x14ac:dyDescent="0.35">
      <c r="A981" s="1">
        <v>1743</v>
      </c>
      <c r="B981" s="1" t="str">
        <f>VLOOKUP(Table13[[#This Row],[Customer ID]],'Customer Lookup'!A:B,2,)</f>
        <v>Paige Jacobs</v>
      </c>
      <c r="C981" s="1">
        <v>91025</v>
      </c>
      <c r="D981" s="1" t="str">
        <f>_xlfn.XLOOKUP(Table13[[#This Row],[Product Sub-Category]],'Product Lookup'!A:A,'Product Lookup'!B:B)</f>
        <v>Telephones</v>
      </c>
      <c r="E981" s="1">
        <v>1</v>
      </c>
      <c r="F981" s="4">
        <v>55.99</v>
      </c>
      <c r="G981" s="4">
        <f>Table13[[#This Row],[Unit Price]]*Table13[[#This Row],[Quantity ordered]]</f>
        <v>55.99</v>
      </c>
      <c r="H981" s="1">
        <v>0.05</v>
      </c>
      <c r="I981" s="5">
        <v>0.05</v>
      </c>
      <c r="J9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1" s="6">
        <f>Table13[[#This Row],[Total Price(Before Discount)]]*Table13[[#This Row],[Discount]]</f>
        <v>2.7995000000000001</v>
      </c>
      <c r="L981" s="6">
        <f>Table13[[#This Row],[Total Price(Before Discount)]]-Table13[[#This Row],[Discount Amount]]</f>
        <v>53.1905</v>
      </c>
      <c r="M981" s="6" t="str">
        <f>IF(Table13[[#This Row],[Total Price(After Discount)]]&gt;=5000, "High Order", "Low order")</f>
        <v>Low order</v>
      </c>
      <c r="N981" s="2">
        <v>42047</v>
      </c>
      <c r="O981" s="2" t="str">
        <f>TEXT(Table13[[#This Row],[Order Date]],"dddd")</f>
        <v>Thursday</v>
      </c>
      <c r="P981" s="2" t="str">
        <f>TEXT(Table13[[#This Row],[Order Date]],"mmmm")</f>
        <v>February</v>
      </c>
      <c r="Q981" s="2" t="str">
        <f>TEXT(Table13[[#This Row],[Order Date]],"yyyy")</f>
        <v>2015</v>
      </c>
      <c r="R981" s="2" t="str">
        <f>TEXT(Table13[[#This Row],[Order Date]], "mmmm yyyy")</f>
        <v>February 2015</v>
      </c>
      <c r="S981" s="2">
        <v>42049</v>
      </c>
      <c r="T981" s="1" t="s">
        <v>50</v>
      </c>
      <c r="U981" s="1">
        <f>Table13[[#This Row],[Ship Date]]-Table13[[#This Row],[Order Date]]</f>
        <v>2</v>
      </c>
      <c r="V981" s="1" t="str">
        <f>IF(Table13[[#This Row],[Days to Ship]]&lt;=1, "Fast", IF(Table13[[#This Row],[Days to Ship]]&lt;=3, "Meduim", "High"))</f>
        <v>Meduim</v>
      </c>
      <c r="W981" s="1">
        <v>77546</v>
      </c>
      <c r="X981" s="1" t="s">
        <v>32</v>
      </c>
      <c r="Y981" s="1" t="s">
        <v>653</v>
      </c>
      <c r="Z981" s="1" t="s">
        <v>112</v>
      </c>
      <c r="AA981" s="1" t="s">
        <v>2245</v>
      </c>
      <c r="AB981" s="1" t="s">
        <v>73</v>
      </c>
      <c r="AC981" s="1" t="s">
        <v>2234</v>
      </c>
      <c r="AD981" s="1" t="s">
        <v>104</v>
      </c>
      <c r="AE981" s="1" t="s">
        <v>44</v>
      </c>
      <c r="AF981" s="1"/>
      <c r="AK981" s="1"/>
    </row>
    <row r="982" spans="1:37" x14ac:dyDescent="0.35">
      <c r="A982" s="1">
        <v>1745</v>
      </c>
      <c r="B982" s="1" t="str">
        <f>VLOOKUP(Table13[[#This Row],[Customer ID]],'Customer Lookup'!A:B,2,)</f>
        <v>Herbert Holden</v>
      </c>
      <c r="C982" s="1">
        <v>18561</v>
      </c>
      <c r="D982" s="1" t="str">
        <f>_xlfn.XLOOKUP(Table13[[#This Row],[Product Sub-Category]],'Product Lookup'!A:A,'Product Lookup'!B:B)</f>
        <v>Labels</v>
      </c>
      <c r="E982" s="1">
        <v>9</v>
      </c>
      <c r="F982" s="4">
        <v>4.13</v>
      </c>
      <c r="G982" s="4">
        <f>Table13[[#This Row],[Unit Price]]*Table13[[#This Row],[Quantity ordered]]</f>
        <v>37.17</v>
      </c>
      <c r="H982" s="1">
        <v>0.05</v>
      </c>
      <c r="I982" s="5">
        <v>0.05</v>
      </c>
      <c r="J9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2" s="6">
        <f>Table13[[#This Row],[Total Price(Before Discount)]]*Table13[[#This Row],[Discount]]</f>
        <v>1.8585000000000003</v>
      </c>
      <c r="L982" s="6">
        <f>Table13[[#This Row],[Total Price(Before Discount)]]-Table13[[#This Row],[Discount Amount]]</f>
        <v>35.311500000000002</v>
      </c>
      <c r="M982" s="6" t="str">
        <f>IF(Table13[[#This Row],[Total Price(After Discount)]]&gt;=5000, "High Order", "Low order")</f>
        <v>Low order</v>
      </c>
      <c r="N982" s="2">
        <v>42013</v>
      </c>
      <c r="O982" s="2" t="str">
        <f>TEXT(Table13[[#This Row],[Order Date]],"dddd")</f>
        <v>Friday</v>
      </c>
      <c r="P982" s="2" t="str">
        <f>TEXT(Table13[[#This Row],[Order Date]],"mmmm")</f>
        <v>January</v>
      </c>
      <c r="Q982" s="2" t="str">
        <f>TEXT(Table13[[#This Row],[Order Date]],"yyyy")</f>
        <v>2015</v>
      </c>
      <c r="R982" s="2" t="str">
        <f>TEXT(Table13[[#This Row],[Order Date]], "mmmm yyyy")</f>
        <v>January 2015</v>
      </c>
      <c r="S982" s="2">
        <v>42014</v>
      </c>
      <c r="T982" s="1" t="s">
        <v>31</v>
      </c>
      <c r="U982" s="1">
        <f>Table13[[#This Row],[Ship Date]]-Table13[[#This Row],[Order Date]]</f>
        <v>1</v>
      </c>
      <c r="V982" s="1" t="str">
        <f>IF(Table13[[#This Row],[Days to Ship]]&lt;=1, "Fast", IF(Table13[[#This Row],[Days to Ship]]&lt;=3, "Meduim", "High"))</f>
        <v>Fast</v>
      </c>
      <c r="W982" s="1">
        <v>30305</v>
      </c>
      <c r="X982" s="1" t="s">
        <v>32</v>
      </c>
      <c r="Y982" s="1" t="s">
        <v>337</v>
      </c>
      <c r="Z982" s="1" t="s">
        <v>254</v>
      </c>
      <c r="AA982" s="1" t="s">
        <v>2245</v>
      </c>
      <c r="AB982" s="1" t="s">
        <v>58</v>
      </c>
      <c r="AC982" s="1" t="s">
        <v>116</v>
      </c>
      <c r="AD982" s="1" t="s">
        <v>42</v>
      </c>
      <c r="AE982" s="1" t="s">
        <v>53</v>
      </c>
      <c r="AF982" s="1"/>
      <c r="AK982" s="1"/>
    </row>
    <row r="983" spans="1:37" x14ac:dyDescent="0.35">
      <c r="A983" s="1">
        <v>1745</v>
      </c>
      <c r="B983" s="1" t="str">
        <f>VLOOKUP(Table13[[#This Row],[Customer ID]],'Customer Lookup'!A:B,2,)</f>
        <v>Herbert Holden</v>
      </c>
      <c r="C983" s="1">
        <v>13408</v>
      </c>
      <c r="D983" s="1" t="str">
        <f>_xlfn.XLOOKUP(Table13[[#This Row],[Product Sub-Category]],'Product Lookup'!A:A,'Product Lookup'!B:B)</f>
        <v>Furnishings</v>
      </c>
      <c r="E983" s="1">
        <v>4</v>
      </c>
      <c r="F983" s="4">
        <v>60.65</v>
      </c>
      <c r="G983" s="4">
        <f>Table13[[#This Row],[Unit Price]]*Table13[[#This Row],[Quantity ordered]]</f>
        <v>242.6</v>
      </c>
      <c r="H983" s="1">
        <v>0.05</v>
      </c>
      <c r="I983" s="5">
        <v>0.05</v>
      </c>
      <c r="J9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3" s="6">
        <f>Table13[[#This Row],[Total Price(Before Discount)]]*Table13[[#This Row],[Discount]]</f>
        <v>12.13</v>
      </c>
      <c r="L983" s="6">
        <f>Table13[[#This Row],[Total Price(Before Discount)]]-Table13[[#This Row],[Discount Amount]]</f>
        <v>230.47</v>
      </c>
      <c r="M983" s="6" t="str">
        <f>IF(Table13[[#This Row],[Total Price(After Discount)]]&gt;=5000, "High Order", "Low order")</f>
        <v>Low order</v>
      </c>
      <c r="N983" s="2">
        <v>42049</v>
      </c>
      <c r="O983" s="2" t="str">
        <f>TEXT(Table13[[#This Row],[Order Date]],"dddd")</f>
        <v>Saturday</v>
      </c>
      <c r="P983" s="2" t="str">
        <f>TEXT(Table13[[#This Row],[Order Date]],"mmmm")</f>
        <v>February</v>
      </c>
      <c r="Q983" s="2" t="str">
        <f>TEXT(Table13[[#This Row],[Order Date]],"yyyy")</f>
        <v>2015</v>
      </c>
      <c r="R983" s="2" t="str">
        <f>TEXT(Table13[[#This Row],[Order Date]], "mmmm yyyy")</f>
        <v>February 2015</v>
      </c>
      <c r="S983" s="2">
        <v>42051</v>
      </c>
      <c r="T983" s="1" t="s">
        <v>98</v>
      </c>
      <c r="U983" s="1">
        <f>Table13[[#This Row],[Ship Date]]-Table13[[#This Row],[Order Date]]</f>
        <v>2</v>
      </c>
      <c r="V983" s="1" t="str">
        <f>IF(Table13[[#This Row],[Days to Ship]]&lt;=1, "Fast", IF(Table13[[#This Row],[Days to Ship]]&lt;=3, "Meduim", "High"))</f>
        <v>Meduim</v>
      </c>
      <c r="W983" s="1">
        <v>30305</v>
      </c>
      <c r="X983" s="1" t="s">
        <v>32</v>
      </c>
      <c r="Y983" s="1" t="s">
        <v>337</v>
      </c>
      <c r="Z983" s="1" t="s">
        <v>254</v>
      </c>
      <c r="AA983" s="1" t="s">
        <v>2245</v>
      </c>
      <c r="AB983" s="1" t="s">
        <v>34</v>
      </c>
      <c r="AC983" s="1" t="s">
        <v>52</v>
      </c>
      <c r="AD983" s="1" t="s">
        <v>42</v>
      </c>
      <c r="AE983" s="1" t="s">
        <v>75</v>
      </c>
      <c r="AF983" s="1"/>
      <c r="AK983" s="1"/>
    </row>
    <row r="984" spans="1:37" x14ac:dyDescent="0.35">
      <c r="A984" s="1">
        <v>1745</v>
      </c>
      <c r="B984" s="1" t="str">
        <f>VLOOKUP(Table13[[#This Row],[Customer ID]],'Customer Lookup'!A:B,2,)</f>
        <v>Herbert Holden</v>
      </c>
      <c r="C984" s="1">
        <v>12224</v>
      </c>
      <c r="D984" s="1" t="str">
        <f>_xlfn.XLOOKUP(Table13[[#This Row],[Product Sub-Category]],'Product Lookup'!A:A,'Product Lookup'!B:B)</f>
        <v>Tables</v>
      </c>
      <c r="E984" s="1">
        <v>4</v>
      </c>
      <c r="F984" s="4">
        <v>124.49</v>
      </c>
      <c r="G984" s="4">
        <f>Table13[[#This Row],[Unit Price]]*Table13[[#This Row],[Quantity ordered]]</f>
        <v>497.96</v>
      </c>
      <c r="H984" s="1">
        <v>0.1</v>
      </c>
      <c r="I984" s="5">
        <v>0.1</v>
      </c>
      <c r="J9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84" s="6">
        <f>Table13[[#This Row],[Total Price(Before Discount)]]*Table13[[#This Row],[Discount]]</f>
        <v>49.795999999999999</v>
      </c>
      <c r="L984" s="6">
        <f>Table13[[#This Row],[Total Price(Before Discount)]]-Table13[[#This Row],[Discount Amount]]</f>
        <v>448.16399999999999</v>
      </c>
      <c r="M984" s="6" t="str">
        <f>IF(Table13[[#This Row],[Total Price(After Discount)]]&gt;=5000, "High Order", "Low order")</f>
        <v>Low order</v>
      </c>
      <c r="N984" s="2">
        <v>42167</v>
      </c>
      <c r="O984" s="2" t="str">
        <f>TEXT(Table13[[#This Row],[Order Date]],"dddd")</f>
        <v>Friday</v>
      </c>
      <c r="P984" s="2" t="str">
        <f>TEXT(Table13[[#This Row],[Order Date]],"mmmm")</f>
        <v>June</v>
      </c>
      <c r="Q984" s="2" t="str">
        <f>TEXT(Table13[[#This Row],[Order Date]],"yyyy")</f>
        <v>2015</v>
      </c>
      <c r="R984" s="2" t="str">
        <f>TEXT(Table13[[#This Row],[Order Date]], "mmmm yyyy")</f>
        <v>June 2015</v>
      </c>
      <c r="S984" s="2">
        <v>42169</v>
      </c>
      <c r="T984" s="1" t="s">
        <v>21</v>
      </c>
      <c r="U984" s="1">
        <f>Table13[[#This Row],[Ship Date]]-Table13[[#This Row],[Order Date]]</f>
        <v>2</v>
      </c>
      <c r="V984" s="1" t="str">
        <f>IF(Table13[[#This Row],[Days to Ship]]&lt;=1, "Fast", IF(Table13[[#This Row],[Days to Ship]]&lt;=3, "Meduim", "High"))</f>
        <v>Meduim</v>
      </c>
      <c r="W984" s="1">
        <v>30305</v>
      </c>
      <c r="X984" s="1" t="s">
        <v>22</v>
      </c>
      <c r="Y984" s="1" t="s">
        <v>337</v>
      </c>
      <c r="Z984" s="1" t="s">
        <v>254</v>
      </c>
      <c r="AA984" s="1" t="s">
        <v>2245</v>
      </c>
      <c r="AB984" s="1" t="s">
        <v>34</v>
      </c>
      <c r="AC984" s="1" t="s">
        <v>123</v>
      </c>
      <c r="AD984" s="1" t="s">
        <v>104</v>
      </c>
      <c r="AE984" s="1" t="s">
        <v>108</v>
      </c>
      <c r="AF984" s="1"/>
      <c r="AK984" s="1"/>
    </row>
    <row r="985" spans="1:37" x14ac:dyDescent="0.35">
      <c r="A985" s="1">
        <v>1745</v>
      </c>
      <c r="B985" s="1" t="str">
        <f>VLOOKUP(Table13[[#This Row],[Customer ID]],'Customer Lookup'!A:B,2,)</f>
        <v>Herbert Holden</v>
      </c>
      <c r="C985" s="1">
        <v>12224</v>
      </c>
      <c r="D985" s="1" t="str">
        <f>_xlfn.XLOOKUP(Table13[[#This Row],[Product Sub-Category]],'Product Lookup'!A:A,'Product Lookup'!B:B)</f>
        <v>Telephones</v>
      </c>
      <c r="E985" s="1">
        <v>54</v>
      </c>
      <c r="F985" s="4">
        <v>35.99</v>
      </c>
      <c r="G985" s="4">
        <f>Table13[[#This Row],[Unit Price]]*Table13[[#This Row],[Quantity ordered]]</f>
        <v>1943.46</v>
      </c>
      <c r="H985" s="1">
        <v>0.05</v>
      </c>
      <c r="I985" s="5">
        <v>0.05</v>
      </c>
      <c r="J9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5" s="6">
        <f>Table13[[#This Row],[Total Price(Before Discount)]]*Table13[[#This Row],[Discount]]</f>
        <v>97.173000000000002</v>
      </c>
      <c r="L985" s="6">
        <f>Table13[[#This Row],[Total Price(Before Discount)]]-Table13[[#This Row],[Discount Amount]]</f>
        <v>1846.287</v>
      </c>
      <c r="M985" s="6" t="str">
        <f>IF(Table13[[#This Row],[Total Price(After Discount)]]&gt;=5000, "High Order", "Low order")</f>
        <v>Low order</v>
      </c>
      <c r="N985" s="2">
        <v>42167</v>
      </c>
      <c r="O985" s="2" t="str">
        <f>TEXT(Table13[[#This Row],[Order Date]],"dddd")</f>
        <v>Friday</v>
      </c>
      <c r="P985" s="2" t="str">
        <f>TEXT(Table13[[#This Row],[Order Date]],"mmmm")</f>
        <v>June</v>
      </c>
      <c r="Q985" s="2" t="str">
        <f>TEXT(Table13[[#This Row],[Order Date]],"yyyy")</f>
        <v>2015</v>
      </c>
      <c r="R985" s="2" t="str">
        <f>TEXT(Table13[[#This Row],[Order Date]], "mmmm yyyy")</f>
        <v>June 2015</v>
      </c>
      <c r="S985" s="2">
        <v>42167</v>
      </c>
      <c r="T985" s="1" t="s">
        <v>21</v>
      </c>
      <c r="U985" s="1">
        <f>Table13[[#This Row],[Ship Date]]-Table13[[#This Row],[Order Date]]</f>
        <v>0</v>
      </c>
      <c r="V985" s="1" t="str">
        <f>IF(Table13[[#This Row],[Days to Ship]]&lt;=1, "Fast", IF(Table13[[#This Row],[Days to Ship]]&lt;=3, "Meduim", "High"))</f>
        <v>Fast</v>
      </c>
      <c r="W985" s="1">
        <v>30305</v>
      </c>
      <c r="X985" s="1" t="s">
        <v>32</v>
      </c>
      <c r="Y985" s="1" t="s">
        <v>337</v>
      </c>
      <c r="Z985" s="1" t="s">
        <v>254</v>
      </c>
      <c r="AA985" s="1" t="s">
        <v>2244</v>
      </c>
      <c r="AB985" s="1" t="s">
        <v>73</v>
      </c>
      <c r="AC985" s="1" t="s">
        <v>2234</v>
      </c>
      <c r="AD985" s="1" t="s">
        <v>104</v>
      </c>
      <c r="AE985" s="1" t="s">
        <v>26</v>
      </c>
      <c r="AF985" s="1"/>
      <c r="AK985" s="1"/>
    </row>
    <row r="986" spans="1:37" x14ac:dyDescent="0.35">
      <c r="A986" s="1">
        <v>1748</v>
      </c>
      <c r="B986" s="1" t="str">
        <f>VLOOKUP(Table13[[#This Row],[Customer ID]],'Customer Lookup'!A:B,2,)</f>
        <v>Helen Simpson</v>
      </c>
      <c r="C986" s="1">
        <v>87245</v>
      </c>
      <c r="D986" s="1" t="str">
        <f>_xlfn.XLOOKUP(Table13[[#This Row],[Product Sub-Category]],'Product Lookup'!A:A,'Product Lookup'!B:B)</f>
        <v>Tables</v>
      </c>
      <c r="E986" s="1">
        <v>1</v>
      </c>
      <c r="F986" s="4">
        <v>124.49</v>
      </c>
      <c r="G986" s="4">
        <f>Table13[[#This Row],[Unit Price]]*Table13[[#This Row],[Quantity ordered]]</f>
        <v>124.49</v>
      </c>
      <c r="H986" s="1">
        <v>0.1</v>
      </c>
      <c r="I986" s="5">
        <v>0.1</v>
      </c>
      <c r="J9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86" s="6">
        <f>Table13[[#This Row],[Total Price(Before Discount)]]*Table13[[#This Row],[Discount]]</f>
        <v>12.449</v>
      </c>
      <c r="L986" s="6">
        <f>Table13[[#This Row],[Total Price(Before Discount)]]-Table13[[#This Row],[Discount Amount]]</f>
        <v>112.041</v>
      </c>
      <c r="M986" s="6" t="str">
        <f>IF(Table13[[#This Row],[Total Price(After Discount)]]&gt;=5000, "High Order", "Low order")</f>
        <v>Low order</v>
      </c>
      <c r="N986" s="2">
        <v>42167</v>
      </c>
      <c r="O986" s="2" t="str">
        <f>TEXT(Table13[[#This Row],[Order Date]],"dddd")</f>
        <v>Friday</v>
      </c>
      <c r="P986" s="2" t="str">
        <f>TEXT(Table13[[#This Row],[Order Date]],"mmmm")</f>
        <v>June</v>
      </c>
      <c r="Q986" s="2" t="str">
        <f>TEXT(Table13[[#This Row],[Order Date]],"yyyy")</f>
        <v>2015</v>
      </c>
      <c r="R986" s="2" t="str">
        <f>TEXT(Table13[[#This Row],[Order Date]], "mmmm yyyy")</f>
        <v>June 2015</v>
      </c>
      <c r="S986" s="2">
        <v>42169</v>
      </c>
      <c r="T986" s="1" t="s">
        <v>21</v>
      </c>
      <c r="U986" s="1">
        <f>Table13[[#This Row],[Ship Date]]-Table13[[#This Row],[Order Date]]</f>
        <v>2</v>
      </c>
      <c r="V986" s="1" t="str">
        <f>IF(Table13[[#This Row],[Days to Ship]]&lt;=1, "Fast", IF(Table13[[#This Row],[Days to Ship]]&lt;=3, "Meduim", "High"))</f>
        <v>Meduim</v>
      </c>
      <c r="W986" s="1">
        <v>73703</v>
      </c>
      <c r="X986" s="1" t="s">
        <v>22</v>
      </c>
      <c r="Y986" s="1" t="s">
        <v>688</v>
      </c>
      <c r="Z986" s="1" t="s">
        <v>217</v>
      </c>
      <c r="AA986" s="1" t="s">
        <v>2244</v>
      </c>
      <c r="AB986" s="1" t="s">
        <v>34</v>
      </c>
      <c r="AC986" s="1" t="s">
        <v>123</v>
      </c>
      <c r="AD986" s="1" t="s">
        <v>104</v>
      </c>
      <c r="AE986" s="1" t="s">
        <v>108</v>
      </c>
      <c r="AF986" s="1"/>
      <c r="AK986" s="1"/>
    </row>
    <row r="987" spans="1:37" x14ac:dyDescent="0.35">
      <c r="A987" s="1">
        <v>1749</v>
      </c>
      <c r="B987" s="1" t="str">
        <f>VLOOKUP(Table13[[#This Row],[Customer ID]],'Customer Lookup'!A:B,2,)</f>
        <v>Sherri P Stephens</v>
      </c>
      <c r="C987" s="1">
        <v>87243</v>
      </c>
      <c r="D987" s="1" t="str">
        <f>_xlfn.XLOOKUP(Table13[[#This Row],[Product Sub-Category]],'Product Lookup'!A:A,'Product Lookup'!B:B)</f>
        <v>Labels</v>
      </c>
      <c r="E987" s="1">
        <v>2</v>
      </c>
      <c r="F987" s="4">
        <v>4.13</v>
      </c>
      <c r="G987" s="4">
        <f>Table13[[#This Row],[Unit Price]]*Table13[[#This Row],[Quantity ordered]]</f>
        <v>8.26</v>
      </c>
      <c r="H987" s="1">
        <v>0.05</v>
      </c>
      <c r="I987" s="5">
        <v>0.05</v>
      </c>
      <c r="J9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7" s="6">
        <f>Table13[[#This Row],[Total Price(Before Discount)]]*Table13[[#This Row],[Discount]]</f>
        <v>0.41300000000000003</v>
      </c>
      <c r="L987" s="6">
        <f>Table13[[#This Row],[Total Price(Before Discount)]]-Table13[[#This Row],[Discount Amount]]</f>
        <v>7.8469999999999995</v>
      </c>
      <c r="M987" s="6" t="str">
        <f>IF(Table13[[#This Row],[Total Price(After Discount)]]&gt;=5000, "High Order", "Low order")</f>
        <v>Low order</v>
      </c>
      <c r="N987" s="2">
        <v>42013</v>
      </c>
      <c r="O987" s="2" t="str">
        <f>TEXT(Table13[[#This Row],[Order Date]],"dddd")</f>
        <v>Friday</v>
      </c>
      <c r="P987" s="2" t="str">
        <f>TEXT(Table13[[#This Row],[Order Date]],"mmmm")</f>
        <v>January</v>
      </c>
      <c r="Q987" s="2" t="str">
        <f>TEXT(Table13[[#This Row],[Order Date]],"yyyy")</f>
        <v>2015</v>
      </c>
      <c r="R987" s="2" t="str">
        <f>TEXT(Table13[[#This Row],[Order Date]], "mmmm yyyy")</f>
        <v>January 2015</v>
      </c>
      <c r="S987" s="2">
        <v>42014</v>
      </c>
      <c r="T987" s="1" t="s">
        <v>31</v>
      </c>
      <c r="U987" s="1">
        <f>Table13[[#This Row],[Ship Date]]-Table13[[#This Row],[Order Date]]</f>
        <v>1</v>
      </c>
      <c r="V987" s="1" t="str">
        <f>IF(Table13[[#This Row],[Days to Ship]]&lt;=1, "Fast", IF(Table13[[#This Row],[Days to Ship]]&lt;=3, "Meduim", "High"))</f>
        <v>Fast</v>
      </c>
      <c r="W987" s="1">
        <v>73505</v>
      </c>
      <c r="X987" s="1" t="s">
        <v>32</v>
      </c>
      <c r="Y987" s="1" t="s">
        <v>689</v>
      </c>
      <c r="Z987" s="1" t="s">
        <v>217</v>
      </c>
      <c r="AA987" s="1" t="s">
        <v>2244</v>
      </c>
      <c r="AB987" s="1" t="s">
        <v>58</v>
      </c>
      <c r="AC987" s="1" t="s">
        <v>116</v>
      </c>
      <c r="AD987" s="1" t="s">
        <v>42</v>
      </c>
      <c r="AE987" s="1" t="s">
        <v>53</v>
      </c>
      <c r="AF987" s="1"/>
      <c r="AK987" s="1"/>
    </row>
    <row r="988" spans="1:37" x14ac:dyDescent="0.35">
      <c r="A988" s="1">
        <v>1749</v>
      </c>
      <c r="B988" s="1" t="str">
        <f>VLOOKUP(Table13[[#This Row],[Customer ID]],'Customer Lookup'!A:B,2,)</f>
        <v>Sherri P Stephens</v>
      </c>
      <c r="C988" s="1">
        <v>87244</v>
      </c>
      <c r="D988" s="1" t="str">
        <f>_xlfn.XLOOKUP(Table13[[#This Row],[Product Sub-Category]],'Product Lookup'!A:A,'Product Lookup'!B:B)</f>
        <v>Furnishings</v>
      </c>
      <c r="E988" s="1">
        <v>1</v>
      </c>
      <c r="F988" s="4">
        <v>60.65</v>
      </c>
      <c r="G988" s="4">
        <f>Table13[[#This Row],[Unit Price]]*Table13[[#This Row],[Quantity ordered]]</f>
        <v>60.65</v>
      </c>
      <c r="H988" s="1">
        <v>0.05</v>
      </c>
      <c r="I988" s="5">
        <v>0.05</v>
      </c>
      <c r="J9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8" s="6">
        <f>Table13[[#This Row],[Total Price(Before Discount)]]*Table13[[#This Row],[Discount]]</f>
        <v>3.0325000000000002</v>
      </c>
      <c r="L988" s="6">
        <f>Table13[[#This Row],[Total Price(Before Discount)]]-Table13[[#This Row],[Discount Amount]]</f>
        <v>57.6175</v>
      </c>
      <c r="M988" s="6" t="str">
        <f>IF(Table13[[#This Row],[Total Price(After Discount)]]&gt;=5000, "High Order", "Low order")</f>
        <v>Low order</v>
      </c>
      <c r="N988" s="2">
        <v>42049</v>
      </c>
      <c r="O988" s="2" t="str">
        <f>TEXT(Table13[[#This Row],[Order Date]],"dddd")</f>
        <v>Saturday</v>
      </c>
      <c r="P988" s="2" t="str">
        <f>TEXT(Table13[[#This Row],[Order Date]],"mmmm")</f>
        <v>February</v>
      </c>
      <c r="Q988" s="2" t="str">
        <f>TEXT(Table13[[#This Row],[Order Date]],"yyyy")</f>
        <v>2015</v>
      </c>
      <c r="R988" s="2" t="str">
        <f>TEXT(Table13[[#This Row],[Order Date]], "mmmm yyyy")</f>
        <v>February 2015</v>
      </c>
      <c r="S988" s="2">
        <v>42051</v>
      </c>
      <c r="T988" s="1" t="s">
        <v>98</v>
      </c>
      <c r="U988" s="1">
        <f>Table13[[#This Row],[Ship Date]]-Table13[[#This Row],[Order Date]]</f>
        <v>2</v>
      </c>
      <c r="V988" s="1" t="str">
        <f>IF(Table13[[#This Row],[Days to Ship]]&lt;=1, "Fast", IF(Table13[[#This Row],[Days to Ship]]&lt;=3, "Meduim", "High"))</f>
        <v>Meduim</v>
      </c>
      <c r="W988" s="1">
        <v>73505</v>
      </c>
      <c r="X988" s="1" t="s">
        <v>32</v>
      </c>
      <c r="Y988" s="1" t="s">
        <v>689</v>
      </c>
      <c r="Z988" s="1" t="s">
        <v>217</v>
      </c>
      <c r="AA988" s="1" t="s">
        <v>1097</v>
      </c>
      <c r="AB988" s="1" t="s">
        <v>34</v>
      </c>
      <c r="AC988" s="1" t="s">
        <v>52</v>
      </c>
      <c r="AD988" s="1" t="s">
        <v>42</v>
      </c>
      <c r="AE988" s="1" t="s">
        <v>75</v>
      </c>
      <c r="AF988" s="1"/>
      <c r="AK988" s="1"/>
    </row>
    <row r="989" spans="1:37" x14ac:dyDescent="0.35">
      <c r="A989" s="1">
        <v>1754</v>
      </c>
      <c r="B989" s="1" t="str">
        <f>VLOOKUP(Table13[[#This Row],[Customer ID]],'Customer Lookup'!A:B,2,)</f>
        <v>Nelson Hong</v>
      </c>
      <c r="C989" s="1">
        <v>90178</v>
      </c>
      <c r="D989" s="1" t="str">
        <f>_xlfn.XLOOKUP(Table13[[#This Row],[Product Sub-Category]],'Product Lookup'!A:A,'Product Lookup'!B:B)</f>
        <v>Computer Peripherals</v>
      </c>
      <c r="E989" s="1">
        <v>14</v>
      </c>
      <c r="F989" s="4">
        <v>8.5</v>
      </c>
      <c r="G989" s="4">
        <f>Table13[[#This Row],[Unit Price]]*Table13[[#This Row],[Quantity ordered]]</f>
        <v>119</v>
      </c>
      <c r="H989" s="1">
        <v>0.05</v>
      </c>
      <c r="I989" s="5">
        <v>0.05</v>
      </c>
      <c r="J9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9" s="6">
        <f>Table13[[#This Row],[Total Price(Before Discount)]]*Table13[[#This Row],[Discount]]</f>
        <v>5.95</v>
      </c>
      <c r="L989" s="6">
        <f>Table13[[#This Row],[Total Price(Before Discount)]]-Table13[[#This Row],[Discount Amount]]</f>
        <v>113.05</v>
      </c>
      <c r="M989" s="6" t="str">
        <f>IF(Table13[[#This Row],[Total Price(After Discount)]]&gt;=5000, "High Order", "Low order")</f>
        <v>Low order</v>
      </c>
      <c r="N989" s="2">
        <v>42062</v>
      </c>
      <c r="O989" s="2" t="str">
        <f>TEXT(Table13[[#This Row],[Order Date]],"dddd")</f>
        <v>Friday</v>
      </c>
      <c r="P989" s="2" t="str">
        <f>TEXT(Table13[[#This Row],[Order Date]],"mmmm")</f>
        <v>February</v>
      </c>
      <c r="Q989" s="2" t="str">
        <f>TEXT(Table13[[#This Row],[Order Date]],"yyyy")</f>
        <v>2015</v>
      </c>
      <c r="R989" s="2" t="str">
        <f>TEXT(Table13[[#This Row],[Order Date]], "mmmm yyyy")</f>
        <v>February 2015</v>
      </c>
      <c r="S989" s="2">
        <v>42063</v>
      </c>
      <c r="T989" s="1" t="s">
        <v>98</v>
      </c>
      <c r="U989" s="1">
        <f>Table13[[#This Row],[Ship Date]]-Table13[[#This Row],[Order Date]]</f>
        <v>1</v>
      </c>
      <c r="V989" s="1" t="str">
        <f>IF(Table13[[#This Row],[Days to Ship]]&lt;=1, "Fast", IF(Table13[[#This Row],[Days to Ship]]&lt;=3, "Meduim", "High"))</f>
        <v>Fast</v>
      </c>
      <c r="W989" s="1">
        <v>90503</v>
      </c>
      <c r="X989" s="1" t="s">
        <v>32</v>
      </c>
      <c r="Y989" s="1" t="s">
        <v>690</v>
      </c>
      <c r="Z989" s="1" t="s">
        <v>37</v>
      </c>
      <c r="AA989" s="1" t="s">
        <v>1097</v>
      </c>
      <c r="AB989" s="1" t="s">
        <v>73</v>
      </c>
      <c r="AC989" s="1" t="s">
        <v>144</v>
      </c>
      <c r="AD989" s="1" t="s">
        <v>104</v>
      </c>
      <c r="AE989" s="1" t="s">
        <v>44</v>
      </c>
      <c r="AF989" s="1"/>
      <c r="AK989" s="1"/>
    </row>
    <row r="990" spans="1:37" x14ac:dyDescent="0.35">
      <c r="A990" s="1">
        <v>1754</v>
      </c>
      <c r="B990" s="1" t="str">
        <f>VLOOKUP(Table13[[#This Row],[Customer ID]],'Customer Lookup'!A:B,2,)</f>
        <v>Nelson Hong</v>
      </c>
      <c r="C990" s="1">
        <v>90178</v>
      </c>
      <c r="D990" s="1" t="str">
        <f>_xlfn.XLOOKUP(Table13[[#This Row],[Product Sub-Category]],'Product Lookup'!A:A,'Product Lookup'!B:B)</f>
        <v>Office Machines</v>
      </c>
      <c r="E990" s="1">
        <v>5</v>
      </c>
      <c r="F990" s="4">
        <v>15.99</v>
      </c>
      <c r="G990" s="4">
        <f>Table13[[#This Row],[Unit Price]]*Table13[[#This Row],[Quantity ordered]]</f>
        <v>79.95</v>
      </c>
      <c r="H990" s="1">
        <v>0.05</v>
      </c>
      <c r="I990" s="5">
        <v>0.05</v>
      </c>
      <c r="J9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0" s="6">
        <f>Table13[[#This Row],[Total Price(Before Discount)]]*Table13[[#This Row],[Discount]]</f>
        <v>3.9975000000000005</v>
      </c>
      <c r="L990" s="6">
        <f>Table13[[#This Row],[Total Price(Before Discount)]]-Table13[[#This Row],[Discount Amount]]</f>
        <v>75.952500000000001</v>
      </c>
      <c r="M990" s="6" t="str">
        <f>IF(Table13[[#This Row],[Total Price(After Discount)]]&gt;=5000, "High Order", "Low order")</f>
        <v>Low order</v>
      </c>
      <c r="N990" s="2">
        <v>42062</v>
      </c>
      <c r="O990" s="2" t="str">
        <f>TEXT(Table13[[#This Row],[Order Date]],"dddd")</f>
        <v>Friday</v>
      </c>
      <c r="P990" s="2" t="str">
        <f>TEXT(Table13[[#This Row],[Order Date]],"mmmm")</f>
        <v>February</v>
      </c>
      <c r="Q990" s="2" t="str">
        <f>TEXT(Table13[[#This Row],[Order Date]],"yyyy")</f>
        <v>2015</v>
      </c>
      <c r="R990" s="2" t="str">
        <f>TEXT(Table13[[#This Row],[Order Date]], "mmmm yyyy")</f>
        <v>February 2015</v>
      </c>
      <c r="S990" s="2">
        <v>42062</v>
      </c>
      <c r="T990" s="1" t="s">
        <v>98</v>
      </c>
      <c r="U990" s="1">
        <f>Table13[[#This Row],[Ship Date]]-Table13[[#This Row],[Order Date]]</f>
        <v>0</v>
      </c>
      <c r="V990" s="1" t="str">
        <f>IF(Table13[[#This Row],[Days to Ship]]&lt;=1, "Fast", IF(Table13[[#This Row],[Days to Ship]]&lt;=3, "Meduim", "High"))</f>
        <v>Fast</v>
      </c>
      <c r="W990" s="1">
        <v>90503</v>
      </c>
      <c r="X990" s="1" t="s">
        <v>32</v>
      </c>
      <c r="Y990" s="1" t="s">
        <v>690</v>
      </c>
      <c r="Z990" s="1" t="s">
        <v>37</v>
      </c>
      <c r="AA990" s="1" t="s">
        <v>1097</v>
      </c>
      <c r="AB990" s="1" t="s">
        <v>73</v>
      </c>
      <c r="AC990" s="1" t="s">
        <v>74</v>
      </c>
      <c r="AD990" s="1" t="s">
        <v>104</v>
      </c>
      <c r="AE990" s="1" t="s">
        <v>53</v>
      </c>
      <c r="AF990" s="1"/>
      <c r="AK990" s="1"/>
    </row>
    <row r="991" spans="1:37" x14ac:dyDescent="0.35">
      <c r="A991" s="1">
        <v>1754</v>
      </c>
      <c r="B991" s="1" t="str">
        <f>VLOOKUP(Table13[[#This Row],[Customer ID]],'Customer Lookup'!A:B,2,)</f>
        <v>Nelson Hong</v>
      </c>
      <c r="C991" s="1">
        <v>90178</v>
      </c>
      <c r="D991" s="1" t="str">
        <f>_xlfn.XLOOKUP(Table13[[#This Row],[Product Sub-Category]],'Product Lookup'!A:A,'Product Lookup'!B:B)</f>
        <v>Telephones</v>
      </c>
      <c r="E991" s="1">
        <v>8</v>
      </c>
      <c r="F991" s="4">
        <v>95.99</v>
      </c>
      <c r="G991" s="4">
        <f>Table13[[#This Row],[Unit Price]]*Table13[[#This Row],[Quantity ordered]]</f>
        <v>767.92</v>
      </c>
      <c r="H991" s="1">
        <v>0.05</v>
      </c>
      <c r="I991" s="5">
        <v>0.05</v>
      </c>
      <c r="J9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1" s="6">
        <f>Table13[[#This Row],[Total Price(Before Discount)]]*Table13[[#This Row],[Discount]]</f>
        <v>38.396000000000001</v>
      </c>
      <c r="L991" s="6">
        <f>Table13[[#This Row],[Total Price(Before Discount)]]-Table13[[#This Row],[Discount Amount]]</f>
        <v>729.524</v>
      </c>
      <c r="M991" s="6" t="str">
        <f>IF(Table13[[#This Row],[Total Price(After Discount)]]&gt;=5000, "High Order", "Low order")</f>
        <v>Low order</v>
      </c>
      <c r="N991" s="2">
        <v>42062</v>
      </c>
      <c r="O991" s="2" t="str">
        <f>TEXT(Table13[[#This Row],[Order Date]],"dddd")</f>
        <v>Friday</v>
      </c>
      <c r="P991" s="2" t="str">
        <f>TEXT(Table13[[#This Row],[Order Date]],"mmmm")</f>
        <v>February</v>
      </c>
      <c r="Q991" s="2" t="str">
        <f>TEXT(Table13[[#This Row],[Order Date]],"yyyy")</f>
        <v>2015</v>
      </c>
      <c r="R991" s="2" t="str">
        <f>TEXT(Table13[[#This Row],[Order Date]], "mmmm yyyy")</f>
        <v>February 2015</v>
      </c>
      <c r="S991" s="2">
        <v>42066</v>
      </c>
      <c r="T991" s="1" t="s">
        <v>98</v>
      </c>
      <c r="U991" s="1">
        <f>Table13[[#This Row],[Ship Date]]-Table13[[#This Row],[Order Date]]</f>
        <v>4</v>
      </c>
      <c r="V991" s="1" t="str">
        <f>IF(Table13[[#This Row],[Days to Ship]]&lt;=1, "Fast", IF(Table13[[#This Row],[Days to Ship]]&lt;=3, "Meduim", "High"))</f>
        <v>High</v>
      </c>
      <c r="W991" s="1">
        <v>90503</v>
      </c>
      <c r="X991" s="1" t="s">
        <v>32</v>
      </c>
      <c r="Y991" s="1" t="s">
        <v>690</v>
      </c>
      <c r="Z991" s="1" t="s">
        <v>37</v>
      </c>
      <c r="AA991" s="1" t="s">
        <v>2245</v>
      </c>
      <c r="AB991" s="1" t="s">
        <v>73</v>
      </c>
      <c r="AC991" s="1" t="s">
        <v>2234</v>
      </c>
      <c r="AD991" s="1" t="s">
        <v>104</v>
      </c>
      <c r="AE991" s="1" t="s">
        <v>53</v>
      </c>
      <c r="AF991" s="1"/>
      <c r="AK991" s="1"/>
    </row>
    <row r="992" spans="1:37" x14ac:dyDescent="0.35">
      <c r="A992" s="1">
        <v>1764</v>
      </c>
      <c r="B992" s="1" t="str">
        <f>VLOOKUP(Table13[[#This Row],[Customer ID]],'Customer Lookup'!A:B,2,)</f>
        <v>Michele Bradshaw</v>
      </c>
      <c r="C992" s="1">
        <v>89775</v>
      </c>
      <c r="D992" s="1" t="str">
        <f>_xlfn.XLOOKUP(Table13[[#This Row],[Product Sub-Category]],'Product Lookup'!A:A,'Product Lookup'!B:B)</f>
        <v>Telephones</v>
      </c>
      <c r="E992" s="1">
        <v>11</v>
      </c>
      <c r="F992" s="4">
        <v>115.99</v>
      </c>
      <c r="G992" s="4">
        <f>Table13[[#This Row],[Unit Price]]*Table13[[#This Row],[Quantity ordered]]</f>
        <v>1275.8899999999999</v>
      </c>
      <c r="H992" s="1">
        <v>0.1</v>
      </c>
      <c r="I992" s="5">
        <v>0.1</v>
      </c>
      <c r="J9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92" s="6">
        <f>Table13[[#This Row],[Total Price(Before Discount)]]*Table13[[#This Row],[Discount]]</f>
        <v>127.589</v>
      </c>
      <c r="L992" s="6">
        <f>Table13[[#This Row],[Total Price(Before Discount)]]-Table13[[#This Row],[Discount Amount]]</f>
        <v>1148.3009999999999</v>
      </c>
      <c r="M992" s="6" t="str">
        <f>IF(Table13[[#This Row],[Total Price(After Discount)]]&gt;=5000, "High Order", "Low order")</f>
        <v>Low order</v>
      </c>
      <c r="N992" s="2">
        <v>42026</v>
      </c>
      <c r="O992" s="2" t="str">
        <f>TEXT(Table13[[#This Row],[Order Date]],"dddd")</f>
        <v>Thursday</v>
      </c>
      <c r="P992" s="2" t="str">
        <f>TEXT(Table13[[#This Row],[Order Date]],"mmmm")</f>
        <v>January</v>
      </c>
      <c r="Q992" s="2" t="str">
        <f>TEXT(Table13[[#This Row],[Order Date]],"yyyy")</f>
        <v>2015</v>
      </c>
      <c r="R992" s="2" t="str">
        <f>TEXT(Table13[[#This Row],[Order Date]], "mmmm yyyy")</f>
        <v>January 2015</v>
      </c>
      <c r="S992" s="2">
        <v>42026</v>
      </c>
      <c r="T992" s="1" t="s">
        <v>21</v>
      </c>
      <c r="U992" s="1">
        <f>Table13[[#This Row],[Ship Date]]-Table13[[#This Row],[Order Date]]</f>
        <v>0</v>
      </c>
      <c r="V992" s="1" t="str">
        <f>IF(Table13[[#This Row],[Days to Ship]]&lt;=1, "Fast", IF(Table13[[#This Row],[Days to Ship]]&lt;=3, "Meduim", "High"))</f>
        <v>Fast</v>
      </c>
      <c r="W992" s="1">
        <v>34698</v>
      </c>
      <c r="X992" s="1" t="s">
        <v>32</v>
      </c>
      <c r="Y992" s="1" t="s">
        <v>691</v>
      </c>
      <c r="Z992" s="1" t="s">
        <v>242</v>
      </c>
      <c r="AA992" s="1" t="s">
        <v>2245</v>
      </c>
      <c r="AB992" s="1" t="s">
        <v>73</v>
      </c>
      <c r="AC992" s="1" t="s">
        <v>2234</v>
      </c>
      <c r="AD992" s="1" t="s">
        <v>104</v>
      </c>
      <c r="AE992" s="1" t="s">
        <v>53</v>
      </c>
      <c r="AF992" s="1"/>
      <c r="AK992" s="1"/>
    </row>
    <row r="993" spans="1:37" x14ac:dyDescent="0.35">
      <c r="A993" s="1">
        <v>1764</v>
      </c>
      <c r="B993" s="1" t="str">
        <f>VLOOKUP(Table13[[#This Row],[Customer ID]],'Customer Lookup'!A:B,2,)</f>
        <v>Michele Bradshaw</v>
      </c>
      <c r="C993" s="1">
        <v>89776</v>
      </c>
      <c r="D993" s="1" t="str">
        <f>_xlfn.XLOOKUP(Table13[[#This Row],[Product Sub-Category]],'Product Lookup'!A:A,'Product Lookup'!B:B)</f>
        <v>Furnishings</v>
      </c>
      <c r="E993" s="1">
        <v>5</v>
      </c>
      <c r="F993" s="4">
        <v>19.98</v>
      </c>
      <c r="G993" s="4">
        <f>Table13[[#This Row],[Unit Price]]*Table13[[#This Row],[Quantity ordered]]</f>
        <v>99.9</v>
      </c>
      <c r="H993" s="1">
        <v>0.05</v>
      </c>
      <c r="I993" s="5">
        <v>0.05</v>
      </c>
      <c r="J9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3" s="6">
        <f>Table13[[#This Row],[Total Price(Before Discount)]]*Table13[[#This Row],[Discount]]</f>
        <v>4.995000000000001</v>
      </c>
      <c r="L993" s="6">
        <f>Table13[[#This Row],[Total Price(Before Discount)]]-Table13[[#This Row],[Discount Amount]]</f>
        <v>94.905000000000001</v>
      </c>
      <c r="M993" s="6" t="str">
        <f>IF(Table13[[#This Row],[Total Price(After Discount)]]&gt;=5000, "High Order", "Low order")</f>
        <v>Low order</v>
      </c>
      <c r="N993" s="2">
        <v>42064</v>
      </c>
      <c r="O993" s="2" t="str">
        <f>TEXT(Table13[[#This Row],[Order Date]],"dddd")</f>
        <v>Sunday</v>
      </c>
      <c r="P993" s="2" t="str">
        <f>TEXT(Table13[[#This Row],[Order Date]],"mmmm")</f>
        <v>March</v>
      </c>
      <c r="Q993" s="2" t="str">
        <f>TEXT(Table13[[#This Row],[Order Date]],"yyyy")</f>
        <v>2015</v>
      </c>
      <c r="R993" s="2" t="str">
        <f>TEXT(Table13[[#This Row],[Order Date]], "mmmm yyyy")</f>
        <v>March 2015</v>
      </c>
      <c r="S993" s="2">
        <v>42066</v>
      </c>
      <c r="T993" s="1" t="s">
        <v>21</v>
      </c>
      <c r="U993" s="1">
        <f>Table13[[#This Row],[Ship Date]]-Table13[[#This Row],[Order Date]]</f>
        <v>2</v>
      </c>
      <c r="V993" s="1" t="str">
        <f>IF(Table13[[#This Row],[Days to Ship]]&lt;=1, "Fast", IF(Table13[[#This Row],[Days to Ship]]&lt;=3, "Meduim", "High"))</f>
        <v>Meduim</v>
      </c>
      <c r="W993" s="1">
        <v>34698</v>
      </c>
      <c r="X993" s="1" t="s">
        <v>32</v>
      </c>
      <c r="Y993" s="1" t="s">
        <v>691</v>
      </c>
      <c r="Z993" s="1" t="s">
        <v>242</v>
      </c>
      <c r="AA993" s="1" t="s">
        <v>2245</v>
      </c>
      <c r="AB993" s="1" t="s">
        <v>34</v>
      </c>
      <c r="AC993" s="1" t="s">
        <v>52</v>
      </c>
      <c r="AD993" s="1" t="s">
        <v>104</v>
      </c>
      <c r="AE993" s="1" t="s">
        <v>53</v>
      </c>
      <c r="AF993" s="1"/>
      <c r="AK993" s="1"/>
    </row>
    <row r="994" spans="1:37" x14ac:dyDescent="0.35">
      <c r="A994" s="1">
        <v>1764</v>
      </c>
      <c r="B994" s="1" t="str">
        <f>VLOOKUP(Table13[[#This Row],[Customer ID]],'Customer Lookup'!A:B,2,)</f>
        <v>Michele Bradshaw</v>
      </c>
      <c r="C994" s="1">
        <v>89776</v>
      </c>
      <c r="D994" s="1" t="str">
        <f>_xlfn.XLOOKUP(Table13[[#This Row],[Product Sub-Category]],'Product Lookup'!A:A,'Product Lookup'!B:B)</f>
        <v>Furnishings</v>
      </c>
      <c r="E994" s="1">
        <v>23</v>
      </c>
      <c r="F994" s="4">
        <v>1.76</v>
      </c>
      <c r="G994" s="4">
        <f>Table13[[#This Row],[Unit Price]]*Table13[[#This Row],[Quantity ordered]]</f>
        <v>40.479999999999997</v>
      </c>
      <c r="H994" s="1">
        <v>0.05</v>
      </c>
      <c r="I994" s="5">
        <v>0.05</v>
      </c>
      <c r="J9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4" s="6">
        <f>Table13[[#This Row],[Total Price(Before Discount)]]*Table13[[#This Row],[Discount]]</f>
        <v>2.024</v>
      </c>
      <c r="L994" s="6">
        <f>Table13[[#This Row],[Total Price(Before Discount)]]-Table13[[#This Row],[Discount Amount]]</f>
        <v>38.455999999999996</v>
      </c>
      <c r="M994" s="6" t="str">
        <f>IF(Table13[[#This Row],[Total Price(After Discount)]]&gt;=5000, "High Order", "Low order")</f>
        <v>Low order</v>
      </c>
      <c r="N994" s="2">
        <v>42064</v>
      </c>
      <c r="O994" s="2" t="str">
        <f>TEXT(Table13[[#This Row],[Order Date]],"dddd")</f>
        <v>Sunday</v>
      </c>
      <c r="P994" s="2" t="str">
        <f>TEXT(Table13[[#This Row],[Order Date]],"mmmm")</f>
        <v>March</v>
      </c>
      <c r="Q994" s="2" t="str">
        <f>TEXT(Table13[[#This Row],[Order Date]],"yyyy")</f>
        <v>2015</v>
      </c>
      <c r="R994" s="2" t="str">
        <f>TEXT(Table13[[#This Row],[Order Date]], "mmmm yyyy")</f>
        <v>March 2015</v>
      </c>
      <c r="S994" s="2">
        <v>42065</v>
      </c>
      <c r="T994" s="1" t="s">
        <v>21</v>
      </c>
      <c r="U994" s="1">
        <f>Table13[[#This Row],[Ship Date]]-Table13[[#This Row],[Order Date]]</f>
        <v>1</v>
      </c>
      <c r="V994" s="1" t="str">
        <f>IF(Table13[[#This Row],[Days to Ship]]&lt;=1, "Fast", IF(Table13[[#This Row],[Days to Ship]]&lt;=3, "Meduim", "High"))</f>
        <v>Fast</v>
      </c>
      <c r="W994" s="1">
        <v>34698</v>
      </c>
      <c r="X994" s="1" t="s">
        <v>32</v>
      </c>
      <c r="Y994" s="1" t="s">
        <v>691</v>
      </c>
      <c r="Z994" s="1" t="s">
        <v>242</v>
      </c>
      <c r="AA994" s="1" t="s">
        <v>2244</v>
      </c>
      <c r="AB994" s="1" t="s">
        <v>34</v>
      </c>
      <c r="AC994" s="1" t="s">
        <v>52</v>
      </c>
      <c r="AD994" s="1" t="s">
        <v>104</v>
      </c>
      <c r="AE994" s="1" t="s">
        <v>53</v>
      </c>
      <c r="AF994" s="1"/>
      <c r="AK994" s="1"/>
    </row>
    <row r="995" spans="1:37" x14ac:dyDescent="0.35">
      <c r="A995" s="1">
        <v>1765</v>
      </c>
      <c r="B995" s="1" t="str">
        <f>VLOOKUP(Table13[[#This Row],[Customer ID]],'Customer Lookup'!A:B,2,)</f>
        <v>Ralph Woods Scott</v>
      </c>
      <c r="C995" s="1">
        <v>89777</v>
      </c>
      <c r="D995" s="1" t="str">
        <f>_xlfn.XLOOKUP(Table13[[#This Row],[Product Sub-Category]],'Product Lookup'!A:A,'Product Lookup'!B:B)</f>
        <v>Binders</v>
      </c>
      <c r="E995" s="1">
        <v>8</v>
      </c>
      <c r="F995" s="4">
        <v>5.77</v>
      </c>
      <c r="G995" s="4">
        <f>Table13[[#This Row],[Unit Price]]*Table13[[#This Row],[Quantity ordered]]</f>
        <v>46.16</v>
      </c>
      <c r="H995" s="1">
        <v>0.05</v>
      </c>
      <c r="I995" s="5">
        <v>0.05</v>
      </c>
      <c r="J9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5" s="6">
        <f>Table13[[#This Row],[Total Price(Before Discount)]]*Table13[[#This Row],[Discount]]</f>
        <v>2.3079999999999998</v>
      </c>
      <c r="L995" s="6">
        <f>Table13[[#This Row],[Total Price(Before Discount)]]-Table13[[#This Row],[Discount Amount]]</f>
        <v>43.851999999999997</v>
      </c>
      <c r="M995" s="6" t="str">
        <f>IF(Table13[[#This Row],[Total Price(After Discount)]]&gt;=5000, "High Order", "Low order")</f>
        <v>Low order</v>
      </c>
      <c r="N995" s="2">
        <v>42128</v>
      </c>
      <c r="O995" s="2" t="str">
        <f>TEXT(Table13[[#This Row],[Order Date]],"dddd")</f>
        <v>Monday</v>
      </c>
      <c r="P995" s="2" t="str">
        <f>TEXT(Table13[[#This Row],[Order Date]],"mmmm")</f>
        <v>May</v>
      </c>
      <c r="Q995" s="2" t="str">
        <f>TEXT(Table13[[#This Row],[Order Date]],"yyyy")</f>
        <v>2015</v>
      </c>
      <c r="R995" s="2" t="str">
        <f>TEXT(Table13[[#This Row],[Order Date]], "mmmm yyyy")</f>
        <v>May 2015</v>
      </c>
      <c r="S995" s="2">
        <v>42129</v>
      </c>
      <c r="T995" s="1" t="s">
        <v>31</v>
      </c>
      <c r="U995" s="1">
        <f>Table13[[#This Row],[Ship Date]]-Table13[[#This Row],[Order Date]]</f>
        <v>1</v>
      </c>
      <c r="V995" s="1" t="str">
        <f>IF(Table13[[#This Row],[Days to Ship]]&lt;=1, "Fast", IF(Table13[[#This Row],[Days to Ship]]&lt;=3, "Meduim", "High"))</f>
        <v>Fast</v>
      </c>
      <c r="W995" s="1">
        <v>63141</v>
      </c>
      <c r="X995" s="1" t="s">
        <v>32</v>
      </c>
      <c r="Y995" s="1" t="s">
        <v>692</v>
      </c>
      <c r="Z995" s="1" t="s">
        <v>306</v>
      </c>
      <c r="AA995" s="1" t="s">
        <v>2245</v>
      </c>
      <c r="AB995" s="1" t="s">
        <v>58</v>
      </c>
      <c r="AC995" s="1" t="s">
        <v>2236</v>
      </c>
      <c r="AD995" s="1" t="s">
        <v>104</v>
      </c>
      <c r="AE995" s="1" t="s">
        <v>53</v>
      </c>
      <c r="AF995" s="1"/>
      <c r="AK995" s="1"/>
    </row>
    <row r="996" spans="1:37" x14ac:dyDescent="0.35">
      <c r="A996" s="1">
        <v>1767</v>
      </c>
      <c r="B996" s="1" t="str">
        <f>VLOOKUP(Table13[[#This Row],[Customer ID]],'Customer Lookup'!A:B,2,)</f>
        <v>Robert Rollins</v>
      </c>
      <c r="C996" s="1">
        <v>89211</v>
      </c>
      <c r="D996" s="1" t="str">
        <f>_xlfn.XLOOKUP(Table13[[#This Row],[Product Sub-Category]],'Product Lookup'!A:A,'Product Lookup'!B:B)</f>
        <v>Computer Peripherals</v>
      </c>
      <c r="E996" s="1">
        <v>16</v>
      </c>
      <c r="F996" s="4">
        <v>50.98</v>
      </c>
      <c r="G996" s="4">
        <f>Table13[[#This Row],[Unit Price]]*Table13[[#This Row],[Quantity ordered]]</f>
        <v>815.68</v>
      </c>
      <c r="H996" s="1">
        <v>0.05</v>
      </c>
      <c r="I996" s="5">
        <v>0.05</v>
      </c>
      <c r="J9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6" s="6">
        <f>Table13[[#This Row],[Total Price(Before Discount)]]*Table13[[#This Row],[Discount]]</f>
        <v>40.783999999999999</v>
      </c>
      <c r="L996" s="6">
        <f>Table13[[#This Row],[Total Price(Before Discount)]]-Table13[[#This Row],[Discount Amount]]</f>
        <v>774.89599999999996</v>
      </c>
      <c r="M996" s="6" t="str">
        <f>IF(Table13[[#This Row],[Total Price(After Discount)]]&gt;=5000, "High Order", "Low order")</f>
        <v>Low order</v>
      </c>
      <c r="N996" s="2">
        <v>42089</v>
      </c>
      <c r="O996" s="2" t="str">
        <f>TEXT(Table13[[#This Row],[Order Date]],"dddd")</f>
        <v>Thursday</v>
      </c>
      <c r="P996" s="2" t="str">
        <f>TEXT(Table13[[#This Row],[Order Date]],"mmmm")</f>
        <v>March</v>
      </c>
      <c r="Q996" s="2" t="str">
        <f>TEXT(Table13[[#This Row],[Order Date]],"yyyy")</f>
        <v>2015</v>
      </c>
      <c r="R996" s="2" t="str">
        <f>TEXT(Table13[[#This Row],[Order Date]], "mmmm yyyy")</f>
        <v>March 2015</v>
      </c>
      <c r="S996" s="2">
        <v>42090</v>
      </c>
      <c r="T996" s="1" t="s">
        <v>41</v>
      </c>
      <c r="U996" s="1">
        <f>Table13[[#This Row],[Ship Date]]-Table13[[#This Row],[Order Date]]</f>
        <v>1</v>
      </c>
      <c r="V996" s="1" t="str">
        <f>IF(Table13[[#This Row],[Days to Ship]]&lt;=1, "Fast", IF(Table13[[#This Row],[Days to Ship]]&lt;=3, "Meduim", "High"))</f>
        <v>Fast</v>
      </c>
      <c r="W996" s="1">
        <v>30265</v>
      </c>
      <c r="X996" s="1" t="s">
        <v>32</v>
      </c>
      <c r="Y996" s="1" t="s">
        <v>673</v>
      </c>
      <c r="Z996" s="1" t="s">
        <v>254</v>
      </c>
      <c r="AA996" s="1" t="s">
        <v>2244</v>
      </c>
      <c r="AB996" s="1" t="s">
        <v>73</v>
      </c>
      <c r="AC996" s="1" t="s">
        <v>144</v>
      </c>
      <c r="AD996" s="1" t="s">
        <v>42</v>
      </c>
      <c r="AE996" s="1" t="s">
        <v>53</v>
      </c>
      <c r="AF996" s="1"/>
      <c r="AK996" s="1"/>
    </row>
    <row r="997" spans="1:37" x14ac:dyDescent="0.35">
      <c r="A997" s="1">
        <v>1771</v>
      </c>
      <c r="B997" s="1" t="str">
        <f>VLOOKUP(Table13[[#This Row],[Customer ID]],'Customer Lookup'!A:B,2,)</f>
        <v>Jeff Spivey</v>
      </c>
      <c r="C997" s="1">
        <v>89106</v>
      </c>
      <c r="D997" s="1" t="str">
        <f>_xlfn.XLOOKUP(Table13[[#This Row],[Product Sub-Category]],'Product Lookup'!A:A,'Product Lookup'!B:B)</f>
        <v>Appliances</v>
      </c>
      <c r="E997" s="1">
        <v>7</v>
      </c>
      <c r="F997" s="4">
        <v>60.98</v>
      </c>
      <c r="G997" s="4">
        <f>Table13[[#This Row],[Unit Price]]*Table13[[#This Row],[Quantity ordered]]</f>
        <v>426.85999999999996</v>
      </c>
      <c r="H997" s="1">
        <v>0.05</v>
      </c>
      <c r="I997" s="5">
        <v>0.05</v>
      </c>
      <c r="J9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7" s="6">
        <f>Table13[[#This Row],[Total Price(Before Discount)]]*Table13[[#This Row],[Discount]]</f>
        <v>21.343</v>
      </c>
      <c r="L997" s="6">
        <f>Table13[[#This Row],[Total Price(Before Discount)]]-Table13[[#This Row],[Discount Amount]]</f>
        <v>405.51699999999994</v>
      </c>
      <c r="M997" s="6" t="str">
        <f>IF(Table13[[#This Row],[Total Price(After Discount)]]&gt;=5000, "High Order", "Low order")</f>
        <v>Low order</v>
      </c>
      <c r="N997" s="2">
        <v>42069</v>
      </c>
      <c r="O997" s="2" t="str">
        <f>TEXT(Table13[[#This Row],[Order Date]],"dddd")</f>
        <v>Friday</v>
      </c>
      <c r="P997" s="2" t="str">
        <f>TEXT(Table13[[#This Row],[Order Date]],"mmmm")</f>
        <v>March</v>
      </c>
      <c r="Q997" s="2" t="str">
        <f>TEXT(Table13[[#This Row],[Order Date]],"yyyy")</f>
        <v>2015</v>
      </c>
      <c r="R997" s="2" t="str">
        <f>TEXT(Table13[[#This Row],[Order Date]], "mmmm yyyy")</f>
        <v>March 2015</v>
      </c>
      <c r="S997" s="2">
        <v>42070</v>
      </c>
      <c r="T997" s="1" t="s">
        <v>50</v>
      </c>
      <c r="U997" s="1">
        <f>Table13[[#This Row],[Ship Date]]-Table13[[#This Row],[Order Date]]</f>
        <v>1</v>
      </c>
      <c r="V997" s="1" t="str">
        <f>IF(Table13[[#This Row],[Days to Ship]]&lt;=1, "Fast", IF(Table13[[#This Row],[Days to Ship]]&lt;=3, "Meduim", "High"))</f>
        <v>Fast</v>
      </c>
      <c r="W997" s="1">
        <v>61032</v>
      </c>
      <c r="X997" s="1" t="s">
        <v>32</v>
      </c>
      <c r="Y997" s="1" t="s">
        <v>641</v>
      </c>
      <c r="Z997" s="1" t="s">
        <v>142</v>
      </c>
      <c r="AA997" s="1" t="s">
        <v>2244</v>
      </c>
      <c r="AB997" s="1" t="s">
        <v>58</v>
      </c>
      <c r="AC997" s="1" t="s">
        <v>196</v>
      </c>
      <c r="AD997" s="1" t="s">
        <v>42</v>
      </c>
      <c r="AE997" s="1" t="s">
        <v>178</v>
      </c>
      <c r="AF997" s="1"/>
      <c r="AK997" s="1"/>
    </row>
    <row r="998" spans="1:37" x14ac:dyDescent="0.35">
      <c r="A998" s="1">
        <v>1775</v>
      </c>
      <c r="B998" s="1" t="str">
        <f>VLOOKUP(Table13[[#This Row],[Customer ID]],'Customer Lookup'!A:B,2,)</f>
        <v>Marlene Kirk</v>
      </c>
      <c r="C998" s="1">
        <v>89944</v>
      </c>
      <c r="D998" s="1" t="str">
        <f>_xlfn.XLOOKUP(Table13[[#This Row],[Product Sub-Category]],'Product Lookup'!A:A,'Product Lookup'!B:B)</f>
        <v>Binders</v>
      </c>
      <c r="E998" s="1">
        <v>21</v>
      </c>
      <c r="F998" s="4">
        <v>12.95</v>
      </c>
      <c r="G998" s="4">
        <f>Table13[[#This Row],[Unit Price]]*Table13[[#This Row],[Quantity ordered]]</f>
        <v>271.95</v>
      </c>
      <c r="H998" s="1">
        <v>0.05</v>
      </c>
      <c r="I998" s="5">
        <v>0.05</v>
      </c>
      <c r="J9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8" s="6">
        <f>Table13[[#This Row],[Total Price(Before Discount)]]*Table13[[#This Row],[Discount]]</f>
        <v>13.5975</v>
      </c>
      <c r="L998" s="6">
        <f>Table13[[#This Row],[Total Price(Before Discount)]]-Table13[[#This Row],[Discount Amount]]</f>
        <v>258.35249999999996</v>
      </c>
      <c r="M998" s="6" t="str">
        <f>IF(Table13[[#This Row],[Total Price(After Discount)]]&gt;=5000, "High Order", "Low order")</f>
        <v>Low order</v>
      </c>
      <c r="N998" s="2">
        <v>42169</v>
      </c>
      <c r="O998" s="2" t="str">
        <f>TEXT(Table13[[#This Row],[Order Date]],"dddd")</f>
        <v>Sunday</v>
      </c>
      <c r="P998" s="2" t="str">
        <f>TEXT(Table13[[#This Row],[Order Date]],"mmmm")</f>
        <v>June</v>
      </c>
      <c r="Q998" s="2" t="str">
        <f>TEXT(Table13[[#This Row],[Order Date]],"yyyy")</f>
        <v>2015</v>
      </c>
      <c r="R998" s="2" t="str">
        <f>TEXT(Table13[[#This Row],[Order Date]], "mmmm yyyy")</f>
        <v>June 2015</v>
      </c>
      <c r="S998" s="2">
        <v>42176</v>
      </c>
      <c r="T998" s="1" t="s">
        <v>98</v>
      </c>
      <c r="U998" s="1">
        <f>Table13[[#This Row],[Ship Date]]-Table13[[#This Row],[Order Date]]</f>
        <v>7</v>
      </c>
      <c r="V998" s="1" t="str">
        <f>IF(Table13[[#This Row],[Days to Ship]]&lt;=1, "Fast", IF(Table13[[#This Row],[Days to Ship]]&lt;=3, "Meduim", "High"))</f>
        <v>High</v>
      </c>
      <c r="W998" s="1">
        <v>46614</v>
      </c>
      <c r="X998" s="1" t="s">
        <v>32</v>
      </c>
      <c r="Y998" s="1" t="s">
        <v>693</v>
      </c>
      <c r="Z998" s="1" t="s">
        <v>376</v>
      </c>
      <c r="AA998" s="1" t="s">
        <v>2244</v>
      </c>
      <c r="AB998" s="1" t="s">
        <v>58</v>
      </c>
      <c r="AC998" s="1" t="s">
        <v>2236</v>
      </c>
      <c r="AD998" s="1" t="s">
        <v>104</v>
      </c>
      <c r="AE998" s="1" t="s">
        <v>53</v>
      </c>
      <c r="AF998" s="1"/>
      <c r="AK998" s="1"/>
    </row>
    <row r="999" spans="1:37" x14ac:dyDescent="0.35">
      <c r="A999" s="1">
        <v>1776</v>
      </c>
      <c r="B999" s="1" t="str">
        <f>VLOOKUP(Table13[[#This Row],[Customer ID]],'Customer Lookup'!A:B,2,)</f>
        <v>Charlotte Patterson</v>
      </c>
      <c r="C999" s="1">
        <v>89941</v>
      </c>
      <c r="D999" s="1" t="str">
        <f>_xlfn.XLOOKUP(Table13[[#This Row],[Product Sub-Category]],'Product Lookup'!A:A,'Product Lookup'!B:B)</f>
        <v>Paper</v>
      </c>
      <c r="E999" s="1">
        <v>19</v>
      </c>
      <c r="F999" s="4">
        <v>5.78</v>
      </c>
      <c r="G999" s="4">
        <f>Table13[[#This Row],[Unit Price]]*Table13[[#This Row],[Quantity ordered]]</f>
        <v>109.82000000000001</v>
      </c>
      <c r="H999" s="1">
        <v>0.05</v>
      </c>
      <c r="I999" s="5">
        <v>0.05</v>
      </c>
      <c r="J9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9" s="6">
        <f>Table13[[#This Row],[Total Price(Before Discount)]]*Table13[[#This Row],[Discount]]</f>
        <v>5.4910000000000005</v>
      </c>
      <c r="L999" s="6">
        <f>Table13[[#This Row],[Total Price(Before Discount)]]-Table13[[#This Row],[Discount Amount]]</f>
        <v>104.32900000000001</v>
      </c>
      <c r="M999" s="6" t="str">
        <f>IF(Table13[[#This Row],[Total Price(After Discount)]]&gt;=5000, "High Order", "Low order")</f>
        <v>Low order</v>
      </c>
      <c r="N999" s="2">
        <v>42039</v>
      </c>
      <c r="O999" s="2" t="str">
        <f>TEXT(Table13[[#This Row],[Order Date]],"dddd")</f>
        <v>Wednesday</v>
      </c>
      <c r="P999" s="2" t="str">
        <f>TEXT(Table13[[#This Row],[Order Date]],"mmmm")</f>
        <v>February</v>
      </c>
      <c r="Q999" s="2" t="str">
        <f>TEXT(Table13[[#This Row],[Order Date]],"yyyy")</f>
        <v>2015</v>
      </c>
      <c r="R999" s="2" t="str">
        <f>TEXT(Table13[[#This Row],[Order Date]], "mmmm yyyy")</f>
        <v>February 2015</v>
      </c>
      <c r="S999" s="2">
        <v>42040</v>
      </c>
      <c r="T999" s="1" t="s">
        <v>31</v>
      </c>
      <c r="U999" s="1">
        <f>Table13[[#This Row],[Ship Date]]-Table13[[#This Row],[Order Date]]</f>
        <v>1</v>
      </c>
      <c r="V999" s="1" t="str">
        <f>IF(Table13[[#This Row],[Days to Ship]]&lt;=1, "Fast", IF(Table13[[#This Row],[Days to Ship]]&lt;=3, "Meduim", "High"))</f>
        <v>Fast</v>
      </c>
      <c r="W999" s="1">
        <v>47802</v>
      </c>
      <c r="X999" s="1" t="s">
        <v>32</v>
      </c>
      <c r="Y999" s="1" t="s">
        <v>694</v>
      </c>
      <c r="Z999" s="1" t="s">
        <v>376</v>
      </c>
      <c r="AA999" s="1" t="s">
        <v>2244</v>
      </c>
      <c r="AB999" s="1" t="s">
        <v>58</v>
      </c>
      <c r="AC999" s="1" t="s">
        <v>83</v>
      </c>
      <c r="AD999" s="1" t="s">
        <v>104</v>
      </c>
      <c r="AE999" s="1" t="s">
        <v>53</v>
      </c>
      <c r="AF999" s="1"/>
      <c r="AK999" s="1"/>
    </row>
    <row r="1000" spans="1:37" x14ac:dyDescent="0.35">
      <c r="A1000" s="1">
        <v>1777</v>
      </c>
      <c r="B1000" s="1" t="str">
        <f>VLOOKUP(Table13[[#This Row],[Customer ID]],'Customer Lookup'!A:B,2,)</f>
        <v>Miriam Greenberg</v>
      </c>
      <c r="C1000" s="1">
        <v>89939</v>
      </c>
      <c r="D1000" s="1" t="str">
        <f>_xlfn.XLOOKUP(Table13[[#This Row],[Product Sub-Category]],'Product Lookup'!A:A,'Product Lookup'!B:B)</f>
        <v>Paper</v>
      </c>
      <c r="E1000" s="1">
        <v>7</v>
      </c>
      <c r="F1000" s="4">
        <v>5.43</v>
      </c>
      <c r="G1000" s="4">
        <f>Table13[[#This Row],[Unit Price]]*Table13[[#This Row],[Quantity ordered]]</f>
        <v>38.01</v>
      </c>
      <c r="H1000" s="1">
        <v>0.05</v>
      </c>
      <c r="I1000" s="5">
        <v>0.05</v>
      </c>
      <c r="J10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0" s="6">
        <f>Table13[[#This Row],[Total Price(Before Discount)]]*Table13[[#This Row],[Discount]]</f>
        <v>1.9005000000000001</v>
      </c>
      <c r="L1000" s="6">
        <f>Table13[[#This Row],[Total Price(Before Discount)]]-Table13[[#This Row],[Discount Amount]]</f>
        <v>36.109499999999997</v>
      </c>
      <c r="M1000" s="6" t="str">
        <f>IF(Table13[[#This Row],[Total Price(After Discount)]]&gt;=5000, "High Order", "Low order")</f>
        <v>Low order</v>
      </c>
      <c r="N1000" s="2">
        <v>42116</v>
      </c>
      <c r="O1000" s="2" t="str">
        <f>TEXT(Table13[[#This Row],[Order Date]],"dddd")</f>
        <v>Wednesday</v>
      </c>
      <c r="P1000" s="2" t="str">
        <f>TEXT(Table13[[#This Row],[Order Date]],"mmmm")</f>
        <v>April</v>
      </c>
      <c r="Q1000" s="2" t="str">
        <f>TEXT(Table13[[#This Row],[Order Date]],"yyyy")</f>
        <v>2015</v>
      </c>
      <c r="R1000" s="2" t="str">
        <f>TEXT(Table13[[#This Row],[Order Date]], "mmmm yyyy")</f>
        <v>April 2015</v>
      </c>
      <c r="S1000" s="2">
        <v>42120</v>
      </c>
      <c r="T1000" s="1" t="s">
        <v>98</v>
      </c>
      <c r="U1000" s="1">
        <f>Table13[[#This Row],[Ship Date]]-Table13[[#This Row],[Order Date]]</f>
        <v>4</v>
      </c>
      <c r="V1000" s="1" t="str">
        <f>IF(Table13[[#This Row],[Days to Ship]]&lt;=1, "Fast", IF(Table13[[#This Row],[Days to Ship]]&lt;=3, "Meduim", "High"))</f>
        <v>High</v>
      </c>
      <c r="W1000" s="1">
        <v>46383</v>
      </c>
      <c r="X1000" s="1" t="s">
        <v>32</v>
      </c>
      <c r="Y1000" s="1" t="s">
        <v>695</v>
      </c>
      <c r="Z1000" s="1" t="s">
        <v>376</v>
      </c>
      <c r="AA1000" s="1" t="s">
        <v>2244</v>
      </c>
      <c r="AB1000" s="1" t="s">
        <v>58</v>
      </c>
      <c r="AC1000" s="1" t="s">
        <v>83</v>
      </c>
      <c r="AD1000" s="1" t="s">
        <v>104</v>
      </c>
      <c r="AE1000" s="1" t="s">
        <v>26</v>
      </c>
      <c r="AF1000" s="1"/>
      <c r="AK1000" s="1"/>
    </row>
    <row r="1001" spans="1:37" x14ac:dyDescent="0.35">
      <c r="A1001" s="1">
        <v>1777</v>
      </c>
      <c r="B1001" s="1" t="str">
        <f>VLOOKUP(Table13[[#This Row],[Customer ID]],'Customer Lookup'!A:B,2,)</f>
        <v>Miriam Greenberg</v>
      </c>
      <c r="C1001" s="1">
        <v>89940</v>
      </c>
      <c r="D1001" s="1" t="str">
        <f>_xlfn.XLOOKUP(Table13[[#This Row],[Product Sub-Category]],'Product Lookup'!A:A,'Product Lookup'!B:B)</f>
        <v>Paper</v>
      </c>
      <c r="E1001" s="1">
        <v>13</v>
      </c>
      <c r="F1001" s="4">
        <v>10.06</v>
      </c>
      <c r="G1001" s="4">
        <f>Table13[[#This Row],[Unit Price]]*Table13[[#This Row],[Quantity ordered]]</f>
        <v>130.78</v>
      </c>
      <c r="H1001" s="1">
        <v>0.05</v>
      </c>
      <c r="I1001" s="5">
        <v>0.05</v>
      </c>
      <c r="J10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1" s="6">
        <f>Table13[[#This Row],[Total Price(Before Discount)]]*Table13[[#This Row],[Discount]]</f>
        <v>6.5390000000000006</v>
      </c>
      <c r="L1001" s="6">
        <f>Table13[[#This Row],[Total Price(Before Discount)]]-Table13[[#This Row],[Discount Amount]]</f>
        <v>124.241</v>
      </c>
      <c r="M1001" s="6" t="str">
        <f>IF(Table13[[#This Row],[Total Price(After Discount)]]&gt;=5000, "High Order", "Low order")</f>
        <v>Low order</v>
      </c>
      <c r="N1001" s="2">
        <v>42007</v>
      </c>
      <c r="O1001" s="2" t="str">
        <f>TEXT(Table13[[#This Row],[Order Date]],"dddd")</f>
        <v>Saturday</v>
      </c>
      <c r="P1001" s="2" t="str">
        <f>TEXT(Table13[[#This Row],[Order Date]],"mmmm")</f>
        <v>January</v>
      </c>
      <c r="Q1001" s="2" t="str">
        <f>TEXT(Table13[[#This Row],[Order Date]],"yyyy")</f>
        <v>2015</v>
      </c>
      <c r="R1001" s="2" t="str">
        <f>TEXT(Table13[[#This Row],[Order Date]], "mmmm yyyy")</f>
        <v>January 2015</v>
      </c>
      <c r="S1001" s="2">
        <v>42012</v>
      </c>
      <c r="T1001" s="1" t="s">
        <v>98</v>
      </c>
      <c r="U1001" s="1">
        <f>Table13[[#This Row],[Ship Date]]-Table13[[#This Row],[Order Date]]</f>
        <v>5</v>
      </c>
      <c r="V1001" s="1" t="str">
        <f>IF(Table13[[#This Row],[Days to Ship]]&lt;=1, "Fast", IF(Table13[[#This Row],[Days to Ship]]&lt;=3, "Meduim", "High"))</f>
        <v>High</v>
      </c>
      <c r="W1001" s="1">
        <v>46383</v>
      </c>
      <c r="X1001" s="1" t="s">
        <v>32</v>
      </c>
      <c r="Y1001" s="1" t="s">
        <v>695</v>
      </c>
      <c r="Z1001" s="1" t="s">
        <v>376</v>
      </c>
      <c r="AA1001" s="1" t="s">
        <v>2244</v>
      </c>
      <c r="AB1001" s="1" t="s">
        <v>58</v>
      </c>
      <c r="AC1001" s="1" t="s">
        <v>83</v>
      </c>
      <c r="AD1001" s="1" t="s">
        <v>104</v>
      </c>
      <c r="AE1001" s="1" t="s">
        <v>26</v>
      </c>
      <c r="AF1001" s="1"/>
      <c r="AK1001" s="1"/>
    </row>
    <row r="1002" spans="1:37" x14ac:dyDescent="0.35">
      <c r="A1002" s="1">
        <v>1777</v>
      </c>
      <c r="B1002" s="1" t="str">
        <f>VLOOKUP(Table13[[#This Row],[Customer ID]],'Customer Lookup'!A:B,2,)</f>
        <v>Miriam Greenberg</v>
      </c>
      <c r="C1002" s="1">
        <v>89942</v>
      </c>
      <c r="D1002" s="1" t="str">
        <f>_xlfn.XLOOKUP(Table13[[#This Row],[Product Sub-Category]],'Product Lookup'!A:A,'Product Lookup'!B:B)</f>
        <v>Furnishings</v>
      </c>
      <c r="E1002" s="1">
        <v>12</v>
      </c>
      <c r="F1002" s="4">
        <v>19.989999999999998</v>
      </c>
      <c r="G1002" s="4">
        <f>Table13[[#This Row],[Unit Price]]*Table13[[#This Row],[Quantity ordered]]</f>
        <v>239.88</v>
      </c>
      <c r="H1002" s="1">
        <v>0.05</v>
      </c>
      <c r="I1002" s="5">
        <v>0.05</v>
      </c>
      <c r="J10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2" s="6">
        <f>Table13[[#This Row],[Total Price(Before Discount)]]*Table13[[#This Row],[Discount]]</f>
        <v>11.994</v>
      </c>
      <c r="L1002" s="6">
        <f>Table13[[#This Row],[Total Price(Before Discount)]]-Table13[[#This Row],[Discount Amount]]</f>
        <v>227.886</v>
      </c>
      <c r="M1002" s="6" t="str">
        <f>IF(Table13[[#This Row],[Total Price(After Discount)]]&gt;=5000, "High Order", "Low order")</f>
        <v>Low order</v>
      </c>
      <c r="N1002" s="2">
        <v>42096</v>
      </c>
      <c r="O1002" s="2" t="str">
        <f>TEXT(Table13[[#This Row],[Order Date]],"dddd")</f>
        <v>Thursday</v>
      </c>
      <c r="P1002" s="2" t="str">
        <f>TEXT(Table13[[#This Row],[Order Date]],"mmmm")</f>
        <v>April</v>
      </c>
      <c r="Q1002" s="2" t="str">
        <f>TEXT(Table13[[#This Row],[Order Date]],"yyyy")</f>
        <v>2015</v>
      </c>
      <c r="R1002" s="2" t="str">
        <f>TEXT(Table13[[#This Row],[Order Date]], "mmmm yyyy")</f>
        <v>April 2015</v>
      </c>
      <c r="S1002" s="2">
        <v>42097</v>
      </c>
      <c r="T1002" s="1" t="s">
        <v>31</v>
      </c>
      <c r="U1002" s="1">
        <f>Table13[[#This Row],[Ship Date]]-Table13[[#This Row],[Order Date]]</f>
        <v>1</v>
      </c>
      <c r="V1002" s="1" t="str">
        <f>IF(Table13[[#This Row],[Days to Ship]]&lt;=1, "Fast", IF(Table13[[#This Row],[Days to Ship]]&lt;=3, "Meduim", "High"))</f>
        <v>Fast</v>
      </c>
      <c r="W1002" s="1">
        <v>46383</v>
      </c>
      <c r="X1002" s="1" t="s">
        <v>32</v>
      </c>
      <c r="Y1002" s="1" t="s">
        <v>695</v>
      </c>
      <c r="Z1002" s="1" t="s">
        <v>376</v>
      </c>
      <c r="AA1002" s="1" t="s">
        <v>2244</v>
      </c>
      <c r="AB1002" s="1" t="s">
        <v>34</v>
      </c>
      <c r="AC1002" s="1" t="s">
        <v>52</v>
      </c>
      <c r="AD1002" s="1" t="s">
        <v>81</v>
      </c>
      <c r="AE1002" s="1" t="s">
        <v>178</v>
      </c>
      <c r="AF1002" s="1"/>
      <c r="AK1002" s="1"/>
    </row>
    <row r="1003" spans="1:37" x14ac:dyDescent="0.35">
      <c r="A1003" s="1">
        <v>1778</v>
      </c>
      <c r="B1003" s="1" t="str">
        <f>VLOOKUP(Table13[[#This Row],[Customer ID]],'Customer Lookup'!A:B,2,)</f>
        <v>Ray Oakley</v>
      </c>
      <c r="C1003" s="1">
        <v>89943</v>
      </c>
      <c r="D1003" s="1" t="str">
        <f>_xlfn.XLOOKUP(Table13[[#This Row],[Product Sub-Category]],'Product Lookup'!A:A,'Product Lookup'!B:B)</f>
        <v>Office Machines</v>
      </c>
      <c r="E1003" s="1">
        <v>21</v>
      </c>
      <c r="F1003" s="4">
        <v>13.99</v>
      </c>
      <c r="G1003" s="4">
        <f>Table13[[#This Row],[Unit Price]]*Table13[[#This Row],[Quantity ordered]]</f>
        <v>293.79000000000002</v>
      </c>
      <c r="H1003" s="1">
        <v>0.05</v>
      </c>
      <c r="I1003" s="5">
        <v>0.05</v>
      </c>
      <c r="J10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3" s="6">
        <f>Table13[[#This Row],[Total Price(Before Discount)]]*Table13[[#This Row],[Discount]]</f>
        <v>14.689500000000002</v>
      </c>
      <c r="L1003" s="6">
        <f>Table13[[#This Row],[Total Price(Before Discount)]]-Table13[[#This Row],[Discount Amount]]</f>
        <v>279.10050000000001</v>
      </c>
      <c r="M1003" s="6" t="str">
        <f>IF(Table13[[#This Row],[Total Price(After Discount)]]&gt;=5000, "High Order", "Low order")</f>
        <v>Low order</v>
      </c>
      <c r="N1003" s="2">
        <v>42134</v>
      </c>
      <c r="O1003" s="2" t="str">
        <f>TEXT(Table13[[#This Row],[Order Date]],"dddd")</f>
        <v>Sunday</v>
      </c>
      <c r="P1003" s="2" t="str">
        <f>TEXT(Table13[[#This Row],[Order Date]],"mmmm")</f>
        <v>May</v>
      </c>
      <c r="Q1003" s="2" t="str">
        <f>TEXT(Table13[[#This Row],[Order Date]],"yyyy")</f>
        <v>2015</v>
      </c>
      <c r="R1003" s="2" t="str">
        <f>TEXT(Table13[[#This Row],[Order Date]], "mmmm yyyy")</f>
        <v>May 2015</v>
      </c>
      <c r="S1003" s="2">
        <v>42136</v>
      </c>
      <c r="T1003" s="1" t="s">
        <v>21</v>
      </c>
      <c r="U1003" s="1">
        <f>Table13[[#This Row],[Ship Date]]-Table13[[#This Row],[Order Date]]</f>
        <v>2</v>
      </c>
      <c r="V1003" s="1" t="str">
        <f>IF(Table13[[#This Row],[Days to Ship]]&lt;=1, "Fast", IF(Table13[[#This Row],[Days to Ship]]&lt;=3, "Meduim", "High"))</f>
        <v>Meduim</v>
      </c>
      <c r="W1003" s="1">
        <v>47906</v>
      </c>
      <c r="X1003" s="1" t="s">
        <v>32</v>
      </c>
      <c r="Y1003" s="1" t="s">
        <v>696</v>
      </c>
      <c r="Z1003" s="1" t="s">
        <v>376</v>
      </c>
      <c r="AA1003" s="1" t="s">
        <v>2244</v>
      </c>
      <c r="AB1003" s="1" t="s">
        <v>73</v>
      </c>
      <c r="AC1003" s="1" t="s">
        <v>74</v>
      </c>
      <c r="AD1003" s="1" t="s">
        <v>104</v>
      </c>
      <c r="AE1003" s="1" t="s">
        <v>75</v>
      </c>
      <c r="AF1003" s="1"/>
      <c r="AK1003" s="1"/>
    </row>
    <row r="1004" spans="1:37" x14ac:dyDescent="0.35">
      <c r="A1004" s="1">
        <v>1778</v>
      </c>
      <c r="B1004" s="1" t="str">
        <f>VLOOKUP(Table13[[#This Row],[Customer ID]],'Customer Lookup'!A:B,2,)</f>
        <v>Ray Oakley</v>
      </c>
      <c r="C1004" s="1">
        <v>89943</v>
      </c>
      <c r="D1004" s="1" t="str">
        <f>_xlfn.XLOOKUP(Table13[[#This Row],[Product Sub-Category]],'Product Lookup'!A:A,'Product Lookup'!B:B)</f>
        <v>Paper</v>
      </c>
      <c r="E1004" s="1">
        <v>3</v>
      </c>
      <c r="F1004" s="4">
        <v>15.04</v>
      </c>
      <c r="G1004" s="4">
        <f>Table13[[#This Row],[Unit Price]]*Table13[[#This Row],[Quantity ordered]]</f>
        <v>45.12</v>
      </c>
      <c r="H1004" s="1">
        <v>0.05</v>
      </c>
      <c r="I1004" s="5">
        <v>0.05</v>
      </c>
      <c r="J10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4" s="6">
        <f>Table13[[#This Row],[Total Price(Before Discount)]]*Table13[[#This Row],[Discount]]</f>
        <v>2.2559999999999998</v>
      </c>
      <c r="L1004" s="6">
        <f>Table13[[#This Row],[Total Price(Before Discount)]]-Table13[[#This Row],[Discount Amount]]</f>
        <v>42.863999999999997</v>
      </c>
      <c r="M1004" s="6" t="str">
        <f>IF(Table13[[#This Row],[Total Price(After Discount)]]&gt;=5000, "High Order", "Low order")</f>
        <v>Low order</v>
      </c>
      <c r="N1004" s="2">
        <v>42134</v>
      </c>
      <c r="O1004" s="2" t="str">
        <f>TEXT(Table13[[#This Row],[Order Date]],"dddd")</f>
        <v>Sunday</v>
      </c>
      <c r="P1004" s="2" t="str">
        <f>TEXT(Table13[[#This Row],[Order Date]],"mmmm")</f>
        <v>May</v>
      </c>
      <c r="Q1004" s="2" t="str">
        <f>TEXT(Table13[[#This Row],[Order Date]],"yyyy")</f>
        <v>2015</v>
      </c>
      <c r="R1004" s="2" t="str">
        <f>TEXT(Table13[[#This Row],[Order Date]], "mmmm yyyy")</f>
        <v>May 2015</v>
      </c>
      <c r="S1004" s="2">
        <v>42134</v>
      </c>
      <c r="T1004" s="1" t="s">
        <v>21</v>
      </c>
      <c r="U1004" s="1">
        <f>Table13[[#This Row],[Ship Date]]-Table13[[#This Row],[Order Date]]</f>
        <v>0</v>
      </c>
      <c r="V1004" s="1" t="str">
        <f>IF(Table13[[#This Row],[Days to Ship]]&lt;=1, "Fast", IF(Table13[[#This Row],[Days to Ship]]&lt;=3, "Meduim", "High"))</f>
        <v>Fast</v>
      </c>
      <c r="W1004" s="1">
        <v>47906</v>
      </c>
      <c r="X1004" s="1" t="s">
        <v>32</v>
      </c>
      <c r="Y1004" s="1" t="s">
        <v>696</v>
      </c>
      <c r="Z1004" s="1" t="s">
        <v>376</v>
      </c>
      <c r="AA1004" s="1" t="s">
        <v>1097</v>
      </c>
      <c r="AB1004" s="1" t="s">
        <v>58</v>
      </c>
      <c r="AC1004" s="1" t="s">
        <v>83</v>
      </c>
      <c r="AD1004" s="1" t="s">
        <v>104</v>
      </c>
      <c r="AE1004" s="1" t="s">
        <v>26</v>
      </c>
      <c r="AF1004" s="1"/>
      <c r="AK1004" s="1"/>
    </row>
    <row r="1005" spans="1:37" x14ac:dyDescent="0.35">
      <c r="A1005" s="1">
        <v>1781</v>
      </c>
      <c r="B1005" s="1" t="str">
        <f>VLOOKUP(Table13[[#This Row],[Customer ID]],'Customer Lookup'!A:B,2,)</f>
        <v>Jackie Capps</v>
      </c>
      <c r="C1005" s="1">
        <v>89857</v>
      </c>
      <c r="D1005" s="1" t="str">
        <f>_xlfn.XLOOKUP(Table13[[#This Row],[Product Sub-Category]],'Product Lookup'!A:A,'Product Lookup'!B:B)</f>
        <v>Paper</v>
      </c>
      <c r="E1005" s="1">
        <v>11</v>
      </c>
      <c r="F1005" s="4">
        <v>55.48</v>
      </c>
      <c r="G1005" s="4">
        <f>Table13[[#This Row],[Unit Price]]*Table13[[#This Row],[Quantity ordered]]</f>
        <v>610.28</v>
      </c>
      <c r="H1005" s="1">
        <v>0.05</v>
      </c>
      <c r="I1005" s="5">
        <v>0.05</v>
      </c>
      <c r="J10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5" s="6">
        <f>Table13[[#This Row],[Total Price(Before Discount)]]*Table13[[#This Row],[Discount]]</f>
        <v>30.513999999999999</v>
      </c>
      <c r="L1005" s="6">
        <f>Table13[[#This Row],[Total Price(Before Discount)]]-Table13[[#This Row],[Discount Amount]]</f>
        <v>579.76599999999996</v>
      </c>
      <c r="M1005" s="6" t="str">
        <f>IF(Table13[[#This Row],[Total Price(After Discount)]]&gt;=5000, "High Order", "Low order")</f>
        <v>Low order</v>
      </c>
      <c r="N1005" s="2">
        <v>42167</v>
      </c>
      <c r="O1005" s="2" t="str">
        <f>TEXT(Table13[[#This Row],[Order Date]],"dddd")</f>
        <v>Friday</v>
      </c>
      <c r="P1005" s="2" t="str">
        <f>TEXT(Table13[[#This Row],[Order Date]],"mmmm")</f>
        <v>June</v>
      </c>
      <c r="Q1005" s="2" t="str">
        <f>TEXT(Table13[[#This Row],[Order Date]],"yyyy")</f>
        <v>2015</v>
      </c>
      <c r="R1005" s="2" t="str">
        <f>TEXT(Table13[[#This Row],[Order Date]], "mmmm yyyy")</f>
        <v>June 2015</v>
      </c>
      <c r="S1005" s="2">
        <v>42169</v>
      </c>
      <c r="T1005" s="1" t="s">
        <v>21</v>
      </c>
      <c r="U1005" s="1">
        <f>Table13[[#This Row],[Ship Date]]-Table13[[#This Row],[Order Date]]</f>
        <v>2</v>
      </c>
      <c r="V1005" s="1" t="str">
        <f>IF(Table13[[#This Row],[Days to Ship]]&lt;=1, "Fast", IF(Table13[[#This Row],[Days to Ship]]&lt;=3, "Meduim", "High"))</f>
        <v>Meduim</v>
      </c>
      <c r="W1005" s="1">
        <v>94070</v>
      </c>
      <c r="X1005" s="1" t="s">
        <v>32</v>
      </c>
      <c r="Y1005" s="1" t="s">
        <v>697</v>
      </c>
      <c r="Z1005" s="1" t="s">
        <v>37</v>
      </c>
      <c r="AA1005" s="1" t="s">
        <v>1097</v>
      </c>
      <c r="AB1005" s="1" t="s">
        <v>58</v>
      </c>
      <c r="AC1005" s="1" t="s">
        <v>83</v>
      </c>
      <c r="AD1005" s="1" t="s">
        <v>81</v>
      </c>
      <c r="AE1005" s="1" t="s">
        <v>53</v>
      </c>
      <c r="AF1005" s="1"/>
      <c r="AK1005" s="1"/>
    </row>
    <row r="1006" spans="1:37" x14ac:dyDescent="0.35">
      <c r="A1006" s="1">
        <v>1781</v>
      </c>
      <c r="B1006" s="1" t="str">
        <f>VLOOKUP(Table13[[#This Row],[Customer ID]],'Customer Lookup'!A:B,2,)</f>
        <v>Jackie Capps</v>
      </c>
      <c r="C1006" s="1">
        <v>89858</v>
      </c>
      <c r="D1006" s="1" t="str">
        <f>_xlfn.XLOOKUP(Table13[[#This Row],[Product Sub-Category]],'Product Lookup'!A:A,'Product Lookup'!B:B)</f>
        <v>Furnishings</v>
      </c>
      <c r="E1006" s="1">
        <v>4</v>
      </c>
      <c r="F1006" s="4">
        <v>5.08</v>
      </c>
      <c r="G1006" s="4">
        <f>Table13[[#This Row],[Unit Price]]*Table13[[#This Row],[Quantity ordered]]</f>
        <v>20.32</v>
      </c>
      <c r="H1006" s="1">
        <v>0.05</v>
      </c>
      <c r="I1006" s="5">
        <v>0.05</v>
      </c>
      <c r="J10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6" s="6">
        <f>Table13[[#This Row],[Total Price(Before Discount)]]*Table13[[#This Row],[Discount]]</f>
        <v>1.016</v>
      </c>
      <c r="L1006" s="6">
        <f>Table13[[#This Row],[Total Price(Before Discount)]]-Table13[[#This Row],[Discount Amount]]</f>
        <v>19.304000000000002</v>
      </c>
      <c r="M1006" s="6" t="str">
        <f>IF(Table13[[#This Row],[Total Price(After Discount)]]&gt;=5000, "High Order", "Low order")</f>
        <v>Low order</v>
      </c>
      <c r="N1006" s="2">
        <v>42011</v>
      </c>
      <c r="O1006" s="2" t="str">
        <f>TEXT(Table13[[#This Row],[Order Date]],"dddd")</f>
        <v>Wednesday</v>
      </c>
      <c r="P1006" s="2" t="str">
        <f>TEXT(Table13[[#This Row],[Order Date]],"mmmm")</f>
        <v>January</v>
      </c>
      <c r="Q1006" s="2" t="str">
        <f>TEXT(Table13[[#This Row],[Order Date]],"yyyy")</f>
        <v>2015</v>
      </c>
      <c r="R1006" s="2" t="str">
        <f>TEXT(Table13[[#This Row],[Order Date]], "mmmm yyyy")</f>
        <v>January 2015</v>
      </c>
      <c r="S1006" s="2">
        <v>42016</v>
      </c>
      <c r="T1006" s="1" t="s">
        <v>98</v>
      </c>
      <c r="U1006" s="1">
        <f>Table13[[#This Row],[Ship Date]]-Table13[[#This Row],[Order Date]]</f>
        <v>5</v>
      </c>
      <c r="V1006" s="1" t="str">
        <f>IF(Table13[[#This Row],[Days to Ship]]&lt;=1, "Fast", IF(Table13[[#This Row],[Days to Ship]]&lt;=3, "Meduim", "High"))</f>
        <v>High</v>
      </c>
      <c r="W1006" s="1">
        <v>94070</v>
      </c>
      <c r="X1006" s="1" t="s">
        <v>32</v>
      </c>
      <c r="Y1006" s="1" t="s">
        <v>697</v>
      </c>
      <c r="Z1006" s="1" t="s">
        <v>37</v>
      </c>
      <c r="AA1006" s="1" t="s">
        <v>1097</v>
      </c>
      <c r="AB1006" s="1" t="s">
        <v>34</v>
      </c>
      <c r="AC1006" s="1" t="s">
        <v>52</v>
      </c>
      <c r="AD1006" s="1" t="s">
        <v>42</v>
      </c>
      <c r="AE1006" s="1" t="s">
        <v>26</v>
      </c>
      <c r="AF1006" s="1"/>
      <c r="AK1006" s="1"/>
    </row>
    <row r="1007" spans="1:37" x14ac:dyDescent="0.35">
      <c r="A1007" s="1">
        <v>1782</v>
      </c>
      <c r="B1007" s="1" t="str">
        <f>VLOOKUP(Table13[[#This Row],[Customer ID]],'Customer Lookup'!A:B,2,)</f>
        <v>Lawrence Dennis</v>
      </c>
      <c r="C1007" s="1">
        <v>89856</v>
      </c>
      <c r="D1007" s="1" t="str">
        <f>_xlfn.XLOOKUP(Table13[[#This Row],[Product Sub-Category]],'Product Lookup'!A:A,'Product Lookup'!B:B)</f>
        <v>Pens</v>
      </c>
      <c r="E1007" s="1">
        <v>7</v>
      </c>
      <c r="F1007" s="4">
        <v>3.28</v>
      </c>
      <c r="G1007" s="4">
        <f>Table13[[#This Row],[Unit Price]]*Table13[[#This Row],[Quantity ordered]]</f>
        <v>22.959999999999997</v>
      </c>
      <c r="H1007" s="1">
        <v>0.05</v>
      </c>
      <c r="I1007" s="5">
        <v>0.05</v>
      </c>
      <c r="J10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7" s="6">
        <f>Table13[[#This Row],[Total Price(Before Discount)]]*Table13[[#This Row],[Discount]]</f>
        <v>1.1479999999999999</v>
      </c>
      <c r="L1007" s="6">
        <f>Table13[[#This Row],[Total Price(Before Discount)]]-Table13[[#This Row],[Discount Amount]]</f>
        <v>21.811999999999998</v>
      </c>
      <c r="M1007" s="6" t="str">
        <f>IF(Table13[[#This Row],[Total Price(After Discount)]]&gt;=5000, "High Order", "Low order")</f>
        <v>Low order</v>
      </c>
      <c r="N1007" s="2">
        <v>42010</v>
      </c>
      <c r="O1007" s="2" t="str">
        <f>TEXT(Table13[[#This Row],[Order Date]],"dddd")</f>
        <v>Tuesday</v>
      </c>
      <c r="P1007" s="2" t="str">
        <f>TEXT(Table13[[#This Row],[Order Date]],"mmmm")</f>
        <v>January</v>
      </c>
      <c r="Q1007" s="2" t="str">
        <f>TEXT(Table13[[#This Row],[Order Date]],"yyyy")</f>
        <v>2015</v>
      </c>
      <c r="R1007" s="2" t="str">
        <f>TEXT(Table13[[#This Row],[Order Date]], "mmmm yyyy")</f>
        <v>January 2015</v>
      </c>
      <c r="S1007" s="2">
        <v>42012</v>
      </c>
      <c r="T1007" s="1" t="s">
        <v>21</v>
      </c>
      <c r="U1007" s="1">
        <f>Table13[[#This Row],[Ship Date]]-Table13[[#This Row],[Order Date]]</f>
        <v>2</v>
      </c>
      <c r="V1007" s="1" t="str">
        <f>IF(Table13[[#This Row],[Days to Ship]]&lt;=1, "Fast", IF(Table13[[#This Row],[Days to Ship]]&lt;=3, "Meduim", "High"))</f>
        <v>Meduim</v>
      </c>
      <c r="W1007" s="1">
        <v>92672</v>
      </c>
      <c r="X1007" s="1" t="s">
        <v>32</v>
      </c>
      <c r="Y1007" s="1" t="s">
        <v>698</v>
      </c>
      <c r="Z1007" s="1" t="s">
        <v>37</v>
      </c>
      <c r="AA1007" s="1" t="s">
        <v>2245</v>
      </c>
      <c r="AB1007" s="1" t="s">
        <v>58</v>
      </c>
      <c r="AC1007" s="1" t="s">
        <v>25</v>
      </c>
      <c r="AD1007" s="1" t="s">
        <v>42</v>
      </c>
      <c r="AE1007" s="1" t="s">
        <v>26</v>
      </c>
      <c r="AF1007" s="1"/>
      <c r="AK1007" s="1"/>
    </row>
    <row r="1008" spans="1:37" x14ac:dyDescent="0.35">
      <c r="A1008" s="1">
        <v>1788</v>
      </c>
      <c r="B1008" s="1" t="str">
        <f>VLOOKUP(Table13[[#This Row],[Customer ID]],'Customer Lookup'!A:B,2,)</f>
        <v>Valerie Siegel</v>
      </c>
      <c r="C1008" s="1">
        <v>88256</v>
      </c>
      <c r="D1008" s="1" t="str">
        <f>_xlfn.XLOOKUP(Table13[[#This Row],[Product Sub-Category]],'Product Lookup'!A:A,'Product Lookup'!B:B)</f>
        <v>Telephones</v>
      </c>
      <c r="E1008" s="1">
        <v>6</v>
      </c>
      <c r="F1008" s="4">
        <v>205.99</v>
      </c>
      <c r="G1008" s="4">
        <f>Table13[[#This Row],[Unit Price]]*Table13[[#This Row],[Quantity ordered]]</f>
        <v>1235.94</v>
      </c>
      <c r="H1008" s="1">
        <v>0.1</v>
      </c>
      <c r="I1008" s="5">
        <v>0.1</v>
      </c>
      <c r="J10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08" s="6">
        <f>Table13[[#This Row],[Total Price(Before Discount)]]*Table13[[#This Row],[Discount]]</f>
        <v>123.59400000000001</v>
      </c>
      <c r="L1008" s="6">
        <f>Table13[[#This Row],[Total Price(Before Discount)]]-Table13[[#This Row],[Discount Amount]]</f>
        <v>1112.346</v>
      </c>
      <c r="M1008" s="6" t="str">
        <f>IF(Table13[[#This Row],[Total Price(After Discount)]]&gt;=5000, "High Order", "Low order")</f>
        <v>Low order</v>
      </c>
      <c r="N1008" s="2">
        <v>42025</v>
      </c>
      <c r="O1008" s="2" t="str">
        <f>TEXT(Table13[[#This Row],[Order Date]],"dddd")</f>
        <v>Wednesday</v>
      </c>
      <c r="P1008" s="2" t="str">
        <f>TEXT(Table13[[#This Row],[Order Date]],"mmmm")</f>
        <v>January</v>
      </c>
      <c r="Q1008" s="2" t="str">
        <f>TEXT(Table13[[#This Row],[Order Date]],"yyyy")</f>
        <v>2015</v>
      </c>
      <c r="R1008" s="2" t="str">
        <f>TEXT(Table13[[#This Row],[Order Date]], "mmmm yyyy")</f>
        <v>January 2015</v>
      </c>
      <c r="S1008" s="2">
        <v>42026</v>
      </c>
      <c r="T1008" s="1" t="s">
        <v>41</v>
      </c>
      <c r="U1008" s="1">
        <f>Table13[[#This Row],[Ship Date]]-Table13[[#This Row],[Order Date]]</f>
        <v>1</v>
      </c>
      <c r="V1008" s="1" t="str">
        <f>IF(Table13[[#This Row],[Days to Ship]]&lt;=1, "Fast", IF(Table13[[#This Row],[Days to Ship]]&lt;=3, "Meduim", "High"))</f>
        <v>Fast</v>
      </c>
      <c r="W1008" s="1">
        <v>30188</v>
      </c>
      <c r="X1008" s="1" t="s">
        <v>32</v>
      </c>
      <c r="Y1008" s="1" t="s">
        <v>655</v>
      </c>
      <c r="Z1008" s="1" t="s">
        <v>254</v>
      </c>
      <c r="AA1008" s="1" t="s">
        <v>2244</v>
      </c>
      <c r="AB1008" s="1" t="s">
        <v>73</v>
      </c>
      <c r="AC1008" s="1" t="s">
        <v>2234</v>
      </c>
      <c r="AD1008" s="1" t="s">
        <v>104</v>
      </c>
      <c r="AE1008" s="1" t="s">
        <v>53</v>
      </c>
      <c r="AF1008" s="1"/>
      <c r="AK1008" s="1"/>
    </row>
    <row r="1009" spans="1:37" x14ac:dyDescent="0.35">
      <c r="A1009" s="1">
        <v>1793</v>
      </c>
      <c r="B1009" s="1" t="str">
        <f>VLOOKUP(Table13[[#This Row],[Customer ID]],'Customer Lookup'!A:B,2,)</f>
        <v>Derek Jernigan</v>
      </c>
      <c r="C1009" s="1">
        <v>87853</v>
      </c>
      <c r="D1009" s="1" t="str">
        <f>_xlfn.XLOOKUP(Table13[[#This Row],[Product Sub-Category]],'Product Lookup'!A:A,'Product Lookup'!B:B)</f>
        <v>Bookcases</v>
      </c>
      <c r="E1009" s="1">
        <v>8</v>
      </c>
      <c r="F1009" s="4">
        <v>880.98</v>
      </c>
      <c r="G1009" s="4">
        <f>Table13[[#This Row],[Unit Price]]*Table13[[#This Row],[Quantity ordered]]</f>
        <v>7047.84</v>
      </c>
      <c r="H1009" s="1">
        <v>0.1</v>
      </c>
      <c r="I1009" s="5">
        <v>0.1</v>
      </c>
      <c r="J10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09" s="6">
        <f>Table13[[#This Row],[Total Price(Before Discount)]]*Table13[[#This Row],[Discount]]</f>
        <v>704.78400000000011</v>
      </c>
      <c r="L1009" s="6">
        <f>Table13[[#This Row],[Total Price(Before Discount)]]-Table13[[#This Row],[Discount Amount]]</f>
        <v>6343.0560000000005</v>
      </c>
      <c r="M1009" s="6" t="str">
        <f>IF(Table13[[#This Row],[Total Price(After Discount)]]&gt;=5000, "High Order", "Low order")</f>
        <v>High Order</v>
      </c>
      <c r="N1009" s="2">
        <v>42010</v>
      </c>
      <c r="O1009" s="2" t="str">
        <f>TEXT(Table13[[#This Row],[Order Date]],"dddd")</f>
        <v>Tuesday</v>
      </c>
      <c r="P1009" s="2" t="str">
        <f>TEXT(Table13[[#This Row],[Order Date]],"mmmm")</f>
        <v>January</v>
      </c>
      <c r="Q1009" s="2" t="str">
        <f>TEXT(Table13[[#This Row],[Order Date]],"yyyy")</f>
        <v>2015</v>
      </c>
      <c r="R1009" s="2" t="str">
        <f>TEXT(Table13[[#This Row],[Order Date]], "mmmm yyyy")</f>
        <v>January 2015</v>
      </c>
      <c r="S1009" s="2">
        <v>42011</v>
      </c>
      <c r="T1009" s="1" t="s">
        <v>41</v>
      </c>
      <c r="U1009" s="1">
        <f>Table13[[#This Row],[Ship Date]]-Table13[[#This Row],[Order Date]]</f>
        <v>1</v>
      </c>
      <c r="V1009" s="1" t="str">
        <f>IF(Table13[[#This Row],[Days to Ship]]&lt;=1, "Fast", IF(Table13[[#This Row],[Days to Ship]]&lt;=3, "Meduim", "High"))</f>
        <v>Fast</v>
      </c>
      <c r="W1009" s="1">
        <v>61401</v>
      </c>
      <c r="X1009" s="1" t="s">
        <v>22</v>
      </c>
      <c r="Y1009" s="1" t="s">
        <v>699</v>
      </c>
      <c r="Z1009" s="1" t="s">
        <v>142</v>
      </c>
      <c r="AA1009" s="1" t="s">
        <v>2245</v>
      </c>
      <c r="AB1009" s="1" t="s">
        <v>34</v>
      </c>
      <c r="AC1009" s="1" t="s">
        <v>151</v>
      </c>
      <c r="AD1009" s="1" t="s">
        <v>42</v>
      </c>
      <c r="AE1009" s="1" t="s">
        <v>108</v>
      </c>
      <c r="AF1009" s="1"/>
      <c r="AK1009" s="1"/>
    </row>
    <row r="1010" spans="1:37" x14ac:dyDescent="0.35">
      <c r="A1010" s="1">
        <v>1802</v>
      </c>
      <c r="B1010" s="1" t="str">
        <f>VLOOKUP(Table13[[#This Row],[Customer ID]],'Customer Lookup'!A:B,2,)</f>
        <v>Jack Morse</v>
      </c>
      <c r="C1010" s="1">
        <v>91543</v>
      </c>
      <c r="D1010" s="1" t="str">
        <f>_xlfn.XLOOKUP(Table13[[#This Row],[Product Sub-Category]],'Product Lookup'!A:A,'Product Lookup'!B:B)</f>
        <v>Scissors</v>
      </c>
      <c r="E1010" s="1">
        <v>11</v>
      </c>
      <c r="F1010" s="4">
        <v>3.68</v>
      </c>
      <c r="G1010" s="4">
        <f>Table13[[#This Row],[Unit Price]]*Table13[[#This Row],[Quantity ordered]]</f>
        <v>40.480000000000004</v>
      </c>
      <c r="H1010" s="1">
        <v>0.05</v>
      </c>
      <c r="I1010" s="5">
        <v>0.05</v>
      </c>
      <c r="J10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0" s="6">
        <f>Table13[[#This Row],[Total Price(Before Discount)]]*Table13[[#This Row],[Discount]]</f>
        <v>2.0240000000000005</v>
      </c>
      <c r="L1010" s="6">
        <f>Table13[[#This Row],[Total Price(Before Discount)]]-Table13[[#This Row],[Discount Amount]]</f>
        <v>38.456000000000003</v>
      </c>
      <c r="M1010" s="6" t="str">
        <f>IF(Table13[[#This Row],[Total Price(After Discount)]]&gt;=5000, "High Order", "Low order")</f>
        <v>Low order</v>
      </c>
      <c r="N1010" s="2">
        <v>42156</v>
      </c>
      <c r="O1010" s="2" t="str">
        <f>TEXT(Table13[[#This Row],[Order Date]],"dddd")</f>
        <v>Monday</v>
      </c>
      <c r="P1010" s="2" t="str">
        <f>TEXT(Table13[[#This Row],[Order Date]],"mmmm")</f>
        <v>June</v>
      </c>
      <c r="Q1010" s="2" t="str">
        <f>TEXT(Table13[[#This Row],[Order Date]],"yyyy")</f>
        <v>2015</v>
      </c>
      <c r="R1010" s="2" t="str">
        <f>TEXT(Table13[[#This Row],[Order Date]], "mmmm yyyy")</f>
        <v>June 2015</v>
      </c>
      <c r="S1010" s="2">
        <v>42157</v>
      </c>
      <c r="T1010" s="1" t="s">
        <v>41</v>
      </c>
      <c r="U1010" s="1">
        <f>Table13[[#This Row],[Ship Date]]-Table13[[#This Row],[Order Date]]</f>
        <v>1</v>
      </c>
      <c r="V1010" s="1" t="str">
        <f>IF(Table13[[#This Row],[Days to Ship]]&lt;=1, "Fast", IF(Table13[[#This Row],[Days to Ship]]&lt;=3, "Meduim", "High"))</f>
        <v>Fast</v>
      </c>
      <c r="W1010" s="1">
        <v>34698</v>
      </c>
      <c r="X1010" s="1" t="s">
        <v>32</v>
      </c>
      <c r="Y1010" s="1" t="s">
        <v>691</v>
      </c>
      <c r="Z1010" s="1" t="s">
        <v>242</v>
      </c>
      <c r="AA1010" s="1" t="s">
        <v>2243</v>
      </c>
      <c r="AB1010" s="1" t="s">
        <v>58</v>
      </c>
      <c r="AC1010" s="1" t="s">
        <v>2239</v>
      </c>
      <c r="AD1010" s="1" t="s">
        <v>81</v>
      </c>
      <c r="AE1010" s="1" t="s">
        <v>26</v>
      </c>
      <c r="AF1010" s="1"/>
      <c r="AK1010" s="1"/>
    </row>
    <row r="1011" spans="1:37" x14ac:dyDescent="0.35">
      <c r="A1011" s="1">
        <v>1808</v>
      </c>
      <c r="B1011" s="1" t="str">
        <f>VLOOKUP(Table13[[#This Row],[Customer ID]],'Customer Lookup'!A:B,2,)</f>
        <v>Joyce Knox</v>
      </c>
      <c r="C1011" s="1">
        <v>89251</v>
      </c>
      <c r="D1011" s="1" t="str">
        <f>_xlfn.XLOOKUP(Table13[[#This Row],[Product Sub-Category]],'Product Lookup'!A:A,'Product Lookup'!B:B)</f>
        <v>Computer Peripherals</v>
      </c>
      <c r="E1011" s="1">
        <v>10</v>
      </c>
      <c r="F1011" s="4">
        <v>8.1199999999999992</v>
      </c>
      <c r="G1011" s="4">
        <f>Table13[[#This Row],[Unit Price]]*Table13[[#This Row],[Quantity ordered]]</f>
        <v>81.199999999999989</v>
      </c>
      <c r="H1011" s="1">
        <v>0.05</v>
      </c>
      <c r="I1011" s="5">
        <v>0.05</v>
      </c>
      <c r="J10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1" s="6">
        <f>Table13[[#This Row],[Total Price(Before Discount)]]*Table13[[#This Row],[Discount]]</f>
        <v>4.0599999999999996</v>
      </c>
      <c r="L1011" s="6">
        <f>Table13[[#This Row],[Total Price(Before Discount)]]-Table13[[#This Row],[Discount Amount]]</f>
        <v>77.139999999999986</v>
      </c>
      <c r="M1011" s="6" t="str">
        <f>IF(Table13[[#This Row],[Total Price(After Discount)]]&gt;=5000, "High Order", "Low order")</f>
        <v>Low order</v>
      </c>
      <c r="N1011" s="2">
        <v>42080</v>
      </c>
      <c r="O1011" s="2" t="str">
        <f>TEXT(Table13[[#This Row],[Order Date]],"dddd")</f>
        <v>Tuesday</v>
      </c>
      <c r="P1011" s="2" t="str">
        <f>TEXT(Table13[[#This Row],[Order Date]],"mmmm")</f>
        <v>March</v>
      </c>
      <c r="Q1011" s="2" t="str">
        <f>TEXT(Table13[[#This Row],[Order Date]],"yyyy")</f>
        <v>2015</v>
      </c>
      <c r="R1011" s="2" t="str">
        <f>TEXT(Table13[[#This Row],[Order Date]], "mmmm yyyy")</f>
        <v>March 2015</v>
      </c>
      <c r="S1011" s="2">
        <v>42081</v>
      </c>
      <c r="T1011" s="1" t="s">
        <v>50</v>
      </c>
      <c r="U1011" s="1">
        <f>Table13[[#This Row],[Ship Date]]-Table13[[#This Row],[Order Date]]</f>
        <v>1</v>
      </c>
      <c r="V1011" s="1" t="str">
        <f>IF(Table13[[#This Row],[Days to Ship]]&lt;=1, "Fast", IF(Table13[[#This Row],[Days to Ship]]&lt;=3, "Meduim", "High"))</f>
        <v>Fast</v>
      </c>
      <c r="W1011" s="1">
        <v>26101</v>
      </c>
      <c r="X1011" s="1" t="s">
        <v>22</v>
      </c>
      <c r="Y1011" s="1" t="s">
        <v>700</v>
      </c>
      <c r="Z1011" s="1" t="s">
        <v>356</v>
      </c>
      <c r="AA1011" s="1" t="s">
        <v>2245</v>
      </c>
      <c r="AB1011" s="1" t="s">
        <v>73</v>
      </c>
      <c r="AC1011" s="1" t="s">
        <v>144</v>
      </c>
      <c r="AD1011" s="1" t="s">
        <v>42</v>
      </c>
      <c r="AE1011" s="1" t="s">
        <v>44</v>
      </c>
      <c r="AF1011" s="1"/>
      <c r="AK1011" s="1"/>
    </row>
    <row r="1012" spans="1:37" x14ac:dyDescent="0.35">
      <c r="A1012" s="1">
        <v>1814</v>
      </c>
      <c r="B1012" s="1" t="str">
        <f>VLOOKUP(Table13[[#This Row],[Customer ID]],'Customer Lookup'!A:B,2,)</f>
        <v>Albert Tyson</v>
      </c>
      <c r="C1012" s="1">
        <v>90524</v>
      </c>
      <c r="D1012" s="1" t="str">
        <f>_xlfn.XLOOKUP(Table13[[#This Row],[Product Sub-Category]],'Product Lookup'!A:A,'Product Lookup'!B:B)</f>
        <v>Computer Peripherals</v>
      </c>
      <c r="E1012" s="1">
        <v>17</v>
      </c>
      <c r="F1012" s="4">
        <v>77.510000000000005</v>
      </c>
      <c r="G1012" s="4">
        <f>Table13[[#This Row],[Unit Price]]*Table13[[#This Row],[Quantity ordered]]</f>
        <v>1317.67</v>
      </c>
      <c r="H1012" s="1">
        <v>0.05</v>
      </c>
      <c r="I1012" s="5">
        <v>0.05</v>
      </c>
      <c r="J10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2" s="6">
        <f>Table13[[#This Row],[Total Price(Before Discount)]]*Table13[[#This Row],[Discount]]</f>
        <v>65.883500000000012</v>
      </c>
      <c r="L1012" s="6">
        <f>Table13[[#This Row],[Total Price(Before Discount)]]-Table13[[#This Row],[Discount Amount]]</f>
        <v>1251.7865000000002</v>
      </c>
      <c r="M1012" s="6" t="str">
        <f>IF(Table13[[#This Row],[Total Price(After Discount)]]&gt;=5000, "High Order", "Low order")</f>
        <v>Low order</v>
      </c>
      <c r="N1012" s="2">
        <v>42147</v>
      </c>
      <c r="O1012" s="2" t="str">
        <f>TEXT(Table13[[#This Row],[Order Date]],"dddd")</f>
        <v>Saturday</v>
      </c>
      <c r="P1012" s="2" t="str">
        <f>TEXT(Table13[[#This Row],[Order Date]],"mmmm")</f>
        <v>May</v>
      </c>
      <c r="Q1012" s="2" t="str">
        <f>TEXT(Table13[[#This Row],[Order Date]],"yyyy")</f>
        <v>2015</v>
      </c>
      <c r="R1012" s="2" t="str">
        <f>TEXT(Table13[[#This Row],[Order Date]], "mmmm yyyy")</f>
        <v>May 2015</v>
      </c>
      <c r="S1012" s="2">
        <v>42149</v>
      </c>
      <c r="T1012" s="1" t="s">
        <v>31</v>
      </c>
      <c r="U1012" s="1">
        <f>Table13[[#This Row],[Ship Date]]-Table13[[#This Row],[Order Date]]</f>
        <v>2</v>
      </c>
      <c r="V1012" s="1" t="str">
        <f>IF(Table13[[#This Row],[Days to Ship]]&lt;=1, "Fast", IF(Table13[[#This Row],[Days to Ship]]&lt;=3, "Meduim", "High"))</f>
        <v>Meduim</v>
      </c>
      <c r="W1012" s="1">
        <v>38654</v>
      </c>
      <c r="X1012" s="1" t="s">
        <v>22</v>
      </c>
      <c r="Y1012" s="1" t="s">
        <v>701</v>
      </c>
      <c r="Z1012" s="1" t="s">
        <v>364</v>
      </c>
      <c r="AA1012" s="1" t="s">
        <v>2245</v>
      </c>
      <c r="AB1012" s="1" t="s">
        <v>73</v>
      </c>
      <c r="AC1012" s="1" t="s">
        <v>144</v>
      </c>
      <c r="AD1012" s="1" t="s">
        <v>42</v>
      </c>
      <c r="AE1012" s="1" t="s">
        <v>53</v>
      </c>
      <c r="AF1012" s="1"/>
      <c r="AK1012" s="1"/>
    </row>
    <row r="1013" spans="1:37" x14ac:dyDescent="0.35">
      <c r="A1013" s="1">
        <v>1814</v>
      </c>
      <c r="B1013" s="1" t="str">
        <f>VLOOKUP(Table13[[#This Row],[Customer ID]],'Customer Lookup'!A:B,2,)</f>
        <v>Albert Tyson</v>
      </c>
      <c r="C1013" s="1">
        <v>90524</v>
      </c>
      <c r="D1013" s="1" t="str">
        <f>_xlfn.XLOOKUP(Table13[[#This Row],[Product Sub-Category]],'Product Lookup'!A:A,'Product Lookup'!B:B)</f>
        <v>Pens</v>
      </c>
      <c r="E1013" s="1">
        <v>13</v>
      </c>
      <c r="F1013" s="4">
        <v>2.88</v>
      </c>
      <c r="G1013" s="4">
        <f>Table13[[#This Row],[Unit Price]]*Table13[[#This Row],[Quantity ordered]]</f>
        <v>37.44</v>
      </c>
      <c r="H1013" s="1">
        <v>0.05</v>
      </c>
      <c r="I1013" s="5">
        <v>0.05</v>
      </c>
      <c r="J10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3" s="6">
        <f>Table13[[#This Row],[Total Price(Before Discount)]]*Table13[[#This Row],[Discount]]</f>
        <v>1.8719999999999999</v>
      </c>
      <c r="L1013" s="6">
        <f>Table13[[#This Row],[Total Price(Before Discount)]]-Table13[[#This Row],[Discount Amount]]</f>
        <v>35.567999999999998</v>
      </c>
      <c r="M1013" s="6" t="str">
        <f>IF(Table13[[#This Row],[Total Price(After Discount)]]&gt;=5000, "High Order", "Low order")</f>
        <v>Low order</v>
      </c>
      <c r="N1013" s="2">
        <v>42147</v>
      </c>
      <c r="O1013" s="2" t="str">
        <f>TEXT(Table13[[#This Row],[Order Date]],"dddd")</f>
        <v>Saturday</v>
      </c>
      <c r="P1013" s="2" t="str">
        <f>TEXT(Table13[[#This Row],[Order Date]],"mmmm")</f>
        <v>May</v>
      </c>
      <c r="Q1013" s="2" t="str">
        <f>TEXT(Table13[[#This Row],[Order Date]],"yyyy")</f>
        <v>2015</v>
      </c>
      <c r="R1013" s="2" t="str">
        <f>TEXT(Table13[[#This Row],[Order Date]], "mmmm yyyy")</f>
        <v>May 2015</v>
      </c>
      <c r="S1013" s="2">
        <v>42149</v>
      </c>
      <c r="T1013" s="1" t="s">
        <v>31</v>
      </c>
      <c r="U1013" s="1">
        <f>Table13[[#This Row],[Ship Date]]-Table13[[#This Row],[Order Date]]</f>
        <v>2</v>
      </c>
      <c r="V1013" s="1" t="str">
        <f>IF(Table13[[#This Row],[Days to Ship]]&lt;=1, "Fast", IF(Table13[[#This Row],[Days to Ship]]&lt;=3, "Meduim", "High"))</f>
        <v>Meduim</v>
      </c>
      <c r="W1013" s="1">
        <v>38654</v>
      </c>
      <c r="X1013" s="1" t="s">
        <v>32</v>
      </c>
      <c r="Y1013" s="1" t="s">
        <v>701</v>
      </c>
      <c r="Z1013" s="1" t="s">
        <v>364</v>
      </c>
      <c r="AA1013" s="1" t="s">
        <v>2245</v>
      </c>
      <c r="AB1013" s="1" t="s">
        <v>58</v>
      </c>
      <c r="AC1013" s="1" t="s">
        <v>25</v>
      </c>
      <c r="AD1013" s="1" t="s">
        <v>42</v>
      </c>
      <c r="AE1013" s="1" t="s">
        <v>26</v>
      </c>
      <c r="AF1013" s="1"/>
      <c r="AK1013" s="1"/>
    </row>
    <row r="1014" spans="1:37" x14ac:dyDescent="0.35">
      <c r="A1014" s="1">
        <v>1815</v>
      </c>
      <c r="B1014" s="1" t="str">
        <f>VLOOKUP(Table13[[#This Row],[Customer ID]],'Customer Lookup'!A:B,2,)</f>
        <v>Marvin Yang</v>
      </c>
      <c r="C1014" s="1">
        <v>90525</v>
      </c>
      <c r="D1014" s="1" t="str">
        <f>_xlfn.XLOOKUP(Table13[[#This Row],[Product Sub-Category]],'Product Lookup'!A:A,'Product Lookup'!B:B)</f>
        <v>Office Machines</v>
      </c>
      <c r="E1014" s="1">
        <v>14</v>
      </c>
      <c r="F1014" s="4">
        <v>90.97</v>
      </c>
      <c r="G1014" s="4">
        <f>Table13[[#This Row],[Unit Price]]*Table13[[#This Row],[Quantity ordered]]</f>
        <v>1273.58</v>
      </c>
      <c r="H1014" s="1">
        <v>0.05</v>
      </c>
      <c r="I1014" s="5">
        <v>0.05</v>
      </c>
      <c r="J10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4" s="6">
        <f>Table13[[#This Row],[Total Price(Before Discount)]]*Table13[[#This Row],[Discount]]</f>
        <v>63.679000000000002</v>
      </c>
      <c r="L1014" s="6">
        <f>Table13[[#This Row],[Total Price(Before Discount)]]-Table13[[#This Row],[Discount Amount]]</f>
        <v>1209.9009999999998</v>
      </c>
      <c r="M1014" s="6" t="str">
        <f>IF(Table13[[#This Row],[Total Price(After Discount)]]&gt;=5000, "High Order", "Low order")</f>
        <v>Low order</v>
      </c>
      <c r="N1014" s="2">
        <v>42046</v>
      </c>
      <c r="O1014" s="2" t="str">
        <f>TEXT(Table13[[#This Row],[Order Date]],"dddd")</f>
        <v>Wednesday</v>
      </c>
      <c r="P1014" s="2" t="str">
        <f>TEXT(Table13[[#This Row],[Order Date]],"mmmm")</f>
        <v>February</v>
      </c>
      <c r="Q1014" s="2" t="str">
        <f>TEXT(Table13[[#This Row],[Order Date]],"yyyy")</f>
        <v>2015</v>
      </c>
      <c r="R1014" s="2" t="str">
        <f>TEXT(Table13[[#This Row],[Order Date]], "mmmm yyyy")</f>
        <v>February 2015</v>
      </c>
      <c r="S1014" s="2">
        <v>42047</v>
      </c>
      <c r="T1014" s="1" t="s">
        <v>50</v>
      </c>
      <c r="U1014" s="1">
        <f>Table13[[#This Row],[Ship Date]]-Table13[[#This Row],[Order Date]]</f>
        <v>1</v>
      </c>
      <c r="V1014" s="1" t="str">
        <f>IF(Table13[[#This Row],[Days to Ship]]&lt;=1, "Fast", IF(Table13[[#This Row],[Days to Ship]]&lt;=3, "Meduim", "High"))</f>
        <v>Fast</v>
      </c>
      <c r="W1014" s="1">
        <v>39208</v>
      </c>
      <c r="X1014" s="1" t="s">
        <v>22</v>
      </c>
      <c r="Y1014" s="1" t="s">
        <v>702</v>
      </c>
      <c r="Z1014" s="1" t="s">
        <v>364</v>
      </c>
      <c r="AA1014" s="1" t="s">
        <v>2244</v>
      </c>
      <c r="AB1014" s="1" t="s">
        <v>73</v>
      </c>
      <c r="AC1014" s="1" t="s">
        <v>74</v>
      </c>
      <c r="AD1014" s="1" t="s">
        <v>42</v>
      </c>
      <c r="AE1014" s="1" t="s">
        <v>36</v>
      </c>
      <c r="AF1014" s="1"/>
      <c r="AK1014" s="1"/>
    </row>
    <row r="1015" spans="1:37" x14ac:dyDescent="0.35">
      <c r="A1015" s="1">
        <v>1816</v>
      </c>
      <c r="B1015" s="1" t="str">
        <f>VLOOKUP(Table13[[#This Row],[Customer ID]],'Customer Lookup'!A:B,2,)</f>
        <v>Danielle Schneider</v>
      </c>
      <c r="C1015" s="1">
        <v>85990</v>
      </c>
      <c r="D1015" s="1" t="str">
        <f>_xlfn.XLOOKUP(Table13[[#This Row],[Product Sub-Category]],'Product Lookup'!A:A,'Product Lookup'!B:B)</f>
        <v>Pens</v>
      </c>
      <c r="E1015" s="1">
        <v>19</v>
      </c>
      <c r="F1015" s="4">
        <v>10.48</v>
      </c>
      <c r="G1015" s="4">
        <f>Table13[[#This Row],[Unit Price]]*Table13[[#This Row],[Quantity ordered]]</f>
        <v>199.12</v>
      </c>
      <c r="H1015" s="1">
        <v>0.05</v>
      </c>
      <c r="I1015" s="5">
        <v>0.05</v>
      </c>
      <c r="J10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5" s="6">
        <f>Table13[[#This Row],[Total Price(Before Discount)]]*Table13[[#This Row],[Discount]]</f>
        <v>9.9560000000000013</v>
      </c>
      <c r="L1015" s="6">
        <f>Table13[[#This Row],[Total Price(Before Discount)]]-Table13[[#This Row],[Discount Amount]]</f>
        <v>189.16400000000002</v>
      </c>
      <c r="M1015" s="6" t="str">
        <f>IF(Table13[[#This Row],[Total Price(After Discount)]]&gt;=5000, "High Order", "Low order")</f>
        <v>Low order</v>
      </c>
      <c r="N1015" s="2">
        <v>42040</v>
      </c>
      <c r="O1015" s="2" t="str">
        <f>TEXT(Table13[[#This Row],[Order Date]],"dddd")</f>
        <v>Thursday</v>
      </c>
      <c r="P1015" s="2" t="str">
        <f>TEXT(Table13[[#This Row],[Order Date]],"mmmm")</f>
        <v>February</v>
      </c>
      <c r="Q1015" s="2" t="str">
        <f>TEXT(Table13[[#This Row],[Order Date]],"yyyy")</f>
        <v>2015</v>
      </c>
      <c r="R1015" s="2" t="str">
        <f>TEXT(Table13[[#This Row],[Order Date]], "mmmm yyyy")</f>
        <v>February 2015</v>
      </c>
      <c r="S1015" s="2">
        <v>42042</v>
      </c>
      <c r="T1015" s="1" t="s">
        <v>98</v>
      </c>
      <c r="U1015" s="1">
        <f>Table13[[#This Row],[Ship Date]]-Table13[[#This Row],[Order Date]]</f>
        <v>2</v>
      </c>
      <c r="V1015" s="1" t="str">
        <f>IF(Table13[[#This Row],[Days to Ship]]&lt;=1, "Fast", IF(Table13[[#This Row],[Days to Ship]]&lt;=3, "Meduim", "High"))</f>
        <v>Meduim</v>
      </c>
      <c r="W1015" s="1">
        <v>48187</v>
      </c>
      <c r="X1015" s="1" t="s">
        <v>32</v>
      </c>
      <c r="Y1015" s="1" t="s">
        <v>125</v>
      </c>
      <c r="Z1015" s="1" t="s">
        <v>215</v>
      </c>
      <c r="AA1015" s="1" t="s">
        <v>2244</v>
      </c>
      <c r="AB1015" s="1" t="s">
        <v>58</v>
      </c>
      <c r="AC1015" s="1" t="s">
        <v>25</v>
      </c>
      <c r="AD1015" s="1" t="s">
        <v>104</v>
      </c>
      <c r="AE1015" s="1" t="s">
        <v>44</v>
      </c>
      <c r="AF1015" s="1"/>
      <c r="AK1015" s="1"/>
    </row>
    <row r="1016" spans="1:37" x14ac:dyDescent="0.35">
      <c r="A1016" s="1">
        <v>1818</v>
      </c>
      <c r="B1016" s="1" t="str">
        <f>VLOOKUP(Table13[[#This Row],[Customer ID]],'Customer Lookup'!A:B,2,)</f>
        <v>Ian Hall</v>
      </c>
      <c r="C1016" s="1">
        <v>85991</v>
      </c>
      <c r="D1016" s="1" t="str">
        <f>_xlfn.XLOOKUP(Table13[[#This Row],[Product Sub-Category]],'Product Lookup'!A:A,'Product Lookup'!B:B)</f>
        <v>Office Machines</v>
      </c>
      <c r="E1016" s="1">
        <v>3</v>
      </c>
      <c r="F1016" s="4">
        <v>17.98</v>
      </c>
      <c r="G1016" s="4">
        <f>Table13[[#This Row],[Unit Price]]*Table13[[#This Row],[Quantity ordered]]</f>
        <v>53.94</v>
      </c>
      <c r="H1016" s="1">
        <v>0.05</v>
      </c>
      <c r="I1016" s="5">
        <v>0.05</v>
      </c>
      <c r="J10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6" s="6">
        <f>Table13[[#This Row],[Total Price(Before Discount)]]*Table13[[#This Row],[Discount]]</f>
        <v>2.6970000000000001</v>
      </c>
      <c r="L1016" s="6">
        <f>Table13[[#This Row],[Total Price(Before Discount)]]-Table13[[#This Row],[Discount Amount]]</f>
        <v>51.242999999999995</v>
      </c>
      <c r="M1016" s="6" t="str">
        <f>IF(Table13[[#This Row],[Total Price(After Discount)]]&gt;=5000, "High Order", "Low order")</f>
        <v>Low order</v>
      </c>
      <c r="N1016" s="2">
        <v>42109</v>
      </c>
      <c r="O1016" s="2" t="str">
        <f>TEXT(Table13[[#This Row],[Order Date]],"dddd")</f>
        <v>Wednesday</v>
      </c>
      <c r="P1016" s="2" t="str">
        <f>TEXT(Table13[[#This Row],[Order Date]],"mmmm")</f>
        <v>April</v>
      </c>
      <c r="Q1016" s="2" t="str">
        <f>TEXT(Table13[[#This Row],[Order Date]],"yyyy")</f>
        <v>2015</v>
      </c>
      <c r="R1016" s="2" t="str">
        <f>TEXT(Table13[[#This Row],[Order Date]], "mmmm yyyy")</f>
        <v>April 2015</v>
      </c>
      <c r="S1016" s="2">
        <v>42111</v>
      </c>
      <c r="T1016" s="1" t="s">
        <v>31</v>
      </c>
      <c r="U1016" s="1">
        <f>Table13[[#This Row],[Ship Date]]-Table13[[#This Row],[Order Date]]</f>
        <v>2</v>
      </c>
      <c r="V1016" s="1" t="str">
        <f>IF(Table13[[#This Row],[Days to Ship]]&lt;=1, "Fast", IF(Table13[[#This Row],[Days to Ship]]&lt;=3, "Meduim", "High"))</f>
        <v>Meduim</v>
      </c>
      <c r="W1016" s="1">
        <v>48126</v>
      </c>
      <c r="X1016" s="1" t="s">
        <v>32</v>
      </c>
      <c r="Y1016" s="1" t="s">
        <v>703</v>
      </c>
      <c r="Z1016" s="1" t="s">
        <v>215</v>
      </c>
      <c r="AA1016" s="1" t="s">
        <v>2244</v>
      </c>
      <c r="AB1016" s="1" t="s">
        <v>73</v>
      </c>
      <c r="AC1016" s="1" t="s">
        <v>74</v>
      </c>
      <c r="AD1016" s="1" t="s">
        <v>104</v>
      </c>
      <c r="AE1016" s="1" t="s">
        <v>75</v>
      </c>
      <c r="AF1016" s="1"/>
      <c r="AK1016" s="1"/>
    </row>
    <row r="1017" spans="1:37" x14ac:dyDescent="0.35">
      <c r="A1017" s="1">
        <v>1818</v>
      </c>
      <c r="B1017" s="1" t="str">
        <f>VLOOKUP(Table13[[#This Row],[Customer ID]],'Customer Lookup'!A:B,2,)</f>
        <v>Ian Hall</v>
      </c>
      <c r="C1017" s="1">
        <v>85991</v>
      </c>
      <c r="D1017" s="1" t="str">
        <f>_xlfn.XLOOKUP(Table13[[#This Row],[Product Sub-Category]],'Product Lookup'!A:A,'Product Lookup'!B:B)</f>
        <v>Paper</v>
      </c>
      <c r="E1017" s="1">
        <v>12</v>
      </c>
      <c r="F1017" s="4">
        <v>9.99</v>
      </c>
      <c r="G1017" s="4">
        <f>Table13[[#This Row],[Unit Price]]*Table13[[#This Row],[Quantity ordered]]</f>
        <v>119.88</v>
      </c>
      <c r="H1017" s="1">
        <v>0.05</v>
      </c>
      <c r="I1017" s="5">
        <v>0.05</v>
      </c>
      <c r="J10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7" s="6">
        <f>Table13[[#This Row],[Total Price(Before Discount)]]*Table13[[#This Row],[Discount]]</f>
        <v>5.9939999999999998</v>
      </c>
      <c r="L1017" s="6">
        <f>Table13[[#This Row],[Total Price(Before Discount)]]-Table13[[#This Row],[Discount Amount]]</f>
        <v>113.886</v>
      </c>
      <c r="M1017" s="6" t="str">
        <f>IF(Table13[[#This Row],[Total Price(After Discount)]]&gt;=5000, "High Order", "Low order")</f>
        <v>Low order</v>
      </c>
      <c r="N1017" s="2">
        <v>42109</v>
      </c>
      <c r="O1017" s="2" t="str">
        <f>TEXT(Table13[[#This Row],[Order Date]],"dddd")</f>
        <v>Wednesday</v>
      </c>
      <c r="P1017" s="2" t="str">
        <f>TEXT(Table13[[#This Row],[Order Date]],"mmmm")</f>
        <v>April</v>
      </c>
      <c r="Q1017" s="2" t="str">
        <f>TEXT(Table13[[#This Row],[Order Date]],"yyyy")</f>
        <v>2015</v>
      </c>
      <c r="R1017" s="2" t="str">
        <f>TEXT(Table13[[#This Row],[Order Date]], "mmmm yyyy")</f>
        <v>April 2015</v>
      </c>
      <c r="S1017" s="2">
        <v>42112</v>
      </c>
      <c r="T1017" s="1" t="s">
        <v>31</v>
      </c>
      <c r="U1017" s="1">
        <f>Table13[[#This Row],[Ship Date]]-Table13[[#This Row],[Order Date]]</f>
        <v>3</v>
      </c>
      <c r="V1017" s="1" t="str">
        <f>IF(Table13[[#This Row],[Days to Ship]]&lt;=1, "Fast", IF(Table13[[#This Row],[Days to Ship]]&lt;=3, "Meduim", "High"))</f>
        <v>Meduim</v>
      </c>
      <c r="W1017" s="1">
        <v>48126</v>
      </c>
      <c r="X1017" s="1" t="s">
        <v>22</v>
      </c>
      <c r="Y1017" s="1" t="s">
        <v>703</v>
      </c>
      <c r="Z1017" s="1" t="s">
        <v>215</v>
      </c>
      <c r="AA1017" s="1" t="s">
        <v>2243</v>
      </c>
      <c r="AB1017" s="1" t="s">
        <v>58</v>
      </c>
      <c r="AC1017" s="1" t="s">
        <v>83</v>
      </c>
      <c r="AD1017" s="1" t="s">
        <v>104</v>
      </c>
      <c r="AE1017" s="1" t="s">
        <v>53</v>
      </c>
      <c r="AF1017" s="1"/>
      <c r="AK1017" s="1"/>
    </row>
    <row r="1018" spans="1:37" x14ac:dyDescent="0.35">
      <c r="A1018" s="1">
        <v>1821</v>
      </c>
      <c r="B1018" s="1" t="str">
        <f>VLOOKUP(Table13[[#This Row],[Customer ID]],'Customer Lookup'!A:B,2,)</f>
        <v>Vanessa Boyer</v>
      </c>
      <c r="C1018" s="1">
        <v>34435</v>
      </c>
      <c r="D1018" s="1" t="str">
        <f>_xlfn.XLOOKUP(Table13[[#This Row],[Product Sub-Category]],'Product Lookup'!A:A,'Product Lookup'!B:B)</f>
        <v>Pens</v>
      </c>
      <c r="E1018" s="1">
        <v>76</v>
      </c>
      <c r="F1018" s="4">
        <v>10.48</v>
      </c>
      <c r="G1018" s="4">
        <f>Table13[[#This Row],[Unit Price]]*Table13[[#This Row],[Quantity ordered]]</f>
        <v>796.48</v>
      </c>
      <c r="H1018" s="1">
        <v>0.05</v>
      </c>
      <c r="I1018" s="5">
        <v>0.05</v>
      </c>
      <c r="J10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8" s="6">
        <f>Table13[[#This Row],[Total Price(Before Discount)]]*Table13[[#This Row],[Discount]]</f>
        <v>39.824000000000005</v>
      </c>
      <c r="L1018" s="6">
        <f>Table13[[#This Row],[Total Price(Before Discount)]]-Table13[[#This Row],[Discount Amount]]</f>
        <v>756.65600000000006</v>
      </c>
      <c r="M1018" s="6" t="str">
        <f>IF(Table13[[#This Row],[Total Price(After Discount)]]&gt;=5000, "High Order", "Low order")</f>
        <v>Low order</v>
      </c>
      <c r="N1018" s="2">
        <v>42040</v>
      </c>
      <c r="O1018" s="2" t="str">
        <f>TEXT(Table13[[#This Row],[Order Date]],"dddd")</f>
        <v>Thursday</v>
      </c>
      <c r="P1018" s="2" t="str">
        <f>TEXT(Table13[[#This Row],[Order Date]],"mmmm")</f>
        <v>February</v>
      </c>
      <c r="Q1018" s="2" t="str">
        <f>TEXT(Table13[[#This Row],[Order Date]],"yyyy")</f>
        <v>2015</v>
      </c>
      <c r="R1018" s="2" t="str">
        <f>TEXT(Table13[[#This Row],[Order Date]], "mmmm yyyy")</f>
        <v>February 2015</v>
      </c>
      <c r="S1018" s="2">
        <v>42042</v>
      </c>
      <c r="T1018" s="1" t="s">
        <v>98</v>
      </c>
      <c r="U1018" s="1">
        <f>Table13[[#This Row],[Ship Date]]-Table13[[#This Row],[Order Date]]</f>
        <v>2</v>
      </c>
      <c r="V1018" s="1" t="str">
        <f>IF(Table13[[#This Row],[Days to Ship]]&lt;=1, "Fast", IF(Table13[[#This Row],[Days to Ship]]&lt;=3, "Meduim", "High"))</f>
        <v>Meduim</v>
      </c>
      <c r="W1018" s="1">
        <v>10177</v>
      </c>
      <c r="X1018" s="1" t="s">
        <v>32</v>
      </c>
      <c r="Y1018" s="1" t="s">
        <v>79</v>
      </c>
      <c r="Z1018" s="1" t="s">
        <v>62</v>
      </c>
      <c r="AA1018" s="1" t="s">
        <v>2243</v>
      </c>
      <c r="AB1018" s="1" t="s">
        <v>58</v>
      </c>
      <c r="AC1018" s="1" t="s">
        <v>25</v>
      </c>
      <c r="AD1018" s="1" t="s">
        <v>104</v>
      </c>
      <c r="AE1018" s="1" t="s">
        <v>44</v>
      </c>
      <c r="AF1018" s="1"/>
      <c r="AK1018" s="1"/>
    </row>
    <row r="1019" spans="1:37" x14ac:dyDescent="0.35">
      <c r="A1019" s="1">
        <v>1821</v>
      </c>
      <c r="B1019" s="1" t="str">
        <f>VLOOKUP(Table13[[#This Row],[Customer ID]],'Customer Lookup'!A:B,2,)</f>
        <v>Vanessa Boyer</v>
      </c>
      <c r="C1019" s="1">
        <v>47108</v>
      </c>
      <c r="D1019" s="1" t="str">
        <f>_xlfn.XLOOKUP(Table13[[#This Row],[Product Sub-Category]],'Product Lookup'!A:A,'Product Lookup'!B:B)</f>
        <v>Furnishings</v>
      </c>
      <c r="E1019" s="1">
        <v>34</v>
      </c>
      <c r="F1019" s="4">
        <v>18.649999999999999</v>
      </c>
      <c r="G1019" s="4">
        <f>Table13[[#This Row],[Unit Price]]*Table13[[#This Row],[Quantity ordered]]</f>
        <v>634.09999999999991</v>
      </c>
      <c r="H1019" s="1">
        <v>0.05</v>
      </c>
      <c r="I1019" s="5">
        <v>0.05</v>
      </c>
      <c r="J10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9" s="6">
        <f>Table13[[#This Row],[Total Price(Before Discount)]]*Table13[[#This Row],[Discount]]</f>
        <v>31.704999999999998</v>
      </c>
      <c r="L1019" s="6">
        <f>Table13[[#This Row],[Total Price(Before Discount)]]-Table13[[#This Row],[Discount Amount]]</f>
        <v>602.39499999999987</v>
      </c>
      <c r="M1019" s="6" t="str">
        <f>IF(Table13[[#This Row],[Total Price(After Discount)]]&gt;=5000, "High Order", "Low order")</f>
        <v>Low order</v>
      </c>
      <c r="N1019" s="2">
        <v>42109</v>
      </c>
      <c r="O1019" s="2" t="str">
        <f>TEXT(Table13[[#This Row],[Order Date]],"dddd")</f>
        <v>Wednesday</v>
      </c>
      <c r="P1019" s="2" t="str">
        <f>TEXT(Table13[[#This Row],[Order Date]],"mmmm")</f>
        <v>April</v>
      </c>
      <c r="Q1019" s="2" t="str">
        <f>TEXT(Table13[[#This Row],[Order Date]],"yyyy")</f>
        <v>2015</v>
      </c>
      <c r="R1019" s="2" t="str">
        <f>TEXT(Table13[[#This Row],[Order Date]], "mmmm yyyy")</f>
        <v>April 2015</v>
      </c>
      <c r="S1019" s="2">
        <v>42110</v>
      </c>
      <c r="T1019" s="1" t="s">
        <v>31</v>
      </c>
      <c r="U1019" s="1">
        <f>Table13[[#This Row],[Ship Date]]-Table13[[#This Row],[Order Date]]</f>
        <v>1</v>
      </c>
      <c r="V1019" s="1" t="str">
        <f>IF(Table13[[#This Row],[Days to Ship]]&lt;=1, "Fast", IF(Table13[[#This Row],[Days to Ship]]&lt;=3, "Meduim", "High"))</f>
        <v>Fast</v>
      </c>
      <c r="W1019" s="1">
        <v>10177</v>
      </c>
      <c r="X1019" s="1" t="s">
        <v>32</v>
      </c>
      <c r="Y1019" s="1" t="s">
        <v>79</v>
      </c>
      <c r="Z1019" s="1" t="s">
        <v>62</v>
      </c>
      <c r="AA1019" s="1" t="s">
        <v>2243</v>
      </c>
      <c r="AB1019" s="1" t="s">
        <v>34</v>
      </c>
      <c r="AC1019" s="1" t="s">
        <v>52</v>
      </c>
      <c r="AD1019" s="1" t="s">
        <v>104</v>
      </c>
      <c r="AE1019" s="1" t="s">
        <v>44</v>
      </c>
      <c r="AF1019" s="1"/>
      <c r="AK1019" s="1"/>
    </row>
    <row r="1020" spans="1:37" x14ac:dyDescent="0.35">
      <c r="A1020" s="1">
        <v>1821</v>
      </c>
      <c r="B1020" s="1" t="str">
        <f>VLOOKUP(Table13[[#This Row],[Customer ID]],'Customer Lookup'!A:B,2,)</f>
        <v>Vanessa Boyer</v>
      </c>
      <c r="C1020" s="1">
        <v>47108</v>
      </c>
      <c r="D1020" s="1" t="str">
        <f>_xlfn.XLOOKUP(Table13[[#This Row],[Product Sub-Category]],'Product Lookup'!A:A,'Product Lookup'!B:B)</f>
        <v>Office Machines</v>
      </c>
      <c r="E1020" s="1">
        <v>13</v>
      </c>
      <c r="F1020" s="4">
        <v>17.98</v>
      </c>
      <c r="G1020" s="4">
        <f>Table13[[#This Row],[Unit Price]]*Table13[[#This Row],[Quantity ordered]]</f>
        <v>233.74</v>
      </c>
      <c r="H1020" s="1">
        <v>0.05</v>
      </c>
      <c r="I1020" s="5">
        <v>0.05</v>
      </c>
      <c r="J10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0" s="6">
        <f>Table13[[#This Row],[Total Price(Before Discount)]]*Table13[[#This Row],[Discount]]</f>
        <v>11.687000000000001</v>
      </c>
      <c r="L1020" s="6">
        <f>Table13[[#This Row],[Total Price(Before Discount)]]-Table13[[#This Row],[Discount Amount]]</f>
        <v>222.053</v>
      </c>
      <c r="M1020" s="6" t="str">
        <f>IF(Table13[[#This Row],[Total Price(After Discount)]]&gt;=5000, "High Order", "Low order")</f>
        <v>Low order</v>
      </c>
      <c r="N1020" s="2">
        <v>42109</v>
      </c>
      <c r="O1020" s="2" t="str">
        <f>TEXT(Table13[[#This Row],[Order Date]],"dddd")</f>
        <v>Wednesday</v>
      </c>
      <c r="P1020" s="2" t="str">
        <f>TEXT(Table13[[#This Row],[Order Date]],"mmmm")</f>
        <v>April</v>
      </c>
      <c r="Q1020" s="2" t="str">
        <f>TEXT(Table13[[#This Row],[Order Date]],"yyyy")</f>
        <v>2015</v>
      </c>
      <c r="R1020" s="2" t="str">
        <f>TEXT(Table13[[#This Row],[Order Date]], "mmmm yyyy")</f>
        <v>April 2015</v>
      </c>
      <c r="S1020" s="2">
        <v>42111</v>
      </c>
      <c r="T1020" s="1" t="s">
        <v>31</v>
      </c>
      <c r="U1020" s="1">
        <f>Table13[[#This Row],[Ship Date]]-Table13[[#This Row],[Order Date]]</f>
        <v>2</v>
      </c>
      <c r="V1020" s="1" t="str">
        <f>IF(Table13[[#This Row],[Days to Ship]]&lt;=1, "Fast", IF(Table13[[#This Row],[Days to Ship]]&lt;=3, "Meduim", "High"))</f>
        <v>Meduim</v>
      </c>
      <c r="W1020" s="1">
        <v>10177</v>
      </c>
      <c r="X1020" s="1" t="s">
        <v>32</v>
      </c>
      <c r="Y1020" s="1" t="s">
        <v>79</v>
      </c>
      <c r="Z1020" s="1" t="s">
        <v>62</v>
      </c>
      <c r="AA1020" s="1" t="s">
        <v>2243</v>
      </c>
      <c r="AB1020" s="1" t="s">
        <v>73</v>
      </c>
      <c r="AC1020" s="1" t="s">
        <v>74</v>
      </c>
      <c r="AD1020" s="1" t="s">
        <v>104</v>
      </c>
      <c r="AE1020" s="1" t="s">
        <v>75</v>
      </c>
      <c r="AF1020" s="1"/>
      <c r="AK1020" s="1"/>
    </row>
    <row r="1021" spans="1:37" x14ac:dyDescent="0.35">
      <c r="A1021" s="1">
        <v>1821</v>
      </c>
      <c r="B1021" s="1" t="str">
        <f>VLOOKUP(Table13[[#This Row],[Customer ID]],'Customer Lookup'!A:B,2,)</f>
        <v>Vanessa Boyer</v>
      </c>
      <c r="C1021" s="1">
        <v>47108</v>
      </c>
      <c r="D1021" s="1" t="str">
        <f>_xlfn.XLOOKUP(Table13[[#This Row],[Product Sub-Category]],'Product Lookup'!A:A,'Product Lookup'!B:B)</f>
        <v>Paper</v>
      </c>
      <c r="E1021" s="1">
        <v>47</v>
      </c>
      <c r="F1021" s="4">
        <v>9.99</v>
      </c>
      <c r="G1021" s="4">
        <f>Table13[[#This Row],[Unit Price]]*Table13[[#This Row],[Quantity ordered]]</f>
        <v>469.53000000000003</v>
      </c>
      <c r="H1021" s="1">
        <v>0.05</v>
      </c>
      <c r="I1021" s="5">
        <v>0.05</v>
      </c>
      <c r="J10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1" s="6">
        <f>Table13[[#This Row],[Total Price(Before Discount)]]*Table13[[#This Row],[Discount]]</f>
        <v>23.476500000000001</v>
      </c>
      <c r="L1021" s="6">
        <f>Table13[[#This Row],[Total Price(Before Discount)]]-Table13[[#This Row],[Discount Amount]]</f>
        <v>446.05350000000004</v>
      </c>
      <c r="M1021" s="6" t="str">
        <f>IF(Table13[[#This Row],[Total Price(After Discount)]]&gt;=5000, "High Order", "Low order")</f>
        <v>Low order</v>
      </c>
      <c r="N1021" s="2">
        <v>42109</v>
      </c>
      <c r="O1021" s="2" t="str">
        <f>TEXT(Table13[[#This Row],[Order Date]],"dddd")</f>
        <v>Wednesday</v>
      </c>
      <c r="P1021" s="2" t="str">
        <f>TEXT(Table13[[#This Row],[Order Date]],"mmmm")</f>
        <v>April</v>
      </c>
      <c r="Q1021" s="2" t="str">
        <f>TEXT(Table13[[#This Row],[Order Date]],"yyyy")</f>
        <v>2015</v>
      </c>
      <c r="R1021" s="2" t="str">
        <f>TEXT(Table13[[#This Row],[Order Date]], "mmmm yyyy")</f>
        <v>April 2015</v>
      </c>
      <c r="S1021" s="2">
        <v>42112</v>
      </c>
      <c r="T1021" s="1" t="s">
        <v>31</v>
      </c>
      <c r="U1021" s="1">
        <f>Table13[[#This Row],[Ship Date]]-Table13[[#This Row],[Order Date]]</f>
        <v>3</v>
      </c>
      <c r="V1021" s="1" t="str">
        <f>IF(Table13[[#This Row],[Days to Ship]]&lt;=1, "Fast", IF(Table13[[#This Row],[Days to Ship]]&lt;=3, "Meduim", "High"))</f>
        <v>Meduim</v>
      </c>
      <c r="W1021" s="1">
        <v>10177</v>
      </c>
      <c r="X1021" s="1" t="s">
        <v>22</v>
      </c>
      <c r="Y1021" s="1" t="s">
        <v>79</v>
      </c>
      <c r="Z1021" s="1" t="s">
        <v>62</v>
      </c>
      <c r="AA1021" s="1" t="s">
        <v>2243</v>
      </c>
      <c r="AB1021" s="1" t="s">
        <v>58</v>
      </c>
      <c r="AC1021" s="1" t="s">
        <v>83</v>
      </c>
      <c r="AD1021" s="1" t="s">
        <v>104</v>
      </c>
      <c r="AE1021" s="1" t="s">
        <v>53</v>
      </c>
      <c r="AF1021" s="1"/>
      <c r="AK1021" s="1"/>
    </row>
    <row r="1022" spans="1:37" x14ac:dyDescent="0.35">
      <c r="A1022" s="1">
        <v>1821</v>
      </c>
      <c r="B1022" s="1" t="str">
        <f>VLOOKUP(Table13[[#This Row],[Customer ID]],'Customer Lookup'!A:B,2,)</f>
        <v>Vanessa Boyer</v>
      </c>
      <c r="C1022" s="1">
        <v>47108</v>
      </c>
      <c r="D1022" s="1" t="str">
        <f>_xlfn.XLOOKUP(Table13[[#This Row],[Product Sub-Category]],'Product Lookup'!A:A,'Product Lookup'!B:B)</f>
        <v>Telephones</v>
      </c>
      <c r="E1022" s="1">
        <v>16</v>
      </c>
      <c r="F1022" s="4">
        <v>175.99</v>
      </c>
      <c r="G1022" s="4">
        <f>Table13[[#This Row],[Unit Price]]*Table13[[#This Row],[Quantity ordered]]</f>
        <v>2815.84</v>
      </c>
      <c r="H1022" s="1">
        <v>0.1</v>
      </c>
      <c r="I1022" s="5">
        <v>0.1</v>
      </c>
      <c r="J10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22" s="6">
        <f>Table13[[#This Row],[Total Price(Before Discount)]]*Table13[[#This Row],[Discount]]</f>
        <v>281.584</v>
      </c>
      <c r="L1022" s="6">
        <f>Table13[[#This Row],[Total Price(Before Discount)]]-Table13[[#This Row],[Discount Amount]]</f>
        <v>2534.2560000000003</v>
      </c>
      <c r="M1022" s="6" t="str">
        <f>IF(Table13[[#This Row],[Total Price(After Discount)]]&gt;=5000, "High Order", "Low order")</f>
        <v>Low order</v>
      </c>
      <c r="N1022" s="2">
        <v>42109</v>
      </c>
      <c r="O1022" s="2" t="str">
        <f>TEXT(Table13[[#This Row],[Order Date]],"dddd")</f>
        <v>Wednesday</v>
      </c>
      <c r="P1022" s="2" t="str">
        <f>TEXT(Table13[[#This Row],[Order Date]],"mmmm")</f>
        <v>April</v>
      </c>
      <c r="Q1022" s="2" t="str">
        <f>TEXT(Table13[[#This Row],[Order Date]],"yyyy")</f>
        <v>2015</v>
      </c>
      <c r="R1022" s="2" t="str">
        <f>TEXT(Table13[[#This Row],[Order Date]], "mmmm yyyy")</f>
        <v>April 2015</v>
      </c>
      <c r="S1022" s="2">
        <v>42110</v>
      </c>
      <c r="T1022" s="1" t="s">
        <v>31</v>
      </c>
      <c r="U1022" s="1">
        <f>Table13[[#This Row],[Ship Date]]-Table13[[#This Row],[Order Date]]</f>
        <v>1</v>
      </c>
      <c r="V1022" s="1" t="str">
        <f>IF(Table13[[#This Row],[Days to Ship]]&lt;=1, "Fast", IF(Table13[[#This Row],[Days to Ship]]&lt;=3, "Meduim", "High"))</f>
        <v>Fast</v>
      </c>
      <c r="W1022" s="1">
        <v>10177</v>
      </c>
      <c r="X1022" s="1" t="s">
        <v>22</v>
      </c>
      <c r="Y1022" s="1" t="s">
        <v>79</v>
      </c>
      <c r="Z1022" s="1" t="s">
        <v>62</v>
      </c>
      <c r="AA1022" s="1" t="s">
        <v>2244</v>
      </c>
      <c r="AB1022" s="1" t="s">
        <v>73</v>
      </c>
      <c r="AC1022" s="1" t="s">
        <v>2234</v>
      </c>
      <c r="AD1022" s="1" t="s">
        <v>104</v>
      </c>
      <c r="AE1022" s="1" t="s">
        <v>53</v>
      </c>
      <c r="AF1022" s="1"/>
      <c r="AK1022" s="1"/>
    </row>
    <row r="1023" spans="1:37" x14ac:dyDescent="0.35">
      <c r="A1023" s="1">
        <v>1826</v>
      </c>
      <c r="B1023" s="1" t="str">
        <f>VLOOKUP(Table13[[#This Row],[Customer ID]],'Customer Lookup'!A:B,2,)</f>
        <v>Kate Peck</v>
      </c>
      <c r="C1023" s="1">
        <v>86958</v>
      </c>
      <c r="D1023" s="1" t="str">
        <f>_xlfn.XLOOKUP(Table13[[#This Row],[Product Sub-Category]],'Product Lookup'!A:A,'Product Lookup'!B:B)</f>
        <v>Storage</v>
      </c>
      <c r="E1023" s="1">
        <v>7</v>
      </c>
      <c r="F1023" s="4">
        <v>52.99</v>
      </c>
      <c r="G1023" s="4">
        <f>Table13[[#This Row],[Unit Price]]*Table13[[#This Row],[Quantity ordered]]</f>
        <v>370.93</v>
      </c>
      <c r="H1023" s="1">
        <v>0.05</v>
      </c>
      <c r="I1023" s="5">
        <v>0.05</v>
      </c>
      <c r="J10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3" s="6">
        <f>Table13[[#This Row],[Total Price(Before Discount)]]*Table13[[#This Row],[Discount]]</f>
        <v>18.546500000000002</v>
      </c>
      <c r="L1023" s="6">
        <f>Table13[[#This Row],[Total Price(Before Discount)]]-Table13[[#This Row],[Discount Amount]]</f>
        <v>352.38350000000003</v>
      </c>
      <c r="M1023" s="6" t="str">
        <f>IF(Table13[[#This Row],[Total Price(After Discount)]]&gt;=5000, "High Order", "Low order")</f>
        <v>Low order</v>
      </c>
      <c r="N1023" s="2">
        <v>42112</v>
      </c>
      <c r="O1023" s="2" t="str">
        <f>TEXT(Table13[[#This Row],[Order Date]],"dddd")</f>
        <v>Saturday</v>
      </c>
      <c r="P1023" s="2" t="str">
        <f>TEXT(Table13[[#This Row],[Order Date]],"mmmm")</f>
        <v>April</v>
      </c>
      <c r="Q1023" s="2" t="str">
        <f>TEXT(Table13[[#This Row],[Order Date]],"yyyy")</f>
        <v>2015</v>
      </c>
      <c r="R1023" s="2" t="str">
        <f>TEXT(Table13[[#This Row],[Order Date]], "mmmm yyyy")</f>
        <v>April 2015</v>
      </c>
      <c r="S1023" s="2">
        <v>42113</v>
      </c>
      <c r="T1023" s="1" t="s">
        <v>50</v>
      </c>
      <c r="U1023" s="1">
        <f>Table13[[#This Row],[Ship Date]]-Table13[[#This Row],[Order Date]]</f>
        <v>1</v>
      </c>
      <c r="V1023" s="1" t="str">
        <f>IF(Table13[[#This Row],[Days to Ship]]&lt;=1, "Fast", IF(Table13[[#This Row],[Days to Ship]]&lt;=3, "Meduim", "High"))</f>
        <v>Fast</v>
      </c>
      <c r="W1023" s="1">
        <v>52722</v>
      </c>
      <c r="X1023" s="1" t="s">
        <v>22</v>
      </c>
      <c r="Y1023" s="1" t="s">
        <v>704</v>
      </c>
      <c r="Z1023" s="1" t="s">
        <v>228</v>
      </c>
      <c r="AA1023" s="1" t="s">
        <v>2244</v>
      </c>
      <c r="AB1023" s="1" t="s">
        <v>58</v>
      </c>
      <c r="AC1023" s="1" t="s">
        <v>119</v>
      </c>
      <c r="AD1023" s="1" t="s">
        <v>81</v>
      </c>
      <c r="AE1023" s="1" t="s">
        <v>53</v>
      </c>
      <c r="AF1023" s="1"/>
      <c r="AK1023" s="1"/>
    </row>
    <row r="1024" spans="1:37" x14ac:dyDescent="0.35">
      <c r="A1024" s="1">
        <v>1826</v>
      </c>
      <c r="B1024" s="1" t="str">
        <f>VLOOKUP(Table13[[#This Row],[Customer ID]],'Customer Lookup'!A:B,2,)</f>
        <v>Kate Peck</v>
      </c>
      <c r="C1024" s="1">
        <v>86959</v>
      </c>
      <c r="D1024" s="1" t="str">
        <f>_xlfn.XLOOKUP(Table13[[#This Row],[Product Sub-Category]],'Product Lookup'!A:A,'Product Lookup'!B:B)</f>
        <v>Paper</v>
      </c>
      <c r="E1024" s="1">
        <v>1</v>
      </c>
      <c r="F1024" s="4">
        <v>9.27</v>
      </c>
      <c r="G1024" s="4">
        <f>Table13[[#This Row],[Unit Price]]*Table13[[#This Row],[Quantity ordered]]</f>
        <v>9.27</v>
      </c>
      <c r="H1024" s="1">
        <v>0.05</v>
      </c>
      <c r="I1024" s="5">
        <v>0.05</v>
      </c>
      <c r="J10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4" s="6">
        <f>Table13[[#This Row],[Total Price(Before Discount)]]*Table13[[#This Row],[Discount]]</f>
        <v>0.46350000000000002</v>
      </c>
      <c r="L1024" s="6">
        <f>Table13[[#This Row],[Total Price(Before Discount)]]-Table13[[#This Row],[Discount Amount]]</f>
        <v>8.8064999999999998</v>
      </c>
      <c r="M1024" s="6" t="str">
        <f>IF(Table13[[#This Row],[Total Price(After Discount)]]&gt;=5000, "High Order", "Low order")</f>
        <v>Low order</v>
      </c>
      <c r="N1024" s="2">
        <v>42136</v>
      </c>
      <c r="O1024" s="2" t="str">
        <f>TEXT(Table13[[#This Row],[Order Date]],"dddd")</f>
        <v>Tuesday</v>
      </c>
      <c r="P1024" s="2" t="str">
        <f>TEXT(Table13[[#This Row],[Order Date]],"mmmm")</f>
        <v>May</v>
      </c>
      <c r="Q1024" s="2" t="str">
        <f>TEXT(Table13[[#This Row],[Order Date]],"yyyy")</f>
        <v>2015</v>
      </c>
      <c r="R1024" s="2" t="str">
        <f>TEXT(Table13[[#This Row],[Order Date]], "mmmm yyyy")</f>
        <v>May 2015</v>
      </c>
      <c r="S1024" s="2">
        <v>42138</v>
      </c>
      <c r="T1024" s="1" t="s">
        <v>50</v>
      </c>
      <c r="U1024" s="1">
        <f>Table13[[#This Row],[Ship Date]]-Table13[[#This Row],[Order Date]]</f>
        <v>2</v>
      </c>
      <c r="V1024" s="1" t="str">
        <f>IF(Table13[[#This Row],[Days to Ship]]&lt;=1, "Fast", IF(Table13[[#This Row],[Days to Ship]]&lt;=3, "Meduim", "High"))</f>
        <v>Meduim</v>
      </c>
      <c r="W1024" s="1">
        <v>52722</v>
      </c>
      <c r="X1024" s="1" t="s">
        <v>32</v>
      </c>
      <c r="Y1024" s="1" t="s">
        <v>704</v>
      </c>
      <c r="Z1024" s="1" t="s">
        <v>228</v>
      </c>
      <c r="AA1024" s="1" t="s">
        <v>2244</v>
      </c>
      <c r="AB1024" s="1" t="s">
        <v>58</v>
      </c>
      <c r="AC1024" s="1" t="s">
        <v>83</v>
      </c>
      <c r="AD1024" s="1" t="s">
        <v>81</v>
      </c>
      <c r="AE1024" s="1" t="s">
        <v>26</v>
      </c>
      <c r="AF1024" s="1"/>
      <c r="AK1024" s="1"/>
    </row>
    <row r="1025" spans="1:37" x14ac:dyDescent="0.35">
      <c r="A1025" s="1">
        <v>1827</v>
      </c>
      <c r="B1025" s="1" t="str">
        <f>VLOOKUP(Table13[[#This Row],[Customer ID]],'Customer Lookup'!A:B,2,)</f>
        <v>Vincent Hale</v>
      </c>
      <c r="C1025" s="1">
        <v>86956</v>
      </c>
      <c r="D1025" s="1" t="str">
        <f>_xlfn.XLOOKUP(Table13[[#This Row],[Product Sub-Category]],'Product Lookup'!A:A,'Product Lookup'!B:B)</f>
        <v>Pens</v>
      </c>
      <c r="E1025" s="1">
        <v>9</v>
      </c>
      <c r="F1025" s="4">
        <v>5.98</v>
      </c>
      <c r="G1025" s="4">
        <f>Table13[[#This Row],[Unit Price]]*Table13[[#This Row],[Quantity ordered]]</f>
        <v>53.820000000000007</v>
      </c>
      <c r="H1025" s="1">
        <v>0.05</v>
      </c>
      <c r="I1025" s="5">
        <v>0.05</v>
      </c>
      <c r="J10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5" s="6">
        <f>Table13[[#This Row],[Total Price(Before Discount)]]*Table13[[#This Row],[Discount]]</f>
        <v>2.6910000000000007</v>
      </c>
      <c r="L1025" s="6">
        <f>Table13[[#This Row],[Total Price(Before Discount)]]-Table13[[#This Row],[Discount Amount]]</f>
        <v>51.129000000000005</v>
      </c>
      <c r="M1025" s="6" t="str">
        <f>IF(Table13[[#This Row],[Total Price(After Discount)]]&gt;=5000, "High Order", "Low order")</f>
        <v>Low order</v>
      </c>
      <c r="N1025" s="2">
        <v>42054</v>
      </c>
      <c r="O1025" s="2" t="str">
        <f>TEXT(Table13[[#This Row],[Order Date]],"dddd")</f>
        <v>Thursday</v>
      </c>
      <c r="P1025" s="2" t="str">
        <f>TEXT(Table13[[#This Row],[Order Date]],"mmmm")</f>
        <v>February</v>
      </c>
      <c r="Q1025" s="2" t="str">
        <f>TEXT(Table13[[#This Row],[Order Date]],"yyyy")</f>
        <v>2015</v>
      </c>
      <c r="R1025" s="2" t="str">
        <f>TEXT(Table13[[#This Row],[Order Date]], "mmmm yyyy")</f>
        <v>February 2015</v>
      </c>
      <c r="S1025" s="2">
        <v>42055</v>
      </c>
      <c r="T1025" s="1" t="s">
        <v>31</v>
      </c>
      <c r="U1025" s="1">
        <f>Table13[[#This Row],[Ship Date]]-Table13[[#This Row],[Order Date]]</f>
        <v>1</v>
      </c>
      <c r="V1025" s="1" t="str">
        <f>IF(Table13[[#This Row],[Days to Ship]]&lt;=1, "Fast", IF(Table13[[#This Row],[Days to Ship]]&lt;=3, "Meduim", "High"))</f>
        <v>Fast</v>
      </c>
      <c r="W1025" s="1">
        <v>52601</v>
      </c>
      <c r="X1025" s="1" t="s">
        <v>32</v>
      </c>
      <c r="Y1025" s="1" t="s">
        <v>122</v>
      </c>
      <c r="Z1025" s="1" t="s">
        <v>228</v>
      </c>
      <c r="AA1025" s="1" t="s">
        <v>2244</v>
      </c>
      <c r="AB1025" s="1" t="s">
        <v>58</v>
      </c>
      <c r="AC1025" s="1" t="s">
        <v>25</v>
      </c>
      <c r="AD1025" s="1" t="s">
        <v>81</v>
      </c>
      <c r="AE1025" s="1" t="s">
        <v>26</v>
      </c>
      <c r="AF1025" s="1"/>
      <c r="AK1025" s="1"/>
    </row>
    <row r="1026" spans="1:37" x14ac:dyDescent="0.35">
      <c r="A1026" s="1">
        <v>1827</v>
      </c>
      <c r="B1026" s="1" t="str">
        <f>VLOOKUP(Table13[[#This Row],[Customer ID]],'Customer Lookup'!A:B,2,)</f>
        <v>Vincent Hale</v>
      </c>
      <c r="C1026" s="1">
        <v>86958</v>
      </c>
      <c r="D1026" s="1" t="str">
        <f>_xlfn.XLOOKUP(Table13[[#This Row],[Product Sub-Category]],'Product Lookup'!A:A,'Product Lookup'!B:B)</f>
        <v>Bookcases</v>
      </c>
      <c r="E1026" s="1">
        <v>2</v>
      </c>
      <c r="F1026" s="4">
        <v>100.98</v>
      </c>
      <c r="G1026" s="4">
        <f>Table13[[#This Row],[Unit Price]]*Table13[[#This Row],[Quantity ordered]]</f>
        <v>201.96</v>
      </c>
      <c r="H1026" s="1">
        <v>0.1</v>
      </c>
      <c r="I1026" s="5">
        <v>0.1</v>
      </c>
      <c r="J10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26" s="6">
        <f>Table13[[#This Row],[Total Price(Before Discount)]]*Table13[[#This Row],[Discount]]</f>
        <v>20.196000000000002</v>
      </c>
      <c r="L1026" s="6">
        <f>Table13[[#This Row],[Total Price(Before Discount)]]-Table13[[#This Row],[Discount Amount]]</f>
        <v>181.76400000000001</v>
      </c>
      <c r="M1026" s="6" t="str">
        <f>IF(Table13[[#This Row],[Total Price(After Discount)]]&gt;=5000, "High Order", "Low order")</f>
        <v>Low order</v>
      </c>
      <c r="N1026" s="2">
        <v>42112</v>
      </c>
      <c r="O1026" s="2" t="str">
        <f>TEXT(Table13[[#This Row],[Order Date]],"dddd")</f>
        <v>Saturday</v>
      </c>
      <c r="P1026" s="2" t="str">
        <f>TEXT(Table13[[#This Row],[Order Date]],"mmmm")</f>
        <v>April</v>
      </c>
      <c r="Q1026" s="2" t="str">
        <f>TEXT(Table13[[#This Row],[Order Date]],"yyyy")</f>
        <v>2015</v>
      </c>
      <c r="R1026" s="2" t="str">
        <f>TEXT(Table13[[#This Row],[Order Date]], "mmmm yyyy")</f>
        <v>April 2015</v>
      </c>
      <c r="S1026" s="2">
        <v>42115</v>
      </c>
      <c r="T1026" s="1" t="s">
        <v>50</v>
      </c>
      <c r="U1026" s="1">
        <f>Table13[[#This Row],[Ship Date]]-Table13[[#This Row],[Order Date]]</f>
        <v>3</v>
      </c>
      <c r="V1026" s="1" t="str">
        <f>IF(Table13[[#This Row],[Days to Ship]]&lt;=1, "Fast", IF(Table13[[#This Row],[Days to Ship]]&lt;=3, "Meduim", "High"))</f>
        <v>Meduim</v>
      </c>
      <c r="W1026" s="1">
        <v>52601</v>
      </c>
      <c r="X1026" s="1" t="s">
        <v>22</v>
      </c>
      <c r="Y1026" s="1" t="s">
        <v>122</v>
      </c>
      <c r="Z1026" s="1" t="s">
        <v>228</v>
      </c>
      <c r="AA1026" s="1" t="s">
        <v>2244</v>
      </c>
      <c r="AB1026" s="1" t="s">
        <v>34</v>
      </c>
      <c r="AC1026" s="1" t="s">
        <v>151</v>
      </c>
      <c r="AD1026" s="1" t="s">
        <v>81</v>
      </c>
      <c r="AE1026" s="1" t="s">
        <v>108</v>
      </c>
      <c r="AF1026" s="1"/>
      <c r="AK1026" s="1"/>
    </row>
    <row r="1027" spans="1:37" x14ac:dyDescent="0.35">
      <c r="A1027" s="1">
        <v>1827</v>
      </c>
      <c r="B1027" s="1" t="str">
        <f>VLOOKUP(Table13[[#This Row],[Customer ID]],'Customer Lookup'!A:B,2,)</f>
        <v>Vincent Hale</v>
      </c>
      <c r="C1027" s="1">
        <v>86958</v>
      </c>
      <c r="D1027" s="1" t="str">
        <f>_xlfn.XLOOKUP(Table13[[#This Row],[Product Sub-Category]],'Product Lookup'!A:A,'Product Lookup'!B:B)</f>
        <v>Telephones</v>
      </c>
      <c r="E1027" s="1">
        <v>5</v>
      </c>
      <c r="F1027" s="4">
        <v>85.99</v>
      </c>
      <c r="G1027" s="4">
        <f>Table13[[#This Row],[Unit Price]]*Table13[[#This Row],[Quantity ordered]]</f>
        <v>429.95</v>
      </c>
      <c r="H1027" s="1">
        <v>0.05</v>
      </c>
      <c r="I1027" s="5">
        <v>0.05</v>
      </c>
      <c r="J10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7" s="6">
        <f>Table13[[#This Row],[Total Price(Before Discount)]]*Table13[[#This Row],[Discount]]</f>
        <v>21.497500000000002</v>
      </c>
      <c r="L1027" s="6">
        <f>Table13[[#This Row],[Total Price(Before Discount)]]-Table13[[#This Row],[Discount Amount]]</f>
        <v>408.45249999999999</v>
      </c>
      <c r="M1027" s="6" t="str">
        <f>IF(Table13[[#This Row],[Total Price(After Discount)]]&gt;=5000, "High Order", "Low order")</f>
        <v>Low order</v>
      </c>
      <c r="N1027" s="2">
        <v>42112</v>
      </c>
      <c r="O1027" s="2" t="str">
        <f>TEXT(Table13[[#This Row],[Order Date]],"dddd")</f>
        <v>Saturday</v>
      </c>
      <c r="P1027" s="2" t="str">
        <f>TEXT(Table13[[#This Row],[Order Date]],"mmmm")</f>
        <v>April</v>
      </c>
      <c r="Q1027" s="2" t="str">
        <f>TEXT(Table13[[#This Row],[Order Date]],"yyyy")</f>
        <v>2015</v>
      </c>
      <c r="R1027" s="2" t="str">
        <f>TEXT(Table13[[#This Row],[Order Date]], "mmmm yyyy")</f>
        <v>April 2015</v>
      </c>
      <c r="S1027" s="2">
        <v>42114</v>
      </c>
      <c r="T1027" s="1" t="s">
        <v>50</v>
      </c>
      <c r="U1027" s="1">
        <f>Table13[[#This Row],[Ship Date]]-Table13[[#This Row],[Order Date]]</f>
        <v>2</v>
      </c>
      <c r="V1027" s="1" t="str">
        <f>IF(Table13[[#This Row],[Days to Ship]]&lt;=1, "Fast", IF(Table13[[#This Row],[Days to Ship]]&lt;=3, "Meduim", "High"))</f>
        <v>Meduim</v>
      </c>
      <c r="W1027" s="1">
        <v>52601</v>
      </c>
      <c r="X1027" s="1" t="s">
        <v>32</v>
      </c>
      <c r="Y1027" s="1" t="s">
        <v>122</v>
      </c>
      <c r="Z1027" s="1" t="s">
        <v>228</v>
      </c>
      <c r="AA1027" s="1" t="s">
        <v>2244</v>
      </c>
      <c r="AB1027" s="1" t="s">
        <v>73</v>
      </c>
      <c r="AC1027" s="1" t="s">
        <v>2234</v>
      </c>
      <c r="AD1027" s="1" t="s">
        <v>81</v>
      </c>
      <c r="AE1027" s="1" t="s">
        <v>26</v>
      </c>
      <c r="AF1027" s="1"/>
      <c r="AK1027" s="1"/>
    </row>
    <row r="1028" spans="1:37" x14ac:dyDescent="0.35">
      <c r="A1028" s="1">
        <v>1828</v>
      </c>
      <c r="B1028" s="1" t="str">
        <f>VLOOKUP(Table13[[#This Row],[Customer ID]],'Customer Lookup'!A:B,2,)</f>
        <v>Stacey Lucas</v>
      </c>
      <c r="C1028" s="1">
        <v>86956</v>
      </c>
      <c r="D1028" s="1" t="str">
        <f>_xlfn.XLOOKUP(Table13[[#This Row],[Product Sub-Category]],'Product Lookup'!A:A,'Product Lookup'!B:B)</f>
        <v>Paper</v>
      </c>
      <c r="E1028" s="1">
        <v>7</v>
      </c>
      <c r="F1028" s="4">
        <v>5.98</v>
      </c>
      <c r="G1028" s="4">
        <f>Table13[[#This Row],[Unit Price]]*Table13[[#This Row],[Quantity ordered]]</f>
        <v>41.86</v>
      </c>
      <c r="H1028" s="1">
        <v>0.05</v>
      </c>
      <c r="I1028" s="5">
        <v>0.05</v>
      </c>
      <c r="J10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8" s="6">
        <f>Table13[[#This Row],[Total Price(Before Discount)]]*Table13[[#This Row],[Discount]]</f>
        <v>2.093</v>
      </c>
      <c r="L1028" s="6">
        <f>Table13[[#This Row],[Total Price(Before Discount)]]-Table13[[#This Row],[Discount Amount]]</f>
        <v>39.766999999999996</v>
      </c>
      <c r="M1028" s="6" t="str">
        <f>IF(Table13[[#This Row],[Total Price(After Discount)]]&gt;=5000, "High Order", "Low order")</f>
        <v>Low order</v>
      </c>
      <c r="N1028" s="2">
        <v>42054</v>
      </c>
      <c r="O1028" s="2" t="str">
        <f>TEXT(Table13[[#This Row],[Order Date]],"dddd")</f>
        <v>Thursday</v>
      </c>
      <c r="P1028" s="2" t="str">
        <f>TEXT(Table13[[#This Row],[Order Date]],"mmmm")</f>
        <v>February</v>
      </c>
      <c r="Q1028" s="2" t="str">
        <f>TEXT(Table13[[#This Row],[Order Date]],"yyyy")</f>
        <v>2015</v>
      </c>
      <c r="R1028" s="2" t="str">
        <f>TEXT(Table13[[#This Row],[Order Date]], "mmmm yyyy")</f>
        <v>February 2015</v>
      </c>
      <c r="S1028" s="2">
        <v>42055</v>
      </c>
      <c r="T1028" s="1" t="s">
        <v>31</v>
      </c>
      <c r="U1028" s="1">
        <f>Table13[[#This Row],[Ship Date]]-Table13[[#This Row],[Order Date]]</f>
        <v>1</v>
      </c>
      <c r="V1028" s="1" t="str">
        <f>IF(Table13[[#This Row],[Days to Ship]]&lt;=1, "Fast", IF(Table13[[#This Row],[Days to Ship]]&lt;=3, "Meduim", "High"))</f>
        <v>Fast</v>
      </c>
      <c r="W1028" s="1">
        <v>50613</v>
      </c>
      <c r="X1028" s="1" t="s">
        <v>32</v>
      </c>
      <c r="Y1028" s="1" t="s">
        <v>705</v>
      </c>
      <c r="Z1028" s="1" t="s">
        <v>228</v>
      </c>
      <c r="AA1028" s="1" t="s">
        <v>2244</v>
      </c>
      <c r="AB1028" s="1" t="s">
        <v>58</v>
      </c>
      <c r="AC1028" s="1" t="s">
        <v>83</v>
      </c>
      <c r="AD1028" s="1" t="s">
        <v>81</v>
      </c>
      <c r="AE1028" s="1" t="s">
        <v>53</v>
      </c>
      <c r="AF1028" s="1"/>
      <c r="AK1028" s="1"/>
    </row>
    <row r="1029" spans="1:37" x14ac:dyDescent="0.35">
      <c r="A1029" s="1">
        <v>1828</v>
      </c>
      <c r="B1029" s="1" t="str">
        <f>VLOOKUP(Table13[[#This Row],[Customer ID]],'Customer Lookup'!A:B,2,)</f>
        <v>Stacey Lucas</v>
      </c>
      <c r="C1029" s="1">
        <v>86960</v>
      </c>
      <c r="D1029" s="1" t="str">
        <f>_xlfn.XLOOKUP(Table13[[#This Row],[Product Sub-Category]],'Product Lookup'!A:A,'Product Lookup'!B:B)</f>
        <v>Binders</v>
      </c>
      <c r="E1029" s="1">
        <v>14</v>
      </c>
      <c r="F1029" s="4">
        <v>7.1</v>
      </c>
      <c r="G1029" s="4">
        <f>Table13[[#This Row],[Unit Price]]*Table13[[#This Row],[Quantity ordered]]</f>
        <v>99.399999999999991</v>
      </c>
      <c r="H1029" s="1">
        <v>0.05</v>
      </c>
      <c r="I1029" s="5">
        <v>0.05</v>
      </c>
      <c r="J10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9" s="6">
        <f>Table13[[#This Row],[Total Price(Before Discount)]]*Table13[[#This Row],[Discount]]</f>
        <v>4.97</v>
      </c>
      <c r="L1029" s="6">
        <f>Table13[[#This Row],[Total Price(Before Discount)]]-Table13[[#This Row],[Discount Amount]]</f>
        <v>94.429999999999993</v>
      </c>
      <c r="M1029" s="6" t="str">
        <f>IF(Table13[[#This Row],[Total Price(After Discount)]]&gt;=5000, "High Order", "Low order")</f>
        <v>Low order</v>
      </c>
      <c r="N1029" s="2">
        <v>42010</v>
      </c>
      <c r="O1029" s="2" t="str">
        <f>TEXT(Table13[[#This Row],[Order Date]],"dddd")</f>
        <v>Tuesday</v>
      </c>
      <c r="P1029" s="2" t="str">
        <f>TEXT(Table13[[#This Row],[Order Date]],"mmmm")</f>
        <v>January</v>
      </c>
      <c r="Q1029" s="2" t="str">
        <f>TEXT(Table13[[#This Row],[Order Date]],"yyyy")</f>
        <v>2015</v>
      </c>
      <c r="R1029" s="2" t="str">
        <f>TEXT(Table13[[#This Row],[Order Date]], "mmmm yyyy")</f>
        <v>January 2015</v>
      </c>
      <c r="S1029" s="2">
        <v>42010</v>
      </c>
      <c r="T1029" s="1" t="s">
        <v>98</v>
      </c>
      <c r="U1029" s="1">
        <f>Table13[[#This Row],[Ship Date]]-Table13[[#This Row],[Order Date]]</f>
        <v>0</v>
      </c>
      <c r="V1029" s="1" t="str">
        <f>IF(Table13[[#This Row],[Days to Ship]]&lt;=1, "Fast", IF(Table13[[#This Row],[Days to Ship]]&lt;=3, "Meduim", "High"))</f>
        <v>Fast</v>
      </c>
      <c r="W1029" s="1">
        <v>50613</v>
      </c>
      <c r="X1029" s="1" t="s">
        <v>32</v>
      </c>
      <c r="Y1029" s="1" t="s">
        <v>705</v>
      </c>
      <c r="Z1029" s="1" t="s">
        <v>228</v>
      </c>
      <c r="AA1029" s="1" t="s">
        <v>2244</v>
      </c>
      <c r="AB1029" s="1" t="s">
        <v>58</v>
      </c>
      <c r="AC1029" s="1" t="s">
        <v>2236</v>
      </c>
      <c r="AD1029" s="1" t="s">
        <v>81</v>
      </c>
      <c r="AE1029" s="1" t="s">
        <v>53</v>
      </c>
      <c r="AF1029" s="1"/>
      <c r="AK1029" s="1"/>
    </row>
    <row r="1030" spans="1:37" x14ac:dyDescent="0.35">
      <c r="A1030" s="1">
        <v>1828</v>
      </c>
      <c r="B1030" s="1" t="str">
        <f>VLOOKUP(Table13[[#This Row],[Customer ID]],'Customer Lookup'!A:B,2,)</f>
        <v>Stacey Lucas</v>
      </c>
      <c r="C1030" s="1">
        <v>86960</v>
      </c>
      <c r="D1030" s="1" t="str">
        <f>_xlfn.XLOOKUP(Table13[[#This Row],[Product Sub-Category]],'Product Lookup'!A:A,'Product Lookup'!B:B)</f>
        <v>Computer Peripherals</v>
      </c>
      <c r="E1030" s="1">
        <v>7</v>
      </c>
      <c r="F1030" s="4">
        <v>20.95</v>
      </c>
      <c r="G1030" s="4">
        <f>Table13[[#This Row],[Unit Price]]*Table13[[#This Row],[Quantity ordered]]</f>
        <v>146.65</v>
      </c>
      <c r="H1030" s="1">
        <v>0.05</v>
      </c>
      <c r="I1030" s="5">
        <v>0.05</v>
      </c>
      <c r="J10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0" s="6">
        <f>Table13[[#This Row],[Total Price(Before Discount)]]*Table13[[#This Row],[Discount]]</f>
        <v>7.3325000000000005</v>
      </c>
      <c r="L1030" s="6">
        <f>Table13[[#This Row],[Total Price(Before Discount)]]-Table13[[#This Row],[Discount Amount]]</f>
        <v>139.3175</v>
      </c>
      <c r="M1030" s="6" t="str">
        <f>IF(Table13[[#This Row],[Total Price(After Discount)]]&gt;=5000, "High Order", "Low order")</f>
        <v>Low order</v>
      </c>
      <c r="N1030" s="2">
        <v>42010</v>
      </c>
      <c r="O1030" s="2" t="str">
        <f>TEXT(Table13[[#This Row],[Order Date]],"dddd")</f>
        <v>Tuesday</v>
      </c>
      <c r="P1030" s="2" t="str">
        <f>TEXT(Table13[[#This Row],[Order Date]],"mmmm")</f>
        <v>January</v>
      </c>
      <c r="Q1030" s="2" t="str">
        <f>TEXT(Table13[[#This Row],[Order Date]],"yyyy")</f>
        <v>2015</v>
      </c>
      <c r="R1030" s="2" t="str">
        <f>TEXT(Table13[[#This Row],[Order Date]], "mmmm yyyy")</f>
        <v>January 2015</v>
      </c>
      <c r="S1030" s="2">
        <v>42015</v>
      </c>
      <c r="T1030" s="1" t="s">
        <v>98</v>
      </c>
      <c r="U1030" s="1">
        <f>Table13[[#This Row],[Ship Date]]-Table13[[#This Row],[Order Date]]</f>
        <v>5</v>
      </c>
      <c r="V1030" s="1" t="str">
        <f>IF(Table13[[#This Row],[Days to Ship]]&lt;=1, "Fast", IF(Table13[[#This Row],[Days to Ship]]&lt;=3, "Meduim", "High"))</f>
        <v>High</v>
      </c>
      <c r="W1030" s="1">
        <v>50613</v>
      </c>
      <c r="X1030" s="1" t="s">
        <v>32</v>
      </c>
      <c r="Y1030" s="1" t="s">
        <v>705</v>
      </c>
      <c r="Z1030" s="1" t="s">
        <v>228</v>
      </c>
      <c r="AA1030" s="1" t="s">
        <v>2244</v>
      </c>
      <c r="AB1030" s="1" t="s">
        <v>73</v>
      </c>
      <c r="AC1030" s="1" t="s">
        <v>144</v>
      </c>
      <c r="AD1030" s="1" t="s">
        <v>81</v>
      </c>
      <c r="AE1030" s="1" t="s">
        <v>53</v>
      </c>
      <c r="AF1030" s="1"/>
      <c r="AK1030" s="1"/>
    </row>
    <row r="1031" spans="1:37" x14ac:dyDescent="0.35">
      <c r="A1031" s="1">
        <v>1829</v>
      </c>
      <c r="B1031" s="1" t="str">
        <f>VLOOKUP(Table13[[#This Row],[Customer ID]],'Customer Lookup'!A:B,2,)</f>
        <v>Suzanne Cochran</v>
      </c>
      <c r="C1031" s="1">
        <v>86957</v>
      </c>
      <c r="D1031" s="1" t="str">
        <f>_xlfn.XLOOKUP(Table13[[#This Row],[Product Sub-Category]],'Product Lookup'!A:A,'Product Lookup'!B:B)</f>
        <v>Furnishings</v>
      </c>
      <c r="E1031" s="1">
        <v>5</v>
      </c>
      <c r="F1031" s="4">
        <v>10.64</v>
      </c>
      <c r="G1031" s="4">
        <f>Table13[[#This Row],[Unit Price]]*Table13[[#This Row],[Quantity ordered]]</f>
        <v>53.2</v>
      </c>
      <c r="H1031" s="1">
        <v>0.05</v>
      </c>
      <c r="I1031" s="5">
        <v>0.05</v>
      </c>
      <c r="J10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1" s="6">
        <f>Table13[[#This Row],[Total Price(Before Discount)]]*Table13[[#This Row],[Discount]]</f>
        <v>2.66</v>
      </c>
      <c r="L1031" s="6">
        <f>Table13[[#This Row],[Total Price(Before Discount)]]-Table13[[#This Row],[Discount Amount]]</f>
        <v>50.540000000000006</v>
      </c>
      <c r="M1031" s="6" t="str">
        <f>IF(Table13[[#This Row],[Total Price(After Discount)]]&gt;=5000, "High Order", "Low order")</f>
        <v>Low order</v>
      </c>
      <c r="N1031" s="2">
        <v>42088</v>
      </c>
      <c r="O1031" s="2" t="str">
        <f>TEXT(Table13[[#This Row],[Order Date]],"dddd")</f>
        <v>Wednesday</v>
      </c>
      <c r="P1031" s="2" t="str">
        <f>TEXT(Table13[[#This Row],[Order Date]],"mmmm")</f>
        <v>March</v>
      </c>
      <c r="Q1031" s="2" t="str">
        <f>TEXT(Table13[[#This Row],[Order Date]],"yyyy")</f>
        <v>2015</v>
      </c>
      <c r="R1031" s="2" t="str">
        <f>TEXT(Table13[[#This Row],[Order Date]], "mmmm yyyy")</f>
        <v>March 2015</v>
      </c>
      <c r="S1031" s="2">
        <v>42090</v>
      </c>
      <c r="T1031" s="1" t="s">
        <v>41</v>
      </c>
      <c r="U1031" s="1">
        <f>Table13[[#This Row],[Ship Date]]-Table13[[#This Row],[Order Date]]</f>
        <v>2</v>
      </c>
      <c r="V1031" s="1" t="str">
        <f>IF(Table13[[#This Row],[Days to Ship]]&lt;=1, "Fast", IF(Table13[[#This Row],[Days to Ship]]&lt;=3, "Meduim", "High"))</f>
        <v>Meduim</v>
      </c>
      <c r="W1031" s="1">
        <v>52402</v>
      </c>
      <c r="X1031" s="1" t="s">
        <v>22</v>
      </c>
      <c r="Y1031" s="1" t="s">
        <v>706</v>
      </c>
      <c r="Z1031" s="1" t="s">
        <v>228</v>
      </c>
      <c r="AA1031" s="1" t="s">
        <v>2244</v>
      </c>
      <c r="AB1031" s="1" t="s">
        <v>34</v>
      </c>
      <c r="AC1031" s="1" t="s">
        <v>52</v>
      </c>
      <c r="AD1031" s="1" t="s">
        <v>81</v>
      </c>
      <c r="AE1031" s="1" t="s">
        <v>53</v>
      </c>
      <c r="AF1031" s="1"/>
      <c r="AK1031" s="1"/>
    </row>
    <row r="1032" spans="1:37" x14ac:dyDescent="0.35">
      <c r="A1032" s="1">
        <v>1829</v>
      </c>
      <c r="B1032" s="1" t="str">
        <f>VLOOKUP(Table13[[#This Row],[Customer ID]],'Customer Lookup'!A:B,2,)</f>
        <v>Suzanne Cochran</v>
      </c>
      <c r="C1032" s="1">
        <v>86960</v>
      </c>
      <c r="D1032" s="1" t="str">
        <f>_xlfn.XLOOKUP(Table13[[#This Row],[Product Sub-Category]],'Product Lookup'!A:A,'Product Lookup'!B:B)</f>
        <v>Binders</v>
      </c>
      <c r="E1032" s="1">
        <v>9</v>
      </c>
      <c r="F1032" s="4">
        <v>39.06</v>
      </c>
      <c r="G1032" s="4">
        <f>Table13[[#This Row],[Unit Price]]*Table13[[#This Row],[Quantity ordered]]</f>
        <v>351.54</v>
      </c>
      <c r="H1032" s="1">
        <v>0.05</v>
      </c>
      <c r="I1032" s="5">
        <v>0.05</v>
      </c>
      <c r="J10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2" s="6">
        <f>Table13[[#This Row],[Total Price(Before Discount)]]*Table13[[#This Row],[Discount]]</f>
        <v>17.577000000000002</v>
      </c>
      <c r="L1032" s="6">
        <f>Table13[[#This Row],[Total Price(Before Discount)]]-Table13[[#This Row],[Discount Amount]]</f>
        <v>333.96300000000002</v>
      </c>
      <c r="M1032" s="6" t="str">
        <f>IF(Table13[[#This Row],[Total Price(After Discount)]]&gt;=5000, "High Order", "Low order")</f>
        <v>Low order</v>
      </c>
      <c r="N1032" s="2">
        <v>42010</v>
      </c>
      <c r="O1032" s="2" t="str">
        <f>TEXT(Table13[[#This Row],[Order Date]],"dddd")</f>
        <v>Tuesday</v>
      </c>
      <c r="P1032" s="2" t="str">
        <f>TEXT(Table13[[#This Row],[Order Date]],"mmmm")</f>
        <v>January</v>
      </c>
      <c r="Q1032" s="2" t="str">
        <f>TEXT(Table13[[#This Row],[Order Date]],"yyyy")</f>
        <v>2015</v>
      </c>
      <c r="R1032" s="2" t="str">
        <f>TEXT(Table13[[#This Row],[Order Date]], "mmmm yyyy")</f>
        <v>January 2015</v>
      </c>
      <c r="S1032" s="2">
        <v>42017</v>
      </c>
      <c r="T1032" s="1" t="s">
        <v>98</v>
      </c>
      <c r="U1032" s="1">
        <f>Table13[[#This Row],[Ship Date]]-Table13[[#This Row],[Order Date]]</f>
        <v>7</v>
      </c>
      <c r="V1032" s="1" t="str">
        <f>IF(Table13[[#This Row],[Days to Ship]]&lt;=1, "Fast", IF(Table13[[#This Row],[Days to Ship]]&lt;=3, "Meduim", "High"))</f>
        <v>High</v>
      </c>
      <c r="W1032" s="1">
        <v>52402</v>
      </c>
      <c r="X1032" s="1" t="s">
        <v>32</v>
      </c>
      <c r="Y1032" s="1" t="s">
        <v>706</v>
      </c>
      <c r="Z1032" s="1" t="s">
        <v>228</v>
      </c>
      <c r="AA1032" s="1" t="s">
        <v>2244</v>
      </c>
      <c r="AB1032" s="1" t="s">
        <v>58</v>
      </c>
      <c r="AC1032" s="1" t="s">
        <v>2236</v>
      </c>
      <c r="AD1032" s="1" t="s">
        <v>81</v>
      </c>
      <c r="AE1032" s="1" t="s">
        <v>53</v>
      </c>
      <c r="AF1032" s="1"/>
      <c r="AK1032" s="1"/>
    </row>
    <row r="1033" spans="1:37" x14ac:dyDescent="0.35">
      <c r="A1033" s="1">
        <v>1829</v>
      </c>
      <c r="B1033" s="1" t="str">
        <f>VLOOKUP(Table13[[#This Row],[Customer ID]],'Customer Lookup'!A:B,2,)</f>
        <v>Suzanne Cochran</v>
      </c>
      <c r="C1033" s="1">
        <v>86960</v>
      </c>
      <c r="D1033" s="1" t="str">
        <f>_xlfn.XLOOKUP(Table13[[#This Row],[Product Sub-Category]],'Product Lookup'!A:A,'Product Lookup'!B:B)</f>
        <v>Binders</v>
      </c>
      <c r="E1033" s="1">
        <v>4</v>
      </c>
      <c r="F1033" s="4">
        <v>3.52</v>
      </c>
      <c r="G1033" s="4">
        <f>Table13[[#This Row],[Unit Price]]*Table13[[#This Row],[Quantity ordered]]</f>
        <v>14.08</v>
      </c>
      <c r="H1033" s="1">
        <v>0.05</v>
      </c>
      <c r="I1033" s="5">
        <v>0.05</v>
      </c>
      <c r="J10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3" s="6">
        <f>Table13[[#This Row],[Total Price(Before Discount)]]*Table13[[#This Row],[Discount]]</f>
        <v>0.70400000000000007</v>
      </c>
      <c r="L1033" s="6">
        <f>Table13[[#This Row],[Total Price(Before Discount)]]-Table13[[#This Row],[Discount Amount]]</f>
        <v>13.375999999999999</v>
      </c>
      <c r="M1033" s="6" t="str">
        <f>IF(Table13[[#This Row],[Total Price(After Discount)]]&gt;=5000, "High Order", "Low order")</f>
        <v>Low order</v>
      </c>
      <c r="N1033" s="2">
        <v>42010</v>
      </c>
      <c r="O1033" s="2" t="str">
        <f>TEXT(Table13[[#This Row],[Order Date]],"dddd")</f>
        <v>Tuesday</v>
      </c>
      <c r="P1033" s="2" t="str">
        <f>TEXT(Table13[[#This Row],[Order Date]],"mmmm")</f>
        <v>January</v>
      </c>
      <c r="Q1033" s="2" t="str">
        <f>TEXT(Table13[[#This Row],[Order Date]],"yyyy")</f>
        <v>2015</v>
      </c>
      <c r="R1033" s="2" t="str">
        <f>TEXT(Table13[[#This Row],[Order Date]], "mmmm yyyy")</f>
        <v>January 2015</v>
      </c>
      <c r="S1033" s="2">
        <v>42019</v>
      </c>
      <c r="T1033" s="1" t="s">
        <v>98</v>
      </c>
      <c r="U1033" s="1">
        <f>Table13[[#This Row],[Ship Date]]-Table13[[#This Row],[Order Date]]</f>
        <v>9</v>
      </c>
      <c r="V1033" s="1" t="str">
        <f>IF(Table13[[#This Row],[Days to Ship]]&lt;=1, "Fast", IF(Table13[[#This Row],[Days to Ship]]&lt;=3, "Meduim", "High"))</f>
        <v>High</v>
      </c>
      <c r="W1033" s="1">
        <v>52402</v>
      </c>
      <c r="X1033" s="1" t="s">
        <v>32</v>
      </c>
      <c r="Y1033" s="1" t="s">
        <v>706</v>
      </c>
      <c r="Z1033" s="1" t="s">
        <v>228</v>
      </c>
      <c r="AA1033" s="1" t="s">
        <v>2244</v>
      </c>
      <c r="AB1033" s="1" t="s">
        <v>58</v>
      </c>
      <c r="AC1033" s="1" t="s">
        <v>2236</v>
      </c>
      <c r="AD1033" s="1" t="s">
        <v>81</v>
      </c>
      <c r="AE1033" s="1" t="s">
        <v>53</v>
      </c>
      <c r="AF1033" s="1"/>
      <c r="AK1033" s="1"/>
    </row>
    <row r="1034" spans="1:37" x14ac:dyDescent="0.35">
      <c r="A1034" s="1">
        <v>1829</v>
      </c>
      <c r="B1034" s="1" t="str">
        <f>VLOOKUP(Table13[[#This Row],[Customer ID]],'Customer Lookup'!A:B,2,)</f>
        <v>Suzanne Cochran</v>
      </c>
      <c r="C1034" s="1">
        <v>86960</v>
      </c>
      <c r="D1034" s="1" t="str">
        <f>_xlfn.XLOOKUP(Table13[[#This Row],[Product Sub-Category]],'Product Lookup'!A:A,'Product Lookup'!B:B)</f>
        <v>Storage</v>
      </c>
      <c r="E1034" s="1">
        <v>1</v>
      </c>
      <c r="F1034" s="4">
        <v>15.51</v>
      </c>
      <c r="G1034" s="4">
        <f>Table13[[#This Row],[Unit Price]]*Table13[[#This Row],[Quantity ordered]]</f>
        <v>15.51</v>
      </c>
      <c r="H1034" s="1">
        <v>0.05</v>
      </c>
      <c r="I1034" s="5">
        <v>0.05</v>
      </c>
      <c r="J10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4" s="6">
        <f>Table13[[#This Row],[Total Price(Before Discount)]]*Table13[[#This Row],[Discount]]</f>
        <v>0.77550000000000008</v>
      </c>
      <c r="L1034" s="6">
        <f>Table13[[#This Row],[Total Price(Before Discount)]]-Table13[[#This Row],[Discount Amount]]</f>
        <v>14.734500000000001</v>
      </c>
      <c r="M1034" s="6" t="str">
        <f>IF(Table13[[#This Row],[Total Price(After Discount)]]&gt;=5000, "High Order", "Low order")</f>
        <v>Low order</v>
      </c>
      <c r="N1034" s="2">
        <v>42010</v>
      </c>
      <c r="O1034" s="2" t="str">
        <f>TEXT(Table13[[#This Row],[Order Date]],"dddd")</f>
        <v>Tuesday</v>
      </c>
      <c r="P1034" s="2" t="str">
        <f>TEXT(Table13[[#This Row],[Order Date]],"mmmm")</f>
        <v>January</v>
      </c>
      <c r="Q1034" s="2" t="str">
        <f>TEXT(Table13[[#This Row],[Order Date]],"yyyy")</f>
        <v>2015</v>
      </c>
      <c r="R1034" s="2" t="str">
        <f>TEXT(Table13[[#This Row],[Order Date]], "mmmm yyyy")</f>
        <v>January 2015</v>
      </c>
      <c r="S1034" s="2">
        <v>42017</v>
      </c>
      <c r="T1034" s="1" t="s">
        <v>98</v>
      </c>
      <c r="U1034" s="1">
        <f>Table13[[#This Row],[Ship Date]]-Table13[[#This Row],[Order Date]]</f>
        <v>7</v>
      </c>
      <c r="V1034" s="1" t="str">
        <f>IF(Table13[[#This Row],[Days to Ship]]&lt;=1, "Fast", IF(Table13[[#This Row],[Days to Ship]]&lt;=3, "Meduim", "High"))</f>
        <v>High</v>
      </c>
      <c r="W1034" s="1">
        <v>52402</v>
      </c>
      <c r="X1034" s="1" t="s">
        <v>32</v>
      </c>
      <c r="Y1034" s="1" t="s">
        <v>706</v>
      </c>
      <c r="Z1034" s="1" t="s">
        <v>228</v>
      </c>
      <c r="AA1034" s="1" t="s">
        <v>1097</v>
      </c>
      <c r="AB1034" s="1" t="s">
        <v>58</v>
      </c>
      <c r="AC1034" s="1" t="s">
        <v>119</v>
      </c>
      <c r="AD1034" s="1" t="s">
        <v>81</v>
      </c>
      <c r="AE1034" s="1" t="s">
        <v>53</v>
      </c>
      <c r="AF1034" s="1"/>
      <c r="AK1034" s="1"/>
    </row>
    <row r="1035" spans="1:37" x14ac:dyDescent="0.35">
      <c r="A1035" s="1">
        <v>1836</v>
      </c>
      <c r="B1035" s="1" t="str">
        <f>VLOOKUP(Table13[[#This Row],[Customer ID]],'Customer Lookup'!A:B,2,)</f>
        <v>Dwight Albright Huffman</v>
      </c>
      <c r="C1035" s="1">
        <v>86600</v>
      </c>
      <c r="D1035" s="1" t="str">
        <f>_xlfn.XLOOKUP(Table13[[#This Row],[Product Sub-Category]],'Product Lookup'!A:A,'Product Lookup'!B:B)</f>
        <v>Telephones</v>
      </c>
      <c r="E1035" s="1">
        <v>5</v>
      </c>
      <c r="F1035" s="4">
        <v>155.99</v>
      </c>
      <c r="G1035" s="4">
        <f>Table13[[#This Row],[Unit Price]]*Table13[[#This Row],[Quantity ordered]]</f>
        <v>779.95</v>
      </c>
      <c r="H1035" s="1">
        <v>0.1</v>
      </c>
      <c r="I1035" s="5">
        <v>0.1</v>
      </c>
      <c r="J10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35" s="6">
        <f>Table13[[#This Row],[Total Price(Before Discount)]]*Table13[[#This Row],[Discount]]</f>
        <v>77.995000000000005</v>
      </c>
      <c r="L1035" s="6">
        <f>Table13[[#This Row],[Total Price(Before Discount)]]-Table13[[#This Row],[Discount Amount]]</f>
        <v>701.95500000000004</v>
      </c>
      <c r="M1035" s="6" t="str">
        <f>IF(Table13[[#This Row],[Total Price(After Discount)]]&gt;=5000, "High Order", "Low order")</f>
        <v>Low order</v>
      </c>
      <c r="N1035" s="2">
        <v>42113</v>
      </c>
      <c r="O1035" s="2" t="str">
        <f>TEXT(Table13[[#This Row],[Order Date]],"dddd")</f>
        <v>Sunday</v>
      </c>
      <c r="P1035" s="2" t="str">
        <f>TEXT(Table13[[#This Row],[Order Date]],"mmmm")</f>
        <v>April</v>
      </c>
      <c r="Q1035" s="2" t="str">
        <f>TEXT(Table13[[#This Row],[Order Date]],"yyyy")</f>
        <v>2015</v>
      </c>
      <c r="R1035" s="2" t="str">
        <f>TEXT(Table13[[#This Row],[Order Date]], "mmmm yyyy")</f>
        <v>April 2015</v>
      </c>
      <c r="S1035" s="2">
        <v>42114</v>
      </c>
      <c r="T1035" s="1" t="s">
        <v>21</v>
      </c>
      <c r="U1035" s="1">
        <f>Table13[[#This Row],[Ship Date]]-Table13[[#This Row],[Order Date]]</f>
        <v>1</v>
      </c>
      <c r="V1035" s="1" t="str">
        <f>IF(Table13[[#This Row],[Days to Ship]]&lt;=1, "Fast", IF(Table13[[#This Row],[Days to Ship]]&lt;=3, "Meduim", "High"))</f>
        <v>Fast</v>
      </c>
      <c r="W1035" s="1">
        <v>94110</v>
      </c>
      <c r="X1035" s="1" t="s">
        <v>22</v>
      </c>
      <c r="Y1035" s="1" t="s">
        <v>206</v>
      </c>
      <c r="Z1035" s="1" t="s">
        <v>37</v>
      </c>
      <c r="AA1035" s="1" t="s">
        <v>1097</v>
      </c>
      <c r="AB1035" s="1" t="s">
        <v>73</v>
      </c>
      <c r="AC1035" s="1" t="s">
        <v>2234</v>
      </c>
      <c r="AD1035" s="1" t="s">
        <v>81</v>
      </c>
      <c r="AE1035" s="1" t="s">
        <v>53</v>
      </c>
      <c r="AF1035" s="1"/>
      <c r="AK1035" s="1"/>
    </row>
    <row r="1036" spans="1:37" x14ac:dyDescent="0.35">
      <c r="A1036" s="1">
        <v>1837</v>
      </c>
      <c r="B1036" s="1" t="str">
        <f>VLOOKUP(Table13[[#This Row],[Customer ID]],'Customer Lookup'!A:B,2,)</f>
        <v>Herbert Williamson</v>
      </c>
      <c r="C1036" s="1">
        <v>86600</v>
      </c>
      <c r="D1036" s="1" t="str">
        <f>_xlfn.XLOOKUP(Table13[[#This Row],[Product Sub-Category]],'Product Lookup'!A:A,'Product Lookup'!B:B)</f>
        <v>Paper</v>
      </c>
      <c r="E1036" s="1">
        <v>4</v>
      </c>
      <c r="F1036" s="4">
        <v>5.98</v>
      </c>
      <c r="G1036" s="4">
        <f>Table13[[#This Row],[Unit Price]]*Table13[[#This Row],[Quantity ordered]]</f>
        <v>23.92</v>
      </c>
      <c r="H1036" s="1">
        <v>0.05</v>
      </c>
      <c r="I1036" s="5">
        <v>0.05</v>
      </c>
      <c r="J10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6" s="6">
        <f>Table13[[#This Row],[Total Price(Before Discount)]]*Table13[[#This Row],[Discount]]</f>
        <v>1.1960000000000002</v>
      </c>
      <c r="L1036" s="6">
        <f>Table13[[#This Row],[Total Price(Before Discount)]]-Table13[[#This Row],[Discount Amount]]</f>
        <v>22.724</v>
      </c>
      <c r="M1036" s="6" t="str">
        <f>IF(Table13[[#This Row],[Total Price(After Discount)]]&gt;=5000, "High Order", "Low order")</f>
        <v>Low order</v>
      </c>
      <c r="N1036" s="2">
        <v>42113</v>
      </c>
      <c r="O1036" s="2" t="str">
        <f>TEXT(Table13[[#This Row],[Order Date]],"dddd")</f>
        <v>Sunday</v>
      </c>
      <c r="P1036" s="2" t="str">
        <f>TEXT(Table13[[#This Row],[Order Date]],"mmmm")</f>
        <v>April</v>
      </c>
      <c r="Q1036" s="2" t="str">
        <f>TEXT(Table13[[#This Row],[Order Date]],"yyyy")</f>
        <v>2015</v>
      </c>
      <c r="R1036" s="2" t="str">
        <f>TEXT(Table13[[#This Row],[Order Date]], "mmmm yyyy")</f>
        <v>April 2015</v>
      </c>
      <c r="S1036" s="2">
        <v>42115</v>
      </c>
      <c r="T1036" s="1" t="s">
        <v>21</v>
      </c>
      <c r="U1036" s="1">
        <f>Table13[[#This Row],[Ship Date]]-Table13[[#This Row],[Order Date]]</f>
        <v>2</v>
      </c>
      <c r="V1036" s="1" t="str">
        <f>IF(Table13[[#This Row],[Days to Ship]]&lt;=1, "Fast", IF(Table13[[#This Row],[Days to Ship]]&lt;=3, "Meduim", "High"))</f>
        <v>Meduim</v>
      </c>
      <c r="W1036" s="1">
        <v>91776</v>
      </c>
      <c r="X1036" s="1" t="s">
        <v>32</v>
      </c>
      <c r="Y1036" s="1" t="s">
        <v>38</v>
      </c>
      <c r="Z1036" s="1" t="s">
        <v>37</v>
      </c>
      <c r="AA1036" s="1" t="s">
        <v>2243</v>
      </c>
      <c r="AB1036" s="1" t="s">
        <v>58</v>
      </c>
      <c r="AC1036" s="1" t="s">
        <v>83</v>
      </c>
      <c r="AD1036" s="1" t="s">
        <v>81</v>
      </c>
      <c r="AE1036" s="1" t="s">
        <v>53</v>
      </c>
      <c r="AF1036" s="1"/>
      <c r="AK1036" s="1"/>
    </row>
    <row r="1037" spans="1:37" x14ac:dyDescent="0.35">
      <c r="A1037" s="1">
        <v>1840</v>
      </c>
      <c r="B1037" s="1" t="str">
        <f>VLOOKUP(Table13[[#This Row],[Customer ID]],'Customer Lookup'!A:B,2,)</f>
        <v>Clifford Webb</v>
      </c>
      <c r="C1037" s="1">
        <v>86599</v>
      </c>
      <c r="D1037" s="1" t="str">
        <f>_xlfn.XLOOKUP(Table13[[#This Row],[Product Sub-Category]],'Product Lookup'!A:A,'Product Lookup'!B:B)</f>
        <v>Binders</v>
      </c>
      <c r="E1037" s="1">
        <v>13</v>
      </c>
      <c r="F1037" s="4">
        <v>40.98</v>
      </c>
      <c r="G1037" s="4">
        <f>Table13[[#This Row],[Unit Price]]*Table13[[#This Row],[Quantity ordered]]</f>
        <v>532.74</v>
      </c>
      <c r="H1037" s="1">
        <v>0.05</v>
      </c>
      <c r="I1037" s="5">
        <v>0.05</v>
      </c>
      <c r="J10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7" s="6">
        <f>Table13[[#This Row],[Total Price(Before Discount)]]*Table13[[#This Row],[Discount]]</f>
        <v>26.637</v>
      </c>
      <c r="L1037" s="6">
        <f>Table13[[#This Row],[Total Price(Before Discount)]]-Table13[[#This Row],[Discount Amount]]</f>
        <v>506.10300000000001</v>
      </c>
      <c r="M1037" s="6" t="str">
        <f>IF(Table13[[#This Row],[Total Price(After Discount)]]&gt;=5000, "High Order", "Low order")</f>
        <v>Low order</v>
      </c>
      <c r="N1037" s="2">
        <v>42093</v>
      </c>
      <c r="O1037" s="2" t="str">
        <f>TEXT(Table13[[#This Row],[Order Date]],"dddd")</f>
        <v>Monday</v>
      </c>
      <c r="P1037" s="2" t="str">
        <f>TEXT(Table13[[#This Row],[Order Date]],"mmmm")</f>
        <v>March</v>
      </c>
      <c r="Q1037" s="2" t="str">
        <f>TEXT(Table13[[#This Row],[Order Date]],"yyyy")</f>
        <v>2015</v>
      </c>
      <c r="R1037" s="2" t="str">
        <f>TEXT(Table13[[#This Row],[Order Date]], "mmmm yyyy")</f>
        <v>March 2015</v>
      </c>
      <c r="S1037" s="2">
        <v>42095</v>
      </c>
      <c r="T1037" s="1" t="s">
        <v>31</v>
      </c>
      <c r="U1037" s="1">
        <f>Table13[[#This Row],[Ship Date]]-Table13[[#This Row],[Order Date]]</f>
        <v>2</v>
      </c>
      <c r="V1037" s="1" t="str">
        <f>IF(Table13[[#This Row],[Days to Ship]]&lt;=1, "Fast", IF(Table13[[#This Row],[Days to Ship]]&lt;=3, "Meduim", "High"))</f>
        <v>Meduim</v>
      </c>
      <c r="W1037" s="1">
        <v>1469</v>
      </c>
      <c r="X1037" s="1" t="s">
        <v>32</v>
      </c>
      <c r="Y1037" s="1" t="s">
        <v>707</v>
      </c>
      <c r="Z1037" s="1" t="s">
        <v>152</v>
      </c>
      <c r="AA1037" s="1" t="s">
        <v>2245</v>
      </c>
      <c r="AB1037" s="1" t="s">
        <v>58</v>
      </c>
      <c r="AC1037" s="1" t="s">
        <v>2236</v>
      </c>
      <c r="AD1037" s="1" t="s">
        <v>42</v>
      </c>
      <c r="AE1037" s="1" t="s">
        <v>53</v>
      </c>
      <c r="AF1037" s="1"/>
      <c r="AK1037" s="1"/>
    </row>
    <row r="1038" spans="1:37" x14ac:dyDescent="0.35">
      <c r="A1038" s="1">
        <v>1849</v>
      </c>
      <c r="B1038" s="1" t="str">
        <f>VLOOKUP(Table13[[#This Row],[Customer ID]],'Customer Lookup'!A:B,2,)</f>
        <v>Michelle Steele</v>
      </c>
      <c r="C1038" s="1">
        <v>89697</v>
      </c>
      <c r="D1038" s="1" t="str">
        <f>_xlfn.XLOOKUP(Table13[[#This Row],[Product Sub-Category]],'Product Lookup'!A:A,'Product Lookup'!B:B)</f>
        <v>Telephones</v>
      </c>
      <c r="E1038" s="1">
        <v>8</v>
      </c>
      <c r="F1038" s="4">
        <v>35.99</v>
      </c>
      <c r="G1038" s="4">
        <f>Table13[[#This Row],[Unit Price]]*Table13[[#This Row],[Quantity ordered]]</f>
        <v>287.92</v>
      </c>
      <c r="H1038" s="1">
        <v>0.05</v>
      </c>
      <c r="I1038" s="5">
        <v>0.05</v>
      </c>
      <c r="J10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8" s="6">
        <f>Table13[[#This Row],[Total Price(Before Discount)]]*Table13[[#This Row],[Discount]]</f>
        <v>14.396000000000001</v>
      </c>
      <c r="L1038" s="6">
        <f>Table13[[#This Row],[Total Price(Before Discount)]]-Table13[[#This Row],[Discount Amount]]</f>
        <v>273.524</v>
      </c>
      <c r="M1038" s="6" t="str">
        <f>IF(Table13[[#This Row],[Total Price(After Discount)]]&gt;=5000, "High Order", "Low order")</f>
        <v>Low order</v>
      </c>
      <c r="N1038" s="2">
        <v>42095</v>
      </c>
      <c r="O1038" s="2" t="str">
        <f>TEXT(Table13[[#This Row],[Order Date]],"dddd")</f>
        <v>Wednesday</v>
      </c>
      <c r="P1038" s="2" t="str">
        <f>TEXT(Table13[[#This Row],[Order Date]],"mmmm")</f>
        <v>April</v>
      </c>
      <c r="Q1038" s="2" t="str">
        <f>TEXT(Table13[[#This Row],[Order Date]],"yyyy")</f>
        <v>2015</v>
      </c>
      <c r="R1038" s="2" t="str">
        <f>TEXT(Table13[[#This Row],[Order Date]], "mmmm yyyy")</f>
        <v>April 2015</v>
      </c>
      <c r="S1038" s="2">
        <v>42097</v>
      </c>
      <c r="T1038" s="1" t="s">
        <v>21</v>
      </c>
      <c r="U1038" s="1">
        <f>Table13[[#This Row],[Ship Date]]-Table13[[#This Row],[Order Date]]</f>
        <v>2</v>
      </c>
      <c r="V1038" s="1" t="str">
        <f>IF(Table13[[#This Row],[Days to Ship]]&lt;=1, "Fast", IF(Table13[[#This Row],[Days to Ship]]&lt;=3, "Meduim", "High"))</f>
        <v>Meduim</v>
      </c>
      <c r="W1038" s="1">
        <v>36330</v>
      </c>
      <c r="X1038" s="1" t="s">
        <v>32</v>
      </c>
      <c r="Y1038" s="1" t="s">
        <v>708</v>
      </c>
      <c r="Z1038" s="1" t="s">
        <v>542</v>
      </c>
      <c r="AA1038" s="1" t="s">
        <v>2245</v>
      </c>
      <c r="AB1038" s="1" t="s">
        <v>73</v>
      </c>
      <c r="AC1038" s="1" t="s">
        <v>2234</v>
      </c>
      <c r="AD1038" s="1" t="s">
        <v>104</v>
      </c>
      <c r="AE1038" s="1" t="s">
        <v>53</v>
      </c>
      <c r="AF1038" s="1"/>
      <c r="AK1038" s="1"/>
    </row>
    <row r="1039" spans="1:37" x14ac:dyDescent="0.35">
      <c r="A1039" s="1">
        <v>1849</v>
      </c>
      <c r="B1039" s="1" t="str">
        <f>VLOOKUP(Table13[[#This Row],[Customer ID]],'Customer Lookup'!A:B,2,)</f>
        <v>Michelle Steele</v>
      </c>
      <c r="C1039" s="1">
        <v>89697</v>
      </c>
      <c r="D1039" s="1" t="str">
        <f>_xlfn.XLOOKUP(Table13[[#This Row],[Product Sub-Category]],'Product Lookup'!A:A,'Product Lookup'!B:B)</f>
        <v>Telephones</v>
      </c>
      <c r="E1039" s="1">
        <v>2</v>
      </c>
      <c r="F1039" s="4">
        <v>125.99</v>
      </c>
      <c r="G1039" s="4">
        <f>Table13[[#This Row],[Unit Price]]*Table13[[#This Row],[Quantity ordered]]</f>
        <v>251.98</v>
      </c>
      <c r="H1039" s="1">
        <v>0.1</v>
      </c>
      <c r="I1039" s="5">
        <v>0.1</v>
      </c>
      <c r="J10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39" s="6">
        <f>Table13[[#This Row],[Total Price(Before Discount)]]*Table13[[#This Row],[Discount]]</f>
        <v>25.198</v>
      </c>
      <c r="L1039" s="6">
        <f>Table13[[#This Row],[Total Price(Before Discount)]]-Table13[[#This Row],[Discount Amount]]</f>
        <v>226.78199999999998</v>
      </c>
      <c r="M1039" s="6" t="str">
        <f>IF(Table13[[#This Row],[Total Price(After Discount)]]&gt;=5000, "High Order", "Low order")</f>
        <v>Low order</v>
      </c>
      <c r="N1039" s="2">
        <v>42095</v>
      </c>
      <c r="O1039" s="2" t="str">
        <f>TEXT(Table13[[#This Row],[Order Date]],"dddd")</f>
        <v>Wednesday</v>
      </c>
      <c r="P1039" s="2" t="str">
        <f>TEXT(Table13[[#This Row],[Order Date]],"mmmm")</f>
        <v>April</v>
      </c>
      <c r="Q1039" s="2" t="str">
        <f>TEXT(Table13[[#This Row],[Order Date]],"yyyy")</f>
        <v>2015</v>
      </c>
      <c r="R1039" s="2" t="str">
        <f>TEXT(Table13[[#This Row],[Order Date]], "mmmm yyyy")</f>
        <v>April 2015</v>
      </c>
      <c r="S1039" s="2">
        <v>42096</v>
      </c>
      <c r="T1039" s="1" t="s">
        <v>21</v>
      </c>
      <c r="U1039" s="1">
        <f>Table13[[#This Row],[Ship Date]]-Table13[[#This Row],[Order Date]]</f>
        <v>1</v>
      </c>
      <c r="V1039" s="1" t="str">
        <f>IF(Table13[[#This Row],[Days to Ship]]&lt;=1, "Fast", IF(Table13[[#This Row],[Days to Ship]]&lt;=3, "Meduim", "High"))</f>
        <v>Fast</v>
      </c>
      <c r="W1039" s="1">
        <v>36330</v>
      </c>
      <c r="X1039" s="1" t="s">
        <v>32</v>
      </c>
      <c r="Y1039" s="1" t="s">
        <v>708</v>
      </c>
      <c r="Z1039" s="1" t="s">
        <v>542</v>
      </c>
      <c r="AA1039" s="1" t="s">
        <v>1097</v>
      </c>
      <c r="AB1039" s="1" t="s">
        <v>73</v>
      </c>
      <c r="AC1039" s="1" t="s">
        <v>2234</v>
      </c>
      <c r="AD1039" s="1" t="s">
        <v>104</v>
      </c>
      <c r="AE1039" s="1" t="s">
        <v>53</v>
      </c>
      <c r="AF1039" s="1"/>
      <c r="AK1039" s="1"/>
    </row>
    <row r="1040" spans="1:37" x14ac:dyDescent="0.35">
      <c r="A1040" s="1">
        <v>1852</v>
      </c>
      <c r="B1040" s="1" t="str">
        <f>VLOOKUP(Table13[[#This Row],[Customer ID]],'Customer Lookup'!A:B,2,)</f>
        <v>Joy Kaplan McNeill</v>
      </c>
      <c r="C1040" s="1">
        <v>86847</v>
      </c>
      <c r="D1040" s="1" t="str">
        <f>_xlfn.XLOOKUP(Table13[[#This Row],[Product Sub-Category]],'Product Lookup'!A:A,'Product Lookup'!B:B)</f>
        <v>Paper</v>
      </c>
      <c r="E1040" s="1">
        <v>10</v>
      </c>
      <c r="F1040" s="4">
        <v>6.48</v>
      </c>
      <c r="G1040" s="4">
        <f>Table13[[#This Row],[Unit Price]]*Table13[[#This Row],[Quantity ordered]]</f>
        <v>64.800000000000011</v>
      </c>
      <c r="H1040" s="1">
        <v>0.05</v>
      </c>
      <c r="I1040" s="5">
        <v>0.05</v>
      </c>
      <c r="J10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0" s="6">
        <f>Table13[[#This Row],[Total Price(Before Discount)]]*Table13[[#This Row],[Discount]]</f>
        <v>3.2400000000000007</v>
      </c>
      <c r="L1040" s="6">
        <f>Table13[[#This Row],[Total Price(Before Discount)]]-Table13[[#This Row],[Discount Amount]]</f>
        <v>61.560000000000009</v>
      </c>
      <c r="M1040" s="6" t="str">
        <f>IF(Table13[[#This Row],[Total Price(After Discount)]]&gt;=5000, "High Order", "Low order")</f>
        <v>Low order</v>
      </c>
      <c r="N1040" s="2">
        <v>42082</v>
      </c>
      <c r="O1040" s="2" t="str">
        <f>TEXT(Table13[[#This Row],[Order Date]],"dddd")</f>
        <v>Thursday</v>
      </c>
      <c r="P1040" s="2" t="str">
        <f>TEXT(Table13[[#This Row],[Order Date]],"mmmm")</f>
        <v>March</v>
      </c>
      <c r="Q1040" s="2" t="str">
        <f>TEXT(Table13[[#This Row],[Order Date]],"yyyy")</f>
        <v>2015</v>
      </c>
      <c r="R1040" s="2" t="str">
        <f>TEXT(Table13[[#This Row],[Order Date]], "mmmm yyyy")</f>
        <v>March 2015</v>
      </c>
      <c r="S1040" s="2">
        <v>42084</v>
      </c>
      <c r="T1040" s="1" t="s">
        <v>31</v>
      </c>
      <c r="U1040" s="1">
        <f>Table13[[#This Row],[Ship Date]]-Table13[[#This Row],[Order Date]]</f>
        <v>2</v>
      </c>
      <c r="V1040" s="1" t="str">
        <f>IF(Table13[[#This Row],[Days to Ship]]&lt;=1, "Fast", IF(Table13[[#This Row],[Days to Ship]]&lt;=3, "Meduim", "High"))</f>
        <v>Meduim</v>
      </c>
      <c r="W1040" s="1">
        <v>92008</v>
      </c>
      <c r="X1040" s="1" t="s">
        <v>22</v>
      </c>
      <c r="Y1040" s="1" t="s">
        <v>709</v>
      </c>
      <c r="Z1040" s="1" t="s">
        <v>37</v>
      </c>
      <c r="AA1040" s="1" t="s">
        <v>2243</v>
      </c>
      <c r="AB1040" s="1" t="s">
        <v>58</v>
      </c>
      <c r="AC1040" s="1" t="s">
        <v>83</v>
      </c>
      <c r="AD1040" s="1" t="s">
        <v>42</v>
      </c>
      <c r="AE1040" s="1" t="s">
        <v>53</v>
      </c>
      <c r="AF1040" s="1"/>
      <c r="AK1040" s="1"/>
    </row>
    <row r="1041" spans="1:37" x14ac:dyDescent="0.35">
      <c r="A1041" s="1">
        <v>1854</v>
      </c>
      <c r="B1041" s="1" t="str">
        <f>VLOOKUP(Table13[[#This Row],[Customer ID]],'Customer Lookup'!A:B,2,)</f>
        <v>Erika Morgan</v>
      </c>
      <c r="C1041" s="1">
        <v>86847</v>
      </c>
      <c r="D1041" s="1" t="str">
        <f>_xlfn.XLOOKUP(Table13[[#This Row],[Product Sub-Category]],'Product Lookup'!A:A,'Product Lookup'!B:B)</f>
        <v>Computer Peripherals</v>
      </c>
      <c r="E1041" s="1">
        <v>16</v>
      </c>
      <c r="F1041" s="4">
        <v>30.73</v>
      </c>
      <c r="G1041" s="4">
        <f>Table13[[#This Row],[Unit Price]]*Table13[[#This Row],[Quantity ordered]]</f>
        <v>491.68</v>
      </c>
      <c r="H1041" s="1">
        <v>0.05</v>
      </c>
      <c r="I1041" s="5">
        <v>0.05</v>
      </c>
      <c r="J10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1" s="6">
        <f>Table13[[#This Row],[Total Price(Before Discount)]]*Table13[[#This Row],[Discount]]</f>
        <v>24.584000000000003</v>
      </c>
      <c r="L1041" s="6">
        <f>Table13[[#This Row],[Total Price(Before Discount)]]-Table13[[#This Row],[Discount Amount]]</f>
        <v>467.096</v>
      </c>
      <c r="M1041" s="6" t="str">
        <f>IF(Table13[[#This Row],[Total Price(After Discount)]]&gt;=5000, "High Order", "Low order")</f>
        <v>Low order</v>
      </c>
      <c r="N1041" s="2">
        <v>42082</v>
      </c>
      <c r="O1041" s="2" t="str">
        <f>TEXT(Table13[[#This Row],[Order Date]],"dddd")</f>
        <v>Thursday</v>
      </c>
      <c r="P1041" s="2" t="str">
        <f>TEXT(Table13[[#This Row],[Order Date]],"mmmm")</f>
        <v>March</v>
      </c>
      <c r="Q1041" s="2" t="str">
        <f>TEXT(Table13[[#This Row],[Order Date]],"yyyy")</f>
        <v>2015</v>
      </c>
      <c r="R1041" s="2" t="str">
        <f>TEXT(Table13[[#This Row],[Order Date]], "mmmm yyyy")</f>
        <v>March 2015</v>
      </c>
      <c r="S1041" s="2">
        <v>42085</v>
      </c>
      <c r="T1041" s="1" t="s">
        <v>31</v>
      </c>
      <c r="U1041" s="1">
        <f>Table13[[#This Row],[Ship Date]]-Table13[[#This Row],[Order Date]]</f>
        <v>3</v>
      </c>
      <c r="V1041" s="1" t="str">
        <f>IF(Table13[[#This Row],[Days to Ship]]&lt;=1, "Fast", IF(Table13[[#This Row],[Days to Ship]]&lt;=3, "Meduim", "High"))</f>
        <v>Meduim</v>
      </c>
      <c r="W1041" s="1">
        <v>6478</v>
      </c>
      <c r="X1041" s="1" t="s">
        <v>32</v>
      </c>
      <c r="Y1041" s="1" t="s">
        <v>371</v>
      </c>
      <c r="Z1041" s="1" t="s">
        <v>171</v>
      </c>
      <c r="AA1041" s="1" t="s">
        <v>2243</v>
      </c>
      <c r="AB1041" s="1" t="s">
        <v>73</v>
      </c>
      <c r="AC1041" s="1" t="s">
        <v>144</v>
      </c>
      <c r="AD1041" s="1" t="s">
        <v>42</v>
      </c>
      <c r="AE1041" s="1" t="s">
        <v>53</v>
      </c>
      <c r="AF1041" s="1"/>
      <c r="AK1041" s="1"/>
    </row>
    <row r="1042" spans="1:37" x14ac:dyDescent="0.35">
      <c r="A1042" s="1">
        <v>1860</v>
      </c>
      <c r="B1042" s="1" t="str">
        <f>VLOOKUP(Table13[[#This Row],[Customer ID]],'Customer Lookup'!A:B,2,)</f>
        <v>Gina B Hess</v>
      </c>
      <c r="C1042" s="1">
        <v>86846</v>
      </c>
      <c r="D1042" s="1" t="str">
        <f>_xlfn.XLOOKUP(Table13[[#This Row],[Product Sub-Category]],'Product Lookup'!A:A,'Product Lookup'!B:B)</f>
        <v>Binders</v>
      </c>
      <c r="E1042" s="1">
        <v>5</v>
      </c>
      <c r="F1042" s="4">
        <v>5.98</v>
      </c>
      <c r="G1042" s="4">
        <f>Table13[[#This Row],[Unit Price]]*Table13[[#This Row],[Quantity ordered]]</f>
        <v>29.900000000000002</v>
      </c>
      <c r="H1042" s="1">
        <v>0.05</v>
      </c>
      <c r="I1042" s="5">
        <v>0.05</v>
      </c>
      <c r="J10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2" s="6">
        <f>Table13[[#This Row],[Total Price(Before Discount)]]*Table13[[#This Row],[Discount]]</f>
        <v>1.4950000000000001</v>
      </c>
      <c r="L1042" s="6">
        <f>Table13[[#This Row],[Total Price(Before Discount)]]-Table13[[#This Row],[Discount Amount]]</f>
        <v>28.405000000000001</v>
      </c>
      <c r="M1042" s="6" t="str">
        <f>IF(Table13[[#This Row],[Total Price(After Discount)]]&gt;=5000, "High Order", "Low order")</f>
        <v>Low order</v>
      </c>
      <c r="N1042" s="2">
        <v>42170</v>
      </c>
      <c r="O1042" s="2" t="str">
        <f>TEXT(Table13[[#This Row],[Order Date]],"dddd")</f>
        <v>Monday</v>
      </c>
      <c r="P1042" s="2" t="str">
        <f>TEXT(Table13[[#This Row],[Order Date]],"mmmm")</f>
        <v>June</v>
      </c>
      <c r="Q1042" s="2" t="str">
        <f>TEXT(Table13[[#This Row],[Order Date]],"yyyy")</f>
        <v>2015</v>
      </c>
      <c r="R1042" s="2" t="str">
        <f>TEXT(Table13[[#This Row],[Order Date]], "mmmm yyyy")</f>
        <v>June 2015</v>
      </c>
      <c r="S1042" s="2">
        <v>42172</v>
      </c>
      <c r="T1042" s="1" t="s">
        <v>41</v>
      </c>
      <c r="U1042" s="1">
        <f>Table13[[#This Row],[Ship Date]]-Table13[[#This Row],[Order Date]]</f>
        <v>2</v>
      </c>
      <c r="V1042" s="1" t="str">
        <f>IF(Table13[[#This Row],[Days to Ship]]&lt;=1, "Fast", IF(Table13[[#This Row],[Days to Ship]]&lt;=3, "Meduim", "High"))</f>
        <v>Meduim</v>
      </c>
      <c r="W1042" s="1">
        <v>1570</v>
      </c>
      <c r="X1042" s="1" t="s">
        <v>32</v>
      </c>
      <c r="Y1042" s="1" t="s">
        <v>710</v>
      </c>
      <c r="Z1042" s="1" t="s">
        <v>152</v>
      </c>
      <c r="AA1042" s="1" t="s">
        <v>1097</v>
      </c>
      <c r="AB1042" s="1" t="s">
        <v>58</v>
      </c>
      <c r="AC1042" s="1" t="s">
        <v>2236</v>
      </c>
      <c r="AD1042" s="1" t="s">
        <v>42</v>
      </c>
      <c r="AE1042" s="1" t="s">
        <v>53</v>
      </c>
      <c r="AF1042" s="1"/>
      <c r="AK1042" s="1"/>
    </row>
    <row r="1043" spans="1:37" x14ac:dyDescent="0.35">
      <c r="A1043" s="1">
        <v>1869</v>
      </c>
      <c r="B1043" s="1" t="str">
        <f>VLOOKUP(Table13[[#This Row],[Customer ID]],'Customer Lookup'!A:B,2,)</f>
        <v>Roberta Daniel</v>
      </c>
      <c r="C1043" s="1">
        <v>89209</v>
      </c>
      <c r="D1043" s="1" t="str">
        <f>_xlfn.XLOOKUP(Table13[[#This Row],[Product Sub-Category]],'Product Lookup'!A:A,'Product Lookup'!B:B)</f>
        <v>Furnishings</v>
      </c>
      <c r="E1043" s="1">
        <v>10</v>
      </c>
      <c r="F1043" s="4">
        <v>8.09</v>
      </c>
      <c r="G1043" s="4">
        <f>Table13[[#This Row],[Unit Price]]*Table13[[#This Row],[Quantity ordered]]</f>
        <v>80.900000000000006</v>
      </c>
      <c r="H1043" s="1">
        <v>0.05</v>
      </c>
      <c r="I1043" s="5">
        <v>0.05</v>
      </c>
      <c r="J10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3" s="6">
        <f>Table13[[#This Row],[Total Price(Before Discount)]]*Table13[[#This Row],[Discount]]</f>
        <v>4.0450000000000008</v>
      </c>
      <c r="L1043" s="6">
        <f>Table13[[#This Row],[Total Price(Before Discount)]]-Table13[[#This Row],[Discount Amount]]</f>
        <v>76.855000000000004</v>
      </c>
      <c r="M1043" s="6" t="str">
        <f>IF(Table13[[#This Row],[Total Price(After Discount)]]&gt;=5000, "High Order", "Low order")</f>
        <v>Low order</v>
      </c>
      <c r="N1043" s="2">
        <v>42127</v>
      </c>
      <c r="O1043" s="2" t="str">
        <f>TEXT(Table13[[#This Row],[Order Date]],"dddd")</f>
        <v>Sunday</v>
      </c>
      <c r="P1043" s="2" t="str">
        <f>TEXT(Table13[[#This Row],[Order Date]],"mmmm")</f>
        <v>May</v>
      </c>
      <c r="Q1043" s="2" t="str">
        <f>TEXT(Table13[[#This Row],[Order Date]],"yyyy")</f>
        <v>2015</v>
      </c>
      <c r="R1043" s="2" t="str">
        <f>TEXT(Table13[[#This Row],[Order Date]], "mmmm yyyy")</f>
        <v>May 2015</v>
      </c>
      <c r="S1043" s="2">
        <v>42128</v>
      </c>
      <c r="T1043" s="1" t="s">
        <v>31</v>
      </c>
      <c r="U1043" s="1">
        <f>Table13[[#This Row],[Ship Date]]-Table13[[#This Row],[Order Date]]</f>
        <v>1</v>
      </c>
      <c r="V1043" s="1" t="str">
        <f>IF(Table13[[#This Row],[Days to Ship]]&lt;=1, "Fast", IF(Table13[[#This Row],[Days to Ship]]&lt;=3, "Meduim", "High"))</f>
        <v>Fast</v>
      </c>
      <c r="W1043" s="1">
        <v>88310</v>
      </c>
      <c r="X1043" s="1" t="s">
        <v>32</v>
      </c>
      <c r="Y1043" s="1" t="s">
        <v>711</v>
      </c>
      <c r="Z1043" s="1" t="s">
        <v>244</v>
      </c>
      <c r="AA1043" s="1" t="s">
        <v>2245</v>
      </c>
      <c r="AB1043" s="1" t="s">
        <v>34</v>
      </c>
      <c r="AC1043" s="1" t="s">
        <v>52</v>
      </c>
      <c r="AD1043" s="1" t="s">
        <v>104</v>
      </c>
      <c r="AE1043" s="1" t="s">
        <v>53</v>
      </c>
      <c r="AF1043" s="1"/>
      <c r="AK1043" s="1"/>
    </row>
    <row r="1044" spans="1:37" x14ac:dyDescent="0.35">
      <c r="A1044" s="1">
        <v>1873</v>
      </c>
      <c r="B1044" s="1" t="str">
        <f>VLOOKUP(Table13[[#This Row],[Customer ID]],'Customer Lookup'!A:B,2,)</f>
        <v>Lisa Kim</v>
      </c>
      <c r="C1044" s="1">
        <v>90099</v>
      </c>
      <c r="D1044" s="1" t="str">
        <f>_xlfn.XLOOKUP(Table13[[#This Row],[Product Sub-Category]],'Product Lookup'!A:A,'Product Lookup'!B:B)</f>
        <v>Envelopes</v>
      </c>
      <c r="E1044" s="1">
        <v>1</v>
      </c>
      <c r="F1044" s="4">
        <v>90.48</v>
      </c>
      <c r="G1044" s="4">
        <f>Table13[[#This Row],[Unit Price]]*Table13[[#This Row],[Quantity ordered]]</f>
        <v>90.48</v>
      </c>
      <c r="H1044" s="1">
        <v>0.05</v>
      </c>
      <c r="I1044" s="5">
        <v>0.05</v>
      </c>
      <c r="J10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4" s="6">
        <f>Table13[[#This Row],[Total Price(Before Discount)]]*Table13[[#This Row],[Discount]]</f>
        <v>4.524</v>
      </c>
      <c r="L1044" s="6">
        <f>Table13[[#This Row],[Total Price(Before Discount)]]-Table13[[#This Row],[Discount Amount]]</f>
        <v>85.956000000000003</v>
      </c>
      <c r="M1044" s="6" t="str">
        <f>IF(Table13[[#This Row],[Total Price(After Discount)]]&gt;=5000, "High Order", "Low order")</f>
        <v>Low order</v>
      </c>
      <c r="N1044" s="2">
        <v>42021</v>
      </c>
      <c r="O1044" s="2" t="str">
        <f>TEXT(Table13[[#This Row],[Order Date]],"dddd")</f>
        <v>Saturday</v>
      </c>
      <c r="P1044" s="2" t="str">
        <f>TEXT(Table13[[#This Row],[Order Date]],"mmmm")</f>
        <v>January</v>
      </c>
      <c r="Q1044" s="2" t="str">
        <f>TEXT(Table13[[#This Row],[Order Date]],"yyyy")</f>
        <v>2015</v>
      </c>
      <c r="R1044" s="2" t="str">
        <f>TEXT(Table13[[#This Row],[Order Date]], "mmmm yyyy")</f>
        <v>January 2015</v>
      </c>
      <c r="S1044" s="2">
        <v>42023</v>
      </c>
      <c r="T1044" s="1" t="s">
        <v>50</v>
      </c>
      <c r="U1044" s="1">
        <f>Table13[[#This Row],[Ship Date]]-Table13[[#This Row],[Order Date]]</f>
        <v>2</v>
      </c>
      <c r="V1044" s="1" t="str">
        <f>IF(Table13[[#This Row],[Days to Ship]]&lt;=1, "Fast", IF(Table13[[#This Row],[Days to Ship]]&lt;=3, "Meduim", "High"))</f>
        <v>Meduim</v>
      </c>
      <c r="W1044" s="1">
        <v>33403</v>
      </c>
      <c r="X1044" s="1" t="s">
        <v>32</v>
      </c>
      <c r="Y1044" s="1" t="s">
        <v>712</v>
      </c>
      <c r="Z1044" s="1" t="s">
        <v>242</v>
      </c>
      <c r="AA1044" s="1" t="s">
        <v>2245</v>
      </c>
      <c r="AB1044" s="1" t="s">
        <v>58</v>
      </c>
      <c r="AC1044" s="1" t="s">
        <v>61</v>
      </c>
      <c r="AD1044" s="1" t="s">
        <v>81</v>
      </c>
      <c r="AE1044" s="1" t="s">
        <v>53</v>
      </c>
      <c r="AF1044" s="1"/>
      <c r="AK1044" s="1"/>
    </row>
    <row r="1045" spans="1:37" x14ac:dyDescent="0.35">
      <c r="A1045" s="1">
        <v>1873</v>
      </c>
      <c r="B1045" s="1" t="str">
        <f>VLOOKUP(Table13[[#This Row],[Customer ID]],'Customer Lookup'!A:B,2,)</f>
        <v>Lisa Kim</v>
      </c>
      <c r="C1045" s="1">
        <v>90099</v>
      </c>
      <c r="D1045" s="1" t="str">
        <f>_xlfn.XLOOKUP(Table13[[#This Row],[Product Sub-Category]],'Product Lookup'!A:A,'Product Lookup'!B:B)</f>
        <v>Paper</v>
      </c>
      <c r="E1045" s="1">
        <v>7</v>
      </c>
      <c r="F1045" s="4">
        <v>22.84</v>
      </c>
      <c r="G1045" s="4">
        <f>Table13[[#This Row],[Unit Price]]*Table13[[#This Row],[Quantity ordered]]</f>
        <v>159.88</v>
      </c>
      <c r="H1045" s="1">
        <v>0.05</v>
      </c>
      <c r="I1045" s="5">
        <v>0.05</v>
      </c>
      <c r="J10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5" s="6">
        <f>Table13[[#This Row],[Total Price(Before Discount)]]*Table13[[#This Row],[Discount]]</f>
        <v>7.9939999999999998</v>
      </c>
      <c r="L1045" s="6">
        <f>Table13[[#This Row],[Total Price(Before Discount)]]-Table13[[#This Row],[Discount Amount]]</f>
        <v>151.886</v>
      </c>
      <c r="M1045" s="6" t="str">
        <f>IF(Table13[[#This Row],[Total Price(After Discount)]]&gt;=5000, "High Order", "Low order")</f>
        <v>Low order</v>
      </c>
      <c r="N1045" s="2">
        <v>42021</v>
      </c>
      <c r="O1045" s="2" t="str">
        <f>TEXT(Table13[[#This Row],[Order Date]],"dddd")</f>
        <v>Saturday</v>
      </c>
      <c r="P1045" s="2" t="str">
        <f>TEXT(Table13[[#This Row],[Order Date]],"mmmm")</f>
        <v>January</v>
      </c>
      <c r="Q1045" s="2" t="str">
        <f>TEXT(Table13[[#This Row],[Order Date]],"yyyy")</f>
        <v>2015</v>
      </c>
      <c r="R1045" s="2" t="str">
        <f>TEXT(Table13[[#This Row],[Order Date]], "mmmm yyyy")</f>
        <v>January 2015</v>
      </c>
      <c r="S1045" s="2">
        <v>42021</v>
      </c>
      <c r="T1045" s="1" t="s">
        <v>50</v>
      </c>
      <c r="U1045" s="1">
        <f>Table13[[#This Row],[Ship Date]]-Table13[[#This Row],[Order Date]]</f>
        <v>0</v>
      </c>
      <c r="V1045" s="1" t="str">
        <f>IF(Table13[[#This Row],[Days to Ship]]&lt;=1, "Fast", IF(Table13[[#This Row],[Days to Ship]]&lt;=3, "Meduim", "High"))</f>
        <v>Fast</v>
      </c>
      <c r="W1045" s="1">
        <v>33403</v>
      </c>
      <c r="X1045" s="1" t="s">
        <v>32</v>
      </c>
      <c r="Y1045" s="1" t="s">
        <v>712</v>
      </c>
      <c r="Z1045" s="1" t="s">
        <v>242</v>
      </c>
      <c r="AA1045" s="1" t="s">
        <v>2245</v>
      </c>
      <c r="AB1045" s="1" t="s">
        <v>58</v>
      </c>
      <c r="AC1045" s="1" t="s">
        <v>83</v>
      </c>
      <c r="AD1045" s="1" t="s">
        <v>81</v>
      </c>
      <c r="AE1045" s="1" t="s">
        <v>53</v>
      </c>
      <c r="AF1045" s="1"/>
      <c r="AK1045" s="1"/>
    </row>
    <row r="1046" spans="1:37" x14ac:dyDescent="0.35">
      <c r="A1046" s="1">
        <v>1875</v>
      </c>
      <c r="B1046" s="1" t="str">
        <f>VLOOKUP(Table13[[#This Row],[Customer ID]],'Customer Lookup'!A:B,2,)</f>
        <v>Martin Kirk</v>
      </c>
      <c r="C1046" s="1">
        <v>90899</v>
      </c>
      <c r="D1046" s="1" t="str">
        <f>_xlfn.XLOOKUP(Table13[[#This Row],[Product Sub-Category]],'Product Lookup'!A:A,'Product Lookup'!B:B)</f>
        <v>Telephones</v>
      </c>
      <c r="E1046" s="1">
        <v>4</v>
      </c>
      <c r="F1046" s="4">
        <v>95.99</v>
      </c>
      <c r="G1046" s="4">
        <f>Table13[[#This Row],[Unit Price]]*Table13[[#This Row],[Quantity ordered]]</f>
        <v>383.96</v>
      </c>
      <c r="H1046" s="1">
        <v>0.05</v>
      </c>
      <c r="I1046" s="5">
        <v>0.05</v>
      </c>
      <c r="J10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6" s="6">
        <f>Table13[[#This Row],[Total Price(Before Discount)]]*Table13[[#This Row],[Discount]]</f>
        <v>19.198</v>
      </c>
      <c r="L1046" s="6">
        <f>Table13[[#This Row],[Total Price(Before Discount)]]-Table13[[#This Row],[Discount Amount]]</f>
        <v>364.762</v>
      </c>
      <c r="M1046" s="6" t="str">
        <f>IF(Table13[[#This Row],[Total Price(After Discount)]]&gt;=5000, "High Order", "Low order")</f>
        <v>Low order</v>
      </c>
      <c r="N1046" s="2">
        <v>42033</v>
      </c>
      <c r="O1046" s="2" t="str">
        <f>TEXT(Table13[[#This Row],[Order Date]],"dddd")</f>
        <v>Thursday</v>
      </c>
      <c r="P1046" s="2" t="str">
        <f>TEXT(Table13[[#This Row],[Order Date]],"mmmm")</f>
        <v>January</v>
      </c>
      <c r="Q1046" s="2" t="str">
        <f>TEXT(Table13[[#This Row],[Order Date]],"yyyy")</f>
        <v>2015</v>
      </c>
      <c r="R1046" s="2" t="str">
        <f>TEXT(Table13[[#This Row],[Order Date]], "mmmm yyyy")</f>
        <v>January 2015</v>
      </c>
      <c r="S1046" s="2">
        <v>42035</v>
      </c>
      <c r="T1046" s="1" t="s">
        <v>41</v>
      </c>
      <c r="U1046" s="1">
        <f>Table13[[#This Row],[Ship Date]]-Table13[[#This Row],[Order Date]]</f>
        <v>2</v>
      </c>
      <c r="V1046" s="1" t="str">
        <f>IF(Table13[[#This Row],[Days to Ship]]&lt;=1, "Fast", IF(Table13[[#This Row],[Days to Ship]]&lt;=3, "Meduim", "High"))</f>
        <v>Meduim</v>
      </c>
      <c r="W1046" s="1">
        <v>23320</v>
      </c>
      <c r="X1046" s="1" t="s">
        <v>32</v>
      </c>
      <c r="Y1046" s="1" t="s">
        <v>713</v>
      </c>
      <c r="Z1046" s="1" t="s">
        <v>117</v>
      </c>
      <c r="AA1046" s="1" t="s">
        <v>2243</v>
      </c>
      <c r="AB1046" s="1" t="s">
        <v>73</v>
      </c>
      <c r="AC1046" s="1" t="s">
        <v>2234</v>
      </c>
      <c r="AD1046" s="1" t="s">
        <v>104</v>
      </c>
      <c r="AE1046" s="1" t="s">
        <v>53</v>
      </c>
      <c r="AF1046" s="1"/>
      <c r="AK1046" s="1"/>
    </row>
    <row r="1047" spans="1:37" x14ac:dyDescent="0.35">
      <c r="A1047" s="1">
        <v>1882</v>
      </c>
      <c r="B1047" s="1" t="str">
        <f>VLOOKUP(Table13[[#This Row],[Customer ID]],'Customer Lookup'!A:B,2,)</f>
        <v>Anita Kent</v>
      </c>
      <c r="C1047" s="1">
        <v>87378</v>
      </c>
      <c r="D1047" s="1" t="str">
        <f>_xlfn.XLOOKUP(Table13[[#This Row],[Product Sub-Category]],'Product Lookup'!A:A,'Product Lookup'!B:B)</f>
        <v>Paper</v>
      </c>
      <c r="E1047" s="1">
        <v>1</v>
      </c>
      <c r="F1047" s="4">
        <v>5.78</v>
      </c>
      <c r="G1047" s="4">
        <f>Table13[[#This Row],[Unit Price]]*Table13[[#This Row],[Quantity ordered]]</f>
        <v>5.78</v>
      </c>
      <c r="H1047" s="1">
        <v>0.05</v>
      </c>
      <c r="I1047" s="5">
        <v>0.05</v>
      </c>
      <c r="J10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7" s="6">
        <f>Table13[[#This Row],[Total Price(Before Discount)]]*Table13[[#This Row],[Discount]]</f>
        <v>0.28900000000000003</v>
      </c>
      <c r="L1047" s="6">
        <f>Table13[[#This Row],[Total Price(Before Discount)]]-Table13[[#This Row],[Discount Amount]]</f>
        <v>5.4910000000000005</v>
      </c>
      <c r="M1047" s="6" t="str">
        <f>IF(Table13[[#This Row],[Total Price(After Discount)]]&gt;=5000, "High Order", "Low order")</f>
        <v>Low order</v>
      </c>
      <c r="N1047" s="2">
        <v>42064</v>
      </c>
      <c r="O1047" s="2" t="str">
        <f>TEXT(Table13[[#This Row],[Order Date]],"dddd")</f>
        <v>Sunday</v>
      </c>
      <c r="P1047" s="2" t="str">
        <f>TEXT(Table13[[#This Row],[Order Date]],"mmmm")</f>
        <v>March</v>
      </c>
      <c r="Q1047" s="2" t="str">
        <f>TEXT(Table13[[#This Row],[Order Date]],"yyyy")</f>
        <v>2015</v>
      </c>
      <c r="R1047" s="2" t="str">
        <f>TEXT(Table13[[#This Row],[Order Date]], "mmmm yyyy")</f>
        <v>March 2015</v>
      </c>
      <c r="S1047" s="2">
        <v>42066</v>
      </c>
      <c r="T1047" s="1" t="s">
        <v>31</v>
      </c>
      <c r="U1047" s="1">
        <f>Table13[[#This Row],[Ship Date]]-Table13[[#This Row],[Order Date]]</f>
        <v>2</v>
      </c>
      <c r="V1047" s="1" t="str">
        <f>IF(Table13[[#This Row],[Days to Ship]]&lt;=1, "Fast", IF(Table13[[#This Row],[Days to Ship]]&lt;=3, "Meduim", "High"))</f>
        <v>Meduim</v>
      </c>
      <c r="W1047" s="1">
        <v>7036</v>
      </c>
      <c r="X1047" s="1" t="s">
        <v>32</v>
      </c>
      <c r="Y1047" s="1" t="s">
        <v>714</v>
      </c>
      <c r="Z1047" s="1" t="s">
        <v>46</v>
      </c>
      <c r="AA1047" s="1" t="s">
        <v>2243</v>
      </c>
      <c r="AB1047" s="1" t="s">
        <v>58</v>
      </c>
      <c r="AC1047" s="1" t="s">
        <v>83</v>
      </c>
      <c r="AD1047" s="1" t="s">
        <v>42</v>
      </c>
      <c r="AE1047" s="1" t="s">
        <v>53</v>
      </c>
      <c r="AF1047" s="1"/>
      <c r="AK1047" s="1"/>
    </row>
    <row r="1048" spans="1:37" x14ac:dyDescent="0.35">
      <c r="A1048" s="1">
        <v>1885</v>
      </c>
      <c r="B1048" s="1" t="str">
        <f>VLOOKUP(Table13[[#This Row],[Customer ID]],'Customer Lookup'!A:B,2,)</f>
        <v>Jacob Hirsch</v>
      </c>
      <c r="C1048" s="1">
        <v>87378</v>
      </c>
      <c r="D1048" s="1" t="str">
        <f>_xlfn.XLOOKUP(Table13[[#This Row],[Product Sub-Category]],'Product Lookup'!A:A,'Product Lookup'!B:B)</f>
        <v>Office Machines</v>
      </c>
      <c r="E1048" s="1">
        <v>15</v>
      </c>
      <c r="F1048" s="4">
        <v>535.64</v>
      </c>
      <c r="G1048" s="4">
        <f>Table13[[#This Row],[Unit Price]]*Table13[[#This Row],[Quantity ordered]]</f>
        <v>8034.5999999999995</v>
      </c>
      <c r="H1048" s="1">
        <v>0.1</v>
      </c>
      <c r="I1048" s="5">
        <v>0.1</v>
      </c>
      <c r="J10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48" s="6">
        <f>Table13[[#This Row],[Total Price(Before Discount)]]*Table13[[#This Row],[Discount]]</f>
        <v>803.46</v>
      </c>
      <c r="L1048" s="6">
        <f>Table13[[#This Row],[Total Price(Before Discount)]]-Table13[[#This Row],[Discount Amount]]</f>
        <v>7231.1399999999994</v>
      </c>
      <c r="M1048" s="6" t="str">
        <f>IF(Table13[[#This Row],[Total Price(After Discount)]]&gt;=5000, "High Order", "Low order")</f>
        <v>High Order</v>
      </c>
      <c r="N1048" s="2">
        <v>42064</v>
      </c>
      <c r="O1048" s="2" t="str">
        <f>TEXT(Table13[[#This Row],[Order Date]],"dddd")</f>
        <v>Sunday</v>
      </c>
      <c r="P1048" s="2" t="str">
        <f>TEXT(Table13[[#This Row],[Order Date]],"mmmm")</f>
        <v>March</v>
      </c>
      <c r="Q1048" s="2" t="str">
        <f>TEXT(Table13[[#This Row],[Order Date]],"yyyy")</f>
        <v>2015</v>
      </c>
      <c r="R1048" s="2" t="str">
        <f>TEXT(Table13[[#This Row],[Order Date]], "mmmm yyyy")</f>
        <v>March 2015</v>
      </c>
      <c r="S1048" s="2">
        <v>42066</v>
      </c>
      <c r="T1048" s="1" t="s">
        <v>31</v>
      </c>
      <c r="U1048" s="1">
        <f>Table13[[#This Row],[Ship Date]]-Table13[[#This Row],[Order Date]]</f>
        <v>2</v>
      </c>
      <c r="V1048" s="1" t="str">
        <f>IF(Table13[[#This Row],[Days to Ship]]&lt;=1, "Fast", IF(Table13[[#This Row],[Days to Ship]]&lt;=3, "Meduim", "High"))</f>
        <v>Meduim</v>
      </c>
      <c r="W1048" s="1">
        <v>2806</v>
      </c>
      <c r="X1048" s="1" t="s">
        <v>22</v>
      </c>
      <c r="Y1048" s="1" t="s">
        <v>715</v>
      </c>
      <c r="Z1048" s="1" t="s">
        <v>291</v>
      </c>
      <c r="AA1048" s="1" t="s">
        <v>2243</v>
      </c>
      <c r="AB1048" s="1" t="s">
        <v>73</v>
      </c>
      <c r="AC1048" s="1" t="s">
        <v>74</v>
      </c>
      <c r="AD1048" s="1" t="s">
        <v>42</v>
      </c>
      <c r="AE1048" s="1" t="s">
        <v>36</v>
      </c>
      <c r="AF1048" s="1"/>
      <c r="AK1048" s="1"/>
    </row>
    <row r="1049" spans="1:37" x14ac:dyDescent="0.35">
      <c r="A1049" s="1">
        <v>1889</v>
      </c>
      <c r="B1049" s="1" t="str">
        <f>VLOOKUP(Table13[[#This Row],[Customer ID]],'Customer Lookup'!A:B,2,)</f>
        <v>Oscar Bowers</v>
      </c>
      <c r="C1049" s="1">
        <v>90631</v>
      </c>
      <c r="D1049" s="1" t="str">
        <f>_xlfn.XLOOKUP(Table13[[#This Row],[Product Sub-Category]],'Product Lookup'!A:A,'Product Lookup'!B:B)</f>
        <v>Storage</v>
      </c>
      <c r="E1049" s="1">
        <v>14</v>
      </c>
      <c r="F1049" s="4">
        <v>78.8</v>
      </c>
      <c r="G1049" s="4">
        <f>Table13[[#This Row],[Unit Price]]*Table13[[#This Row],[Quantity ordered]]</f>
        <v>1103.2</v>
      </c>
      <c r="H1049" s="1">
        <v>0.05</v>
      </c>
      <c r="I1049" s="5">
        <v>0.05</v>
      </c>
      <c r="J10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9" s="6">
        <f>Table13[[#This Row],[Total Price(Before Discount)]]*Table13[[#This Row],[Discount]]</f>
        <v>55.160000000000004</v>
      </c>
      <c r="L1049" s="6">
        <f>Table13[[#This Row],[Total Price(Before Discount)]]-Table13[[#This Row],[Discount Amount]]</f>
        <v>1048.04</v>
      </c>
      <c r="M1049" s="6" t="str">
        <f>IF(Table13[[#This Row],[Total Price(After Discount)]]&gt;=5000, "High Order", "Low order")</f>
        <v>Low order</v>
      </c>
      <c r="N1049" s="2">
        <v>42111</v>
      </c>
      <c r="O1049" s="2" t="str">
        <f>TEXT(Table13[[#This Row],[Order Date]],"dddd")</f>
        <v>Friday</v>
      </c>
      <c r="P1049" s="2" t="str">
        <f>TEXT(Table13[[#This Row],[Order Date]],"mmmm")</f>
        <v>April</v>
      </c>
      <c r="Q1049" s="2" t="str">
        <f>TEXT(Table13[[#This Row],[Order Date]],"yyyy")</f>
        <v>2015</v>
      </c>
      <c r="R1049" s="2" t="str">
        <f>TEXT(Table13[[#This Row],[Order Date]], "mmmm yyyy")</f>
        <v>April 2015</v>
      </c>
      <c r="S1049" s="2">
        <v>42115</v>
      </c>
      <c r="T1049" s="1" t="s">
        <v>98</v>
      </c>
      <c r="U1049" s="1">
        <f>Table13[[#This Row],[Ship Date]]-Table13[[#This Row],[Order Date]]</f>
        <v>4</v>
      </c>
      <c r="V1049" s="1" t="str">
        <f>IF(Table13[[#This Row],[Days to Ship]]&lt;=1, "Fast", IF(Table13[[#This Row],[Days to Ship]]&lt;=3, "Meduim", "High"))</f>
        <v>High</v>
      </c>
      <c r="W1049" s="1">
        <v>45429</v>
      </c>
      <c r="X1049" s="1" t="s">
        <v>32</v>
      </c>
      <c r="Y1049" s="1" t="s">
        <v>681</v>
      </c>
      <c r="Z1049" s="1" t="s">
        <v>124</v>
      </c>
      <c r="AA1049" s="1" t="s">
        <v>2243</v>
      </c>
      <c r="AB1049" s="1" t="s">
        <v>58</v>
      </c>
      <c r="AC1049" s="1" t="s">
        <v>119</v>
      </c>
      <c r="AD1049" s="1" t="s">
        <v>42</v>
      </c>
      <c r="AE1049" s="1" t="s">
        <v>178</v>
      </c>
      <c r="AF1049" s="1"/>
      <c r="AK1049" s="1"/>
    </row>
    <row r="1050" spans="1:37" x14ac:dyDescent="0.35">
      <c r="A1050" s="1">
        <v>1891</v>
      </c>
      <c r="B1050" s="1" t="str">
        <f>VLOOKUP(Table13[[#This Row],[Customer ID]],'Customer Lookup'!A:B,2,)</f>
        <v>Gretchen Levine</v>
      </c>
      <c r="C1050" s="1">
        <v>90630</v>
      </c>
      <c r="D1050" s="1" t="str">
        <f>_xlfn.XLOOKUP(Table13[[#This Row],[Product Sub-Category]],'Product Lookup'!A:A,'Product Lookup'!B:B)</f>
        <v>Tables</v>
      </c>
      <c r="E1050" s="1">
        <v>7</v>
      </c>
      <c r="F1050" s="4">
        <v>320.64</v>
      </c>
      <c r="G1050" s="4">
        <f>Table13[[#This Row],[Unit Price]]*Table13[[#This Row],[Quantity ordered]]</f>
        <v>2244.48</v>
      </c>
      <c r="H1050" s="1">
        <v>0.1</v>
      </c>
      <c r="I1050" s="5">
        <v>0.1</v>
      </c>
      <c r="J10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0" s="6">
        <f>Table13[[#This Row],[Total Price(Before Discount)]]*Table13[[#This Row],[Discount]]</f>
        <v>224.44800000000001</v>
      </c>
      <c r="L1050" s="6">
        <f>Table13[[#This Row],[Total Price(Before Discount)]]-Table13[[#This Row],[Discount Amount]]</f>
        <v>2020.0319999999999</v>
      </c>
      <c r="M1050" s="6" t="str">
        <f>IF(Table13[[#This Row],[Total Price(After Discount)]]&gt;=5000, "High Order", "Low order")</f>
        <v>Low order</v>
      </c>
      <c r="N1050" s="2">
        <v>42099</v>
      </c>
      <c r="O1050" s="2" t="str">
        <f>TEXT(Table13[[#This Row],[Order Date]],"dddd")</f>
        <v>Sunday</v>
      </c>
      <c r="P1050" s="2" t="str">
        <f>TEXT(Table13[[#This Row],[Order Date]],"mmmm")</f>
        <v>April</v>
      </c>
      <c r="Q1050" s="2" t="str">
        <f>TEXT(Table13[[#This Row],[Order Date]],"yyyy")</f>
        <v>2015</v>
      </c>
      <c r="R1050" s="2" t="str">
        <f>TEXT(Table13[[#This Row],[Order Date]], "mmmm yyyy")</f>
        <v>April 2015</v>
      </c>
      <c r="S1050" s="2">
        <v>42101</v>
      </c>
      <c r="T1050" s="1" t="s">
        <v>31</v>
      </c>
      <c r="U1050" s="1">
        <f>Table13[[#This Row],[Ship Date]]-Table13[[#This Row],[Order Date]]</f>
        <v>2</v>
      </c>
      <c r="V1050" s="1" t="str">
        <f>IF(Table13[[#This Row],[Days to Ship]]&lt;=1, "Fast", IF(Table13[[#This Row],[Days to Ship]]&lt;=3, "Meduim", "High"))</f>
        <v>Meduim</v>
      </c>
      <c r="W1050" s="1">
        <v>45801</v>
      </c>
      <c r="X1050" s="1" t="s">
        <v>22</v>
      </c>
      <c r="Y1050" s="1" t="s">
        <v>716</v>
      </c>
      <c r="Z1050" s="1" t="s">
        <v>124</v>
      </c>
      <c r="AA1050" s="1" t="s">
        <v>2244</v>
      </c>
      <c r="AB1050" s="1" t="s">
        <v>34</v>
      </c>
      <c r="AC1050" s="1" t="s">
        <v>123</v>
      </c>
      <c r="AD1050" s="1" t="s">
        <v>42</v>
      </c>
      <c r="AE1050" s="1" t="s">
        <v>108</v>
      </c>
      <c r="AF1050" s="1"/>
      <c r="AK1050" s="1"/>
    </row>
    <row r="1051" spans="1:37" x14ac:dyDescent="0.35">
      <c r="A1051" s="1">
        <v>1893</v>
      </c>
      <c r="B1051" s="1" t="str">
        <f>VLOOKUP(Table13[[#This Row],[Customer ID]],'Customer Lookup'!A:B,2,)</f>
        <v>Melanie Burgess</v>
      </c>
      <c r="C1051" s="1">
        <v>91262</v>
      </c>
      <c r="D1051" s="1" t="str">
        <f>_xlfn.XLOOKUP(Table13[[#This Row],[Product Sub-Category]],'Product Lookup'!A:A,'Product Lookup'!B:B)</f>
        <v>Chairs</v>
      </c>
      <c r="E1051" s="1">
        <v>5</v>
      </c>
      <c r="F1051" s="4">
        <v>180.98</v>
      </c>
      <c r="G1051" s="4">
        <f>Table13[[#This Row],[Unit Price]]*Table13[[#This Row],[Quantity ordered]]</f>
        <v>904.9</v>
      </c>
      <c r="H1051" s="1">
        <v>0.1</v>
      </c>
      <c r="I1051" s="5">
        <v>0.1</v>
      </c>
      <c r="J10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1" s="6">
        <f>Table13[[#This Row],[Total Price(Before Discount)]]*Table13[[#This Row],[Discount]]</f>
        <v>90.490000000000009</v>
      </c>
      <c r="L1051" s="6">
        <f>Table13[[#This Row],[Total Price(Before Discount)]]-Table13[[#This Row],[Discount Amount]]</f>
        <v>814.41</v>
      </c>
      <c r="M1051" s="6" t="str">
        <f>IF(Table13[[#This Row],[Total Price(After Discount)]]&gt;=5000, "High Order", "Low order")</f>
        <v>Low order</v>
      </c>
      <c r="N1051" s="2">
        <v>42120</v>
      </c>
      <c r="O1051" s="2" t="str">
        <f>TEXT(Table13[[#This Row],[Order Date]],"dddd")</f>
        <v>Sunday</v>
      </c>
      <c r="P1051" s="2" t="str">
        <f>TEXT(Table13[[#This Row],[Order Date]],"mmmm")</f>
        <v>April</v>
      </c>
      <c r="Q1051" s="2" t="str">
        <f>TEXT(Table13[[#This Row],[Order Date]],"yyyy")</f>
        <v>2015</v>
      </c>
      <c r="R1051" s="2" t="str">
        <f>TEXT(Table13[[#This Row],[Order Date]], "mmmm yyyy")</f>
        <v>April 2015</v>
      </c>
      <c r="S1051" s="2">
        <v>42124</v>
      </c>
      <c r="T1051" s="1" t="s">
        <v>98</v>
      </c>
      <c r="U1051" s="1">
        <f>Table13[[#This Row],[Ship Date]]-Table13[[#This Row],[Order Date]]</f>
        <v>4</v>
      </c>
      <c r="V1051" s="1" t="str">
        <f>IF(Table13[[#This Row],[Days to Ship]]&lt;=1, "Fast", IF(Table13[[#This Row],[Days to Ship]]&lt;=3, "Meduim", "High"))</f>
        <v>High</v>
      </c>
      <c r="W1051" s="1">
        <v>63119</v>
      </c>
      <c r="X1051" s="1" t="s">
        <v>22</v>
      </c>
      <c r="Y1051" s="1" t="s">
        <v>717</v>
      </c>
      <c r="Z1051" s="1" t="s">
        <v>306</v>
      </c>
      <c r="AA1051" s="1" t="s">
        <v>2244</v>
      </c>
      <c r="AB1051" s="1" t="s">
        <v>34</v>
      </c>
      <c r="AC1051" s="1" t="s">
        <v>35</v>
      </c>
      <c r="AD1051" s="1" t="s">
        <v>104</v>
      </c>
      <c r="AE1051" s="1" t="s">
        <v>36</v>
      </c>
      <c r="AF1051" s="1"/>
      <c r="AK1051" s="1"/>
    </row>
    <row r="1052" spans="1:37" x14ac:dyDescent="0.35">
      <c r="A1052" s="1">
        <v>1894</v>
      </c>
      <c r="B1052" s="1" t="str">
        <f>VLOOKUP(Table13[[#This Row],[Customer ID]],'Customer Lookup'!A:B,2,)</f>
        <v>Maureen Herbert Hood</v>
      </c>
      <c r="C1052" s="1">
        <v>91261</v>
      </c>
      <c r="D1052" s="1" t="str">
        <f>_xlfn.XLOOKUP(Table13[[#This Row],[Product Sub-Category]],'Product Lookup'!A:A,'Product Lookup'!B:B)</f>
        <v>Chairs</v>
      </c>
      <c r="E1052" s="1">
        <v>12</v>
      </c>
      <c r="F1052" s="4">
        <v>300.98</v>
      </c>
      <c r="G1052" s="4">
        <f>Table13[[#This Row],[Unit Price]]*Table13[[#This Row],[Quantity ordered]]</f>
        <v>3611.76</v>
      </c>
      <c r="H1052" s="1">
        <v>0.1</v>
      </c>
      <c r="I1052" s="5">
        <v>0.1</v>
      </c>
      <c r="J10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2" s="6">
        <f>Table13[[#This Row],[Total Price(Before Discount)]]*Table13[[#This Row],[Discount]]</f>
        <v>361.17600000000004</v>
      </c>
      <c r="L1052" s="6">
        <f>Table13[[#This Row],[Total Price(Before Discount)]]-Table13[[#This Row],[Discount Amount]]</f>
        <v>3250.5840000000003</v>
      </c>
      <c r="M1052" s="6" t="str">
        <f>IF(Table13[[#This Row],[Total Price(After Discount)]]&gt;=5000, "High Order", "Low order")</f>
        <v>Low order</v>
      </c>
      <c r="N1052" s="2">
        <v>42059</v>
      </c>
      <c r="O1052" s="2" t="str">
        <f>TEXT(Table13[[#This Row],[Order Date]],"dddd")</f>
        <v>Tuesday</v>
      </c>
      <c r="P1052" s="2" t="str">
        <f>TEXT(Table13[[#This Row],[Order Date]],"mmmm")</f>
        <v>February</v>
      </c>
      <c r="Q1052" s="2" t="str">
        <f>TEXT(Table13[[#This Row],[Order Date]],"yyyy")</f>
        <v>2015</v>
      </c>
      <c r="R1052" s="2" t="str">
        <f>TEXT(Table13[[#This Row],[Order Date]], "mmmm yyyy")</f>
        <v>February 2015</v>
      </c>
      <c r="S1052" s="2">
        <v>42060</v>
      </c>
      <c r="T1052" s="1" t="s">
        <v>41</v>
      </c>
      <c r="U1052" s="1">
        <f>Table13[[#This Row],[Ship Date]]-Table13[[#This Row],[Order Date]]</f>
        <v>1</v>
      </c>
      <c r="V1052" s="1" t="str">
        <f>IF(Table13[[#This Row],[Days to Ship]]&lt;=1, "Fast", IF(Table13[[#This Row],[Days to Ship]]&lt;=3, "Meduim", "High"))</f>
        <v>Fast</v>
      </c>
      <c r="W1052" s="1">
        <v>54915</v>
      </c>
      <c r="X1052" s="1" t="s">
        <v>22</v>
      </c>
      <c r="Y1052" s="1" t="s">
        <v>719</v>
      </c>
      <c r="Z1052" s="1" t="s">
        <v>718</v>
      </c>
      <c r="AA1052" s="1" t="s">
        <v>2244</v>
      </c>
      <c r="AB1052" s="1" t="s">
        <v>34</v>
      </c>
      <c r="AC1052" s="1" t="s">
        <v>35</v>
      </c>
      <c r="AD1052" s="1" t="s">
        <v>42</v>
      </c>
      <c r="AE1052" s="1" t="s">
        <v>36</v>
      </c>
      <c r="AF1052" s="1"/>
      <c r="AK1052" s="1"/>
    </row>
    <row r="1053" spans="1:37" x14ac:dyDescent="0.35">
      <c r="A1053" s="1">
        <v>1894</v>
      </c>
      <c r="B1053" s="1" t="str">
        <f>VLOOKUP(Table13[[#This Row],[Customer ID]],'Customer Lookup'!A:B,2,)</f>
        <v>Maureen Herbert Hood</v>
      </c>
      <c r="C1053" s="1">
        <v>91261</v>
      </c>
      <c r="D1053" s="1" t="str">
        <f>_xlfn.XLOOKUP(Table13[[#This Row],[Product Sub-Category]],'Product Lookup'!A:A,'Product Lookup'!B:B)</f>
        <v>Pens</v>
      </c>
      <c r="E1053" s="1">
        <v>1</v>
      </c>
      <c r="F1053" s="4">
        <v>2.94</v>
      </c>
      <c r="G1053" s="4">
        <f>Table13[[#This Row],[Unit Price]]*Table13[[#This Row],[Quantity ordered]]</f>
        <v>2.94</v>
      </c>
      <c r="H1053" s="1">
        <v>0.05</v>
      </c>
      <c r="I1053" s="5">
        <v>0.05</v>
      </c>
      <c r="J10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3" s="6">
        <f>Table13[[#This Row],[Total Price(Before Discount)]]*Table13[[#This Row],[Discount]]</f>
        <v>0.14699999999999999</v>
      </c>
      <c r="L1053" s="6">
        <f>Table13[[#This Row],[Total Price(Before Discount)]]-Table13[[#This Row],[Discount Amount]]</f>
        <v>2.7930000000000001</v>
      </c>
      <c r="M1053" s="6" t="str">
        <f>IF(Table13[[#This Row],[Total Price(After Discount)]]&gt;=5000, "High Order", "Low order")</f>
        <v>Low order</v>
      </c>
      <c r="N1053" s="2">
        <v>42059</v>
      </c>
      <c r="O1053" s="2" t="str">
        <f>TEXT(Table13[[#This Row],[Order Date]],"dddd")</f>
        <v>Tuesday</v>
      </c>
      <c r="P1053" s="2" t="str">
        <f>TEXT(Table13[[#This Row],[Order Date]],"mmmm")</f>
        <v>February</v>
      </c>
      <c r="Q1053" s="2" t="str">
        <f>TEXT(Table13[[#This Row],[Order Date]],"yyyy")</f>
        <v>2015</v>
      </c>
      <c r="R1053" s="2" t="str">
        <f>TEXT(Table13[[#This Row],[Order Date]], "mmmm yyyy")</f>
        <v>February 2015</v>
      </c>
      <c r="S1053" s="2">
        <v>42061</v>
      </c>
      <c r="T1053" s="1" t="s">
        <v>41</v>
      </c>
      <c r="U1053" s="1">
        <f>Table13[[#This Row],[Ship Date]]-Table13[[#This Row],[Order Date]]</f>
        <v>2</v>
      </c>
      <c r="V1053" s="1" t="str">
        <f>IF(Table13[[#This Row],[Days to Ship]]&lt;=1, "Fast", IF(Table13[[#This Row],[Days to Ship]]&lt;=3, "Meduim", "High"))</f>
        <v>Meduim</v>
      </c>
      <c r="W1053" s="1">
        <v>54915</v>
      </c>
      <c r="X1053" s="1" t="s">
        <v>32</v>
      </c>
      <c r="Y1053" s="1" t="s">
        <v>719</v>
      </c>
      <c r="Z1053" s="1" t="s">
        <v>718</v>
      </c>
      <c r="AA1053" s="1" t="s">
        <v>2244</v>
      </c>
      <c r="AB1053" s="1" t="s">
        <v>58</v>
      </c>
      <c r="AC1053" s="1" t="s">
        <v>25</v>
      </c>
      <c r="AD1053" s="1" t="s">
        <v>42</v>
      </c>
      <c r="AE1053" s="1" t="s">
        <v>26</v>
      </c>
      <c r="AF1053" s="1"/>
      <c r="AK1053" s="1"/>
    </row>
    <row r="1054" spans="1:37" x14ac:dyDescent="0.35">
      <c r="A1054" s="1">
        <v>1894</v>
      </c>
      <c r="B1054" s="1" t="str">
        <f>VLOOKUP(Table13[[#This Row],[Customer ID]],'Customer Lookup'!A:B,2,)</f>
        <v>Maureen Herbert Hood</v>
      </c>
      <c r="C1054" s="1">
        <v>91263</v>
      </c>
      <c r="D1054" s="1" t="str">
        <f>_xlfn.XLOOKUP(Table13[[#This Row],[Product Sub-Category]],'Product Lookup'!A:A,'Product Lookup'!B:B)</f>
        <v>Envelopes</v>
      </c>
      <c r="E1054" s="1">
        <v>13</v>
      </c>
      <c r="F1054" s="4">
        <v>26.17</v>
      </c>
      <c r="G1054" s="4">
        <f>Table13[[#This Row],[Unit Price]]*Table13[[#This Row],[Quantity ordered]]</f>
        <v>340.21000000000004</v>
      </c>
      <c r="H1054" s="1">
        <v>0.05</v>
      </c>
      <c r="I1054" s="5">
        <v>0.05</v>
      </c>
      <c r="J10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4" s="6">
        <f>Table13[[#This Row],[Total Price(Before Discount)]]*Table13[[#This Row],[Discount]]</f>
        <v>17.010500000000004</v>
      </c>
      <c r="L1054" s="6">
        <f>Table13[[#This Row],[Total Price(Before Discount)]]-Table13[[#This Row],[Discount Amount]]</f>
        <v>323.19950000000006</v>
      </c>
      <c r="M1054" s="6" t="str">
        <f>IF(Table13[[#This Row],[Total Price(After Discount)]]&gt;=5000, "High Order", "Low order")</f>
        <v>Low order</v>
      </c>
      <c r="N1054" s="2">
        <v>42081</v>
      </c>
      <c r="O1054" s="2" t="str">
        <f>TEXT(Table13[[#This Row],[Order Date]],"dddd")</f>
        <v>Wednesday</v>
      </c>
      <c r="P1054" s="2" t="str">
        <f>TEXT(Table13[[#This Row],[Order Date]],"mmmm")</f>
        <v>March</v>
      </c>
      <c r="Q1054" s="2" t="str">
        <f>TEXT(Table13[[#This Row],[Order Date]],"yyyy")</f>
        <v>2015</v>
      </c>
      <c r="R1054" s="2" t="str">
        <f>TEXT(Table13[[#This Row],[Order Date]], "mmmm yyyy")</f>
        <v>March 2015</v>
      </c>
      <c r="S1054" s="2">
        <v>42082</v>
      </c>
      <c r="T1054" s="1" t="s">
        <v>21</v>
      </c>
      <c r="U1054" s="1">
        <f>Table13[[#This Row],[Ship Date]]-Table13[[#This Row],[Order Date]]</f>
        <v>1</v>
      </c>
      <c r="V1054" s="1" t="str">
        <f>IF(Table13[[#This Row],[Days to Ship]]&lt;=1, "Fast", IF(Table13[[#This Row],[Days to Ship]]&lt;=3, "Meduim", "High"))</f>
        <v>Fast</v>
      </c>
      <c r="W1054" s="1">
        <v>54915</v>
      </c>
      <c r="X1054" s="1" t="s">
        <v>32</v>
      </c>
      <c r="Y1054" s="1" t="s">
        <v>719</v>
      </c>
      <c r="Z1054" s="1" t="s">
        <v>718</v>
      </c>
      <c r="AA1054" s="1" t="s">
        <v>2243</v>
      </c>
      <c r="AB1054" s="1" t="s">
        <v>58</v>
      </c>
      <c r="AC1054" s="1" t="s">
        <v>61</v>
      </c>
      <c r="AD1054" s="1" t="s">
        <v>104</v>
      </c>
      <c r="AE1054" s="1" t="s">
        <v>53</v>
      </c>
      <c r="AF1054" s="1"/>
      <c r="AK1054" s="1"/>
    </row>
    <row r="1055" spans="1:37" x14ac:dyDescent="0.35">
      <c r="A1055" s="1">
        <v>1906</v>
      </c>
      <c r="B1055" s="1" t="str">
        <f>VLOOKUP(Table13[[#This Row],[Customer ID]],'Customer Lookup'!A:B,2,)</f>
        <v>Penny Tuttle</v>
      </c>
      <c r="C1055" s="1">
        <v>86500</v>
      </c>
      <c r="D1055" s="1" t="str">
        <f>_xlfn.XLOOKUP(Table13[[#This Row],[Product Sub-Category]],'Product Lookup'!A:A,'Product Lookup'!B:B)</f>
        <v>Binders</v>
      </c>
      <c r="E1055" s="1">
        <v>22</v>
      </c>
      <c r="F1055" s="4">
        <v>172.99</v>
      </c>
      <c r="G1055" s="4">
        <f>Table13[[#This Row],[Unit Price]]*Table13[[#This Row],[Quantity ordered]]</f>
        <v>3805.78</v>
      </c>
      <c r="H1055" s="1">
        <v>0.1</v>
      </c>
      <c r="I1055" s="5">
        <v>0.1</v>
      </c>
      <c r="J10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5" s="6">
        <f>Table13[[#This Row],[Total Price(Before Discount)]]*Table13[[#This Row],[Discount]]</f>
        <v>380.57800000000003</v>
      </c>
      <c r="L1055" s="6">
        <f>Table13[[#This Row],[Total Price(Before Discount)]]-Table13[[#This Row],[Discount Amount]]</f>
        <v>3425.2020000000002</v>
      </c>
      <c r="M1055" s="6" t="str">
        <f>IF(Table13[[#This Row],[Total Price(After Discount)]]&gt;=5000, "High Order", "Low order")</f>
        <v>Low order</v>
      </c>
      <c r="N1055" s="2">
        <v>42141</v>
      </c>
      <c r="O1055" s="2" t="str">
        <f>TEXT(Table13[[#This Row],[Order Date]],"dddd")</f>
        <v>Sunday</v>
      </c>
      <c r="P1055" s="2" t="str">
        <f>TEXT(Table13[[#This Row],[Order Date]],"mmmm")</f>
        <v>May</v>
      </c>
      <c r="Q1055" s="2" t="str">
        <f>TEXT(Table13[[#This Row],[Order Date]],"yyyy")</f>
        <v>2015</v>
      </c>
      <c r="R1055" s="2" t="str">
        <f>TEXT(Table13[[#This Row],[Order Date]], "mmmm yyyy")</f>
        <v>May 2015</v>
      </c>
      <c r="S1055" s="2">
        <v>42141</v>
      </c>
      <c r="T1055" s="1" t="s">
        <v>98</v>
      </c>
      <c r="U1055" s="1">
        <f>Table13[[#This Row],[Ship Date]]-Table13[[#This Row],[Order Date]]</f>
        <v>0</v>
      </c>
      <c r="V1055" s="1" t="str">
        <f>IF(Table13[[#This Row],[Days to Ship]]&lt;=1, "Fast", IF(Table13[[#This Row],[Days to Ship]]&lt;=3, "Meduim", "High"))</f>
        <v>Fast</v>
      </c>
      <c r="W1055" s="1">
        <v>45801</v>
      </c>
      <c r="X1055" s="1" t="s">
        <v>32</v>
      </c>
      <c r="Y1055" s="1" t="s">
        <v>716</v>
      </c>
      <c r="Z1055" s="1" t="s">
        <v>124</v>
      </c>
      <c r="AA1055" s="1" t="s">
        <v>2243</v>
      </c>
      <c r="AB1055" s="1" t="s">
        <v>58</v>
      </c>
      <c r="AC1055" s="1" t="s">
        <v>2236</v>
      </c>
      <c r="AD1055" s="1" t="s">
        <v>81</v>
      </c>
      <c r="AE1055" s="1" t="s">
        <v>53</v>
      </c>
      <c r="AF1055" s="1"/>
      <c r="AK1055" s="1"/>
    </row>
    <row r="1056" spans="1:37" x14ac:dyDescent="0.35">
      <c r="A1056" s="1">
        <v>1907</v>
      </c>
      <c r="B1056" s="1" t="str">
        <f>VLOOKUP(Table13[[#This Row],[Customer ID]],'Customer Lookup'!A:B,2,)</f>
        <v>Amy Hall</v>
      </c>
      <c r="C1056" s="1">
        <v>86500</v>
      </c>
      <c r="D1056" s="1" t="str">
        <f>_xlfn.XLOOKUP(Table13[[#This Row],[Product Sub-Category]],'Product Lookup'!A:A,'Product Lookup'!B:B)</f>
        <v>Envelopes</v>
      </c>
      <c r="E1056" s="1">
        <v>1</v>
      </c>
      <c r="F1056" s="4">
        <v>7.64</v>
      </c>
      <c r="G1056" s="4">
        <f>Table13[[#This Row],[Unit Price]]*Table13[[#This Row],[Quantity ordered]]</f>
        <v>7.64</v>
      </c>
      <c r="H1056" s="1">
        <v>0.05</v>
      </c>
      <c r="I1056" s="5">
        <v>0.05</v>
      </c>
      <c r="J10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6" s="6">
        <f>Table13[[#This Row],[Total Price(Before Discount)]]*Table13[[#This Row],[Discount]]</f>
        <v>0.38200000000000001</v>
      </c>
      <c r="L1056" s="6">
        <f>Table13[[#This Row],[Total Price(Before Discount)]]-Table13[[#This Row],[Discount Amount]]</f>
        <v>7.258</v>
      </c>
      <c r="M1056" s="6" t="str">
        <f>IF(Table13[[#This Row],[Total Price(After Discount)]]&gt;=5000, "High Order", "Low order")</f>
        <v>Low order</v>
      </c>
      <c r="N1056" s="2">
        <v>42141</v>
      </c>
      <c r="O1056" s="2" t="str">
        <f>TEXT(Table13[[#This Row],[Order Date]],"dddd")</f>
        <v>Sunday</v>
      </c>
      <c r="P1056" s="2" t="str">
        <f>TEXT(Table13[[#This Row],[Order Date]],"mmmm")</f>
        <v>May</v>
      </c>
      <c r="Q1056" s="2" t="str">
        <f>TEXT(Table13[[#This Row],[Order Date]],"yyyy")</f>
        <v>2015</v>
      </c>
      <c r="R1056" s="2" t="str">
        <f>TEXT(Table13[[#This Row],[Order Date]], "mmmm yyyy")</f>
        <v>May 2015</v>
      </c>
      <c r="S1056" s="2">
        <v>42150</v>
      </c>
      <c r="T1056" s="1" t="s">
        <v>98</v>
      </c>
      <c r="U1056" s="1">
        <f>Table13[[#This Row],[Ship Date]]-Table13[[#This Row],[Order Date]]</f>
        <v>9</v>
      </c>
      <c r="V1056" s="1" t="str">
        <f>IF(Table13[[#This Row],[Days to Ship]]&lt;=1, "Fast", IF(Table13[[#This Row],[Days to Ship]]&lt;=3, "Meduim", "High"))</f>
        <v>High</v>
      </c>
      <c r="W1056" s="1">
        <v>44052</v>
      </c>
      <c r="X1056" s="1" t="s">
        <v>32</v>
      </c>
      <c r="Y1056" s="1" t="s">
        <v>720</v>
      </c>
      <c r="Z1056" s="1" t="s">
        <v>124</v>
      </c>
      <c r="AA1056" s="1" t="s">
        <v>2245</v>
      </c>
      <c r="AB1056" s="1" t="s">
        <v>58</v>
      </c>
      <c r="AC1056" s="1" t="s">
        <v>61</v>
      </c>
      <c r="AD1056" s="1" t="s">
        <v>81</v>
      </c>
      <c r="AE1056" s="1" t="s">
        <v>53</v>
      </c>
      <c r="AF1056" s="1"/>
      <c r="AK1056" s="1"/>
    </row>
    <row r="1057" spans="1:37" x14ac:dyDescent="0.35">
      <c r="A1057" s="1">
        <v>1910</v>
      </c>
      <c r="B1057" s="1" t="str">
        <f>VLOOKUP(Table13[[#This Row],[Customer ID]],'Customer Lookup'!A:B,2,)</f>
        <v>Sean Stephenson</v>
      </c>
      <c r="C1057" s="1">
        <v>91371</v>
      </c>
      <c r="D1057" s="1" t="str">
        <f>_xlfn.XLOOKUP(Table13[[#This Row],[Product Sub-Category]],'Product Lookup'!A:A,'Product Lookup'!B:B)</f>
        <v>Binders</v>
      </c>
      <c r="E1057" s="1">
        <v>2</v>
      </c>
      <c r="F1057" s="4">
        <v>29.17</v>
      </c>
      <c r="G1057" s="4">
        <f>Table13[[#This Row],[Unit Price]]*Table13[[#This Row],[Quantity ordered]]</f>
        <v>58.34</v>
      </c>
      <c r="H1057" s="1">
        <v>0.05</v>
      </c>
      <c r="I1057" s="5">
        <v>0.05</v>
      </c>
      <c r="J10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7" s="6">
        <f>Table13[[#This Row],[Total Price(Before Discount)]]*Table13[[#This Row],[Discount]]</f>
        <v>2.9170000000000003</v>
      </c>
      <c r="L1057" s="6">
        <f>Table13[[#This Row],[Total Price(Before Discount)]]-Table13[[#This Row],[Discount Amount]]</f>
        <v>55.423000000000002</v>
      </c>
      <c r="M1057" s="6" t="str">
        <f>IF(Table13[[#This Row],[Total Price(After Discount)]]&gt;=5000, "High Order", "Low order")</f>
        <v>Low order</v>
      </c>
      <c r="N1057" s="2">
        <v>42005</v>
      </c>
      <c r="O1057" s="2" t="str">
        <f>TEXT(Table13[[#This Row],[Order Date]],"dddd")</f>
        <v>Thursday</v>
      </c>
      <c r="P1057" s="2" t="str">
        <f>TEXT(Table13[[#This Row],[Order Date]],"mmmm")</f>
        <v>January</v>
      </c>
      <c r="Q1057" s="2" t="str">
        <f>TEXT(Table13[[#This Row],[Order Date]],"yyyy")</f>
        <v>2015</v>
      </c>
      <c r="R1057" s="2" t="str">
        <f>TEXT(Table13[[#This Row],[Order Date]], "mmmm yyyy")</f>
        <v>January 2015</v>
      </c>
      <c r="S1057" s="2">
        <v>42006</v>
      </c>
      <c r="T1057" s="1" t="s">
        <v>31</v>
      </c>
      <c r="U1057" s="1">
        <f>Table13[[#This Row],[Ship Date]]-Table13[[#This Row],[Order Date]]</f>
        <v>1</v>
      </c>
      <c r="V1057" s="1" t="str">
        <f>IF(Table13[[#This Row],[Days to Ship]]&lt;=1, "Fast", IF(Table13[[#This Row],[Days to Ship]]&lt;=3, "Meduim", "High"))</f>
        <v>Fast</v>
      </c>
      <c r="W1057" s="1">
        <v>30269</v>
      </c>
      <c r="X1057" s="1" t="s">
        <v>32</v>
      </c>
      <c r="Y1057" s="1" t="s">
        <v>721</v>
      </c>
      <c r="Z1057" s="1" t="s">
        <v>254</v>
      </c>
      <c r="AA1057" s="1" t="s">
        <v>2245</v>
      </c>
      <c r="AB1057" s="1" t="s">
        <v>58</v>
      </c>
      <c r="AC1057" s="1" t="s">
        <v>2236</v>
      </c>
      <c r="AD1057" s="1" t="s">
        <v>42</v>
      </c>
      <c r="AE1057" s="1" t="s">
        <v>53</v>
      </c>
      <c r="AF1057" s="1"/>
      <c r="AK1057" s="1"/>
    </row>
    <row r="1058" spans="1:37" x14ac:dyDescent="0.35">
      <c r="A1058" s="1">
        <v>1916</v>
      </c>
      <c r="B1058" s="1" t="str">
        <f>VLOOKUP(Table13[[#This Row],[Customer ID]],'Customer Lookup'!A:B,2,)</f>
        <v>Marcia Feldman</v>
      </c>
      <c r="C1058" s="1">
        <v>85893</v>
      </c>
      <c r="D1058" s="1" t="str">
        <f>_xlfn.XLOOKUP(Table13[[#This Row],[Product Sub-Category]],'Product Lookup'!A:A,'Product Lookup'!B:B)</f>
        <v>Office Machines</v>
      </c>
      <c r="E1058" s="1">
        <v>7</v>
      </c>
      <c r="F1058" s="4">
        <v>11.99</v>
      </c>
      <c r="G1058" s="4">
        <f>Table13[[#This Row],[Unit Price]]*Table13[[#This Row],[Quantity ordered]]</f>
        <v>83.93</v>
      </c>
      <c r="H1058" s="1">
        <v>0.05</v>
      </c>
      <c r="I1058" s="5">
        <v>0.05</v>
      </c>
      <c r="J10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8" s="6">
        <f>Table13[[#This Row],[Total Price(Before Discount)]]*Table13[[#This Row],[Discount]]</f>
        <v>4.1965000000000003</v>
      </c>
      <c r="L1058" s="6">
        <f>Table13[[#This Row],[Total Price(Before Discount)]]-Table13[[#This Row],[Discount Amount]]</f>
        <v>79.733500000000006</v>
      </c>
      <c r="M1058" s="6" t="str">
        <f>IF(Table13[[#This Row],[Total Price(After Discount)]]&gt;=5000, "High Order", "Low order")</f>
        <v>Low order</v>
      </c>
      <c r="N1058" s="2">
        <v>42062</v>
      </c>
      <c r="O1058" s="2" t="str">
        <f>TEXT(Table13[[#This Row],[Order Date]],"dddd")</f>
        <v>Friday</v>
      </c>
      <c r="P1058" s="2" t="str">
        <f>TEXT(Table13[[#This Row],[Order Date]],"mmmm")</f>
        <v>February</v>
      </c>
      <c r="Q1058" s="2" t="str">
        <f>TEXT(Table13[[#This Row],[Order Date]],"yyyy")</f>
        <v>2015</v>
      </c>
      <c r="R1058" s="2" t="str">
        <f>TEXT(Table13[[#This Row],[Order Date]], "mmmm yyyy")</f>
        <v>February 2015</v>
      </c>
      <c r="S1058" s="2">
        <v>42063</v>
      </c>
      <c r="T1058" s="1" t="s">
        <v>41</v>
      </c>
      <c r="U1058" s="1">
        <f>Table13[[#This Row],[Ship Date]]-Table13[[#This Row],[Order Date]]</f>
        <v>1</v>
      </c>
      <c r="V1058" s="1" t="str">
        <f>IF(Table13[[#This Row],[Days to Ship]]&lt;=1, "Fast", IF(Table13[[#This Row],[Days to Ship]]&lt;=3, "Meduim", "High"))</f>
        <v>Fast</v>
      </c>
      <c r="W1058" s="1">
        <v>72209</v>
      </c>
      <c r="X1058" s="1" t="s">
        <v>32</v>
      </c>
      <c r="Y1058" s="1" t="s">
        <v>722</v>
      </c>
      <c r="Z1058" s="1" t="s">
        <v>451</v>
      </c>
      <c r="AA1058" s="1" t="s">
        <v>2245</v>
      </c>
      <c r="AB1058" s="1" t="s">
        <v>73</v>
      </c>
      <c r="AC1058" s="1" t="s">
        <v>74</v>
      </c>
      <c r="AD1058" s="1" t="s">
        <v>42</v>
      </c>
      <c r="AE1058" s="1" t="s">
        <v>75</v>
      </c>
      <c r="AF1058" s="1"/>
      <c r="AK1058" s="1"/>
    </row>
    <row r="1059" spans="1:37" x14ac:dyDescent="0.35">
      <c r="A1059" s="1">
        <v>1916</v>
      </c>
      <c r="B1059" s="1" t="str">
        <f>VLOOKUP(Table13[[#This Row],[Customer ID]],'Customer Lookup'!A:B,2,)</f>
        <v>Marcia Feldman</v>
      </c>
      <c r="C1059" s="1">
        <v>85895</v>
      </c>
      <c r="D1059" s="1" t="str">
        <f>_xlfn.XLOOKUP(Table13[[#This Row],[Product Sub-Category]],'Product Lookup'!A:A,'Product Lookup'!B:B)</f>
        <v>Telephones</v>
      </c>
      <c r="E1059" s="1">
        <v>9</v>
      </c>
      <c r="F1059" s="4">
        <v>125.99</v>
      </c>
      <c r="G1059" s="4">
        <f>Table13[[#This Row],[Unit Price]]*Table13[[#This Row],[Quantity ordered]]</f>
        <v>1133.9099999999999</v>
      </c>
      <c r="H1059" s="1">
        <v>0.1</v>
      </c>
      <c r="I1059" s="5">
        <v>0.1</v>
      </c>
      <c r="J10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9" s="6">
        <f>Table13[[#This Row],[Total Price(Before Discount)]]*Table13[[#This Row],[Discount]]</f>
        <v>113.39099999999999</v>
      </c>
      <c r="L1059" s="6">
        <f>Table13[[#This Row],[Total Price(Before Discount)]]-Table13[[#This Row],[Discount Amount]]</f>
        <v>1020.5189999999999</v>
      </c>
      <c r="M1059" s="6" t="str">
        <f>IF(Table13[[#This Row],[Total Price(After Discount)]]&gt;=5000, "High Order", "Low order")</f>
        <v>Low order</v>
      </c>
      <c r="N1059" s="2">
        <v>42110</v>
      </c>
      <c r="O1059" s="2" t="str">
        <f>TEXT(Table13[[#This Row],[Order Date]],"dddd")</f>
        <v>Thursday</v>
      </c>
      <c r="P1059" s="2" t="str">
        <f>TEXT(Table13[[#This Row],[Order Date]],"mmmm")</f>
        <v>April</v>
      </c>
      <c r="Q1059" s="2" t="str">
        <f>TEXT(Table13[[#This Row],[Order Date]],"yyyy")</f>
        <v>2015</v>
      </c>
      <c r="R1059" s="2" t="str">
        <f>TEXT(Table13[[#This Row],[Order Date]], "mmmm yyyy")</f>
        <v>April 2015</v>
      </c>
      <c r="S1059" s="2">
        <v>42112</v>
      </c>
      <c r="T1059" s="1" t="s">
        <v>21</v>
      </c>
      <c r="U1059" s="1">
        <f>Table13[[#This Row],[Ship Date]]-Table13[[#This Row],[Order Date]]</f>
        <v>2</v>
      </c>
      <c r="V1059" s="1" t="str">
        <f>IF(Table13[[#This Row],[Days to Ship]]&lt;=1, "Fast", IF(Table13[[#This Row],[Days to Ship]]&lt;=3, "Meduim", "High"))</f>
        <v>Meduim</v>
      </c>
      <c r="W1059" s="1">
        <v>72209</v>
      </c>
      <c r="X1059" s="1" t="s">
        <v>32</v>
      </c>
      <c r="Y1059" s="1" t="s">
        <v>722</v>
      </c>
      <c r="Z1059" s="1" t="s">
        <v>451</v>
      </c>
      <c r="AA1059" s="1" t="s">
        <v>2245</v>
      </c>
      <c r="AB1059" s="1" t="s">
        <v>73</v>
      </c>
      <c r="AC1059" s="1" t="s">
        <v>2234</v>
      </c>
      <c r="AD1059" s="1" t="s">
        <v>42</v>
      </c>
      <c r="AE1059" s="1" t="s">
        <v>53</v>
      </c>
      <c r="AF1059" s="1"/>
      <c r="AK1059" s="1"/>
    </row>
    <row r="1060" spans="1:37" x14ac:dyDescent="0.35">
      <c r="A1060" s="1">
        <v>1917</v>
      </c>
      <c r="B1060" s="1" t="str">
        <f>VLOOKUP(Table13[[#This Row],[Customer ID]],'Customer Lookup'!A:B,2,)</f>
        <v>Tracy Buckley</v>
      </c>
      <c r="C1060" s="1">
        <v>85894</v>
      </c>
      <c r="D1060" s="1" t="str">
        <f>_xlfn.XLOOKUP(Table13[[#This Row],[Product Sub-Category]],'Product Lookup'!A:A,'Product Lookup'!B:B)</f>
        <v>Furnishings</v>
      </c>
      <c r="E1060" s="1">
        <v>7</v>
      </c>
      <c r="F1060" s="4">
        <v>18.7</v>
      </c>
      <c r="G1060" s="4">
        <f>Table13[[#This Row],[Unit Price]]*Table13[[#This Row],[Quantity ordered]]</f>
        <v>130.9</v>
      </c>
      <c r="H1060" s="1">
        <v>0.05</v>
      </c>
      <c r="I1060" s="5">
        <v>0.05</v>
      </c>
      <c r="J10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0" s="6">
        <f>Table13[[#This Row],[Total Price(Before Discount)]]*Table13[[#This Row],[Discount]]</f>
        <v>6.5450000000000008</v>
      </c>
      <c r="L1060" s="6">
        <f>Table13[[#This Row],[Total Price(Before Discount)]]-Table13[[#This Row],[Discount Amount]]</f>
        <v>124.355</v>
      </c>
      <c r="M1060" s="6" t="str">
        <f>IF(Table13[[#This Row],[Total Price(After Discount)]]&gt;=5000, "High Order", "Low order")</f>
        <v>Low order</v>
      </c>
      <c r="N1060" s="2">
        <v>42090</v>
      </c>
      <c r="O1060" s="2" t="str">
        <f>TEXT(Table13[[#This Row],[Order Date]],"dddd")</f>
        <v>Friday</v>
      </c>
      <c r="P1060" s="2" t="str">
        <f>TEXT(Table13[[#This Row],[Order Date]],"mmmm")</f>
        <v>March</v>
      </c>
      <c r="Q1060" s="2" t="str">
        <f>TEXT(Table13[[#This Row],[Order Date]],"yyyy")</f>
        <v>2015</v>
      </c>
      <c r="R1060" s="2" t="str">
        <f>TEXT(Table13[[#This Row],[Order Date]], "mmmm yyyy")</f>
        <v>March 2015</v>
      </c>
      <c r="S1060" s="2">
        <v>42091</v>
      </c>
      <c r="T1060" s="1" t="s">
        <v>50</v>
      </c>
      <c r="U1060" s="1">
        <f>Table13[[#This Row],[Ship Date]]-Table13[[#This Row],[Order Date]]</f>
        <v>1</v>
      </c>
      <c r="V1060" s="1" t="str">
        <f>IF(Table13[[#This Row],[Days to Ship]]&lt;=1, "Fast", IF(Table13[[#This Row],[Days to Ship]]&lt;=3, "Meduim", "High"))</f>
        <v>Fast</v>
      </c>
      <c r="W1060" s="1">
        <v>72113</v>
      </c>
      <c r="X1060" s="1" t="s">
        <v>32</v>
      </c>
      <c r="Y1060" s="1" t="s">
        <v>723</v>
      </c>
      <c r="Z1060" s="1" t="s">
        <v>451</v>
      </c>
      <c r="AA1060" s="1" t="s">
        <v>2245</v>
      </c>
      <c r="AB1060" s="1" t="s">
        <v>34</v>
      </c>
      <c r="AC1060" s="1" t="s">
        <v>52</v>
      </c>
      <c r="AD1060" s="1" t="s">
        <v>42</v>
      </c>
      <c r="AE1060" s="1" t="s">
        <v>44</v>
      </c>
      <c r="AF1060" s="1"/>
      <c r="AK1060" s="1"/>
    </row>
    <row r="1061" spans="1:37" x14ac:dyDescent="0.35">
      <c r="A1061" s="1">
        <v>1917</v>
      </c>
      <c r="B1061" s="1" t="str">
        <f>VLOOKUP(Table13[[#This Row],[Customer ID]],'Customer Lookup'!A:B,2,)</f>
        <v>Tracy Buckley</v>
      </c>
      <c r="C1061" s="1">
        <v>85897</v>
      </c>
      <c r="D1061" s="1" t="str">
        <f>_xlfn.XLOOKUP(Table13[[#This Row],[Product Sub-Category]],'Product Lookup'!A:A,'Product Lookup'!B:B)</f>
        <v>Furnishings</v>
      </c>
      <c r="E1061" s="1">
        <v>10</v>
      </c>
      <c r="F1061" s="4">
        <v>22.23</v>
      </c>
      <c r="G1061" s="4">
        <f>Table13[[#This Row],[Unit Price]]*Table13[[#This Row],[Quantity ordered]]</f>
        <v>222.3</v>
      </c>
      <c r="H1061" s="1">
        <v>0.05</v>
      </c>
      <c r="I1061" s="5">
        <v>0.05</v>
      </c>
      <c r="J10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1" s="6">
        <f>Table13[[#This Row],[Total Price(Before Discount)]]*Table13[[#This Row],[Discount]]</f>
        <v>11.115000000000002</v>
      </c>
      <c r="L1061" s="6">
        <f>Table13[[#This Row],[Total Price(Before Discount)]]-Table13[[#This Row],[Discount Amount]]</f>
        <v>211.185</v>
      </c>
      <c r="M1061" s="6" t="str">
        <f>IF(Table13[[#This Row],[Total Price(After Discount)]]&gt;=5000, "High Order", "Low order")</f>
        <v>Low order</v>
      </c>
      <c r="N1061" s="2">
        <v>42064</v>
      </c>
      <c r="O1061" s="2" t="str">
        <f>TEXT(Table13[[#This Row],[Order Date]],"dddd")</f>
        <v>Sunday</v>
      </c>
      <c r="P1061" s="2" t="str">
        <f>TEXT(Table13[[#This Row],[Order Date]],"mmmm")</f>
        <v>March</v>
      </c>
      <c r="Q1061" s="2" t="str">
        <f>TEXT(Table13[[#This Row],[Order Date]],"yyyy")</f>
        <v>2015</v>
      </c>
      <c r="R1061" s="2" t="str">
        <f>TEXT(Table13[[#This Row],[Order Date]], "mmmm yyyy")</f>
        <v>March 2015</v>
      </c>
      <c r="S1061" s="2">
        <v>42066</v>
      </c>
      <c r="T1061" s="1" t="s">
        <v>21</v>
      </c>
      <c r="U1061" s="1">
        <f>Table13[[#This Row],[Ship Date]]-Table13[[#This Row],[Order Date]]</f>
        <v>2</v>
      </c>
      <c r="V1061" s="1" t="str">
        <f>IF(Table13[[#This Row],[Days to Ship]]&lt;=1, "Fast", IF(Table13[[#This Row],[Days to Ship]]&lt;=3, "Meduim", "High"))</f>
        <v>Meduim</v>
      </c>
      <c r="W1061" s="1">
        <v>72113</v>
      </c>
      <c r="X1061" s="1" t="s">
        <v>32</v>
      </c>
      <c r="Y1061" s="1" t="s">
        <v>723</v>
      </c>
      <c r="Z1061" s="1" t="s">
        <v>451</v>
      </c>
      <c r="AA1061" s="1" t="s">
        <v>2245</v>
      </c>
      <c r="AB1061" s="1" t="s">
        <v>34</v>
      </c>
      <c r="AC1061" s="1" t="s">
        <v>52</v>
      </c>
      <c r="AD1061" s="1" t="s">
        <v>42</v>
      </c>
      <c r="AE1061" s="1" t="s">
        <v>44</v>
      </c>
      <c r="AF1061" s="1"/>
      <c r="AK1061" s="1"/>
    </row>
    <row r="1062" spans="1:37" x14ac:dyDescent="0.35">
      <c r="A1062" s="1">
        <v>1918</v>
      </c>
      <c r="B1062" s="1" t="str">
        <f>VLOOKUP(Table13[[#This Row],[Customer ID]],'Customer Lookup'!A:B,2,)</f>
        <v>Hannah Tyson</v>
      </c>
      <c r="C1062" s="1">
        <v>85898</v>
      </c>
      <c r="D1062" s="1" t="str">
        <f>_xlfn.XLOOKUP(Table13[[#This Row],[Product Sub-Category]],'Product Lookup'!A:A,'Product Lookup'!B:B)</f>
        <v>Binders</v>
      </c>
      <c r="E1062" s="1">
        <v>17</v>
      </c>
      <c r="F1062" s="4">
        <v>10.44</v>
      </c>
      <c r="G1062" s="4">
        <f>Table13[[#This Row],[Unit Price]]*Table13[[#This Row],[Quantity ordered]]</f>
        <v>177.48</v>
      </c>
      <c r="H1062" s="1">
        <v>0.05</v>
      </c>
      <c r="I1062" s="5">
        <v>0.05</v>
      </c>
      <c r="J10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2" s="6">
        <f>Table13[[#This Row],[Total Price(Before Discount)]]*Table13[[#This Row],[Discount]]</f>
        <v>8.8740000000000006</v>
      </c>
      <c r="L1062" s="6">
        <f>Table13[[#This Row],[Total Price(Before Discount)]]-Table13[[#This Row],[Discount Amount]]</f>
        <v>168.60599999999999</v>
      </c>
      <c r="M1062" s="6" t="str">
        <f>IF(Table13[[#This Row],[Total Price(After Discount)]]&gt;=5000, "High Order", "Low order")</f>
        <v>Low order</v>
      </c>
      <c r="N1062" s="2">
        <v>42098</v>
      </c>
      <c r="O1062" s="2" t="str">
        <f>TEXT(Table13[[#This Row],[Order Date]],"dddd")</f>
        <v>Saturday</v>
      </c>
      <c r="P1062" s="2" t="str">
        <f>TEXT(Table13[[#This Row],[Order Date]],"mmmm")</f>
        <v>April</v>
      </c>
      <c r="Q1062" s="2" t="str">
        <f>TEXT(Table13[[#This Row],[Order Date]],"yyyy")</f>
        <v>2015</v>
      </c>
      <c r="R1062" s="2" t="str">
        <f>TEXT(Table13[[#This Row],[Order Date]], "mmmm yyyy")</f>
        <v>April 2015</v>
      </c>
      <c r="S1062" s="2">
        <v>42105</v>
      </c>
      <c r="T1062" s="1" t="s">
        <v>98</v>
      </c>
      <c r="U1062" s="1">
        <f>Table13[[#This Row],[Ship Date]]-Table13[[#This Row],[Order Date]]</f>
        <v>7</v>
      </c>
      <c r="V1062" s="1" t="str">
        <f>IF(Table13[[#This Row],[Days to Ship]]&lt;=1, "Fast", IF(Table13[[#This Row],[Days to Ship]]&lt;=3, "Meduim", "High"))</f>
        <v>High</v>
      </c>
      <c r="W1062" s="1">
        <v>72450</v>
      </c>
      <c r="X1062" s="1" t="s">
        <v>22</v>
      </c>
      <c r="Y1062" s="1" t="s">
        <v>724</v>
      </c>
      <c r="Z1062" s="1" t="s">
        <v>451</v>
      </c>
      <c r="AA1062" s="1" t="s">
        <v>2245</v>
      </c>
      <c r="AB1062" s="1" t="s">
        <v>58</v>
      </c>
      <c r="AC1062" s="1" t="s">
        <v>2236</v>
      </c>
      <c r="AD1062" s="1" t="s">
        <v>42</v>
      </c>
      <c r="AE1062" s="1" t="s">
        <v>53</v>
      </c>
      <c r="AF1062" s="1"/>
      <c r="AK1062" s="1"/>
    </row>
    <row r="1063" spans="1:37" x14ac:dyDescent="0.35">
      <c r="A1063" s="1">
        <v>1919</v>
      </c>
      <c r="B1063" s="1" t="str">
        <f>VLOOKUP(Table13[[#This Row],[Customer ID]],'Customer Lookup'!A:B,2,)</f>
        <v>Nathan Jenkins</v>
      </c>
      <c r="C1063" s="1">
        <v>85896</v>
      </c>
      <c r="D1063" s="1" t="str">
        <f>_xlfn.XLOOKUP(Table13[[#This Row],[Product Sub-Category]],'Product Lookup'!A:A,'Product Lookup'!B:B)</f>
        <v>Telephones</v>
      </c>
      <c r="E1063" s="1">
        <v>5</v>
      </c>
      <c r="F1063" s="4">
        <v>195.99</v>
      </c>
      <c r="G1063" s="4">
        <f>Table13[[#This Row],[Unit Price]]*Table13[[#This Row],[Quantity ordered]]</f>
        <v>979.95</v>
      </c>
      <c r="H1063" s="1">
        <v>0.1</v>
      </c>
      <c r="I1063" s="5">
        <v>0.1</v>
      </c>
      <c r="J10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63" s="6">
        <f>Table13[[#This Row],[Total Price(Before Discount)]]*Table13[[#This Row],[Discount]]</f>
        <v>97.995000000000005</v>
      </c>
      <c r="L1063" s="6">
        <f>Table13[[#This Row],[Total Price(Before Discount)]]-Table13[[#This Row],[Discount Amount]]</f>
        <v>881.95500000000004</v>
      </c>
      <c r="M1063" s="6" t="str">
        <f>IF(Table13[[#This Row],[Total Price(After Discount)]]&gt;=5000, "High Order", "Low order")</f>
        <v>Low order</v>
      </c>
      <c r="N1063" s="2">
        <v>42059</v>
      </c>
      <c r="O1063" s="2" t="str">
        <f>TEXT(Table13[[#This Row],[Order Date]],"dddd")</f>
        <v>Tuesday</v>
      </c>
      <c r="P1063" s="2" t="str">
        <f>TEXT(Table13[[#This Row],[Order Date]],"mmmm")</f>
        <v>February</v>
      </c>
      <c r="Q1063" s="2" t="str">
        <f>TEXT(Table13[[#This Row],[Order Date]],"yyyy")</f>
        <v>2015</v>
      </c>
      <c r="R1063" s="2" t="str">
        <f>TEXT(Table13[[#This Row],[Order Date]], "mmmm yyyy")</f>
        <v>February 2015</v>
      </c>
      <c r="S1063" s="2">
        <v>42060</v>
      </c>
      <c r="T1063" s="1" t="s">
        <v>21</v>
      </c>
      <c r="U1063" s="1">
        <f>Table13[[#This Row],[Ship Date]]-Table13[[#This Row],[Order Date]]</f>
        <v>1</v>
      </c>
      <c r="V1063" s="1" t="str">
        <f>IF(Table13[[#This Row],[Days to Ship]]&lt;=1, "Fast", IF(Table13[[#This Row],[Days to Ship]]&lt;=3, "Meduim", "High"))</f>
        <v>Fast</v>
      </c>
      <c r="W1063" s="1">
        <v>71603</v>
      </c>
      <c r="X1063" s="1" t="s">
        <v>32</v>
      </c>
      <c r="Y1063" s="1" t="s">
        <v>725</v>
      </c>
      <c r="Z1063" s="1" t="s">
        <v>451</v>
      </c>
      <c r="AA1063" s="1" t="s">
        <v>2245</v>
      </c>
      <c r="AB1063" s="1" t="s">
        <v>73</v>
      </c>
      <c r="AC1063" s="1" t="s">
        <v>2234</v>
      </c>
      <c r="AD1063" s="1" t="s">
        <v>42</v>
      </c>
      <c r="AE1063" s="1" t="s">
        <v>53</v>
      </c>
      <c r="AF1063" s="1"/>
      <c r="AK1063" s="1"/>
    </row>
    <row r="1064" spans="1:37" x14ac:dyDescent="0.35">
      <c r="A1064" s="1">
        <v>1927</v>
      </c>
      <c r="B1064" s="1" t="str">
        <f>VLOOKUP(Table13[[#This Row],[Customer ID]],'Customer Lookup'!A:B,2,)</f>
        <v>Earl Alston</v>
      </c>
      <c r="C1064" s="1">
        <v>88579</v>
      </c>
      <c r="D1064" s="1" t="str">
        <f>_xlfn.XLOOKUP(Table13[[#This Row],[Product Sub-Category]],'Product Lookup'!A:A,'Product Lookup'!B:B)</f>
        <v>Tables</v>
      </c>
      <c r="E1064" s="1">
        <v>8</v>
      </c>
      <c r="F1064" s="4">
        <v>259.70999999999998</v>
      </c>
      <c r="G1064" s="4">
        <f>Table13[[#This Row],[Unit Price]]*Table13[[#This Row],[Quantity ordered]]</f>
        <v>2077.6799999999998</v>
      </c>
      <c r="H1064" s="1">
        <v>0.1</v>
      </c>
      <c r="I1064" s="5">
        <v>0.1</v>
      </c>
      <c r="J10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64" s="6">
        <f>Table13[[#This Row],[Total Price(Before Discount)]]*Table13[[#This Row],[Discount]]</f>
        <v>207.768</v>
      </c>
      <c r="L1064" s="6">
        <f>Table13[[#This Row],[Total Price(Before Discount)]]-Table13[[#This Row],[Discount Amount]]</f>
        <v>1869.9119999999998</v>
      </c>
      <c r="M1064" s="6" t="str">
        <f>IF(Table13[[#This Row],[Total Price(After Discount)]]&gt;=5000, "High Order", "Low order")</f>
        <v>Low order</v>
      </c>
      <c r="N1064" s="2">
        <v>42041</v>
      </c>
      <c r="O1064" s="2" t="str">
        <f>TEXT(Table13[[#This Row],[Order Date]],"dddd")</f>
        <v>Friday</v>
      </c>
      <c r="P1064" s="2" t="str">
        <f>TEXT(Table13[[#This Row],[Order Date]],"mmmm")</f>
        <v>February</v>
      </c>
      <c r="Q1064" s="2" t="str">
        <f>TEXT(Table13[[#This Row],[Order Date]],"yyyy")</f>
        <v>2015</v>
      </c>
      <c r="R1064" s="2" t="str">
        <f>TEXT(Table13[[#This Row],[Order Date]], "mmmm yyyy")</f>
        <v>February 2015</v>
      </c>
      <c r="S1064" s="2">
        <v>42041</v>
      </c>
      <c r="T1064" s="1" t="s">
        <v>21</v>
      </c>
      <c r="U1064" s="1">
        <f>Table13[[#This Row],[Ship Date]]-Table13[[#This Row],[Order Date]]</f>
        <v>0</v>
      </c>
      <c r="V1064" s="1" t="str">
        <f>IF(Table13[[#This Row],[Days to Ship]]&lt;=1, "Fast", IF(Table13[[#This Row],[Days to Ship]]&lt;=3, "Meduim", "High"))</f>
        <v>Fast</v>
      </c>
      <c r="W1064" s="1">
        <v>29611</v>
      </c>
      <c r="X1064" s="1" t="s">
        <v>22</v>
      </c>
      <c r="Y1064" s="1" t="s">
        <v>630</v>
      </c>
      <c r="Z1064" s="1" t="s">
        <v>443</v>
      </c>
      <c r="AA1064" s="1" t="s">
        <v>2245</v>
      </c>
      <c r="AB1064" s="1" t="s">
        <v>34</v>
      </c>
      <c r="AC1064" s="1" t="s">
        <v>123</v>
      </c>
      <c r="AD1064" s="1" t="s">
        <v>42</v>
      </c>
      <c r="AE1064" s="1" t="s">
        <v>108</v>
      </c>
      <c r="AF1064" s="1"/>
      <c r="AK1064" s="1"/>
    </row>
    <row r="1065" spans="1:37" x14ac:dyDescent="0.35">
      <c r="A1065" s="1">
        <v>1928</v>
      </c>
      <c r="B1065" s="1" t="str">
        <f>VLOOKUP(Table13[[#This Row],[Customer ID]],'Customer Lookup'!A:B,2,)</f>
        <v>Gregory R Snow</v>
      </c>
      <c r="C1065" s="1">
        <v>88580</v>
      </c>
      <c r="D1065" s="1" t="str">
        <f>_xlfn.XLOOKUP(Table13[[#This Row],[Product Sub-Category]],'Product Lookup'!A:A,'Product Lookup'!B:B)</f>
        <v>Binders</v>
      </c>
      <c r="E1065" s="1">
        <v>1</v>
      </c>
      <c r="F1065" s="4">
        <v>1889.99</v>
      </c>
      <c r="G1065" s="4">
        <f>Table13[[#This Row],[Unit Price]]*Table13[[#This Row],[Quantity ordered]]</f>
        <v>1889.99</v>
      </c>
      <c r="H1065" s="1">
        <v>0.15</v>
      </c>
      <c r="I1065" s="5">
        <v>0.15</v>
      </c>
      <c r="J10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065" s="6">
        <f>Table13[[#This Row],[Total Price(Before Discount)]]*Table13[[#This Row],[Discount]]</f>
        <v>283.49849999999998</v>
      </c>
      <c r="L1065" s="6">
        <f>Table13[[#This Row],[Total Price(Before Discount)]]-Table13[[#This Row],[Discount Amount]]</f>
        <v>1606.4915000000001</v>
      </c>
      <c r="M1065" s="6" t="str">
        <f>IF(Table13[[#This Row],[Total Price(After Discount)]]&gt;=5000, "High Order", "Low order")</f>
        <v>Low order</v>
      </c>
      <c r="N1065" s="2">
        <v>42025</v>
      </c>
      <c r="O1065" s="2" t="str">
        <f>TEXT(Table13[[#This Row],[Order Date]],"dddd")</f>
        <v>Wednesday</v>
      </c>
      <c r="P1065" s="2" t="str">
        <f>TEXT(Table13[[#This Row],[Order Date]],"mmmm")</f>
        <v>January</v>
      </c>
      <c r="Q1065" s="2" t="str">
        <f>TEXT(Table13[[#This Row],[Order Date]],"yyyy")</f>
        <v>2015</v>
      </c>
      <c r="R1065" s="2" t="str">
        <f>TEXT(Table13[[#This Row],[Order Date]], "mmmm yyyy")</f>
        <v>January 2015</v>
      </c>
      <c r="S1065" s="2">
        <v>42025</v>
      </c>
      <c r="T1065" s="1" t="s">
        <v>31</v>
      </c>
      <c r="U1065" s="1">
        <f>Table13[[#This Row],[Ship Date]]-Table13[[#This Row],[Order Date]]</f>
        <v>0</v>
      </c>
      <c r="V1065" s="1" t="str">
        <f>IF(Table13[[#This Row],[Days to Ship]]&lt;=1, "Fast", IF(Table13[[#This Row],[Days to Ship]]&lt;=3, "Meduim", "High"))</f>
        <v>Fast</v>
      </c>
      <c r="W1065" s="1">
        <v>29651</v>
      </c>
      <c r="X1065" s="1" t="s">
        <v>32</v>
      </c>
      <c r="Y1065" s="1" t="s">
        <v>726</v>
      </c>
      <c r="Z1065" s="1" t="s">
        <v>443</v>
      </c>
      <c r="AA1065" s="1" t="s">
        <v>2244</v>
      </c>
      <c r="AB1065" s="1" t="s">
        <v>58</v>
      </c>
      <c r="AC1065" s="1" t="s">
        <v>2236</v>
      </c>
      <c r="AD1065" s="1" t="s">
        <v>42</v>
      </c>
      <c r="AE1065" s="1" t="s">
        <v>53</v>
      </c>
      <c r="AF1065" s="1"/>
      <c r="AK1065" s="1"/>
    </row>
    <row r="1066" spans="1:37" x14ac:dyDescent="0.35">
      <c r="A1066" s="1">
        <v>1933</v>
      </c>
      <c r="B1066" s="1" t="str">
        <f>VLOOKUP(Table13[[#This Row],[Customer ID]],'Customer Lookup'!A:B,2,)</f>
        <v>William Crawford</v>
      </c>
      <c r="C1066" s="1">
        <v>86687</v>
      </c>
      <c r="D1066" s="1" t="str">
        <f>_xlfn.XLOOKUP(Table13[[#This Row],[Product Sub-Category]],'Product Lookup'!A:A,'Product Lookup'!B:B)</f>
        <v>Rubber Bands</v>
      </c>
      <c r="E1066" s="1">
        <v>10</v>
      </c>
      <c r="F1066" s="4">
        <v>3.58</v>
      </c>
      <c r="G1066" s="4">
        <f>Table13[[#This Row],[Unit Price]]*Table13[[#This Row],[Quantity ordered]]</f>
        <v>35.799999999999997</v>
      </c>
      <c r="H1066" s="1">
        <v>0.05</v>
      </c>
      <c r="I1066" s="5">
        <v>0.05</v>
      </c>
      <c r="J10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6" s="6">
        <f>Table13[[#This Row],[Total Price(Before Discount)]]*Table13[[#This Row],[Discount]]</f>
        <v>1.79</v>
      </c>
      <c r="L1066" s="6">
        <f>Table13[[#This Row],[Total Price(Before Discount)]]-Table13[[#This Row],[Discount Amount]]</f>
        <v>34.01</v>
      </c>
      <c r="M1066" s="6" t="str">
        <f>IF(Table13[[#This Row],[Total Price(After Discount)]]&gt;=5000, "High Order", "Low order")</f>
        <v>Low order</v>
      </c>
      <c r="N1066" s="2">
        <v>42113</v>
      </c>
      <c r="O1066" s="2" t="str">
        <f>TEXT(Table13[[#This Row],[Order Date]],"dddd")</f>
        <v>Sunday</v>
      </c>
      <c r="P1066" s="2" t="str">
        <f>TEXT(Table13[[#This Row],[Order Date]],"mmmm")</f>
        <v>April</v>
      </c>
      <c r="Q1066" s="2" t="str">
        <f>TEXT(Table13[[#This Row],[Order Date]],"yyyy")</f>
        <v>2015</v>
      </c>
      <c r="R1066" s="2" t="str">
        <f>TEXT(Table13[[#This Row],[Order Date]], "mmmm yyyy")</f>
        <v>April 2015</v>
      </c>
      <c r="S1066" s="2">
        <v>42117</v>
      </c>
      <c r="T1066" s="1" t="s">
        <v>98</v>
      </c>
      <c r="U1066" s="1">
        <f>Table13[[#This Row],[Ship Date]]-Table13[[#This Row],[Order Date]]</f>
        <v>4</v>
      </c>
      <c r="V1066" s="1" t="str">
        <f>IF(Table13[[#This Row],[Days to Ship]]&lt;=1, "Fast", IF(Table13[[#This Row],[Days to Ship]]&lt;=3, "Meduim", "High"))</f>
        <v>High</v>
      </c>
      <c r="W1066" s="1">
        <v>75043</v>
      </c>
      <c r="X1066" s="1" t="s">
        <v>32</v>
      </c>
      <c r="Y1066" s="1" t="s">
        <v>727</v>
      </c>
      <c r="Z1066" s="1" t="s">
        <v>112</v>
      </c>
      <c r="AA1066" s="1" t="s">
        <v>2244</v>
      </c>
      <c r="AB1066" s="1" t="s">
        <v>58</v>
      </c>
      <c r="AC1066" s="1" t="s">
        <v>60</v>
      </c>
      <c r="AD1066" s="1" t="s">
        <v>81</v>
      </c>
      <c r="AE1066" s="1" t="s">
        <v>26</v>
      </c>
      <c r="AF1066" s="1"/>
      <c r="AK1066" s="1"/>
    </row>
    <row r="1067" spans="1:37" x14ac:dyDescent="0.35">
      <c r="A1067" s="1">
        <v>1934</v>
      </c>
      <c r="B1067" s="1" t="str">
        <f>VLOOKUP(Table13[[#This Row],[Customer ID]],'Customer Lookup'!A:B,2,)</f>
        <v>Scott Moore</v>
      </c>
      <c r="C1067" s="1">
        <v>86688</v>
      </c>
      <c r="D1067" s="1" t="str">
        <f>_xlfn.XLOOKUP(Table13[[#This Row],[Product Sub-Category]],'Product Lookup'!A:A,'Product Lookup'!B:B)</f>
        <v>Chairs</v>
      </c>
      <c r="E1067" s="1">
        <v>3</v>
      </c>
      <c r="F1067" s="4">
        <v>180.98</v>
      </c>
      <c r="G1067" s="4">
        <f>Table13[[#This Row],[Unit Price]]*Table13[[#This Row],[Quantity ordered]]</f>
        <v>542.93999999999994</v>
      </c>
      <c r="H1067" s="1">
        <v>0.1</v>
      </c>
      <c r="I1067" s="5">
        <v>0.1</v>
      </c>
      <c r="J10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67" s="6">
        <f>Table13[[#This Row],[Total Price(Before Discount)]]*Table13[[#This Row],[Discount]]</f>
        <v>54.293999999999997</v>
      </c>
      <c r="L1067" s="6">
        <f>Table13[[#This Row],[Total Price(Before Discount)]]-Table13[[#This Row],[Discount Amount]]</f>
        <v>488.64599999999996</v>
      </c>
      <c r="M1067" s="6" t="str">
        <f>IF(Table13[[#This Row],[Total Price(After Discount)]]&gt;=5000, "High Order", "Low order")</f>
        <v>Low order</v>
      </c>
      <c r="N1067" s="2">
        <v>42154</v>
      </c>
      <c r="O1067" s="2" t="str">
        <f>TEXT(Table13[[#This Row],[Order Date]],"dddd")</f>
        <v>Saturday</v>
      </c>
      <c r="P1067" s="2" t="str">
        <f>TEXT(Table13[[#This Row],[Order Date]],"mmmm")</f>
        <v>May</v>
      </c>
      <c r="Q1067" s="2" t="str">
        <f>TEXT(Table13[[#This Row],[Order Date]],"yyyy")</f>
        <v>2015</v>
      </c>
      <c r="R1067" s="2" t="str">
        <f>TEXT(Table13[[#This Row],[Order Date]], "mmmm yyyy")</f>
        <v>May 2015</v>
      </c>
      <c r="S1067" s="2">
        <v>42154</v>
      </c>
      <c r="T1067" s="1" t="s">
        <v>98</v>
      </c>
      <c r="U1067" s="1">
        <f>Table13[[#This Row],[Ship Date]]-Table13[[#This Row],[Order Date]]</f>
        <v>0</v>
      </c>
      <c r="V1067" s="1" t="str">
        <f>IF(Table13[[#This Row],[Days to Ship]]&lt;=1, "Fast", IF(Table13[[#This Row],[Days to Ship]]&lt;=3, "Meduim", "High"))</f>
        <v>Fast</v>
      </c>
      <c r="W1067" s="1">
        <v>78626</v>
      </c>
      <c r="X1067" s="1" t="s">
        <v>22</v>
      </c>
      <c r="Y1067" s="1" t="s">
        <v>429</v>
      </c>
      <c r="Z1067" s="1" t="s">
        <v>112</v>
      </c>
      <c r="AA1067" s="1" t="s">
        <v>2244</v>
      </c>
      <c r="AB1067" s="1" t="s">
        <v>34</v>
      </c>
      <c r="AC1067" s="1" t="s">
        <v>35</v>
      </c>
      <c r="AD1067" s="1" t="s">
        <v>42</v>
      </c>
      <c r="AE1067" s="1" t="s">
        <v>36</v>
      </c>
      <c r="AF1067" s="1"/>
      <c r="AK1067" s="1"/>
    </row>
    <row r="1068" spans="1:37" x14ac:dyDescent="0.35">
      <c r="A1068" s="1">
        <v>1935</v>
      </c>
      <c r="B1068" s="1" t="str">
        <f>VLOOKUP(Table13[[#This Row],[Customer ID]],'Customer Lookup'!A:B,2,)</f>
        <v>Diana Coble Hubbard</v>
      </c>
      <c r="C1068" s="1">
        <v>86686</v>
      </c>
      <c r="D1068" s="1" t="str">
        <f>_xlfn.XLOOKUP(Table13[[#This Row],[Product Sub-Category]],'Product Lookup'!A:A,'Product Lookup'!B:B)</f>
        <v>Appliances</v>
      </c>
      <c r="E1068" s="1">
        <v>9</v>
      </c>
      <c r="F1068" s="4">
        <v>42.98</v>
      </c>
      <c r="G1068" s="4">
        <f>Table13[[#This Row],[Unit Price]]*Table13[[#This Row],[Quantity ordered]]</f>
        <v>386.82</v>
      </c>
      <c r="H1068" s="1">
        <v>0.05</v>
      </c>
      <c r="I1068" s="5">
        <v>0.05</v>
      </c>
      <c r="J10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8" s="6">
        <f>Table13[[#This Row],[Total Price(Before Discount)]]*Table13[[#This Row],[Discount]]</f>
        <v>19.341000000000001</v>
      </c>
      <c r="L1068" s="6">
        <f>Table13[[#This Row],[Total Price(Before Discount)]]-Table13[[#This Row],[Discount Amount]]</f>
        <v>367.47899999999998</v>
      </c>
      <c r="M1068" s="6" t="str">
        <f>IF(Table13[[#This Row],[Total Price(After Discount)]]&gt;=5000, "High Order", "Low order")</f>
        <v>Low order</v>
      </c>
      <c r="N1068" s="2">
        <v>42102</v>
      </c>
      <c r="O1068" s="2" t="str">
        <f>TEXT(Table13[[#This Row],[Order Date]],"dddd")</f>
        <v>Wednesday</v>
      </c>
      <c r="P1068" s="2" t="str">
        <f>TEXT(Table13[[#This Row],[Order Date]],"mmmm")</f>
        <v>April</v>
      </c>
      <c r="Q1068" s="2" t="str">
        <f>TEXT(Table13[[#This Row],[Order Date]],"yyyy")</f>
        <v>2015</v>
      </c>
      <c r="R1068" s="2" t="str">
        <f>TEXT(Table13[[#This Row],[Order Date]], "mmmm yyyy")</f>
        <v>April 2015</v>
      </c>
      <c r="S1068" s="2">
        <v>42104</v>
      </c>
      <c r="T1068" s="1" t="s">
        <v>41</v>
      </c>
      <c r="U1068" s="1">
        <f>Table13[[#This Row],[Ship Date]]-Table13[[#This Row],[Order Date]]</f>
        <v>2</v>
      </c>
      <c r="V1068" s="1" t="str">
        <f>IF(Table13[[#This Row],[Days to Ship]]&lt;=1, "Fast", IF(Table13[[#This Row],[Days to Ship]]&lt;=3, "Meduim", "High"))</f>
        <v>Meduim</v>
      </c>
      <c r="W1068" s="1">
        <v>75051</v>
      </c>
      <c r="X1068" s="1" t="s">
        <v>22</v>
      </c>
      <c r="Y1068" s="1" t="s">
        <v>728</v>
      </c>
      <c r="Z1068" s="1" t="s">
        <v>112</v>
      </c>
      <c r="AA1068" s="1" t="s">
        <v>2244</v>
      </c>
      <c r="AB1068" s="1" t="s">
        <v>58</v>
      </c>
      <c r="AC1068" s="1" t="s">
        <v>196</v>
      </c>
      <c r="AD1068" s="1" t="s">
        <v>81</v>
      </c>
      <c r="AE1068" s="1" t="s">
        <v>53</v>
      </c>
      <c r="AF1068" s="1"/>
      <c r="AK1068" s="1"/>
    </row>
    <row r="1069" spans="1:37" x14ac:dyDescent="0.35">
      <c r="A1069" s="1">
        <v>1935</v>
      </c>
      <c r="B1069" s="1" t="str">
        <f>VLOOKUP(Table13[[#This Row],[Customer ID]],'Customer Lookup'!A:B,2,)</f>
        <v>Diana Coble Hubbard</v>
      </c>
      <c r="C1069" s="1">
        <v>86688</v>
      </c>
      <c r="D1069" s="1" t="str">
        <f>_xlfn.XLOOKUP(Table13[[#This Row],[Product Sub-Category]],'Product Lookup'!A:A,'Product Lookup'!B:B)</f>
        <v>Appliances</v>
      </c>
      <c r="E1069" s="1">
        <v>2</v>
      </c>
      <c r="F1069" s="4">
        <v>3.25</v>
      </c>
      <c r="G1069" s="4">
        <f>Table13[[#This Row],[Unit Price]]*Table13[[#This Row],[Quantity ordered]]</f>
        <v>6.5</v>
      </c>
      <c r="H1069" s="1">
        <v>0.05</v>
      </c>
      <c r="I1069" s="5">
        <v>0.05</v>
      </c>
      <c r="J10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9" s="6">
        <f>Table13[[#This Row],[Total Price(Before Discount)]]*Table13[[#This Row],[Discount]]</f>
        <v>0.32500000000000001</v>
      </c>
      <c r="L1069" s="6">
        <f>Table13[[#This Row],[Total Price(Before Discount)]]-Table13[[#This Row],[Discount Amount]]</f>
        <v>6.1749999999999998</v>
      </c>
      <c r="M1069" s="6" t="str">
        <f>IF(Table13[[#This Row],[Total Price(After Discount)]]&gt;=5000, "High Order", "Low order")</f>
        <v>Low order</v>
      </c>
      <c r="N1069" s="2">
        <v>42154</v>
      </c>
      <c r="O1069" s="2" t="str">
        <f>TEXT(Table13[[#This Row],[Order Date]],"dddd")</f>
        <v>Saturday</v>
      </c>
      <c r="P1069" s="2" t="str">
        <f>TEXT(Table13[[#This Row],[Order Date]],"mmmm")</f>
        <v>May</v>
      </c>
      <c r="Q1069" s="2" t="str">
        <f>TEXT(Table13[[#This Row],[Order Date]],"yyyy")</f>
        <v>2015</v>
      </c>
      <c r="R1069" s="2" t="str">
        <f>TEXT(Table13[[#This Row],[Order Date]], "mmmm yyyy")</f>
        <v>May 2015</v>
      </c>
      <c r="S1069" s="2">
        <v>42160</v>
      </c>
      <c r="T1069" s="1" t="s">
        <v>98</v>
      </c>
      <c r="U1069" s="1">
        <f>Table13[[#This Row],[Ship Date]]-Table13[[#This Row],[Order Date]]</f>
        <v>6</v>
      </c>
      <c r="V1069" s="1" t="str">
        <f>IF(Table13[[#This Row],[Days to Ship]]&lt;=1, "Fast", IF(Table13[[#This Row],[Days to Ship]]&lt;=3, "Meduim", "High"))</f>
        <v>High</v>
      </c>
      <c r="W1069" s="1">
        <v>75051</v>
      </c>
      <c r="X1069" s="1" t="s">
        <v>32</v>
      </c>
      <c r="Y1069" s="1" t="s">
        <v>728</v>
      </c>
      <c r="Z1069" s="1" t="s">
        <v>112</v>
      </c>
      <c r="AA1069" s="1" t="s">
        <v>2244</v>
      </c>
      <c r="AB1069" s="1" t="s">
        <v>58</v>
      </c>
      <c r="AC1069" s="1" t="s">
        <v>196</v>
      </c>
      <c r="AD1069" s="1" t="s">
        <v>42</v>
      </c>
      <c r="AE1069" s="1" t="s">
        <v>178</v>
      </c>
      <c r="AF1069" s="1"/>
      <c r="AK1069" s="1"/>
    </row>
    <row r="1070" spans="1:37" x14ac:dyDescent="0.35">
      <c r="A1070" s="1">
        <v>1935</v>
      </c>
      <c r="B1070" s="1" t="str">
        <f>VLOOKUP(Table13[[#This Row],[Customer ID]],'Customer Lookup'!A:B,2,)</f>
        <v>Diana Coble Hubbard</v>
      </c>
      <c r="C1070" s="1">
        <v>86688</v>
      </c>
      <c r="D1070" s="1" t="str">
        <f>_xlfn.XLOOKUP(Table13[[#This Row],[Product Sub-Category]],'Product Lookup'!A:A,'Product Lookup'!B:B)</f>
        <v>Furnishings</v>
      </c>
      <c r="E1070" s="1">
        <v>19</v>
      </c>
      <c r="F1070" s="4">
        <v>110.98</v>
      </c>
      <c r="G1070" s="4">
        <f>Table13[[#This Row],[Unit Price]]*Table13[[#This Row],[Quantity ordered]]</f>
        <v>2108.62</v>
      </c>
      <c r="H1070" s="1">
        <v>0.1</v>
      </c>
      <c r="I1070" s="5">
        <v>0.1</v>
      </c>
      <c r="J10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70" s="6">
        <f>Table13[[#This Row],[Total Price(Before Discount)]]*Table13[[#This Row],[Discount]]</f>
        <v>210.86199999999999</v>
      </c>
      <c r="L1070" s="6">
        <f>Table13[[#This Row],[Total Price(Before Discount)]]-Table13[[#This Row],[Discount Amount]]</f>
        <v>1897.7579999999998</v>
      </c>
      <c r="M1070" s="6" t="str">
        <f>IF(Table13[[#This Row],[Total Price(After Discount)]]&gt;=5000, "High Order", "Low order")</f>
        <v>Low order</v>
      </c>
      <c r="N1070" s="2">
        <v>42154</v>
      </c>
      <c r="O1070" s="2" t="str">
        <f>TEXT(Table13[[#This Row],[Order Date]],"dddd")</f>
        <v>Saturday</v>
      </c>
      <c r="P1070" s="2" t="str">
        <f>TEXT(Table13[[#This Row],[Order Date]],"mmmm")</f>
        <v>May</v>
      </c>
      <c r="Q1070" s="2" t="str">
        <f>TEXT(Table13[[#This Row],[Order Date]],"yyyy")</f>
        <v>2015</v>
      </c>
      <c r="R1070" s="2" t="str">
        <f>TEXT(Table13[[#This Row],[Order Date]], "mmmm yyyy")</f>
        <v>May 2015</v>
      </c>
      <c r="S1070" s="2">
        <v>42159</v>
      </c>
      <c r="T1070" s="1" t="s">
        <v>98</v>
      </c>
      <c r="U1070" s="1">
        <f>Table13[[#This Row],[Ship Date]]-Table13[[#This Row],[Order Date]]</f>
        <v>5</v>
      </c>
      <c r="V1070" s="1" t="str">
        <f>IF(Table13[[#This Row],[Days to Ship]]&lt;=1, "Fast", IF(Table13[[#This Row],[Days to Ship]]&lt;=3, "Meduim", "High"))</f>
        <v>High</v>
      </c>
      <c r="W1070" s="1">
        <v>75051</v>
      </c>
      <c r="X1070" s="1" t="s">
        <v>32</v>
      </c>
      <c r="Y1070" s="1" t="s">
        <v>728</v>
      </c>
      <c r="Z1070" s="1" t="s">
        <v>112</v>
      </c>
      <c r="AA1070" s="1" t="s">
        <v>2244</v>
      </c>
      <c r="AB1070" s="1" t="s">
        <v>34</v>
      </c>
      <c r="AC1070" s="1" t="s">
        <v>52</v>
      </c>
      <c r="AD1070" s="1" t="s">
        <v>42</v>
      </c>
      <c r="AE1070" s="1" t="s">
        <v>75</v>
      </c>
      <c r="AF1070" s="1"/>
      <c r="AK1070" s="1"/>
    </row>
    <row r="1071" spans="1:37" x14ac:dyDescent="0.35">
      <c r="A1071" s="1">
        <v>1935</v>
      </c>
      <c r="B1071" s="1" t="str">
        <f>VLOOKUP(Table13[[#This Row],[Customer ID]],'Customer Lookup'!A:B,2,)</f>
        <v>Diana Coble Hubbard</v>
      </c>
      <c r="C1071" s="1">
        <v>86688</v>
      </c>
      <c r="D1071" s="1" t="str">
        <f>_xlfn.XLOOKUP(Table13[[#This Row],[Product Sub-Category]],'Product Lookup'!A:A,'Product Lookup'!B:B)</f>
        <v>Rubber Bands</v>
      </c>
      <c r="E1071" s="1">
        <v>23</v>
      </c>
      <c r="F1071" s="4">
        <v>3.95</v>
      </c>
      <c r="G1071" s="4">
        <f>Table13[[#This Row],[Unit Price]]*Table13[[#This Row],[Quantity ordered]]</f>
        <v>90.850000000000009</v>
      </c>
      <c r="H1071" s="1">
        <v>0.05</v>
      </c>
      <c r="I1071" s="5">
        <v>0.05</v>
      </c>
      <c r="J10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1" s="6">
        <f>Table13[[#This Row],[Total Price(Before Discount)]]*Table13[[#This Row],[Discount]]</f>
        <v>4.5425000000000004</v>
      </c>
      <c r="L1071" s="6">
        <f>Table13[[#This Row],[Total Price(Before Discount)]]-Table13[[#This Row],[Discount Amount]]</f>
        <v>86.307500000000005</v>
      </c>
      <c r="M1071" s="6" t="str">
        <f>IF(Table13[[#This Row],[Total Price(After Discount)]]&gt;=5000, "High Order", "Low order")</f>
        <v>Low order</v>
      </c>
      <c r="N1071" s="2">
        <v>42154</v>
      </c>
      <c r="O1071" s="2" t="str">
        <f>TEXT(Table13[[#This Row],[Order Date]],"dddd")</f>
        <v>Saturday</v>
      </c>
      <c r="P1071" s="2" t="str">
        <f>TEXT(Table13[[#This Row],[Order Date]],"mmmm")</f>
        <v>May</v>
      </c>
      <c r="Q1071" s="2" t="str">
        <f>TEXT(Table13[[#This Row],[Order Date]],"yyyy")</f>
        <v>2015</v>
      </c>
      <c r="R1071" s="2" t="str">
        <f>TEXT(Table13[[#This Row],[Order Date]], "mmmm yyyy")</f>
        <v>May 2015</v>
      </c>
      <c r="S1071" s="2">
        <v>42162</v>
      </c>
      <c r="T1071" s="1" t="s">
        <v>98</v>
      </c>
      <c r="U1071" s="1">
        <f>Table13[[#This Row],[Ship Date]]-Table13[[#This Row],[Order Date]]</f>
        <v>8</v>
      </c>
      <c r="V1071" s="1" t="str">
        <f>IF(Table13[[#This Row],[Days to Ship]]&lt;=1, "Fast", IF(Table13[[#This Row],[Days to Ship]]&lt;=3, "Meduim", "High"))</f>
        <v>High</v>
      </c>
      <c r="W1071" s="1">
        <v>75051</v>
      </c>
      <c r="X1071" s="1" t="s">
        <v>22</v>
      </c>
      <c r="Y1071" s="1" t="s">
        <v>728</v>
      </c>
      <c r="Z1071" s="1" t="s">
        <v>112</v>
      </c>
      <c r="AA1071" s="1" t="s">
        <v>2244</v>
      </c>
      <c r="AB1071" s="1" t="s">
        <v>58</v>
      </c>
      <c r="AC1071" s="1" t="s">
        <v>60</v>
      </c>
      <c r="AD1071" s="1" t="s">
        <v>42</v>
      </c>
      <c r="AE1071" s="1" t="s">
        <v>26</v>
      </c>
      <c r="AF1071" s="1"/>
      <c r="AK1071" s="1"/>
    </row>
    <row r="1072" spans="1:37" x14ac:dyDescent="0.35">
      <c r="A1072" s="1">
        <v>1938</v>
      </c>
      <c r="B1072" s="1" t="str">
        <f>VLOOKUP(Table13[[#This Row],[Customer ID]],'Customer Lookup'!A:B,2,)</f>
        <v>Franklin Spencer</v>
      </c>
      <c r="C1072" s="1">
        <v>88870</v>
      </c>
      <c r="D1072" s="1" t="str">
        <f>_xlfn.XLOOKUP(Table13[[#This Row],[Product Sub-Category]],'Product Lookup'!A:A,'Product Lookup'!B:B)</f>
        <v>Computer Peripherals</v>
      </c>
      <c r="E1072" s="1">
        <v>4</v>
      </c>
      <c r="F1072" s="4">
        <v>152.47999999999999</v>
      </c>
      <c r="G1072" s="4">
        <f>Table13[[#This Row],[Unit Price]]*Table13[[#This Row],[Quantity ordered]]</f>
        <v>609.91999999999996</v>
      </c>
      <c r="H1072" s="1">
        <v>0.1</v>
      </c>
      <c r="I1072" s="5">
        <v>0.1</v>
      </c>
      <c r="J10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72" s="6">
        <f>Table13[[#This Row],[Total Price(Before Discount)]]*Table13[[#This Row],[Discount]]</f>
        <v>60.991999999999997</v>
      </c>
      <c r="L1072" s="6">
        <f>Table13[[#This Row],[Total Price(Before Discount)]]-Table13[[#This Row],[Discount Amount]]</f>
        <v>548.928</v>
      </c>
      <c r="M1072" s="6" t="str">
        <f>IF(Table13[[#This Row],[Total Price(After Discount)]]&gt;=5000, "High Order", "Low order")</f>
        <v>Low order</v>
      </c>
      <c r="N1072" s="2">
        <v>42085</v>
      </c>
      <c r="O1072" s="2" t="str">
        <f>TEXT(Table13[[#This Row],[Order Date]],"dddd")</f>
        <v>Sunday</v>
      </c>
      <c r="P1072" s="2" t="str">
        <f>TEXT(Table13[[#This Row],[Order Date]],"mmmm")</f>
        <v>March</v>
      </c>
      <c r="Q1072" s="2" t="str">
        <f>TEXT(Table13[[#This Row],[Order Date]],"yyyy")</f>
        <v>2015</v>
      </c>
      <c r="R1072" s="2" t="str">
        <f>TEXT(Table13[[#This Row],[Order Date]], "mmmm yyyy")</f>
        <v>March 2015</v>
      </c>
      <c r="S1072" s="2">
        <v>42086</v>
      </c>
      <c r="T1072" s="1" t="s">
        <v>50</v>
      </c>
      <c r="U1072" s="1">
        <f>Table13[[#This Row],[Ship Date]]-Table13[[#This Row],[Order Date]]</f>
        <v>1</v>
      </c>
      <c r="V1072" s="1" t="str">
        <f>IF(Table13[[#This Row],[Days to Ship]]&lt;=1, "Fast", IF(Table13[[#This Row],[Days to Ship]]&lt;=3, "Meduim", "High"))</f>
        <v>Fast</v>
      </c>
      <c r="W1072" s="1">
        <v>66801</v>
      </c>
      <c r="X1072" s="1" t="s">
        <v>22</v>
      </c>
      <c r="Y1072" s="1" t="s">
        <v>729</v>
      </c>
      <c r="Z1072" s="1" t="s">
        <v>145</v>
      </c>
      <c r="AA1072" s="1" t="s">
        <v>1097</v>
      </c>
      <c r="AB1072" s="1" t="s">
        <v>73</v>
      </c>
      <c r="AC1072" s="1" t="s">
        <v>144</v>
      </c>
      <c r="AD1072" s="1" t="s">
        <v>81</v>
      </c>
      <c r="AE1072" s="1" t="s">
        <v>53</v>
      </c>
      <c r="AF1072" s="1"/>
      <c r="AK1072" s="1"/>
    </row>
    <row r="1073" spans="1:37" x14ac:dyDescent="0.35">
      <c r="A1073" s="1">
        <v>1940</v>
      </c>
      <c r="B1073" s="1" t="str">
        <f>VLOOKUP(Table13[[#This Row],[Customer ID]],'Customer Lookup'!A:B,2,)</f>
        <v>Eileen McDonald</v>
      </c>
      <c r="C1073" s="1">
        <v>88870</v>
      </c>
      <c r="D1073" s="1" t="str">
        <f>_xlfn.XLOOKUP(Table13[[#This Row],[Product Sub-Category]],'Product Lookup'!A:A,'Product Lookup'!B:B)</f>
        <v>Scissors</v>
      </c>
      <c r="E1073" s="1">
        <v>1</v>
      </c>
      <c r="F1073" s="4">
        <v>6.84</v>
      </c>
      <c r="G1073" s="4">
        <f>Table13[[#This Row],[Unit Price]]*Table13[[#This Row],[Quantity ordered]]</f>
        <v>6.84</v>
      </c>
      <c r="H1073" s="1">
        <v>0.05</v>
      </c>
      <c r="I1073" s="5">
        <v>0.05</v>
      </c>
      <c r="J10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3" s="6">
        <f>Table13[[#This Row],[Total Price(Before Discount)]]*Table13[[#This Row],[Discount]]</f>
        <v>0.34200000000000003</v>
      </c>
      <c r="L1073" s="6">
        <f>Table13[[#This Row],[Total Price(Before Discount)]]-Table13[[#This Row],[Discount Amount]]</f>
        <v>6.4980000000000002</v>
      </c>
      <c r="M1073" s="6" t="str">
        <f>IF(Table13[[#This Row],[Total Price(After Discount)]]&gt;=5000, "High Order", "Low order")</f>
        <v>Low order</v>
      </c>
      <c r="N1073" s="2">
        <v>42085</v>
      </c>
      <c r="O1073" s="2" t="str">
        <f>TEXT(Table13[[#This Row],[Order Date]],"dddd")</f>
        <v>Sunday</v>
      </c>
      <c r="P1073" s="2" t="str">
        <f>TEXT(Table13[[#This Row],[Order Date]],"mmmm")</f>
        <v>March</v>
      </c>
      <c r="Q1073" s="2" t="str">
        <f>TEXT(Table13[[#This Row],[Order Date]],"yyyy")</f>
        <v>2015</v>
      </c>
      <c r="R1073" s="2" t="str">
        <f>TEXT(Table13[[#This Row],[Order Date]], "mmmm yyyy")</f>
        <v>March 2015</v>
      </c>
      <c r="S1073" s="2">
        <v>42087</v>
      </c>
      <c r="T1073" s="1" t="s">
        <v>50</v>
      </c>
      <c r="U1073" s="1">
        <f>Table13[[#This Row],[Ship Date]]-Table13[[#This Row],[Order Date]]</f>
        <v>2</v>
      </c>
      <c r="V1073" s="1" t="str">
        <f>IF(Table13[[#This Row],[Days to Ship]]&lt;=1, "Fast", IF(Table13[[#This Row],[Days to Ship]]&lt;=3, "Meduim", "High"))</f>
        <v>Meduim</v>
      </c>
      <c r="W1073" s="1">
        <v>84020</v>
      </c>
      <c r="X1073" s="1" t="s">
        <v>32</v>
      </c>
      <c r="Y1073" s="1" t="s">
        <v>730</v>
      </c>
      <c r="Z1073" s="1" t="s">
        <v>161</v>
      </c>
      <c r="AA1073" s="1" t="s">
        <v>1097</v>
      </c>
      <c r="AB1073" s="1" t="s">
        <v>58</v>
      </c>
      <c r="AC1073" s="1" t="s">
        <v>2239</v>
      </c>
      <c r="AD1073" s="1" t="s">
        <v>81</v>
      </c>
      <c r="AE1073" s="1" t="s">
        <v>44</v>
      </c>
      <c r="AF1073" s="1"/>
      <c r="AK1073" s="1"/>
    </row>
    <row r="1074" spans="1:37" x14ac:dyDescent="0.35">
      <c r="A1074" s="1">
        <v>1940</v>
      </c>
      <c r="B1074" s="1" t="str">
        <f>VLOOKUP(Table13[[#This Row],[Customer ID]],'Customer Lookup'!A:B,2,)</f>
        <v>Eileen McDonald</v>
      </c>
      <c r="C1074" s="1">
        <v>88871</v>
      </c>
      <c r="D1074" s="1" t="str">
        <f>_xlfn.XLOOKUP(Table13[[#This Row],[Product Sub-Category]],'Product Lookup'!A:A,'Product Lookup'!B:B)</f>
        <v>Appliances</v>
      </c>
      <c r="E1074" s="1">
        <v>7</v>
      </c>
      <c r="F1074" s="4">
        <v>78.650000000000006</v>
      </c>
      <c r="G1074" s="4">
        <f>Table13[[#This Row],[Unit Price]]*Table13[[#This Row],[Quantity ordered]]</f>
        <v>550.55000000000007</v>
      </c>
      <c r="H1074" s="1">
        <v>0.05</v>
      </c>
      <c r="I1074" s="5">
        <v>0.05</v>
      </c>
      <c r="J10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4" s="6">
        <f>Table13[[#This Row],[Total Price(Before Discount)]]*Table13[[#This Row],[Discount]]</f>
        <v>27.527500000000003</v>
      </c>
      <c r="L1074" s="6">
        <f>Table13[[#This Row],[Total Price(Before Discount)]]-Table13[[#This Row],[Discount Amount]]</f>
        <v>523.02250000000004</v>
      </c>
      <c r="M1074" s="6" t="str">
        <f>IF(Table13[[#This Row],[Total Price(After Discount)]]&gt;=5000, "High Order", "Low order")</f>
        <v>Low order</v>
      </c>
      <c r="N1074" s="2">
        <v>42113</v>
      </c>
      <c r="O1074" s="2" t="str">
        <f>TEXT(Table13[[#This Row],[Order Date]],"dddd")</f>
        <v>Sunday</v>
      </c>
      <c r="P1074" s="2" t="str">
        <f>TEXT(Table13[[#This Row],[Order Date]],"mmmm")</f>
        <v>April</v>
      </c>
      <c r="Q1074" s="2" t="str">
        <f>TEXT(Table13[[#This Row],[Order Date]],"yyyy")</f>
        <v>2015</v>
      </c>
      <c r="R1074" s="2" t="str">
        <f>TEXT(Table13[[#This Row],[Order Date]], "mmmm yyyy")</f>
        <v>April 2015</v>
      </c>
      <c r="S1074" s="2">
        <v>42120</v>
      </c>
      <c r="T1074" s="1" t="s">
        <v>98</v>
      </c>
      <c r="U1074" s="1">
        <f>Table13[[#This Row],[Ship Date]]-Table13[[#This Row],[Order Date]]</f>
        <v>7</v>
      </c>
      <c r="V1074" s="1" t="str">
        <f>IF(Table13[[#This Row],[Days to Ship]]&lt;=1, "Fast", IF(Table13[[#This Row],[Days to Ship]]&lt;=3, "Meduim", "High"))</f>
        <v>High</v>
      </c>
      <c r="W1074" s="1">
        <v>84020</v>
      </c>
      <c r="X1074" s="1" t="s">
        <v>32</v>
      </c>
      <c r="Y1074" s="1" t="s">
        <v>730</v>
      </c>
      <c r="Z1074" s="1" t="s">
        <v>161</v>
      </c>
      <c r="AA1074" s="1" t="s">
        <v>1097</v>
      </c>
      <c r="AB1074" s="1" t="s">
        <v>58</v>
      </c>
      <c r="AC1074" s="1" t="s">
        <v>196</v>
      </c>
      <c r="AD1074" s="1" t="s">
        <v>81</v>
      </c>
      <c r="AE1074" s="1" t="s">
        <v>75</v>
      </c>
      <c r="AF1074" s="1"/>
      <c r="AK1074" s="1"/>
    </row>
    <row r="1075" spans="1:37" x14ac:dyDescent="0.35">
      <c r="A1075" s="1">
        <v>1940</v>
      </c>
      <c r="B1075" s="1" t="str">
        <f>VLOOKUP(Table13[[#This Row],[Customer ID]],'Customer Lookup'!A:B,2,)</f>
        <v>Eileen McDonald</v>
      </c>
      <c r="C1075" s="1">
        <v>88871</v>
      </c>
      <c r="D1075" s="1" t="str">
        <f>_xlfn.XLOOKUP(Table13[[#This Row],[Product Sub-Category]],'Product Lookup'!A:A,'Product Lookup'!B:B)</f>
        <v>Chairs</v>
      </c>
      <c r="E1075" s="1">
        <v>10</v>
      </c>
      <c r="F1075" s="4">
        <v>122.99</v>
      </c>
      <c r="G1075" s="4">
        <f>Table13[[#This Row],[Unit Price]]*Table13[[#This Row],[Quantity ordered]]</f>
        <v>1229.8999999999999</v>
      </c>
      <c r="H1075" s="1">
        <v>0.1</v>
      </c>
      <c r="I1075" s="5">
        <v>0.1</v>
      </c>
      <c r="J10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75" s="6">
        <f>Table13[[#This Row],[Total Price(Before Discount)]]*Table13[[#This Row],[Discount]]</f>
        <v>122.99</v>
      </c>
      <c r="L1075" s="6">
        <f>Table13[[#This Row],[Total Price(Before Discount)]]-Table13[[#This Row],[Discount Amount]]</f>
        <v>1106.9099999999999</v>
      </c>
      <c r="M1075" s="6" t="str">
        <f>IF(Table13[[#This Row],[Total Price(After Discount)]]&gt;=5000, "High Order", "Low order")</f>
        <v>Low order</v>
      </c>
      <c r="N1075" s="2">
        <v>42113</v>
      </c>
      <c r="O1075" s="2" t="str">
        <f>TEXT(Table13[[#This Row],[Order Date]],"dddd")</f>
        <v>Sunday</v>
      </c>
      <c r="P1075" s="2" t="str">
        <f>TEXT(Table13[[#This Row],[Order Date]],"mmmm")</f>
        <v>April</v>
      </c>
      <c r="Q1075" s="2" t="str">
        <f>TEXT(Table13[[#This Row],[Order Date]],"yyyy")</f>
        <v>2015</v>
      </c>
      <c r="R1075" s="2" t="str">
        <f>TEXT(Table13[[#This Row],[Order Date]], "mmmm yyyy")</f>
        <v>April 2015</v>
      </c>
      <c r="S1075" s="2">
        <v>42118</v>
      </c>
      <c r="T1075" s="1" t="s">
        <v>98</v>
      </c>
      <c r="U1075" s="1">
        <f>Table13[[#This Row],[Ship Date]]-Table13[[#This Row],[Order Date]]</f>
        <v>5</v>
      </c>
      <c r="V1075" s="1" t="str">
        <f>IF(Table13[[#This Row],[Days to Ship]]&lt;=1, "Fast", IF(Table13[[#This Row],[Days to Ship]]&lt;=3, "Meduim", "High"))</f>
        <v>High</v>
      </c>
      <c r="W1075" s="1">
        <v>84020</v>
      </c>
      <c r="X1075" s="1" t="s">
        <v>22</v>
      </c>
      <c r="Y1075" s="1" t="s">
        <v>730</v>
      </c>
      <c r="Z1075" s="1" t="s">
        <v>161</v>
      </c>
      <c r="AA1075" s="1" t="s">
        <v>2243</v>
      </c>
      <c r="AB1075" s="1" t="s">
        <v>34</v>
      </c>
      <c r="AC1075" s="1" t="s">
        <v>35</v>
      </c>
      <c r="AD1075" s="1" t="s">
        <v>81</v>
      </c>
      <c r="AE1075" s="1" t="s">
        <v>36</v>
      </c>
      <c r="AF1075" s="1"/>
      <c r="AK1075" s="1"/>
    </row>
    <row r="1076" spans="1:37" x14ac:dyDescent="0.35">
      <c r="A1076" s="1">
        <v>1946</v>
      </c>
      <c r="B1076" s="1" t="str">
        <f>VLOOKUP(Table13[[#This Row],[Customer ID]],'Customer Lookup'!A:B,2,)</f>
        <v>Teresa Wallace</v>
      </c>
      <c r="C1076" s="1">
        <v>86331</v>
      </c>
      <c r="D1076" s="1" t="str">
        <f>_xlfn.XLOOKUP(Table13[[#This Row],[Product Sub-Category]],'Product Lookup'!A:A,'Product Lookup'!B:B)</f>
        <v>Furnishings</v>
      </c>
      <c r="E1076" s="1">
        <v>12</v>
      </c>
      <c r="F1076" s="4">
        <v>90.98</v>
      </c>
      <c r="G1076" s="4">
        <f>Table13[[#This Row],[Unit Price]]*Table13[[#This Row],[Quantity ordered]]</f>
        <v>1091.76</v>
      </c>
      <c r="H1076" s="1">
        <v>0.05</v>
      </c>
      <c r="I1076" s="5">
        <v>0.05</v>
      </c>
      <c r="J10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6" s="6">
        <f>Table13[[#This Row],[Total Price(Before Discount)]]*Table13[[#This Row],[Discount]]</f>
        <v>54.588000000000001</v>
      </c>
      <c r="L1076" s="6">
        <f>Table13[[#This Row],[Total Price(Before Discount)]]-Table13[[#This Row],[Discount Amount]]</f>
        <v>1037.172</v>
      </c>
      <c r="M1076" s="6" t="str">
        <f>IF(Table13[[#This Row],[Total Price(After Discount)]]&gt;=5000, "High Order", "Low order")</f>
        <v>Low order</v>
      </c>
      <c r="N1076" s="2">
        <v>42030</v>
      </c>
      <c r="O1076" s="2" t="str">
        <f>TEXT(Table13[[#This Row],[Order Date]],"dddd")</f>
        <v>Monday</v>
      </c>
      <c r="P1076" s="2" t="str">
        <f>TEXT(Table13[[#This Row],[Order Date]],"mmmm")</f>
        <v>January</v>
      </c>
      <c r="Q1076" s="2" t="str">
        <f>TEXT(Table13[[#This Row],[Order Date]],"yyyy")</f>
        <v>2015</v>
      </c>
      <c r="R1076" s="2" t="str">
        <f>TEXT(Table13[[#This Row],[Order Date]], "mmmm yyyy")</f>
        <v>January 2015</v>
      </c>
      <c r="S1076" s="2">
        <v>42032</v>
      </c>
      <c r="T1076" s="1" t="s">
        <v>50</v>
      </c>
      <c r="U1076" s="1">
        <f>Table13[[#This Row],[Ship Date]]-Table13[[#This Row],[Order Date]]</f>
        <v>2</v>
      </c>
      <c r="V1076" s="1" t="str">
        <f>IF(Table13[[#This Row],[Days to Ship]]&lt;=1, "Fast", IF(Table13[[#This Row],[Days to Ship]]&lt;=3, "Meduim", "High"))</f>
        <v>Meduim</v>
      </c>
      <c r="W1076" s="1">
        <v>15228</v>
      </c>
      <c r="X1076" s="1" t="s">
        <v>32</v>
      </c>
      <c r="Y1076" s="1" t="s">
        <v>731</v>
      </c>
      <c r="Z1076" s="1" t="s">
        <v>174</v>
      </c>
      <c r="AA1076" s="1" t="s">
        <v>2243</v>
      </c>
      <c r="AB1076" s="1" t="s">
        <v>34</v>
      </c>
      <c r="AC1076" s="1" t="s">
        <v>52</v>
      </c>
      <c r="AD1076" s="1" t="s">
        <v>104</v>
      </c>
      <c r="AE1076" s="1" t="s">
        <v>75</v>
      </c>
      <c r="AF1076" s="1"/>
      <c r="AK1076" s="1"/>
    </row>
    <row r="1077" spans="1:37" x14ac:dyDescent="0.35">
      <c r="A1077" s="1">
        <v>1946</v>
      </c>
      <c r="B1077" s="1" t="str">
        <f>VLOOKUP(Table13[[#This Row],[Customer ID]],'Customer Lookup'!A:B,2,)</f>
        <v>Teresa Wallace</v>
      </c>
      <c r="C1077" s="1">
        <v>86331</v>
      </c>
      <c r="D1077" s="1" t="str">
        <f>_xlfn.XLOOKUP(Table13[[#This Row],[Product Sub-Category]],'Product Lookup'!A:A,'Product Lookup'!B:B)</f>
        <v>Paper</v>
      </c>
      <c r="E1077" s="1">
        <v>3</v>
      </c>
      <c r="F1077" s="4">
        <v>5.98</v>
      </c>
      <c r="G1077" s="4">
        <f>Table13[[#This Row],[Unit Price]]*Table13[[#This Row],[Quantity ordered]]</f>
        <v>17.940000000000001</v>
      </c>
      <c r="H1077" s="1">
        <v>0.05</v>
      </c>
      <c r="I1077" s="5">
        <v>0.05</v>
      </c>
      <c r="J10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7" s="6">
        <f>Table13[[#This Row],[Total Price(Before Discount)]]*Table13[[#This Row],[Discount]]</f>
        <v>0.89700000000000013</v>
      </c>
      <c r="L1077" s="6">
        <f>Table13[[#This Row],[Total Price(Before Discount)]]-Table13[[#This Row],[Discount Amount]]</f>
        <v>17.043000000000003</v>
      </c>
      <c r="M1077" s="6" t="str">
        <f>IF(Table13[[#This Row],[Total Price(After Discount)]]&gt;=5000, "High Order", "Low order")</f>
        <v>Low order</v>
      </c>
      <c r="N1077" s="2">
        <v>42030</v>
      </c>
      <c r="O1077" s="2" t="str">
        <f>TEXT(Table13[[#This Row],[Order Date]],"dddd")</f>
        <v>Monday</v>
      </c>
      <c r="P1077" s="2" t="str">
        <f>TEXT(Table13[[#This Row],[Order Date]],"mmmm")</f>
        <v>January</v>
      </c>
      <c r="Q1077" s="2" t="str">
        <f>TEXT(Table13[[#This Row],[Order Date]],"yyyy")</f>
        <v>2015</v>
      </c>
      <c r="R1077" s="2" t="str">
        <f>TEXT(Table13[[#This Row],[Order Date]], "mmmm yyyy")</f>
        <v>January 2015</v>
      </c>
      <c r="S1077" s="2">
        <v>42032</v>
      </c>
      <c r="T1077" s="1" t="s">
        <v>50</v>
      </c>
      <c r="U1077" s="1">
        <f>Table13[[#This Row],[Ship Date]]-Table13[[#This Row],[Order Date]]</f>
        <v>2</v>
      </c>
      <c r="V1077" s="1" t="str">
        <f>IF(Table13[[#This Row],[Days to Ship]]&lt;=1, "Fast", IF(Table13[[#This Row],[Days to Ship]]&lt;=3, "Meduim", "High"))</f>
        <v>Meduim</v>
      </c>
      <c r="W1077" s="1">
        <v>15228</v>
      </c>
      <c r="X1077" s="1" t="s">
        <v>32</v>
      </c>
      <c r="Y1077" s="1" t="s">
        <v>731</v>
      </c>
      <c r="Z1077" s="1" t="s">
        <v>174</v>
      </c>
      <c r="AA1077" s="1" t="s">
        <v>1097</v>
      </c>
      <c r="AB1077" s="1" t="s">
        <v>58</v>
      </c>
      <c r="AC1077" s="1" t="s">
        <v>83</v>
      </c>
      <c r="AD1077" s="1" t="s">
        <v>104</v>
      </c>
      <c r="AE1077" s="1" t="s">
        <v>53</v>
      </c>
      <c r="AF1077" s="1"/>
      <c r="AK1077" s="1"/>
    </row>
    <row r="1078" spans="1:37" x14ac:dyDescent="0.35">
      <c r="A1078" s="1">
        <v>1949</v>
      </c>
      <c r="B1078" s="1" t="str">
        <f>VLOOKUP(Table13[[#This Row],[Customer ID]],'Customer Lookup'!A:B,2,)</f>
        <v>Dana Waller</v>
      </c>
      <c r="C1078" s="1">
        <v>90415</v>
      </c>
      <c r="D1078" s="1" t="str">
        <f>_xlfn.XLOOKUP(Table13[[#This Row],[Product Sub-Category]],'Product Lookup'!A:A,'Product Lookup'!B:B)</f>
        <v>Tables</v>
      </c>
      <c r="E1078" s="1">
        <v>12</v>
      </c>
      <c r="F1078" s="4">
        <v>424.21</v>
      </c>
      <c r="G1078" s="4">
        <f>Table13[[#This Row],[Unit Price]]*Table13[[#This Row],[Quantity ordered]]</f>
        <v>5090.5199999999995</v>
      </c>
      <c r="H1078" s="1">
        <v>0.1</v>
      </c>
      <c r="I1078" s="5">
        <v>0.1</v>
      </c>
      <c r="J10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78" s="6">
        <f>Table13[[#This Row],[Total Price(Before Discount)]]*Table13[[#This Row],[Discount]]</f>
        <v>509.05199999999996</v>
      </c>
      <c r="L1078" s="6">
        <f>Table13[[#This Row],[Total Price(Before Discount)]]-Table13[[#This Row],[Discount Amount]]</f>
        <v>4581.4679999999998</v>
      </c>
      <c r="M1078" s="6" t="str">
        <f>IF(Table13[[#This Row],[Total Price(After Discount)]]&gt;=5000, "High Order", "Low order")</f>
        <v>Low order</v>
      </c>
      <c r="N1078" s="2">
        <v>42036</v>
      </c>
      <c r="O1078" s="2" t="str">
        <f>TEXT(Table13[[#This Row],[Order Date]],"dddd")</f>
        <v>Sunday</v>
      </c>
      <c r="P1078" s="2" t="str">
        <f>TEXT(Table13[[#This Row],[Order Date]],"mmmm")</f>
        <v>February</v>
      </c>
      <c r="Q1078" s="2" t="str">
        <f>TEXT(Table13[[#This Row],[Order Date]],"yyyy")</f>
        <v>2015</v>
      </c>
      <c r="R1078" s="2" t="str">
        <f>TEXT(Table13[[#This Row],[Order Date]], "mmmm yyyy")</f>
        <v>February 2015</v>
      </c>
      <c r="S1078" s="2">
        <v>42040</v>
      </c>
      <c r="T1078" s="1" t="s">
        <v>98</v>
      </c>
      <c r="U1078" s="1">
        <f>Table13[[#This Row],[Ship Date]]-Table13[[#This Row],[Order Date]]</f>
        <v>4</v>
      </c>
      <c r="V1078" s="1" t="str">
        <f>IF(Table13[[#This Row],[Days to Ship]]&lt;=1, "Fast", IF(Table13[[#This Row],[Days to Ship]]&lt;=3, "Meduim", "High"))</f>
        <v>High</v>
      </c>
      <c r="W1078" s="1">
        <v>59715</v>
      </c>
      <c r="X1078" s="1" t="s">
        <v>22</v>
      </c>
      <c r="Y1078" s="1" t="s">
        <v>732</v>
      </c>
      <c r="Z1078" s="1" t="s">
        <v>69</v>
      </c>
      <c r="AA1078" s="1" t="s">
        <v>1097</v>
      </c>
      <c r="AB1078" s="1" t="s">
        <v>34</v>
      </c>
      <c r="AC1078" s="1" t="s">
        <v>123</v>
      </c>
      <c r="AD1078" s="1" t="s">
        <v>51</v>
      </c>
      <c r="AE1078" s="1" t="s">
        <v>108</v>
      </c>
      <c r="AF1078" s="1"/>
      <c r="AK1078" s="1"/>
    </row>
    <row r="1079" spans="1:37" x14ac:dyDescent="0.35">
      <c r="A1079" s="1">
        <v>1950</v>
      </c>
      <c r="B1079" s="1" t="str">
        <f>VLOOKUP(Table13[[#This Row],[Customer ID]],'Customer Lookup'!A:B,2,)</f>
        <v>Leslie Shannon</v>
      </c>
      <c r="C1079" s="1">
        <v>90414</v>
      </c>
      <c r="D1079" s="1" t="str">
        <f>_xlfn.XLOOKUP(Table13[[#This Row],[Product Sub-Category]],'Product Lookup'!A:A,'Product Lookup'!B:B)</f>
        <v>Paper</v>
      </c>
      <c r="E1079" s="1">
        <v>7</v>
      </c>
      <c r="F1079" s="4">
        <v>6.68</v>
      </c>
      <c r="G1079" s="4">
        <f>Table13[[#This Row],[Unit Price]]*Table13[[#This Row],[Quantity ordered]]</f>
        <v>46.76</v>
      </c>
      <c r="H1079" s="1">
        <v>0.05</v>
      </c>
      <c r="I1079" s="5">
        <v>0.05</v>
      </c>
      <c r="J10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9" s="6">
        <f>Table13[[#This Row],[Total Price(Before Discount)]]*Table13[[#This Row],[Discount]]</f>
        <v>2.3380000000000001</v>
      </c>
      <c r="L1079" s="6">
        <f>Table13[[#This Row],[Total Price(Before Discount)]]-Table13[[#This Row],[Discount Amount]]</f>
        <v>44.421999999999997</v>
      </c>
      <c r="M1079" s="6" t="str">
        <f>IF(Table13[[#This Row],[Total Price(After Discount)]]&gt;=5000, "High Order", "Low order")</f>
        <v>Low order</v>
      </c>
      <c r="N1079" s="2">
        <v>42010</v>
      </c>
      <c r="O1079" s="2" t="str">
        <f>TEXT(Table13[[#This Row],[Order Date]],"dddd")</f>
        <v>Tuesday</v>
      </c>
      <c r="P1079" s="2" t="str">
        <f>TEXT(Table13[[#This Row],[Order Date]],"mmmm")</f>
        <v>January</v>
      </c>
      <c r="Q1079" s="2" t="str">
        <f>TEXT(Table13[[#This Row],[Order Date]],"yyyy")</f>
        <v>2015</v>
      </c>
      <c r="R1079" s="2" t="str">
        <f>TEXT(Table13[[#This Row],[Order Date]], "mmmm yyyy")</f>
        <v>January 2015</v>
      </c>
      <c r="S1079" s="2">
        <v>42012</v>
      </c>
      <c r="T1079" s="1" t="s">
        <v>31</v>
      </c>
      <c r="U1079" s="1">
        <f>Table13[[#This Row],[Ship Date]]-Table13[[#This Row],[Order Date]]</f>
        <v>2</v>
      </c>
      <c r="V1079" s="1" t="str">
        <f>IF(Table13[[#This Row],[Days to Ship]]&lt;=1, "Fast", IF(Table13[[#This Row],[Days to Ship]]&lt;=3, "Meduim", "High"))</f>
        <v>Meduim</v>
      </c>
      <c r="W1079" s="1">
        <v>59750</v>
      </c>
      <c r="X1079" s="1" t="s">
        <v>32</v>
      </c>
      <c r="Y1079" s="1" t="s">
        <v>733</v>
      </c>
      <c r="Z1079" s="1" t="s">
        <v>69</v>
      </c>
      <c r="AA1079" s="1" t="s">
        <v>1097</v>
      </c>
      <c r="AB1079" s="1" t="s">
        <v>58</v>
      </c>
      <c r="AC1079" s="1" t="s">
        <v>83</v>
      </c>
      <c r="AD1079" s="1" t="s">
        <v>51</v>
      </c>
      <c r="AE1079" s="1" t="s">
        <v>53</v>
      </c>
      <c r="AF1079" s="1"/>
      <c r="AK1079" s="1"/>
    </row>
    <row r="1080" spans="1:37" x14ac:dyDescent="0.35">
      <c r="A1080" s="1">
        <v>1956</v>
      </c>
      <c r="B1080" s="1" t="str">
        <f>VLOOKUP(Table13[[#This Row],[Customer ID]],'Customer Lookup'!A:B,2,)</f>
        <v>Justin Frank</v>
      </c>
      <c r="C1080" s="1">
        <v>89820</v>
      </c>
      <c r="D1080" s="1" t="str">
        <f>_xlfn.XLOOKUP(Table13[[#This Row],[Product Sub-Category]],'Product Lookup'!A:A,'Product Lookup'!B:B)</f>
        <v>Computer Peripherals</v>
      </c>
      <c r="E1080" s="1">
        <v>19</v>
      </c>
      <c r="F1080" s="4">
        <v>40.98</v>
      </c>
      <c r="G1080" s="4">
        <f>Table13[[#This Row],[Unit Price]]*Table13[[#This Row],[Quantity ordered]]</f>
        <v>778.61999999999989</v>
      </c>
      <c r="H1080" s="1">
        <v>0.05</v>
      </c>
      <c r="I1080" s="5">
        <v>0.05</v>
      </c>
      <c r="J10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0" s="6">
        <f>Table13[[#This Row],[Total Price(Before Discount)]]*Table13[[#This Row],[Discount]]</f>
        <v>38.930999999999997</v>
      </c>
      <c r="L1080" s="6">
        <f>Table13[[#This Row],[Total Price(Before Discount)]]-Table13[[#This Row],[Discount Amount]]</f>
        <v>739.68899999999985</v>
      </c>
      <c r="M1080" s="6" t="str">
        <f>IF(Table13[[#This Row],[Total Price(After Discount)]]&gt;=5000, "High Order", "Low order")</f>
        <v>Low order</v>
      </c>
      <c r="N1080" s="2">
        <v>42174</v>
      </c>
      <c r="O1080" s="2" t="str">
        <f>TEXT(Table13[[#This Row],[Order Date]],"dddd")</f>
        <v>Friday</v>
      </c>
      <c r="P1080" s="2" t="str">
        <f>TEXT(Table13[[#This Row],[Order Date]],"mmmm")</f>
        <v>June</v>
      </c>
      <c r="Q1080" s="2" t="str">
        <f>TEXT(Table13[[#This Row],[Order Date]],"yyyy")</f>
        <v>2015</v>
      </c>
      <c r="R1080" s="2" t="str">
        <f>TEXT(Table13[[#This Row],[Order Date]], "mmmm yyyy")</f>
        <v>June 2015</v>
      </c>
      <c r="S1080" s="2">
        <v>42176</v>
      </c>
      <c r="T1080" s="1" t="s">
        <v>21</v>
      </c>
      <c r="U1080" s="1">
        <f>Table13[[#This Row],[Ship Date]]-Table13[[#This Row],[Order Date]]</f>
        <v>2</v>
      </c>
      <c r="V1080" s="1" t="str">
        <f>IF(Table13[[#This Row],[Days to Ship]]&lt;=1, "Fast", IF(Table13[[#This Row],[Days to Ship]]&lt;=3, "Meduim", "High"))</f>
        <v>Meduim</v>
      </c>
      <c r="W1080" s="1">
        <v>80027</v>
      </c>
      <c r="X1080" s="1" t="s">
        <v>32</v>
      </c>
      <c r="Y1080" s="1" t="s">
        <v>231</v>
      </c>
      <c r="Z1080" s="1" t="s">
        <v>194</v>
      </c>
      <c r="AA1080" s="1" t="s">
        <v>2244</v>
      </c>
      <c r="AB1080" s="1" t="s">
        <v>73</v>
      </c>
      <c r="AC1080" s="1" t="s">
        <v>144</v>
      </c>
      <c r="AD1080" s="1" t="s">
        <v>104</v>
      </c>
      <c r="AE1080" s="1" t="s">
        <v>53</v>
      </c>
      <c r="AF1080" s="1"/>
      <c r="AK1080" s="1"/>
    </row>
    <row r="1081" spans="1:37" x14ac:dyDescent="0.35">
      <c r="A1081" s="1">
        <v>1957</v>
      </c>
      <c r="B1081" s="1" t="str">
        <f>VLOOKUP(Table13[[#This Row],[Customer ID]],'Customer Lookup'!A:B,2,)</f>
        <v>Ted Crowder</v>
      </c>
      <c r="C1081" s="1">
        <v>89818</v>
      </c>
      <c r="D1081" s="1" t="str">
        <f>_xlfn.XLOOKUP(Table13[[#This Row],[Product Sub-Category]],'Product Lookup'!A:A,'Product Lookup'!B:B)</f>
        <v>Computer Peripherals</v>
      </c>
      <c r="E1081" s="1">
        <v>1</v>
      </c>
      <c r="F1081" s="4">
        <v>77.510000000000005</v>
      </c>
      <c r="G1081" s="4">
        <f>Table13[[#This Row],[Unit Price]]*Table13[[#This Row],[Quantity ordered]]</f>
        <v>77.510000000000005</v>
      </c>
      <c r="H1081" s="1">
        <v>0.05</v>
      </c>
      <c r="I1081" s="5">
        <v>0.05</v>
      </c>
      <c r="J10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1" s="6">
        <f>Table13[[#This Row],[Total Price(Before Discount)]]*Table13[[#This Row],[Discount]]</f>
        <v>3.8755000000000006</v>
      </c>
      <c r="L1081" s="6">
        <f>Table13[[#This Row],[Total Price(Before Discount)]]-Table13[[#This Row],[Discount Amount]]</f>
        <v>73.634500000000003</v>
      </c>
      <c r="M1081" s="6" t="str">
        <f>IF(Table13[[#This Row],[Total Price(After Discount)]]&gt;=5000, "High Order", "Low order")</f>
        <v>Low order</v>
      </c>
      <c r="N1081" s="2">
        <v>42101</v>
      </c>
      <c r="O1081" s="2" t="str">
        <f>TEXT(Table13[[#This Row],[Order Date]],"dddd")</f>
        <v>Tuesday</v>
      </c>
      <c r="P1081" s="2" t="str">
        <f>TEXT(Table13[[#This Row],[Order Date]],"mmmm")</f>
        <v>April</v>
      </c>
      <c r="Q1081" s="2" t="str">
        <f>TEXT(Table13[[#This Row],[Order Date]],"yyyy")</f>
        <v>2015</v>
      </c>
      <c r="R1081" s="2" t="str">
        <f>TEXT(Table13[[#This Row],[Order Date]], "mmmm yyyy")</f>
        <v>April 2015</v>
      </c>
      <c r="S1081" s="2">
        <v>42103</v>
      </c>
      <c r="T1081" s="1" t="s">
        <v>21</v>
      </c>
      <c r="U1081" s="1">
        <f>Table13[[#This Row],[Ship Date]]-Table13[[#This Row],[Order Date]]</f>
        <v>2</v>
      </c>
      <c r="V1081" s="1" t="str">
        <f>IF(Table13[[#This Row],[Days to Ship]]&lt;=1, "Fast", IF(Table13[[#This Row],[Days to Ship]]&lt;=3, "Meduim", "High"))</f>
        <v>Meduim</v>
      </c>
      <c r="W1081" s="1">
        <v>63130</v>
      </c>
      <c r="X1081" s="1" t="s">
        <v>32</v>
      </c>
      <c r="Y1081" s="1" t="s">
        <v>626</v>
      </c>
      <c r="Z1081" s="1" t="s">
        <v>306</v>
      </c>
      <c r="AA1081" s="1" t="s">
        <v>1097</v>
      </c>
      <c r="AB1081" s="1" t="s">
        <v>73</v>
      </c>
      <c r="AC1081" s="1" t="s">
        <v>144</v>
      </c>
      <c r="AD1081" s="1" t="s">
        <v>104</v>
      </c>
      <c r="AE1081" s="1" t="s">
        <v>53</v>
      </c>
      <c r="AF1081" s="1"/>
      <c r="AK1081" s="1"/>
    </row>
    <row r="1082" spans="1:37" x14ac:dyDescent="0.35">
      <c r="A1082" s="1">
        <v>1958</v>
      </c>
      <c r="B1082" s="1" t="str">
        <f>VLOOKUP(Table13[[#This Row],[Customer ID]],'Customer Lookup'!A:B,2,)</f>
        <v>Vickie Martinez</v>
      </c>
      <c r="C1082" s="1">
        <v>89819</v>
      </c>
      <c r="D1082" s="1" t="str">
        <f>_xlfn.XLOOKUP(Table13[[#This Row],[Product Sub-Category]],'Product Lookup'!A:A,'Product Lookup'!B:B)</f>
        <v>Computer Peripherals</v>
      </c>
      <c r="E1082" s="1">
        <v>7</v>
      </c>
      <c r="F1082" s="4">
        <v>30.98</v>
      </c>
      <c r="G1082" s="4">
        <f>Table13[[#This Row],[Unit Price]]*Table13[[#This Row],[Quantity ordered]]</f>
        <v>216.86</v>
      </c>
      <c r="H1082" s="1">
        <v>0.05</v>
      </c>
      <c r="I1082" s="5">
        <v>0.05</v>
      </c>
      <c r="J10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2" s="6">
        <f>Table13[[#This Row],[Total Price(Before Discount)]]*Table13[[#This Row],[Discount]]</f>
        <v>10.843000000000002</v>
      </c>
      <c r="L1082" s="6">
        <f>Table13[[#This Row],[Total Price(Before Discount)]]-Table13[[#This Row],[Discount Amount]]</f>
        <v>206.01700000000002</v>
      </c>
      <c r="M1082" s="6" t="str">
        <f>IF(Table13[[#This Row],[Total Price(After Discount)]]&gt;=5000, "High Order", "Low order")</f>
        <v>Low order</v>
      </c>
      <c r="N1082" s="2">
        <v>42173</v>
      </c>
      <c r="O1082" s="2" t="str">
        <f>TEXT(Table13[[#This Row],[Order Date]],"dddd")</f>
        <v>Thursday</v>
      </c>
      <c r="P1082" s="2" t="str">
        <f>TEXT(Table13[[#This Row],[Order Date]],"mmmm")</f>
        <v>June</v>
      </c>
      <c r="Q1082" s="2" t="str">
        <f>TEXT(Table13[[#This Row],[Order Date]],"yyyy")</f>
        <v>2015</v>
      </c>
      <c r="R1082" s="2" t="str">
        <f>TEXT(Table13[[#This Row],[Order Date]], "mmmm yyyy")</f>
        <v>June 2015</v>
      </c>
      <c r="S1082" s="2">
        <v>42177</v>
      </c>
      <c r="T1082" s="1" t="s">
        <v>98</v>
      </c>
      <c r="U1082" s="1">
        <f>Table13[[#This Row],[Ship Date]]-Table13[[#This Row],[Order Date]]</f>
        <v>4</v>
      </c>
      <c r="V1082" s="1" t="str">
        <f>IF(Table13[[#This Row],[Days to Ship]]&lt;=1, "Fast", IF(Table13[[#This Row],[Days to Ship]]&lt;=3, "Meduim", "High"))</f>
        <v>High</v>
      </c>
      <c r="W1082" s="1">
        <v>97068</v>
      </c>
      <c r="X1082" s="1" t="s">
        <v>22</v>
      </c>
      <c r="Y1082" s="1" t="s">
        <v>436</v>
      </c>
      <c r="Z1082" s="1" t="s">
        <v>90</v>
      </c>
      <c r="AA1082" s="1" t="s">
        <v>2245</v>
      </c>
      <c r="AB1082" s="1" t="s">
        <v>73</v>
      </c>
      <c r="AC1082" s="1" t="s">
        <v>144</v>
      </c>
      <c r="AD1082" s="1" t="s">
        <v>104</v>
      </c>
      <c r="AE1082" s="1" t="s">
        <v>53</v>
      </c>
      <c r="AF1082" s="1"/>
      <c r="AK1082" s="1"/>
    </row>
    <row r="1083" spans="1:37" x14ac:dyDescent="0.35">
      <c r="A1083" s="1">
        <v>1959</v>
      </c>
      <c r="B1083" s="1" t="str">
        <f>VLOOKUP(Table13[[#This Row],[Customer ID]],'Customer Lookup'!A:B,2,)</f>
        <v>Bonnie Matthews Rowland</v>
      </c>
      <c r="C1083" s="1">
        <v>28225</v>
      </c>
      <c r="D1083" s="1" t="str">
        <f>_xlfn.XLOOKUP(Table13[[#This Row],[Product Sub-Category]],'Product Lookup'!A:A,'Product Lookup'!B:B)</f>
        <v>Furnishings</v>
      </c>
      <c r="E1083" s="1">
        <v>9</v>
      </c>
      <c r="F1083" s="4">
        <v>20.28</v>
      </c>
      <c r="G1083" s="4">
        <f>Table13[[#This Row],[Unit Price]]*Table13[[#This Row],[Quantity ordered]]</f>
        <v>182.52</v>
      </c>
      <c r="H1083" s="1">
        <v>0.05</v>
      </c>
      <c r="I1083" s="5">
        <v>0.05</v>
      </c>
      <c r="J10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3" s="6">
        <f>Table13[[#This Row],[Total Price(Before Discount)]]*Table13[[#This Row],[Discount]]</f>
        <v>9.1260000000000012</v>
      </c>
      <c r="L1083" s="6">
        <f>Table13[[#This Row],[Total Price(Before Discount)]]-Table13[[#This Row],[Discount Amount]]</f>
        <v>173.39400000000001</v>
      </c>
      <c r="M1083" s="6" t="str">
        <f>IF(Table13[[#This Row],[Total Price(After Discount)]]&gt;=5000, "High Order", "Low order")</f>
        <v>Low order</v>
      </c>
      <c r="N1083" s="2">
        <v>42026</v>
      </c>
      <c r="O1083" s="2" t="str">
        <f>TEXT(Table13[[#This Row],[Order Date]],"dddd")</f>
        <v>Thursday</v>
      </c>
      <c r="P1083" s="2" t="str">
        <f>TEXT(Table13[[#This Row],[Order Date]],"mmmm")</f>
        <v>January</v>
      </c>
      <c r="Q1083" s="2" t="str">
        <f>TEXT(Table13[[#This Row],[Order Date]],"yyyy")</f>
        <v>2015</v>
      </c>
      <c r="R1083" s="2" t="str">
        <f>TEXT(Table13[[#This Row],[Order Date]], "mmmm yyyy")</f>
        <v>January 2015</v>
      </c>
      <c r="S1083" s="2">
        <v>42026</v>
      </c>
      <c r="T1083" s="1" t="s">
        <v>41</v>
      </c>
      <c r="U1083" s="1">
        <f>Table13[[#This Row],[Ship Date]]-Table13[[#This Row],[Order Date]]</f>
        <v>0</v>
      </c>
      <c r="V1083" s="1" t="str">
        <f>IF(Table13[[#This Row],[Days to Ship]]&lt;=1, "Fast", IF(Table13[[#This Row],[Days to Ship]]&lt;=3, "Meduim", "High"))</f>
        <v>Fast</v>
      </c>
      <c r="W1083" s="1">
        <v>33916</v>
      </c>
      <c r="X1083" s="1" t="s">
        <v>32</v>
      </c>
      <c r="Y1083" s="1" t="s">
        <v>283</v>
      </c>
      <c r="Z1083" s="1" t="s">
        <v>242</v>
      </c>
      <c r="AA1083" s="1" t="s">
        <v>2245</v>
      </c>
      <c r="AB1083" s="1" t="s">
        <v>34</v>
      </c>
      <c r="AC1083" s="1" t="s">
        <v>52</v>
      </c>
      <c r="AD1083" s="1" t="s">
        <v>81</v>
      </c>
      <c r="AE1083" s="1" t="s">
        <v>53</v>
      </c>
      <c r="AF1083" s="1"/>
      <c r="AK1083" s="1"/>
    </row>
    <row r="1084" spans="1:37" x14ac:dyDescent="0.35">
      <c r="A1084" s="1">
        <v>1959</v>
      </c>
      <c r="B1084" s="1" t="str">
        <f>VLOOKUP(Table13[[#This Row],[Customer ID]],'Customer Lookup'!A:B,2,)</f>
        <v>Bonnie Matthews Rowland</v>
      </c>
      <c r="C1084" s="1">
        <v>26342</v>
      </c>
      <c r="D1084" s="1" t="str">
        <f>_xlfn.XLOOKUP(Table13[[#This Row],[Product Sub-Category]],'Product Lookup'!A:A,'Product Lookup'!B:B)</f>
        <v>Paper</v>
      </c>
      <c r="E1084" s="1">
        <v>43</v>
      </c>
      <c r="F1084" s="4">
        <v>9.99</v>
      </c>
      <c r="G1084" s="4">
        <f>Table13[[#This Row],[Unit Price]]*Table13[[#This Row],[Quantity ordered]]</f>
        <v>429.57</v>
      </c>
      <c r="H1084" s="1">
        <v>0.05</v>
      </c>
      <c r="I1084" s="5">
        <v>0.05</v>
      </c>
      <c r="J10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4" s="6">
        <f>Table13[[#This Row],[Total Price(Before Discount)]]*Table13[[#This Row],[Discount]]</f>
        <v>21.4785</v>
      </c>
      <c r="L1084" s="6">
        <f>Table13[[#This Row],[Total Price(Before Discount)]]-Table13[[#This Row],[Discount Amount]]</f>
        <v>408.0915</v>
      </c>
      <c r="M1084" s="6" t="str">
        <f>IF(Table13[[#This Row],[Total Price(After Discount)]]&gt;=5000, "High Order", "Low order")</f>
        <v>Low order</v>
      </c>
      <c r="N1084" s="2">
        <v>42112</v>
      </c>
      <c r="O1084" s="2" t="str">
        <f>TEXT(Table13[[#This Row],[Order Date]],"dddd")</f>
        <v>Saturday</v>
      </c>
      <c r="P1084" s="2" t="str">
        <f>TEXT(Table13[[#This Row],[Order Date]],"mmmm")</f>
        <v>April</v>
      </c>
      <c r="Q1084" s="2" t="str">
        <f>TEXT(Table13[[#This Row],[Order Date]],"yyyy")</f>
        <v>2015</v>
      </c>
      <c r="R1084" s="2" t="str">
        <f>TEXT(Table13[[#This Row],[Order Date]], "mmmm yyyy")</f>
        <v>April 2015</v>
      </c>
      <c r="S1084" s="2">
        <v>42121</v>
      </c>
      <c r="T1084" s="1" t="s">
        <v>98</v>
      </c>
      <c r="U1084" s="1">
        <f>Table13[[#This Row],[Ship Date]]-Table13[[#This Row],[Order Date]]</f>
        <v>9</v>
      </c>
      <c r="V1084" s="1" t="str">
        <f>IF(Table13[[#This Row],[Days to Ship]]&lt;=1, "Fast", IF(Table13[[#This Row],[Days to Ship]]&lt;=3, "Meduim", "High"))</f>
        <v>High</v>
      </c>
      <c r="W1084" s="1">
        <v>33916</v>
      </c>
      <c r="X1084" s="1" t="s">
        <v>32</v>
      </c>
      <c r="Y1084" s="1" t="s">
        <v>283</v>
      </c>
      <c r="Z1084" s="1" t="s">
        <v>242</v>
      </c>
      <c r="AA1084" s="1" t="s">
        <v>2245</v>
      </c>
      <c r="AB1084" s="1" t="s">
        <v>58</v>
      </c>
      <c r="AC1084" s="1" t="s">
        <v>83</v>
      </c>
      <c r="AD1084" s="1" t="s">
        <v>42</v>
      </c>
      <c r="AE1084" s="1" t="s">
        <v>53</v>
      </c>
      <c r="AF1084" s="1"/>
      <c r="AK1084" s="1"/>
    </row>
    <row r="1085" spans="1:37" x14ac:dyDescent="0.35">
      <c r="A1085" s="1">
        <v>1959</v>
      </c>
      <c r="B1085" s="1" t="str">
        <f>VLOOKUP(Table13[[#This Row],[Customer ID]],'Customer Lookup'!A:B,2,)</f>
        <v>Bonnie Matthews Rowland</v>
      </c>
      <c r="C1085" s="1">
        <v>26342</v>
      </c>
      <c r="D1085" s="1" t="str">
        <f>_xlfn.XLOOKUP(Table13[[#This Row],[Product Sub-Category]],'Product Lookup'!A:A,'Product Lookup'!B:B)</f>
        <v>Paper</v>
      </c>
      <c r="E1085" s="1">
        <v>74</v>
      </c>
      <c r="F1085" s="4">
        <v>48.04</v>
      </c>
      <c r="G1085" s="4">
        <f>Table13[[#This Row],[Unit Price]]*Table13[[#This Row],[Quantity ordered]]</f>
        <v>3554.96</v>
      </c>
      <c r="H1085" s="1">
        <v>0.05</v>
      </c>
      <c r="I1085" s="5">
        <v>0.05</v>
      </c>
      <c r="J10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5" s="6">
        <f>Table13[[#This Row],[Total Price(Before Discount)]]*Table13[[#This Row],[Discount]]</f>
        <v>177.74800000000002</v>
      </c>
      <c r="L1085" s="6">
        <f>Table13[[#This Row],[Total Price(Before Discount)]]-Table13[[#This Row],[Discount Amount]]</f>
        <v>3377.212</v>
      </c>
      <c r="M1085" s="6" t="str">
        <f>IF(Table13[[#This Row],[Total Price(After Discount)]]&gt;=5000, "High Order", "Low order")</f>
        <v>Low order</v>
      </c>
      <c r="N1085" s="2">
        <v>42112</v>
      </c>
      <c r="O1085" s="2" t="str">
        <f>TEXT(Table13[[#This Row],[Order Date]],"dddd")</f>
        <v>Saturday</v>
      </c>
      <c r="P1085" s="2" t="str">
        <f>TEXT(Table13[[#This Row],[Order Date]],"mmmm")</f>
        <v>April</v>
      </c>
      <c r="Q1085" s="2" t="str">
        <f>TEXT(Table13[[#This Row],[Order Date]],"yyyy")</f>
        <v>2015</v>
      </c>
      <c r="R1085" s="2" t="str">
        <f>TEXT(Table13[[#This Row],[Order Date]], "mmmm yyyy")</f>
        <v>April 2015</v>
      </c>
      <c r="S1085" s="2">
        <v>42117</v>
      </c>
      <c r="T1085" s="1" t="s">
        <v>98</v>
      </c>
      <c r="U1085" s="1">
        <f>Table13[[#This Row],[Ship Date]]-Table13[[#This Row],[Order Date]]</f>
        <v>5</v>
      </c>
      <c r="V1085" s="1" t="str">
        <f>IF(Table13[[#This Row],[Days to Ship]]&lt;=1, "Fast", IF(Table13[[#This Row],[Days to Ship]]&lt;=3, "Meduim", "High"))</f>
        <v>High</v>
      </c>
      <c r="W1085" s="1">
        <v>33916</v>
      </c>
      <c r="X1085" s="1" t="s">
        <v>32</v>
      </c>
      <c r="Y1085" s="1" t="s">
        <v>283</v>
      </c>
      <c r="Z1085" s="1" t="s">
        <v>242</v>
      </c>
      <c r="AA1085" s="1" t="s">
        <v>2245</v>
      </c>
      <c r="AB1085" s="1" t="s">
        <v>58</v>
      </c>
      <c r="AC1085" s="1" t="s">
        <v>83</v>
      </c>
      <c r="AD1085" s="1" t="s">
        <v>42</v>
      </c>
      <c r="AE1085" s="1" t="s">
        <v>53</v>
      </c>
      <c r="AF1085" s="1"/>
      <c r="AK1085" s="1"/>
    </row>
    <row r="1086" spans="1:37" x14ac:dyDescent="0.35">
      <c r="A1086" s="1">
        <v>1959</v>
      </c>
      <c r="B1086" s="1" t="str">
        <f>VLOOKUP(Table13[[#This Row],[Customer ID]],'Customer Lookup'!A:B,2,)</f>
        <v>Bonnie Matthews Rowland</v>
      </c>
      <c r="C1086" s="1">
        <v>26342</v>
      </c>
      <c r="D1086" s="1" t="str">
        <f>_xlfn.XLOOKUP(Table13[[#This Row],[Product Sub-Category]],'Product Lookup'!A:A,'Product Lookup'!B:B)</f>
        <v>Paper</v>
      </c>
      <c r="E1086" s="1">
        <v>5</v>
      </c>
      <c r="F1086" s="4">
        <v>6.68</v>
      </c>
      <c r="G1086" s="4">
        <f>Table13[[#This Row],[Unit Price]]*Table13[[#This Row],[Quantity ordered]]</f>
        <v>33.4</v>
      </c>
      <c r="H1086" s="1">
        <v>0.05</v>
      </c>
      <c r="I1086" s="5">
        <v>0.05</v>
      </c>
      <c r="J10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6" s="6">
        <f>Table13[[#This Row],[Total Price(Before Discount)]]*Table13[[#This Row],[Discount]]</f>
        <v>1.67</v>
      </c>
      <c r="L1086" s="6">
        <f>Table13[[#This Row],[Total Price(Before Discount)]]-Table13[[#This Row],[Discount Amount]]</f>
        <v>31.729999999999997</v>
      </c>
      <c r="M1086" s="6" t="str">
        <f>IF(Table13[[#This Row],[Total Price(After Discount)]]&gt;=5000, "High Order", "Low order")</f>
        <v>Low order</v>
      </c>
      <c r="N1086" s="2">
        <v>42112</v>
      </c>
      <c r="O1086" s="2" t="str">
        <f>TEXT(Table13[[#This Row],[Order Date]],"dddd")</f>
        <v>Saturday</v>
      </c>
      <c r="P1086" s="2" t="str">
        <f>TEXT(Table13[[#This Row],[Order Date]],"mmmm")</f>
        <v>April</v>
      </c>
      <c r="Q1086" s="2" t="str">
        <f>TEXT(Table13[[#This Row],[Order Date]],"yyyy")</f>
        <v>2015</v>
      </c>
      <c r="R1086" s="2" t="str">
        <f>TEXT(Table13[[#This Row],[Order Date]], "mmmm yyyy")</f>
        <v>April 2015</v>
      </c>
      <c r="S1086" s="2">
        <v>42119</v>
      </c>
      <c r="T1086" s="1" t="s">
        <v>98</v>
      </c>
      <c r="U1086" s="1">
        <f>Table13[[#This Row],[Ship Date]]-Table13[[#This Row],[Order Date]]</f>
        <v>7</v>
      </c>
      <c r="V1086" s="1" t="str">
        <f>IF(Table13[[#This Row],[Days to Ship]]&lt;=1, "Fast", IF(Table13[[#This Row],[Days to Ship]]&lt;=3, "Meduim", "High"))</f>
        <v>High</v>
      </c>
      <c r="W1086" s="1">
        <v>33916</v>
      </c>
      <c r="X1086" s="1" t="s">
        <v>32</v>
      </c>
      <c r="Y1086" s="1" t="s">
        <v>283</v>
      </c>
      <c r="Z1086" s="1" t="s">
        <v>242</v>
      </c>
      <c r="AA1086" s="1" t="s">
        <v>2244</v>
      </c>
      <c r="AB1086" s="1" t="s">
        <v>58</v>
      </c>
      <c r="AC1086" s="1" t="s">
        <v>83</v>
      </c>
      <c r="AD1086" s="1" t="s">
        <v>42</v>
      </c>
      <c r="AE1086" s="1" t="s">
        <v>53</v>
      </c>
      <c r="AF1086" s="1"/>
      <c r="AK1086" s="1"/>
    </row>
    <row r="1087" spans="1:37" x14ac:dyDescent="0.35">
      <c r="A1087" s="1">
        <v>1962</v>
      </c>
      <c r="B1087" s="1" t="str">
        <f>VLOOKUP(Table13[[#This Row],[Customer ID]],'Customer Lookup'!A:B,2,)</f>
        <v>Sean Burton</v>
      </c>
      <c r="C1087" s="1">
        <v>88857</v>
      </c>
      <c r="D1087" s="1" t="str">
        <f>_xlfn.XLOOKUP(Table13[[#This Row],[Product Sub-Category]],'Product Lookup'!A:A,'Product Lookup'!B:B)</f>
        <v>Paper</v>
      </c>
      <c r="E1087" s="1">
        <v>18</v>
      </c>
      <c r="F1087" s="4">
        <v>48.04</v>
      </c>
      <c r="G1087" s="4">
        <f>Table13[[#This Row],[Unit Price]]*Table13[[#This Row],[Quantity ordered]]</f>
        <v>864.72</v>
      </c>
      <c r="H1087" s="1">
        <v>0.05</v>
      </c>
      <c r="I1087" s="5">
        <v>0.05</v>
      </c>
      <c r="J10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7" s="6">
        <f>Table13[[#This Row],[Total Price(Before Discount)]]*Table13[[#This Row],[Discount]]</f>
        <v>43.236000000000004</v>
      </c>
      <c r="L1087" s="6">
        <f>Table13[[#This Row],[Total Price(Before Discount)]]-Table13[[#This Row],[Discount Amount]]</f>
        <v>821.48400000000004</v>
      </c>
      <c r="M1087" s="6" t="str">
        <f>IF(Table13[[#This Row],[Total Price(After Discount)]]&gt;=5000, "High Order", "Low order")</f>
        <v>Low order</v>
      </c>
      <c r="N1087" s="2">
        <v>42112</v>
      </c>
      <c r="O1087" s="2" t="str">
        <f>TEXT(Table13[[#This Row],[Order Date]],"dddd")</f>
        <v>Saturday</v>
      </c>
      <c r="P1087" s="2" t="str">
        <f>TEXT(Table13[[#This Row],[Order Date]],"mmmm")</f>
        <v>April</v>
      </c>
      <c r="Q1087" s="2" t="str">
        <f>TEXT(Table13[[#This Row],[Order Date]],"yyyy")</f>
        <v>2015</v>
      </c>
      <c r="R1087" s="2" t="str">
        <f>TEXT(Table13[[#This Row],[Order Date]], "mmmm yyyy")</f>
        <v>April 2015</v>
      </c>
      <c r="S1087" s="2">
        <v>42117</v>
      </c>
      <c r="T1087" s="1" t="s">
        <v>98</v>
      </c>
      <c r="U1087" s="1">
        <f>Table13[[#This Row],[Ship Date]]-Table13[[#This Row],[Order Date]]</f>
        <v>5</v>
      </c>
      <c r="V1087" s="1" t="str">
        <f>IF(Table13[[#This Row],[Days to Ship]]&lt;=1, "Fast", IF(Table13[[#This Row],[Days to Ship]]&lt;=3, "Meduim", "High"))</f>
        <v>High</v>
      </c>
      <c r="W1087" s="1">
        <v>48601</v>
      </c>
      <c r="X1087" s="1" t="s">
        <v>32</v>
      </c>
      <c r="Y1087" s="1" t="s">
        <v>734</v>
      </c>
      <c r="Z1087" s="1" t="s">
        <v>215</v>
      </c>
      <c r="AA1087" s="1" t="s">
        <v>2244</v>
      </c>
      <c r="AB1087" s="1" t="s">
        <v>58</v>
      </c>
      <c r="AC1087" s="1" t="s">
        <v>83</v>
      </c>
      <c r="AD1087" s="1" t="s">
        <v>42</v>
      </c>
      <c r="AE1087" s="1" t="s">
        <v>53</v>
      </c>
      <c r="AF1087" s="1"/>
      <c r="AK1087" s="1"/>
    </row>
    <row r="1088" spans="1:37" x14ac:dyDescent="0.35">
      <c r="A1088" s="1">
        <v>1962</v>
      </c>
      <c r="B1088" s="1" t="str">
        <f>VLOOKUP(Table13[[#This Row],[Customer ID]],'Customer Lookup'!A:B,2,)</f>
        <v>Sean Burton</v>
      </c>
      <c r="C1088" s="1">
        <v>88857</v>
      </c>
      <c r="D1088" s="1" t="str">
        <f>_xlfn.XLOOKUP(Table13[[#This Row],[Product Sub-Category]],'Product Lookup'!A:A,'Product Lookup'!B:B)</f>
        <v>Paper</v>
      </c>
      <c r="E1088" s="1">
        <v>1</v>
      </c>
      <c r="F1088" s="4">
        <v>6.68</v>
      </c>
      <c r="G1088" s="4">
        <f>Table13[[#This Row],[Unit Price]]*Table13[[#This Row],[Quantity ordered]]</f>
        <v>6.68</v>
      </c>
      <c r="H1088" s="1">
        <v>0.05</v>
      </c>
      <c r="I1088" s="5">
        <v>0.05</v>
      </c>
      <c r="J10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8" s="6">
        <f>Table13[[#This Row],[Total Price(Before Discount)]]*Table13[[#This Row],[Discount]]</f>
        <v>0.33400000000000002</v>
      </c>
      <c r="L1088" s="6">
        <f>Table13[[#This Row],[Total Price(Before Discount)]]-Table13[[#This Row],[Discount Amount]]</f>
        <v>6.3460000000000001</v>
      </c>
      <c r="M1088" s="6" t="str">
        <f>IF(Table13[[#This Row],[Total Price(After Discount)]]&gt;=5000, "High Order", "Low order")</f>
        <v>Low order</v>
      </c>
      <c r="N1088" s="2">
        <v>42112</v>
      </c>
      <c r="O1088" s="2" t="str">
        <f>TEXT(Table13[[#This Row],[Order Date]],"dddd")</f>
        <v>Saturday</v>
      </c>
      <c r="P1088" s="2" t="str">
        <f>TEXT(Table13[[#This Row],[Order Date]],"mmmm")</f>
        <v>April</v>
      </c>
      <c r="Q1088" s="2" t="str">
        <f>TEXT(Table13[[#This Row],[Order Date]],"yyyy")</f>
        <v>2015</v>
      </c>
      <c r="R1088" s="2" t="str">
        <f>TEXT(Table13[[#This Row],[Order Date]], "mmmm yyyy")</f>
        <v>April 2015</v>
      </c>
      <c r="S1088" s="2">
        <v>42119</v>
      </c>
      <c r="T1088" s="1" t="s">
        <v>98</v>
      </c>
      <c r="U1088" s="1">
        <f>Table13[[#This Row],[Ship Date]]-Table13[[#This Row],[Order Date]]</f>
        <v>7</v>
      </c>
      <c r="V1088" s="1" t="str">
        <f>IF(Table13[[#This Row],[Days to Ship]]&lt;=1, "Fast", IF(Table13[[#This Row],[Days to Ship]]&lt;=3, "Meduim", "High"))</f>
        <v>High</v>
      </c>
      <c r="W1088" s="1">
        <v>48601</v>
      </c>
      <c r="X1088" s="1" t="s">
        <v>32</v>
      </c>
      <c r="Y1088" s="1" t="s">
        <v>734</v>
      </c>
      <c r="Z1088" s="1" t="s">
        <v>215</v>
      </c>
      <c r="AA1088" s="1" t="s">
        <v>2244</v>
      </c>
      <c r="AB1088" s="1" t="s">
        <v>58</v>
      </c>
      <c r="AC1088" s="1" t="s">
        <v>83</v>
      </c>
      <c r="AD1088" s="1" t="s">
        <v>42</v>
      </c>
      <c r="AE1088" s="1" t="s">
        <v>53</v>
      </c>
      <c r="AF1088" s="1"/>
      <c r="AK1088" s="1"/>
    </row>
    <row r="1089" spans="1:37" x14ac:dyDescent="0.35">
      <c r="A1089" s="1">
        <v>1967</v>
      </c>
      <c r="B1089" s="1" t="str">
        <f>VLOOKUP(Table13[[#This Row],[Customer ID]],'Customer Lookup'!A:B,2,)</f>
        <v>Carolyn Hoffman</v>
      </c>
      <c r="C1089" s="1">
        <v>89456</v>
      </c>
      <c r="D1089" s="1" t="str">
        <f>_xlfn.XLOOKUP(Table13[[#This Row],[Product Sub-Category]],'Product Lookup'!A:A,'Product Lookup'!B:B)</f>
        <v>Appliances</v>
      </c>
      <c r="E1089" s="1">
        <v>8</v>
      </c>
      <c r="F1089" s="4">
        <v>78.650000000000006</v>
      </c>
      <c r="G1089" s="4">
        <f>Table13[[#This Row],[Unit Price]]*Table13[[#This Row],[Quantity ordered]]</f>
        <v>629.20000000000005</v>
      </c>
      <c r="H1089" s="1">
        <v>0.05</v>
      </c>
      <c r="I1089" s="5">
        <v>0.05</v>
      </c>
      <c r="J10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9" s="6">
        <f>Table13[[#This Row],[Total Price(Before Discount)]]*Table13[[#This Row],[Discount]]</f>
        <v>31.460000000000004</v>
      </c>
      <c r="L1089" s="6">
        <f>Table13[[#This Row],[Total Price(Before Discount)]]-Table13[[#This Row],[Discount Amount]]</f>
        <v>597.74</v>
      </c>
      <c r="M1089" s="6" t="str">
        <f>IF(Table13[[#This Row],[Total Price(After Discount)]]&gt;=5000, "High Order", "Low order")</f>
        <v>Low order</v>
      </c>
      <c r="N1089" s="2">
        <v>42081</v>
      </c>
      <c r="O1089" s="2" t="str">
        <f>TEXT(Table13[[#This Row],[Order Date]],"dddd")</f>
        <v>Wednesday</v>
      </c>
      <c r="P1089" s="2" t="str">
        <f>TEXT(Table13[[#This Row],[Order Date]],"mmmm")</f>
        <v>March</v>
      </c>
      <c r="Q1089" s="2" t="str">
        <f>TEXT(Table13[[#This Row],[Order Date]],"yyyy")</f>
        <v>2015</v>
      </c>
      <c r="R1089" s="2" t="str">
        <f>TEXT(Table13[[#This Row],[Order Date]], "mmmm yyyy")</f>
        <v>March 2015</v>
      </c>
      <c r="S1089" s="2">
        <v>42082</v>
      </c>
      <c r="T1089" s="1" t="s">
        <v>50</v>
      </c>
      <c r="U1089" s="1">
        <f>Table13[[#This Row],[Ship Date]]-Table13[[#This Row],[Order Date]]</f>
        <v>1</v>
      </c>
      <c r="V1089" s="1" t="str">
        <f>IF(Table13[[#This Row],[Days to Ship]]&lt;=1, "Fast", IF(Table13[[#This Row],[Days to Ship]]&lt;=3, "Meduim", "High"))</f>
        <v>Fast</v>
      </c>
      <c r="W1089" s="1">
        <v>52732</v>
      </c>
      <c r="X1089" s="1" t="s">
        <v>22</v>
      </c>
      <c r="Y1089" s="1" t="s">
        <v>629</v>
      </c>
      <c r="Z1089" s="1" t="s">
        <v>228</v>
      </c>
      <c r="AA1089" s="1" t="s">
        <v>2245</v>
      </c>
      <c r="AB1089" s="1" t="s">
        <v>58</v>
      </c>
      <c r="AC1089" s="1" t="s">
        <v>196</v>
      </c>
      <c r="AD1089" s="1" t="s">
        <v>51</v>
      </c>
      <c r="AE1089" s="1" t="s">
        <v>75</v>
      </c>
      <c r="AF1089" s="1"/>
      <c r="AK1089" s="1"/>
    </row>
    <row r="1090" spans="1:37" x14ac:dyDescent="0.35">
      <c r="A1090" s="1">
        <v>1971</v>
      </c>
      <c r="B1090" s="1" t="str">
        <f>VLOOKUP(Table13[[#This Row],[Customer ID]],'Customer Lookup'!A:B,2,)</f>
        <v>Marsha Roy</v>
      </c>
      <c r="C1090" s="1">
        <v>91550</v>
      </c>
      <c r="D1090" s="1" t="str">
        <f>_xlfn.XLOOKUP(Table13[[#This Row],[Product Sub-Category]],'Product Lookup'!A:A,'Product Lookup'!B:B)</f>
        <v>Envelopes</v>
      </c>
      <c r="E1090" s="1">
        <v>3</v>
      </c>
      <c r="F1090" s="4">
        <v>11.58</v>
      </c>
      <c r="G1090" s="4">
        <f>Table13[[#This Row],[Unit Price]]*Table13[[#This Row],[Quantity ordered]]</f>
        <v>34.74</v>
      </c>
      <c r="H1090" s="1">
        <v>0.05</v>
      </c>
      <c r="I1090" s="5">
        <v>0.05</v>
      </c>
      <c r="J10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0" s="6">
        <f>Table13[[#This Row],[Total Price(Before Discount)]]*Table13[[#This Row],[Discount]]</f>
        <v>1.7370000000000001</v>
      </c>
      <c r="L1090" s="6">
        <f>Table13[[#This Row],[Total Price(Before Discount)]]-Table13[[#This Row],[Discount Amount]]</f>
        <v>33.003</v>
      </c>
      <c r="M1090" s="6" t="str">
        <f>IF(Table13[[#This Row],[Total Price(After Discount)]]&gt;=5000, "High Order", "Low order")</f>
        <v>Low order</v>
      </c>
      <c r="N1090" s="2">
        <v>42022</v>
      </c>
      <c r="O1090" s="2" t="str">
        <f>TEXT(Table13[[#This Row],[Order Date]],"dddd")</f>
        <v>Sunday</v>
      </c>
      <c r="P1090" s="2" t="str">
        <f>TEXT(Table13[[#This Row],[Order Date]],"mmmm")</f>
        <v>January</v>
      </c>
      <c r="Q1090" s="2" t="str">
        <f>TEXT(Table13[[#This Row],[Order Date]],"yyyy")</f>
        <v>2015</v>
      </c>
      <c r="R1090" s="2" t="str">
        <f>TEXT(Table13[[#This Row],[Order Date]], "mmmm yyyy")</f>
        <v>January 2015</v>
      </c>
      <c r="S1090" s="2">
        <v>42023</v>
      </c>
      <c r="T1090" s="1" t="s">
        <v>50</v>
      </c>
      <c r="U1090" s="1">
        <f>Table13[[#This Row],[Ship Date]]-Table13[[#This Row],[Order Date]]</f>
        <v>1</v>
      </c>
      <c r="V1090" s="1" t="str">
        <f>IF(Table13[[#This Row],[Days to Ship]]&lt;=1, "Fast", IF(Table13[[#This Row],[Days to Ship]]&lt;=3, "Meduim", "High"))</f>
        <v>Fast</v>
      </c>
      <c r="W1090" s="1">
        <v>38801</v>
      </c>
      <c r="X1090" s="1" t="s">
        <v>32</v>
      </c>
      <c r="Y1090" s="1" t="s">
        <v>735</v>
      </c>
      <c r="Z1090" s="1" t="s">
        <v>364</v>
      </c>
      <c r="AA1090" s="1" t="s">
        <v>2243</v>
      </c>
      <c r="AB1090" s="1" t="s">
        <v>58</v>
      </c>
      <c r="AC1090" s="1" t="s">
        <v>61</v>
      </c>
      <c r="AD1090" s="1" t="s">
        <v>81</v>
      </c>
      <c r="AE1090" s="1" t="s">
        <v>53</v>
      </c>
      <c r="AF1090" s="1"/>
      <c r="AK1090" s="1"/>
    </row>
    <row r="1091" spans="1:37" x14ac:dyDescent="0.35">
      <c r="A1091" s="1">
        <v>1972</v>
      </c>
      <c r="B1091" s="1" t="str">
        <f>VLOOKUP(Table13[[#This Row],[Customer ID]],'Customer Lookup'!A:B,2,)</f>
        <v>Priscilla Brandon</v>
      </c>
      <c r="C1091" s="1">
        <v>91550</v>
      </c>
      <c r="D1091" s="1" t="str">
        <f>_xlfn.XLOOKUP(Table13[[#This Row],[Product Sub-Category]],'Product Lookup'!A:A,'Product Lookup'!B:B)</f>
        <v>Chairs</v>
      </c>
      <c r="E1091" s="1">
        <v>6</v>
      </c>
      <c r="F1091" s="4">
        <v>350.99</v>
      </c>
      <c r="G1091" s="4">
        <f>Table13[[#This Row],[Unit Price]]*Table13[[#This Row],[Quantity ordered]]</f>
        <v>2105.94</v>
      </c>
      <c r="H1091" s="1">
        <v>0.1</v>
      </c>
      <c r="I1091" s="5">
        <v>0.1</v>
      </c>
      <c r="J10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91" s="6">
        <f>Table13[[#This Row],[Total Price(Before Discount)]]*Table13[[#This Row],[Discount]]</f>
        <v>210.59400000000002</v>
      </c>
      <c r="L1091" s="6">
        <f>Table13[[#This Row],[Total Price(Before Discount)]]-Table13[[#This Row],[Discount Amount]]</f>
        <v>1895.346</v>
      </c>
      <c r="M1091" s="6" t="str">
        <f>IF(Table13[[#This Row],[Total Price(After Discount)]]&gt;=5000, "High Order", "Low order")</f>
        <v>Low order</v>
      </c>
      <c r="N1091" s="2">
        <v>42022</v>
      </c>
      <c r="O1091" s="2" t="str">
        <f>TEXT(Table13[[#This Row],[Order Date]],"dddd")</f>
        <v>Sunday</v>
      </c>
      <c r="P1091" s="2" t="str">
        <f>TEXT(Table13[[#This Row],[Order Date]],"mmmm")</f>
        <v>January</v>
      </c>
      <c r="Q1091" s="2" t="str">
        <f>TEXT(Table13[[#This Row],[Order Date]],"yyyy")</f>
        <v>2015</v>
      </c>
      <c r="R1091" s="2" t="str">
        <f>TEXT(Table13[[#This Row],[Order Date]], "mmmm yyyy")</f>
        <v>January 2015</v>
      </c>
      <c r="S1091" s="2">
        <v>42024</v>
      </c>
      <c r="T1091" s="1" t="s">
        <v>50</v>
      </c>
      <c r="U1091" s="1">
        <f>Table13[[#This Row],[Ship Date]]-Table13[[#This Row],[Order Date]]</f>
        <v>2</v>
      </c>
      <c r="V1091" s="1" t="str">
        <f>IF(Table13[[#This Row],[Days to Ship]]&lt;=1, "Fast", IF(Table13[[#This Row],[Days to Ship]]&lt;=3, "Meduim", "High"))</f>
        <v>Meduim</v>
      </c>
      <c r="W1091" s="1">
        <v>19090</v>
      </c>
      <c r="X1091" s="1" t="s">
        <v>22</v>
      </c>
      <c r="Y1091" s="1" t="s">
        <v>736</v>
      </c>
      <c r="Z1091" s="1" t="s">
        <v>174</v>
      </c>
      <c r="AA1091" s="1" t="s">
        <v>2243</v>
      </c>
      <c r="AB1091" s="1" t="s">
        <v>34</v>
      </c>
      <c r="AC1091" s="1" t="s">
        <v>35</v>
      </c>
      <c r="AD1091" s="1" t="s">
        <v>81</v>
      </c>
      <c r="AE1091" s="1" t="s">
        <v>36</v>
      </c>
      <c r="AF1091" s="1"/>
      <c r="AK1091" s="1"/>
    </row>
    <row r="1092" spans="1:37" x14ac:dyDescent="0.35">
      <c r="A1092" s="1">
        <v>1972</v>
      </c>
      <c r="B1092" s="1" t="str">
        <f>VLOOKUP(Table13[[#This Row],[Customer ID]],'Customer Lookup'!A:B,2,)</f>
        <v>Priscilla Brandon</v>
      </c>
      <c r="C1092" s="1">
        <v>91550</v>
      </c>
      <c r="D1092" s="1" t="str">
        <f>_xlfn.XLOOKUP(Table13[[#This Row],[Product Sub-Category]],'Product Lookup'!A:A,'Product Lookup'!B:B)</f>
        <v>Office Machines</v>
      </c>
      <c r="E1092" s="1">
        <v>5</v>
      </c>
      <c r="F1092" s="4">
        <v>15.99</v>
      </c>
      <c r="G1092" s="4">
        <f>Table13[[#This Row],[Unit Price]]*Table13[[#This Row],[Quantity ordered]]</f>
        <v>79.95</v>
      </c>
      <c r="H1092" s="1">
        <v>0.05</v>
      </c>
      <c r="I1092" s="5">
        <v>0.05</v>
      </c>
      <c r="J10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2" s="6">
        <f>Table13[[#This Row],[Total Price(Before Discount)]]*Table13[[#This Row],[Discount]]</f>
        <v>3.9975000000000005</v>
      </c>
      <c r="L1092" s="6">
        <f>Table13[[#This Row],[Total Price(Before Discount)]]-Table13[[#This Row],[Discount Amount]]</f>
        <v>75.952500000000001</v>
      </c>
      <c r="M1092" s="6" t="str">
        <f>IF(Table13[[#This Row],[Total Price(After Discount)]]&gt;=5000, "High Order", "Low order")</f>
        <v>Low order</v>
      </c>
      <c r="N1092" s="2">
        <v>42022</v>
      </c>
      <c r="O1092" s="2" t="str">
        <f>TEXT(Table13[[#This Row],[Order Date]],"dddd")</f>
        <v>Sunday</v>
      </c>
      <c r="P1092" s="2" t="str">
        <f>TEXT(Table13[[#This Row],[Order Date]],"mmmm")</f>
        <v>January</v>
      </c>
      <c r="Q1092" s="2" t="str">
        <f>TEXT(Table13[[#This Row],[Order Date]],"yyyy")</f>
        <v>2015</v>
      </c>
      <c r="R1092" s="2" t="str">
        <f>TEXT(Table13[[#This Row],[Order Date]], "mmmm yyyy")</f>
        <v>January 2015</v>
      </c>
      <c r="S1092" s="2">
        <v>42024</v>
      </c>
      <c r="T1092" s="1" t="s">
        <v>50</v>
      </c>
      <c r="U1092" s="1">
        <f>Table13[[#This Row],[Ship Date]]-Table13[[#This Row],[Order Date]]</f>
        <v>2</v>
      </c>
      <c r="V1092" s="1" t="str">
        <f>IF(Table13[[#This Row],[Days to Ship]]&lt;=1, "Fast", IF(Table13[[#This Row],[Days to Ship]]&lt;=3, "Meduim", "High"))</f>
        <v>Meduim</v>
      </c>
      <c r="W1092" s="1">
        <v>19090</v>
      </c>
      <c r="X1092" s="1" t="s">
        <v>22</v>
      </c>
      <c r="Y1092" s="1" t="s">
        <v>736</v>
      </c>
      <c r="Z1092" s="1" t="s">
        <v>174</v>
      </c>
      <c r="AA1092" s="1" t="s">
        <v>2244</v>
      </c>
      <c r="AB1092" s="1" t="s">
        <v>73</v>
      </c>
      <c r="AC1092" s="1" t="s">
        <v>74</v>
      </c>
      <c r="AD1092" s="1" t="s">
        <v>81</v>
      </c>
      <c r="AE1092" s="1" t="s">
        <v>53</v>
      </c>
      <c r="AF1092" s="1"/>
      <c r="AK1092" s="1"/>
    </row>
    <row r="1093" spans="1:37" x14ac:dyDescent="0.35">
      <c r="A1093" s="1">
        <v>1974</v>
      </c>
      <c r="B1093" s="1" t="str">
        <f>VLOOKUP(Table13[[#This Row],[Customer ID]],'Customer Lookup'!A:B,2,)</f>
        <v>Robert Brantley</v>
      </c>
      <c r="C1093" s="1">
        <v>89040</v>
      </c>
      <c r="D1093" s="1" t="str">
        <f>_xlfn.XLOOKUP(Table13[[#This Row],[Product Sub-Category]],'Product Lookup'!A:A,'Product Lookup'!B:B)</f>
        <v>Appliances</v>
      </c>
      <c r="E1093" s="1">
        <v>5</v>
      </c>
      <c r="F1093" s="4">
        <v>20.48</v>
      </c>
      <c r="G1093" s="4">
        <f>Table13[[#This Row],[Unit Price]]*Table13[[#This Row],[Quantity ordered]]</f>
        <v>102.4</v>
      </c>
      <c r="H1093" s="1">
        <v>0.05</v>
      </c>
      <c r="I1093" s="5">
        <v>0.05</v>
      </c>
      <c r="J10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3" s="6">
        <f>Table13[[#This Row],[Total Price(Before Discount)]]*Table13[[#This Row],[Discount]]</f>
        <v>5.120000000000001</v>
      </c>
      <c r="L1093" s="6">
        <f>Table13[[#This Row],[Total Price(Before Discount)]]-Table13[[#This Row],[Discount Amount]]</f>
        <v>97.28</v>
      </c>
      <c r="M1093" s="6" t="str">
        <f>IF(Table13[[#This Row],[Total Price(After Discount)]]&gt;=5000, "High Order", "Low order")</f>
        <v>Low order</v>
      </c>
      <c r="N1093" s="2">
        <v>42144</v>
      </c>
      <c r="O1093" s="2" t="str">
        <f>TEXT(Table13[[#This Row],[Order Date]],"dddd")</f>
        <v>Wednesday</v>
      </c>
      <c r="P1093" s="2" t="str">
        <f>TEXT(Table13[[#This Row],[Order Date]],"mmmm")</f>
        <v>May</v>
      </c>
      <c r="Q1093" s="2" t="str">
        <f>TEXT(Table13[[#This Row],[Order Date]],"yyyy")</f>
        <v>2015</v>
      </c>
      <c r="R1093" s="2" t="str">
        <f>TEXT(Table13[[#This Row],[Order Date]], "mmmm yyyy")</f>
        <v>May 2015</v>
      </c>
      <c r="S1093" s="2">
        <v>42145</v>
      </c>
      <c r="T1093" s="1" t="s">
        <v>50</v>
      </c>
      <c r="U1093" s="1">
        <f>Table13[[#This Row],[Ship Date]]-Table13[[#This Row],[Order Date]]</f>
        <v>1</v>
      </c>
      <c r="V1093" s="1" t="str">
        <f>IF(Table13[[#This Row],[Days to Ship]]&lt;=1, "Fast", IF(Table13[[#This Row],[Days to Ship]]&lt;=3, "Meduim", "High"))</f>
        <v>Fast</v>
      </c>
      <c r="W1093" s="1">
        <v>48127</v>
      </c>
      <c r="X1093" s="1" t="s">
        <v>32</v>
      </c>
      <c r="Y1093" s="1" t="s">
        <v>737</v>
      </c>
      <c r="Z1093" s="1" t="s">
        <v>215</v>
      </c>
      <c r="AA1093" s="1" t="s">
        <v>2244</v>
      </c>
      <c r="AB1093" s="1" t="s">
        <v>58</v>
      </c>
      <c r="AC1093" s="1" t="s">
        <v>196</v>
      </c>
      <c r="AD1093" s="1" t="s">
        <v>104</v>
      </c>
      <c r="AE1093" s="1" t="s">
        <v>53</v>
      </c>
      <c r="AF1093" s="1"/>
      <c r="AK1093" s="1"/>
    </row>
    <row r="1094" spans="1:37" x14ac:dyDescent="0.35">
      <c r="A1094" s="1">
        <v>1974</v>
      </c>
      <c r="B1094" s="1" t="str">
        <f>VLOOKUP(Table13[[#This Row],[Customer ID]],'Customer Lookup'!A:B,2,)</f>
        <v>Robert Brantley</v>
      </c>
      <c r="C1094" s="1">
        <v>89040</v>
      </c>
      <c r="D1094" s="1" t="str">
        <f>_xlfn.XLOOKUP(Table13[[#This Row],[Product Sub-Category]],'Product Lookup'!A:A,'Product Lookup'!B:B)</f>
        <v>Envelopes</v>
      </c>
      <c r="E1094" s="1">
        <v>3</v>
      </c>
      <c r="F1094" s="4">
        <v>15.67</v>
      </c>
      <c r="G1094" s="4">
        <f>Table13[[#This Row],[Unit Price]]*Table13[[#This Row],[Quantity ordered]]</f>
        <v>47.01</v>
      </c>
      <c r="H1094" s="1">
        <v>0.05</v>
      </c>
      <c r="I1094" s="5">
        <v>0.05</v>
      </c>
      <c r="J10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4" s="6">
        <f>Table13[[#This Row],[Total Price(Before Discount)]]*Table13[[#This Row],[Discount]]</f>
        <v>2.3504999999999998</v>
      </c>
      <c r="L1094" s="6">
        <f>Table13[[#This Row],[Total Price(Before Discount)]]-Table13[[#This Row],[Discount Amount]]</f>
        <v>44.659500000000001</v>
      </c>
      <c r="M1094" s="6" t="str">
        <f>IF(Table13[[#This Row],[Total Price(After Discount)]]&gt;=5000, "High Order", "Low order")</f>
        <v>Low order</v>
      </c>
      <c r="N1094" s="2">
        <v>42144</v>
      </c>
      <c r="O1094" s="2" t="str">
        <f>TEXT(Table13[[#This Row],[Order Date]],"dddd")</f>
        <v>Wednesday</v>
      </c>
      <c r="P1094" s="2" t="str">
        <f>TEXT(Table13[[#This Row],[Order Date]],"mmmm")</f>
        <v>May</v>
      </c>
      <c r="Q1094" s="2" t="str">
        <f>TEXT(Table13[[#This Row],[Order Date]],"yyyy")</f>
        <v>2015</v>
      </c>
      <c r="R1094" s="2" t="str">
        <f>TEXT(Table13[[#This Row],[Order Date]], "mmmm yyyy")</f>
        <v>May 2015</v>
      </c>
      <c r="S1094" s="2">
        <v>42145</v>
      </c>
      <c r="T1094" s="1" t="s">
        <v>50</v>
      </c>
      <c r="U1094" s="1">
        <f>Table13[[#This Row],[Ship Date]]-Table13[[#This Row],[Order Date]]</f>
        <v>1</v>
      </c>
      <c r="V1094" s="1" t="str">
        <f>IF(Table13[[#This Row],[Days to Ship]]&lt;=1, "Fast", IF(Table13[[#This Row],[Days to Ship]]&lt;=3, "Meduim", "High"))</f>
        <v>Fast</v>
      </c>
      <c r="W1094" s="1">
        <v>48127</v>
      </c>
      <c r="X1094" s="1" t="s">
        <v>32</v>
      </c>
      <c r="Y1094" s="1" t="s">
        <v>737</v>
      </c>
      <c r="Z1094" s="1" t="s">
        <v>215</v>
      </c>
      <c r="AA1094" s="1" t="s">
        <v>2244</v>
      </c>
      <c r="AB1094" s="1" t="s">
        <v>58</v>
      </c>
      <c r="AC1094" s="1" t="s">
        <v>61</v>
      </c>
      <c r="AD1094" s="1" t="s">
        <v>104</v>
      </c>
      <c r="AE1094" s="1" t="s">
        <v>53</v>
      </c>
      <c r="AF1094" s="1"/>
      <c r="AK1094" s="1"/>
    </row>
    <row r="1095" spans="1:37" x14ac:dyDescent="0.35">
      <c r="A1095" s="1">
        <v>1976</v>
      </c>
      <c r="B1095" s="1" t="str">
        <f>VLOOKUP(Table13[[#This Row],[Customer ID]],'Customer Lookup'!A:B,2,)</f>
        <v>Sherri F Vogel</v>
      </c>
      <c r="C1095" s="1">
        <v>89039</v>
      </c>
      <c r="D1095" s="1" t="str">
        <f>_xlfn.XLOOKUP(Table13[[#This Row],[Product Sub-Category]],'Product Lookup'!A:A,'Product Lookup'!B:B)</f>
        <v>Bookcases</v>
      </c>
      <c r="E1095" s="1">
        <v>8</v>
      </c>
      <c r="F1095" s="4">
        <v>70.98</v>
      </c>
      <c r="G1095" s="4">
        <f>Table13[[#This Row],[Unit Price]]*Table13[[#This Row],[Quantity ordered]]</f>
        <v>567.84</v>
      </c>
      <c r="H1095" s="1">
        <v>0.05</v>
      </c>
      <c r="I1095" s="5">
        <v>0.05</v>
      </c>
      <c r="J10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5" s="6">
        <f>Table13[[#This Row],[Total Price(Before Discount)]]*Table13[[#This Row],[Discount]]</f>
        <v>28.392000000000003</v>
      </c>
      <c r="L1095" s="6">
        <f>Table13[[#This Row],[Total Price(Before Discount)]]-Table13[[#This Row],[Discount Amount]]</f>
        <v>539.44799999999998</v>
      </c>
      <c r="M1095" s="6" t="str">
        <f>IF(Table13[[#This Row],[Total Price(After Discount)]]&gt;=5000, "High Order", "Low order")</f>
        <v>Low order</v>
      </c>
      <c r="N1095" s="2">
        <v>42014</v>
      </c>
      <c r="O1095" s="2" t="str">
        <f>TEXT(Table13[[#This Row],[Order Date]],"dddd")</f>
        <v>Saturday</v>
      </c>
      <c r="P1095" s="2" t="str">
        <f>TEXT(Table13[[#This Row],[Order Date]],"mmmm")</f>
        <v>January</v>
      </c>
      <c r="Q1095" s="2" t="str">
        <f>TEXT(Table13[[#This Row],[Order Date]],"yyyy")</f>
        <v>2015</v>
      </c>
      <c r="R1095" s="2" t="str">
        <f>TEXT(Table13[[#This Row],[Order Date]], "mmmm yyyy")</f>
        <v>January 2015</v>
      </c>
      <c r="S1095" s="2">
        <v>42015</v>
      </c>
      <c r="T1095" s="1" t="s">
        <v>41</v>
      </c>
      <c r="U1095" s="1">
        <f>Table13[[#This Row],[Ship Date]]-Table13[[#This Row],[Order Date]]</f>
        <v>1</v>
      </c>
      <c r="V1095" s="1" t="str">
        <f>IF(Table13[[#This Row],[Days to Ship]]&lt;=1, "Fast", IF(Table13[[#This Row],[Days to Ship]]&lt;=3, "Meduim", "High"))</f>
        <v>Fast</v>
      </c>
      <c r="W1095" s="1">
        <v>48823</v>
      </c>
      <c r="X1095" s="1" t="s">
        <v>22</v>
      </c>
      <c r="Y1095" s="1" t="s">
        <v>738</v>
      </c>
      <c r="Z1095" s="1" t="s">
        <v>215</v>
      </c>
      <c r="AA1095" s="1" t="s">
        <v>2244</v>
      </c>
      <c r="AB1095" s="1" t="s">
        <v>34</v>
      </c>
      <c r="AC1095" s="1" t="s">
        <v>151</v>
      </c>
      <c r="AD1095" s="1" t="s">
        <v>104</v>
      </c>
      <c r="AE1095" s="1" t="s">
        <v>108</v>
      </c>
      <c r="AF1095" s="1"/>
      <c r="AK1095" s="1"/>
    </row>
    <row r="1096" spans="1:37" x14ac:dyDescent="0.35">
      <c r="A1096" s="1">
        <v>1976</v>
      </c>
      <c r="B1096" s="1" t="str">
        <f>VLOOKUP(Table13[[#This Row],[Customer ID]],'Customer Lookup'!A:B,2,)</f>
        <v>Sherri F Vogel</v>
      </c>
      <c r="C1096" s="1">
        <v>89039</v>
      </c>
      <c r="D1096" s="1" t="str">
        <f>_xlfn.XLOOKUP(Table13[[#This Row],[Product Sub-Category]],'Product Lookup'!A:A,'Product Lookup'!B:B)</f>
        <v>Pens</v>
      </c>
      <c r="E1096" s="1">
        <v>12</v>
      </c>
      <c r="F1096" s="4">
        <v>11.55</v>
      </c>
      <c r="G1096" s="4">
        <f>Table13[[#This Row],[Unit Price]]*Table13[[#This Row],[Quantity ordered]]</f>
        <v>138.60000000000002</v>
      </c>
      <c r="H1096" s="1">
        <v>0.05</v>
      </c>
      <c r="I1096" s="5">
        <v>0.05</v>
      </c>
      <c r="J10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6" s="6">
        <f>Table13[[#This Row],[Total Price(Before Discount)]]*Table13[[#This Row],[Discount]]</f>
        <v>6.9300000000000015</v>
      </c>
      <c r="L1096" s="6">
        <f>Table13[[#This Row],[Total Price(Before Discount)]]-Table13[[#This Row],[Discount Amount]]</f>
        <v>131.67000000000002</v>
      </c>
      <c r="M1096" s="6" t="str">
        <f>IF(Table13[[#This Row],[Total Price(After Discount)]]&gt;=5000, "High Order", "Low order")</f>
        <v>Low order</v>
      </c>
      <c r="N1096" s="2">
        <v>42014</v>
      </c>
      <c r="O1096" s="2" t="str">
        <f>TEXT(Table13[[#This Row],[Order Date]],"dddd")</f>
        <v>Saturday</v>
      </c>
      <c r="P1096" s="2" t="str">
        <f>TEXT(Table13[[#This Row],[Order Date]],"mmmm")</f>
        <v>January</v>
      </c>
      <c r="Q1096" s="2" t="str">
        <f>TEXT(Table13[[#This Row],[Order Date]],"yyyy")</f>
        <v>2015</v>
      </c>
      <c r="R1096" s="2" t="str">
        <f>TEXT(Table13[[#This Row],[Order Date]], "mmmm yyyy")</f>
        <v>January 2015</v>
      </c>
      <c r="S1096" s="2">
        <v>42016</v>
      </c>
      <c r="T1096" s="1" t="s">
        <v>41</v>
      </c>
      <c r="U1096" s="1">
        <f>Table13[[#This Row],[Ship Date]]-Table13[[#This Row],[Order Date]]</f>
        <v>2</v>
      </c>
      <c r="V1096" s="1" t="str">
        <f>IF(Table13[[#This Row],[Days to Ship]]&lt;=1, "Fast", IF(Table13[[#This Row],[Days to Ship]]&lt;=3, "Meduim", "High"))</f>
        <v>Meduim</v>
      </c>
      <c r="W1096" s="1">
        <v>48823</v>
      </c>
      <c r="X1096" s="1" t="s">
        <v>32</v>
      </c>
      <c r="Y1096" s="1" t="s">
        <v>738</v>
      </c>
      <c r="Z1096" s="1" t="s">
        <v>215</v>
      </c>
      <c r="AA1096" s="1" t="s">
        <v>2244</v>
      </c>
      <c r="AB1096" s="1" t="s">
        <v>58</v>
      </c>
      <c r="AC1096" s="1" t="s">
        <v>25</v>
      </c>
      <c r="AD1096" s="1" t="s">
        <v>104</v>
      </c>
      <c r="AE1096" s="1" t="s">
        <v>26</v>
      </c>
      <c r="AF1096" s="1"/>
      <c r="AK1096" s="1"/>
    </row>
    <row r="1097" spans="1:37" x14ac:dyDescent="0.35">
      <c r="A1097" s="1">
        <v>1976</v>
      </c>
      <c r="B1097" s="1" t="str">
        <f>VLOOKUP(Table13[[#This Row],[Customer ID]],'Customer Lookup'!A:B,2,)</f>
        <v>Sherri F Vogel</v>
      </c>
      <c r="C1097" s="1">
        <v>89041</v>
      </c>
      <c r="D1097" s="1" t="str">
        <f>_xlfn.XLOOKUP(Table13[[#This Row],[Product Sub-Category]],'Product Lookup'!A:A,'Product Lookup'!B:B)</f>
        <v>Paper</v>
      </c>
      <c r="E1097" s="1">
        <v>14</v>
      </c>
      <c r="F1097" s="4">
        <v>40.99</v>
      </c>
      <c r="G1097" s="4">
        <f>Table13[[#This Row],[Unit Price]]*Table13[[#This Row],[Quantity ordered]]</f>
        <v>573.86</v>
      </c>
      <c r="H1097" s="1">
        <v>0.05</v>
      </c>
      <c r="I1097" s="5">
        <v>0.05</v>
      </c>
      <c r="J10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7" s="6">
        <f>Table13[[#This Row],[Total Price(Before Discount)]]*Table13[[#This Row],[Discount]]</f>
        <v>28.693000000000001</v>
      </c>
      <c r="L1097" s="6">
        <f>Table13[[#This Row],[Total Price(Before Discount)]]-Table13[[#This Row],[Discount Amount]]</f>
        <v>545.16700000000003</v>
      </c>
      <c r="M1097" s="6" t="str">
        <f>IF(Table13[[#This Row],[Total Price(After Discount)]]&gt;=5000, "High Order", "Low order")</f>
        <v>Low order</v>
      </c>
      <c r="N1097" s="2">
        <v>42086</v>
      </c>
      <c r="O1097" s="2" t="str">
        <f>TEXT(Table13[[#This Row],[Order Date]],"dddd")</f>
        <v>Monday</v>
      </c>
      <c r="P1097" s="2" t="str">
        <f>TEXT(Table13[[#This Row],[Order Date]],"mmmm")</f>
        <v>March</v>
      </c>
      <c r="Q1097" s="2" t="str">
        <f>TEXT(Table13[[#This Row],[Order Date]],"yyyy")</f>
        <v>2015</v>
      </c>
      <c r="R1097" s="2" t="str">
        <f>TEXT(Table13[[#This Row],[Order Date]], "mmmm yyyy")</f>
        <v>March 2015</v>
      </c>
      <c r="S1097" s="2">
        <v>42088</v>
      </c>
      <c r="T1097" s="1" t="s">
        <v>41</v>
      </c>
      <c r="U1097" s="1">
        <f>Table13[[#This Row],[Ship Date]]-Table13[[#This Row],[Order Date]]</f>
        <v>2</v>
      </c>
      <c r="V1097" s="1" t="str">
        <f>IF(Table13[[#This Row],[Days to Ship]]&lt;=1, "Fast", IF(Table13[[#This Row],[Days to Ship]]&lt;=3, "Meduim", "High"))</f>
        <v>Meduim</v>
      </c>
      <c r="W1097" s="1">
        <v>48823</v>
      </c>
      <c r="X1097" s="1" t="s">
        <v>32</v>
      </c>
      <c r="Y1097" s="1" t="s">
        <v>738</v>
      </c>
      <c r="Z1097" s="1" t="s">
        <v>215</v>
      </c>
      <c r="AA1097" s="1" t="s">
        <v>1097</v>
      </c>
      <c r="AB1097" s="1" t="s">
        <v>58</v>
      </c>
      <c r="AC1097" s="1" t="s">
        <v>83</v>
      </c>
      <c r="AD1097" s="1" t="s">
        <v>104</v>
      </c>
      <c r="AE1097" s="1" t="s">
        <v>53</v>
      </c>
      <c r="AF1097" s="1"/>
      <c r="AK1097" s="1"/>
    </row>
    <row r="1098" spans="1:37" x14ac:dyDescent="0.35">
      <c r="A1098" s="1">
        <v>1979</v>
      </c>
      <c r="B1098" s="1" t="str">
        <f>VLOOKUP(Table13[[#This Row],[Customer ID]],'Customer Lookup'!A:B,2,)</f>
        <v>Marianne Weiner Ennis</v>
      </c>
      <c r="C1098" s="1">
        <v>87757</v>
      </c>
      <c r="D1098" s="1" t="str">
        <f>_xlfn.XLOOKUP(Table13[[#This Row],[Product Sub-Category]],'Product Lookup'!A:A,'Product Lookup'!B:B)</f>
        <v>Telephones</v>
      </c>
      <c r="E1098" s="1">
        <v>4</v>
      </c>
      <c r="F1098" s="4">
        <v>20.99</v>
      </c>
      <c r="G1098" s="4">
        <f>Table13[[#This Row],[Unit Price]]*Table13[[#This Row],[Quantity ordered]]</f>
        <v>83.96</v>
      </c>
      <c r="H1098" s="1">
        <v>0.05</v>
      </c>
      <c r="I1098" s="5">
        <v>0.05</v>
      </c>
      <c r="J10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8" s="6">
        <f>Table13[[#This Row],[Total Price(Before Discount)]]*Table13[[#This Row],[Discount]]</f>
        <v>4.1979999999999995</v>
      </c>
      <c r="L1098" s="6">
        <f>Table13[[#This Row],[Total Price(Before Discount)]]-Table13[[#This Row],[Discount Amount]]</f>
        <v>79.762</v>
      </c>
      <c r="M1098" s="6" t="str">
        <f>IF(Table13[[#This Row],[Total Price(After Discount)]]&gt;=5000, "High Order", "Low order")</f>
        <v>Low order</v>
      </c>
      <c r="N1098" s="2">
        <v>42129</v>
      </c>
      <c r="O1098" s="2" t="str">
        <f>TEXT(Table13[[#This Row],[Order Date]],"dddd")</f>
        <v>Tuesday</v>
      </c>
      <c r="P1098" s="2" t="str">
        <f>TEXT(Table13[[#This Row],[Order Date]],"mmmm")</f>
        <v>May</v>
      </c>
      <c r="Q1098" s="2" t="str">
        <f>TEXT(Table13[[#This Row],[Order Date]],"yyyy")</f>
        <v>2015</v>
      </c>
      <c r="R1098" s="2" t="str">
        <f>TEXT(Table13[[#This Row],[Order Date]], "mmmm yyyy")</f>
        <v>May 2015</v>
      </c>
      <c r="S1098" s="2">
        <v>42130</v>
      </c>
      <c r="T1098" s="1" t="s">
        <v>31</v>
      </c>
      <c r="U1098" s="1">
        <f>Table13[[#This Row],[Ship Date]]-Table13[[#This Row],[Order Date]]</f>
        <v>1</v>
      </c>
      <c r="V1098" s="1" t="str">
        <f>IF(Table13[[#This Row],[Days to Ship]]&lt;=1, "Fast", IF(Table13[[#This Row],[Days to Ship]]&lt;=3, "Meduim", "High"))</f>
        <v>Fast</v>
      </c>
      <c r="W1098" s="1">
        <v>80122</v>
      </c>
      <c r="X1098" s="1" t="s">
        <v>32</v>
      </c>
      <c r="Y1098" s="1" t="s">
        <v>739</v>
      </c>
      <c r="Z1098" s="1" t="s">
        <v>194</v>
      </c>
      <c r="AA1098" s="1" t="s">
        <v>2245</v>
      </c>
      <c r="AB1098" s="1" t="s">
        <v>73</v>
      </c>
      <c r="AC1098" s="1" t="s">
        <v>2234</v>
      </c>
      <c r="AD1098" s="1" t="s">
        <v>81</v>
      </c>
      <c r="AE1098" s="1" t="s">
        <v>44</v>
      </c>
      <c r="AF1098" s="1"/>
      <c r="AK1098" s="1"/>
    </row>
    <row r="1099" spans="1:37" x14ac:dyDescent="0.35">
      <c r="A1099" s="1">
        <v>1984</v>
      </c>
      <c r="B1099" s="1" t="str">
        <f>VLOOKUP(Table13[[#This Row],[Customer ID]],'Customer Lookup'!A:B,2,)</f>
        <v>Lynne Wilcox</v>
      </c>
      <c r="C1099" s="1">
        <v>91258</v>
      </c>
      <c r="D1099" s="1" t="str">
        <f>_xlfn.XLOOKUP(Table13[[#This Row],[Product Sub-Category]],'Product Lookup'!A:A,'Product Lookup'!B:B)</f>
        <v>Computer Peripherals</v>
      </c>
      <c r="E1099" s="1">
        <v>38</v>
      </c>
      <c r="F1099" s="4">
        <v>7.37</v>
      </c>
      <c r="G1099" s="4">
        <f>Table13[[#This Row],[Unit Price]]*Table13[[#This Row],[Quantity ordered]]</f>
        <v>280.06</v>
      </c>
      <c r="H1099" s="1">
        <v>0.05</v>
      </c>
      <c r="I1099" s="5">
        <v>0.05</v>
      </c>
      <c r="J10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9" s="6">
        <f>Table13[[#This Row],[Total Price(Before Discount)]]*Table13[[#This Row],[Discount]]</f>
        <v>14.003</v>
      </c>
      <c r="L1099" s="6">
        <f>Table13[[#This Row],[Total Price(Before Discount)]]-Table13[[#This Row],[Discount Amount]]</f>
        <v>266.05700000000002</v>
      </c>
      <c r="M1099" s="6" t="str">
        <f>IF(Table13[[#This Row],[Total Price(After Discount)]]&gt;=5000, "High Order", "Low order")</f>
        <v>Low order</v>
      </c>
      <c r="N1099" s="2">
        <v>42140</v>
      </c>
      <c r="O1099" s="2" t="str">
        <f>TEXT(Table13[[#This Row],[Order Date]],"dddd")</f>
        <v>Saturday</v>
      </c>
      <c r="P1099" s="2" t="str">
        <f>TEXT(Table13[[#This Row],[Order Date]],"mmmm")</f>
        <v>May</v>
      </c>
      <c r="Q1099" s="2" t="str">
        <f>TEXT(Table13[[#This Row],[Order Date]],"yyyy")</f>
        <v>2015</v>
      </c>
      <c r="R1099" s="2" t="str">
        <f>TEXT(Table13[[#This Row],[Order Date]], "mmmm yyyy")</f>
        <v>May 2015</v>
      </c>
      <c r="S1099" s="2">
        <v>42140</v>
      </c>
      <c r="T1099" s="1" t="s">
        <v>31</v>
      </c>
      <c r="U1099" s="1">
        <f>Table13[[#This Row],[Ship Date]]-Table13[[#This Row],[Order Date]]</f>
        <v>0</v>
      </c>
      <c r="V1099" s="1" t="str">
        <f>IF(Table13[[#This Row],[Days to Ship]]&lt;=1, "Fast", IF(Table13[[#This Row],[Days to Ship]]&lt;=3, "Meduim", "High"))</f>
        <v>Fast</v>
      </c>
      <c r="W1099" s="1">
        <v>29915</v>
      </c>
      <c r="X1099" s="1" t="s">
        <v>32</v>
      </c>
      <c r="Y1099" s="1" t="s">
        <v>444</v>
      </c>
      <c r="Z1099" s="1" t="s">
        <v>443</v>
      </c>
      <c r="AA1099" s="1" t="s">
        <v>2244</v>
      </c>
      <c r="AB1099" s="1" t="s">
        <v>73</v>
      </c>
      <c r="AC1099" s="1" t="s">
        <v>144</v>
      </c>
      <c r="AD1099" s="1" t="s">
        <v>104</v>
      </c>
      <c r="AE1099" s="1" t="s">
        <v>44</v>
      </c>
      <c r="AF1099" s="1"/>
      <c r="AK1099" s="1"/>
    </row>
    <row r="1100" spans="1:37" x14ac:dyDescent="0.35">
      <c r="A1100" s="1">
        <v>1986</v>
      </c>
      <c r="B1100" s="1" t="str">
        <f>VLOOKUP(Table13[[#This Row],[Customer ID]],'Customer Lookup'!A:B,2,)</f>
        <v>Lynda Rosenthal</v>
      </c>
      <c r="C1100" s="1">
        <v>90888</v>
      </c>
      <c r="D1100" s="1" t="str">
        <f>_xlfn.XLOOKUP(Table13[[#This Row],[Product Sub-Category]],'Product Lookup'!A:A,'Product Lookup'!B:B)</f>
        <v>Storage</v>
      </c>
      <c r="E1100" s="1">
        <v>23</v>
      </c>
      <c r="F1100" s="4">
        <v>15.31</v>
      </c>
      <c r="G1100" s="4">
        <f>Table13[[#This Row],[Unit Price]]*Table13[[#This Row],[Quantity ordered]]</f>
        <v>352.13</v>
      </c>
      <c r="H1100" s="1">
        <v>0.05</v>
      </c>
      <c r="I1100" s="5">
        <v>0.05</v>
      </c>
      <c r="J11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0" s="6">
        <f>Table13[[#This Row],[Total Price(Before Discount)]]*Table13[[#This Row],[Discount]]</f>
        <v>17.6065</v>
      </c>
      <c r="L1100" s="6">
        <f>Table13[[#This Row],[Total Price(Before Discount)]]-Table13[[#This Row],[Discount Amount]]</f>
        <v>334.52350000000001</v>
      </c>
      <c r="M1100" s="6" t="str">
        <f>IF(Table13[[#This Row],[Total Price(After Discount)]]&gt;=5000, "High Order", "Low order")</f>
        <v>Low order</v>
      </c>
      <c r="N1100" s="2">
        <v>42130</v>
      </c>
      <c r="O1100" s="2" t="str">
        <f>TEXT(Table13[[#This Row],[Order Date]],"dddd")</f>
        <v>Wednesday</v>
      </c>
      <c r="P1100" s="2" t="str">
        <f>TEXT(Table13[[#This Row],[Order Date]],"mmmm")</f>
        <v>May</v>
      </c>
      <c r="Q1100" s="2" t="str">
        <f>TEXT(Table13[[#This Row],[Order Date]],"yyyy")</f>
        <v>2015</v>
      </c>
      <c r="R1100" s="2" t="str">
        <f>TEXT(Table13[[#This Row],[Order Date]], "mmmm yyyy")</f>
        <v>May 2015</v>
      </c>
      <c r="S1100" s="2">
        <v>42131</v>
      </c>
      <c r="T1100" s="1" t="s">
        <v>31</v>
      </c>
      <c r="U1100" s="1">
        <f>Table13[[#This Row],[Ship Date]]-Table13[[#This Row],[Order Date]]</f>
        <v>1</v>
      </c>
      <c r="V1100" s="1" t="str">
        <f>IF(Table13[[#This Row],[Days to Ship]]&lt;=1, "Fast", IF(Table13[[#This Row],[Days to Ship]]&lt;=3, "Meduim", "High"))</f>
        <v>Fast</v>
      </c>
      <c r="W1100" s="1">
        <v>79701</v>
      </c>
      <c r="X1100" s="1" t="s">
        <v>32</v>
      </c>
      <c r="Y1100" s="1" t="s">
        <v>740</v>
      </c>
      <c r="Z1100" s="1" t="s">
        <v>112</v>
      </c>
      <c r="AA1100" s="1" t="s">
        <v>2244</v>
      </c>
      <c r="AB1100" s="1" t="s">
        <v>58</v>
      </c>
      <c r="AC1100" s="1" t="s">
        <v>119</v>
      </c>
      <c r="AD1100" s="1" t="s">
        <v>42</v>
      </c>
      <c r="AE1100" s="1" t="s">
        <v>53</v>
      </c>
      <c r="AF1100" s="1"/>
      <c r="AK1100" s="1"/>
    </row>
    <row r="1101" spans="1:37" x14ac:dyDescent="0.35">
      <c r="A1101" s="1">
        <v>1986</v>
      </c>
      <c r="B1101" s="1" t="str">
        <f>VLOOKUP(Table13[[#This Row],[Customer ID]],'Customer Lookup'!A:B,2,)</f>
        <v>Lynda Rosenthal</v>
      </c>
      <c r="C1101" s="1">
        <v>90888</v>
      </c>
      <c r="D1101" s="1" t="str">
        <f>_xlfn.XLOOKUP(Table13[[#This Row],[Product Sub-Category]],'Product Lookup'!A:A,'Product Lookup'!B:B)</f>
        <v>Telephones</v>
      </c>
      <c r="E1101" s="1">
        <v>4</v>
      </c>
      <c r="F1101" s="4">
        <v>7.99</v>
      </c>
      <c r="G1101" s="4">
        <f>Table13[[#This Row],[Unit Price]]*Table13[[#This Row],[Quantity ordered]]</f>
        <v>31.96</v>
      </c>
      <c r="H1101" s="1">
        <v>0.05</v>
      </c>
      <c r="I1101" s="5">
        <v>0.05</v>
      </c>
      <c r="J11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1" s="6">
        <f>Table13[[#This Row],[Total Price(Before Discount)]]*Table13[[#This Row],[Discount]]</f>
        <v>1.5980000000000001</v>
      </c>
      <c r="L1101" s="6">
        <f>Table13[[#This Row],[Total Price(Before Discount)]]-Table13[[#This Row],[Discount Amount]]</f>
        <v>30.362000000000002</v>
      </c>
      <c r="M1101" s="6" t="str">
        <f>IF(Table13[[#This Row],[Total Price(After Discount)]]&gt;=5000, "High Order", "Low order")</f>
        <v>Low order</v>
      </c>
      <c r="N1101" s="2">
        <v>42130</v>
      </c>
      <c r="O1101" s="2" t="str">
        <f>TEXT(Table13[[#This Row],[Order Date]],"dddd")</f>
        <v>Wednesday</v>
      </c>
      <c r="P1101" s="2" t="str">
        <f>TEXT(Table13[[#This Row],[Order Date]],"mmmm")</f>
        <v>May</v>
      </c>
      <c r="Q1101" s="2" t="str">
        <f>TEXT(Table13[[#This Row],[Order Date]],"yyyy")</f>
        <v>2015</v>
      </c>
      <c r="R1101" s="2" t="str">
        <f>TEXT(Table13[[#This Row],[Order Date]], "mmmm yyyy")</f>
        <v>May 2015</v>
      </c>
      <c r="S1101" s="2">
        <v>42132</v>
      </c>
      <c r="T1101" s="1" t="s">
        <v>31</v>
      </c>
      <c r="U1101" s="1">
        <f>Table13[[#This Row],[Ship Date]]-Table13[[#This Row],[Order Date]]</f>
        <v>2</v>
      </c>
      <c r="V1101" s="1" t="str">
        <f>IF(Table13[[#This Row],[Days to Ship]]&lt;=1, "Fast", IF(Table13[[#This Row],[Days to Ship]]&lt;=3, "Meduim", "High"))</f>
        <v>Meduim</v>
      </c>
      <c r="W1101" s="1">
        <v>79701</v>
      </c>
      <c r="X1101" s="1" t="s">
        <v>22</v>
      </c>
      <c r="Y1101" s="1" t="s">
        <v>740</v>
      </c>
      <c r="Z1101" s="1" t="s">
        <v>112</v>
      </c>
      <c r="AA1101" s="1" t="s">
        <v>1097</v>
      </c>
      <c r="AB1101" s="1" t="s">
        <v>73</v>
      </c>
      <c r="AC1101" s="1" t="s">
        <v>2234</v>
      </c>
      <c r="AD1101" s="1" t="s">
        <v>42</v>
      </c>
      <c r="AE1101" s="1" t="s">
        <v>75</v>
      </c>
      <c r="AF1101" s="1"/>
      <c r="AK1101" s="1"/>
    </row>
    <row r="1102" spans="1:37" x14ac:dyDescent="0.35">
      <c r="A1102" s="1">
        <v>1988</v>
      </c>
      <c r="B1102" s="1" t="str">
        <f>VLOOKUP(Table13[[#This Row],[Customer ID]],'Customer Lookup'!A:B,2,)</f>
        <v>Anna Burgess</v>
      </c>
      <c r="C1102" s="1">
        <v>89999</v>
      </c>
      <c r="D1102" s="1" t="str">
        <f>_xlfn.XLOOKUP(Table13[[#This Row],[Product Sub-Category]],'Product Lookup'!A:A,'Product Lookup'!B:B)</f>
        <v>Furnishings</v>
      </c>
      <c r="E1102" s="1">
        <v>3</v>
      </c>
      <c r="F1102" s="4">
        <v>20.98</v>
      </c>
      <c r="G1102" s="4">
        <f>Table13[[#This Row],[Unit Price]]*Table13[[#This Row],[Quantity ordered]]</f>
        <v>62.94</v>
      </c>
      <c r="H1102" s="1">
        <v>0.05</v>
      </c>
      <c r="I1102" s="5">
        <v>0.05</v>
      </c>
      <c r="J11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2" s="6">
        <f>Table13[[#This Row],[Total Price(Before Discount)]]*Table13[[#This Row],[Discount]]</f>
        <v>3.1470000000000002</v>
      </c>
      <c r="L1102" s="6">
        <f>Table13[[#This Row],[Total Price(Before Discount)]]-Table13[[#This Row],[Discount Amount]]</f>
        <v>59.792999999999999</v>
      </c>
      <c r="M1102" s="6" t="str">
        <f>IF(Table13[[#This Row],[Total Price(After Discount)]]&gt;=5000, "High Order", "Low order")</f>
        <v>Low order</v>
      </c>
      <c r="N1102" s="2">
        <v>42007</v>
      </c>
      <c r="O1102" s="2" t="str">
        <f>TEXT(Table13[[#This Row],[Order Date]],"dddd")</f>
        <v>Saturday</v>
      </c>
      <c r="P1102" s="2" t="str">
        <f>TEXT(Table13[[#This Row],[Order Date]],"mmmm")</f>
        <v>January</v>
      </c>
      <c r="Q1102" s="2" t="str">
        <f>TEXT(Table13[[#This Row],[Order Date]],"yyyy")</f>
        <v>2015</v>
      </c>
      <c r="R1102" s="2" t="str">
        <f>TEXT(Table13[[#This Row],[Order Date]], "mmmm yyyy")</f>
        <v>January 2015</v>
      </c>
      <c r="S1102" s="2">
        <v>42008</v>
      </c>
      <c r="T1102" s="1" t="s">
        <v>21</v>
      </c>
      <c r="U1102" s="1">
        <f>Table13[[#This Row],[Ship Date]]-Table13[[#This Row],[Order Date]]</f>
        <v>1</v>
      </c>
      <c r="V1102" s="1" t="str">
        <f>IF(Table13[[#This Row],[Days to Ship]]&lt;=1, "Fast", IF(Table13[[#This Row],[Days to Ship]]&lt;=3, "Meduim", "High"))</f>
        <v>Fast</v>
      </c>
      <c r="W1102" s="1">
        <v>84020</v>
      </c>
      <c r="X1102" s="1" t="s">
        <v>32</v>
      </c>
      <c r="Y1102" s="1" t="s">
        <v>730</v>
      </c>
      <c r="Z1102" s="1" t="s">
        <v>161</v>
      </c>
      <c r="AA1102" s="1" t="s">
        <v>1097</v>
      </c>
      <c r="AB1102" s="1" t="s">
        <v>34</v>
      </c>
      <c r="AC1102" s="1" t="s">
        <v>52</v>
      </c>
      <c r="AD1102" s="1" t="s">
        <v>42</v>
      </c>
      <c r="AE1102" s="1" t="s">
        <v>75</v>
      </c>
      <c r="AF1102" s="1"/>
      <c r="AK1102" s="1"/>
    </row>
    <row r="1103" spans="1:37" x14ac:dyDescent="0.35">
      <c r="A1103" s="1">
        <v>1989</v>
      </c>
      <c r="B1103" s="1" t="str">
        <f>VLOOKUP(Table13[[#This Row],[Customer ID]],'Customer Lookup'!A:B,2,)</f>
        <v>David Weaver</v>
      </c>
      <c r="C1103" s="1">
        <v>90000</v>
      </c>
      <c r="D1103" s="1" t="str">
        <f>_xlfn.XLOOKUP(Table13[[#This Row],[Product Sub-Category]],'Product Lookup'!A:A,'Product Lookup'!B:B)</f>
        <v>Chairs</v>
      </c>
      <c r="E1103" s="1">
        <v>8</v>
      </c>
      <c r="F1103" s="4">
        <v>355.98</v>
      </c>
      <c r="G1103" s="4">
        <f>Table13[[#This Row],[Unit Price]]*Table13[[#This Row],[Quantity ordered]]</f>
        <v>2847.84</v>
      </c>
      <c r="H1103" s="1">
        <v>0.1</v>
      </c>
      <c r="I1103" s="5">
        <v>0.1</v>
      </c>
      <c r="J11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03" s="6">
        <f>Table13[[#This Row],[Total Price(Before Discount)]]*Table13[[#This Row],[Discount]]</f>
        <v>284.78400000000005</v>
      </c>
      <c r="L1103" s="6">
        <f>Table13[[#This Row],[Total Price(Before Discount)]]-Table13[[#This Row],[Discount Amount]]</f>
        <v>2563.056</v>
      </c>
      <c r="M1103" s="6" t="str">
        <f>IF(Table13[[#This Row],[Total Price(After Discount)]]&gt;=5000, "High Order", "Low order")</f>
        <v>Low order</v>
      </c>
      <c r="N1103" s="2">
        <v>42025</v>
      </c>
      <c r="O1103" s="2" t="str">
        <f>TEXT(Table13[[#This Row],[Order Date]],"dddd")</f>
        <v>Wednesday</v>
      </c>
      <c r="P1103" s="2" t="str">
        <f>TEXT(Table13[[#This Row],[Order Date]],"mmmm")</f>
        <v>January</v>
      </c>
      <c r="Q1103" s="2" t="str">
        <f>TEXT(Table13[[#This Row],[Order Date]],"yyyy")</f>
        <v>2015</v>
      </c>
      <c r="R1103" s="2" t="str">
        <f>TEXT(Table13[[#This Row],[Order Date]], "mmmm yyyy")</f>
        <v>January 2015</v>
      </c>
      <c r="S1103" s="2">
        <v>42026</v>
      </c>
      <c r="T1103" s="1" t="s">
        <v>31</v>
      </c>
      <c r="U1103" s="1">
        <f>Table13[[#This Row],[Ship Date]]-Table13[[#This Row],[Order Date]]</f>
        <v>1</v>
      </c>
      <c r="V1103" s="1" t="str">
        <f>IF(Table13[[#This Row],[Days to Ship]]&lt;=1, "Fast", IF(Table13[[#This Row],[Days to Ship]]&lt;=3, "Meduim", "High"))</f>
        <v>Fast</v>
      </c>
      <c r="W1103" s="1">
        <v>84117</v>
      </c>
      <c r="X1103" s="1" t="s">
        <v>22</v>
      </c>
      <c r="Y1103" s="1" t="s">
        <v>741</v>
      </c>
      <c r="Z1103" s="1" t="s">
        <v>161</v>
      </c>
      <c r="AA1103" s="1" t="s">
        <v>1097</v>
      </c>
      <c r="AB1103" s="1" t="s">
        <v>34</v>
      </c>
      <c r="AC1103" s="1" t="s">
        <v>35</v>
      </c>
      <c r="AD1103" s="1" t="s">
        <v>42</v>
      </c>
      <c r="AE1103" s="1" t="s">
        <v>36</v>
      </c>
      <c r="AF1103" s="1"/>
      <c r="AK1103" s="1"/>
    </row>
    <row r="1104" spans="1:37" x14ac:dyDescent="0.35">
      <c r="A1104" s="1">
        <v>1989</v>
      </c>
      <c r="B1104" s="1" t="str">
        <f>VLOOKUP(Table13[[#This Row],[Customer ID]],'Customer Lookup'!A:B,2,)</f>
        <v>David Weaver</v>
      </c>
      <c r="C1104" s="1">
        <v>90000</v>
      </c>
      <c r="D1104" s="1" t="str">
        <f>_xlfn.XLOOKUP(Table13[[#This Row],[Product Sub-Category]],'Product Lookup'!A:A,'Product Lookup'!B:B)</f>
        <v>Paper</v>
      </c>
      <c r="E1104" s="1">
        <v>5</v>
      </c>
      <c r="F1104" s="4">
        <v>19.98</v>
      </c>
      <c r="G1104" s="4">
        <f>Table13[[#This Row],[Unit Price]]*Table13[[#This Row],[Quantity ordered]]</f>
        <v>99.9</v>
      </c>
      <c r="H1104" s="1">
        <v>0.05</v>
      </c>
      <c r="I1104" s="5">
        <v>0.05</v>
      </c>
      <c r="J11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4" s="6">
        <f>Table13[[#This Row],[Total Price(Before Discount)]]*Table13[[#This Row],[Discount]]</f>
        <v>4.995000000000001</v>
      </c>
      <c r="L1104" s="6">
        <f>Table13[[#This Row],[Total Price(Before Discount)]]-Table13[[#This Row],[Discount Amount]]</f>
        <v>94.905000000000001</v>
      </c>
      <c r="M1104" s="6" t="str">
        <f>IF(Table13[[#This Row],[Total Price(After Discount)]]&gt;=5000, "High Order", "Low order")</f>
        <v>Low order</v>
      </c>
      <c r="N1104" s="2">
        <v>42025</v>
      </c>
      <c r="O1104" s="2" t="str">
        <f>TEXT(Table13[[#This Row],[Order Date]],"dddd")</f>
        <v>Wednesday</v>
      </c>
      <c r="P1104" s="2" t="str">
        <f>TEXT(Table13[[#This Row],[Order Date]],"mmmm")</f>
        <v>January</v>
      </c>
      <c r="Q1104" s="2" t="str">
        <f>TEXT(Table13[[#This Row],[Order Date]],"yyyy")</f>
        <v>2015</v>
      </c>
      <c r="R1104" s="2" t="str">
        <f>TEXT(Table13[[#This Row],[Order Date]], "mmmm yyyy")</f>
        <v>January 2015</v>
      </c>
      <c r="S1104" s="2">
        <v>42026</v>
      </c>
      <c r="T1104" s="1" t="s">
        <v>31</v>
      </c>
      <c r="U1104" s="1">
        <f>Table13[[#This Row],[Ship Date]]-Table13[[#This Row],[Order Date]]</f>
        <v>1</v>
      </c>
      <c r="V1104" s="1" t="str">
        <f>IF(Table13[[#This Row],[Days to Ship]]&lt;=1, "Fast", IF(Table13[[#This Row],[Days to Ship]]&lt;=3, "Meduim", "High"))</f>
        <v>Fast</v>
      </c>
      <c r="W1104" s="1">
        <v>84117</v>
      </c>
      <c r="X1104" s="1" t="s">
        <v>32</v>
      </c>
      <c r="Y1104" s="1" t="s">
        <v>741</v>
      </c>
      <c r="Z1104" s="1" t="s">
        <v>161</v>
      </c>
      <c r="AA1104" s="1" t="s">
        <v>1097</v>
      </c>
      <c r="AB1104" s="1" t="s">
        <v>58</v>
      </c>
      <c r="AC1104" s="1" t="s">
        <v>83</v>
      </c>
      <c r="AD1104" s="1" t="s">
        <v>42</v>
      </c>
      <c r="AE1104" s="1" t="s">
        <v>53</v>
      </c>
      <c r="AF1104" s="1"/>
      <c r="AK1104" s="1"/>
    </row>
    <row r="1105" spans="1:37" x14ac:dyDescent="0.35">
      <c r="A1105" s="1">
        <v>1989</v>
      </c>
      <c r="B1105" s="1" t="str">
        <f>VLOOKUP(Table13[[#This Row],[Customer ID]],'Customer Lookup'!A:B,2,)</f>
        <v>David Weaver</v>
      </c>
      <c r="C1105" s="1">
        <v>90001</v>
      </c>
      <c r="D1105" s="1" t="str">
        <f>_xlfn.XLOOKUP(Table13[[#This Row],[Product Sub-Category]],'Product Lookup'!A:A,'Product Lookup'!B:B)</f>
        <v>Computer Peripherals</v>
      </c>
      <c r="E1105" s="1">
        <v>11</v>
      </c>
      <c r="F1105" s="4">
        <v>30.98</v>
      </c>
      <c r="G1105" s="4">
        <f>Table13[[#This Row],[Unit Price]]*Table13[[#This Row],[Quantity ordered]]</f>
        <v>340.78000000000003</v>
      </c>
      <c r="H1105" s="1">
        <v>0.05</v>
      </c>
      <c r="I1105" s="5">
        <v>0.05</v>
      </c>
      <c r="J11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5" s="6">
        <f>Table13[[#This Row],[Total Price(Before Discount)]]*Table13[[#This Row],[Discount]]</f>
        <v>17.039000000000001</v>
      </c>
      <c r="L1105" s="6">
        <f>Table13[[#This Row],[Total Price(Before Discount)]]-Table13[[#This Row],[Discount Amount]]</f>
        <v>323.74100000000004</v>
      </c>
      <c r="M1105" s="6" t="str">
        <f>IF(Table13[[#This Row],[Total Price(After Discount)]]&gt;=5000, "High Order", "Low order")</f>
        <v>Low order</v>
      </c>
      <c r="N1105" s="2">
        <v>42139</v>
      </c>
      <c r="O1105" s="2" t="str">
        <f>TEXT(Table13[[#This Row],[Order Date]],"dddd")</f>
        <v>Friday</v>
      </c>
      <c r="P1105" s="2" t="str">
        <f>TEXT(Table13[[#This Row],[Order Date]],"mmmm")</f>
        <v>May</v>
      </c>
      <c r="Q1105" s="2" t="str">
        <f>TEXT(Table13[[#This Row],[Order Date]],"yyyy")</f>
        <v>2015</v>
      </c>
      <c r="R1105" s="2" t="str">
        <f>TEXT(Table13[[#This Row],[Order Date]], "mmmm yyyy")</f>
        <v>May 2015</v>
      </c>
      <c r="S1105" s="2">
        <v>42140</v>
      </c>
      <c r="T1105" s="1" t="s">
        <v>21</v>
      </c>
      <c r="U1105" s="1">
        <f>Table13[[#This Row],[Ship Date]]-Table13[[#This Row],[Order Date]]</f>
        <v>1</v>
      </c>
      <c r="V1105" s="1" t="str">
        <f>IF(Table13[[#This Row],[Days to Ship]]&lt;=1, "Fast", IF(Table13[[#This Row],[Days to Ship]]&lt;=3, "Meduim", "High"))</f>
        <v>Fast</v>
      </c>
      <c r="W1105" s="1">
        <v>84117</v>
      </c>
      <c r="X1105" s="1" t="s">
        <v>32</v>
      </c>
      <c r="Y1105" s="1" t="s">
        <v>741</v>
      </c>
      <c r="Z1105" s="1" t="s">
        <v>161</v>
      </c>
      <c r="AA1105" s="1" t="s">
        <v>1097</v>
      </c>
      <c r="AB1105" s="1" t="s">
        <v>73</v>
      </c>
      <c r="AC1105" s="1" t="s">
        <v>144</v>
      </c>
      <c r="AD1105" s="1" t="s">
        <v>81</v>
      </c>
      <c r="AE1105" s="1" t="s">
        <v>53</v>
      </c>
      <c r="AF1105" s="1"/>
      <c r="AK1105" s="1"/>
    </row>
    <row r="1106" spans="1:37" x14ac:dyDescent="0.35">
      <c r="A1106" s="1">
        <v>1989</v>
      </c>
      <c r="B1106" s="1" t="str">
        <f>VLOOKUP(Table13[[#This Row],[Customer ID]],'Customer Lookup'!A:B,2,)</f>
        <v>David Weaver</v>
      </c>
      <c r="C1106" s="1">
        <v>90001</v>
      </c>
      <c r="D1106" s="1" t="str">
        <f>_xlfn.XLOOKUP(Table13[[#This Row],[Product Sub-Category]],'Product Lookup'!A:A,'Product Lookup'!B:B)</f>
        <v>Paper</v>
      </c>
      <c r="E1106" s="1">
        <v>11</v>
      </c>
      <c r="F1106" s="4">
        <v>40.99</v>
      </c>
      <c r="G1106" s="4">
        <f>Table13[[#This Row],[Unit Price]]*Table13[[#This Row],[Quantity ordered]]</f>
        <v>450.89000000000004</v>
      </c>
      <c r="H1106" s="1">
        <v>0.05</v>
      </c>
      <c r="I1106" s="5">
        <v>0.05</v>
      </c>
      <c r="J11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6" s="6">
        <f>Table13[[#This Row],[Total Price(Before Discount)]]*Table13[[#This Row],[Discount]]</f>
        <v>22.544500000000003</v>
      </c>
      <c r="L1106" s="6">
        <f>Table13[[#This Row],[Total Price(Before Discount)]]-Table13[[#This Row],[Discount Amount]]</f>
        <v>428.34550000000002</v>
      </c>
      <c r="M1106" s="6" t="str">
        <f>IF(Table13[[#This Row],[Total Price(After Discount)]]&gt;=5000, "High Order", "Low order")</f>
        <v>Low order</v>
      </c>
      <c r="N1106" s="2">
        <v>42139</v>
      </c>
      <c r="O1106" s="2" t="str">
        <f>TEXT(Table13[[#This Row],[Order Date]],"dddd")</f>
        <v>Friday</v>
      </c>
      <c r="P1106" s="2" t="str">
        <f>TEXT(Table13[[#This Row],[Order Date]],"mmmm")</f>
        <v>May</v>
      </c>
      <c r="Q1106" s="2" t="str">
        <f>TEXT(Table13[[#This Row],[Order Date]],"yyyy")</f>
        <v>2015</v>
      </c>
      <c r="R1106" s="2" t="str">
        <f>TEXT(Table13[[#This Row],[Order Date]], "mmmm yyyy")</f>
        <v>May 2015</v>
      </c>
      <c r="S1106" s="2">
        <v>42142</v>
      </c>
      <c r="T1106" s="1" t="s">
        <v>21</v>
      </c>
      <c r="U1106" s="1">
        <f>Table13[[#This Row],[Ship Date]]-Table13[[#This Row],[Order Date]]</f>
        <v>3</v>
      </c>
      <c r="V1106" s="1" t="str">
        <f>IF(Table13[[#This Row],[Days to Ship]]&lt;=1, "Fast", IF(Table13[[#This Row],[Days to Ship]]&lt;=3, "Meduim", "High"))</f>
        <v>Meduim</v>
      </c>
      <c r="W1106" s="1">
        <v>84117</v>
      </c>
      <c r="X1106" s="1" t="s">
        <v>32</v>
      </c>
      <c r="Y1106" s="1" t="s">
        <v>741</v>
      </c>
      <c r="Z1106" s="1" t="s">
        <v>161</v>
      </c>
      <c r="AA1106" s="1" t="s">
        <v>1097</v>
      </c>
      <c r="AB1106" s="1" t="s">
        <v>58</v>
      </c>
      <c r="AC1106" s="1" t="s">
        <v>83</v>
      </c>
      <c r="AD1106" s="1" t="s">
        <v>81</v>
      </c>
      <c r="AE1106" s="1" t="s">
        <v>53</v>
      </c>
      <c r="AF1106" s="1"/>
      <c r="AK1106" s="1"/>
    </row>
    <row r="1107" spans="1:37" x14ac:dyDescent="0.35">
      <c r="A1107" s="1">
        <v>1989</v>
      </c>
      <c r="B1107" s="1" t="str">
        <f>VLOOKUP(Table13[[#This Row],[Customer ID]],'Customer Lookup'!A:B,2,)</f>
        <v>David Weaver</v>
      </c>
      <c r="C1107" s="1">
        <v>90003</v>
      </c>
      <c r="D1107" s="1" t="str">
        <f>_xlfn.XLOOKUP(Table13[[#This Row],[Product Sub-Category]],'Product Lookup'!A:A,'Product Lookup'!B:B)</f>
        <v>Pens</v>
      </c>
      <c r="E1107" s="1">
        <v>11</v>
      </c>
      <c r="F1107" s="4">
        <v>1.6</v>
      </c>
      <c r="G1107" s="4">
        <f>Table13[[#This Row],[Unit Price]]*Table13[[#This Row],[Quantity ordered]]</f>
        <v>17.600000000000001</v>
      </c>
      <c r="H1107" s="1">
        <v>0.05</v>
      </c>
      <c r="I1107" s="5">
        <v>0.05</v>
      </c>
      <c r="J11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7" s="6">
        <f>Table13[[#This Row],[Total Price(Before Discount)]]*Table13[[#This Row],[Discount]]</f>
        <v>0.88000000000000012</v>
      </c>
      <c r="L1107" s="6">
        <f>Table13[[#This Row],[Total Price(Before Discount)]]-Table13[[#This Row],[Discount Amount]]</f>
        <v>16.720000000000002</v>
      </c>
      <c r="M1107" s="6" t="str">
        <f>IF(Table13[[#This Row],[Total Price(After Discount)]]&gt;=5000, "High Order", "Low order")</f>
        <v>Low order</v>
      </c>
      <c r="N1107" s="2">
        <v>42124</v>
      </c>
      <c r="O1107" s="2" t="str">
        <f>TEXT(Table13[[#This Row],[Order Date]],"dddd")</f>
        <v>Thursday</v>
      </c>
      <c r="P1107" s="2" t="str">
        <f>TEXT(Table13[[#This Row],[Order Date]],"mmmm")</f>
        <v>April</v>
      </c>
      <c r="Q1107" s="2" t="str">
        <f>TEXT(Table13[[#This Row],[Order Date]],"yyyy")</f>
        <v>2015</v>
      </c>
      <c r="R1107" s="2" t="str">
        <f>TEXT(Table13[[#This Row],[Order Date]], "mmmm yyyy")</f>
        <v>April 2015</v>
      </c>
      <c r="S1107" s="2">
        <v>42124</v>
      </c>
      <c r="T1107" s="1" t="s">
        <v>50</v>
      </c>
      <c r="U1107" s="1">
        <f>Table13[[#This Row],[Ship Date]]-Table13[[#This Row],[Order Date]]</f>
        <v>0</v>
      </c>
      <c r="V1107" s="1" t="str">
        <f>IF(Table13[[#This Row],[Days to Ship]]&lt;=1, "Fast", IF(Table13[[#This Row],[Days to Ship]]&lt;=3, "Meduim", "High"))</f>
        <v>Fast</v>
      </c>
      <c r="W1107" s="1">
        <v>84117</v>
      </c>
      <c r="X1107" s="1" t="s">
        <v>32</v>
      </c>
      <c r="Y1107" s="1" t="s">
        <v>741</v>
      </c>
      <c r="Z1107" s="1" t="s">
        <v>161</v>
      </c>
      <c r="AA1107" s="1" t="s">
        <v>1097</v>
      </c>
      <c r="AB1107" s="1" t="s">
        <v>58</v>
      </c>
      <c r="AC1107" s="1" t="s">
        <v>25</v>
      </c>
      <c r="AD1107" s="1" t="s">
        <v>42</v>
      </c>
      <c r="AE1107" s="1" t="s">
        <v>26</v>
      </c>
      <c r="AF1107" s="1"/>
      <c r="AK1107" s="1"/>
    </row>
    <row r="1108" spans="1:37" x14ac:dyDescent="0.35">
      <c r="A1108" s="1">
        <v>1991</v>
      </c>
      <c r="B1108" s="1" t="str">
        <f>VLOOKUP(Table13[[#This Row],[Customer ID]],'Customer Lookup'!A:B,2,)</f>
        <v>Paula Hubbard</v>
      </c>
      <c r="C1108" s="1">
        <v>90002</v>
      </c>
      <c r="D1108" s="1" t="str">
        <f>_xlfn.XLOOKUP(Table13[[#This Row],[Product Sub-Category]],'Product Lookup'!A:A,'Product Lookup'!B:B)</f>
        <v>Paper</v>
      </c>
      <c r="E1108" s="1">
        <v>18</v>
      </c>
      <c r="F1108" s="4">
        <v>47.9</v>
      </c>
      <c r="G1108" s="4">
        <f>Table13[[#This Row],[Unit Price]]*Table13[[#This Row],[Quantity ordered]]</f>
        <v>862.19999999999993</v>
      </c>
      <c r="H1108" s="1">
        <v>0.05</v>
      </c>
      <c r="I1108" s="5">
        <v>0.05</v>
      </c>
      <c r="J11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8" s="6">
        <f>Table13[[#This Row],[Total Price(Before Discount)]]*Table13[[#This Row],[Discount]]</f>
        <v>43.11</v>
      </c>
      <c r="L1108" s="6">
        <f>Table13[[#This Row],[Total Price(Before Discount)]]-Table13[[#This Row],[Discount Amount]]</f>
        <v>819.08999999999992</v>
      </c>
      <c r="M1108" s="6" t="str">
        <f>IF(Table13[[#This Row],[Total Price(After Discount)]]&gt;=5000, "High Order", "Low order")</f>
        <v>Low order</v>
      </c>
      <c r="N1108" s="2">
        <v>42057</v>
      </c>
      <c r="O1108" s="2" t="str">
        <f>TEXT(Table13[[#This Row],[Order Date]],"dddd")</f>
        <v>Sunday</v>
      </c>
      <c r="P1108" s="2" t="str">
        <f>TEXT(Table13[[#This Row],[Order Date]],"mmmm")</f>
        <v>February</v>
      </c>
      <c r="Q1108" s="2" t="str">
        <f>TEXT(Table13[[#This Row],[Order Date]],"yyyy")</f>
        <v>2015</v>
      </c>
      <c r="R1108" s="2" t="str">
        <f>TEXT(Table13[[#This Row],[Order Date]], "mmmm yyyy")</f>
        <v>February 2015</v>
      </c>
      <c r="S1108" s="2">
        <v>42059</v>
      </c>
      <c r="T1108" s="1" t="s">
        <v>50</v>
      </c>
      <c r="U1108" s="1">
        <f>Table13[[#This Row],[Ship Date]]-Table13[[#This Row],[Order Date]]</f>
        <v>2</v>
      </c>
      <c r="V1108" s="1" t="str">
        <f>IF(Table13[[#This Row],[Days to Ship]]&lt;=1, "Fast", IF(Table13[[#This Row],[Days to Ship]]&lt;=3, "Meduim", "High"))</f>
        <v>Meduim</v>
      </c>
      <c r="W1108" s="1">
        <v>84118</v>
      </c>
      <c r="X1108" s="1" t="s">
        <v>32</v>
      </c>
      <c r="Y1108" s="1" t="s">
        <v>742</v>
      </c>
      <c r="Z1108" s="1" t="s">
        <v>161</v>
      </c>
      <c r="AA1108" s="1" t="s">
        <v>2245</v>
      </c>
      <c r="AB1108" s="1" t="s">
        <v>58</v>
      </c>
      <c r="AC1108" s="1" t="s">
        <v>83</v>
      </c>
      <c r="AD1108" s="1" t="s">
        <v>42</v>
      </c>
      <c r="AE1108" s="1" t="s">
        <v>53</v>
      </c>
      <c r="AF1108" s="1"/>
      <c r="AK1108" s="1"/>
    </row>
    <row r="1109" spans="1:37" x14ac:dyDescent="0.35">
      <c r="A1109" s="1">
        <v>1997</v>
      </c>
      <c r="B1109" s="1" t="str">
        <f>VLOOKUP(Table13[[#This Row],[Customer ID]],'Customer Lookup'!A:B,2,)</f>
        <v>Harriet Bowman</v>
      </c>
      <c r="C1109" s="1">
        <v>90333</v>
      </c>
      <c r="D1109" s="1" t="str">
        <f>_xlfn.XLOOKUP(Table13[[#This Row],[Product Sub-Category]],'Product Lookup'!A:A,'Product Lookup'!B:B)</f>
        <v>Telephones</v>
      </c>
      <c r="E1109" s="1">
        <v>4</v>
      </c>
      <c r="F1109" s="4">
        <v>125.99</v>
      </c>
      <c r="G1109" s="4">
        <f>Table13[[#This Row],[Unit Price]]*Table13[[#This Row],[Quantity ordered]]</f>
        <v>503.96</v>
      </c>
      <c r="H1109" s="1">
        <v>0.1</v>
      </c>
      <c r="I1109" s="5">
        <v>0.1</v>
      </c>
      <c r="J11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09" s="6">
        <f>Table13[[#This Row],[Total Price(Before Discount)]]*Table13[[#This Row],[Discount]]</f>
        <v>50.396000000000001</v>
      </c>
      <c r="L1109" s="6">
        <f>Table13[[#This Row],[Total Price(Before Discount)]]-Table13[[#This Row],[Discount Amount]]</f>
        <v>453.56399999999996</v>
      </c>
      <c r="M1109" s="6" t="str">
        <f>IF(Table13[[#This Row],[Total Price(After Discount)]]&gt;=5000, "High Order", "Low order")</f>
        <v>Low order</v>
      </c>
      <c r="N1109" s="2">
        <v>42029</v>
      </c>
      <c r="O1109" s="2" t="str">
        <f>TEXT(Table13[[#This Row],[Order Date]],"dddd")</f>
        <v>Sunday</v>
      </c>
      <c r="P1109" s="2" t="str">
        <f>TEXT(Table13[[#This Row],[Order Date]],"mmmm")</f>
        <v>January</v>
      </c>
      <c r="Q1109" s="2" t="str">
        <f>TEXT(Table13[[#This Row],[Order Date]],"yyyy")</f>
        <v>2015</v>
      </c>
      <c r="R1109" s="2" t="str">
        <f>TEXT(Table13[[#This Row],[Order Date]], "mmmm yyyy")</f>
        <v>January 2015</v>
      </c>
      <c r="S1109" s="2">
        <v>42032</v>
      </c>
      <c r="T1109" s="1" t="s">
        <v>31</v>
      </c>
      <c r="U1109" s="1">
        <f>Table13[[#This Row],[Ship Date]]-Table13[[#This Row],[Order Date]]</f>
        <v>3</v>
      </c>
      <c r="V1109" s="1" t="str">
        <f>IF(Table13[[#This Row],[Days to Ship]]&lt;=1, "Fast", IF(Table13[[#This Row],[Days to Ship]]&lt;=3, "Meduim", "High"))</f>
        <v>Meduim</v>
      </c>
      <c r="W1109" s="1">
        <v>29915</v>
      </c>
      <c r="X1109" s="1" t="s">
        <v>32</v>
      </c>
      <c r="Y1109" s="1" t="s">
        <v>444</v>
      </c>
      <c r="Z1109" s="1" t="s">
        <v>443</v>
      </c>
      <c r="AA1109" s="1" t="s">
        <v>2245</v>
      </c>
      <c r="AB1109" s="1" t="s">
        <v>73</v>
      </c>
      <c r="AC1109" s="1" t="s">
        <v>2234</v>
      </c>
      <c r="AD1109" s="1" t="s">
        <v>104</v>
      </c>
      <c r="AE1109" s="1" t="s">
        <v>53</v>
      </c>
      <c r="AF1109" s="1"/>
      <c r="AK1109" s="1"/>
    </row>
    <row r="1110" spans="1:37" x14ac:dyDescent="0.35">
      <c r="A1110" s="1">
        <v>1997</v>
      </c>
      <c r="B1110" s="1" t="str">
        <f>VLOOKUP(Table13[[#This Row],[Customer ID]],'Customer Lookup'!A:B,2,)</f>
        <v>Harriet Bowman</v>
      </c>
      <c r="C1110" s="1">
        <v>90334</v>
      </c>
      <c r="D1110" s="1" t="str">
        <f>_xlfn.XLOOKUP(Table13[[#This Row],[Product Sub-Category]],'Product Lookup'!A:A,'Product Lookup'!B:B)</f>
        <v>Computer Peripherals</v>
      </c>
      <c r="E1110" s="1">
        <v>7</v>
      </c>
      <c r="F1110" s="4">
        <v>16.48</v>
      </c>
      <c r="G1110" s="4">
        <f>Table13[[#This Row],[Unit Price]]*Table13[[#This Row],[Quantity ordered]]</f>
        <v>115.36</v>
      </c>
      <c r="H1110" s="1">
        <v>0.05</v>
      </c>
      <c r="I1110" s="5">
        <v>0.05</v>
      </c>
      <c r="J11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0" s="6">
        <f>Table13[[#This Row],[Total Price(Before Discount)]]*Table13[[#This Row],[Discount]]</f>
        <v>5.7680000000000007</v>
      </c>
      <c r="L1110" s="6">
        <f>Table13[[#This Row],[Total Price(Before Discount)]]-Table13[[#This Row],[Discount Amount]]</f>
        <v>109.592</v>
      </c>
      <c r="M1110" s="6" t="str">
        <f>IF(Table13[[#This Row],[Total Price(After Discount)]]&gt;=5000, "High Order", "Low order")</f>
        <v>Low order</v>
      </c>
      <c r="N1110" s="2">
        <v>42131</v>
      </c>
      <c r="O1110" s="2" t="str">
        <f>TEXT(Table13[[#This Row],[Order Date]],"dddd")</f>
        <v>Thursday</v>
      </c>
      <c r="P1110" s="2" t="str">
        <f>TEXT(Table13[[#This Row],[Order Date]],"mmmm")</f>
        <v>May</v>
      </c>
      <c r="Q1110" s="2" t="str">
        <f>TEXT(Table13[[#This Row],[Order Date]],"yyyy")</f>
        <v>2015</v>
      </c>
      <c r="R1110" s="2" t="str">
        <f>TEXT(Table13[[#This Row],[Order Date]], "mmmm yyyy")</f>
        <v>May 2015</v>
      </c>
      <c r="S1110" s="2">
        <v>42132</v>
      </c>
      <c r="T1110" s="1" t="s">
        <v>50</v>
      </c>
      <c r="U1110" s="1">
        <f>Table13[[#This Row],[Ship Date]]-Table13[[#This Row],[Order Date]]</f>
        <v>1</v>
      </c>
      <c r="V1110" s="1" t="str">
        <f>IF(Table13[[#This Row],[Days to Ship]]&lt;=1, "Fast", IF(Table13[[#This Row],[Days to Ship]]&lt;=3, "Meduim", "High"))</f>
        <v>Fast</v>
      </c>
      <c r="W1110" s="1">
        <v>29915</v>
      </c>
      <c r="X1110" s="1" t="s">
        <v>32</v>
      </c>
      <c r="Y1110" s="1" t="s">
        <v>444</v>
      </c>
      <c r="Z1110" s="1" t="s">
        <v>443</v>
      </c>
      <c r="AA1110" s="1" t="s">
        <v>2245</v>
      </c>
      <c r="AB1110" s="1" t="s">
        <v>73</v>
      </c>
      <c r="AC1110" s="1" t="s">
        <v>144</v>
      </c>
      <c r="AD1110" s="1" t="s">
        <v>104</v>
      </c>
      <c r="AE1110" s="1" t="s">
        <v>44</v>
      </c>
      <c r="AF1110" s="1"/>
      <c r="AK1110" s="1"/>
    </row>
    <row r="1111" spans="1:37" x14ac:dyDescent="0.35">
      <c r="A1111" s="1">
        <v>1997</v>
      </c>
      <c r="B1111" s="1" t="str">
        <f>VLOOKUP(Table13[[#This Row],[Customer ID]],'Customer Lookup'!A:B,2,)</f>
        <v>Harriet Bowman</v>
      </c>
      <c r="C1111" s="1">
        <v>90335</v>
      </c>
      <c r="D1111" s="1" t="str">
        <f>_xlfn.XLOOKUP(Table13[[#This Row],[Product Sub-Category]],'Product Lookup'!A:A,'Product Lookup'!B:B)</f>
        <v>Binders</v>
      </c>
      <c r="E1111" s="1">
        <v>1</v>
      </c>
      <c r="F1111" s="4">
        <v>24.92</v>
      </c>
      <c r="G1111" s="4">
        <f>Table13[[#This Row],[Unit Price]]*Table13[[#This Row],[Quantity ordered]]</f>
        <v>24.92</v>
      </c>
      <c r="H1111" s="1">
        <v>0.05</v>
      </c>
      <c r="I1111" s="5">
        <v>0.05</v>
      </c>
      <c r="J11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1" s="6">
        <f>Table13[[#This Row],[Total Price(Before Discount)]]*Table13[[#This Row],[Discount]]</f>
        <v>1.2460000000000002</v>
      </c>
      <c r="L1111" s="6">
        <f>Table13[[#This Row],[Total Price(Before Discount)]]-Table13[[#This Row],[Discount Amount]]</f>
        <v>23.674000000000003</v>
      </c>
      <c r="M1111" s="6" t="str">
        <f>IF(Table13[[#This Row],[Total Price(After Discount)]]&gt;=5000, "High Order", "Low order")</f>
        <v>Low order</v>
      </c>
      <c r="N1111" s="2">
        <v>42157</v>
      </c>
      <c r="O1111" s="2" t="str">
        <f>TEXT(Table13[[#This Row],[Order Date]],"dddd")</f>
        <v>Tuesday</v>
      </c>
      <c r="P1111" s="2" t="str">
        <f>TEXT(Table13[[#This Row],[Order Date]],"mmmm")</f>
        <v>June</v>
      </c>
      <c r="Q1111" s="2" t="str">
        <f>TEXT(Table13[[#This Row],[Order Date]],"yyyy")</f>
        <v>2015</v>
      </c>
      <c r="R1111" s="2" t="str">
        <f>TEXT(Table13[[#This Row],[Order Date]], "mmmm yyyy")</f>
        <v>June 2015</v>
      </c>
      <c r="S1111" s="2">
        <v>42157</v>
      </c>
      <c r="T1111" s="1" t="s">
        <v>98</v>
      </c>
      <c r="U1111" s="1">
        <f>Table13[[#This Row],[Ship Date]]-Table13[[#This Row],[Order Date]]</f>
        <v>0</v>
      </c>
      <c r="V1111" s="1" t="str">
        <f>IF(Table13[[#This Row],[Days to Ship]]&lt;=1, "Fast", IF(Table13[[#This Row],[Days to Ship]]&lt;=3, "Meduim", "High"))</f>
        <v>Fast</v>
      </c>
      <c r="W1111" s="1">
        <v>29915</v>
      </c>
      <c r="X1111" s="1" t="s">
        <v>32</v>
      </c>
      <c r="Y1111" s="1" t="s">
        <v>444</v>
      </c>
      <c r="Z1111" s="1" t="s">
        <v>443</v>
      </c>
      <c r="AA1111" s="1" t="s">
        <v>2243</v>
      </c>
      <c r="AB1111" s="1" t="s">
        <v>58</v>
      </c>
      <c r="AC1111" s="1" t="s">
        <v>2236</v>
      </c>
      <c r="AD1111" s="1" t="s">
        <v>104</v>
      </c>
      <c r="AE1111" s="1" t="s">
        <v>53</v>
      </c>
      <c r="AF1111" s="1"/>
      <c r="AK1111" s="1"/>
    </row>
    <row r="1112" spans="1:37" x14ac:dyDescent="0.35">
      <c r="A1112" s="1">
        <v>1998</v>
      </c>
      <c r="B1112" s="1" t="str">
        <f>VLOOKUP(Table13[[#This Row],[Customer ID]],'Customer Lookup'!A:B,2,)</f>
        <v>Judy Frazier</v>
      </c>
      <c r="C1112" s="1">
        <v>90568</v>
      </c>
      <c r="D1112" s="1" t="str">
        <f>_xlfn.XLOOKUP(Table13[[#This Row],[Product Sub-Category]],'Product Lookup'!A:A,'Product Lookup'!B:B)</f>
        <v>Envelopes</v>
      </c>
      <c r="E1112" s="1">
        <v>3</v>
      </c>
      <c r="F1112" s="4">
        <v>4.42</v>
      </c>
      <c r="G1112" s="4">
        <f>Table13[[#This Row],[Unit Price]]*Table13[[#This Row],[Quantity ordered]]</f>
        <v>13.26</v>
      </c>
      <c r="H1112" s="1">
        <v>0.05</v>
      </c>
      <c r="I1112" s="5">
        <v>0.05</v>
      </c>
      <c r="J11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2" s="6">
        <f>Table13[[#This Row],[Total Price(Before Discount)]]*Table13[[#This Row],[Discount]]</f>
        <v>0.66300000000000003</v>
      </c>
      <c r="L1112" s="6">
        <f>Table13[[#This Row],[Total Price(Before Discount)]]-Table13[[#This Row],[Discount Amount]]</f>
        <v>12.597</v>
      </c>
      <c r="M1112" s="6" t="str">
        <f>IF(Table13[[#This Row],[Total Price(After Discount)]]&gt;=5000, "High Order", "Low order")</f>
        <v>Low order</v>
      </c>
      <c r="N1112" s="2">
        <v>42158</v>
      </c>
      <c r="O1112" s="2" t="str">
        <f>TEXT(Table13[[#This Row],[Order Date]],"dddd")</f>
        <v>Wednesday</v>
      </c>
      <c r="P1112" s="2" t="str">
        <f>TEXT(Table13[[#This Row],[Order Date]],"mmmm")</f>
        <v>June</v>
      </c>
      <c r="Q1112" s="2" t="str">
        <f>TEXT(Table13[[#This Row],[Order Date]],"yyyy")</f>
        <v>2015</v>
      </c>
      <c r="R1112" s="2" t="str">
        <f>TEXT(Table13[[#This Row],[Order Date]], "mmmm yyyy")</f>
        <v>June 2015</v>
      </c>
      <c r="S1112" s="2">
        <v>42160</v>
      </c>
      <c r="T1112" s="1" t="s">
        <v>31</v>
      </c>
      <c r="U1112" s="1">
        <f>Table13[[#This Row],[Ship Date]]-Table13[[#This Row],[Order Date]]</f>
        <v>2</v>
      </c>
      <c r="V1112" s="1" t="str">
        <f>IF(Table13[[#This Row],[Days to Ship]]&lt;=1, "Fast", IF(Table13[[#This Row],[Days to Ship]]&lt;=3, "Meduim", "High"))</f>
        <v>Meduim</v>
      </c>
      <c r="W1112" s="1">
        <v>11758</v>
      </c>
      <c r="X1112" s="1" t="s">
        <v>32</v>
      </c>
      <c r="Y1112" s="1" t="s">
        <v>743</v>
      </c>
      <c r="Z1112" s="1" t="s">
        <v>62</v>
      </c>
      <c r="AA1112" s="1" t="s">
        <v>1097</v>
      </c>
      <c r="AB1112" s="1" t="s">
        <v>58</v>
      </c>
      <c r="AC1112" s="1" t="s">
        <v>61</v>
      </c>
      <c r="AD1112" s="1" t="s">
        <v>81</v>
      </c>
      <c r="AE1112" s="1" t="s">
        <v>53</v>
      </c>
      <c r="AF1112" s="1"/>
      <c r="AK1112" s="1"/>
    </row>
    <row r="1113" spans="1:37" x14ac:dyDescent="0.35">
      <c r="A1113" s="1">
        <v>2004</v>
      </c>
      <c r="B1113" s="1" t="str">
        <f>VLOOKUP(Table13[[#This Row],[Customer ID]],'Customer Lookup'!A:B,2,)</f>
        <v>James Dickinson Ball</v>
      </c>
      <c r="C1113" s="1">
        <v>91277</v>
      </c>
      <c r="D1113" s="1" t="str">
        <f>_xlfn.XLOOKUP(Table13[[#This Row],[Product Sub-Category]],'Product Lookup'!A:A,'Product Lookup'!B:B)</f>
        <v>Binders</v>
      </c>
      <c r="E1113" s="1">
        <v>10</v>
      </c>
      <c r="F1113" s="4">
        <v>4.24</v>
      </c>
      <c r="G1113" s="4">
        <f>Table13[[#This Row],[Unit Price]]*Table13[[#This Row],[Quantity ordered]]</f>
        <v>42.400000000000006</v>
      </c>
      <c r="H1113" s="1">
        <v>0.05</v>
      </c>
      <c r="I1113" s="5">
        <v>0.05</v>
      </c>
      <c r="J11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3" s="6">
        <f>Table13[[#This Row],[Total Price(Before Discount)]]*Table13[[#This Row],[Discount]]</f>
        <v>2.1200000000000006</v>
      </c>
      <c r="L1113" s="6">
        <f>Table13[[#This Row],[Total Price(Before Discount)]]-Table13[[#This Row],[Discount Amount]]</f>
        <v>40.280000000000008</v>
      </c>
      <c r="M1113" s="6" t="str">
        <f>IF(Table13[[#This Row],[Total Price(After Discount)]]&gt;=5000, "High Order", "Low order")</f>
        <v>Low order</v>
      </c>
      <c r="N1113" s="2">
        <v>42111</v>
      </c>
      <c r="O1113" s="2" t="str">
        <f>TEXT(Table13[[#This Row],[Order Date]],"dddd")</f>
        <v>Friday</v>
      </c>
      <c r="P1113" s="2" t="str">
        <f>TEXT(Table13[[#This Row],[Order Date]],"mmmm")</f>
        <v>April</v>
      </c>
      <c r="Q1113" s="2" t="str">
        <f>TEXT(Table13[[#This Row],[Order Date]],"yyyy")</f>
        <v>2015</v>
      </c>
      <c r="R1113" s="2" t="str">
        <f>TEXT(Table13[[#This Row],[Order Date]], "mmmm yyyy")</f>
        <v>April 2015</v>
      </c>
      <c r="S1113" s="2">
        <v>42113</v>
      </c>
      <c r="T1113" s="1" t="s">
        <v>50</v>
      </c>
      <c r="U1113" s="1">
        <f>Table13[[#This Row],[Ship Date]]-Table13[[#This Row],[Order Date]]</f>
        <v>2</v>
      </c>
      <c r="V1113" s="1" t="str">
        <f>IF(Table13[[#This Row],[Days to Ship]]&lt;=1, "Fast", IF(Table13[[#This Row],[Days to Ship]]&lt;=3, "Meduim", "High"))</f>
        <v>Meduim</v>
      </c>
      <c r="W1113" s="1">
        <v>59715</v>
      </c>
      <c r="X1113" s="1" t="s">
        <v>32</v>
      </c>
      <c r="Y1113" s="1" t="s">
        <v>732</v>
      </c>
      <c r="Z1113" s="1" t="s">
        <v>69</v>
      </c>
      <c r="AA1113" s="1" t="s">
        <v>1097</v>
      </c>
      <c r="AB1113" s="1" t="s">
        <v>58</v>
      </c>
      <c r="AC1113" s="1" t="s">
        <v>2236</v>
      </c>
      <c r="AD1113" s="1" t="s">
        <v>42</v>
      </c>
      <c r="AE1113" s="1" t="s">
        <v>53</v>
      </c>
      <c r="AF1113" s="1"/>
      <c r="AK1113" s="1"/>
    </row>
    <row r="1114" spans="1:37" x14ac:dyDescent="0.35">
      <c r="A1114" s="1">
        <v>2004</v>
      </c>
      <c r="B1114" s="1" t="str">
        <f>VLOOKUP(Table13[[#This Row],[Customer ID]],'Customer Lookup'!A:B,2,)</f>
        <v>James Dickinson Ball</v>
      </c>
      <c r="C1114" s="1">
        <v>91277</v>
      </c>
      <c r="D1114" s="1" t="str">
        <f>_xlfn.XLOOKUP(Table13[[#This Row],[Product Sub-Category]],'Product Lookup'!A:A,'Product Lookup'!B:B)</f>
        <v>Office Machines</v>
      </c>
      <c r="E1114" s="1">
        <v>1</v>
      </c>
      <c r="F1114" s="4">
        <v>6783.02</v>
      </c>
      <c r="G1114" s="4">
        <f>Table13[[#This Row],[Unit Price]]*Table13[[#This Row],[Quantity ordered]]</f>
        <v>6783.02</v>
      </c>
      <c r="H1114" s="1">
        <v>0.15</v>
      </c>
      <c r="I1114" s="5">
        <v>0.15</v>
      </c>
      <c r="J11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114" s="6">
        <f>Table13[[#This Row],[Total Price(Before Discount)]]*Table13[[#This Row],[Discount]]</f>
        <v>1017.453</v>
      </c>
      <c r="L1114" s="6">
        <f>Table13[[#This Row],[Total Price(Before Discount)]]-Table13[[#This Row],[Discount Amount]]</f>
        <v>5765.5670000000009</v>
      </c>
      <c r="M1114" s="6" t="str">
        <f>IF(Table13[[#This Row],[Total Price(After Discount)]]&gt;=5000, "High Order", "Low order")</f>
        <v>High Order</v>
      </c>
      <c r="N1114" s="2">
        <v>42111</v>
      </c>
      <c r="O1114" s="2" t="str">
        <f>TEXT(Table13[[#This Row],[Order Date]],"dddd")</f>
        <v>Friday</v>
      </c>
      <c r="P1114" s="2" t="str">
        <f>TEXT(Table13[[#This Row],[Order Date]],"mmmm")</f>
        <v>April</v>
      </c>
      <c r="Q1114" s="2" t="str">
        <f>TEXT(Table13[[#This Row],[Order Date]],"yyyy")</f>
        <v>2015</v>
      </c>
      <c r="R1114" s="2" t="str">
        <f>TEXT(Table13[[#This Row],[Order Date]], "mmmm yyyy")</f>
        <v>April 2015</v>
      </c>
      <c r="S1114" s="2">
        <v>42113</v>
      </c>
      <c r="T1114" s="1" t="s">
        <v>50</v>
      </c>
      <c r="U1114" s="1">
        <f>Table13[[#This Row],[Ship Date]]-Table13[[#This Row],[Order Date]]</f>
        <v>2</v>
      </c>
      <c r="V1114" s="1" t="str">
        <f>IF(Table13[[#This Row],[Days to Ship]]&lt;=1, "Fast", IF(Table13[[#This Row],[Days to Ship]]&lt;=3, "Meduim", "High"))</f>
        <v>Meduim</v>
      </c>
      <c r="W1114" s="1">
        <v>59715</v>
      </c>
      <c r="X1114" s="1" t="s">
        <v>32</v>
      </c>
      <c r="Y1114" s="1" t="s">
        <v>732</v>
      </c>
      <c r="Z1114" s="1" t="s">
        <v>69</v>
      </c>
      <c r="AA1114" s="1" t="s">
        <v>1097</v>
      </c>
      <c r="AB1114" s="1" t="s">
        <v>73</v>
      </c>
      <c r="AC1114" s="1" t="s">
        <v>74</v>
      </c>
      <c r="AD1114" s="1" t="s">
        <v>42</v>
      </c>
      <c r="AE1114" s="1" t="s">
        <v>178</v>
      </c>
      <c r="AF1114" s="1"/>
      <c r="AK1114" s="1"/>
    </row>
    <row r="1115" spans="1:37" x14ac:dyDescent="0.35">
      <c r="A1115" s="1">
        <v>2006</v>
      </c>
      <c r="B1115" s="1" t="str">
        <f>VLOOKUP(Table13[[#This Row],[Customer ID]],'Customer Lookup'!A:B,2,)</f>
        <v>Cynthia Khan</v>
      </c>
      <c r="C1115" s="1">
        <v>88798</v>
      </c>
      <c r="D1115" s="1" t="str">
        <f>_xlfn.XLOOKUP(Table13[[#This Row],[Product Sub-Category]],'Product Lookup'!A:A,'Product Lookup'!B:B)</f>
        <v>Paper</v>
      </c>
      <c r="E1115" s="1">
        <v>15</v>
      </c>
      <c r="F1115" s="4">
        <v>5.78</v>
      </c>
      <c r="G1115" s="4">
        <f>Table13[[#This Row],[Unit Price]]*Table13[[#This Row],[Quantity ordered]]</f>
        <v>86.7</v>
      </c>
      <c r="H1115" s="1">
        <v>0.05</v>
      </c>
      <c r="I1115" s="5">
        <v>0.05</v>
      </c>
      <c r="J11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5" s="6">
        <f>Table13[[#This Row],[Total Price(Before Discount)]]*Table13[[#This Row],[Discount]]</f>
        <v>4.335</v>
      </c>
      <c r="L1115" s="6">
        <f>Table13[[#This Row],[Total Price(Before Discount)]]-Table13[[#This Row],[Discount Amount]]</f>
        <v>82.365000000000009</v>
      </c>
      <c r="M1115" s="6" t="str">
        <f>IF(Table13[[#This Row],[Total Price(After Discount)]]&gt;=5000, "High Order", "Low order")</f>
        <v>Low order</v>
      </c>
      <c r="N1115" s="2">
        <v>42068</v>
      </c>
      <c r="O1115" s="2" t="str">
        <f>TEXT(Table13[[#This Row],[Order Date]],"dddd")</f>
        <v>Thursday</v>
      </c>
      <c r="P1115" s="2" t="str">
        <f>TEXT(Table13[[#This Row],[Order Date]],"mmmm")</f>
        <v>March</v>
      </c>
      <c r="Q1115" s="2" t="str">
        <f>TEXT(Table13[[#This Row],[Order Date]],"yyyy")</f>
        <v>2015</v>
      </c>
      <c r="R1115" s="2" t="str">
        <f>TEXT(Table13[[#This Row],[Order Date]], "mmmm yyyy")</f>
        <v>March 2015</v>
      </c>
      <c r="S1115" s="2">
        <v>42069</v>
      </c>
      <c r="T1115" s="1" t="s">
        <v>31</v>
      </c>
      <c r="U1115" s="1">
        <f>Table13[[#This Row],[Ship Date]]-Table13[[#This Row],[Order Date]]</f>
        <v>1</v>
      </c>
      <c r="V1115" s="1" t="str">
        <f>IF(Table13[[#This Row],[Days to Ship]]&lt;=1, "Fast", IF(Table13[[#This Row],[Days to Ship]]&lt;=3, "Meduim", "High"))</f>
        <v>Fast</v>
      </c>
      <c r="W1115" s="1">
        <v>81301</v>
      </c>
      <c r="X1115" s="1" t="s">
        <v>32</v>
      </c>
      <c r="Y1115" s="1" t="s">
        <v>744</v>
      </c>
      <c r="Z1115" s="1" t="s">
        <v>194</v>
      </c>
      <c r="AA1115" s="1" t="s">
        <v>2244</v>
      </c>
      <c r="AB1115" s="1" t="s">
        <v>58</v>
      </c>
      <c r="AC1115" s="1" t="s">
        <v>83</v>
      </c>
      <c r="AD1115" s="1" t="s">
        <v>42</v>
      </c>
      <c r="AE1115" s="1" t="s">
        <v>53</v>
      </c>
      <c r="AF1115" s="1"/>
      <c r="AK1115" s="1"/>
    </row>
    <row r="1116" spans="1:37" x14ac:dyDescent="0.35">
      <c r="A1116" s="1">
        <v>2016</v>
      </c>
      <c r="B1116" s="1" t="str">
        <f>VLOOKUP(Table13[[#This Row],[Customer ID]],'Customer Lookup'!A:B,2,)</f>
        <v>Wayne Bean</v>
      </c>
      <c r="C1116" s="1">
        <v>86874</v>
      </c>
      <c r="D1116" s="1" t="str">
        <f>_xlfn.XLOOKUP(Table13[[#This Row],[Product Sub-Category]],'Product Lookup'!A:A,'Product Lookup'!B:B)</f>
        <v>Pens</v>
      </c>
      <c r="E1116" s="1">
        <v>4</v>
      </c>
      <c r="F1116" s="4">
        <v>10.48</v>
      </c>
      <c r="G1116" s="4">
        <f>Table13[[#This Row],[Unit Price]]*Table13[[#This Row],[Quantity ordered]]</f>
        <v>41.92</v>
      </c>
      <c r="H1116" s="1">
        <v>0.05</v>
      </c>
      <c r="I1116" s="5">
        <v>0.05</v>
      </c>
      <c r="J11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6" s="6">
        <f>Table13[[#This Row],[Total Price(Before Discount)]]*Table13[[#This Row],[Discount]]</f>
        <v>2.0960000000000001</v>
      </c>
      <c r="L1116" s="6">
        <f>Table13[[#This Row],[Total Price(Before Discount)]]-Table13[[#This Row],[Discount Amount]]</f>
        <v>39.823999999999998</v>
      </c>
      <c r="M1116" s="6" t="str">
        <f>IF(Table13[[#This Row],[Total Price(After Discount)]]&gt;=5000, "High Order", "Low order")</f>
        <v>Low order</v>
      </c>
      <c r="N1116" s="2">
        <v>42173</v>
      </c>
      <c r="O1116" s="2" t="str">
        <f>TEXT(Table13[[#This Row],[Order Date]],"dddd")</f>
        <v>Thursday</v>
      </c>
      <c r="P1116" s="2" t="str">
        <f>TEXT(Table13[[#This Row],[Order Date]],"mmmm")</f>
        <v>June</v>
      </c>
      <c r="Q1116" s="2" t="str">
        <f>TEXT(Table13[[#This Row],[Order Date]],"yyyy")</f>
        <v>2015</v>
      </c>
      <c r="R1116" s="2" t="str">
        <f>TEXT(Table13[[#This Row],[Order Date]], "mmmm yyyy")</f>
        <v>June 2015</v>
      </c>
      <c r="S1116" s="2">
        <v>42174</v>
      </c>
      <c r="T1116" s="1" t="s">
        <v>50</v>
      </c>
      <c r="U1116" s="1">
        <f>Table13[[#This Row],[Ship Date]]-Table13[[#This Row],[Order Date]]</f>
        <v>1</v>
      </c>
      <c r="V1116" s="1" t="str">
        <f>IF(Table13[[#This Row],[Days to Ship]]&lt;=1, "Fast", IF(Table13[[#This Row],[Days to Ship]]&lt;=3, "Meduim", "High"))</f>
        <v>Fast</v>
      </c>
      <c r="W1116" s="1">
        <v>48195</v>
      </c>
      <c r="X1116" s="1" t="s">
        <v>32</v>
      </c>
      <c r="Y1116" s="1" t="s">
        <v>385</v>
      </c>
      <c r="Z1116" s="1" t="s">
        <v>215</v>
      </c>
      <c r="AA1116" s="1" t="s">
        <v>2244</v>
      </c>
      <c r="AB1116" s="1" t="s">
        <v>58</v>
      </c>
      <c r="AC1116" s="1" t="s">
        <v>25</v>
      </c>
      <c r="AD1116" s="1" t="s">
        <v>81</v>
      </c>
      <c r="AE1116" s="1" t="s">
        <v>44</v>
      </c>
      <c r="AF1116" s="1"/>
      <c r="AK1116" s="1"/>
    </row>
    <row r="1117" spans="1:37" x14ac:dyDescent="0.35">
      <c r="A1117" s="1">
        <v>2014</v>
      </c>
      <c r="B1117" s="1" t="str">
        <f>VLOOKUP(Table13[[#This Row],[Customer ID]],'Customer Lookup'!A:B,2,)</f>
        <v>Cathy Simon</v>
      </c>
      <c r="C1117" s="1">
        <v>88367</v>
      </c>
      <c r="D1117" s="1" t="str">
        <f>_xlfn.XLOOKUP(Table13[[#This Row],[Product Sub-Category]],'Product Lookup'!A:A,'Product Lookup'!B:B)</f>
        <v>Computer Peripherals</v>
      </c>
      <c r="E1117" s="1">
        <v>4</v>
      </c>
      <c r="F1117" s="4">
        <v>39.479999999999997</v>
      </c>
      <c r="G1117" s="4">
        <f>Table13[[#This Row],[Unit Price]]*Table13[[#This Row],[Quantity ordered]]</f>
        <v>157.91999999999999</v>
      </c>
      <c r="H1117" s="1">
        <v>0.05</v>
      </c>
      <c r="I1117" s="5">
        <v>0.05</v>
      </c>
      <c r="J11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7" s="6">
        <f>Table13[[#This Row],[Total Price(Before Discount)]]*Table13[[#This Row],[Discount]]</f>
        <v>7.8959999999999999</v>
      </c>
      <c r="L1117" s="6">
        <f>Table13[[#This Row],[Total Price(Before Discount)]]-Table13[[#This Row],[Discount Amount]]</f>
        <v>150.024</v>
      </c>
      <c r="M1117" s="6" t="str">
        <f>IF(Table13[[#This Row],[Total Price(After Discount)]]&gt;=5000, "High Order", "Low order")</f>
        <v>Low order</v>
      </c>
      <c r="N1117" s="2">
        <v>42085</v>
      </c>
      <c r="O1117" s="2" t="str">
        <f>TEXT(Table13[[#This Row],[Order Date]],"dddd")</f>
        <v>Sunday</v>
      </c>
      <c r="P1117" s="2" t="str">
        <f>TEXT(Table13[[#This Row],[Order Date]],"mmmm")</f>
        <v>March</v>
      </c>
      <c r="Q1117" s="2" t="str">
        <f>TEXT(Table13[[#This Row],[Order Date]],"yyyy")</f>
        <v>2015</v>
      </c>
      <c r="R1117" s="2" t="str">
        <f>TEXT(Table13[[#This Row],[Order Date]], "mmmm yyyy")</f>
        <v>March 2015</v>
      </c>
      <c r="S1117" s="2">
        <v>42087</v>
      </c>
      <c r="T1117" s="1" t="s">
        <v>21</v>
      </c>
      <c r="U1117" s="1">
        <f>Table13[[#This Row],[Ship Date]]-Table13[[#This Row],[Order Date]]</f>
        <v>2</v>
      </c>
      <c r="V1117" s="1" t="str">
        <f>IF(Table13[[#This Row],[Days to Ship]]&lt;=1, "Fast", IF(Table13[[#This Row],[Days to Ship]]&lt;=3, "Meduim", "High"))</f>
        <v>Meduim</v>
      </c>
      <c r="W1117" s="1">
        <v>51503</v>
      </c>
      <c r="X1117" s="1" t="s">
        <v>32</v>
      </c>
      <c r="Y1117" s="1" t="s">
        <v>745</v>
      </c>
      <c r="Z1117" s="1" t="s">
        <v>228</v>
      </c>
      <c r="AA1117" s="1" t="s">
        <v>2244</v>
      </c>
      <c r="AB1117" s="1" t="s">
        <v>73</v>
      </c>
      <c r="AC1117" s="1" t="s">
        <v>144</v>
      </c>
      <c r="AD1117" s="1" t="s">
        <v>42</v>
      </c>
      <c r="AE1117" s="1" t="s">
        <v>44</v>
      </c>
      <c r="AF1117" s="1"/>
      <c r="AK1117" s="1"/>
    </row>
    <row r="1118" spans="1:37" x14ac:dyDescent="0.35">
      <c r="A1118" s="1">
        <v>2014</v>
      </c>
      <c r="B1118" s="1" t="str">
        <f>VLOOKUP(Table13[[#This Row],[Customer ID]],'Customer Lookup'!A:B,2,)</f>
        <v>Cathy Simon</v>
      </c>
      <c r="C1118" s="1">
        <v>88367</v>
      </c>
      <c r="D1118" s="1" t="str">
        <f>_xlfn.XLOOKUP(Table13[[#This Row],[Product Sub-Category]],'Product Lookup'!A:A,'Product Lookup'!B:B)</f>
        <v>Labels</v>
      </c>
      <c r="E1118" s="1">
        <v>2</v>
      </c>
      <c r="F1118" s="4">
        <v>4.91</v>
      </c>
      <c r="G1118" s="4">
        <f>Table13[[#This Row],[Unit Price]]*Table13[[#This Row],[Quantity ordered]]</f>
        <v>9.82</v>
      </c>
      <c r="H1118" s="1">
        <v>0.05</v>
      </c>
      <c r="I1118" s="5">
        <v>0.05</v>
      </c>
      <c r="J11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8" s="6">
        <f>Table13[[#This Row],[Total Price(Before Discount)]]*Table13[[#This Row],[Discount]]</f>
        <v>0.49100000000000005</v>
      </c>
      <c r="L1118" s="6">
        <f>Table13[[#This Row],[Total Price(Before Discount)]]-Table13[[#This Row],[Discount Amount]]</f>
        <v>9.3290000000000006</v>
      </c>
      <c r="M1118" s="6" t="str">
        <f>IF(Table13[[#This Row],[Total Price(After Discount)]]&gt;=5000, "High Order", "Low order")</f>
        <v>Low order</v>
      </c>
      <c r="N1118" s="2">
        <v>42085</v>
      </c>
      <c r="O1118" s="2" t="str">
        <f>TEXT(Table13[[#This Row],[Order Date]],"dddd")</f>
        <v>Sunday</v>
      </c>
      <c r="P1118" s="2" t="str">
        <f>TEXT(Table13[[#This Row],[Order Date]],"mmmm")</f>
        <v>March</v>
      </c>
      <c r="Q1118" s="2" t="str">
        <f>TEXT(Table13[[#This Row],[Order Date]],"yyyy")</f>
        <v>2015</v>
      </c>
      <c r="R1118" s="2" t="str">
        <f>TEXT(Table13[[#This Row],[Order Date]], "mmmm yyyy")</f>
        <v>March 2015</v>
      </c>
      <c r="S1118" s="2">
        <v>42087</v>
      </c>
      <c r="T1118" s="1" t="s">
        <v>21</v>
      </c>
      <c r="U1118" s="1">
        <f>Table13[[#This Row],[Ship Date]]-Table13[[#This Row],[Order Date]]</f>
        <v>2</v>
      </c>
      <c r="V1118" s="1" t="str">
        <f>IF(Table13[[#This Row],[Days to Ship]]&lt;=1, "Fast", IF(Table13[[#This Row],[Days to Ship]]&lt;=3, "Meduim", "High"))</f>
        <v>Meduim</v>
      </c>
      <c r="W1118" s="1">
        <v>51503</v>
      </c>
      <c r="X1118" s="1" t="s">
        <v>32</v>
      </c>
      <c r="Y1118" s="1" t="s">
        <v>745</v>
      </c>
      <c r="Z1118" s="1" t="s">
        <v>228</v>
      </c>
      <c r="AA1118" s="1" t="s">
        <v>2244</v>
      </c>
      <c r="AB1118" s="1" t="s">
        <v>58</v>
      </c>
      <c r="AC1118" s="1" t="s">
        <v>116</v>
      </c>
      <c r="AD1118" s="1" t="s">
        <v>42</v>
      </c>
      <c r="AE1118" s="1" t="s">
        <v>53</v>
      </c>
      <c r="AF1118" s="1"/>
      <c r="AK1118" s="1"/>
    </row>
    <row r="1119" spans="1:37" x14ac:dyDescent="0.35">
      <c r="A1119" s="1">
        <v>2014</v>
      </c>
      <c r="B1119" s="1" t="str">
        <f>VLOOKUP(Table13[[#This Row],[Customer ID]],'Customer Lookup'!A:B,2,)</f>
        <v>Cathy Simon</v>
      </c>
      <c r="C1119" s="1">
        <v>88368</v>
      </c>
      <c r="D1119" s="1" t="str">
        <f>_xlfn.XLOOKUP(Table13[[#This Row],[Product Sub-Category]],'Product Lookup'!A:A,'Product Lookup'!B:B)</f>
        <v>Paper</v>
      </c>
      <c r="E1119" s="1">
        <v>12</v>
      </c>
      <c r="F1119" s="4">
        <v>6.48</v>
      </c>
      <c r="G1119" s="4">
        <f>Table13[[#This Row],[Unit Price]]*Table13[[#This Row],[Quantity ordered]]</f>
        <v>77.760000000000005</v>
      </c>
      <c r="H1119" s="1">
        <v>0.05</v>
      </c>
      <c r="I1119" s="5">
        <v>0.05</v>
      </c>
      <c r="J11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9" s="6">
        <f>Table13[[#This Row],[Total Price(Before Discount)]]*Table13[[#This Row],[Discount]]</f>
        <v>3.8880000000000003</v>
      </c>
      <c r="L1119" s="6">
        <f>Table13[[#This Row],[Total Price(Before Discount)]]-Table13[[#This Row],[Discount Amount]]</f>
        <v>73.872</v>
      </c>
      <c r="M1119" s="6" t="str">
        <f>IF(Table13[[#This Row],[Total Price(After Discount)]]&gt;=5000, "High Order", "Low order")</f>
        <v>Low order</v>
      </c>
      <c r="N1119" s="2">
        <v>42098</v>
      </c>
      <c r="O1119" s="2" t="str">
        <f>TEXT(Table13[[#This Row],[Order Date]],"dddd")</f>
        <v>Saturday</v>
      </c>
      <c r="P1119" s="2" t="str">
        <f>TEXT(Table13[[#This Row],[Order Date]],"mmmm")</f>
        <v>April</v>
      </c>
      <c r="Q1119" s="2" t="str">
        <f>TEXT(Table13[[#This Row],[Order Date]],"yyyy")</f>
        <v>2015</v>
      </c>
      <c r="R1119" s="2" t="str">
        <f>TEXT(Table13[[#This Row],[Order Date]], "mmmm yyyy")</f>
        <v>April 2015</v>
      </c>
      <c r="S1119" s="2">
        <v>42098</v>
      </c>
      <c r="T1119" s="1" t="s">
        <v>41</v>
      </c>
      <c r="U1119" s="1">
        <f>Table13[[#This Row],[Ship Date]]-Table13[[#This Row],[Order Date]]</f>
        <v>0</v>
      </c>
      <c r="V1119" s="1" t="str">
        <f>IF(Table13[[#This Row],[Days to Ship]]&lt;=1, "Fast", IF(Table13[[#This Row],[Days to Ship]]&lt;=3, "Meduim", "High"))</f>
        <v>Fast</v>
      </c>
      <c r="W1119" s="1">
        <v>51503</v>
      </c>
      <c r="X1119" s="1" t="s">
        <v>32</v>
      </c>
      <c r="Y1119" s="1" t="s">
        <v>745</v>
      </c>
      <c r="Z1119" s="1" t="s">
        <v>228</v>
      </c>
      <c r="AA1119" s="1" t="s">
        <v>2243</v>
      </c>
      <c r="AB1119" s="1" t="s">
        <v>58</v>
      </c>
      <c r="AC1119" s="1" t="s">
        <v>83</v>
      </c>
      <c r="AD1119" s="1" t="s">
        <v>42</v>
      </c>
      <c r="AE1119" s="1" t="s">
        <v>53</v>
      </c>
      <c r="AF1119" s="1"/>
      <c r="AK1119" s="1"/>
    </row>
    <row r="1120" spans="1:37" x14ac:dyDescent="0.35">
      <c r="A1120" s="1">
        <v>2020</v>
      </c>
      <c r="B1120" s="1" t="str">
        <f>VLOOKUP(Table13[[#This Row],[Customer ID]],'Customer Lookup'!A:B,2,)</f>
        <v>Erika Jordan</v>
      </c>
      <c r="C1120" s="1">
        <v>86933</v>
      </c>
      <c r="D1120" s="1" t="str">
        <f>_xlfn.XLOOKUP(Table13[[#This Row],[Product Sub-Category]],'Product Lookup'!A:A,'Product Lookup'!B:B)</f>
        <v>Bookcases</v>
      </c>
      <c r="E1120" s="1">
        <v>11</v>
      </c>
      <c r="F1120" s="4">
        <v>120.98</v>
      </c>
      <c r="G1120" s="4">
        <f>Table13[[#This Row],[Unit Price]]*Table13[[#This Row],[Quantity ordered]]</f>
        <v>1330.78</v>
      </c>
      <c r="H1120" s="1">
        <v>0.1</v>
      </c>
      <c r="I1120" s="5">
        <v>0.1</v>
      </c>
      <c r="J11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0" s="6">
        <f>Table13[[#This Row],[Total Price(Before Discount)]]*Table13[[#This Row],[Discount]]</f>
        <v>133.078</v>
      </c>
      <c r="L1120" s="6">
        <f>Table13[[#This Row],[Total Price(Before Discount)]]-Table13[[#This Row],[Discount Amount]]</f>
        <v>1197.702</v>
      </c>
      <c r="M1120" s="6" t="str">
        <f>IF(Table13[[#This Row],[Total Price(After Discount)]]&gt;=5000, "High Order", "Low order")</f>
        <v>Low order</v>
      </c>
      <c r="N1120" s="2">
        <v>42048</v>
      </c>
      <c r="O1120" s="2" t="str">
        <f>TEXT(Table13[[#This Row],[Order Date]],"dddd")</f>
        <v>Friday</v>
      </c>
      <c r="P1120" s="2" t="str">
        <f>TEXT(Table13[[#This Row],[Order Date]],"mmmm")</f>
        <v>February</v>
      </c>
      <c r="Q1120" s="2" t="str">
        <f>TEXT(Table13[[#This Row],[Order Date]],"yyyy")</f>
        <v>2015</v>
      </c>
      <c r="R1120" s="2" t="str">
        <f>TEXT(Table13[[#This Row],[Order Date]], "mmmm yyyy")</f>
        <v>February 2015</v>
      </c>
      <c r="S1120" s="2">
        <v>42050</v>
      </c>
      <c r="T1120" s="1" t="s">
        <v>41</v>
      </c>
      <c r="U1120" s="1">
        <f>Table13[[#This Row],[Ship Date]]-Table13[[#This Row],[Order Date]]</f>
        <v>2</v>
      </c>
      <c r="V1120" s="1" t="str">
        <f>IF(Table13[[#This Row],[Days to Ship]]&lt;=1, "Fast", IF(Table13[[#This Row],[Days to Ship]]&lt;=3, "Meduim", "High"))</f>
        <v>Meduim</v>
      </c>
      <c r="W1120" s="1">
        <v>15239</v>
      </c>
      <c r="X1120" s="1" t="s">
        <v>22</v>
      </c>
      <c r="Y1120" s="1" t="s">
        <v>746</v>
      </c>
      <c r="Z1120" s="1" t="s">
        <v>174</v>
      </c>
      <c r="AA1120" s="1" t="s">
        <v>2244</v>
      </c>
      <c r="AB1120" s="1" t="s">
        <v>34</v>
      </c>
      <c r="AC1120" s="1" t="s">
        <v>151</v>
      </c>
      <c r="AD1120" s="1" t="s">
        <v>42</v>
      </c>
      <c r="AE1120" s="1" t="s">
        <v>108</v>
      </c>
      <c r="AF1120" s="1"/>
      <c r="AK1120" s="1"/>
    </row>
    <row r="1121" spans="1:37" x14ac:dyDescent="0.35">
      <c r="A1121" s="1">
        <v>2030</v>
      </c>
      <c r="B1121" s="1" t="str">
        <f>VLOOKUP(Table13[[#This Row],[Customer ID]],'Customer Lookup'!A:B,2,)</f>
        <v>Lindsay O'Connell</v>
      </c>
      <c r="C1121" s="1">
        <v>91059</v>
      </c>
      <c r="D1121" s="1" t="str">
        <f>_xlfn.XLOOKUP(Table13[[#This Row],[Product Sub-Category]],'Product Lookup'!A:A,'Product Lookup'!B:B)</f>
        <v>Office Machines</v>
      </c>
      <c r="E1121" s="1">
        <v>16</v>
      </c>
      <c r="F1121" s="4">
        <v>120.97</v>
      </c>
      <c r="G1121" s="4">
        <f>Table13[[#This Row],[Unit Price]]*Table13[[#This Row],[Quantity ordered]]</f>
        <v>1935.52</v>
      </c>
      <c r="H1121" s="1">
        <v>0.1</v>
      </c>
      <c r="I1121" s="5">
        <v>0.1</v>
      </c>
      <c r="J11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1" s="6">
        <f>Table13[[#This Row],[Total Price(Before Discount)]]*Table13[[#This Row],[Discount]]</f>
        <v>193.55200000000002</v>
      </c>
      <c r="L1121" s="6">
        <f>Table13[[#This Row],[Total Price(Before Discount)]]-Table13[[#This Row],[Discount Amount]]</f>
        <v>1741.9679999999998</v>
      </c>
      <c r="M1121" s="6" t="str">
        <f>IF(Table13[[#This Row],[Total Price(After Discount)]]&gt;=5000, "High Order", "Low order")</f>
        <v>Low order</v>
      </c>
      <c r="N1121" s="2">
        <v>42080</v>
      </c>
      <c r="O1121" s="2" t="str">
        <f>TEXT(Table13[[#This Row],[Order Date]],"dddd")</f>
        <v>Tuesday</v>
      </c>
      <c r="P1121" s="2" t="str">
        <f>TEXT(Table13[[#This Row],[Order Date]],"mmmm")</f>
        <v>March</v>
      </c>
      <c r="Q1121" s="2" t="str">
        <f>TEXT(Table13[[#This Row],[Order Date]],"yyyy")</f>
        <v>2015</v>
      </c>
      <c r="R1121" s="2" t="str">
        <f>TEXT(Table13[[#This Row],[Order Date]], "mmmm yyyy")</f>
        <v>March 2015</v>
      </c>
      <c r="S1121" s="2">
        <v>42080</v>
      </c>
      <c r="T1121" s="1" t="s">
        <v>41</v>
      </c>
      <c r="U1121" s="1">
        <f>Table13[[#This Row],[Ship Date]]-Table13[[#This Row],[Order Date]]</f>
        <v>0</v>
      </c>
      <c r="V1121" s="1" t="str">
        <f>IF(Table13[[#This Row],[Days to Ship]]&lt;=1, "Fast", IF(Table13[[#This Row],[Days to Ship]]&lt;=3, "Meduim", "High"))</f>
        <v>Fast</v>
      </c>
      <c r="W1121" s="1">
        <v>75401</v>
      </c>
      <c r="X1121" s="1" t="s">
        <v>32</v>
      </c>
      <c r="Y1121" s="1" t="s">
        <v>630</v>
      </c>
      <c r="Z1121" s="1" t="s">
        <v>112</v>
      </c>
      <c r="AA1121" s="1" t="s">
        <v>2244</v>
      </c>
      <c r="AB1121" s="1" t="s">
        <v>73</v>
      </c>
      <c r="AC1121" s="1" t="s">
        <v>74</v>
      </c>
      <c r="AD1121" s="1" t="s">
        <v>81</v>
      </c>
      <c r="AE1121" s="1" t="s">
        <v>75</v>
      </c>
      <c r="AF1121" s="1"/>
      <c r="AK1121" s="1"/>
    </row>
    <row r="1122" spans="1:37" x14ac:dyDescent="0.35">
      <c r="A1122" s="1">
        <v>2030</v>
      </c>
      <c r="B1122" s="1" t="str">
        <f>VLOOKUP(Table13[[#This Row],[Customer ID]],'Customer Lookup'!A:B,2,)</f>
        <v>Lindsay O'Connell</v>
      </c>
      <c r="C1122" s="1">
        <v>91059</v>
      </c>
      <c r="D1122" s="1" t="str">
        <f>_xlfn.XLOOKUP(Table13[[#This Row],[Product Sub-Category]],'Product Lookup'!A:A,'Product Lookup'!B:B)</f>
        <v>Telephones</v>
      </c>
      <c r="E1122" s="1">
        <v>16</v>
      </c>
      <c r="F1122" s="4">
        <v>195.99</v>
      </c>
      <c r="G1122" s="4">
        <f>Table13[[#This Row],[Unit Price]]*Table13[[#This Row],[Quantity ordered]]</f>
        <v>3135.84</v>
      </c>
      <c r="H1122" s="1">
        <v>0.1</v>
      </c>
      <c r="I1122" s="5">
        <v>0.1</v>
      </c>
      <c r="J11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2" s="6">
        <f>Table13[[#This Row],[Total Price(Before Discount)]]*Table13[[#This Row],[Discount]]</f>
        <v>313.58400000000006</v>
      </c>
      <c r="L1122" s="6">
        <f>Table13[[#This Row],[Total Price(Before Discount)]]-Table13[[#This Row],[Discount Amount]]</f>
        <v>2822.2560000000003</v>
      </c>
      <c r="M1122" s="6" t="str">
        <f>IF(Table13[[#This Row],[Total Price(After Discount)]]&gt;=5000, "High Order", "Low order")</f>
        <v>Low order</v>
      </c>
      <c r="N1122" s="2">
        <v>42080</v>
      </c>
      <c r="O1122" s="2" t="str">
        <f>TEXT(Table13[[#This Row],[Order Date]],"dddd")</f>
        <v>Tuesday</v>
      </c>
      <c r="P1122" s="2" t="str">
        <f>TEXT(Table13[[#This Row],[Order Date]],"mmmm")</f>
        <v>March</v>
      </c>
      <c r="Q1122" s="2" t="str">
        <f>TEXT(Table13[[#This Row],[Order Date]],"yyyy")</f>
        <v>2015</v>
      </c>
      <c r="R1122" s="2" t="str">
        <f>TEXT(Table13[[#This Row],[Order Date]], "mmmm yyyy")</f>
        <v>March 2015</v>
      </c>
      <c r="S1122" s="2">
        <v>42082</v>
      </c>
      <c r="T1122" s="1" t="s">
        <v>41</v>
      </c>
      <c r="U1122" s="1">
        <f>Table13[[#This Row],[Ship Date]]-Table13[[#This Row],[Order Date]]</f>
        <v>2</v>
      </c>
      <c r="V1122" s="1" t="str">
        <f>IF(Table13[[#This Row],[Days to Ship]]&lt;=1, "Fast", IF(Table13[[#This Row],[Days to Ship]]&lt;=3, "Meduim", "High"))</f>
        <v>Meduim</v>
      </c>
      <c r="W1122" s="1">
        <v>75401</v>
      </c>
      <c r="X1122" s="1" t="s">
        <v>32</v>
      </c>
      <c r="Y1122" s="1" t="s">
        <v>630</v>
      </c>
      <c r="Z1122" s="1" t="s">
        <v>112</v>
      </c>
      <c r="AA1122" s="1" t="s">
        <v>2244</v>
      </c>
      <c r="AB1122" s="1" t="s">
        <v>73</v>
      </c>
      <c r="AC1122" s="1" t="s">
        <v>2234</v>
      </c>
      <c r="AD1122" s="1" t="s">
        <v>81</v>
      </c>
      <c r="AE1122" s="1" t="s">
        <v>53</v>
      </c>
      <c r="AF1122" s="1"/>
      <c r="AK1122" s="1"/>
    </row>
    <row r="1123" spans="1:37" x14ac:dyDescent="0.35">
      <c r="A1123" s="1">
        <v>2030</v>
      </c>
      <c r="B1123" s="1" t="str">
        <f>VLOOKUP(Table13[[#This Row],[Customer ID]],'Customer Lookup'!A:B,2,)</f>
        <v>Lindsay O'Connell</v>
      </c>
      <c r="C1123" s="1">
        <v>91060</v>
      </c>
      <c r="D1123" s="1" t="str">
        <f>_xlfn.XLOOKUP(Table13[[#This Row],[Product Sub-Category]],'Product Lookup'!A:A,'Product Lookup'!B:B)</f>
        <v>Paper</v>
      </c>
      <c r="E1123" s="1">
        <v>13</v>
      </c>
      <c r="F1123" s="4">
        <v>55.98</v>
      </c>
      <c r="G1123" s="4">
        <f>Table13[[#This Row],[Unit Price]]*Table13[[#This Row],[Quantity ordered]]</f>
        <v>727.74</v>
      </c>
      <c r="H1123" s="1">
        <v>0.05</v>
      </c>
      <c r="I1123" s="5">
        <v>0.05</v>
      </c>
      <c r="J11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3" s="6">
        <f>Table13[[#This Row],[Total Price(Before Discount)]]*Table13[[#This Row],[Discount]]</f>
        <v>36.387</v>
      </c>
      <c r="L1123" s="6">
        <f>Table13[[#This Row],[Total Price(Before Discount)]]-Table13[[#This Row],[Discount Amount]]</f>
        <v>691.35300000000007</v>
      </c>
      <c r="M1123" s="6" t="str">
        <f>IF(Table13[[#This Row],[Total Price(After Discount)]]&gt;=5000, "High Order", "Low order")</f>
        <v>Low order</v>
      </c>
      <c r="N1123" s="2">
        <v>42081</v>
      </c>
      <c r="O1123" s="2" t="str">
        <f>TEXT(Table13[[#This Row],[Order Date]],"dddd")</f>
        <v>Wednesday</v>
      </c>
      <c r="P1123" s="2" t="str">
        <f>TEXT(Table13[[#This Row],[Order Date]],"mmmm")</f>
        <v>March</v>
      </c>
      <c r="Q1123" s="2" t="str">
        <f>TEXT(Table13[[#This Row],[Order Date]],"yyyy")</f>
        <v>2015</v>
      </c>
      <c r="R1123" s="2" t="str">
        <f>TEXT(Table13[[#This Row],[Order Date]], "mmmm yyyy")</f>
        <v>March 2015</v>
      </c>
      <c r="S1123" s="2">
        <v>42083</v>
      </c>
      <c r="T1123" s="1" t="s">
        <v>50</v>
      </c>
      <c r="U1123" s="1">
        <f>Table13[[#This Row],[Ship Date]]-Table13[[#This Row],[Order Date]]</f>
        <v>2</v>
      </c>
      <c r="V1123" s="1" t="str">
        <f>IF(Table13[[#This Row],[Days to Ship]]&lt;=1, "Fast", IF(Table13[[#This Row],[Days to Ship]]&lt;=3, "Meduim", "High"))</f>
        <v>Meduim</v>
      </c>
      <c r="W1123" s="1">
        <v>75401</v>
      </c>
      <c r="X1123" s="1" t="s">
        <v>32</v>
      </c>
      <c r="Y1123" s="1" t="s">
        <v>630</v>
      </c>
      <c r="Z1123" s="1" t="s">
        <v>112</v>
      </c>
      <c r="AA1123" s="1" t="s">
        <v>2245</v>
      </c>
      <c r="AB1123" s="1" t="s">
        <v>58</v>
      </c>
      <c r="AC1123" s="1" t="s">
        <v>83</v>
      </c>
      <c r="AD1123" s="1" t="s">
        <v>81</v>
      </c>
      <c r="AE1123" s="1" t="s">
        <v>53</v>
      </c>
      <c r="AF1123" s="1"/>
      <c r="AK1123" s="1"/>
    </row>
    <row r="1124" spans="1:37" x14ac:dyDescent="0.35">
      <c r="A1124" s="1">
        <v>2035</v>
      </c>
      <c r="B1124" s="1" t="str">
        <f>VLOOKUP(Table13[[#This Row],[Customer ID]],'Customer Lookup'!A:B,2,)</f>
        <v>Jon Ward</v>
      </c>
      <c r="C1124" s="1">
        <v>87117</v>
      </c>
      <c r="D1124" s="1" t="str">
        <f>_xlfn.XLOOKUP(Table13[[#This Row],[Product Sub-Category]],'Product Lookup'!A:A,'Product Lookup'!B:B)</f>
        <v>Rubber Bands</v>
      </c>
      <c r="E1124" s="1">
        <v>20</v>
      </c>
      <c r="F1124" s="4">
        <v>1.89</v>
      </c>
      <c r="G1124" s="4">
        <f>Table13[[#This Row],[Unit Price]]*Table13[[#This Row],[Quantity ordered]]</f>
        <v>37.799999999999997</v>
      </c>
      <c r="H1124" s="1">
        <v>0.05</v>
      </c>
      <c r="I1124" s="5">
        <v>0.05</v>
      </c>
      <c r="J11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4" s="6">
        <f>Table13[[#This Row],[Total Price(Before Discount)]]*Table13[[#This Row],[Discount]]</f>
        <v>1.89</v>
      </c>
      <c r="L1124" s="6">
        <f>Table13[[#This Row],[Total Price(Before Discount)]]-Table13[[#This Row],[Discount Amount]]</f>
        <v>35.909999999999997</v>
      </c>
      <c r="M1124" s="6" t="str">
        <f>IF(Table13[[#This Row],[Total Price(After Discount)]]&gt;=5000, "High Order", "Low order")</f>
        <v>Low order</v>
      </c>
      <c r="N1124" s="2">
        <v>42142</v>
      </c>
      <c r="O1124" s="2" t="str">
        <f>TEXT(Table13[[#This Row],[Order Date]],"dddd")</f>
        <v>Monday</v>
      </c>
      <c r="P1124" s="2" t="str">
        <f>TEXT(Table13[[#This Row],[Order Date]],"mmmm")</f>
        <v>May</v>
      </c>
      <c r="Q1124" s="2" t="str">
        <f>TEXT(Table13[[#This Row],[Order Date]],"yyyy")</f>
        <v>2015</v>
      </c>
      <c r="R1124" s="2" t="str">
        <f>TEXT(Table13[[#This Row],[Order Date]], "mmmm yyyy")</f>
        <v>May 2015</v>
      </c>
      <c r="S1124" s="2">
        <v>42144</v>
      </c>
      <c r="T1124" s="1" t="s">
        <v>41</v>
      </c>
      <c r="U1124" s="1">
        <f>Table13[[#This Row],[Ship Date]]-Table13[[#This Row],[Order Date]]</f>
        <v>2</v>
      </c>
      <c r="V1124" s="1" t="str">
        <f>IF(Table13[[#This Row],[Days to Ship]]&lt;=1, "Fast", IF(Table13[[#This Row],[Days to Ship]]&lt;=3, "Meduim", "High"))</f>
        <v>Meduim</v>
      </c>
      <c r="W1124" s="1">
        <v>33403</v>
      </c>
      <c r="X1124" s="1" t="s">
        <v>32</v>
      </c>
      <c r="Y1124" s="1" t="s">
        <v>712</v>
      </c>
      <c r="Z1124" s="1" t="s">
        <v>242</v>
      </c>
      <c r="AA1124" s="1" t="s">
        <v>1097</v>
      </c>
      <c r="AB1124" s="1" t="s">
        <v>58</v>
      </c>
      <c r="AC1124" s="1" t="s">
        <v>60</v>
      </c>
      <c r="AD1124" s="1" t="s">
        <v>104</v>
      </c>
      <c r="AE1124" s="1" t="s">
        <v>26</v>
      </c>
      <c r="AF1124" s="1"/>
      <c r="AK1124" s="1"/>
    </row>
    <row r="1125" spans="1:37" x14ac:dyDescent="0.35">
      <c r="A1125" s="1">
        <v>2037</v>
      </c>
      <c r="B1125" s="1" t="str">
        <f>VLOOKUP(Table13[[#This Row],[Customer ID]],'Customer Lookup'!A:B,2,)</f>
        <v>Lynda Herman</v>
      </c>
      <c r="C1125" s="1">
        <v>89333</v>
      </c>
      <c r="D1125" s="1" t="str">
        <f>_xlfn.XLOOKUP(Table13[[#This Row],[Product Sub-Category]],'Product Lookup'!A:A,'Product Lookup'!B:B)</f>
        <v>Computer Peripherals</v>
      </c>
      <c r="E1125" s="1">
        <v>4</v>
      </c>
      <c r="F1125" s="4">
        <v>73.98</v>
      </c>
      <c r="G1125" s="4">
        <f>Table13[[#This Row],[Unit Price]]*Table13[[#This Row],[Quantity ordered]]</f>
        <v>295.92</v>
      </c>
      <c r="H1125" s="1">
        <v>0.05</v>
      </c>
      <c r="I1125" s="5">
        <v>0.05</v>
      </c>
      <c r="J11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5" s="6">
        <f>Table13[[#This Row],[Total Price(Before Discount)]]*Table13[[#This Row],[Discount]]</f>
        <v>14.796000000000001</v>
      </c>
      <c r="L1125" s="6">
        <f>Table13[[#This Row],[Total Price(Before Discount)]]-Table13[[#This Row],[Discount Amount]]</f>
        <v>281.12400000000002</v>
      </c>
      <c r="M1125" s="6" t="str">
        <f>IF(Table13[[#This Row],[Total Price(After Discount)]]&gt;=5000, "High Order", "Low order")</f>
        <v>Low order</v>
      </c>
      <c r="N1125" s="2">
        <v>42075</v>
      </c>
      <c r="O1125" s="2" t="str">
        <f>TEXT(Table13[[#This Row],[Order Date]],"dddd")</f>
        <v>Thursday</v>
      </c>
      <c r="P1125" s="2" t="str">
        <f>TEXT(Table13[[#This Row],[Order Date]],"mmmm")</f>
        <v>March</v>
      </c>
      <c r="Q1125" s="2" t="str">
        <f>TEXT(Table13[[#This Row],[Order Date]],"yyyy")</f>
        <v>2015</v>
      </c>
      <c r="R1125" s="2" t="str">
        <f>TEXT(Table13[[#This Row],[Order Date]], "mmmm yyyy")</f>
        <v>March 2015</v>
      </c>
      <c r="S1125" s="2">
        <v>42077</v>
      </c>
      <c r="T1125" s="1" t="s">
        <v>31</v>
      </c>
      <c r="U1125" s="1">
        <f>Table13[[#This Row],[Ship Date]]-Table13[[#This Row],[Order Date]]</f>
        <v>2</v>
      </c>
      <c r="V1125" s="1" t="str">
        <f>IF(Table13[[#This Row],[Days to Ship]]&lt;=1, "Fast", IF(Table13[[#This Row],[Days to Ship]]&lt;=3, "Meduim", "High"))</f>
        <v>Meduim</v>
      </c>
      <c r="W1125" s="1">
        <v>59715</v>
      </c>
      <c r="X1125" s="1" t="s">
        <v>32</v>
      </c>
      <c r="Y1125" s="1" t="s">
        <v>732</v>
      </c>
      <c r="Z1125" s="1" t="s">
        <v>69</v>
      </c>
      <c r="AA1125" s="1" t="s">
        <v>2243</v>
      </c>
      <c r="AB1125" s="1" t="s">
        <v>73</v>
      </c>
      <c r="AC1125" s="1" t="s">
        <v>144</v>
      </c>
      <c r="AD1125" s="1" t="s">
        <v>51</v>
      </c>
      <c r="AE1125" s="1" t="s">
        <v>53</v>
      </c>
      <c r="AF1125" s="1"/>
      <c r="AK1125" s="1"/>
    </row>
    <row r="1126" spans="1:37" x14ac:dyDescent="0.35">
      <c r="A1126" s="1">
        <v>2038</v>
      </c>
      <c r="B1126" s="1" t="str">
        <f>VLOOKUP(Table13[[#This Row],[Customer ID]],'Customer Lookup'!A:B,2,)</f>
        <v>Peter Adams</v>
      </c>
      <c r="C1126" s="1">
        <v>89334</v>
      </c>
      <c r="D1126" s="1" t="str">
        <f>_xlfn.XLOOKUP(Table13[[#This Row],[Product Sub-Category]],'Product Lookup'!A:A,'Product Lookup'!B:B)</f>
        <v>Paper</v>
      </c>
      <c r="E1126" s="1">
        <v>7</v>
      </c>
      <c r="F1126" s="4">
        <v>40.99</v>
      </c>
      <c r="G1126" s="4">
        <f>Table13[[#This Row],[Unit Price]]*Table13[[#This Row],[Quantity ordered]]</f>
        <v>286.93</v>
      </c>
      <c r="H1126" s="1">
        <v>0.05</v>
      </c>
      <c r="I1126" s="5">
        <v>0.05</v>
      </c>
      <c r="J11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6" s="6">
        <f>Table13[[#This Row],[Total Price(Before Discount)]]*Table13[[#This Row],[Discount]]</f>
        <v>14.346500000000001</v>
      </c>
      <c r="L1126" s="6">
        <f>Table13[[#This Row],[Total Price(Before Discount)]]-Table13[[#This Row],[Discount Amount]]</f>
        <v>272.58350000000002</v>
      </c>
      <c r="M1126" s="6" t="str">
        <f>IF(Table13[[#This Row],[Total Price(After Discount)]]&gt;=5000, "High Order", "Low order")</f>
        <v>Low order</v>
      </c>
      <c r="N1126" s="2">
        <v>42115</v>
      </c>
      <c r="O1126" s="2" t="str">
        <f>TEXT(Table13[[#This Row],[Order Date]],"dddd")</f>
        <v>Tuesday</v>
      </c>
      <c r="P1126" s="2" t="str">
        <f>TEXT(Table13[[#This Row],[Order Date]],"mmmm")</f>
        <v>April</v>
      </c>
      <c r="Q1126" s="2" t="str">
        <f>TEXT(Table13[[#This Row],[Order Date]],"yyyy")</f>
        <v>2015</v>
      </c>
      <c r="R1126" s="2" t="str">
        <f>TEXT(Table13[[#This Row],[Order Date]], "mmmm yyyy")</f>
        <v>April 2015</v>
      </c>
      <c r="S1126" s="2">
        <v>42115</v>
      </c>
      <c r="T1126" s="1" t="s">
        <v>21</v>
      </c>
      <c r="U1126" s="1">
        <f>Table13[[#This Row],[Ship Date]]-Table13[[#This Row],[Order Date]]</f>
        <v>0</v>
      </c>
      <c r="V1126" s="1" t="str">
        <f>IF(Table13[[#This Row],[Days to Ship]]&lt;=1, "Fast", IF(Table13[[#This Row],[Days to Ship]]&lt;=3, "Meduim", "High"))</f>
        <v>Fast</v>
      </c>
      <c r="W1126" s="1">
        <v>10550</v>
      </c>
      <c r="X1126" s="1" t="s">
        <v>32</v>
      </c>
      <c r="Y1126" s="1" t="s">
        <v>747</v>
      </c>
      <c r="Z1126" s="1" t="s">
        <v>62</v>
      </c>
      <c r="AA1126" s="1" t="s">
        <v>2245</v>
      </c>
      <c r="AB1126" s="1" t="s">
        <v>58</v>
      </c>
      <c r="AC1126" s="1" t="s">
        <v>83</v>
      </c>
      <c r="AD1126" s="1" t="s">
        <v>51</v>
      </c>
      <c r="AE1126" s="1" t="s">
        <v>53</v>
      </c>
      <c r="AF1126" s="1"/>
      <c r="AK1126" s="1"/>
    </row>
    <row r="1127" spans="1:37" x14ac:dyDescent="0.35">
      <c r="A1127" s="1">
        <v>2044</v>
      </c>
      <c r="B1127" s="1" t="str">
        <f>VLOOKUP(Table13[[#This Row],[Customer ID]],'Customer Lookup'!A:B,2,)</f>
        <v>Jay Simon</v>
      </c>
      <c r="C1127" s="1">
        <v>88692</v>
      </c>
      <c r="D1127" s="1" t="str">
        <f>_xlfn.XLOOKUP(Table13[[#This Row],[Product Sub-Category]],'Product Lookup'!A:A,'Product Lookup'!B:B)</f>
        <v>Telephones</v>
      </c>
      <c r="E1127" s="1">
        <v>6</v>
      </c>
      <c r="F1127" s="4">
        <v>20.99</v>
      </c>
      <c r="G1127" s="4">
        <f>Table13[[#This Row],[Unit Price]]*Table13[[#This Row],[Quantity ordered]]</f>
        <v>125.94</v>
      </c>
      <c r="H1127" s="1">
        <v>0.05</v>
      </c>
      <c r="I1127" s="5">
        <v>0.05</v>
      </c>
      <c r="J11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7" s="6">
        <f>Table13[[#This Row],[Total Price(Before Discount)]]*Table13[[#This Row],[Discount]]</f>
        <v>6.2970000000000006</v>
      </c>
      <c r="L1127" s="6">
        <f>Table13[[#This Row],[Total Price(Before Discount)]]-Table13[[#This Row],[Discount Amount]]</f>
        <v>119.643</v>
      </c>
      <c r="M1127" s="6" t="str">
        <f>IF(Table13[[#This Row],[Total Price(After Discount)]]&gt;=5000, "High Order", "Low order")</f>
        <v>Low order</v>
      </c>
      <c r="N1127" s="2">
        <v>42179</v>
      </c>
      <c r="O1127" s="2" t="str">
        <f>TEXT(Table13[[#This Row],[Order Date]],"dddd")</f>
        <v>Wednesday</v>
      </c>
      <c r="P1127" s="2" t="str">
        <f>TEXT(Table13[[#This Row],[Order Date]],"mmmm")</f>
        <v>June</v>
      </c>
      <c r="Q1127" s="2" t="str">
        <f>TEXT(Table13[[#This Row],[Order Date]],"yyyy")</f>
        <v>2015</v>
      </c>
      <c r="R1127" s="2" t="str">
        <f>TEXT(Table13[[#This Row],[Order Date]], "mmmm yyyy")</f>
        <v>June 2015</v>
      </c>
      <c r="S1127" s="2">
        <v>42186</v>
      </c>
      <c r="T1127" s="1" t="s">
        <v>98</v>
      </c>
      <c r="U1127" s="1">
        <f>Table13[[#This Row],[Ship Date]]-Table13[[#This Row],[Order Date]]</f>
        <v>7</v>
      </c>
      <c r="V1127" s="1" t="str">
        <f>IF(Table13[[#This Row],[Days to Ship]]&lt;=1, "Fast", IF(Table13[[#This Row],[Days to Ship]]&lt;=3, "Meduim", "High"))</f>
        <v>High</v>
      </c>
      <c r="W1127" s="1">
        <v>72756</v>
      </c>
      <c r="X1127" s="1" t="s">
        <v>32</v>
      </c>
      <c r="Y1127" s="1" t="s">
        <v>748</v>
      </c>
      <c r="Z1127" s="1" t="s">
        <v>451</v>
      </c>
      <c r="AA1127" s="1" t="s">
        <v>2244</v>
      </c>
      <c r="AB1127" s="1" t="s">
        <v>73</v>
      </c>
      <c r="AC1127" s="1" t="s">
        <v>2234</v>
      </c>
      <c r="AD1127" s="1" t="s">
        <v>81</v>
      </c>
      <c r="AE1127" s="1" t="s">
        <v>26</v>
      </c>
      <c r="AF1127" s="1"/>
      <c r="AK1127" s="1"/>
    </row>
    <row r="1128" spans="1:37" x14ac:dyDescent="0.35">
      <c r="A1128" s="1">
        <v>2046</v>
      </c>
      <c r="B1128" s="1" t="str">
        <f>VLOOKUP(Table13[[#This Row],[Customer ID]],'Customer Lookup'!A:B,2,)</f>
        <v>Eileen Schwartz</v>
      </c>
      <c r="C1128" s="1">
        <v>88219</v>
      </c>
      <c r="D1128" s="1" t="str">
        <f>_xlfn.XLOOKUP(Table13[[#This Row],[Product Sub-Category]],'Product Lookup'!A:A,'Product Lookup'!B:B)</f>
        <v>Paper</v>
      </c>
      <c r="E1128" s="1">
        <v>7</v>
      </c>
      <c r="F1128" s="4">
        <v>4.28</v>
      </c>
      <c r="G1128" s="4">
        <f>Table13[[#This Row],[Unit Price]]*Table13[[#This Row],[Quantity ordered]]</f>
        <v>29.96</v>
      </c>
      <c r="H1128" s="1">
        <v>0.05</v>
      </c>
      <c r="I1128" s="5">
        <v>0.05</v>
      </c>
      <c r="J11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8" s="6">
        <f>Table13[[#This Row],[Total Price(Before Discount)]]*Table13[[#This Row],[Discount]]</f>
        <v>1.4980000000000002</v>
      </c>
      <c r="L1128" s="6">
        <f>Table13[[#This Row],[Total Price(Before Discount)]]-Table13[[#This Row],[Discount Amount]]</f>
        <v>28.462</v>
      </c>
      <c r="M1128" s="6" t="str">
        <f>IF(Table13[[#This Row],[Total Price(After Discount)]]&gt;=5000, "High Order", "Low order")</f>
        <v>Low order</v>
      </c>
      <c r="N1128" s="2">
        <v>42167</v>
      </c>
      <c r="O1128" s="2" t="str">
        <f>TEXT(Table13[[#This Row],[Order Date]],"dddd")</f>
        <v>Friday</v>
      </c>
      <c r="P1128" s="2" t="str">
        <f>TEXT(Table13[[#This Row],[Order Date]],"mmmm")</f>
        <v>June</v>
      </c>
      <c r="Q1128" s="2" t="str">
        <f>TEXT(Table13[[#This Row],[Order Date]],"yyyy")</f>
        <v>2015</v>
      </c>
      <c r="R1128" s="2" t="str">
        <f>TEXT(Table13[[#This Row],[Order Date]], "mmmm yyyy")</f>
        <v>June 2015</v>
      </c>
      <c r="S1128" s="2">
        <v>42169</v>
      </c>
      <c r="T1128" s="1" t="s">
        <v>41</v>
      </c>
      <c r="U1128" s="1">
        <f>Table13[[#This Row],[Ship Date]]-Table13[[#This Row],[Order Date]]</f>
        <v>2</v>
      </c>
      <c r="V1128" s="1" t="str">
        <f>IF(Table13[[#This Row],[Days to Ship]]&lt;=1, "Fast", IF(Table13[[#This Row],[Days to Ship]]&lt;=3, "Meduim", "High"))</f>
        <v>Meduim</v>
      </c>
      <c r="W1128" s="1">
        <v>67901</v>
      </c>
      <c r="X1128" s="1" t="s">
        <v>32</v>
      </c>
      <c r="Y1128" s="1" t="s">
        <v>749</v>
      </c>
      <c r="Z1128" s="1" t="s">
        <v>145</v>
      </c>
      <c r="AA1128" s="1" t="s">
        <v>2244</v>
      </c>
      <c r="AB1128" s="1" t="s">
        <v>58</v>
      </c>
      <c r="AC1128" s="1" t="s">
        <v>83</v>
      </c>
      <c r="AD1128" s="1" t="s">
        <v>81</v>
      </c>
      <c r="AE1128" s="1" t="s">
        <v>53</v>
      </c>
      <c r="AF1128" s="1"/>
      <c r="AK1128" s="1"/>
    </row>
    <row r="1129" spans="1:37" x14ac:dyDescent="0.35">
      <c r="A1129" s="1">
        <v>2046</v>
      </c>
      <c r="B1129" s="1" t="str">
        <f>VLOOKUP(Table13[[#This Row],[Customer ID]],'Customer Lookup'!A:B,2,)</f>
        <v>Eileen Schwartz</v>
      </c>
      <c r="C1129" s="1">
        <v>88219</v>
      </c>
      <c r="D1129" s="1" t="str">
        <f>_xlfn.XLOOKUP(Table13[[#This Row],[Product Sub-Category]],'Product Lookup'!A:A,'Product Lookup'!B:B)</f>
        <v>Tables</v>
      </c>
      <c r="E1129" s="1">
        <v>13</v>
      </c>
      <c r="F1129" s="4">
        <v>376.13</v>
      </c>
      <c r="G1129" s="4">
        <f>Table13[[#This Row],[Unit Price]]*Table13[[#This Row],[Quantity ordered]]</f>
        <v>4889.6899999999996</v>
      </c>
      <c r="H1129" s="1">
        <v>0.1</v>
      </c>
      <c r="I1129" s="5">
        <v>0.1</v>
      </c>
      <c r="J11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9" s="6">
        <f>Table13[[#This Row],[Total Price(Before Discount)]]*Table13[[#This Row],[Discount]]</f>
        <v>488.96899999999999</v>
      </c>
      <c r="L1129" s="6">
        <f>Table13[[#This Row],[Total Price(Before Discount)]]-Table13[[#This Row],[Discount Amount]]</f>
        <v>4400.7209999999995</v>
      </c>
      <c r="M1129" s="6" t="str">
        <f>IF(Table13[[#This Row],[Total Price(After Discount)]]&gt;=5000, "High Order", "Low order")</f>
        <v>Low order</v>
      </c>
      <c r="N1129" s="2">
        <v>42167</v>
      </c>
      <c r="O1129" s="2" t="str">
        <f>TEXT(Table13[[#This Row],[Order Date]],"dddd")</f>
        <v>Friday</v>
      </c>
      <c r="P1129" s="2" t="str">
        <f>TEXT(Table13[[#This Row],[Order Date]],"mmmm")</f>
        <v>June</v>
      </c>
      <c r="Q1129" s="2" t="str">
        <f>TEXT(Table13[[#This Row],[Order Date]],"yyyy")</f>
        <v>2015</v>
      </c>
      <c r="R1129" s="2" t="str">
        <f>TEXT(Table13[[#This Row],[Order Date]], "mmmm yyyy")</f>
        <v>June 2015</v>
      </c>
      <c r="S1129" s="2">
        <v>42169</v>
      </c>
      <c r="T1129" s="1" t="s">
        <v>41</v>
      </c>
      <c r="U1129" s="1">
        <f>Table13[[#This Row],[Ship Date]]-Table13[[#This Row],[Order Date]]</f>
        <v>2</v>
      </c>
      <c r="V1129" s="1" t="str">
        <f>IF(Table13[[#This Row],[Days to Ship]]&lt;=1, "Fast", IF(Table13[[#This Row],[Days to Ship]]&lt;=3, "Meduim", "High"))</f>
        <v>Meduim</v>
      </c>
      <c r="W1129" s="1">
        <v>67901</v>
      </c>
      <c r="X1129" s="1" t="s">
        <v>22</v>
      </c>
      <c r="Y1129" s="1" t="s">
        <v>749</v>
      </c>
      <c r="Z1129" s="1" t="s">
        <v>145</v>
      </c>
      <c r="AA1129" s="1" t="s">
        <v>2244</v>
      </c>
      <c r="AB1129" s="1" t="s">
        <v>34</v>
      </c>
      <c r="AC1129" s="1" t="s">
        <v>123</v>
      </c>
      <c r="AD1129" s="1" t="s">
        <v>81</v>
      </c>
      <c r="AE1129" s="1" t="s">
        <v>108</v>
      </c>
      <c r="AF1129" s="1"/>
      <c r="AK1129" s="1"/>
    </row>
    <row r="1130" spans="1:37" x14ac:dyDescent="0.35">
      <c r="A1130" s="1">
        <v>2046</v>
      </c>
      <c r="B1130" s="1" t="str">
        <f>VLOOKUP(Table13[[#This Row],[Customer ID]],'Customer Lookup'!A:B,2,)</f>
        <v>Eileen Schwartz</v>
      </c>
      <c r="C1130" s="1">
        <v>88219</v>
      </c>
      <c r="D1130" s="1" t="str">
        <f>_xlfn.XLOOKUP(Table13[[#This Row],[Product Sub-Category]],'Product Lookup'!A:A,'Product Lookup'!B:B)</f>
        <v>Tables</v>
      </c>
      <c r="E1130" s="1">
        <v>17</v>
      </c>
      <c r="F1130" s="4">
        <v>424.21</v>
      </c>
      <c r="G1130" s="4">
        <f>Table13[[#This Row],[Unit Price]]*Table13[[#This Row],[Quantity ordered]]</f>
        <v>7211.57</v>
      </c>
      <c r="H1130" s="1">
        <v>0.1</v>
      </c>
      <c r="I1130" s="5">
        <v>0.1</v>
      </c>
      <c r="J11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30" s="6">
        <f>Table13[[#This Row],[Total Price(Before Discount)]]*Table13[[#This Row],[Discount]]</f>
        <v>721.15700000000004</v>
      </c>
      <c r="L1130" s="6">
        <f>Table13[[#This Row],[Total Price(Before Discount)]]-Table13[[#This Row],[Discount Amount]]</f>
        <v>6490.4129999999996</v>
      </c>
      <c r="M1130" s="6" t="str">
        <f>IF(Table13[[#This Row],[Total Price(After Discount)]]&gt;=5000, "High Order", "Low order")</f>
        <v>High Order</v>
      </c>
      <c r="N1130" s="2">
        <v>42167</v>
      </c>
      <c r="O1130" s="2" t="str">
        <f>TEXT(Table13[[#This Row],[Order Date]],"dddd")</f>
        <v>Friday</v>
      </c>
      <c r="P1130" s="2" t="str">
        <f>TEXT(Table13[[#This Row],[Order Date]],"mmmm")</f>
        <v>June</v>
      </c>
      <c r="Q1130" s="2" t="str">
        <f>TEXT(Table13[[#This Row],[Order Date]],"yyyy")</f>
        <v>2015</v>
      </c>
      <c r="R1130" s="2" t="str">
        <f>TEXT(Table13[[#This Row],[Order Date]], "mmmm yyyy")</f>
        <v>June 2015</v>
      </c>
      <c r="S1130" s="2">
        <v>42168</v>
      </c>
      <c r="T1130" s="1" t="s">
        <v>41</v>
      </c>
      <c r="U1130" s="1">
        <f>Table13[[#This Row],[Ship Date]]-Table13[[#This Row],[Order Date]]</f>
        <v>1</v>
      </c>
      <c r="V1130" s="1" t="str">
        <f>IF(Table13[[#This Row],[Days to Ship]]&lt;=1, "Fast", IF(Table13[[#This Row],[Days to Ship]]&lt;=3, "Meduim", "High"))</f>
        <v>Fast</v>
      </c>
      <c r="W1130" s="1">
        <v>67901</v>
      </c>
      <c r="X1130" s="1" t="s">
        <v>22</v>
      </c>
      <c r="Y1130" s="1" t="s">
        <v>749</v>
      </c>
      <c r="Z1130" s="1" t="s">
        <v>145</v>
      </c>
      <c r="AA1130" s="1" t="s">
        <v>2244</v>
      </c>
      <c r="AB1130" s="1" t="s">
        <v>34</v>
      </c>
      <c r="AC1130" s="1" t="s">
        <v>123</v>
      </c>
      <c r="AD1130" s="1" t="s">
        <v>81</v>
      </c>
      <c r="AE1130" s="1" t="s">
        <v>108</v>
      </c>
      <c r="AF1130" s="1"/>
      <c r="AK1130" s="1"/>
    </row>
    <row r="1131" spans="1:37" x14ac:dyDescent="0.35">
      <c r="A1131" s="1">
        <v>2046</v>
      </c>
      <c r="B1131" s="1" t="str">
        <f>VLOOKUP(Table13[[#This Row],[Customer ID]],'Customer Lookup'!A:B,2,)</f>
        <v>Eileen Schwartz</v>
      </c>
      <c r="C1131" s="1">
        <v>88219</v>
      </c>
      <c r="D1131" s="1" t="str">
        <f>_xlfn.XLOOKUP(Table13[[#This Row],[Product Sub-Category]],'Product Lookup'!A:A,'Product Lookup'!B:B)</f>
        <v>Telephones</v>
      </c>
      <c r="E1131" s="1">
        <v>4</v>
      </c>
      <c r="F1131" s="4">
        <v>195.99</v>
      </c>
      <c r="G1131" s="4">
        <f>Table13[[#This Row],[Unit Price]]*Table13[[#This Row],[Quantity ordered]]</f>
        <v>783.96</v>
      </c>
      <c r="H1131" s="1">
        <v>0.1</v>
      </c>
      <c r="I1131" s="5">
        <v>0.1</v>
      </c>
      <c r="J11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31" s="6">
        <f>Table13[[#This Row],[Total Price(Before Discount)]]*Table13[[#This Row],[Discount]]</f>
        <v>78.396000000000015</v>
      </c>
      <c r="L1131" s="6">
        <f>Table13[[#This Row],[Total Price(Before Discount)]]-Table13[[#This Row],[Discount Amount]]</f>
        <v>705.56400000000008</v>
      </c>
      <c r="M1131" s="6" t="str">
        <f>IF(Table13[[#This Row],[Total Price(After Discount)]]&gt;=5000, "High Order", "Low order")</f>
        <v>Low order</v>
      </c>
      <c r="N1131" s="2">
        <v>42167</v>
      </c>
      <c r="O1131" s="2" t="str">
        <f>TEXT(Table13[[#This Row],[Order Date]],"dddd")</f>
        <v>Friday</v>
      </c>
      <c r="P1131" s="2" t="str">
        <f>TEXT(Table13[[#This Row],[Order Date]],"mmmm")</f>
        <v>June</v>
      </c>
      <c r="Q1131" s="2" t="str">
        <f>TEXT(Table13[[#This Row],[Order Date]],"yyyy")</f>
        <v>2015</v>
      </c>
      <c r="R1131" s="2" t="str">
        <f>TEXT(Table13[[#This Row],[Order Date]], "mmmm yyyy")</f>
        <v>June 2015</v>
      </c>
      <c r="S1131" s="2">
        <v>42169</v>
      </c>
      <c r="T1131" s="1" t="s">
        <v>41</v>
      </c>
      <c r="U1131" s="1">
        <f>Table13[[#This Row],[Ship Date]]-Table13[[#This Row],[Order Date]]</f>
        <v>2</v>
      </c>
      <c r="V1131" s="1" t="str">
        <f>IF(Table13[[#This Row],[Days to Ship]]&lt;=1, "Fast", IF(Table13[[#This Row],[Days to Ship]]&lt;=3, "Meduim", "High"))</f>
        <v>Meduim</v>
      </c>
      <c r="W1131" s="1">
        <v>67901</v>
      </c>
      <c r="X1131" s="1" t="s">
        <v>32</v>
      </c>
      <c r="Y1131" s="1" t="s">
        <v>749</v>
      </c>
      <c r="Z1131" s="1" t="s">
        <v>145</v>
      </c>
      <c r="AA1131" s="1" t="s">
        <v>2245</v>
      </c>
      <c r="AB1131" s="1" t="s">
        <v>73</v>
      </c>
      <c r="AC1131" s="1" t="s">
        <v>2234</v>
      </c>
      <c r="AD1131" s="1" t="s">
        <v>81</v>
      </c>
      <c r="AE1131" s="1" t="s">
        <v>53</v>
      </c>
      <c r="AF1131" s="1"/>
      <c r="AK1131" s="1"/>
    </row>
    <row r="1132" spans="1:37" x14ac:dyDescent="0.35">
      <c r="A1132" s="1">
        <v>2049</v>
      </c>
      <c r="B1132" s="1" t="str">
        <f>VLOOKUP(Table13[[#This Row],[Customer ID]],'Customer Lookup'!A:B,2,)</f>
        <v>Kenneth Pollock</v>
      </c>
      <c r="C1132" s="1">
        <v>88220</v>
      </c>
      <c r="D1132" s="1" t="str">
        <f>_xlfn.XLOOKUP(Table13[[#This Row],[Product Sub-Category]],'Product Lookup'!A:A,'Product Lookup'!B:B)</f>
        <v>Computer Peripherals</v>
      </c>
      <c r="E1132" s="1">
        <v>19</v>
      </c>
      <c r="F1132" s="4">
        <v>15.28</v>
      </c>
      <c r="G1132" s="4">
        <f>Table13[[#This Row],[Unit Price]]*Table13[[#This Row],[Quantity ordered]]</f>
        <v>290.32</v>
      </c>
      <c r="H1132" s="1">
        <v>0.05</v>
      </c>
      <c r="I1132" s="5">
        <v>0.05</v>
      </c>
      <c r="J11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2" s="6">
        <f>Table13[[#This Row],[Total Price(Before Discount)]]*Table13[[#This Row],[Discount]]</f>
        <v>14.516</v>
      </c>
      <c r="L1132" s="6">
        <f>Table13[[#This Row],[Total Price(Before Discount)]]-Table13[[#This Row],[Discount Amount]]</f>
        <v>275.80399999999997</v>
      </c>
      <c r="M1132" s="6" t="str">
        <f>IF(Table13[[#This Row],[Total Price(After Discount)]]&gt;=5000, "High Order", "Low order")</f>
        <v>Low order</v>
      </c>
      <c r="N1132" s="2">
        <v>42176</v>
      </c>
      <c r="O1132" s="2" t="str">
        <f>TEXT(Table13[[#This Row],[Order Date]],"dddd")</f>
        <v>Sunday</v>
      </c>
      <c r="P1132" s="2" t="str">
        <f>TEXT(Table13[[#This Row],[Order Date]],"mmmm")</f>
        <v>June</v>
      </c>
      <c r="Q1132" s="2" t="str">
        <f>TEXT(Table13[[#This Row],[Order Date]],"yyyy")</f>
        <v>2015</v>
      </c>
      <c r="R1132" s="2" t="str">
        <f>TEXT(Table13[[#This Row],[Order Date]], "mmmm yyyy")</f>
        <v>June 2015</v>
      </c>
      <c r="S1132" s="2">
        <v>42178</v>
      </c>
      <c r="T1132" s="1" t="s">
        <v>21</v>
      </c>
      <c r="U1132" s="1">
        <f>Table13[[#This Row],[Ship Date]]-Table13[[#This Row],[Order Date]]</f>
        <v>2</v>
      </c>
      <c r="V1132" s="1" t="str">
        <f>IF(Table13[[#This Row],[Days to Ship]]&lt;=1, "Fast", IF(Table13[[#This Row],[Days to Ship]]&lt;=3, "Meduim", "High"))</f>
        <v>Meduim</v>
      </c>
      <c r="W1132" s="1">
        <v>22801</v>
      </c>
      <c r="X1132" s="1" t="s">
        <v>32</v>
      </c>
      <c r="Y1132" s="1" t="s">
        <v>750</v>
      </c>
      <c r="Z1132" s="1" t="s">
        <v>117</v>
      </c>
      <c r="AA1132" s="1" t="s">
        <v>2245</v>
      </c>
      <c r="AB1132" s="1" t="s">
        <v>73</v>
      </c>
      <c r="AC1132" s="1" t="s">
        <v>144</v>
      </c>
      <c r="AD1132" s="1" t="s">
        <v>81</v>
      </c>
      <c r="AE1132" s="1" t="s">
        <v>44</v>
      </c>
      <c r="AF1132" s="1"/>
      <c r="AK1132" s="1"/>
    </row>
    <row r="1133" spans="1:37" x14ac:dyDescent="0.35">
      <c r="A1133" s="1">
        <v>2049</v>
      </c>
      <c r="B1133" s="1" t="str">
        <f>VLOOKUP(Table13[[#This Row],[Customer ID]],'Customer Lookup'!A:B,2,)</f>
        <v>Kenneth Pollock</v>
      </c>
      <c r="C1133" s="1">
        <v>88220</v>
      </c>
      <c r="D1133" s="1" t="str">
        <f>_xlfn.XLOOKUP(Table13[[#This Row],[Product Sub-Category]],'Product Lookup'!A:A,'Product Lookup'!B:B)</f>
        <v>Pens</v>
      </c>
      <c r="E1133" s="1">
        <v>13</v>
      </c>
      <c r="F1133" s="4">
        <v>1.76</v>
      </c>
      <c r="G1133" s="4">
        <f>Table13[[#This Row],[Unit Price]]*Table13[[#This Row],[Quantity ordered]]</f>
        <v>22.88</v>
      </c>
      <c r="H1133" s="1">
        <v>0.05</v>
      </c>
      <c r="I1133" s="5">
        <v>0.05</v>
      </c>
      <c r="J11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3" s="6">
        <f>Table13[[#This Row],[Total Price(Before Discount)]]*Table13[[#This Row],[Discount]]</f>
        <v>1.1439999999999999</v>
      </c>
      <c r="L1133" s="6">
        <f>Table13[[#This Row],[Total Price(Before Discount)]]-Table13[[#This Row],[Discount Amount]]</f>
        <v>21.736000000000001</v>
      </c>
      <c r="M1133" s="6" t="str">
        <f>IF(Table13[[#This Row],[Total Price(After Discount)]]&gt;=5000, "High Order", "Low order")</f>
        <v>Low order</v>
      </c>
      <c r="N1133" s="2">
        <v>42176</v>
      </c>
      <c r="O1133" s="2" t="str">
        <f>TEXT(Table13[[#This Row],[Order Date]],"dddd")</f>
        <v>Sunday</v>
      </c>
      <c r="P1133" s="2" t="str">
        <f>TEXT(Table13[[#This Row],[Order Date]],"mmmm")</f>
        <v>June</v>
      </c>
      <c r="Q1133" s="2" t="str">
        <f>TEXT(Table13[[#This Row],[Order Date]],"yyyy")</f>
        <v>2015</v>
      </c>
      <c r="R1133" s="2" t="str">
        <f>TEXT(Table13[[#This Row],[Order Date]], "mmmm yyyy")</f>
        <v>June 2015</v>
      </c>
      <c r="S1133" s="2">
        <v>42179</v>
      </c>
      <c r="T1133" s="1" t="s">
        <v>21</v>
      </c>
      <c r="U1133" s="1">
        <f>Table13[[#This Row],[Ship Date]]-Table13[[#This Row],[Order Date]]</f>
        <v>3</v>
      </c>
      <c r="V1133" s="1" t="str">
        <f>IF(Table13[[#This Row],[Days to Ship]]&lt;=1, "Fast", IF(Table13[[#This Row],[Days to Ship]]&lt;=3, "Meduim", "High"))</f>
        <v>Meduim</v>
      </c>
      <c r="W1133" s="1">
        <v>22801</v>
      </c>
      <c r="X1133" s="1" t="s">
        <v>32</v>
      </c>
      <c r="Y1133" s="1" t="s">
        <v>750</v>
      </c>
      <c r="Z1133" s="1" t="s">
        <v>117</v>
      </c>
      <c r="AA1133" s="1" t="s">
        <v>1097</v>
      </c>
      <c r="AB1133" s="1" t="s">
        <v>58</v>
      </c>
      <c r="AC1133" s="1" t="s">
        <v>25</v>
      </c>
      <c r="AD1133" s="1" t="s">
        <v>81</v>
      </c>
      <c r="AE1133" s="1" t="s">
        <v>26</v>
      </c>
      <c r="AF1133" s="1"/>
      <c r="AK1133" s="1"/>
    </row>
    <row r="1134" spans="1:37" x14ac:dyDescent="0.35">
      <c r="A1134" s="1">
        <v>2052</v>
      </c>
      <c r="B1134" s="1" t="str">
        <f>VLOOKUP(Table13[[#This Row],[Customer ID]],'Customer Lookup'!A:B,2,)</f>
        <v>Francis Kendall</v>
      </c>
      <c r="C1134" s="1">
        <v>87234</v>
      </c>
      <c r="D1134" s="1" t="str">
        <f>_xlfn.XLOOKUP(Table13[[#This Row],[Product Sub-Category]],'Product Lookup'!A:A,'Product Lookup'!B:B)</f>
        <v>Computer Peripherals</v>
      </c>
      <c r="E1134" s="1">
        <v>13</v>
      </c>
      <c r="F1134" s="4">
        <v>31.78</v>
      </c>
      <c r="G1134" s="4">
        <f>Table13[[#This Row],[Unit Price]]*Table13[[#This Row],[Quantity ordered]]</f>
        <v>413.14</v>
      </c>
      <c r="H1134" s="1">
        <v>0.05</v>
      </c>
      <c r="I1134" s="5">
        <v>0.05</v>
      </c>
      <c r="J11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4" s="6">
        <f>Table13[[#This Row],[Total Price(Before Discount)]]*Table13[[#This Row],[Discount]]</f>
        <v>20.657</v>
      </c>
      <c r="L1134" s="6">
        <f>Table13[[#This Row],[Total Price(Before Discount)]]-Table13[[#This Row],[Discount Amount]]</f>
        <v>392.483</v>
      </c>
      <c r="M1134" s="6" t="str">
        <f>IF(Table13[[#This Row],[Total Price(After Discount)]]&gt;=5000, "High Order", "Low order")</f>
        <v>Low order</v>
      </c>
      <c r="N1134" s="2">
        <v>42054</v>
      </c>
      <c r="O1134" s="2" t="str">
        <f>TEXT(Table13[[#This Row],[Order Date]],"dddd")</f>
        <v>Thursday</v>
      </c>
      <c r="P1134" s="2" t="str">
        <f>TEXT(Table13[[#This Row],[Order Date]],"mmmm")</f>
        <v>February</v>
      </c>
      <c r="Q1134" s="2" t="str">
        <f>TEXT(Table13[[#This Row],[Order Date]],"yyyy")</f>
        <v>2015</v>
      </c>
      <c r="R1134" s="2" t="str">
        <f>TEXT(Table13[[#This Row],[Order Date]], "mmmm yyyy")</f>
        <v>February 2015</v>
      </c>
      <c r="S1134" s="2">
        <v>42056</v>
      </c>
      <c r="T1134" s="1" t="s">
        <v>31</v>
      </c>
      <c r="U1134" s="1">
        <f>Table13[[#This Row],[Ship Date]]-Table13[[#This Row],[Order Date]]</f>
        <v>2</v>
      </c>
      <c r="V1134" s="1" t="str">
        <f>IF(Table13[[#This Row],[Days to Ship]]&lt;=1, "Fast", IF(Table13[[#This Row],[Days to Ship]]&lt;=3, "Meduim", "High"))</f>
        <v>Meduim</v>
      </c>
      <c r="W1134" s="1">
        <v>87105</v>
      </c>
      <c r="X1134" s="1" t="s">
        <v>32</v>
      </c>
      <c r="Y1134" s="1" t="s">
        <v>751</v>
      </c>
      <c r="Z1134" s="1" t="s">
        <v>244</v>
      </c>
      <c r="AA1134" s="1" t="s">
        <v>1097</v>
      </c>
      <c r="AB1134" s="1" t="s">
        <v>73</v>
      </c>
      <c r="AC1134" s="1" t="s">
        <v>144</v>
      </c>
      <c r="AD1134" s="1" t="s">
        <v>42</v>
      </c>
      <c r="AE1134" s="1" t="s">
        <v>44</v>
      </c>
      <c r="AF1134" s="1"/>
      <c r="AK1134" s="1"/>
    </row>
    <row r="1135" spans="1:37" x14ac:dyDescent="0.35">
      <c r="A1135" s="1">
        <v>2052</v>
      </c>
      <c r="B1135" s="1" t="str">
        <f>VLOOKUP(Table13[[#This Row],[Customer ID]],'Customer Lookup'!A:B,2,)</f>
        <v>Francis Kendall</v>
      </c>
      <c r="C1135" s="1">
        <v>87234</v>
      </c>
      <c r="D1135" s="1" t="str">
        <f>_xlfn.XLOOKUP(Table13[[#This Row],[Product Sub-Category]],'Product Lookup'!A:A,'Product Lookup'!B:B)</f>
        <v>Envelopes</v>
      </c>
      <c r="E1135" s="1">
        <v>5</v>
      </c>
      <c r="F1135" s="4">
        <v>5.98</v>
      </c>
      <c r="G1135" s="4">
        <f>Table13[[#This Row],[Unit Price]]*Table13[[#This Row],[Quantity ordered]]</f>
        <v>29.900000000000002</v>
      </c>
      <c r="H1135" s="1">
        <v>0.05</v>
      </c>
      <c r="I1135" s="5">
        <v>0.05</v>
      </c>
      <c r="J11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5" s="6">
        <f>Table13[[#This Row],[Total Price(Before Discount)]]*Table13[[#This Row],[Discount]]</f>
        <v>1.4950000000000001</v>
      </c>
      <c r="L1135" s="6">
        <f>Table13[[#This Row],[Total Price(Before Discount)]]-Table13[[#This Row],[Discount Amount]]</f>
        <v>28.405000000000001</v>
      </c>
      <c r="M1135" s="6" t="str">
        <f>IF(Table13[[#This Row],[Total Price(After Discount)]]&gt;=5000, "High Order", "Low order")</f>
        <v>Low order</v>
      </c>
      <c r="N1135" s="2">
        <v>42054</v>
      </c>
      <c r="O1135" s="2" t="str">
        <f>TEXT(Table13[[#This Row],[Order Date]],"dddd")</f>
        <v>Thursday</v>
      </c>
      <c r="P1135" s="2" t="str">
        <f>TEXT(Table13[[#This Row],[Order Date]],"mmmm")</f>
        <v>February</v>
      </c>
      <c r="Q1135" s="2" t="str">
        <f>TEXT(Table13[[#This Row],[Order Date]],"yyyy")</f>
        <v>2015</v>
      </c>
      <c r="R1135" s="2" t="str">
        <f>TEXT(Table13[[#This Row],[Order Date]], "mmmm yyyy")</f>
        <v>February 2015</v>
      </c>
      <c r="S1135" s="2">
        <v>42055</v>
      </c>
      <c r="T1135" s="1" t="s">
        <v>31</v>
      </c>
      <c r="U1135" s="1">
        <f>Table13[[#This Row],[Ship Date]]-Table13[[#This Row],[Order Date]]</f>
        <v>1</v>
      </c>
      <c r="V1135" s="1" t="str">
        <f>IF(Table13[[#This Row],[Days to Ship]]&lt;=1, "Fast", IF(Table13[[#This Row],[Days to Ship]]&lt;=3, "Meduim", "High"))</f>
        <v>Fast</v>
      </c>
      <c r="W1135" s="1">
        <v>87105</v>
      </c>
      <c r="X1135" s="1" t="s">
        <v>32</v>
      </c>
      <c r="Y1135" s="1" t="s">
        <v>751</v>
      </c>
      <c r="Z1135" s="1" t="s">
        <v>244</v>
      </c>
      <c r="AA1135" s="1" t="s">
        <v>1097</v>
      </c>
      <c r="AB1135" s="1" t="s">
        <v>58</v>
      </c>
      <c r="AC1135" s="1" t="s">
        <v>61</v>
      </c>
      <c r="AD1135" s="1" t="s">
        <v>42</v>
      </c>
      <c r="AE1135" s="1" t="s">
        <v>53</v>
      </c>
      <c r="AF1135" s="1"/>
      <c r="AK1135" s="1"/>
    </row>
    <row r="1136" spans="1:37" x14ac:dyDescent="0.35">
      <c r="A1136" s="1">
        <v>2052</v>
      </c>
      <c r="B1136" s="1" t="str">
        <f>VLOOKUP(Table13[[#This Row],[Customer ID]],'Customer Lookup'!A:B,2,)</f>
        <v>Francis Kendall</v>
      </c>
      <c r="C1136" s="1">
        <v>87234</v>
      </c>
      <c r="D1136" s="1" t="str">
        <f>_xlfn.XLOOKUP(Table13[[#This Row],[Product Sub-Category]],'Product Lookup'!A:A,'Product Lookup'!B:B)</f>
        <v>Telephones</v>
      </c>
      <c r="E1136" s="1">
        <v>19</v>
      </c>
      <c r="F1136" s="4">
        <v>35.99</v>
      </c>
      <c r="G1136" s="4">
        <f>Table13[[#This Row],[Unit Price]]*Table13[[#This Row],[Quantity ordered]]</f>
        <v>683.81000000000006</v>
      </c>
      <c r="H1136" s="1">
        <v>0.05</v>
      </c>
      <c r="I1136" s="5">
        <v>0.05</v>
      </c>
      <c r="J11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6" s="6">
        <f>Table13[[#This Row],[Total Price(Before Discount)]]*Table13[[#This Row],[Discount]]</f>
        <v>34.190500000000007</v>
      </c>
      <c r="L1136" s="6">
        <f>Table13[[#This Row],[Total Price(Before Discount)]]-Table13[[#This Row],[Discount Amount]]</f>
        <v>649.61950000000002</v>
      </c>
      <c r="M1136" s="6" t="str">
        <f>IF(Table13[[#This Row],[Total Price(After Discount)]]&gt;=5000, "High Order", "Low order")</f>
        <v>Low order</v>
      </c>
      <c r="N1136" s="2">
        <v>42054</v>
      </c>
      <c r="O1136" s="2" t="str">
        <f>TEXT(Table13[[#This Row],[Order Date]],"dddd")</f>
        <v>Thursday</v>
      </c>
      <c r="P1136" s="2" t="str">
        <f>TEXT(Table13[[#This Row],[Order Date]],"mmmm")</f>
        <v>February</v>
      </c>
      <c r="Q1136" s="2" t="str">
        <f>TEXT(Table13[[#This Row],[Order Date]],"yyyy")</f>
        <v>2015</v>
      </c>
      <c r="R1136" s="2" t="str">
        <f>TEXT(Table13[[#This Row],[Order Date]], "mmmm yyyy")</f>
        <v>February 2015</v>
      </c>
      <c r="S1136" s="2">
        <v>42055</v>
      </c>
      <c r="T1136" s="1" t="s">
        <v>31</v>
      </c>
      <c r="U1136" s="1">
        <f>Table13[[#This Row],[Ship Date]]-Table13[[#This Row],[Order Date]]</f>
        <v>1</v>
      </c>
      <c r="V1136" s="1" t="str">
        <f>IF(Table13[[#This Row],[Days to Ship]]&lt;=1, "Fast", IF(Table13[[#This Row],[Days to Ship]]&lt;=3, "Meduim", "High"))</f>
        <v>Fast</v>
      </c>
      <c r="W1136" s="1">
        <v>87105</v>
      </c>
      <c r="X1136" s="1" t="s">
        <v>22</v>
      </c>
      <c r="Y1136" s="1" t="s">
        <v>751</v>
      </c>
      <c r="Z1136" s="1" t="s">
        <v>244</v>
      </c>
      <c r="AA1136" s="1" t="s">
        <v>2245</v>
      </c>
      <c r="AB1136" s="1" t="s">
        <v>73</v>
      </c>
      <c r="AC1136" s="1" t="s">
        <v>2234</v>
      </c>
      <c r="AD1136" s="1" t="s">
        <v>42</v>
      </c>
      <c r="AE1136" s="1" t="s">
        <v>53</v>
      </c>
      <c r="AF1136" s="1"/>
      <c r="AK1136" s="1"/>
    </row>
    <row r="1137" spans="1:37" x14ac:dyDescent="0.35">
      <c r="A1137" s="1">
        <v>2058</v>
      </c>
      <c r="B1137" s="1" t="str">
        <f>VLOOKUP(Table13[[#This Row],[Customer ID]],'Customer Lookup'!A:B,2,)</f>
        <v>Louise Webster Sharma</v>
      </c>
      <c r="C1137" s="1">
        <v>88040</v>
      </c>
      <c r="D1137" s="1" t="str">
        <f>_xlfn.XLOOKUP(Table13[[#This Row],[Product Sub-Category]],'Product Lookup'!A:A,'Product Lookup'!B:B)</f>
        <v>Paper</v>
      </c>
      <c r="E1137" s="1">
        <v>5</v>
      </c>
      <c r="F1137" s="4">
        <v>5.98</v>
      </c>
      <c r="G1137" s="4">
        <f>Table13[[#This Row],[Unit Price]]*Table13[[#This Row],[Quantity ordered]]</f>
        <v>29.900000000000002</v>
      </c>
      <c r="H1137" s="1">
        <v>0.05</v>
      </c>
      <c r="I1137" s="5">
        <v>0.05</v>
      </c>
      <c r="J11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7" s="6">
        <f>Table13[[#This Row],[Total Price(Before Discount)]]*Table13[[#This Row],[Discount]]</f>
        <v>1.4950000000000001</v>
      </c>
      <c r="L1137" s="6">
        <f>Table13[[#This Row],[Total Price(Before Discount)]]-Table13[[#This Row],[Discount Amount]]</f>
        <v>28.405000000000001</v>
      </c>
      <c r="M1137" s="6" t="str">
        <f>IF(Table13[[#This Row],[Total Price(After Discount)]]&gt;=5000, "High Order", "Low order")</f>
        <v>Low order</v>
      </c>
      <c r="N1137" s="2">
        <v>42048</v>
      </c>
      <c r="O1137" s="2" t="str">
        <f>TEXT(Table13[[#This Row],[Order Date]],"dddd")</f>
        <v>Friday</v>
      </c>
      <c r="P1137" s="2" t="str">
        <f>TEXT(Table13[[#This Row],[Order Date]],"mmmm")</f>
        <v>February</v>
      </c>
      <c r="Q1137" s="2" t="str">
        <f>TEXT(Table13[[#This Row],[Order Date]],"yyyy")</f>
        <v>2015</v>
      </c>
      <c r="R1137" s="2" t="str">
        <f>TEXT(Table13[[#This Row],[Order Date]], "mmmm yyyy")</f>
        <v>February 2015</v>
      </c>
      <c r="S1137" s="2">
        <v>42050</v>
      </c>
      <c r="T1137" s="1" t="s">
        <v>50</v>
      </c>
      <c r="U1137" s="1">
        <f>Table13[[#This Row],[Ship Date]]-Table13[[#This Row],[Order Date]]</f>
        <v>2</v>
      </c>
      <c r="V1137" s="1" t="str">
        <f>IF(Table13[[#This Row],[Days to Ship]]&lt;=1, "Fast", IF(Table13[[#This Row],[Days to Ship]]&lt;=3, "Meduim", "High"))</f>
        <v>Meduim</v>
      </c>
      <c r="W1137" s="1">
        <v>28601</v>
      </c>
      <c r="X1137" s="1" t="s">
        <v>32</v>
      </c>
      <c r="Y1137" s="1" t="s">
        <v>752</v>
      </c>
      <c r="Z1137" s="1" t="s">
        <v>225</v>
      </c>
      <c r="AA1137" s="1" t="s">
        <v>2245</v>
      </c>
      <c r="AB1137" s="1" t="s">
        <v>58</v>
      </c>
      <c r="AC1137" s="1" t="s">
        <v>83</v>
      </c>
      <c r="AD1137" s="1" t="s">
        <v>81</v>
      </c>
      <c r="AE1137" s="1" t="s">
        <v>53</v>
      </c>
      <c r="AF1137" s="1"/>
      <c r="AK1137" s="1"/>
    </row>
    <row r="1138" spans="1:37" x14ac:dyDescent="0.35">
      <c r="A1138" s="1">
        <v>2059</v>
      </c>
      <c r="B1138" s="1" t="str">
        <f>VLOOKUP(Table13[[#This Row],[Customer ID]],'Customer Lookup'!A:B,2,)</f>
        <v>Nathan Newton</v>
      </c>
      <c r="C1138" s="1">
        <v>88039</v>
      </c>
      <c r="D1138" s="1" t="str">
        <f>_xlfn.XLOOKUP(Table13[[#This Row],[Product Sub-Category]],'Product Lookup'!A:A,'Product Lookup'!B:B)</f>
        <v>Computer Peripherals</v>
      </c>
      <c r="E1138" s="1">
        <v>13</v>
      </c>
      <c r="F1138" s="4">
        <v>28.48</v>
      </c>
      <c r="G1138" s="4">
        <f>Table13[[#This Row],[Unit Price]]*Table13[[#This Row],[Quantity ordered]]</f>
        <v>370.24</v>
      </c>
      <c r="H1138" s="1">
        <v>0.05</v>
      </c>
      <c r="I1138" s="5">
        <v>0.05</v>
      </c>
      <c r="J11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8" s="6">
        <f>Table13[[#This Row],[Total Price(Before Discount)]]*Table13[[#This Row],[Discount]]</f>
        <v>18.512</v>
      </c>
      <c r="L1138" s="6">
        <f>Table13[[#This Row],[Total Price(Before Discount)]]-Table13[[#This Row],[Discount Amount]]</f>
        <v>351.72800000000001</v>
      </c>
      <c r="M1138" s="6" t="str">
        <f>IF(Table13[[#This Row],[Total Price(After Discount)]]&gt;=5000, "High Order", "Low order")</f>
        <v>Low order</v>
      </c>
      <c r="N1138" s="2">
        <v>42021</v>
      </c>
      <c r="O1138" s="2" t="str">
        <f>TEXT(Table13[[#This Row],[Order Date]],"dddd")</f>
        <v>Saturday</v>
      </c>
      <c r="P1138" s="2" t="str">
        <f>TEXT(Table13[[#This Row],[Order Date]],"mmmm")</f>
        <v>January</v>
      </c>
      <c r="Q1138" s="2" t="str">
        <f>TEXT(Table13[[#This Row],[Order Date]],"yyyy")</f>
        <v>2015</v>
      </c>
      <c r="R1138" s="2" t="str">
        <f>TEXT(Table13[[#This Row],[Order Date]], "mmmm yyyy")</f>
        <v>January 2015</v>
      </c>
      <c r="S1138" s="2">
        <v>42022</v>
      </c>
      <c r="T1138" s="1" t="s">
        <v>31</v>
      </c>
      <c r="U1138" s="1">
        <f>Table13[[#This Row],[Ship Date]]-Table13[[#This Row],[Order Date]]</f>
        <v>1</v>
      </c>
      <c r="V1138" s="1" t="str">
        <f>IF(Table13[[#This Row],[Days to Ship]]&lt;=1, "Fast", IF(Table13[[#This Row],[Days to Ship]]&lt;=3, "Meduim", "High"))</f>
        <v>Fast</v>
      </c>
      <c r="W1138" s="1">
        <v>27260</v>
      </c>
      <c r="X1138" s="1" t="s">
        <v>32</v>
      </c>
      <c r="Y1138" s="1" t="s">
        <v>753</v>
      </c>
      <c r="Z1138" s="1" t="s">
        <v>225</v>
      </c>
      <c r="AA1138" s="1" t="s">
        <v>2245</v>
      </c>
      <c r="AB1138" s="1" t="s">
        <v>73</v>
      </c>
      <c r="AC1138" s="1" t="s">
        <v>144</v>
      </c>
      <c r="AD1138" s="1" t="s">
        <v>81</v>
      </c>
      <c r="AE1138" s="1" t="s">
        <v>44</v>
      </c>
      <c r="AF1138" s="1"/>
      <c r="AK1138" s="1"/>
    </row>
    <row r="1139" spans="1:37" x14ac:dyDescent="0.35">
      <c r="A1139" s="1">
        <v>2059</v>
      </c>
      <c r="B1139" s="1" t="str">
        <f>VLOOKUP(Table13[[#This Row],[Customer ID]],'Customer Lookup'!A:B,2,)</f>
        <v>Nathan Newton</v>
      </c>
      <c r="C1139" s="1">
        <v>88041</v>
      </c>
      <c r="D1139" s="1" t="str">
        <f>_xlfn.XLOOKUP(Table13[[#This Row],[Product Sub-Category]],'Product Lookup'!A:A,'Product Lookup'!B:B)</f>
        <v>Pens</v>
      </c>
      <c r="E1139" s="1">
        <v>12</v>
      </c>
      <c r="F1139" s="4">
        <v>9.85</v>
      </c>
      <c r="G1139" s="4">
        <f>Table13[[#This Row],[Unit Price]]*Table13[[#This Row],[Quantity ordered]]</f>
        <v>118.19999999999999</v>
      </c>
      <c r="H1139" s="1">
        <v>0.05</v>
      </c>
      <c r="I1139" s="5">
        <v>0.05</v>
      </c>
      <c r="J11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9" s="6">
        <f>Table13[[#This Row],[Total Price(Before Discount)]]*Table13[[#This Row],[Discount]]</f>
        <v>5.91</v>
      </c>
      <c r="L1139" s="6">
        <f>Table13[[#This Row],[Total Price(Before Discount)]]-Table13[[#This Row],[Discount Amount]]</f>
        <v>112.28999999999999</v>
      </c>
      <c r="M1139" s="6" t="str">
        <f>IF(Table13[[#This Row],[Total Price(After Discount)]]&gt;=5000, "High Order", "Low order")</f>
        <v>Low order</v>
      </c>
      <c r="N1139" s="2">
        <v>42090</v>
      </c>
      <c r="O1139" s="2" t="str">
        <f>TEXT(Table13[[#This Row],[Order Date]],"dddd")</f>
        <v>Friday</v>
      </c>
      <c r="P1139" s="2" t="str">
        <f>TEXT(Table13[[#This Row],[Order Date]],"mmmm")</f>
        <v>March</v>
      </c>
      <c r="Q1139" s="2" t="str">
        <f>TEXT(Table13[[#This Row],[Order Date]],"yyyy")</f>
        <v>2015</v>
      </c>
      <c r="R1139" s="2" t="str">
        <f>TEXT(Table13[[#This Row],[Order Date]], "mmmm yyyy")</f>
        <v>March 2015</v>
      </c>
      <c r="S1139" s="2">
        <v>42091</v>
      </c>
      <c r="T1139" s="1" t="s">
        <v>41</v>
      </c>
      <c r="U1139" s="1">
        <f>Table13[[#This Row],[Ship Date]]-Table13[[#This Row],[Order Date]]</f>
        <v>1</v>
      </c>
      <c r="V1139" s="1" t="str">
        <f>IF(Table13[[#This Row],[Days to Ship]]&lt;=1, "Fast", IF(Table13[[#This Row],[Days to Ship]]&lt;=3, "Meduim", "High"))</f>
        <v>Fast</v>
      </c>
      <c r="W1139" s="1">
        <v>27260</v>
      </c>
      <c r="X1139" s="1" t="s">
        <v>32</v>
      </c>
      <c r="Y1139" s="1" t="s">
        <v>753</v>
      </c>
      <c r="Z1139" s="1" t="s">
        <v>225</v>
      </c>
      <c r="AA1139" s="1" t="s">
        <v>2245</v>
      </c>
      <c r="AB1139" s="1" t="s">
        <v>58</v>
      </c>
      <c r="AC1139" s="1" t="s">
        <v>25</v>
      </c>
      <c r="AD1139" s="1" t="s">
        <v>81</v>
      </c>
      <c r="AE1139" s="1" t="s">
        <v>26</v>
      </c>
      <c r="AF1139" s="1"/>
      <c r="AK1139" s="1"/>
    </row>
    <row r="1140" spans="1:37" x14ac:dyDescent="0.35">
      <c r="A1140" s="1">
        <v>2059</v>
      </c>
      <c r="B1140" s="1" t="str">
        <f>VLOOKUP(Table13[[#This Row],[Customer ID]],'Customer Lookup'!A:B,2,)</f>
        <v>Nathan Newton</v>
      </c>
      <c r="C1140" s="1">
        <v>88041</v>
      </c>
      <c r="D1140" s="1" t="str">
        <f>_xlfn.XLOOKUP(Table13[[#This Row],[Product Sub-Category]],'Product Lookup'!A:A,'Product Lookup'!B:B)</f>
        <v>Telephones</v>
      </c>
      <c r="E1140" s="1">
        <v>9</v>
      </c>
      <c r="F1140" s="4">
        <v>125.99</v>
      </c>
      <c r="G1140" s="4">
        <f>Table13[[#This Row],[Unit Price]]*Table13[[#This Row],[Quantity ordered]]</f>
        <v>1133.9099999999999</v>
      </c>
      <c r="H1140" s="1">
        <v>0.1</v>
      </c>
      <c r="I1140" s="5">
        <v>0.1</v>
      </c>
      <c r="J11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0" s="6">
        <f>Table13[[#This Row],[Total Price(Before Discount)]]*Table13[[#This Row],[Discount]]</f>
        <v>113.39099999999999</v>
      </c>
      <c r="L1140" s="6">
        <f>Table13[[#This Row],[Total Price(Before Discount)]]-Table13[[#This Row],[Discount Amount]]</f>
        <v>1020.5189999999999</v>
      </c>
      <c r="M1140" s="6" t="str">
        <f>IF(Table13[[#This Row],[Total Price(After Discount)]]&gt;=5000, "High Order", "Low order")</f>
        <v>Low order</v>
      </c>
      <c r="N1140" s="2">
        <v>42090</v>
      </c>
      <c r="O1140" s="2" t="str">
        <f>TEXT(Table13[[#This Row],[Order Date]],"dddd")</f>
        <v>Friday</v>
      </c>
      <c r="P1140" s="2" t="str">
        <f>TEXT(Table13[[#This Row],[Order Date]],"mmmm")</f>
        <v>March</v>
      </c>
      <c r="Q1140" s="2" t="str">
        <f>TEXT(Table13[[#This Row],[Order Date]],"yyyy")</f>
        <v>2015</v>
      </c>
      <c r="R1140" s="2" t="str">
        <f>TEXT(Table13[[#This Row],[Order Date]], "mmmm yyyy")</f>
        <v>March 2015</v>
      </c>
      <c r="S1140" s="2">
        <v>42091</v>
      </c>
      <c r="T1140" s="1" t="s">
        <v>41</v>
      </c>
      <c r="U1140" s="1">
        <f>Table13[[#This Row],[Ship Date]]-Table13[[#This Row],[Order Date]]</f>
        <v>1</v>
      </c>
      <c r="V1140" s="1" t="str">
        <f>IF(Table13[[#This Row],[Days to Ship]]&lt;=1, "Fast", IF(Table13[[#This Row],[Days to Ship]]&lt;=3, "Meduim", "High"))</f>
        <v>Fast</v>
      </c>
      <c r="W1140" s="1">
        <v>27260</v>
      </c>
      <c r="X1140" s="1" t="s">
        <v>32</v>
      </c>
      <c r="Y1140" s="1" t="s">
        <v>753</v>
      </c>
      <c r="Z1140" s="1" t="s">
        <v>225</v>
      </c>
      <c r="AA1140" s="1" t="s">
        <v>2244</v>
      </c>
      <c r="AB1140" s="1" t="s">
        <v>73</v>
      </c>
      <c r="AC1140" s="1" t="s">
        <v>2234</v>
      </c>
      <c r="AD1140" s="1" t="s">
        <v>81</v>
      </c>
      <c r="AE1140" s="1" t="s">
        <v>53</v>
      </c>
      <c r="AF1140" s="1"/>
      <c r="AK1140" s="1"/>
    </row>
    <row r="1141" spans="1:37" x14ac:dyDescent="0.35">
      <c r="A1141" s="1">
        <v>2061</v>
      </c>
      <c r="B1141" s="1" t="str">
        <f>VLOOKUP(Table13[[#This Row],[Customer ID]],'Customer Lookup'!A:B,2,)</f>
        <v>Marianne Carey</v>
      </c>
      <c r="C1141" s="1">
        <v>87146</v>
      </c>
      <c r="D1141" s="1" t="str">
        <f>_xlfn.XLOOKUP(Table13[[#This Row],[Product Sub-Category]],'Product Lookup'!A:A,'Product Lookup'!B:B)</f>
        <v>Bookcases</v>
      </c>
      <c r="E1141" s="1">
        <v>1</v>
      </c>
      <c r="F1141" s="4">
        <v>240.98</v>
      </c>
      <c r="G1141" s="4">
        <f>Table13[[#This Row],[Unit Price]]*Table13[[#This Row],[Quantity ordered]]</f>
        <v>240.98</v>
      </c>
      <c r="H1141" s="1">
        <v>0.1</v>
      </c>
      <c r="I1141" s="5">
        <v>0.1</v>
      </c>
      <c r="J11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1" s="6">
        <f>Table13[[#This Row],[Total Price(Before Discount)]]*Table13[[#This Row],[Discount]]</f>
        <v>24.097999999999999</v>
      </c>
      <c r="L1141" s="6">
        <f>Table13[[#This Row],[Total Price(Before Discount)]]-Table13[[#This Row],[Discount Amount]]</f>
        <v>216.88200000000001</v>
      </c>
      <c r="M1141" s="6" t="str">
        <f>IF(Table13[[#This Row],[Total Price(After Discount)]]&gt;=5000, "High Order", "Low order")</f>
        <v>Low order</v>
      </c>
      <c r="N1141" s="2">
        <v>42033</v>
      </c>
      <c r="O1141" s="2" t="str">
        <f>TEXT(Table13[[#This Row],[Order Date]],"dddd")</f>
        <v>Thursday</v>
      </c>
      <c r="P1141" s="2" t="str">
        <f>TEXT(Table13[[#This Row],[Order Date]],"mmmm")</f>
        <v>January</v>
      </c>
      <c r="Q1141" s="2" t="str">
        <f>TEXT(Table13[[#This Row],[Order Date]],"yyyy")</f>
        <v>2015</v>
      </c>
      <c r="R1141" s="2" t="str">
        <f>TEXT(Table13[[#This Row],[Order Date]], "mmmm yyyy")</f>
        <v>January 2015</v>
      </c>
      <c r="S1141" s="2">
        <v>42035</v>
      </c>
      <c r="T1141" s="1" t="s">
        <v>50</v>
      </c>
      <c r="U1141" s="1">
        <f>Table13[[#This Row],[Ship Date]]-Table13[[#This Row],[Order Date]]</f>
        <v>2</v>
      </c>
      <c r="V1141" s="1" t="str">
        <f>IF(Table13[[#This Row],[Days to Ship]]&lt;=1, "Fast", IF(Table13[[#This Row],[Days to Ship]]&lt;=3, "Meduim", "High"))</f>
        <v>Meduim</v>
      </c>
      <c r="W1141" s="1">
        <v>69101</v>
      </c>
      <c r="X1141" s="1" t="s">
        <v>22</v>
      </c>
      <c r="Y1141" s="1" t="s">
        <v>754</v>
      </c>
      <c r="Z1141" s="1" t="s">
        <v>302</v>
      </c>
      <c r="AA1141" s="1" t="s">
        <v>2245</v>
      </c>
      <c r="AB1141" s="1" t="s">
        <v>34</v>
      </c>
      <c r="AC1141" s="1" t="s">
        <v>151</v>
      </c>
      <c r="AD1141" s="1" t="s">
        <v>81</v>
      </c>
      <c r="AE1141" s="1" t="s">
        <v>108</v>
      </c>
      <c r="AF1141" s="1"/>
      <c r="AK1141" s="1"/>
    </row>
    <row r="1142" spans="1:37" x14ac:dyDescent="0.35">
      <c r="A1142" s="1">
        <v>2062</v>
      </c>
      <c r="B1142" s="1" t="str">
        <f>VLOOKUP(Table13[[#This Row],[Customer ID]],'Customer Lookup'!A:B,2,)</f>
        <v>Alfred Singh</v>
      </c>
      <c r="C1142" s="1">
        <v>87146</v>
      </c>
      <c r="D1142" s="1" t="str">
        <f>_xlfn.XLOOKUP(Table13[[#This Row],[Product Sub-Category]],'Product Lookup'!A:A,'Product Lookup'!B:B)</f>
        <v>Binders</v>
      </c>
      <c r="E1142" s="1">
        <v>10</v>
      </c>
      <c r="F1142" s="4">
        <v>420.98</v>
      </c>
      <c r="G1142" s="4">
        <f>Table13[[#This Row],[Unit Price]]*Table13[[#This Row],[Quantity ordered]]</f>
        <v>4209.8</v>
      </c>
      <c r="H1142" s="1">
        <v>0.1</v>
      </c>
      <c r="I1142" s="5">
        <v>0.1</v>
      </c>
      <c r="J11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2" s="6">
        <f>Table13[[#This Row],[Total Price(Before Discount)]]*Table13[[#This Row],[Discount]]</f>
        <v>420.98</v>
      </c>
      <c r="L1142" s="6">
        <f>Table13[[#This Row],[Total Price(Before Discount)]]-Table13[[#This Row],[Discount Amount]]</f>
        <v>3788.82</v>
      </c>
      <c r="M1142" s="6" t="str">
        <f>IF(Table13[[#This Row],[Total Price(After Discount)]]&gt;=5000, "High Order", "Low order")</f>
        <v>Low order</v>
      </c>
      <c r="N1142" s="2">
        <v>42033</v>
      </c>
      <c r="O1142" s="2" t="str">
        <f>TEXT(Table13[[#This Row],[Order Date]],"dddd")</f>
        <v>Thursday</v>
      </c>
      <c r="P1142" s="2" t="str">
        <f>TEXT(Table13[[#This Row],[Order Date]],"mmmm")</f>
        <v>January</v>
      </c>
      <c r="Q1142" s="2" t="str">
        <f>TEXT(Table13[[#This Row],[Order Date]],"yyyy")</f>
        <v>2015</v>
      </c>
      <c r="R1142" s="2" t="str">
        <f>TEXT(Table13[[#This Row],[Order Date]], "mmmm yyyy")</f>
        <v>January 2015</v>
      </c>
      <c r="S1142" s="2">
        <v>42036</v>
      </c>
      <c r="T1142" s="1" t="s">
        <v>50</v>
      </c>
      <c r="U1142" s="1">
        <f>Table13[[#This Row],[Ship Date]]-Table13[[#This Row],[Order Date]]</f>
        <v>3</v>
      </c>
      <c r="V1142" s="1" t="str">
        <f>IF(Table13[[#This Row],[Days to Ship]]&lt;=1, "Fast", IF(Table13[[#This Row],[Days to Ship]]&lt;=3, "Meduim", "High"))</f>
        <v>Meduim</v>
      </c>
      <c r="W1142" s="1">
        <v>23111</v>
      </c>
      <c r="X1142" s="1" t="s">
        <v>32</v>
      </c>
      <c r="Y1142" s="1" t="s">
        <v>755</v>
      </c>
      <c r="Z1142" s="1" t="s">
        <v>117</v>
      </c>
      <c r="AA1142" s="1" t="s">
        <v>2245</v>
      </c>
      <c r="AB1142" s="1" t="s">
        <v>58</v>
      </c>
      <c r="AC1142" s="1" t="s">
        <v>2236</v>
      </c>
      <c r="AD1142" s="1" t="s">
        <v>81</v>
      </c>
      <c r="AE1142" s="1" t="s">
        <v>53</v>
      </c>
      <c r="AF1142" s="1"/>
      <c r="AK1142" s="1"/>
    </row>
    <row r="1143" spans="1:37" x14ac:dyDescent="0.35">
      <c r="A1143" s="1">
        <v>2062</v>
      </c>
      <c r="B1143" s="1" t="str">
        <f>VLOOKUP(Table13[[#This Row],[Customer ID]],'Customer Lookup'!A:B,2,)</f>
        <v>Alfred Singh</v>
      </c>
      <c r="C1143" s="1">
        <v>87148</v>
      </c>
      <c r="D1143" s="1" t="str">
        <f>_xlfn.XLOOKUP(Table13[[#This Row],[Product Sub-Category]],'Product Lookup'!A:A,'Product Lookup'!B:B)</f>
        <v>Chairs</v>
      </c>
      <c r="E1143" s="1">
        <v>22</v>
      </c>
      <c r="F1143" s="4">
        <v>291.73</v>
      </c>
      <c r="G1143" s="4">
        <f>Table13[[#This Row],[Unit Price]]*Table13[[#This Row],[Quantity ordered]]</f>
        <v>6418.06</v>
      </c>
      <c r="H1143" s="1">
        <v>0.1</v>
      </c>
      <c r="I1143" s="5">
        <v>0.1</v>
      </c>
      <c r="J11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3" s="6">
        <f>Table13[[#This Row],[Total Price(Before Discount)]]*Table13[[#This Row],[Discount]]</f>
        <v>641.80600000000004</v>
      </c>
      <c r="L1143" s="6">
        <f>Table13[[#This Row],[Total Price(Before Discount)]]-Table13[[#This Row],[Discount Amount]]</f>
        <v>5776.2540000000008</v>
      </c>
      <c r="M1143" s="6" t="str">
        <f>IF(Table13[[#This Row],[Total Price(After Discount)]]&gt;=5000, "High Order", "Low order")</f>
        <v>High Order</v>
      </c>
      <c r="N1143" s="2">
        <v>42181</v>
      </c>
      <c r="O1143" s="2" t="str">
        <f>TEXT(Table13[[#This Row],[Order Date]],"dddd")</f>
        <v>Friday</v>
      </c>
      <c r="P1143" s="2" t="str">
        <f>TEXT(Table13[[#This Row],[Order Date]],"mmmm")</f>
        <v>June</v>
      </c>
      <c r="Q1143" s="2" t="str">
        <f>TEXT(Table13[[#This Row],[Order Date]],"yyyy")</f>
        <v>2015</v>
      </c>
      <c r="R1143" s="2" t="str">
        <f>TEXT(Table13[[#This Row],[Order Date]], "mmmm yyyy")</f>
        <v>June 2015</v>
      </c>
      <c r="S1143" s="2">
        <v>42185</v>
      </c>
      <c r="T1143" s="1" t="s">
        <v>98</v>
      </c>
      <c r="U1143" s="1">
        <f>Table13[[#This Row],[Ship Date]]-Table13[[#This Row],[Order Date]]</f>
        <v>4</v>
      </c>
      <c r="V1143" s="1" t="str">
        <f>IF(Table13[[#This Row],[Days to Ship]]&lt;=1, "Fast", IF(Table13[[#This Row],[Days to Ship]]&lt;=3, "Meduim", "High"))</f>
        <v>High</v>
      </c>
      <c r="W1143" s="1">
        <v>23111</v>
      </c>
      <c r="X1143" s="1" t="s">
        <v>22</v>
      </c>
      <c r="Y1143" s="1" t="s">
        <v>755</v>
      </c>
      <c r="Z1143" s="1" t="s">
        <v>117</v>
      </c>
      <c r="AA1143" s="1" t="s">
        <v>2245</v>
      </c>
      <c r="AB1143" s="1" t="s">
        <v>34</v>
      </c>
      <c r="AC1143" s="1" t="s">
        <v>35</v>
      </c>
      <c r="AD1143" s="1" t="s">
        <v>81</v>
      </c>
      <c r="AE1143" s="1" t="s">
        <v>36</v>
      </c>
      <c r="AF1143" s="1"/>
      <c r="AK1143" s="1"/>
    </row>
    <row r="1144" spans="1:37" x14ac:dyDescent="0.35">
      <c r="A1144" s="1">
        <v>2063</v>
      </c>
      <c r="B1144" s="1" t="str">
        <f>VLOOKUP(Table13[[#This Row],[Customer ID]],'Customer Lookup'!A:B,2,)</f>
        <v>Todd D Norris</v>
      </c>
      <c r="C1144" s="1">
        <v>87147</v>
      </c>
      <c r="D1144" s="1" t="str">
        <f>_xlfn.XLOOKUP(Table13[[#This Row],[Product Sub-Category]],'Product Lookup'!A:A,'Product Lookup'!B:B)</f>
        <v>Computer Peripherals</v>
      </c>
      <c r="E1144" s="1">
        <v>1</v>
      </c>
      <c r="F1144" s="4">
        <v>300.97000000000003</v>
      </c>
      <c r="G1144" s="4">
        <f>Table13[[#This Row],[Unit Price]]*Table13[[#This Row],[Quantity ordered]]</f>
        <v>300.97000000000003</v>
      </c>
      <c r="H1144" s="1">
        <v>0.1</v>
      </c>
      <c r="I1144" s="5">
        <v>0.1</v>
      </c>
      <c r="J11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4" s="6">
        <f>Table13[[#This Row],[Total Price(Before Discount)]]*Table13[[#This Row],[Discount]]</f>
        <v>30.097000000000005</v>
      </c>
      <c r="L1144" s="6">
        <f>Table13[[#This Row],[Total Price(Before Discount)]]-Table13[[#This Row],[Discount Amount]]</f>
        <v>270.87300000000005</v>
      </c>
      <c r="M1144" s="6" t="str">
        <f>IF(Table13[[#This Row],[Total Price(After Discount)]]&gt;=5000, "High Order", "Low order")</f>
        <v>Low order</v>
      </c>
      <c r="N1144" s="2">
        <v>42132</v>
      </c>
      <c r="O1144" s="2" t="str">
        <f>TEXT(Table13[[#This Row],[Order Date]],"dddd")</f>
        <v>Friday</v>
      </c>
      <c r="P1144" s="2" t="str">
        <f>TEXT(Table13[[#This Row],[Order Date]],"mmmm")</f>
        <v>May</v>
      </c>
      <c r="Q1144" s="2" t="str">
        <f>TEXT(Table13[[#This Row],[Order Date]],"yyyy")</f>
        <v>2015</v>
      </c>
      <c r="R1144" s="2" t="str">
        <f>TEXT(Table13[[#This Row],[Order Date]], "mmmm yyyy")</f>
        <v>May 2015</v>
      </c>
      <c r="S1144" s="2">
        <v>42132</v>
      </c>
      <c r="T1144" s="1" t="s">
        <v>98</v>
      </c>
      <c r="U1144" s="1">
        <f>Table13[[#This Row],[Ship Date]]-Table13[[#This Row],[Order Date]]</f>
        <v>0</v>
      </c>
      <c r="V1144" s="1" t="str">
        <f>IF(Table13[[#This Row],[Days to Ship]]&lt;=1, "Fast", IF(Table13[[#This Row],[Days to Ship]]&lt;=3, "Meduim", "High"))</f>
        <v>Fast</v>
      </c>
      <c r="W1144" s="1">
        <v>23602</v>
      </c>
      <c r="X1144" s="1" t="s">
        <v>32</v>
      </c>
      <c r="Y1144" s="1" t="s">
        <v>756</v>
      </c>
      <c r="Z1144" s="1" t="s">
        <v>117</v>
      </c>
      <c r="AA1144" s="1" t="s">
        <v>2245</v>
      </c>
      <c r="AB1144" s="1" t="s">
        <v>73</v>
      </c>
      <c r="AC1144" s="1" t="s">
        <v>144</v>
      </c>
      <c r="AD1144" s="1" t="s">
        <v>81</v>
      </c>
      <c r="AE1144" s="1" t="s">
        <v>53</v>
      </c>
      <c r="AF1144" s="1"/>
      <c r="AK1144" s="1"/>
    </row>
    <row r="1145" spans="1:37" x14ac:dyDescent="0.35">
      <c r="A1145" s="1">
        <v>2066</v>
      </c>
      <c r="B1145" s="1" t="str">
        <f>VLOOKUP(Table13[[#This Row],[Customer ID]],'Customer Lookup'!A:B,2,)</f>
        <v>Claudia Webb</v>
      </c>
      <c r="C1145" s="1">
        <v>85833</v>
      </c>
      <c r="D1145" s="1" t="str">
        <f>_xlfn.XLOOKUP(Table13[[#This Row],[Product Sub-Category]],'Product Lookup'!A:A,'Product Lookup'!B:B)</f>
        <v>Storage</v>
      </c>
      <c r="E1145" s="1">
        <v>7</v>
      </c>
      <c r="F1145" s="4">
        <v>20.89</v>
      </c>
      <c r="G1145" s="4">
        <f>Table13[[#This Row],[Unit Price]]*Table13[[#This Row],[Quantity ordered]]</f>
        <v>146.23000000000002</v>
      </c>
      <c r="H1145" s="1">
        <v>0.05</v>
      </c>
      <c r="I1145" s="5">
        <v>0.05</v>
      </c>
      <c r="J11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5" s="6">
        <f>Table13[[#This Row],[Total Price(Before Discount)]]*Table13[[#This Row],[Discount]]</f>
        <v>7.3115000000000014</v>
      </c>
      <c r="L1145" s="6">
        <f>Table13[[#This Row],[Total Price(Before Discount)]]-Table13[[#This Row],[Discount Amount]]</f>
        <v>138.91850000000002</v>
      </c>
      <c r="M1145" s="6" t="str">
        <f>IF(Table13[[#This Row],[Total Price(After Discount)]]&gt;=5000, "High Order", "Low order")</f>
        <v>Low order</v>
      </c>
      <c r="N1145" s="2">
        <v>42089</v>
      </c>
      <c r="O1145" s="2" t="str">
        <f>TEXT(Table13[[#This Row],[Order Date]],"dddd")</f>
        <v>Thursday</v>
      </c>
      <c r="P1145" s="2" t="str">
        <f>TEXT(Table13[[#This Row],[Order Date]],"mmmm")</f>
        <v>March</v>
      </c>
      <c r="Q1145" s="2" t="str">
        <f>TEXT(Table13[[#This Row],[Order Date]],"yyyy")</f>
        <v>2015</v>
      </c>
      <c r="R1145" s="2" t="str">
        <f>TEXT(Table13[[#This Row],[Order Date]], "mmmm yyyy")</f>
        <v>March 2015</v>
      </c>
      <c r="S1145" s="2">
        <v>42090</v>
      </c>
      <c r="T1145" s="1" t="s">
        <v>50</v>
      </c>
      <c r="U1145" s="1">
        <f>Table13[[#This Row],[Ship Date]]-Table13[[#This Row],[Order Date]]</f>
        <v>1</v>
      </c>
      <c r="V1145" s="1" t="str">
        <f>IF(Table13[[#This Row],[Days to Ship]]&lt;=1, "Fast", IF(Table13[[#This Row],[Days to Ship]]&lt;=3, "Meduim", "High"))</f>
        <v>Fast</v>
      </c>
      <c r="W1145" s="1">
        <v>28079</v>
      </c>
      <c r="X1145" s="1" t="s">
        <v>32</v>
      </c>
      <c r="Y1145" s="1" t="s">
        <v>757</v>
      </c>
      <c r="Z1145" s="1" t="s">
        <v>225</v>
      </c>
      <c r="AA1145" s="1" t="s">
        <v>2245</v>
      </c>
      <c r="AB1145" s="1" t="s">
        <v>58</v>
      </c>
      <c r="AC1145" s="1" t="s">
        <v>119</v>
      </c>
      <c r="AD1145" s="1" t="s">
        <v>42</v>
      </c>
      <c r="AE1145" s="1" t="s">
        <v>53</v>
      </c>
      <c r="AF1145" s="1"/>
      <c r="AK1145" s="1"/>
    </row>
    <row r="1146" spans="1:37" x14ac:dyDescent="0.35">
      <c r="A1146" s="1">
        <v>2066</v>
      </c>
      <c r="B1146" s="1" t="str">
        <f>VLOOKUP(Table13[[#This Row],[Customer ID]],'Customer Lookup'!A:B,2,)</f>
        <v>Claudia Webb</v>
      </c>
      <c r="C1146" s="1">
        <v>85834</v>
      </c>
      <c r="D1146" s="1" t="str">
        <f>_xlfn.XLOOKUP(Table13[[#This Row],[Product Sub-Category]],'Product Lookup'!A:A,'Product Lookup'!B:B)</f>
        <v>Telephones</v>
      </c>
      <c r="E1146" s="1">
        <v>2</v>
      </c>
      <c r="F1146" s="4">
        <v>20.99</v>
      </c>
      <c r="G1146" s="4">
        <f>Table13[[#This Row],[Unit Price]]*Table13[[#This Row],[Quantity ordered]]</f>
        <v>41.98</v>
      </c>
      <c r="H1146" s="1">
        <v>0.05</v>
      </c>
      <c r="I1146" s="5">
        <v>0.05</v>
      </c>
      <c r="J11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6" s="6">
        <f>Table13[[#This Row],[Total Price(Before Discount)]]*Table13[[#This Row],[Discount]]</f>
        <v>2.0989999999999998</v>
      </c>
      <c r="L1146" s="6">
        <f>Table13[[#This Row],[Total Price(Before Discount)]]-Table13[[#This Row],[Discount Amount]]</f>
        <v>39.881</v>
      </c>
      <c r="M1146" s="6" t="str">
        <f>IF(Table13[[#This Row],[Total Price(After Discount)]]&gt;=5000, "High Order", "Low order")</f>
        <v>Low order</v>
      </c>
      <c r="N1146" s="2">
        <v>42094</v>
      </c>
      <c r="O1146" s="2" t="str">
        <f>TEXT(Table13[[#This Row],[Order Date]],"dddd")</f>
        <v>Tuesday</v>
      </c>
      <c r="P1146" s="2" t="str">
        <f>TEXT(Table13[[#This Row],[Order Date]],"mmmm")</f>
        <v>March</v>
      </c>
      <c r="Q1146" s="2" t="str">
        <f>TEXT(Table13[[#This Row],[Order Date]],"yyyy")</f>
        <v>2015</v>
      </c>
      <c r="R1146" s="2" t="str">
        <f>TEXT(Table13[[#This Row],[Order Date]], "mmmm yyyy")</f>
        <v>March 2015</v>
      </c>
      <c r="S1146" s="2">
        <v>42095</v>
      </c>
      <c r="T1146" s="1" t="s">
        <v>41</v>
      </c>
      <c r="U1146" s="1">
        <f>Table13[[#This Row],[Ship Date]]-Table13[[#This Row],[Order Date]]</f>
        <v>1</v>
      </c>
      <c r="V1146" s="1" t="str">
        <f>IF(Table13[[#This Row],[Days to Ship]]&lt;=1, "Fast", IF(Table13[[#This Row],[Days to Ship]]&lt;=3, "Meduim", "High"))</f>
        <v>Fast</v>
      </c>
      <c r="W1146" s="1">
        <v>28079</v>
      </c>
      <c r="X1146" s="1" t="s">
        <v>22</v>
      </c>
      <c r="Y1146" s="1" t="s">
        <v>757</v>
      </c>
      <c r="Z1146" s="1" t="s">
        <v>225</v>
      </c>
      <c r="AA1146" s="1" t="s">
        <v>2245</v>
      </c>
      <c r="AB1146" s="1" t="s">
        <v>73</v>
      </c>
      <c r="AC1146" s="1" t="s">
        <v>2234</v>
      </c>
      <c r="AD1146" s="1" t="s">
        <v>42</v>
      </c>
      <c r="AE1146" s="1" t="s">
        <v>75</v>
      </c>
      <c r="AF1146" s="1"/>
      <c r="AK1146" s="1"/>
    </row>
    <row r="1147" spans="1:37" x14ac:dyDescent="0.35">
      <c r="A1147" s="1">
        <v>2066</v>
      </c>
      <c r="B1147" s="1" t="str">
        <f>VLOOKUP(Table13[[#This Row],[Customer ID]],'Customer Lookup'!A:B,2,)</f>
        <v>Claudia Webb</v>
      </c>
      <c r="C1147" s="1">
        <v>85835</v>
      </c>
      <c r="D1147" s="1" t="str">
        <f>_xlfn.XLOOKUP(Table13[[#This Row],[Product Sub-Category]],'Product Lookup'!A:A,'Product Lookup'!B:B)</f>
        <v>Binders</v>
      </c>
      <c r="E1147" s="1">
        <v>8</v>
      </c>
      <c r="F1147" s="4">
        <v>4.24</v>
      </c>
      <c r="G1147" s="4">
        <f>Table13[[#This Row],[Unit Price]]*Table13[[#This Row],[Quantity ordered]]</f>
        <v>33.92</v>
      </c>
      <c r="H1147" s="1">
        <v>0.05</v>
      </c>
      <c r="I1147" s="5">
        <v>0.05</v>
      </c>
      <c r="J11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7" s="6">
        <f>Table13[[#This Row],[Total Price(Before Discount)]]*Table13[[#This Row],[Discount]]</f>
        <v>1.6960000000000002</v>
      </c>
      <c r="L1147" s="6">
        <f>Table13[[#This Row],[Total Price(Before Discount)]]-Table13[[#This Row],[Discount Amount]]</f>
        <v>32.224000000000004</v>
      </c>
      <c r="M1147" s="6" t="str">
        <f>IF(Table13[[#This Row],[Total Price(After Discount)]]&gt;=5000, "High Order", "Low order")</f>
        <v>Low order</v>
      </c>
      <c r="N1147" s="2">
        <v>42113</v>
      </c>
      <c r="O1147" s="2" t="str">
        <f>TEXT(Table13[[#This Row],[Order Date]],"dddd")</f>
        <v>Sunday</v>
      </c>
      <c r="P1147" s="2" t="str">
        <f>TEXT(Table13[[#This Row],[Order Date]],"mmmm")</f>
        <v>April</v>
      </c>
      <c r="Q1147" s="2" t="str">
        <f>TEXT(Table13[[#This Row],[Order Date]],"yyyy")</f>
        <v>2015</v>
      </c>
      <c r="R1147" s="2" t="str">
        <f>TEXT(Table13[[#This Row],[Order Date]], "mmmm yyyy")</f>
        <v>April 2015</v>
      </c>
      <c r="S1147" s="2">
        <v>42117</v>
      </c>
      <c r="T1147" s="1" t="s">
        <v>98</v>
      </c>
      <c r="U1147" s="1">
        <f>Table13[[#This Row],[Ship Date]]-Table13[[#This Row],[Order Date]]</f>
        <v>4</v>
      </c>
      <c r="V1147" s="1" t="str">
        <f>IF(Table13[[#This Row],[Days to Ship]]&lt;=1, "Fast", IF(Table13[[#This Row],[Days to Ship]]&lt;=3, "Meduim", "High"))</f>
        <v>High</v>
      </c>
      <c r="W1147" s="1">
        <v>28079</v>
      </c>
      <c r="X1147" s="1" t="s">
        <v>32</v>
      </c>
      <c r="Y1147" s="1" t="s">
        <v>757</v>
      </c>
      <c r="Z1147" s="1" t="s">
        <v>225</v>
      </c>
      <c r="AA1147" s="1" t="s">
        <v>2245</v>
      </c>
      <c r="AB1147" s="1" t="s">
        <v>58</v>
      </c>
      <c r="AC1147" s="1" t="s">
        <v>2236</v>
      </c>
      <c r="AD1147" s="1" t="s">
        <v>81</v>
      </c>
      <c r="AE1147" s="1" t="s">
        <v>53</v>
      </c>
      <c r="AF1147" s="1"/>
      <c r="AK1147" s="1"/>
    </row>
    <row r="1148" spans="1:37" x14ac:dyDescent="0.35">
      <c r="A1148" s="1">
        <v>2069</v>
      </c>
      <c r="B1148" s="1" t="str">
        <f>VLOOKUP(Table13[[#This Row],[Customer ID]],'Customer Lookup'!A:B,2,)</f>
        <v>Elsie Boykin</v>
      </c>
      <c r="C1148" s="1">
        <v>88554</v>
      </c>
      <c r="D1148" s="1" t="str">
        <f>_xlfn.XLOOKUP(Table13[[#This Row],[Product Sub-Category]],'Product Lookup'!A:A,'Product Lookup'!B:B)</f>
        <v>Computer Peripherals</v>
      </c>
      <c r="E1148" s="1">
        <v>3</v>
      </c>
      <c r="F1148" s="4">
        <v>40.98</v>
      </c>
      <c r="G1148" s="4">
        <f>Table13[[#This Row],[Unit Price]]*Table13[[#This Row],[Quantity ordered]]</f>
        <v>122.94</v>
      </c>
      <c r="H1148" s="1">
        <v>0.05</v>
      </c>
      <c r="I1148" s="5">
        <v>0.05</v>
      </c>
      <c r="J11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8" s="6">
        <f>Table13[[#This Row],[Total Price(Before Discount)]]*Table13[[#This Row],[Discount]]</f>
        <v>6.1470000000000002</v>
      </c>
      <c r="L1148" s="6">
        <f>Table13[[#This Row],[Total Price(Before Discount)]]-Table13[[#This Row],[Discount Amount]]</f>
        <v>116.79299999999999</v>
      </c>
      <c r="M1148" s="6" t="str">
        <f>IF(Table13[[#This Row],[Total Price(After Discount)]]&gt;=5000, "High Order", "Low order")</f>
        <v>Low order</v>
      </c>
      <c r="N1148" s="2">
        <v>42016</v>
      </c>
      <c r="O1148" s="2" t="str">
        <f>TEXT(Table13[[#This Row],[Order Date]],"dddd")</f>
        <v>Monday</v>
      </c>
      <c r="P1148" s="2" t="str">
        <f>TEXT(Table13[[#This Row],[Order Date]],"mmmm")</f>
        <v>January</v>
      </c>
      <c r="Q1148" s="2" t="str">
        <f>TEXT(Table13[[#This Row],[Order Date]],"yyyy")</f>
        <v>2015</v>
      </c>
      <c r="R1148" s="2" t="str">
        <f>TEXT(Table13[[#This Row],[Order Date]], "mmmm yyyy")</f>
        <v>January 2015</v>
      </c>
      <c r="S1148" s="2">
        <v>42018</v>
      </c>
      <c r="T1148" s="1" t="s">
        <v>50</v>
      </c>
      <c r="U1148" s="1">
        <f>Table13[[#This Row],[Ship Date]]-Table13[[#This Row],[Order Date]]</f>
        <v>2</v>
      </c>
      <c r="V1148" s="1" t="str">
        <f>IF(Table13[[#This Row],[Days to Ship]]&lt;=1, "Fast", IF(Table13[[#This Row],[Days to Ship]]&lt;=3, "Meduim", "High"))</f>
        <v>Meduim</v>
      </c>
      <c r="W1148" s="1">
        <v>41075</v>
      </c>
      <c r="X1148" s="1" t="s">
        <v>32</v>
      </c>
      <c r="Y1148" s="1" t="s">
        <v>758</v>
      </c>
      <c r="Z1148" s="1" t="s">
        <v>347</v>
      </c>
      <c r="AA1148" s="1" t="s">
        <v>2244</v>
      </c>
      <c r="AB1148" s="1" t="s">
        <v>73</v>
      </c>
      <c r="AC1148" s="1" t="s">
        <v>144</v>
      </c>
      <c r="AD1148" s="1" t="s">
        <v>104</v>
      </c>
      <c r="AE1148" s="1" t="s">
        <v>53</v>
      </c>
      <c r="AF1148" s="1"/>
      <c r="AK1148" s="1"/>
    </row>
    <row r="1149" spans="1:37" x14ac:dyDescent="0.35">
      <c r="A1149" s="1">
        <v>2070</v>
      </c>
      <c r="B1149" s="1" t="str">
        <f>VLOOKUP(Table13[[#This Row],[Customer ID]],'Customer Lookup'!A:B,2,)</f>
        <v>Kelly Collins</v>
      </c>
      <c r="C1149" s="1">
        <v>88558</v>
      </c>
      <c r="D1149" s="1" t="str">
        <f>_xlfn.XLOOKUP(Table13[[#This Row],[Product Sub-Category]],'Product Lookup'!A:A,'Product Lookup'!B:B)</f>
        <v>Telephones</v>
      </c>
      <c r="E1149" s="1">
        <v>5</v>
      </c>
      <c r="F1149" s="4">
        <v>35.99</v>
      </c>
      <c r="G1149" s="4">
        <f>Table13[[#This Row],[Unit Price]]*Table13[[#This Row],[Quantity ordered]]</f>
        <v>179.95000000000002</v>
      </c>
      <c r="H1149" s="1">
        <v>0.05</v>
      </c>
      <c r="I1149" s="5">
        <v>0.05</v>
      </c>
      <c r="J11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9" s="6">
        <f>Table13[[#This Row],[Total Price(Before Discount)]]*Table13[[#This Row],[Discount]]</f>
        <v>8.9975000000000005</v>
      </c>
      <c r="L1149" s="6">
        <f>Table13[[#This Row],[Total Price(Before Discount)]]-Table13[[#This Row],[Discount Amount]]</f>
        <v>170.95250000000001</v>
      </c>
      <c r="M1149" s="6" t="str">
        <f>IF(Table13[[#This Row],[Total Price(After Discount)]]&gt;=5000, "High Order", "Low order")</f>
        <v>Low order</v>
      </c>
      <c r="N1149" s="2">
        <v>42140</v>
      </c>
      <c r="O1149" s="2" t="str">
        <f>TEXT(Table13[[#This Row],[Order Date]],"dddd")</f>
        <v>Saturday</v>
      </c>
      <c r="P1149" s="2" t="str">
        <f>TEXT(Table13[[#This Row],[Order Date]],"mmmm")</f>
        <v>May</v>
      </c>
      <c r="Q1149" s="2" t="str">
        <f>TEXT(Table13[[#This Row],[Order Date]],"yyyy")</f>
        <v>2015</v>
      </c>
      <c r="R1149" s="2" t="str">
        <f>TEXT(Table13[[#This Row],[Order Date]], "mmmm yyyy")</f>
        <v>May 2015</v>
      </c>
      <c r="S1149" s="2">
        <v>42144</v>
      </c>
      <c r="T1149" s="1" t="s">
        <v>98</v>
      </c>
      <c r="U1149" s="1">
        <f>Table13[[#This Row],[Ship Date]]-Table13[[#This Row],[Order Date]]</f>
        <v>4</v>
      </c>
      <c r="V1149" s="1" t="str">
        <f>IF(Table13[[#This Row],[Days to Ship]]&lt;=1, "Fast", IF(Table13[[#This Row],[Days to Ship]]&lt;=3, "Meduim", "High"))</f>
        <v>High</v>
      </c>
      <c r="W1149" s="1">
        <v>48021</v>
      </c>
      <c r="X1149" s="1" t="s">
        <v>32</v>
      </c>
      <c r="Y1149" s="1" t="s">
        <v>759</v>
      </c>
      <c r="Z1149" s="1" t="s">
        <v>215</v>
      </c>
      <c r="AA1149" s="1" t="s">
        <v>2244</v>
      </c>
      <c r="AB1149" s="1" t="s">
        <v>73</v>
      </c>
      <c r="AC1149" s="1" t="s">
        <v>2234</v>
      </c>
      <c r="AD1149" s="1" t="s">
        <v>81</v>
      </c>
      <c r="AE1149" s="1" t="s">
        <v>26</v>
      </c>
      <c r="AF1149" s="1"/>
      <c r="AK1149" s="1"/>
    </row>
    <row r="1150" spans="1:37" x14ac:dyDescent="0.35">
      <c r="A1150" s="1">
        <v>2071</v>
      </c>
      <c r="B1150" s="1" t="str">
        <f>VLOOKUP(Table13[[#This Row],[Customer ID]],'Customer Lookup'!A:B,2,)</f>
        <v>Victor Cherry</v>
      </c>
      <c r="C1150" s="1">
        <v>88555</v>
      </c>
      <c r="D1150" s="1" t="str">
        <f>_xlfn.XLOOKUP(Table13[[#This Row],[Product Sub-Category]],'Product Lookup'!A:A,'Product Lookup'!B:B)</f>
        <v>Computer Peripherals</v>
      </c>
      <c r="E1150" s="1">
        <v>23</v>
      </c>
      <c r="F1150" s="4">
        <v>60.98</v>
      </c>
      <c r="G1150" s="4">
        <f>Table13[[#This Row],[Unit Price]]*Table13[[#This Row],[Quantity ordered]]</f>
        <v>1402.54</v>
      </c>
      <c r="H1150" s="1">
        <v>0.05</v>
      </c>
      <c r="I1150" s="5">
        <v>0.05</v>
      </c>
      <c r="J11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0" s="6">
        <f>Table13[[#This Row],[Total Price(Before Discount)]]*Table13[[#This Row],[Discount]]</f>
        <v>70.126999999999995</v>
      </c>
      <c r="L1150" s="6">
        <f>Table13[[#This Row],[Total Price(Before Discount)]]-Table13[[#This Row],[Discount Amount]]</f>
        <v>1332.413</v>
      </c>
      <c r="M1150" s="6" t="str">
        <f>IF(Table13[[#This Row],[Total Price(After Discount)]]&gt;=5000, "High Order", "Low order")</f>
        <v>Low order</v>
      </c>
      <c r="N1150" s="2">
        <v>42036</v>
      </c>
      <c r="O1150" s="2" t="str">
        <f>TEXT(Table13[[#This Row],[Order Date]],"dddd")</f>
        <v>Sunday</v>
      </c>
      <c r="P1150" s="2" t="str">
        <f>TEXT(Table13[[#This Row],[Order Date]],"mmmm")</f>
        <v>February</v>
      </c>
      <c r="Q1150" s="2" t="str">
        <f>TEXT(Table13[[#This Row],[Order Date]],"yyyy")</f>
        <v>2015</v>
      </c>
      <c r="R1150" s="2" t="str">
        <f>TEXT(Table13[[#This Row],[Order Date]], "mmmm yyyy")</f>
        <v>February 2015</v>
      </c>
      <c r="S1150" s="2">
        <v>42036</v>
      </c>
      <c r="T1150" s="1" t="s">
        <v>31</v>
      </c>
      <c r="U1150" s="1">
        <f>Table13[[#This Row],[Ship Date]]-Table13[[#This Row],[Order Date]]</f>
        <v>0</v>
      </c>
      <c r="V1150" s="1" t="str">
        <f>IF(Table13[[#This Row],[Days to Ship]]&lt;=1, "Fast", IF(Table13[[#This Row],[Days to Ship]]&lt;=3, "Meduim", "High"))</f>
        <v>Fast</v>
      </c>
      <c r="W1150" s="1">
        <v>48336</v>
      </c>
      <c r="X1150" s="1" t="s">
        <v>32</v>
      </c>
      <c r="Y1150" s="1" t="s">
        <v>760</v>
      </c>
      <c r="Z1150" s="1" t="s">
        <v>215</v>
      </c>
      <c r="AA1150" s="1" t="s">
        <v>2244</v>
      </c>
      <c r="AB1150" s="1" t="s">
        <v>73</v>
      </c>
      <c r="AC1150" s="1" t="s">
        <v>144</v>
      </c>
      <c r="AD1150" s="1" t="s">
        <v>81</v>
      </c>
      <c r="AE1150" s="1" t="s">
        <v>44</v>
      </c>
      <c r="AF1150" s="1"/>
      <c r="AK1150" s="1"/>
    </row>
    <row r="1151" spans="1:37" x14ac:dyDescent="0.35">
      <c r="A1151" s="1">
        <v>2071</v>
      </c>
      <c r="B1151" s="1" t="str">
        <f>VLOOKUP(Table13[[#This Row],[Customer ID]],'Customer Lookup'!A:B,2,)</f>
        <v>Victor Cherry</v>
      </c>
      <c r="C1151" s="1">
        <v>88555</v>
      </c>
      <c r="D1151" s="1" t="str">
        <f>_xlfn.XLOOKUP(Table13[[#This Row],[Product Sub-Category]],'Product Lookup'!A:A,'Product Lookup'!B:B)</f>
        <v>Labels</v>
      </c>
      <c r="E1151" s="1">
        <v>11</v>
      </c>
      <c r="F1151" s="4">
        <v>3.08</v>
      </c>
      <c r="G1151" s="4">
        <f>Table13[[#This Row],[Unit Price]]*Table13[[#This Row],[Quantity ordered]]</f>
        <v>33.880000000000003</v>
      </c>
      <c r="H1151" s="1">
        <v>0.05</v>
      </c>
      <c r="I1151" s="5">
        <v>0.05</v>
      </c>
      <c r="J11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1" s="6">
        <f>Table13[[#This Row],[Total Price(Before Discount)]]*Table13[[#This Row],[Discount]]</f>
        <v>1.6940000000000002</v>
      </c>
      <c r="L1151" s="6">
        <f>Table13[[#This Row],[Total Price(Before Discount)]]-Table13[[#This Row],[Discount Amount]]</f>
        <v>32.186</v>
      </c>
      <c r="M1151" s="6" t="str">
        <f>IF(Table13[[#This Row],[Total Price(After Discount)]]&gt;=5000, "High Order", "Low order")</f>
        <v>Low order</v>
      </c>
      <c r="N1151" s="2">
        <v>42036</v>
      </c>
      <c r="O1151" s="2" t="str">
        <f>TEXT(Table13[[#This Row],[Order Date]],"dddd")</f>
        <v>Sunday</v>
      </c>
      <c r="P1151" s="2" t="str">
        <f>TEXT(Table13[[#This Row],[Order Date]],"mmmm")</f>
        <v>February</v>
      </c>
      <c r="Q1151" s="2" t="str">
        <f>TEXT(Table13[[#This Row],[Order Date]],"yyyy")</f>
        <v>2015</v>
      </c>
      <c r="R1151" s="2" t="str">
        <f>TEXT(Table13[[#This Row],[Order Date]], "mmmm yyyy")</f>
        <v>February 2015</v>
      </c>
      <c r="S1151" s="2">
        <v>42037</v>
      </c>
      <c r="T1151" s="1" t="s">
        <v>31</v>
      </c>
      <c r="U1151" s="1">
        <f>Table13[[#This Row],[Ship Date]]-Table13[[#This Row],[Order Date]]</f>
        <v>1</v>
      </c>
      <c r="V1151" s="1" t="str">
        <f>IF(Table13[[#This Row],[Days to Ship]]&lt;=1, "Fast", IF(Table13[[#This Row],[Days to Ship]]&lt;=3, "Meduim", "High"))</f>
        <v>Fast</v>
      </c>
      <c r="W1151" s="1">
        <v>48336</v>
      </c>
      <c r="X1151" s="1" t="s">
        <v>32</v>
      </c>
      <c r="Y1151" s="1" t="s">
        <v>760</v>
      </c>
      <c r="Z1151" s="1" t="s">
        <v>215</v>
      </c>
      <c r="AA1151" s="1" t="s">
        <v>2244</v>
      </c>
      <c r="AB1151" s="1" t="s">
        <v>58</v>
      </c>
      <c r="AC1151" s="1" t="s">
        <v>116</v>
      </c>
      <c r="AD1151" s="1" t="s">
        <v>81</v>
      </c>
      <c r="AE1151" s="1" t="s">
        <v>53</v>
      </c>
      <c r="AF1151" s="1"/>
      <c r="AK1151" s="1"/>
    </row>
    <row r="1152" spans="1:37" x14ac:dyDescent="0.35">
      <c r="A1152" s="1">
        <v>2071</v>
      </c>
      <c r="B1152" s="1" t="str">
        <f>VLOOKUP(Table13[[#This Row],[Customer ID]],'Customer Lookup'!A:B,2,)</f>
        <v>Victor Cherry</v>
      </c>
      <c r="C1152" s="1">
        <v>88558</v>
      </c>
      <c r="D1152" s="1" t="str">
        <f>_xlfn.XLOOKUP(Table13[[#This Row],[Product Sub-Category]],'Product Lookup'!A:A,'Product Lookup'!B:B)</f>
        <v>Telephones</v>
      </c>
      <c r="E1152" s="1">
        <v>20</v>
      </c>
      <c r="F1152" s="4">
        <v>65.989999999999995</v>
      </c>
      <c r="G1152" s="4">
        <f>Table13[[#This Row],[Unit Price]]*Table13[[#This Row],[Quantity ordered]]</f>
        <v>1319.8</v>
      </c>
      <c r="H1152" s="1">
        <v>0.05</v>
      </c>
      <c r="I1152" s="5">
        <v>0.05</v>
      </c>
      <c r="J11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2" s="6">
        <f>Table13[[#This Row],[Total Price(Before Discount)]]*Table13[[#This Row],[Discount]]</f>
        <v>65.989999999999995</v>
      </c>
      <c r="L1152" s="6">
        <f>Table13[[#This Row],[Total Price(Before Discount)]]-Table13[[#This Row],[Discount Amount]]</f>
        <v>1253.81</v>
      </c>
      <c r="M1152" s="6" t="str">
        <f>IF(Table13[[#This Row],[Total Price(After Discount)]]&gt;=5000, "High Order", "Low order")</f>
        <v>Low order</v>
      </c>
      <c r="N1152" s="2">
        <v>42140</v>
      </c>
      <c r="O1152" s="2" t="str">
        <f>TEXT(Table13[[#This Row],[Order Date]],"dddd")</f>
        <v>Saturday</v>
      </c>
      <c r="P1152" s="2" t="str">
        <f>TEXT(Table13[[#This Row],[Order Date]],"mmmm")</f>
        <v>May</v>
      </c>
      <c r="Q1152" s="2" t="str">
        <f>TEXT(Table13[[#This Row],[Order Date]],"yyyy")</f>
        <v>2015</v>
      </c>
      <c r="R1152" s="2" t="str">
        <f>TEXT(Table13[[#This Row],[Order Date]], "mmmm yyyy")</f>
        <v>May 2015</v>
      </c>
      <c r="S1152" s="2">
        <v>42147</v>
      </c>
      <c r="T1152" s="1" t="s">
        <v>98</v>
      </c>
      <c r="U1152" s="1">
        <f>Table13[[#This Row],[Ship Date]]-Table13[[#This Row],[Order Date]]</f>
        <v>7</v>
      </c>
      <c r="V1152" s="1" t="str">
        <f>IF(Table13[[#This Row],[Days to Ship]]&lt;=1, "Fast", IF(Table13[[#This Row],[Days to Ship]]&lt;=3, "Meduim", "High"))</f>
        <v>High</v>
      </c>
      <c r="W1152" s="1">
        <v>48336</v>
      </c>
      <c r="X1152" s="1" t="s">
        <v>22</v>
      </c>
      <c r="Y1152" s="1" t="s">
        <v>760</v>
      </c>
      <c r="Z1152" s="1" t="s">
        <v>215</v>
      </c>
      <c r="AA1152" s="1" t="s">
        <v>2244</v>
      </c>
      <c r="AB1152" s="1" t="s">
        <v>73</v>
      </c>
      <c r="AC1152" s="1" t="s">
        <v>2234</v>
      </c>
      <c r="AD1152" s="1" t="s">
        <v>81</v>
      </c>
      <c r="AE1152" s="1" t="s">
        <v>53</v>
      </c>
      <c r="AF1152" s="1"/>
      <c r="AK1152" s="1"/>
    </row>
    <row r="1153" spans="1:37" x14ac:dyDescent="0.35">
      <c r="A1153" s="1">
        <v>2072</v>
      </c>
      <c r="B1153" s="1" t="str">
        <f>VLOOKUP(Table13[[#This Row],[Customer ID]],'Customer Lookup'!A:B,2,)</f>
        <v>Malcolm S Lanier</v>
      </c>
      <c r="C1153" s="1">
        <v>88555</v>
      </c>
      <c r="D1153" s="1" t="str">
        <f>_xlfn.XLOOKUP(Table13[[#This Row],[Product Sub-Category]],'Product Lookup'!A:A,'Product Lookup'!B:B)</f>
        <v>Paper</v>
      </c>
      <c r="E1153" s="1">
        <v>23</v>
      </c>
      <c r="F1153" s="4">
        <v>10.31</v>
      </c>
      <c r="G1153" s="4">
        <f>Table13[[#This Row],[Unit Price]]*Table13[[#This Row],[Quantity ordered]]</f>
        <v>237.13000000000002</v>
      </c>
      <c r="H1153" s="1">
        <v>0.05</v>
      </c>
      <c r="I1153" s="5">
        <v>0.05</v>
      </c>
      <c r="J11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3" s="6">
        <f>Table13[[#This Row],[Total Price(Before Discount)]]*Table13[[#This Row],[Discount]]</f>
        <v>11.856500000000002</v>
      </c>
      <c r="L1153" s="6">
        <f>Table13[[#This Row],[Total Price(Before Discount)]]-Table13[[#This Row],[Discount Amount]]</f>
        <v>225.27350000000001</v>
      </c>
      <c r="M1153" s="6" t="str">
        <f>IF(Table13[[#This Row],[Total Price(After Discount)]]&gt;=5000, "High Order", "Low order")</f>
        <v>Low order</v>
      </c>
      <c r="N1153" s="2">
        <v>42036</v>
      </c>
      <c r="O1153" s="2" t="str">
        <f>TEXT(Table13[[#This Row],[Order Date]],"dddd")</f>
        <v>Sunday</v>
      </c>
      <c r="P1153" s="2" t="str">
        <f>TEXT(Table13[[#This Row],[Order Date]],"mmmm")</f>
        <v>February</v>
      </c>
      <c r="Q1153" s="2" t="str">
        <f>TEXT(Table13[[#This Row],[Order Date]],"yyyy")</f>
        <v>2015</v>
      </c>
      <c r="R1153" s="2" t="str">
        <f>TEXT(Table13[[#This Row],[Order Date]], "mmmm yyyy")</f>
        <v>February 2015</v>
      </c>
      <c r="S1153" s="2">
        <v>42038</v>
      </c>
      <c r="T1153" s="1" t="s">
        <v>31</v>
      </c>
      <c r="U1153" s="1">
        <f>Table13[[#This Row],[Ship Date]]-Table13[[#This Row],[Order Date]]</f>
        <v>2</v>
      </c>
      <c r="V1153" s="1" t="str">
        <f>IF(Table13[[#This Row],[Days to Ship]]&lt;=1, "Fast", IF(Table13[[#This Row],[Days to Ship]]&lt;=3, "Meduim", "High"))</f>
        <v>Meduim</v>
      </c>
      <c r="W1153" s="1">
        <v>48505</v>
      </c>
      <c r="X1153" s="1" t="s">
        <v>32</v>
      </c>
      <c r="Y1153" s="1" t="s">
        <v>761</v>
      </c>
      <c r="Z1153" s="1" t="s">
        <v>215</v>
      </c>
      <c r="AA1153" s="1" t="s">
        <v>2244</v>
      </c>
      <c r="AB1153" s="1" t="s">
        <v>58</v>
      </c>
      <c r="AC1153" s="1" t="s">
        <v>83</v>
      </c>
      <c r="AD1153" s="1" t="s">
        <v>81</v>
      </c>
      <c r="AE1153" s="1" t="s">
        <v>26</v>
      </c>
      <c r="AF1153" s="1"/>
      <c r="AK1153" s="1"/>
    </row>
    <row r="1154" spans="1:37" x14ac:dyDescent="0.35">
      <c r="A1154" s="1">
        <v>2072</v>
      </c>
      <c r="B1154" s="1" t="str">
        <f>VLOOKUP(Table13[[#This Row],[Customer ID]],'Customer Lookup'!A:B,2,)</f>
        <v>Malcolm S Lanier</v>
      </c>
      <c r="C1154" s="1">
        <v>88556</v>
      </c>
      <c r="D1154" s="1" t="str">
        <f>_xlfn.XLOOKUP(Table13[[#This Row],[Product Sub-Category]],'Product Lookup'!A:A,'Product Lookup'!B:B)</f>
        <v>Bookcases</v>
      </c>
      <c r="E1154" s="1">
        <v>14</v>
      </c>
      <c r="F1154" s="4">
        <v>260.98</v>
      </c>
      <c r="G1154" s="4">
        <f>Table13[[#This Row],[Unit Price]]*Table13[[#This Row],[Quantity ordered]]</f>
        <v>3653.7200000000003</v>
      </c>
      <c r="H1154" s="1">
        <v>0.1</v>
      </c>
      <c r="I1154" s="5">
        <v>0.1</v>
      </c>
      <c r="J11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54" s="6">
        <f>Table13[[#This Row],[Total Price(Before Discount)]]*Table13[[#This Row],[Discount]]</f>
        <v>365.37200000000007</v>
      </c>
      <c r="L1154" s="6">
        <f>Table13[[#This Row],[Total Price(Before Discount)]]-Table13[[#This Row],[Discount Amount]]</f>
        <v>3288.348</v>
      </c>
      <c r="M1154" s="6" t="str">
        <f>IF(Table13[[#This Row],[Total Price(After Discount)]]&gt;=5000, "High Order", "Low order")</f>
        <v>Low order</v>
      </c>
      <c r="N1154" s="2">
        <v>42046</v>
      </c>
      <c r="O1154" s="2" t="str">
        <f>TEXT(Table13[[#This Row],[Order Date]],"dddd")</f>
        <v>Wednesday</v>
      </c>
      <c r="P1154" s="2" t="str">
        <f>TEXT(Table13[[#This Row],[Order Date]],"mmmm")</f>
        <v>February</v>
      </c>
      <c r="Q1154" s="2" t="str">
        <f>TEXT(Table13[[#This Row],[Order Date]],"yyyy")</f>
        <v>2015</v>
      </c>
      <c r="R1154" s="2" t="str">
        <f>TEXT(Table13[[#This Row],[Order Date]], "mmmm yyyy")</f>
        <v>February 2015</v>
      </c>
      <c r="S1154" s="2">
        <v>42048</v>
      </c>
      <c r="T1154" s="1" t="s">
        <v>21</v>
      </c>
      <c r="U1154" s="1">
        <f>Table13[[#This Row],[Ship Date]]-Table13[[#This Row],[Order Date]]</f>
        <v>2</v>
      </c>
      <c r="V1154" s="1" t="str">
        <f>IF(Table13[[#This Row],[Days to Ship]]&lt;=1, "Fast", IF(Table13[[#This Row],[Days to Ship]]&lt;=3, "Meduim", "High"))</f>
        <v>Meduim</v>
      </c>
      <c r="W1154" s="1">
        <v>48505</v>
      </c>
      <c r="X1154" s="1" t="s">
        <v>22</v>
      </c>
      <c r="Y1154" s="1" t="s">
        <v>761</v>
      </c>
      <c r="Z1154" s="1" t="s">
        <v>215</v>
      </c>
      <c r="AA1154" s="1" t="s">
        <v>2244</v>
      </c>
      <c r="AB1154" s="1" t="s">
        <v>34</v>
      </c>
      <c r="AC1154" s="1" t="s">
        <v>151</v>
      </c>
      <c r="AD1154" s="1" t="s">
        <v>81</v>
      </c>
      <c r="AE1154" s="1" t="s">
        <v>108</v>
      </c>
      <c r="AF1154" s="1"/>
      <c r="AK1154" s="1"/>
    </row>
    <row r="1155" spans="1:37" x14ac:dyDescent="0.35">
      <c r="A1155" s="1">
        <v>2072</v>
      </c>
      <c r="B1155" s="1" t="str">
        <f>VLOOKUP(Table13[[#This Row],[Customer ID]],'Customer Lookup'!A:B,2,)</f>
        <v>Malcolm S Lanier</v>
      </c>
      <c r="C1155" s="1">
        <v>88556</v>
      </c>
      <c r="D1155" s="1" t="str">
        <f>_xlfn.XLOOKUP(Table13[[#This Row],[Product Sub-Category]],'Product Lookup'!A:A,'Product Lookup'!B:B)</f>
        <v>Furnishings</v>
      </c>
      <c r="E1155" s="1">
        <v>11</v>
      </c>
      <c r="F1155" s="4">
        <v>10.52</v>
      </c>
      <c r="G1155" s="4">
        <f>Table13[[#This Row],[Unit Price]]*Table13[[#This Row],[Quantity ordered]]</f>
        <v>115.72</v>
      </c>
      <c r="H1155" s="1">
        <v>0.05</v>
      </c>
      <c r="I1155" s="5">
        <v>0.05</v>
      </c>
      <c r="J11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5" s="6">
        <f>Table13[[#This Row],[Total Price(Before Discount)]]*Table13[[#This Row],[Discount]]</f>
        <v>5.7860000000000005</v>
      </c>
      <c r="L1155" s="6">
        <f>Table13[[#This Row],[Total Price(Before Discount)]]-Table13[[#This Row],[Discount Amount]]</f>
        <v>109.934</v>
      </c>
      <c r="M1155" s="6" t="str">
        <f>IF(Table13[[#This Row],[Total Price(After Discount)]]&gt;=5000, "High Order", "Low order")</f>
        <v>Low order</v>
      </c>
      <c r="N1155" s="2">
        <v>42046</v>
      </c>
      <c r="O1155" s="2" t="str">
        <f>TEXT(Table13[[#This Row],[Order Date]],"dddd")</f>
        <v>Wednesday</v>
      </c>
      <c r="P1155" s="2" t="str">
        <f>TEXT(Table13[[#This Row],[Order Date]],"mmmm")</f>
        <v>February</v>
      </c>
      <c r="Q1155" s="2" t="str">
        <f>TEXT(Table13[[#This Row],[Order Date]],"yyyy")</f>
        <v>2015</v>
      </c>
      <c r="R1155" s="2" t="str">
        <f>TEXT(Table13[[#This Row],[Order Date]], "mmmm yyyy")</f>
        <v>February 2015</v>
      </c>
      <c r="S1155" s="2">
        <v>42048</v>
      </c>
      <c r="T1155" s="1" t="s">
        <v>21</v>
      </c>
      <c r="U1155" s="1">
        <f>Table13[[#This Row],[Ship Date]]-Table13[[#This Row],[Order Date]]</f>
        <v>2</v>
      </c>
      <c r="V1155" s="1" t="str">
        <f>IF(Table13[[#This Row],[Days to Ship]]&lt;=1, "Fast", IF(Table13[[#This Row],[Days to Ship]]&lt;=3, "Meduim", "High"))</f>
        <v>Meduim</v>
      </c>
      <c r="W1155" s="1">
        <v>48505</v>
      </c>
      <c r="X1155" s="1" t="s">
        <v>32</v>
      </c>
      <c r="Y1155" s="1" t="s">
        <v>761</v>
      </c>
      <c r="Z1155" s="1" t="s">
        <v>215</v>
      </c>
      <c r="AA1155" s="1" t="s">
        <v>2244</v>
      </c>
      <c r="AB1155" s="1" t="s">
        <v>34</v>
      </c>
      <c r="AC1155" s="1" t="s">
        <v>52</v>
      </c>
      <c r="AD1155" s="1" t="s">
        <v>81</v>
      </c>
      <c r="AE1155" s="1" t="s">
        <v>44</v>
      </c>
      <c r="AF1155" s="1"/>
      <c r="AK1155" s="1"/>
    </row>
    <row r="1156" spans="1:37" x14ac:dyDescent="0.35">
      <c r="A1156" s="1">
        <v>2072</v>
      </c>
      <c r="B1156" s="1" t="str">
        <f>VLOOKUP(Table13[[#This Row],[Customer ID]],'Customer Lookup'!A:B,2,)</f>
        <v>Malcolm S Lanier</v>
      </c>
      <c r="C1156" s="1">
        <v>88556</v>
      </c>
      <c r="D1156" s="1" t="str">
        <f>_xlfn.XLOOKUP(Table13[[#This Row],[Product Sub-Category]],'Product Lookup'!A:A,'Product Lookup'!B:B)</f>
        <v>Paper</v>
      </c>
      <c r="E1156" s="1">
        <v>14</v>
      </c>
      <c r="F1156" s="4">
        <v>5.98</v>
      </c>
      <c r="G1156" s="4">
        <f>Table13[[#This Row],[Unit Price]]*Table13[[#This Row],[Quantity ordered]]</f>
        <v>83.72</v>
      </c>
      <c r="H1156" s="1">
        <v>0.05</v>
      </c>
      <c r="I1156" s="5">
        <v>0.05</v>
      </c>
      <c r="J11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6" s="6">
        <f>Table13[[#This Row],[Total Price(Before Discount)]]*Table13[[#This Row],[Discount]]</f>
        <v>4.1859999999999999</v>
      </c>
      <c r="L1156" s="6">
        <f>Table13[[#This Row],[Total Price(Before Discount)]]-Table13[[#This Row],[Discount Amount]]</f>
        <v>79.533999999999992</v>
      </c>
      <c r="M1156" s="6" t="str">
        <f>IF(Table13[[#This Row],[Total Price(After Discount)]]&gt;=5000, "High Order", "Low order")</f>
        <v>Low order</v>
      </c>
      <c r="N1156" s="2">
        <v>42046</v>
      </c>
      <c r="O1156" s="2" t="str">
        <f>TEXT(Table13[[#This Row],[Order Date]],"dddd")</f>
        <v>Wednesday</v>
      </c>
      <c r="P1156" s="2" t="str">
        <f>TEXT(Table13[[#This Row],[Order Date]],"mmmm")</f>
        <v>February</v>
      </c>
      <c r="Q1156" s="2" t="str">
        <f>TEXT(Table13[[#This Row],[Order Date]],"yyyy")</f>
        <v>2015</v>
      </c>
      <c r="R1156" s="2" t="str">
        <f>TEXT(Table13[[#This Row],[Order Date]], "mmmm yyyy")</f>
        <v>February 2015</v>
      </c>
      <c r="S1156" s="2">
        <v>42048</v>
      </c>
      <c r="T1156" s="1" t="s">
        <v>21</v>
      </c>
      <c r="U1156" s="1">
        <f>Table13[[#This Row],[Ship Date]]-Table13[[#This Row],[Order Date]]</f>
        <v>2</v>
      </c>
      <c r="V1156" s="1" t="str">
        <f>IF(Table13[[#This Row],[Days to Ship]]&lt;=1, "Fast", IF(Table13[[#This Row],[Days to Ship]]&lt;=3, "Meduim", "High"))</f>
        <v>Meduim</v>
      </c>
      <c r="W1156" s="1">
        <v>48505</v>
      </c>
      <c r="X1156" s="1" t="s">
        <v>22</v>
      </c>
      <c r="Y1156" s="1" t="s">
        <v>761</v>
      </c>
      <c r="Z1156" s="1" t="s">
        <v>215</v>
      </c>
      <c r="AA1156" s="1" t="s">
        <v>2244</v>
      </c>
      <c r="AB1156" s="1" t="s">
        <v>58</v>
      </c>
      <c r="AC1156" s="1" t="s">
        <v>83</v>
      </c>
      <c r="AD1156" s="1" t="s">
        <v>81</v>
      </c>
      <c r="AE1156" s="1" t="s">
        <v>53</v>
      </c>
      <c r="AF1156" s="1"/>
      <c r="AK1156" s="1"/>
    </row>
    <row r="1157" spans="1:37" x14ac:dyDescent="0.35">
      <c r="A1157" s="1">
        <v>2073</v>
      </c>
      <c r="B1157" s="1" t="str">
        <f>VLOOKUP(Table13[[#This Row],[Customer ID]],'Customer Lookup'!A:B,2,)</f>
        <v>Evan Kelley</v>
      </c>
      <c r="C1157" s="1">
        <v>88557</v>
      </c>
      <c r="D1157" s="1" t="str">
        <f>_xlfn.XLOOKUP(Table13[[#This Row],[Product Sub-Category]],'Product Lookup'!A:A,'Product Lookup'!B:B)</f>
        <v>Chairs</v>
      </c>
      <c r="E1157" s="1">
        <v>6</v>
      </c>
      <c r="F1157" s="4">
        <v>291.73</v>
      </c>
      <c r="G1157" s="4">
        <f>Table13[[#This Row],[Unit Price]]*Table13[[#This Row],[Quantity ordered]]</f>
        <v>1750.38</v>
      </c>
      <c r="H1157" s="1">
        <v>0.1</v>
      </c>
      <c r="I1157" s="5">
        <v>0.1</v>
      </c>
      <c r="J11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57" s="6">
        <f>Table13[[#This Row],[Total Price(Before Discount)]]*Table13[[#This Row],[Discount]]</f>
        <v>175.03800000000001</v>
      </c>
      <c r="L1157" s="6">
        <f>Table13[[#This Row],[Total Price(Before Discount)]]-Table13[[#This Row],[Discount Amount]]</f>
        <v>1575.3420000000001</v>
      </c>
      <c r="M1157" s="6" t="str">
        <f>IF(Table13[[#This Row],[Total Price(After Discount)]]&gt;=5000, "High Order", "Low order")</f>
        <v>Low order</v>
      </c>
      <c r="N1157" s="2">
        <v>42101</v>
      </c>
      <c r="O1157" s="2" t="str">
        <f>TEXT(Table13[[#This Row],[Order Date]],"dddd")</f>
        <v>Tuesday</v>
      </c>
      <c r="P1157" s="2" t="str">
        <f>TEXT(Table13[[#This Row],[Order Date]],"mmmm")</f>
        <v>April</v>
      </c>
      <c r="Q1157" s="2" t="str">
        <f>TEXT(Table13[[#This Row],[Order Date]],"yyyy")</f>
        <v>2015</v>
      </c>
      <c r="R1157" s="2" t="str">
        <f>TEXT(Table13[[#This Row],[Order Date]], "mmmm yyyy")</f>
        <v>April 2015</v>
      </c>
      <c r="S1157" s="2">
        <v>42103</v>
      </c>
      <c r="T1157" s="1" t="s">
        <v>31</v>
      </c>
      <c r="U1157" s="1">
        <f>Table13[[#This Row],[Ship Date]]-Table13[[#This Row],[Order Date]]</f>
        <v>2</v>
      </c>
      <c r="V1157" s="1" t="str">
        <f>IF(Table13[[#This Row],[Days to Ship]]&lt;=1, "Fast", IF(Table13[[#This Row],[Days to Ship]]&lt;=3, "Meduim", "High"))</f>
        <v>Meduim</v>
      </c>
      <c r="W1157" s="1">
        <v>48135</v>
      </c>
      <c r="X1157" s="1" t="s">
        <v>22</v>
      </c>
      <c r="Y1157" s="1" t="s">
        <v>762</v>
      </c>
      <c r="Z1157" s="1" t="s">
        <v>215</v>
      </c>
      <c r="AA1157" s="1" t="s">
        <v>2243</v>
      </c>
      <c r="AB1157" s="1" t="s">
        <v>34</v>
      </c>
      <c r="AC1157" s="1" t="s">
        <v>35</v>
      </c>
      <c r="AD1157" s="1" t="s">
        <v>104</v>
      </c>
      <c r="AE1157" s="1" t="s">
        <v>36</v>
      </c>
      <c r="AF1157" s="1"/>
      <c r="AK1157" s="1"/>
    </row>
    <row r="1158" spans="1:37" x14ac:dyDescent="0.35">
      <c r="A1158" s="1">
        <v>2081</v>
      </c>
      <c r="B1158" s="1" t="str">
        <f>VLOOKUP(Table13[[#This Row],[Customer ID]],'Customer Lookup'!A:B,2,)</f>
        <v>Matthew Conway</v>
      </c>
      <c r="C1158" s="1">
        <v>86092</v>
      </c>
      <c r="D1158" s="1" t="str">
        <f>_xlfn.XLOOKUP(Table13[[#This Row],[Product Sub-Category]],'Product Lookup'!A:A,'Product Lookup'!B:B)</f>
        <v>Rubber Bands</v>
      </c>
      <c r="E1158" s="1">
        <v>6</v>
      </c>
      <c r="F1158" s="4">
        <v>1.48</v>
      </c>
      <c r="G1158" s="4">
        <f>Table13[[#This Row],[Unit Price]]*Table13[[#This Row],[Quantity ordered]]</f>
        <v>8.879999999999999</v>
      </c>
      <c r="H1158" s="1">
        <v>0.05</v>
      </c>
      <c r="I1158" s="5">
        <v>0.05</v>
      </c>
      <c r="J11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8" s="6">
        <f>Table13[[#This Row],[Total Price(Before Discount)]]*Table13[[#This Row],[Discount]]</f>
        <v>0.44399999999999995</v>
      </c>
      <c r="L1158" s="6">
        <f>Table13[[#This Row],[Total Price(Before Discount)]]-Table13[[#This Row],[Discount Amount]]</f>
        <v>8.4359999999999999</v>
      </c>
      <c r="M1158" s="6" t="str">
        <f>IF(Table13[[#This Row],[Total Price(After Discount)]]&gt;=5000, "High Order", "Low order")</f>
        <v>Low order</v>
      </c>
      <c r="N1158" s="2">
        <v>42007</v>
      </c>
      <c r="O1158" s="2" t="str">
        <f>TEXT(Table13[[#This Row],[Order Date]],"dddd")</f>
        <v>Saturday</v>
      </c>
      <c r="P1158" s="2" t="str">
        <f>TEXT(Table13[[#This Row],[Order Date]],"mmmm")</f>
        <v>January</v>
      </c>
      <c r="Q1158" s="2" t="str">
        <f>TEXT(Table13[[#This Row],[Order Date]],"yyyy")</f>
        <v>2015</v>
      </c>
      <c r="R1158" s="2" t="str">
        <f>TEXT(Table13[[#This Row],[Order Date]], "mmmm yyyy")</f>
        <v>January 2015</v>
      </c>
      <c r="S1158" s="2">
        <v>42009</v>
      </c>
      <c r="T1158" s="1" t="s">
        <v>98</v>
      </c>
      <c r="U1158" s="1">
        <f>Table13[[#This Row],[Ship Date]]-Table13[[#This Row],[Order Date]]</f>
        <v>2</v>
      </c>
      <c r="V1158" s="1" t="str">
        <f>IF(Table13[[#This Row],[Days to Ship]]&lt;=1, "Fast", IF(Table13[[#This Row],[Days to Ship]]&lt;=3, "Meduim", "High"))</f>
        <v>Meduim</v>
      </c>
      <c r="W1158" s="1">
        <v>14853</v>
      </c>
      <c r="X1158" s="1" t="s">
        <v>32</v>
      </c>
      <c r="Y1158" s="1" t="s">
        <v>763</v>
      </c>
      <c r="Z1158" s="1" t="s">
        <v>62</v>
      </c>
      <c r="AA1158" s="1" t="s">
        <v>2243</v>
      </c>
      <c r="AB1158" s="1" t="s">
        <v>58</v>
      </c>
      <c r="AC1158" s="1" t="s">
        <v>60</v>
      </c>
      <c r="AD1158" s="1" t="s">
        <v>81</v>
      </c>
      <c r="AE1158" s="1" t="s">
        <v>26</v>
      </c>
      <c r="AF1158" s="1"/>
      <c r="AK1158" s="1"/>
    </row>
    <row r="1159" spans="1:37" x14ac:dyDescent="0.35">
      <c r="A1159" s="1">
        <v>2089</v>
      </c>
      <c r="B1159" s="1" t="str">
        <f>VLOOKUP(Table13[[#This Row],[Customer ID]],'Customer Lookup'!A:B,2,)</f>
        <v>Annie Odom</v>
      </c>
      <c r="C1159" s="1">
        <v>88348</v>
      </c>
      <c r="D1159" s="1" t="str">
        <f>_xlfn.XLOOKUP(Table13[[#This Row],[Product Sub-Category]],'Product Lookup'!A:A,'Product Lookup'!B:B)</f>
        <v>Appliances</v>
      </c>
      <c r="E1159" s="1">
        <v>17</v>
      </c>
      <c r="F1159" s="4">
        <v>38.06</v>
      </c>
      <c r="G1159" s="4">
        <f>Table13[[#This Row],[Unit Price]]*Table13[[#This Row],[Quantity ordered]]</f>
        <v>647.02</v>
      </c>
      <c r="H1159" s="1">
        <v>0.05</v>
      </c>
      <c r="I1159" s="5">
        <v>0.05</v>
      </c>
      <c r="J11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9" s="6">
        <f>Table13[[#This Row],[Total Price(Before Discount)]]*Table13[[#This Row],[Discount]]</f>
        <v>32.350999999999999</v>
      </c>
      <c r="L1159" s="6">
        <f>Table13[[#This Row],[Total Price(Before Discount)]]-Table13[[#This Row],[Discount Amount]]</f>
        <v>614.66899999999998</v>
      </c>
      <c r="M1159" s="6" t="str">
        <f>IF(Table13[[#This Row],[Total Price(After Discount)]]&gt;=5000, "High Order", "Low order")</f>
        <v>Low order</v>
      </c>
      <c r="N1159" s="2">
        <v>42185</v>
      </c>
      <c r="O1159" s="2" t="str">
        <f>TEXT(Table13[[#This Row],[Order Date]],"dddd")</f>
        <v>Tuesday</v>
      </c>
      <c r="P1159" s="2" t="str">
        <f>TEXT(Table13[[#This Row],[Order Date]],"mmmm")</f>
        <v>June</v>
      </c>
      <c r="Q1159" s="2" t="str">
        <f>TEXT(Table13[[#This Row],[Order Date]],"yyyy")</f>
        <v>2015</v>
      </c>
      <c r="R1159" s="2" t="str">
        <f>TEXT(Table13[[#This Row],[Order Date]], "mmmm yyyy")</f>
        <v>June 2015</v>
      </c>
      <c r="S1159" s="2">
        <v>42191</v>
      </c>
      <c r="T1159" s="1" t="s">
        <v>98</v>
      </c>
      <c r="U1159" s="1">
        <f>Table13[[#This Row],[Ship Date]]-Table13[[#This Row],[Order Date]]</f>
        <v>6</v>
      </c>
      <c r="V1159" s="1" t="str">
        <f>IF(Table13[[#This Row],[Days to Ship]]&lt;=1, "Fast", IF(Table13[[#This Row],[Days to Ship]]&lt;=3, "Meduim", "High"))</f>
        <v>High</v>
      </c>
      <c r="W1159" s="1">
        <v>10956</v>
      </c>
      <c r="X1159" s="1" t="s">
        <v>32</v>
      </c>
      <c r="Y1159" s="1" t="s">
        <v>764</v>
      </c>
      <c r="Z1159" s="1" t="s">
        <v>62</v>
      </c>
      <c r="AA1159" s="1" t="s">
        <v>2243</v>
      </c>
      <c r="AB1159" s="1" t="s">
        <v>58</v>
      </c>
      <c r="AC1159" s="1" t="s">
        <v>196</v>
      </c>
      <c r="AD1159" s="1" t="s">
        <v>81</v>
      </c>
      <c r="AE1159" s="1" t="s">
        <v>53</v>
      </c>
      <c r="AF1159" s="1"/>
      <c r="AK1159" s="1"/>
    </row>
    <row r="1160" spans="1:37" x14ac:dyDescent="0.35">
      <c r="A1160" s="1">
        <v>2089</v>
      </c>
      <c r="B1160" s="1" t="str">
        <f>VLOOKUP(Table13[[#This Row],[Customer ID]],'Customer Lookup'!A:B,2,)</f>
        <v>Annie Odom</v>
      </c>
      <c r="C1160" s="1">
        <v>88348</v>
      </c>
      <c r="D1160" s="1" t="str">
        <f>_xlfn.XLOOKUP(Table13[[#This Row],[Product Sub-Category]],'Product Lookup'!A:A,'Product Lookup'!B:B)</f>
        <v>Copiers</v>
      </c>
      <c r="E1160" s="1">
        <v>22</v>
      </c>
      <c r="F1160" s="4">
        <v>599.99</v>
      </c>
      <c r="G1160" s="4">
        <f>Table13[[#This Row],[Unit Price]]*Table13[[#This Row],[Quantity ordered]]</f>
        <v>13199.78</v>
      </c>
      <c r="H1160" s="1">
        <v>0.1</v>
      </c>
      <c r="I1160" s="5">
        <v>0.1</v>
      </c>
      <c r="J11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0" s="6">
        <f>Table13[[#This Row],[Total Price(Before Discount)]]*Table13[[#This Row],[Discount]]</f>
        <v>1319.9780000000001</v>
      </c>
      <c r="L1160" s="6">
        <f>Table13[[#This Row],[Total Price(Before Discount)]]-Table13[[#This Row],[Discount Amount]]</f>
        <v>11879.802</v>
      </c>
      <c r="M1160" s="6" t="str">
        <f>IF(Table13[[#This Row],[Total Price(After Discount)]]&gt;=5000, "High Order", "Low order")</f>
        <v>High Order</v>
      </c>
      <c r="N1160" s="2">
        <v>42185</v>
      </c>
      <c r="O1160" s="2" t="str">
        <f>TEXT(Table13[[#This Row],[Order Date]],"dddd")</f>
        <v>Tuesday</v>
      </c>
      <c r="P1160" s="2" t="str">
        <f>TEXT(Table13[[#This Row],[Order Date]],"mmmm")</f>
        <v>June</v>
      </c>
      <c r="Q1160" s="2" t="str">
        <f>TEXT(Table13[[#This Row],[Order Date]],"yyyy")</f>
        <v>2015</v>
      </c>
      <c r="R1160" s="2" t="str">
        <f>TEXT(Table13[[#This Row],[Order Date]], "mmmm yyyy")</f>
        <v>June 2015</v>
      </c>
      <c r="S1160" s="2">
        <v>42193</v>
      </c>
      <c r="T1160" s="1" t="s">
        <v>98</v>
      </c>
      <c r="U1160" s="1">
        <f>Table13[[#This Row],[Ship Date]]-Table13[[#This Row],[Order Date]]</f>
        <v>8</v>
      </c>
      <c r="V1160" s="1" t="str">
        <f>IF(Table13[[#This Row],[Days to Ship]]&lt;=1, "Fast", IF(Table13[[#This Row],[Days to Ship]]&lt;=3, "Meduim", "High"))</f>
        <v>High</v>
      </c>
      <c r="W1160" s="1">
        <v>10956</v>
      </c>
      <c r="X1160" s="1" t="s">
        <v>32</v>
      </c>
      <c r="Y1160" s="1" t="s">
        <v>764</v>
      </c>
      <c r="Z1160" s="1" t="s">
        <v>62</v>
      </c>
      <c r="AA1160" s="1" t="s">
        <v>2243</v>
      </c>
      <c r="AB1160" s="1" t="s">
        <v>73</v>
      </c>
      <c r="AC1160" s="1" t="s">
        <v>2241</v>
      </c>
      <c r="AD1160" s="1" t="s">
        <v>81</v>
      </c>
      <c r="AE1160" s="1" t="s">
        <v>178</v>
      </c>
      <c r="AF1160" s="1"/>
      <c r="AK1160" s="1"/>
    </row>
    <row r="1161" spans="1:37" x14ac:dyDescent="0.35">
      <c r="A1161" s="1">
        <v>2089</v>
      </c>
      <c r="B1161" s="1" t="str">
        <f>VLOOKUP(Table13[[#This Row],[Customer ID]],'Customer Lookup'!A:B,2,)</f>
        <v>Annie Odom</v>
      </c>
      <c r="C1161" s="1">
        <v>88348</v>
      </c>
      <c r="D1161" s="1" t="str">
        <f>_xlfn.XLOOKUP(Table13[[#This Row],[Product Sub-Category]],'Product Lookup'!A:A,'Product Lookup'!B:B)</f>
        <v>Paper</v>
      </c>
      <c r="E1161" s="1">
        <v>5</v>
      </c>
      <c r="F1161" s="4">
        <v>3.98</v>
      </c>
      <c r="G1161" s="4">
        <f>Table13[[#This Row],[Unit Price]]*Table13[[#This Row],[Quantity ordered]]</f>
        <v>19.899999999999999</v>
      </c>
      <c r="H1161" s="1">
        <v>0.05</v>
      </c>
      <c r="I1161" s="5">
        <v>0.05</v>
      </c>
      <c r="J11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1" s="6">
        <f>Table13[[#This Row],[Total Price(Before Discount)]]*Table13[[#This Row],[Discount]]</f>
        <v>0.995</v>
      </c>
      <c r="L1161" s="6">
        <f>Table13[[#This Row],[Total Price(Before Discount)]]-Table13[[#This Row],[Discount Amount]]</f>
        <v>18.904999999999998</v>
      </c>
      <c r="M1161" s="6" t="str">
        <f>IF(Table13[[#This Row],[Total Price(After Discount)]]&gt;=5000, "High Order", "Low order")</f>
        <v>Low order</v>
      </c>
      <c r="N1161" s="2">
        <v>42185</v>
      </c>
      <c r="O1161" s="2" t="str">
        <f>TEXT(Table13[[#This Row],[Order Date]],"dddd")</f>
        <v>Tuesday</v>
      </c>
      <c r="P1161" s="2" t="str">
        <f>TEXT(Table13[[#This Row],[Order Date]],"mmmm")</f>
        <v>June</v>
      </c>
      <c r="Q1161" s="2" t="str">
        <f>TEXT(Table13[[#This Row],[Order Date]],"yyyy")</f>
        <v>2015</v>
      </c>
      <c r="R1161" s="2" t="str">
        <f>TEXT(Table13[[#This Row],[Order Date]], "mmmm yyyy")</f>
        <v>June 2015</v>
      </c>
      <c r="S1161" s="2">
        <v>42189</v>
      </c>
      <c r="T1161" s="1" t="s">
        <v>98</v>
      </c>
      <c r="U1161" s="1">
        <f>Table13[[#This Row],[Ship Date]]-Table13[[#This Row],[Order Date]]</f>
        <v>4</v>
      </c>
      <c r="V1161" s="1" t="str">
        <f>IF(Table13[[#This Row],[Days to Ship]]&lt;=1, "Fast", IF(Table13[[#This Row],[Days to Ship]]&lt;=3, "Meduim", "High"))</f>
        <v>High</v>
      </c>
      <c r="W1161" s="1">
        <v>10956</v>
      </c>
      <c r="X1161" s="1" t="s">
        <v>22</v>
      </c>
      <c r="Y1161" s="1" t="s">
        <v>764</v>
      </c>
      <c r="Z1161" s="1" t="s">
        <v>62</v>
      </c>
      <c r="AA1161" s="1" t="s">
        <v>1097</v>
      </c>
      <c r="AB1161" s="1" t="s">
        <v>58</v>
      </c>
      <c r="AC1161" s="1" t="s">
        <v>83</v>
      </c>
      <c r="AD1161" s="1" t="s">
        <v>81</v>
      </c>
      <c r="AE1161" s="1" t="s">
        <v>26</v>
      </c>
      <c r="AF1161" s="1"/>
      <c r="AK1161" s="1"/>
    </row>
    <row r="1162" spans="1:37" x14ac:dyDescent="0.35">
      <c r="A1162" s="1">
        <v>2094</v>
      </c>
      <c r="B1162" s="1" t="str">
        <f>VLOOKUP(Table13[[#This Row],[Customer ID]],'Customer Lookup'!A:B,2,)</f>
        <v>Vernon Hirsch Singleton</v>
      </c>
      <c r="C1162" s="1">
        <v>86629</v>
      </c>
      <c r="D1162" s="1" t="str">
        <f>_xlfn.XLOOKUP(Table13[[#This Row],[Product Sub-Category]],'Product Lookup'!A:A,'Product Lookup'!B:B)</f>
        <v>Tables</v>
      </c>
      <c r="E1162" s="1">
        <v>20</v>
      </c>
      <c r="F1162" s="4">
        <v>400.98</v>
      </c>
      <c r="G1162" s="4">
        <f>Table13[[#This Row],[Unit Price]]*Table13[[#This Row],[Quantity ordered]]</f>
        <v>8019.6</v>
      </c>
      <c r="H1162" s="1">
        <v>0.1</v>
      </c>
      <c r="I1162" s="5">
        <v>0.1</v>
      </c>
      <c r="J11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2" s="6">
        <f>Table13[[#This Row],[Total Price(Before Discount)]]*Table13[[#This Row],[Discount]]</f>
        <v>801.96</v>
      </c>
      <c r="L1162" s="6">
        <f>Table13[[#This Row],[Total Price(Before Discount)]]-Table13[[#This Row],[Discount Amount]]</f>
        <v>7217.64</v>
      </c>
      <c r="M1162" s="6" t="str">
        <f>IF(Table13[[#This Row],[Total Price(After Discount)]]&gt;=5000, "High Order", "Low order")</f>
        <v>High Order</v>
      </c>
      <c r="N1162" s="2">
        <v>42040</v>
      </c>
      <c r="O1162" s="2" t="str">
        <f>TEXT(Table13[[#This Row],[Order Date]],"dddd")</f>
        <v>Thursday</v>
      </c>
      <c r="P1162" s="2" t="str">
        <f>TEXT(Table13[[#This Row],[Order Date]],"mmmm")</f>
        <v>February</v>
      </c>
      <c r="Q1162" s="2" t="str">
        <f>TEXT(Table13[[#This Row],[Order Date]],"yyyy")</f>
        <v>2015</v>
      </c>
      <c r="R1162" s="2" t="str">
        <f>TEXT(Table13[[#This Row],[Order Date]], "mmmm yyyy")</f>
        <v>February 2015</v>
      </c>
      <c r="S1162" s="2">
        <v>42041</v>
      </c>
      <c r="T1162" s="1" t="s">
        <v>50</v>
      </c>
      <c r="U1162" s="1">
        <f>Table13[[#This Row],[Ship Date]]-Table13[[#This Row],[Order Date]]</f>
        <v>1</v>
      </c>
      <c r="V1162" s="1" t="str">
        <f>IF(Table13[[#This Row],[Days to Ship]]&lt;=1, "Fast", IF(Table13[[#This Row],[Days to Ship]]&lt;=3, "Meduim", "High"))</f>
        <v>Fast</v>
      </c>
      <c r="W1162" s="1">
        <v>95928</v>
      </c>
      <c r="X1162" s="1" t="s">
        <v>22</v>
      </c>
      <c r="Y1162" s="1" t="s">
        <v>765</v>
      </c>
      <c r="Z1162" s="1" t="s">
        <v>37</v>
      </c>
      <c r="AA1162" s="1" t="s">
        <v>2245</v>
      </c>
      <c r="AB1162" s="1" t="s">
        <v>34</v>
      </c>
      <c r="AC1162" s="1" t="s">
        <v>123</v>
      </c>
      <c r="AD1162" s="1" t="s">
        <v>81</v>
      </c>
      <c r="AE1162" s="1" t="s">
        <v>108</v>
      </c>
      <c r="AF1162" s="1"/>
      <c r="AK1162" s="1"/>
    </row>
    <row r="1163" spans="1:37" x14ac:dyDescent="0.35">
      <c r="A1163" s="1">
        <v>2097</v>
      </c>
      <c r="B1163" s="1" t="str">
        <f>VLOOKUP(Table13[[#This Row],[Customer ID]],'Customer Lookup'!A:B,2,)</f>
        <v>Patsy Shea</v>
      </c>
      <c r="C1163" s="1">
        <v>87889</v>
      </c>
      <c r="D1163" s="1" t="str">
        <f>_xlfn.XLOOKUP(Table13[[#This Row],[Product Sub-Category]],'Product Lookup'!A:A,'Product Lookup'!B:B)</f>
        <v>Computer Peripherals</v>
      </c>
      <c r="E1163" s="1">
        <v>4</v>
      </c>
      <c r="F1163" s="4">
        <v>300.97000000000003</v>
      </c>
      <c r="G1163" s="4">
        <f>Table13[[#This Row],[Unit Price]]*Table13[[#This Row],[Quantity ordered]]</f>
        <v>1203.8800000000001</v>
      </c>
      <c r="H1163" s="1">
        <v>0.1</v>
      </c>
      <c r="I1163" s="5">
        <v>0.1</v>
      </c>
      <c r="J11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3" s="6">
        <f>Table13[[#This Row],[Total Price(Before Discount)]]*Table13[[#This Row],[Discount]]</f>
        <v>120.38800000000002</v>
      </c>
      <c r="L1163" s="6">
        <f>Table13[[#This Row],[Total Price(Before Discount)]]-Table13[[#This Row],[Discount Amount]]</f>
        <v>1083.4920000000002</v>
      </c>
      <c r="M1163" s="6" t="str">
        <f>IF(Table13[[#This Row],[Total Price(After Discount)]]&gt;=5000, "High Order", "Low order")</f>
        <v>Low order</v>
      </c>
      <c r="N1163" s="2">
        <v>42112</v>
      </c>
      <c r="O1163" s="2" t="str">
        <f>TEXT(Table13[[#This Row],[Order Date]],"dddd")</f>
        <v>Saturday</v>
      </c>
      <c r="P1163" s="2" t="str">
        <f>TEXT(Table13[[#This Row],[Order Date]],"mmmm")</f>
        <v>April</v>
      </c>
      <c r="Q1163" s="2" t="str">
        <f>TEXT(Table13[[#This Row],[Order Date]],"yyyy")</f>
        <v>2015</v>
      </c>
      <c r="R1163" s="2" t="str">
        <f>TEXT(Table13[[#This Row],[Order Date]], "mmmm yyyy")</f>
        <v>April 2015</v>
      </c>
      <c r="S1163" s="2">
        <v>42113</v>
      </c>
      <c r="T1163" s="1" t="s">
        <v>50</v>
      </c>
      <c r="U1163" s="1">
        <f>Table13[[#This Row],[Ship Date]]-Table13[[#This Row],[Order Date]]</f>
        <v>1</v>
      </c>
      <c r="V1163" s="1" t="str">
        <f>IF(Table13[[#This Row],[Days to Ship]]&lt;=1, "Fast", IF(Table13[[#This Row],[Days to Ship]]&lt;=3, "Meduim", "High"))</f>
        <v>Fast</v>
      </c>
      <c r="W1163" s="1">
        <v>29915</v>
      </c>
      <c r="X1163" s="1" t="s">
        <v>32</v>
      </c>
      <c r="Y1163" s="1" t="s">
        <v>444</v>
      </c>
      <c r="Z1163" s="1" t="s">
        <v>443</v>
      </c>
      <c r="AA1163" s="1" t="s">
        <v>2245</v>
      </c>
      <c r="AB1163" s="1" t="s">
        <v>73</v>
      </c>
      <c r="AC1163" s="1" t="s">
        <v>144</v>
      </c>
      <c r="AD1163" s="1" t="s">
        <v>42</v>
      </c>
      <c r="AE1163" s="1" t="s">
        <v>53</v>
      </c>
      <c r="AF1163" s="1"/>
      <c r="AK1163" s="1"/>
    </row>
    <row r="1164" spans="1:37" x14ac:dyDescent="0.35">
      <c r="A1164" s="1">
        <v>2098</v>
      </c>
      <c r="B1164" s="1" t="str">
        <f>VLOOKUP(Table13[[#This Row],[Customer ID]],'Customer Lookup'!A:B,2,)</f>
        <v>Tracy Dyer</v>
      </c>
      <c r="C1164" s="1">
        <v>87889</v>
      </c>
      <c r="D1164" s="1" t="str">
        <f>_xlfn.XLOOKUP(Table13[[#This Row],[Product Sub-Category]],'Product Lookup'!A:A,'Product Lookup'!B:B)</f>
        <v>Furnishings</v>
      </c>
      <c r="E1164" s="1">
        <v>10</v>
      </c>
      <c r="F1164" s="4">
        <v>39.89</v>
      </c>
      <c r="G1164" s="4">
        <f>Table13[[#This Row],[Unit Price]]*Table13[[#This Row],[Quantity ordered]]</f>
        <v>398.9</v>
      </c>
      <c r="H1164" s="1">
        <v>0.05</v>
      </c>
      <c r="I1164" s="5">
        <v>0.05</v>
      </c>
      <c r="J11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4" s="6">
        <f>Table13[[#This Row],[Total Price(Before Discount)]]*Table13[[#This Row],[Discount]]</f>
        <v>19.945</v>
      </c>
      <c r="L1164" s="6">
        <f>Table13[[#This Row],[Total Price(Before Discount)]]-Table13[[#This Row],[Discount Amount]]</f>
        <v>378.95499999999998</v>
      </c>
      <c r="M1164" s="6" t="str">
        <f>IF(Table13[[#This Row],[Total Price(After Discount)]]&gt;=5000, "High Order", "Low order")</f>
        <v>Low order</v>
      </c>
      <c r="N1164" s="2">
        <v>42112</v>
      </c>
      <c r="O1164" s="2" t="str">
        <f>TEXT(Table13[[#This Row],[Order Date]],"dddd")</f>
        <v>Saturday</v>
      </c>
      <c r="P1164" s="2" t="str">
        <f>TEXT(Table13[[#This Row],[Order Date]],"mmmm")</f>
        <v>April</v>
      </c>
      <c r="Q1164" s="2" t="str">
        <f>TEXT(Table13[[#This Row],[Order Date]],"yyyy")</f>
        <v>2015</v>
      </c>
      <c r="R1164" s="2" t="str">
        <f>TEXT(Table13[[#This Row],[Order Date]], "mmmm yyyy")</f>
        <v>April 2015</v>
      </c>
      <c r="S1164" s="2">
        <v>42114</v>
      </c>
      <c r="T1164" s="1" t="s">
        <v>50</v>
      </c>
      <c r="U1164" s="1">
        <f>Table13[[#This Row],[Ship Date]]-Table13[[#This Row],[Order Date]]</f>
        <v>2</v>
      </c>
      <c r="V1164" s="1" t="str">
        <f>IF(Table13[[#This Row],[Days to Ship]]&lt;=1, "Fast", IF(Table13[[#This Row],[Days to Ship]]&lt;=3, "Meduim", "High"))</f>
        <v>Meduim</v>
      </c>
      <c r="W1164" s="1">
        <v>29464</v>
      </c>
      <c r="X1164" s="1" t="s">
        <v>32</v>
      </c>
      <c r="Y1164" s="1" t="s">
        <v>766</v>
      </c>
      <c r="Z1164" s="1" t="s">
        <v>443</v>
      </c>
      <c r="AA1164" s="1" t="s">
        <v>2245</v>
      </c>
      <c r="AB1164" s="1" t="s">
        <v>34</v>
      </c>
      <c r="AC1164" s="1" t="s">
        <v>52</v>
      </c>
      <c r="AD1164" s="1" t="s">
        <v>42</v>
      </c>
      <c r="AE1164" s="1" t="s">
        <v>26</v>
      </c>
      <c r="AF1164" s="1"/>
      <c r="AK1164" s="1"/>
    </row>
    <row r="1165" spans="1:37" x14ac:dyDescent="0.35">
      <c r="A1165" s="1">
        <v>2099</v>
      </c>
      <c r="B1165" s="1" t="str">
        <f>VLOOKUP(Table13[[#This Row],[Customer ID]],'Customer Lookup'!A:B,2,)</f>
        <v>Nathan Fox</v>
      </c>
      <c r="C1165" s="1">
        <v>87888</v>
      </c>
      <c r="D1165" s="1" t="str">
        <f>_xlfn.XLOOKUP(Table13[[#This Row],[Product Sub-Category]],'Product Lookup'!A:A,'Product Lookup'!B:B)</f>
        <v>Appliances</v>
      </c>
      <c r="E1165" s="1">
        <v>6</v>
      </c>
      <c r="F1165" s="4">
        <v>14.56</v>
      </c>
      <c r="G1165" s="4">
        <f>Table13[[#This Row],[Unit Price]]*Table13[[#This Row],[Quantity ordered]]</f>
        <v>87.36</v>
      </c>
      <c r="H1165" s="1">
        <v>0.05</v>
      </c>
      <c r="I1165" s="5">
        <v>0.05</v>
      </c>
      <c r="J11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5" s="6">
        <f>Table13[[#This Row],[Total Price(Before Discount)]]*Table13[[#This Row],[Discount]]</f>
        <v>4.3680000000000003</v>
      </c>
      <c r="L1165" s="6">
        <f>Table13[[#This Row],[Total Price(Before Discount)]]-Table13[[#This Row],[Discount Amount]]</f>
        <v>82.992000000000004</v>
      </c>
      <c r="M1165" s="6" t="str">
        <f>IF(Table13[[#This Row],[Total Price(After Discount)]]&gt;=5000, "High Order", "Low order")</f>
        <v>Low order</v>
      </c>
      <c r="N1165" s="2">
        <v>42012</v>
      </c>
      <c r="O1165" s="2" t="str">
        <f>TEXT(Table13[[#This Row],[Order Date]],"dddd")</f>
        <v>Thursday</v>
      </c>
      <c r="P1165" s="2" t="str">
        <f>TEXT(Table13[[#This Row],[Order Date]],"mmmm")</f>
        <v>January</v>
      </c>
      <c r="Q1165" s="2" t="str">
        <f>TEXT(Table13[[#This Row],[Order Date]],"yyyy")</f>
        <v>2015</v>
      </c>
      <c r="R1165" s="2" t="str">
        <f>TEXT(Table13[[#This Row],[Order Date]], "mmmm yyyy")</f>
        <v>January 2015</v>
      </c>
      <c r="S1165" s="2">
        <v>42013</v>
      </c>
      <c r="T1165" s="1" t="s">
        <v>31</v>
      </c>
      <c r="U1165" s="1">
        <f>Table13[[#This Row],[Ship Date]]-Table13[[#This Row],[Order Date]]</f>
        <v>1</v>
      </c>
      <c r="V1165" s="1" t="str">
        <f>IF(Table13[[#This Row],[Days to Ship]]&lt;=1, "Fast", IF(Table13[[#This Row],[Days to Ship]]&lt;=3, "Meduim", "High"))</f>
        <v>Fast</v>
      </c>
      <c r="W1165" s="1">
        <v>29577</v>
      </c>
      <c r="X1165" s="1" t="s">
        <v>32</v>
      </c>
      <c r="Y1165" s="1" t="s">
        <v>767</v>
      </c>
      <c r="Z1165" s="1" t="s">
        <v>443</v>
      </c>
      <c r="AA1165" s="1" t="s">
        <v>2244</v>
      </c>
      <c r="AB1165" s="1" t="s">
        <v>58</v>
      </c>
      <c r="AC1165" s="1" t="s">
        <v>196</v>
      </c>
      <c r="AD1165" s="1" t="s">
        <v>42</v>
      </c>
      <c r="AE1165" s="1" t="s">
        <v>53</v>
      </c>
      <c r="AF1165" s="1"/>
      <c r="AK1165" s="1"/>
    </row>
    <row r="1166" spans="1:37" x14ac:dyDescent="0.35">
      <c r="A1166" s="1">
        <v>2107</v>
      </c>
      <c r="B1166" s="1" t="str">
        <f>VLOOKUP(Table13[[#This Row],[Customer ID]],'Customer Lookup'!A:B,2,)</f>
        <v>Leigh Burnette Hurley</v>
      </c>
      <c r="C1166" s="1">
        <v>39015</v>
      </c>
      <c r="D1166" s="1" t="str">
        <f>_xlfn.XLOOKUP(Table13[[#This Row],[Product Sub-Category]],'Product Lookup'!A:A,'Product Lookup'!B:B)</f>
        <v>Office Machines</v>
      </c>
      <c r="E1166" s="1">
        <v>24</v>
      </c>
      <c r="F1166" s="4">
        <v>399.98</v>
      </c>
      <c r="G1166" s="4">
        <f>Table13[[#This Row],[Unit Price]]*Table13[[#This Row],[Quantity ordered]]</f>
        <v>9599.52</v>
      </c>
      <c r="H1166" s="1">
        <v>0.1</v>
      </c>
      <c r="I1166" s="5">
        <v>0.1</v>
      </c>
      <c r="J11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6" s="6">
        <f>Table13[[#This Row],[Total Price(Before Discount)]]*Table13[[#This Row],[Discount]]</f>
        <v>959.95200000000011</v>
      </c>
      <c r="L1166" s="6">
        <f>Table13[[#This Row],[Total Price(Before Discount)]]-Table13[[#This Row],[Discount Amount]]</f>
        <v>8639.5680000000011</v>
      </c>
      <c r="M1166" s="6" t="str">
        <f>IF(Table13[[#This Row],[Total Price(After Discount)]]&gt;=5000, "High Order", "Low order")</f>
        <v>High Order</v>
      </c>
      <c r="N1166" s="2">
        <v>42161</v>
      </c>
      <c r="O1166" s="2" t="str">
        <f>TEXT(Table13[[#This Row],[Order Date]],"dddd")</f>
        <v>Saturday</v>
      </c>
      <c r="P1166" s="2" t="str">
        <f>TEXT(Table13[[#This Row],[Order Date]],"mmmm")</f>
        <v>June</v>
      </c>
      <c r="Q1166" s="2" t="str">
        <f>TEXT(Table13[[#This Row],[Order Date]],"yyyy")</f>
        <v>2015</v>
      </c>
      <c r="R1166" s="2" t="str">
        <f>TEXT(Table13[[#This Row],[Order Date]], "mmmm yyyy")</f>
        <v>June 2015</v>
      </c>
      <c r="S1166" s="2">
        <v>42161</v>
      </c>
      <c r="T1166" s="1" t="s">
        <v>50</v>
      </c>
      <c r="U1166" s="1">
        <f>Table13[[#This Row],[Ship Date]]-Table13[[#This Row],[Order Date]]</f>
        <v>0</v>
      </c>
      <c r="V1166" s="1" t="str">
        <f>IF(Table13[[#This Row],[Days to Ship]]&lt;=1, "Fast", IF(Table13[[#This Row],[Days to Ship]]&lt;=3, "Meduim", "High"))</f>
        <v>Fast</v>
      </c>
      <c r="W1166" s="1">
        <v>60601</v>
      </c>
      <c r="X1166" s="1" t="s">
        <v>22</v>
      </c>
      <c r="Y1166" s="1" t="s">
        <v>143</v>
      </c>
      <c r="Z1166" s="1" t="s">
        <v>142</v>
      </c>
      <c r="AA1166" s="1" t="s">
        <v>2244</v>
      </c>
      <c r="AB1166" s="1" t="s">
        <v>73</v>
      </c>
      <c r="AC1166" s="1" t="s">
        <v>74</v>
      </c>
      <c r="AD1166" s="1" t="s">
        <v>81</v>
      </c>
      <c r="AE1166" s="1" t="s">
        <v>108</v>
      </c>
      <c r="AF1166" s="1"/>
      <c r="AK1166" s="1"/>
    </row>
    <row r="1167" spans="1:37" x14ac:dyDescent="0.35">
      <c r="A1167" s="1">
        <v>2107</v>
      </c>
      <c r="B1167" s="1" t="str">
        <f>VLOOKUP(Table13[[#This Row],[Customer ID]],'Customer Lookup'!A:B,2,)</f>
        <v>Leigh Burnette Hurley</v>
      </c>
      <c r="C1167" s="1">
        <v>39015</v>
      </c>
      <c r="D1167" s="1" t="str">
        <f>_xlfn.XLOOKUP(Table13[[#This Row],[Product Sub-Category]],'Product Lookup'!A:A,'Product Lookup'!B:B)</f>
        <v>Paper</v>
      </c>
      <c r="E1167" s="1">
        <v>20</v>
      </c>
      <c r="F1167" s="4">
        <v>6.48</v>
      </c>
      <c r="G1167" s="4">
        <f>Table13[[#This Row],[Unit Price]]*Table13[[#This Row],[Quantity ordered]]</f>
        <v>129.60000000000002</v>
      </c>
      <c r="H1167" s="1">
        <v>0.05</v>
      </c>
      <c r="I1167" s="5">
        <v>0.05</v>
      </c>
      <c r="J11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7" s="6">
        <f>Table13[[#This Row],[Total Price(Before Discount)]]*Table13[[#This Row],[Discount]]</f>
        <v>6.4800000000000013</v>
      </c>
      <c r="L1167" s="6">
        <f>Table13[[#This Row],[Total Price(Before Discount)]]-Table13[[#This Row],[Discount Amount]]</f>
        <v>123.12000000000002</v>
      </c>
      <c r="M1167" s="6" t="str">
        <f>IF(Table13[[#This Row],[Total Price(After Discount)]]&gt;=5000, "High Order", "Low order")</f>
        <v>Low order</v>
      </c>
      <c r="N1167" s="2">
        <v>42161</v>
      </c>
      <c r="O1167" s="2" t="str">
        <f>TEXT(Table13[[#This Row],[Order Date]],"dddd")</f>
        <v>Saturday</v>
      </c>
      <c r="P1167" s="2" t="str">
        <f>TEXT(Table13[[#This Row],[Order Date]],"mmmm")</f>
        <v>June</v>
      </c>
      <c r="Q1167" s="2" t="str">
        <f>TEXT(Table13[[#This Row],[Order Date]],"yyyy")</f>
        <v>2015</v>
      </c>
      <c r="R1167" s="2" t="str">
        <f>TEXT(Table13[[#This Row],[Order Date]], "mmmm yyyy")</f>
        <v>June 2015</v>
      </c>
      <c r="S1167" s="2">
        <v>42161</v>
      </c>
      <c r="T1167" s="1" t="s">
        <v>50</v>
      </c>
      <c r="U1167" s="1">
        <f>Table13[[#This Row],[Ship Date]]-Table13[[#This Row],[Order Date]]</f>
        <v>0</v>
      </c>
      <c r="V1167" s="1" t="str">
        <f>IF(Table13[[#This Row],[Days to Ship]]&lt;=1, "Fast", IF(Table13[[#This Row],[Days to Ship]]&lt;=3, "Meduim", "High"))</f>
        <v>Fast</v>
      </c>
      <c r="W1167" s="1">
        <v>60601</v>
      </c>
      <c r="X1167" s="1" t="s">
        <v>32</v>
      </c>
      <c r="Y1167" s="1" t="s">
        <v>143</v>
      </c>
      <c r="Z1167" s="1" t="s">
        <v>142</v>
      </c>
      <c r="AA1167" s="1" t="s">
        <v>2244</v>
      </c>
      <c r="AB1167" s="1" t="s">
        <v>58</v>
      </c>
      <c r="AC1167" s="1" t="s">
        <v>83</v>
      </c>
      <c r="AD1167" s="1" t="s">
        <v>81</v>
      </c>
      <c r="AE1167" s="1" t="s">
        <v>53</v>
      </c>
      <c r="AF1167" s="1"/>
      <c r="AK1167" s="1"/>
    </row>
    <row r="1168" spans="1:37" x14ac:dyDescent="0.35">
      <c r="A1168" s="1">
        <v>2108</v>
      </c>
      <c r="B1168" s="1" t="str">
        <f>VLOOKUP(Table13[[#This Row],[Customer ID]],'Customer Lookup'!A:B,2,)</f>
        <v>Alfred Barber</v>
      </c>
      <c r="C1168" s="1">
        <v>87862</v>
      </c>
      <c r="D1168" s="1" t="str">
        <f>_xlfn.XLOOKUP(Table13[[#This Row],[Product Sub-Category]],'Product Lookup'!A:A,'Product Lookup'!B:B)</f>
        <v>Paper</v>
      </c>
      <c r="E1168" s="1">
        <v>5</v>
      </c>
      <c r="F1168" s="4">
        <v>6.48</v>
      </c>
      <c r="G1168" s="4">
        <f>Table13[[#This Row],[Unit Price]]*Table13[[#This Row],[Quantity ordered]]</f>
        <v>32.400000000000006</v>
      </c>
      <c r="H1168" s="1">
        <v>0.05</v>
      </c>
      <c r="I1168" s="5">
        <v>0.05</v>
      </c>
      <c r="J11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8" s="6">
        <f>Table13[[#This Row],[Total Price(Before Discount)]]*Table13[[#This Row],[Discount]]</f>
        <v>1.6200000000000003</v>
      </c>
      <c r="L1168" s="6">
        <f>Table13[[#This Row],[Total Price(Before Discount)]]-Table13[[#This Row],[Discount Amount]]</f>
        <v>30.780000000000005</v>
      </c>
      <c r="M1168" s="6" t="str">
        <f>IF(Table13[[#This Row],[Total Price(After Discount)]]&gt;=5000, "High Order", "Low order")</f>
        <v>Low order</v>
      </c>
      <c r="N1168" s="2">
        <v>42161</v>
      </c>
      <c r="O1168" s="2" t="str">
        <f>TEXT(Table13[[#This Row],[Order Date]],"dddd")</f>
        <v>Saturday</v>
      </c>
      <c r="P1168" s="2" t="str">
        <f>TEXT(Table13[[#This Row],[Order Date]],"mmmm")</f>
        <v>June</v>
      </c>
      <c r="Q1168" s="2" t="str">
        <f>TEXT(Table13[[#This Row],[Order Date]],"yyyy")</f>
        <v>2015</v>
      </c>
      <c r="R1168" s="2" t="str">
        <f>TEXT(Table13[[#This Row],[Order Date]], "mmmm yyyy")</f>
        <v>June 2015</v>
      </c>
      <c r="S1168" s="2">
        <v>42161</v>
      </c>
      <c r="T1168" s="1" t="s">
        <v>50</v>
      </c>
      <c r="U1168" s="1">
        <f>Table13[[#This Row],[Ship Date]]-Table13[[#This Row],[Order Date]]</f>
        <v>0</v>
      </c>
      <c r="V1168" s="1" t="str">
        <f>IF(Table13[[#This Row],[Days to Ship]]&lt;=1, "Fast", IF(Table13[[#This Row],[Days to Ship]]&lt;=3, "Meduim", "High"))</f>
        <v>Fast</v>
      </c>
      <c r="W1168" s="1">
        <v>63129</v>
      </c>
      <c r="X1168" s="1" t="s">
        <v>32</v>
      </c>
      <c r="Y1168" s="1" t="s">
        <v>768</v>
      </c>
      <c r="Z1168" s="1" t="s">
        <v>306</v>
      </c>
      <c r="AA1168" s="1" t="s">
        <v>2245</v>
      </c>
      <c r="AB1168" s="1" t="s">
        <v>58</v>
      </c>
      <c r="AC1168" s="1" t="s">
        <v>83</v>
      </c>
      <c r="AD1168" s="1" t="s">
        <v>81</v>
      </c>
      <c r="AE1168" s="1" t="s">
        <v>53</v>
      </c>
      <c r="AF1168" s="1"/>
      <c r="AK1168" s="1"/>
    </row>
    <row r="1169" spans="1:37" x14ac:dyDescent="0.35">
      <c r="A1169" s="1">
        <v>2114</v>
      </c>
      <c r="B1169" s="1" t="str">
        <f>VLOOKUP(Table13[[#This Row],[Customer ID]],'Customer Lookup'!A:B,2,)</f>
        <v>Paige Mason</v>
      </c>
      <c r="C1169" s="1">
        <v>88403</v>
      </c>
      <c r="D1169" s="1" t="str">
        <f>_xlfn.XLOOKUP(Table13[[#This Row],[Product Sub-Category]],'Product Lookup'!A:A,'Product Lookup'!B:B)</f>
        <v>Pens</v>
      </c>
      <c r="E1169" s="1">
        <v>10</v>
      </c>
      <c r="F1169" s="4">
        <v>6.68</v>
      </c>
      <c r="G1169" s="4">
        <f>Table13[[#This Row],[Unit Price]]*Table13[[#This Row],[Quantity ordered]]</f>
        <v>66.8</v>
      </c>
      <c r="H1169" s="1">
        <v>0.05</v>
      </c>
      <c r="I1169" s="5">
        <v>0.05</v>
      </c>
      <c r="J11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9" s="6">
        <f>Table13[[#This Row],[Total Price(Before Discount)]]*Table13[[#This Row],[Discount]]</f>
        <v>3.34</v>
      </c>
      <c r="L1169" s="6">
        <f>Table13[[#This Row],[Total Price(Before Discount)]]-Table13[[#This Row],[Discount Amount]]</f>
        <v>63.459999999999994</v>
      </c>
      <c r="M1169" s="6" t="str">
        <f>IF(Table13[[#This Row],[Total Price(After Discount)]]&gt;=5000, "High Order", "Low order")</f>
        <v>Low order</v>
      </c>
      <c r="N1169" s="2">
        <v>42089</v>
      </c>
      <c r="O1169" s="2" t="str">
        <f>TEXT(Table13[[#This Row],[Order Date]],"dddd")</f>
        <v>Thursday</v>
      </c>
      <c r="P1169" s="2" t="str">
        <f>TEXT(Table13[[#This Row],[Order Date]],"mmmm")</f>
        <v>March</v>
      </c>
      <c r="Q1169" s="2" t="str">
        <f>TEXT(Table13[[#This Row],[Order Date]],"yyyy")</f>
        <v>2015</v>
      </c>
      <c r="R1169" s="2" t="str">
        <f>TEXT(Table13[[#This Row],[Order Date]], "mmmm yyyy")</f>
        <v>March 2015</v>
      </c>
      <c r="S1169" s="2">
        <v>42091</v>
      </c>
      <c r="T1169" s="1" t="s">
        <v>41</v>
      </c>
      <c r="U1169" s="1">
        <f>Table13[[#This Row],[Ship Date]]-Table13[[#This Row],[Order Date]]</f>
        <v>2</v>
      </c>
      <c r="V1169" s="1" t="str">
        <f>IF(Table13[[#This Row],[Days to Ship]]&lt;=1, "Fast", IF(Table13[[#This Row],[Days to Ship]]&lt;=3, "Meduim", "High"))</f>
        <v>Meduim</v>
      </c>
      <c r="W1169" s="1">
        <v>23518</v>
      </c>
      <c r="X1169" s="1" t="s">
        <v>32</v>
      </c>
      <c r="Y1169" s="1" t="s">
        <v>322</v>
      </c>
      <c r="Z1169" s="1" t="s">
        <v>117</v>
      </c>
      <c r="AA1169" s="1" t="s">
        <v>2245</v>
      </c>
      <c r="AB1169" s="1" t="s">
        <v>58</v>
      </c>
      <c r="AC1169" s="1" t="s">
        <v>25</v>
      </c>
      <c r="AD1169" s="1" t="s">
        <v>81</v>
      </c>
      <c r="AE1169" s="1" t="s">
        <v>26</v>
      </c>
      <c r="AF1169" s="1"/>
      <c r="AK1169" s="1"/>
    </row>
    <row r="1170" spans="1:37" x14ac:dyDescent="0.35">
      <c r="A1170" s="1">
        <v>2114</v>
      </c>
      <c r="B1170" s="1" t="str">
        <f>VLOOKUP(Table13[[#This Row],[Customer ID]],'Customer Lookup'!A:B,2,)</f>
        <v>Paige Mason</v>
      </c>
      <c r="C1170" s="1">
        <v>88404</v>
      </c>
      <c r="D1170" s="1" t="str">
        <f>_xlfn.XLOOKUP(Table13[[#This Row],[Product Sub-Category]],'Product Lookup'!A:A,'Product Lookup'!B:B)</f>
        <v>Labels</v>
      </c>
      <c r="E1170" s="1">
        <v>1</v>
      </c>
      <c r="F1170" s="4">
        <v>2.89</v>
      </c>
      <c r="G1170" s="4">
        <f>Table13[[#This Row],[Unit Price]]*Table13[[#This Row],[Quantity ordered]]</f>
        <v>2.89</v>
      </c>
      <c r="H1170" s="1">
        <v>0.05</v>
      </c>
      <c r="I1170" s="5">
        <v>0.05</v>
      </c>
      <c r="J11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0" s="6">
        <f>Table13[[#This Row],[Total Price(Before Discount)]]*Table13[[#This Row],[Discount]]</f>
        <v>0.14450000000000002</v>
      </c>
      <c r="L1170" s="6">
        <f>Table13[[#This Row],[Total Price(Before Discount)]]-Table13[[#This Row],[Discount Amount]]</f>
        <v>2.7455000000000003</v>
      </c>
      <c r="M1170" s="6" t="str">
        <f>IF(Table13[[#This Row],[Total Price(After Discount)]]&gt;=5000, "High Order", "Low order")</f>
        <v>Low order</v>
      </c>
      <c r="N1170" s="2">
        <v>42117</v>
      </c>
      <c r="O1170" s="2" t="str">
        <f>TEXT(Table13[[#This Row],[Order Date]],"dddd")</f>
        <v>Thursday</v>
      </c>
      <c r="P1170" s="2" t="str">
        <f>TEXT(Table13[[#This Row],[Order Date]],"mmmm")</f>
        <v>April</v>
      </c>
      <c r="Q1170" s="2" t="str">
        <f>TEXT(Table13[[#This Row],[Order Date]],"yyyy")</f>
        <v>2015</v>
      </c>
      <c r="R1170" s="2" t="str">
        <f>TEXT(Table13[[#This Row],[Order Date]], "mmmm yyyy")</f>
        <v>April 2015</v>
      </c>
      <c r="S1170" s="2">
        <v>42117</v>
      </c>
      <c r="T1170" s="1" t="s">
        <v>41</v>
      </c>
      <c r="U1170" s="1">
        <f>Table13[[#This Row],[Ship Date]]-Table13[[#This Row],[Order Date]]</f>
        <v>0</v>
      </c>
      <c r="V1170" s="1" t="str">
        <f>IF(Table13[[#This Row],[Days to Ship]]&lt;=1, "Fast", IF(Table13[[#This Row],[Days to Ship]]&lt;=3, "Meduim", "High"))</f>
        <v>Fast</v>
      </c>
      <c r="W1170" s="1">
        <v>23518</v>
      </c>
      <c r="X1170" s="1" t="s">
        <v>32</v>
      </c>
      <c r="Y1170" s="1" t="s">
        <v>322</v>
      </c>
      <c r="Z1170" s="1" t="s">
        <v>117</v>
      </c>
      <c r="AA1170" s="1" t="s">
        <v>2245</v>
      </c>
      <c r="AB1170" s="1" t="s">
        <v>58</v>
      </c>
      <c r="AC1170" s="1" t="s">
        <v>116</v>
      </c>
      <c r="AD1170" s="1" t="s">
        <v>81</v>
      </c>
      <c r="AE1170" s="1" t="s">
        <v>53</v>
      </c>
      <c r="AF1170" s="1"/>
      <c r="AK1170" s="1"/>
    </row>
    <row r="1171" spans="1:37" x14ac:dyDescent="0.35">
      <c r="A1171" s="1">
        <v>2114</v>
      </c>
      <c r="B1171" s="1" t="str">
        <f>VLOOKUP(Table13[[#This Row],[Customer ID]],'Customer Lookup'!A:B,2,)</f>
        <v>Paige Mason</v>
      </c>
      <c r="C1171" s="1">
        <v>88405</v>
      </c>
      <c r="D1171" s="1" t="str">
        <f>_xlfn.XLOOKUP(Table13[[#This Row],[Product Sub-Category]],'Product Lookup'!A:A,'Product Lookup'!B:B)</f>
        <v>Chairs</v>
      </c>
      <c r="E1171" s="1">
        <v>1</v>
      </c>
      <c r="F1171" s="4">
        <v>226.67</v>
      </c>
      <c r="G1171" s="4">
        <f>Table13[[#This Row],[Unit Price]]*Table13[[#This Row],[Quantity ordered]]</f>
        <v>226.67</v>
      </c>
      <c r="H1171" s="1">
        <v>0.1</v>
      </c>
      <c r="I1171" s="5">
        <v>0.1</v>
      </c>
      <c r="J11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1" s="6">
        <f>Table13[[#This Row],[Total Price(Before Discount)]]*Table13[[#This Row],[Discount]]</f>
        <v>22.667000000000002</v>
      </c>
      <c r="L1171" s="6">
        <f>Table13[[#This Row],[Total Price(Before Discount)]]-Table13[[#This Row],[Discount Amount]]</f>
        <v>204.00299999999999</v>
      </c>
      <c r="M1171" s="6" t="str">
        <f>IF(Table13[[#This Row],[Total Price(After Discount)]]&gt;=5000, "High Order", "Low order")</f>
        <v>Low order</v>
      </c>
      <c r="N1171" s="2">
        <v>42061</v>
      </c>
      <c r="O1171" s="2" t="str">
        <f>TEXT(Table13[[#This Row],[Order Date]],"dddd")</f>
        <v>Thursday</v>
      </c>
      <c r="P1171" s="2" t="str">
        <f>TEXT(Table13[[#This Row],[Order Date]],"mmmm")</f>
        <v>February</v>
      </c>
      <c r="Q1171" s="2" t="str">
        <f>TEXT(Table13[[#This Row],[Order Date]],"yyyy")</f>
        <v>2015</v>
      </c>
      <c r="R1171" s="2" t="str">
        <f>TEXT(Table13[[#This Row],[Order Date]], "mmmm yyyy")</f>
        <v>February 2015</v>
      </c>
      <c r="S1171" s="2">
        <v>42062</v>
      </c>
      <c r="T1171" s="1" t="s">
        <v>41</v>
      </c>
      <c r="U1171" s="1">
        <f>Table13[[#This Row],[Ship Date]]-Table13[[#This Row],[Order Date]]</f>
        <v>1</v>
      </c>
      <c r="V1171" s="1" t="str">
        <f>IF(Table13[[#This Row],[Days to Ship]]&lt;=1, "Fast", IF(Table13[[#This Row],[Days to Ship]]&lt;=3, "Meduim", "High"))</f>
        <v>Fast</v>
      </c>
      <c r="W1171" s="1">
        <v>23518</v>
      </c>
      <c r="X1171" s="1" t="s">
        <v>22</v>
      </c>
      <c r="Y1171" s="1" t="s">
        <v>322</v>
      </c>
      <c r="Z1171" s="1" t="s">
        <v>117</v>
      </c>
      <c r="AA1171" s="1" t="s">
        <v>2245</v>
      </c>
      <c r="AB1171" s="1" t="s">
        <v>34</v>
      </c>
      <c r="AC1171" s="1" t="s">
        <v>35</v>
      </c>
      <c r="AD1171" s="1" t="s">
        <v>81</v>
      </c>
      <c r="AE1171" s="1" t="s">
        <v>36</v>
      </c>
      <c r="AF1171" s="1"/>
      <c r="AK1171" s="1"/>
    </row>
    <row r="1172" spans="1:37" x14ac:dyDescent="0.35">
      <c r="A1172" s="1">
        <v>2114</v>
      </c>
      <c r="B1172" s="1" t="str">
        <f>VLOOKUP(Table13[[#This Row],[Customer ID]],'Customer Lookup'!A:B,2,)</f>
        <v>Paige Mason</v>
      </c>
      <c r="C1172" s="1">
        <v>88405</v>
      </c>
      <c r="D1172" s="1" t="str">
        <f>_xlfn.XLOOKUP(Table13[[#This Row],[Product Sub-Category]],'Product Lookup'!A:A,'Product Lookup'!B:B)</f>
        <v>Storage</v>
      </c>
      <c r="E1172" s="1">
        <v>20</v>
      </c>
      <c r="F1172" s="4">
        <v>20.98</v>
      </c>
      <c r="G1172" s="4">
        <f>Table13[[#This Row],[Unit Price]]*Table13[[#This Row],[Quantity ordered]]</f>
        <v>419.6</v>
      </c>
      <c r="H1172" s="1">
        <v>0.05</v>
      </c>
      <c r="I1172" s="5">
        <v>0.05</v>
      </c>
      <c r="J11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2" s="6">
        <f>Table13[[#This Row],[Total Price(Before Discount)]]*Table13[[#This Row],[Discount]]</f>
        <v>20.980000000000004</v>
      </c>
      <c r="L1172" s="6">
        <f>Table13[[#This Row],[Total Price(Before Discount)]]-Table13[[#This Row],[Discount Amount]]</f>
        <v>398.62</v>
      </c>
      <c r="M1172" s="6" t="str">
        <f>IF(Table13[[#This Row],[Total Price(After Discount)]]&gt;=5000, "High Order", "Low order")</f>
        <v>Low order</v>
      </c>
      <c r="N1172" s="2">
        <v>42061</v>
      </c>
      <c r="O1172" s="2" t="str">
        <f>TEXT(Table13[[#This Row],[Order Date]],"dddd")</f>
        <v>Thursday</v>
      </c>
      <c r="P1172" s="2" t="str">
        <f>TEXT(Table13[[#This Row],[Order Date]],"mmmm")</f>
        <v>February</v>
      </c>
      <c r="Q1172" s="2" t="str">
        <f>TEXT(Table13[[#This Row],[Order Date]],"yyyy")</f>
        <v>2015</v>
      </c>
      <c r="R1172" s="2" t="str">
        <f>TEXT(Table13[[#This Row],[Order Date]], "mmmm yyyy")</f>
        <v>February 2015</v>
      </c>
      <c r="S1172" s="2">
        <v>42063</v>
      </c>
      <c r="T1172" s="1" t="s">
        <v>41</v>
      </c>
      <c r="U1172" s="1">
        <f>Table13[[#This Row],[Ship Date]]-Table13[[#This Row],[Order Date]]</f>
        <v>2</v>
      </c>
      <c r="V1172" s="1" t="str">
        <f>IF(Table13[[#This Row],[Days to Ship]]&lt;=1, "Fast", IF(Table13[[#This Row],[Days to Ship]]&lt;=3, "Meduim", "High"))</f>
        <v>Meduim</v>
      </c>
      <c r="W1172" s="1">
        <v>23518</v>
      </c>
      <c r="X1172" s="1" t="s">
        <v>22</v>
      </c>
      <c r="Y1172" s="1" t="s">
        <v>322</v>
      </c>
      <c r="Z1172" s="1" t="s">
        <v>117</v>
      </c>
      <c r="AA1172" s="1" t="s">
        <v>2245</v>
      </c>
      <c r="AB1172" s="1" t="s">
        <v>58</v>
      </c>
      <c r="AC1172" s="1" t="s">
        <v>119</v>
      </c>
      <c r="AD1172" s="1" t="s">
        <v>81</v>
      </c>
      <c r="AE1172" s="1" t="s">
        <v>36</v>
      </c>
      <c r="AF1172" s="1"/>
      <c r="AK1172" s="1"/>
    </row>
    <row r="1173" spans="1:37" x14ac:dyDescent="0.35">
      <c r="A1173" s="1">
        <v>2115</v>
      </c>
      <c r="B1173" s="1" t="str">
        <f>VLOOKUP(Table13[[#This Row],[Customer ID]],'Customer Lookup'!A:B,2,)</f>
        <v>Jeffrey Lloyd</v>
      </c>
      <c r="C1173" s="1">
        <v>88406</v>
      </c>
      <c r="D1173" s="1" t="str">
        <f>_xlfn.XLOOKUP(Table13[[#This Row],[Product Sub-Category]],'Product Lookup'!A:A,'Product Lookup'!B:B)</f>
        <v>Chairs</v>
      </c>
      <c r="E1173" s="1">
        <v>14</v>
      </c>
      <c r="F1173" s="4">
        <v>95.95</v>
      </c>
      <c r="G1173" s="4">
        <f>Table13[[#This Row],[Unit Price]]*Table13[[#This Row],[Quantity ordered]]</f>
        <v>1343.3</v>
      </c>
      <c r="H1173" s="1">
        <v>0.05</v>
      </c>
      <c r="I1173" s="5">
        <v>0.05</v>
      </c>
      <c r="J11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3" s="6">
        <f>Table13[[#This Row],[Total Price(Before Discount)]]*Table13[[#This Row],[Discount]]</f>
        <v>67.165000000000006</v>
      </c>
      <c r="L1173" s="6">
        <f>Table13[[#This Row],[Total Price(Before Discount)]]-Table13[[#This Row],[Discount Amount]]</f>
        <v>1276.135</v>
      </c>
      <c r="M1173" s="6" t="str">
        <f>IF(Table13[[#This Row],[Total Price(After Discount)]]&gt;=5000, "High Order", "Low order")</f>
        <v>Low order</v>
      </c>
      <c r="N1173" s="2">
        <v>42123</v>
      </c>
      <c r="O1173" s="2" t="str">
        <f>TEXT(Table13[[#This Row],[Order Date]],"dddd")</f>
        <v>Wednesday</v>
      </c>
      <c r="P1173" s="2" t="str">
        <f>TEXT(Table13[[#This Row],[Order Date]],"mmmm")</f>
        <v>April</v>
      </c>
      <c r="Q1173" s="2" t="str">
        <f>TEXT(Table13[[#This Row],[Order Date]],"yyyy")</f>
        <v>2015</v>
      </c>
      <c r="R1173" s="2" t="str">
        <f>TEXT(Table13[[#This Row],[Order Date]], "mmmm yyyy")</f>
        <v>April 2015</v>
      </c>
      <c r="S1173" s="2">
        <v>42125</v>
      </c>
      <c r="T1173" s="1" t="s">
        <v>50</v>
      </c>
      <c r="U1173" s="1">
        <f>Table13[[#This Row],[Ship Date]]-Table13[[#This Row],[Order Date]]</f>
        <v>2</v>
      </c>
      <c r="V1173" s="1" t="str">
        <f>IF(Table13[[#This Row],[Days to Ship]]&lt;=1, "Fast", IF(Table13[[#This Row],[Days to Ship]]&lt;=3, "Meduim", "High"))</f>
        <v>Meduim</v>
      </c>
      <c r="W1173" s="1">
        <v>22124</v>
      </c>
      <c r="X1173" s="1" t="s">
        <v>22</v>
      </c>
      <c r="Y1173" s="1" t="s">
        <v>769</v>
      </c>
      <c r="Z1173" s="1" t="s">
        <v>117</v>
      </c>
      <c r="AA1173" s="1" t="s">
        <v>2244</v>
      </c>
      <c r="AB1173" s="1" t="s">
        <v>34</v>
      </c>
      <c r="AC1173" s="1" t="s">
        <v>35</v>
      </c>
      <c r="AD1173" s="1" t="s">
        <v>81</v>
      </c>
      <c r="AE1173" s="1" t="s">
        <v>36</v>
      </c>
      <c r="AF1173" s="1"/>
      <c r="AK1173" s="1"/>
    </row>
    <row r="1174" spans="1:37" x14ac:dyDescent="0.35">
      <c r="A1174" s="1">
        <v>2117</v>
      </c>
      <c r="B1174" s="1" t="str">
        <f>VLOOKUP(Table13[[#This Row],[Customer ID]],'Customer Lookup'!A:B,2,)</f>
        <v>Jack Hatcher</v>
      </c>
      <c r="C1174" s="1">
        <v>90891</v>
      </c>
      <c r="D1174" s="1" t="str">
        <f>_xlfn.XLOOKUP(Table13[[#This Row],[Product Sub-Category]],'Product Lookup'!A:A,'Product Lookup'!B:B)</f>
        <v>Chairs</v>
      </c>
      <c r="E1174" s="1">
        <v>20</v>
      </c>
      <c r="F1174" s="4">
        <v>320.98</v>
      </c>
      <c r="G1174" s="4">
        <f>Table13[[#This Row],[Unit Price]]*Table13[[#This Row],[Quantity ordered]]</f>
        <v>6419.6</v>
      </c>
      <c r="H1174" s="1">
        <v>0.1</v>
      </c>
      <c r="I1174" s="5">
        <v>0.1</v>
      </c>
      <c r="J11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4" s="6">
        <f>Table13[[#This Row],[Total Price(Before Discount)]]*Table13[[#This Row],[Discount]]</f>
        <v>641.96</v>
      </c>
      <c r="L1174" s="6">
        <f>Table13[[#This Row],[Total Price(Before Discount)]]-Table13[[#This Row],[Discount Amount]]</f>
        <v>5777.64</v>
      </c>
      <c r="M1174" s="6" t="str">
        <f>IF(Table13[[#This Row],[Total Price(After Discount)]]&gt;=5000, "High Order", "Low order")</f>
        <v>High Order</v>
      </c>
      <c r="N1174" s="2">
        <v>42114</v>
      </c>
      <c r="O1174" s="2" t="str">
        <f>TEXT(Table13[[#This Row],[Order Date]],"dddd")</f>
        <v>Monday</v>
      </c>
      <c r="P1174" s="2" t="str">
        <f>TEXT(Table13[[#This Row],[Order Date]],"mmmm")</f>
        <v>April</v>
      </c>
      <c r="Q1174" s="2" t="str">
        <f>TEXT(Table13[[#This Row],[Order Date]],"yyyy")</f>
        <v>2015</v>
      </c>
      <c r="R1174" s="2" t="str">
        <f>TEXT(Table13[[#This Row],[Order Date]], "mmmm yyyy")</f>
        <v>April 2015</v>
      </c>
      <c r="S1174" s="2">
        <v>42116</v>
      </c>
      <c r="T1174" s="1" t="s">
        <v>21</v>
      </c>
      <c r="U1174" s="1">
        <f>Table13[[#This Row],[Ship Date]]-Table13[[#This Row],[Order Date]]</f>
        <v>2</v>
      </c>
      <c r="V1174" s="1" t="str">
        <f>IF(Table13[[#This Row],[Days to Ship]]&lt;=1, "Fast", IF(Table13[[#This Row],[Days to Ship]]&lt;=3, "Meduim", "High"))</f>
        <v>Meduim</v>
      </c>
      <c r="W1174" s="1">
        <v>75401</v>
      </c>
      <c r="X1174" s="1" t="s">
        <v>32</v>
      </c>
      <c r="Y1174" s="1" t="s">
        <v>630</v>
      </c>
      <c r="Z1174" s="1" t="s">
        <v>112</v>
      </c>
      <c r="AA1174" s="1" t="s">
        <v>2244</v>
      </c>
      <c r="AB1174" s="1" t="s">
        <v>34</v>
      </c>
      <c r="AC1174" s="1" t="s">
        <v>35</v>
      </c>
      <c r="AD1174" s="1" t="s">
        <v>42</v>
      </c>
      <c r="AE1174" s="1" t="s">
        <v>178</v>
      </c>
      <c r="AF1174" s="1"/>
      <c r="AK1174" s="1"/>
    </row>
    <row r="1175" spans="1:37" x14ac:dyDescent="0.35">
      <c r="A1175" s="1">
        <v>2117</v>
      </c>
      <c r="B1175" s="1" t="str">
        <f>VLOOKUP(Table13[[#This Row],[Customer ID]],'Customer Lookup'!A:B,2,)</f>
        <v>Jack Hatcher</v>
      </c>
      <c r="C1175" s="1">
        <v>90891</v>
      </c>
      <c r="D1175" s="1" t="str">
        <f>_xlfn.XLOOKUP(Table13[[#This Row],[Product Sub-Category]],'Product Lookup'!A:A,'Product Lookup'!B:B)</f>
        <v>Telephones</v>
      </c>
      <c r="E1175" s="1">
        <v>18</v>
      </c>
      <c r="F1175" s="4">
        <v>125.99</v>
      </c>
      <c r="G1175" s="4">
        <f>Table13[[#This Row],[Unit Price]]*Table13[[#This Row],[Quantity ordered]]</f>
        <v>2267.8199999999997</v>
      </c>
      <c r="H1175" s="1">
        <v>0.1</v>
      </c>
      <c r="I1175" s="5">
        <v>0.1</v>
      </c>
      <c r="J11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5" s="6">
        <f>Table13[[#This Row],[Total Price(Before Discount)]]*Table13[[#This Row],[Discount]]</f>
        <v>226.78199999999998</v>
      </c>
      <c r="L1175" s="6">
        <f>Table13[[#This Row],[Total Price(Before Discount)]]-Table13[[#This Row],[Discount Amount]]</f>
        <v>2041.0379999999998</v>
      </c>
      <c r="M1175" s="6" t="str">
        <f>IF(Table13[[#This Row],[Total Price(After Discount)]]&gt;=5000, "High Order", "Low order")</f>
        <v>Low order</v>
      </c>
      <c r="N1175" s="2">
        <v>42114</v>
      </c>
      <c r="O1175" s="2" t="str">
        <f>TEXT(Table13[[#This Row],[Order Date]],"dddd")</f>
        <v>Monday</v>
      </c>
      <c r="P1175" s="2" t="str">
        <f>TEXT(Table13[[#This Row],[Order Date]],"mmmm")</f>
        <v>April</v>
      </c>
      <c r="Q1175" s="2" t="str">
        <f>TEXT(Table13[[#This Row],[Order Date]],"yyyy")</f>
        <v>2015</v>
      </c>
      <c r="R1175" s="2" t="str">
        <f>TEXT(Table13[[#This Row],[Order Date]], "mmmm yyyy")</f>
        <v>April 2015</v>
      </c>
      <c r="S1175" s="2">
        <v>42115</v>
      </c>
      <c r="T1175" s="1" t="s">
        <v>21</v>
      </c>
      <c r="U1175" s="1">
        <f>Table13[[#This Row],[Ship Date]]-Table13[[#This Row],[Order Date]]</f>
        <v>1</v>
      </c>
      <c r="V1175" s="1" t="str">
        <f>IF(Table13[[#This Row],[Days to Ship]]&lt;=1, "Fast", IF(Table13[[#This Row],[Days to Ship]]&lt;=3, "Meduim", "High"))</f>
        <v>Fast</v>
      </c>
      <c r="W1175" s="1">
        <v>75401</v>
      </c>
      <c r="X1175" s="1" t="s">
        <v>32</v>
      </c>
      <c r="Y1175" s="1" t="s">
        <v>630</v>
      </c>
      <c r="Z1175" s="1" t="s">
        <v>112</v>
      </c>
      <c r="AA1175" s="1" t="s">
        <v>2245</v>
      </c>
      <c r="AB1175" s="1" t="s">
        <v>73</v>
      </c>
      <c r="AC1175" s="1" t="s">
        <v>2234</v>
      </c>
      <c r="AD1175" s="1" t="s">
        <v>42</v>
      </c>
      <c r="AE1175" s="1" t="s">
        <v>53</v>
      </c>
      <c r="AF1175" s="1"/>
      <c r="AK1175" s="1"/>
    </row>
    <row r="1176" spans="1:37" x14ac:dyDescent="0.35">
      <c r="A1176" s="1">
        <v>2122</v>
      </c>
      <c r="B1176" s="1" t="str">
        <f>VLOOKUP(Table13[[#This Row],[Customer ID]],'Customer Lookup'!A:B,2,)</f>
        <v>Carolyn Fisher</v>
      </c>
      <c r="C1176" s="1">
        <v>89664</v>
      </c>
      <c r="D1176" s="1" t="str">
        <f>_xlfn.XLOOKUP(Table13[[#This Row],[Product Sub-Category]],'Product Lookup'!A:A,'Product Lookup'!B:B)</f>
        <v>Office Machines</v>
      </c>
      <c r="E1176" s="1">
        <v>10</v>
      </c>
      <c r="F1176" s="4">
        <v>80.97</v>
      </c>
      <c r="G1176" s="4">
        <f>Table13[[#This Row],[Unit Price]]*Table13[[#This Row],[Quantity ordered]]</f>
        <v>809.7</v>
      </c>
      <c r="H1176" s="1">
        <v>0.05</v>
      </c>
      <c r="I1176" s="5">
        <v>0.05</v>
      </c>
      <c r="J11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6" s="6">
        <f>Table13[[#This Row],[Total Price(Before Discount)]]*Table13[[#This Row],[Discount]]</f>
        <v>40.485000000000007</v>
      </c>
      <c r="L1176" s="6">
        <f>Table13[[#This Row],[Total Price(Before Discount)]]-Table13[[#This Row],[Discount Amount]]</f>
        <v>769.21500000000003</v>
      </c>
      <c r="M1176" s="6" t="str">
        <f>IF(Table13[[#This Row],[Total Price(After Discount)]]&gt;=5000, "High Order", "Low order")</f>
        <v>Low order</v>
      </c>
      <c r="N1176" s="2">
        <v>42036</v>
      </c>
      <c r="O1176" s="2" t="str">
        <f>TEXT(Table13[[#This Row],[Order Date]],"dddd")</f>
        <v>Sunday</v>
      </c>
      <c r="P1176" s="2" t="str">
        <f>TEXT(Table13[[#This Row],[Order Date]],"mmmm")</f>
        <v>February</v>
      </c>
      <c r="Q1176" s="2" t="str">
        <f>TEXT(Table13[[#This Row],[Order Date]],"yyyy")</f>
        <v>2015</v>
      </c>
      <c r="R1176" s="2" t="str">
        <f>TEXT(Table13[[#This Row],[Order Date]], "mmmm yyyy")</f>
        <v>February 2015</v>
      </c>
      <c r="S1176" s="2">
        <v>42038</v>
      </c>
      <c r="T1176" s="1" t="s">
        <v>41</v>
      </c>
      <c r="U1176" s="1">
        <f>Table13[[#This Row],[Ship Date]]-Table13[[#This Row],[Order Date]]</f>
        <v>2</v>
      </c>
      <c r="V1176" s="1" t="str">
        <f>IF(Table13[[#This Row],[Days to Ship]]&lt;=1, "Fast", IF(Table13[[#This Row],[Days to Ship]]&lt;=3, "Meduim", "High"))</f>
        <v>Meduim</v>
      </c>
      <c r="W1176" s="1">
        <v>72116</v>
      </c>
      <c r="X1176" s="1" t="s">
        <v>22</v>
      </c>
      <c r="Y1176" s="1" t="s">
        <v>770</v>
      </c>
      <c r="Z1176" s="1" t="s">
        <v>451</v>
      </c>
      <c r="AA1176" s="1" t="s">
        <v>2245</v>
      </c>
      <c r="AB1176" s="1" t="s">
        <v>73</v>
      </c>
      <c r="AC1176" s="1" t="s">
        <v>74</v>
      </c>
      <c r="AD1176" s="1" t="s">
        <v>104</v>
      </c>
      <c r="AE1176" s="1" t="s">
        <v>36</v>
      </c>
      <c r="AF1176" s="1"/>
      <c r="AK1176" s="1"/>
    </row>
    <row r="1177" spans="1:37" x14ac:dyDescent="0.35">
      <c r="A1177" s="1">
        <v>2124</v>
      </c>
      <c r="B1177" s="1" t="str">
        <f>VLOOKUP(Table13[[#This Row],[Customer ID]],'Customer Lookup'!A:B,2,)</f>
        <v>Paige Powers</v>
      </c>
      <c r="C1177" s="1">
        <v>89665</v>
      </c>
      <c r="D1177" s="1" t="str">
        <f>_xlfn.XLOOKUP(Table13[[#This Row],[Product Sub-Category]],'Product Lookup'!A:A,'Product Lookup'!B:B)</f>
        <v>Computer Peripherals</v>
      </c>
      <c r="E1177" s="1">
        <v>13</v>
      </c>
      <c r="F1177" s="4">
        <v>45.19</v>
      </c>
      <c r="G1177" s="4">
        <f>Table13[[#This Row],[Unit Price]]*Table13[[#This Row],[Quantity ordered]]</f>
        <v>587.47</v>
      </c>
      <c r="H1177" s="1">
        <v>0.05</v>
      </c>
      <c r="I1177" s="5">
        <v>0.05</v>
      </c>
      <c r="J11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7" s="6">
        <f>Table13[[#This Row],[Total Price(Before Discount)]]*Table13[[#This Row],[Discount]]</f>
        <v>29.373500000000003</v>
      </c>
      <c r="L1177" s="6">
        <f>Table13[[#This Row],[Total Price(Before Discount)]]-Table13[[#This Row],[Discount Amount]]</f>
        <v>558.09649999999999</v>
      </c>
      <c r="M1177" s="6" t="str">
        <f>IF(Table13[[#This Row],[Total Price(After Discount)]]&gt;=5000, "High Order", "Low order")</f>
        <v>Low order</v>
      </c>
      <c r="N1177" s="2">
        <v>42005</v>
      </c>
      <c r="O1177" s="2" t="str">
        <f>TEXT(Table13[[#This Row],[Order Date]],"dddd")</f>
        <v>Thursday</v>
      </c>
      <c r="P1177" s="2" t="str">
        <f>TEXT(Table13[[#This Row],[Order Date]],"mmmm")</f>
        <v>January</v>
      </c>
      <c r="Q1177" s="2" t="str">
        <f>TEXT(Table13[[#This Row],[Order Date]],"yyyy")</f>
        <v>2015</v>
      </c>
      <c r="R1177" s="2" t="str">
        <f>TEXT(Table13[[#This Row],[Order Date]], "mmmm yyyy")</f>
        <v>January 2015</v>
      </c>
      <c r="S1177" s="2">
        <v>42006</v>
      </c>
      <c r="T1177" s="1" t="s">
        <v>21</v>
      </c>
      <c r="U1177" s="1">
        <f>Table13[[#This Row],[Ship Date]]-Table13[[#This Row],[Order Date]]</f>
        <v>1</v>
      </c>
      <c r="V1177" s="1" t="str">
        <f>IF(Table13[[#This Row],[Days to Ship]]&lt;=1, "Fast", IF(Table13[[#This Row],[Days to Ship]]&lt;=3, "Meduim", "High"))</f>
        <v>Fast</v>
      </c>
      <c r="W1177" s="1">
        <v>72301</v>
      </c>
      <c r="X1177" s="1" t="s">
        <v>32</v>
      </c>
      <c r="Y1177" s="1" t="s">
        <v>771</v>
      </c>
      <c r="Z1177" s="1" t="s">
        <v>451</v>
      </c>
      <c r="AA1177" s="1" t="s">
        <v>2245</v>
      </c>
      <c r="AB1177" s="1" t="s">
        <v>73</v>
      </c>
      <c r="AC1177" s="1" t="s">
        <v>144</v>
      </c>
      <c r="AD1177" s="1" t="s">
        <v>104</v>
      </c>
      <c r="AE1177" s="1" t="s">
        <v>44</v>
      </c>
      <c r="AF1177" s="1"/>
      <c r="AK1177" s="1"/>
    </row>
    <row r="1178" spans="1:37" x14ac:dyDescent="0.35">
      <c r="A1178" s="1">
        <v>2124</v>
      </c>
      <c r="B1178" s="1" t="str">
        <f>VLOOKUP(Table13[[#This Row],[Customer ID]],'Customer Lookup'!A:B,2,)</f>
        <v>Paige Powers</v>
      </c>
      <c r="C1178" s="1">
        <v>89666</v>
      </c>
      <c r="D1178" s="1" t="str">
        <f>_xlfn.XLOOKUP(Table13[[#This Row],[Product Sub-Category]],'Product Lookup'!A:A,'Product Lookup'!B:B)</f>
        <v>Tables</v>
      </c>
      <c r="E1178" s="1">
        <v>21</v>
      </c>
      <c r="F1178" s="4">
        <v>124.49</v>
      </c>
      <c r="G1178" s="4">
        <f>Table13[[#This Row],[Unit Price]]*Table13[[#This Row],[Quantity ordered]]</f>
        <v>2614.29</v>
      </c>
      <c r="H1178" s="1">
        <v>0.1</v>
      </c>
      <c r="I1178" s="5">
        <v>0.1</v>
      </c>
      <c r="J11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8" s="6">
        <f>Table13[[#This Row],[Total Price(Before Discount)]]*Table13[[#This Row],[Discount]]</f>
        <v>261.42900000000003</v>
      </c>
      <c r="L1178" s="6">
        <f>Table13[[#This Row],[Total Price(Before Discount)]]-Table13[[#This Row],[Discount Amount]]</f>
        <v>2352.8609999999999</v>
      </c>
      <c r="M1178" s="6" t="str">
        <f>IF(Table13[[#This Row],[Total Price(After Discount)]]&gt;=5000, "High Order", "Low order")</f>
        <v>Low order</v>
      </c>
      <c r="N1178" s="2">
        <v>42089</v>
      </c>
      <c r="O1178" s="2" t="str">
        <f>TEXT(Table13[[#This Row],[Order Date]],"dddd")</f>
        <v>Thursday</v>
      </c>
      <c r="P1178" s="2" t="str">
        <f>TEXT(Table13[[#This Row],[Order Date]],"mmmm")</f>
        <v>March</v>
      </c>
      <c r="Q1178" s="2" t="str">
        <f>TEXT(Table13[[#This Row],[Order Date]],"yyyy")</f>
        <v>2015</v>
      </c>
      <c r="R1178" s="2" t="str">
        <f>TEXT(Table13[[#This Row],[Order Date]], "mmmm yyyy")</f>
        <v>March 2015</v>
      </c>
      <c r="S1178" s="2">
        <v>42090</v>
      </c>
      <c r="T1178" s="1" t="s">
        <v>21</v>
      </c>
      <c r="U1178" s="1">
        <f>Table13[[#This Row],[Ship Date]]-Table13[[#This Row],[Order Date]]</f>
        <v>1</v>
      </c>
      <c r="V1178" s="1" t="str">
        <f>IF(Table13[[#This Row],[Days to Ship]]&lt;=1, "Fast", IF(Table13[[#This Row],[Days to Ship]]&lt;=3, "Meduim", "High"))</f>
        <v>Fast</v>
      </c>
      <c r="W1178" s="1">
        <v>72301</v>
      </c>
      <c r="X1178" s="1" t="s">
        <v>22</v>
      </c>
      <c r="Y1178" s="1" t="s">
        <v>771</v>
      </c>
      <c r="Z1178" s="1" t="s">
        <v>451</v>
      </c>
      <c r="AA1178" s="1" t="s">
        <v>2244</v>
      </c>
      <c r="AB1178" s="1" t="s">
        <v>34</v>
      </c>
      <c r="AC1178" s="1" t="s">
        <v>123</v>
      </c>
      <c r="AD1178" s="1" t="s">
        <v>81</v>
      </c>
      <c r="AE1178" s="1" t="s">
        <v>108</v>
      </c>
      <c r="AF1178" s="1"/>
      <c r="AK1178" s="1"/>
    </row>
    <row r="1179" spans="1:37" x14ac:dyDescent="0.35">
      <c r="A1179" s="1">
        <v>2127</v>
      </c>
      <c r="B1179" s="1" t="str">
        <f>VLOOKUP(Table13[[#This Row],[Customer ID]],'Customer Lookup'!A:B,2,)</f>
        <v>Joyce Kern</v>
      </c>
      <c r="C1179" s="1">
        <v>88418</v>
      </c>
      <c r="D1179" s="1" t="str">
        <f>_xlfn.XLOOKUP(Table13[[#This Row],[Product Sub-Category]],'Product Lookup'!A:A,'Product Lookup'!B:B)</f>
        <v>Paper</v>
      </c>
      <c r="E1179" s="1">
        <v>6</v>
      </c>
      <c r="F1179" s="4">
        <v>5.98</v>
      </c>
      <c r="G1179" s="4">
        <f>Table13[[#This Row],[Unit Price]]*Table13[[#This Row],[Quantity ordered]]</f>
        <v>35.880000000000003</v>
      </c>
      <c r="H1179" s="1">
        <v>0.05</v>
      </c>
      <c r="I1179" s="5">
        <v>0.05</v>
      </c>
      <c r="J11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9" s="6">
        <f>Table13[[#This Row],[Total Price(Before Discount)]]*Table13[[#This Row],[Discount]]</f>
        <v>1.7940000000000003</v>
      </c>
      <c r="L1179" s="6">
        <f>Table13[[#This Row],[Total Price(Before Discount)]]-Table13[[#This Row],[Discount Amount]]</f>
        <v>34.086000000000006</v>
      </c>
      <c r="M1179" s="6" t="str">
        <f>IF(Table13[[#This Row],[Total Price(After Discount)]]&gt;=5000, "High Order", "Low order")</f>
        <v>Low order</v>
      </c>
      <c r="N1179" s="2">
        <v>42081</v>
      </c>
      <c r="O1179" s="2" t="str">
        <f>TEXT(Table13[[#This Row],[Order Date]],"dddd")</f>
        <v>Wednesday</v>
      </c>
      <c r="P1179" s="2" t="str">
        <f>TEXT(Table13[[#This Row],[Order Date]],"mmmm")</f>
        <v>March</v>
      </c>
      <c r="Q1179" s="2" t="str">
        <f>TEXT(Table13[[#This Row],[Order Date]],"yyyy")</f>
        <v>2015</v>
      </c>
      <c r="R1179" s="2" t="str">
        <f>TEXT(Table13[[#This Row],[Order Date]], "mmmm yyyy")</f>
        <v>March 2015</v>
      </c>
      <c r="S1179" s="2">
        <v>42083</v>
      </c>
      <c r="T1179" s="1" t="s">
        <v>41</v>
      </c>
      <c r="U1179" s="1">
        <f>Table13[[#This Row],[Ship Date]]-Table13[[#This Row],[Order Date]]</f>
        <v>2</v>
      </c>
      <c r="V1179" s="1" t="str">
        <f>IF(Table13[[#This Row],[Days to Ship]]&lt;=1, "Fast", IF(Table13[[#This Row],[Days to Ship]]&lt;=3, "Meduim", "High"))</f>
        <v>Meduim</v>
      </c>
      <c r="W1179" s="1">
        <v>48310</v>
      </c>
      <c r="X1179" s="1" t="s">
        <v>32</v>
      </c>
      <c r="Y1179" s="1" t="s">
        <v>772</v>
      </c>
      <c r="Z1179" s="1" t="s">
        <v>215</v>
      </c>
      <c r="AA1179" s="1" t="s">
        <v>2244</v>
      </c>
      <c r="AB1179" s="1" t="s">
        <v>58</v>
      </c>
      <c r="AC1179" s="1" t="s">
        <v>83</v>
      </c>
      <c r="AD1179" s="1" t="s">
        <v>42</v>
      </c>
      <c r="AE1179" s="1" t="s">
        <v>53</v>
      </c>
      <c r="AF1179" s="1"/>
      <c r="AK1179" s="1"/>
    </row>
    <row r="1180" spans="1:37" x14ac:dyDescent="0.35">
      <c r="A1180" s="1">
        <v>2131</v>
      </c>
      <c r="B1180" s="1" t="str">
        <f>VLOOKUP(Table13[[#This Row],[Customer ID]],'Customer Lookup'!A:B,2,)</f>
        <v>Mary Hewitt</v>
      </c>
      <c r="C1180" s="1">
        <v>90079</v>
      </c>
      <c r="D1180" s="1" t="str">
        <f>_xlfn.XLOOKUP(Table13[[#This Row],[Product Sub-Category]],'Product Lookup'!A:A,'Product Lookup'!B:B)</f>
        <v>Bookcases</v>
      </c>
      <c r="E1180" s="1">
        <v>2</v>
      </c>
      <c r="F1180" s="4">
        <v>150.97999999999999</v>
      </c>
      <c r="G1180" s="4">
        <f>Table13[[#This Row],[Unit Price]]*Table13[[#This Row],[Quantity ordered]]</f>
        <v>301.95999999999998</v>
      </c>
      <c r="H1180" s="1">
        <v>0.1</v>
      </c>
      <c r="I1180" s="5">
        <v>0.1</v>
      </c>
      <c r="J11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80" s="6">
        <f>Table13[[#This Row],[Total Price(Before Discount)]]*Table13[[#This Row],[Discount]]</f>
        <v>30.195999999999998</v>
      </c>
      <c r="L1180" s="6">
        <f>Table13[[#This Row],[Total Price(Before Discount)]]-Table13[[#This Row],[Discount Amount]]</f>
        <v>271.76400000000001</v>
      </c>
      <c r="M1180" s="6" t="str">
        <f>IF(Table13[[#This Row],[Total Price(After Discount)]]&gt;=5000, "High Order", "Low order")</f>
        <v>Low order</v>
      </c>
      <c r="N1180" s="2">
        <v>42007</v>
      </c>
      <c r="O1180" s="2" t="str">
        <f>TEXT(Table13[[#This Row],[Order Date]],"dddd")</f>
        <v>Saturday</v>
      </c>
      <c r="P1180" s="2" t="str">
        <f>TEXT(Table13[[#This Row],[Order Date]],"mmmm")</f>
        <v>January</v>
      </c>
      <c r="Q1180" s="2" t="str">
        <f>TEXT(Table13[[#This Row],[Order Date]],"yyyy")</f>
        <v>2015</v>
      </c>
      <c r="R1180" s="2" t="str">
        <f>TEXT(Table13[[#This Row],[Order Date]], "mmmm yyyy")</f>
        <v>January 2015</v>
      </c>
      <c r="S1180" s="2">
        <v>42008</v>
      </c>
      <c r="T1180" s="1" t="s">
        <v>21</v>
      </c>
      <c r="U1180" s="1">
        <f>Table13[[#This Row],[Ship Date]]-Table13[[#This Row],[Order Date]]</f>
        <v>1</v>
      </c>
      <c r="V1180" s="1" t="str">
        <f>IF(Table13[[#This Row],[Days to Ship]]&lt;=1, "Fast", IF(Table13[[#This Row],[Days to Ship]]&lt;=3, "Meduim", "High"))</f>
        <v>Fast</v>
      </c>
      <c r="W1180" s="1">
        <v>64118</v>
      </c>
      <c r="X1180" s="1" t="s">
        <v>22</v>
      </c>
      <c r="Y1180" s="1" t="s">
        <v>773</v>
      </c>
      <c r="Z1180" s="1" t="s">
        <v>306</v>
      </c>
      <c r="AA1180" s="1" t="s">
        <v>2244</v>
      </c>
      <c r="AB1180" s="1" t="s">
        <v>34</v>
      </c>
      <c r="AC1180" s="1" t="s">
        <v>151</v>
      </c>
      <c r="AD1180" s="1" t="s">
        <v>42</v>
      </c>
      <c r="AE1180" s="1" t="s">
        <v>108</v>
      </c>
      <c r="AF1180" s="1"/>
      <c r="AK1180" s="1"/>
    </row>
    <row r="1181" spans="1:37" x14ac:dyDescent="0.35">
      <c r="A1181" s="1">
        <v>2132</v>
      </c>
      <c r="B1181" s="1" t="str">
        <f>VLOOKUP(Table13[[#This Row],[Customer ID]],'Customer Lookup'!A:B,2,)</f>
        <v>Philip Hawkins</v>
      </c>
      <c r="C1181" s="1">
        <v>90078</v>
      </c>
      <c r="D1181" s="1" t="str">
        <f>_xlfn.XLOOKUP(Table13[[#This Row],[Product Sub-Category]],'Product Lookup'!A:A,'Product Lookup'!B:B)</f>
        <v>Computer Peripherals</v>
      </c>
      <c r="E1181" s="1">
        <v>11</v>
      </c>
      <c r="F1181" s="4">
        <v>30.42</v>
      </c>
      <c r="G1181" s="4">
        <f>Table13[[#This Row],[Unit Price]]*Table13[[#This Row],[Quantity ordered]]</f>
        <v>334.62</v>
      </c>
      <c r="H1181" s="1">
        <v>0.05</v>
      </c>
      <c r="I1181" s="5">
        <v>0.05</v>
      </c>
      <c r="J11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1" s="6">
        <f>Table13[[#This Row],[Total Price(Before Discount)]]*Table13[[#This Row],[Discount]]</f>
        <v>16.731000000000002</v>
      </c>
      <c r="L1181" s="6">
        <f>Table13[[#This Row],[Total Price(Before Discount)]]-Table13[[#This Row],[Discount Amount]]</f>
        <v>317.88900000000001</v>
      </c>
      <c r="M1181" s="6" t="str">
        <f>IF(Table13[[#This Row],[Total Price(After Discount)]]&gt;=5000, "High Order", "Low order")</f>
        <v>Low order</v>
      </c>
      <c r="N1181" s="2">
        <v>42014</v>
      </c>
      <c r="O1181" s="2" t="str">
        <f>TEXT(Table13[[#This Row],[Order Date]],"dddd")</f>
        <v>Saturday</v>
      </c>
      <c r="P1181" s="2" t="str">
        <f>TEXT(Table13[[#This Row],[Order Date]],"mmmm")</f>
        <v>January</v>
      </c>
      <c r="Q1181" s="2" t="str">
        <f>TEXT(Table13[[#This Row],[Order Date]],"yyyy")</f>
        <v>2015</v>
      </c>
      <c r="R1181" s="2" t="str">
        <f>TEXT(Table13[[#This Row],[Order Date]], "mmmm yyyy")</f>
        <v>January 2015</v>
      </c>
      <c r="S1181" s="2">
        <v>42018</v>
      </c>
      <c r="T1181" s="1" t="s">
        <v>98</v>
      </c>
      <c r="U1181" s="1">
        <f>Table13[[#This Row],[Ship Date]]-Table13[[#This Row],[Order Date]]</f>
        <v>4</v>
      </c>
      <c r="V1181" s="1" t="str">
        <f>IF(Table13[[#This Row],[Days to Ship]]&lt;=1, "Fast", IF(Table13[[#This Row],[Days to Ship]]&lt;=3, "Meduim", "High"))</f>
        <v>High</v>
      </c>
      <c r="W1181" s="1">
        <v>63042</v>
      </c>
      <c r="X1181" s="1" t="s">
        <v>22</v>
      </c>
      <c r="Y1181" s="1" t="s">
        <v>774</v>
      </c>
      <c r="Z1181" s="1" t="s">
        <v>306</v>
      </c>
      <c r="AA1181" s="1" t="s">
        <v>1097</v>
      </c>
      <c r="AB1181" s="1" t="s">
        <v>73</v>
      </c>
      <c r="AC1181" s="1" t="s">
        <v>144</v>
      </c>
      <c r="AD1181" s="1" t="s">
        <v>42</v>
      </c>
      <c r="AE1181" s="1" t="s">
        <v>53</v>
      </c>
      <c r="AF1181" s="1"/>
      <c r="AK1181" s="1"/>
    </row>
    <row r="1182" spans="1:37" x14ac:dyDescent="0.35">
      <c r="A1182" s="1">
        <v>2135</v>
      </c>
      <c r="B1182" s="1" t="str">
        <f>VLOOKUP(Table13[[#This Row],[Customer ID]],'Customer Lookup'!A:B,2,)</f>
        <v>Melvin Kendall</v>
      </c>
      <c r="C1182" s="1">
        <v>91583</v>
      </c>
      <c r="D1182" s="1" t="str">
        <f>_xlfn.XLOOKUP(Table13[[#This Row],[Product Sub-Category]],'Product Lookup'!A:A,'Product Lookup'!B:B)</f>
        <v>Telephones</v>
      </c>
      <c r="E1182" s="1">
        <v>21</v>
      </c>
      <c r="F1182" s="4">
        <v>28.99</v>
      </c>
      <c r="G1182" s="4">
        <f>Table13[[#This Row],[Unit Price]]*Table13[[#This Row],[Quantity ordered]]</f>
        <v>608.79</v>
      </c>
      <c r="H1182" s="1">
        <v>0.05</v>
      </c>
      <c r="I1182" s="5">
        <v>0.05</v>
      </c>
      <c r="J11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2" s="6">
        <f>Table13[[#This Row],[Total Price(Before Discount)]]*Table13[[#This Row],[Discount]]</f>
        <v>30.439499999999999</v>
      </c>
      <c r="L1182" s="6">
        <f>Table13[[#This Row],[Total Price(Before Discount)]]-Table13[[#This Row],[Discount Amount]]</f>
        <v>578.35050000000001</v>
      </c>
      <c r="M1182" s="6" t="str">
        <f>IF(Table13[[#This Row],[Total Price(After Discount)]]&gt;=5000, "High Order", "Low order")</f>
        <v>Low order</v>
      </c>
      <c r="N1182" s="2">
        <v>42041</v>
      </c>
      <c r="O1182" s="2" t="str">
        <f>TEXT(Table13[[#This Row],[Order Date]],"dddd")</f>
        <v>Friday</v>
      </c>
      <c r="P1182" s="2" t="str">
        <f>TEXT(Table13[[#This Row],[Order Date]],"mmmm")</f>
        <v>February</v>
      </c>
      <c r="Q1182" s="2" t="str">
        <f>TEXT(Table13[[#This Row],[Order Date]],"yyyy")</f>
        <v>2015</v>
      </c>
      <c r="R1182" s="2" t="str">
        <f>TEXT(Table13[[#This Row],[Order Date]], "mmmm yyyy")</f>
        <v>February 2015</v>
      </c>
      <c r="S1182" s="2">
        <v>42042</v>
      </c>
      <c r="T1182" s="1" t="s">
        <v>21</v>
      </c>
      <c r="U1182" s="1">
        <f>Table13[[#This Row],[Ship Date]]-Table13[[#This Row],[Order Date]]</f>
        <v>1</v>
      </c>
      <c r="V1182" s="1" t="str">
        <f>IF(Table13[[#This Row],[Days to Ship]]&lt;=1, "Fast", IF(Table13[[#This Row],[Days to Ship]]&lt;=3, "Meduim", "High"))</f>
        <v>Fast</v>
      </c>
      <c r="W1182" s="1">
        <v>88101</v>
      </c>
      <c r="X1182" s="1" t="s">
        <v>32</v>
      </c>
      <c r="Y1182" s="1" t="s">
        <v>775</v>
      </c>
      <c r="Z1182" s="1" t="s">
        <v>244</v>
      </c>
      <c r="AA1182" s="1" t="s">
        <v>2245</v>
      </c>
      <c r="AB1182" s="1" t="s">
        <v>73</v>
      </c>
      <c r="AC1182" s="1" t="s">
        <v>2234</v>
      </c>
      <c r="AD1182" s="1" t="s">
        <v>42</v>
      </c>
      <c r="AE1182" s="1" t="s">
        <v>75</v>
      </c>
      <c r="AF1182" s="1"/>
      <c r="AK1182" s="1"/>
    </row>
    <row r="1183" spans="1:37" x14ac:dyDescent="0.35">
      <c r="A1183" s="1">
        <v>2137</v>
      </c>
      <c r="B1183" s="1" t="str">
        <f>VLOOKUP(Table13[[#This Row],[Customer ID]],'Customer Lookup'!A:B,2,)</f>
        <v>Crystal Crabtree</v>
      </c>
      <c r="C1183" s="1">
        <v>86002</v>
      </c>
      <c r="D1183" s="1" t="str">
        <f>_xlfn.XLOOKUP(Table13[[#This Row],[Product Sub-Category]],'Product Lookup'!A:A,'Product Lookup'!B:B)</f>
        <v>Paper</v>
      </c>
      <c r="E1183" s="1">
        <v>9</v>
      </c>
      <c r="F1183" s="4">
        <v>6.98</v>
      </c>
      <c r="G1183" s="4">
        <f>Table13[[#This Row],[Unit Price]]*Table13[[#This Row],[Quantity ordered]]</f>
        <v>62.820000000000007</v>
      </c>
      <c r="H1183" s="1">
        <v>0.05</v>
      </c>
      <c r="I1183" s="5">
        <v>0.05</v>
      </c>
      <c r="J11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3" s="6">
        <f>Table13[[#This Row],[Total Price(Before Discount)]]*Table13[[#This Row],[Discount]]</f>
        <v>3.1410000000000005</v>
      </c>
      <c r="L1183" s="6">
        <f>Table13[[#This Row],[Total Price(Before Discount)]]-Table13[[#This Row],[Discount Amount]]</f>
        <v>59.679000000000009</v>
      </c>
      <c r="M1183" s="6" t="str">
        <f>IF(Table13[[#This Row],[Total Price(After Discount)]]&gt;=5000, "High Order", "Low order")</f>
        <v>Low order</v>
      </c>
      <c r="N1183" s="2">
        <v>42035</v>
      </c>
      <c r="O1183" s="2" t="str">
        <f>TEXT(Table13[[#This Row],[Order Date]],"dddd")</f>
        <v>Saturday</v>
      </c>
      <c r="P1183" s="2" t="str">
        <f>TEXT(Table13[[#This Row],[Order Date]],"mmmm")</f>
        <v>January</v>
      </c>
      <c r="Q1183" s="2" t="str">
        <f>TEXT(Table13[[#This Row],[Order Date]],"yyyy")</f>
        <v>2015</v>
      </c>
      <c r="R1183" s="2" t="str">
        <f>TEXT(Table13[[#This Row],[Order Date]], "mmmm yyyy")</f>
        <v>January 2015</v>
      </c>
      <c r="S1183" s="2">
        <v>42037</v>
      </c>
      <c r="T1183" s="1" t="s">
        <v>31</v>
      </c>
      <c r="U1183" s="1">
        <f>Table13[[#This Row],[Ship Date]]-Table13[[#This Row],[Order Date]]</f>
        <v>2</v>
      </c>
      <c r="V1183" s="1" t="str">
        <f>IF(Table13[[#This Row],[Days to Ship]]&lt;=1, "Fast", IF(Table13[[#This Row],[Days to Ship]]&lt;=3, "Meduim", "High"))</f>
        <v>Meduim</v>
      </c>
      <c r="W1183" s="1">
        <v>33407</v>
      </c>
      <c r="X1183" s="1" t="s">
        <v>32</v>
      </c>
      <c r="Y1183" s="1" t="s">
        <v>776</v>
      </c>
      <c r="Z1183" s="1" t="s">
        <v>242</v>
      </c>
      <c r="AA1183" s="1" t="s">
        <v>2244</v>
      </c>
      <c r="AB1183" s="1" t="s">
        <v>58</v>
      </c>
      <c r="AC1183" s="1" t="s">
        <v>83</v>
      </c>
      <c r="AD1183" s="1" t="s">
        <v>81</v>
      </c>
      <c r="AE1183" s="1" t="s">
        <v>26</v>
      </c>
      <c r="AF1183" s="1"/>
      <c r="AK1183" s="1"/>
    </row>
    <row r="1184" spans="1:37" x14ac:dyDescent="0.35">
      <c r="A1184" s="1">
        <v>2139</v>
      </c>
      <c r="B1184" s="1" t="str">
        <f>VLOOKUP(Table13[[#This Row],[Customer ID]],'Customer Lookup'!A:B,2,)</f>
        <v>Jon Kendall</v>
      </c>
      <c r="C1184" s="1">
        <v>86003</v>
      </c>
      <c r="D1184" s="1" t="str">
        <f>_xlfn.XLOOKUP(Table13[[#This Row],[Product Sub-Category]],'Product Lookup'!A:A,'Product Lookup'!B:B)</f>
        <v>Office Machines</v>
      </c>
      <c r="E1184" s="1">
        <v>2</v>
      </c>
      <c r="F1184" s="4">
        <v>2550.14</v>
      </c>
      <c r="G1184" s="4">
        <f>Table13[[#This Row],[Unit Price]]*Table13[[#This Row],[Quantity ordered]]</f>
        <v>5100.28</v>
      </c>
      <c r="H1184" s="1">
        <v>0.15</v>
      </c>
      <c r="I1184" s="5">
        <v>0.15</v>
      </c>
      <c r="J11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184" s="6">
        <f>Table13[[#This Row],[Total Price(Before Discount)]]*Table13[[#This Row],[Discount]]</f>
        <v>765.04199999999992</v>
      </c>
      <c r="L1184" s="6">
        <f>Table13[[#This Row],[Total Price(Before Discount)]]-Table13[[#This Row],[Discount Amount]]</f>
        <v>4335.2379999999994</v>
      </c>
      <c r="M1184" s="6" t="str">
        <f>IF(Table13[[#This Row],[Total Price(After Discount)]]&gt;=5000, "High Order", "Low order")</f>
        <v>Low order</v>
      </c>
      <c r="N1184" s="2">
        <v>42110</v>
      </c>
      <c r="O1184" s="2" t="str">
        <f>TEXT(Table13[[#This Row],[Order Date]],"dddd")</f>
        <v>Thursday</v>
      </c>
      <c r="P1184" s="2" t="str">
        <f>TEXT(Table13[[#This Row],[Order Date]],"mmmm")</f>
        <v>April</v>
      </c>
      <c r="Q1184" s="2" t="str">
        <f>TEXT(Table13[[#This Row],[Order Date]],"yyyy")</f>
        <v>2015</v>
      </c>
      <c r="R1184" s="2" t="str">
        <f>TEXT(Table13[[#This Row],[Order Date]], "mmmm yyyy")</f>
        <v>April 2015</v>
      </c>
      <c r="S1184" s="2">
        <v>42111</v>
      </c>
      <c r="T1184" s="1" t="s">
        <v>41</v>
      </c>
      <c r="U1184" s="1">
        <f>Table13[[#This Row],[Ship Date]]-Table13[[#This Row],[Order Date]]</f>
        <v>1</v>
      </c>
      <c r="V1184" s="1" t="str">
        <f>IF(Table13[[#This Row],[Days to Ship]]&lt;=1, "Fast", IF(Table13[[#This Row],[Days to Ship]]&lt;=3, "Meduim", "High"))</f>
        <v>Fast</v>
      </c>
      <c r="W1184" s="1">
        <v>53094</v>
      </c>
      <c r="X1184" s="1" t="s">
        <v>22</v>
      </c>
      <c r="Y1184" s="1" t="s">
        <v>286</v>
      </c>
      <c r="Z1184" s="1" t="s">
        <v>718</v>
      </c>
      <c r="AA1184" s="1" t="s">
        <v>1097</v>
      </c>
      <c r="AB1184" s="1" t="s">
        <v>73</v>
      </c>
      <c r="AC1184" s="1" t="s">
        <v>74</v>
      </c>
      <c r="AD1184" s="1" t="s">
        <v>81</v>
      </c>
      <c r="AE1184" s="1" t="s">
        <v>36</v>
      </c>
      <c r="AF1184" s="1"/>
      <c r="AK1184" s="1"/>
    </row>
    <row r="1185" spans="1:37" x14ac:dyDescent="0.35">
      <c r="A1185" s="1">
        <v>2141</v>
      </c>
      <c r="B1185" s="1" t="str">
        <f>VLOOKUP(Table13[[#This Row],[Customer ID]],'Customer Lookup'!A:B,2,)</f>
        <v>Molly Webster</v>
      </c>
      <c r="C1185" s="1">
        <v>87570</v>
      </c>
      <c r="D1185" s="1" t="str">
        <f>_xlfn.XLOOKUP(Table13[[#This Row],[Product Sub-Category]],'Product Lookup'!A:A,'Product Lookup'!B:B)</f>
        <v>Binders</v>
      </c>
      <c r="E1185" s="1">
        <v>3</v>
      </c>
      <c r="F1185" s="4">
        <v>5.44</v>
      </c>
      <c r="G1185" s="4">
        <f>Table13[[#This Row],[Unit Price]]*Table13[[#This Row],[Quantity ordered]]</f>
        <v>16.32</v>
      </c>
      <c r="H1185" s="1">
        <v>0.05</v>
      </c>
      <c r="I1185" s="5">
        <v>0.05</v>
      </c>
      <c r="J11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5" s="6">
        <f>Table13[[#This Row],[Total Price(Before Discount)]]*Table13[[#This Row],[Discount]]</f>
        <v>0.81600000000000006</v>
      </c>
      <c r="L1185" s="6">
        <f>Table13[[#This Row],[Total Price(Before Discount)]]-Table13[[#This Row],[Discount Amount]]</f>
        <v>15.504</v>
      </c>
      <c r="M1185" s="6" t="str">
        <f>IF(Table13[[#This Row],[Total Price(After Discount)]]&gt;=5000, "High Order", "Low order")</f>
        <v>Low order</v>
      </c>
      <c r="N1185" s="2">
        <v>42053</v>
      </c>
      <c r="O1185" s="2" t="str">
        <f>TEXT(Table13[[#This Row],[Order Date]],"dddd")</f>
        <v>Wednesday</v>
      </c>
      <c r="P1185" s="2" t="str">
        <f>TEXT(Table13[[#This Row],[Order Date]],"mmmm")</f>
        <v>February</v>
      </c>
      <c r="Q1185" s="2" t="str">
        <f>TEXT(Table13[[#This Row],[Order Date]],"yyyy")</f>
        <v>2015</v>
      </c>
      <c r="R1185" s="2" t="str">
        <f>TEXT(Table13[[#This Row],[Order Date]], "mmmm yyyy")</f>
        <v>February 2015</v>
      </c>
      <c r="S1185" s="2">
        <v>42054</v>
      </c>
      <c r="T1185" s="1" t="s">
        <v>21</v>
      </c>
      <c r="U1185" s="1">
        <f>Table13[[#This Row],[Ship Date]]-Table13[[#This Row],[Order Date]]</f>
        <v>1</v>
      </c>
      <c r="V1185" s="1" t="str">
        <f>IF(Table13[[#This Row],[Days to Ship]]&lt;=1, "Fast", IF(Table13[[#This Row],[Days to Ship]]&lt;=3, "Meduim", "High"))</f>
        <v>Fast</v>
      </c>
      <c r="W1185" s="1">
        <v>81301</v>
      </c>
      <c r="X1185" s="1" t="s">
        <v>32</v>
      </c>
      <c r="Y1185" s="1" t="s">
        <v>744</v>
      </c>
      <c r="Z1185" s="1" t="s">
        <v>194</v>
      </c>
      <c r="AA1185" s="1" t="s">
        <v>1097</v>
      </c>
      <c r="AB1185" s="1" t="s">
        <v>58</v>
      </c>
      <c r="AC1185" s="1" t="s">
        <v>2236</v>
      </c>
      <c r="AD1185" s="1" t="s">
        <v>42</v>
      </c>
      <c r="AE1185" s="1" t="s">
        <v>53</v>
      </c>
      <c r="AF1185" s="1"/>
      <c r="AK1185" s="1"/>
    </row>
    <row r="1186" spans="1:37" x14ac:dyDescent="0.35">
      <c r="A1186" s="1">
        <v>2141</v>
      </c>
      <c r="B1186" s="1" t="str">
        <f>VLOOKUP(Table13[[#This Row],[Customer ID]],'Customer Lookup'!A:B,2,)</f>
        <v>Molly Webster</v>
      </c>
      <c r="C1186" s="1">
        <v>87570</v>
      </c>
      <c r="D1186" s="1" t="str">
        <f>_xlfn.XLOOKUP(Table13[[#This Row],[Product Sub-Category]],'Product Lookup'!A:A,'Product Lookup'!B:B)</f>
        <v>Copiers</v>
      </c>
      <c r="E1186" s="1">
        <v>18</v>
      </c>
      <c r="F1186" s="4">
        <v>549.99</v>
      </c>
      <c r="G1186" s="4">
        <f>Table13[[#This Row],[Unit Price]]*Table13[[#This Row],[Quantity ordered]]</f>
        <v>9899.82</v>
      </c>
      <c r="H1186" s="1">
        <v>0.1</v>
      </c>
      <c r="I1186" s="5">
        <v>0.1</v>
      </c>
      <c r="J11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86" s="6">
        <f>Table13[[#This Row],[Total Price(Before Discount)]]*Table13[[#This Row],[Discount]]</f>
        <v>989.98199999999997</v>
      </c>
      <c r="L1186" s="6">
        <f>Table13[[#This Row],[Total Price(Before Discount)]]-Table13[[#This Row],[Discount Amount]]</f>
        <v>8909.8379999999997</v>
      </c>
      <c r="M1186" s="6" t="str">
        <f>IF(Table13[[#This Row],[Total Price(After Discount)]]&gt;=5000, "High Order", "Low order")</f>
        <v>High Order</v>
      </c>
      <c r="N1186" s="2">
        <v>42053</v>
      </c>
      <c r="O1186" s="2" t="str">
        <f>TEXT(Table13[[#This Row],[Order Date]],"dddd")</f>
        <v>Wednesday</v>
      </c>
      <c r="P1186" s="2" t="str">
        <f>TEXT(Table13[[#This Row],[Order Date]],"mmmm")</f>
        <v>February</v>
      </c>
      <c r="Q1186" s="2" t="str">
        <f>TEXT(Table13[[#This Row],[Order Date]],"yyyy")</f>
        <v>2015</v>
      </c>
      <c r="R1186" s="2" t="str">
        <f>TEXT(Table13[[#This Row],[Order Date]], "mmmm yyyy")</f>
        <v>February 2015</v>
      </c>
      <c r="S1186" s="2">
        <v>42055</v>
      </c>
      <c r="T1186" s="1" t="s">
        <v>21</v>
      </c>
      <c r="U1186" s="1">
        <f>Table13[[#This Row],[Ship Date]]-Table13[[#This Row],[Order Date]]</f>
        <v>2</v>
      </c>
      <c r="V1186" s="1" t="str">
        <f>IF(Table13[[#This Row],[Days to Ship]]&lt;=1, "Fast", IF(Table13[[#This Row],[Days to Ship]]&lt;=3, "Meduim", "High"))</f>
        <v>Meduim</v>
      </c>
      <c r="W1186" s="1">
        <v>81301</v>
      </c>
      <c r="X1186" s="1" t="s">
        <v>22</v>
      </c>
      <c r="Y1186" s="1" t="s">
        <v>744</v>
      </c>
      <c r="Z1186" s="1" t="s">
        <v>194</v>
      </c>
      <c r="AA1186" s="1" t="s">
        <v>1097</v>
      </c>
      <c r="AB1186" s="1" t="s">
        <v>73</v>
      </c>
      <c r="AC1186" s="1" t="s">
        <v>2241</v>
      </c>
      <c r="AD1186" s="1" t="s">
        <v>42</v>
      </c>
      <c r="AE1186" s="1" t="s">
        <v>36</v>
      </c>
      <c r="AF1186" s="1"/>
      <c r="AK1186" s="1"/>
    </row>
    <row r="1187" spans="1:37" x14ac:dyDescent="0.35">
      <c r="A1187" s="1">
        <v>2141</v>
      </c>
      <c r="B1187" s="1" t="str">
        <f>VLOOKUP(Table13[[#This Row],[Customer ID]],'Customer Lookup'!A:B,2,)</f>
        <v>Molly Webster</v>
      </c>
      <c r="C1187" s="1">
        <v>87570</v>
      </c>
      <c r="D1187" s="1" t="str">
        <f>_xlfn.XLOOKUP(Table13[[#This Row],[Product Sub-Category]],'Product Lookup'!A:A,'Product Lookup'!B:B)</f>
        <v>Pens</v>
      </c>
      <c r="E1187" s="1">
        <v>7</v>
      </c>
      <c r="F1187" s="4">
        <v>22.01</v>
      </c>
      <c r="G1187" s="4">
        <f>Table13[[#This Row],[Unit Price]]*Table13[[#This Row],[Quantity ordered]]</f>
        <v>154.07000000000002</v>
      </c>
      <c r="H1187" s="1">
        <v>0.05</v>
      </c>
      <c r="I1187" s="5">
        <v>0.05</v>
      </c>
      <c r="J11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7" s="6">
        <f>Table13[[#This Row],[Total Price(Before Discount)]]*Table13[[#This Row],[Discount]]</f>
        <v>7.7035000000000018</v>
      </c>
      <c r="L1187" s="6">
        <f>Table13[[#This Row],[Total Price(Before Discount)]]-Table13[[#This Row],[Discount Amount]]</f>
        <v>146.36650000000003</v>
      </c>
      <c r="M1187" s="6" t="str">
        <f>IF(Table13[[#This Row],[Total Price(After Discount)]]&gt;=5000, "High Order", "Low order")</f>
        <v>Low order</v>
      </c>
      <c r="N1187" s="2">
        <v>42053</v>
      </c>
      <c r="O1187" s="2" t="str">
        <f>TEXT(Table13[[#This Row],[Order Date]],"dddd")</f>
        <v>Wednesday</v>
      </c>
      <c r="P1187" s="2" t="str">
        <f>TEXT(Table13[[#This Row],[Order Date]],"mmmm")</f>
        <v>February</v>
      </c>
      <c r="Q1187" s="2" t="str">
        <f>TEXT(Table13[[#This Row],[Order Date]],"yyyy")</f>
        <v>2015</v>
      </c>
      <c r="R1187" s="2" t="str">
        <f>TEXT(Table13[[#This Row],[Order Date]], "mmmm yyyy")</f>
        <v>February 2015</v>
      </c>
      <c r="S1187" s="2">
        <v>42054</v>
      </c>
      <c r="T1187" s="1" t="s">
        <v>21</v>
      </c>
      <c r="U1187" s="1">
        <f>Table13[[#This Row],[Ship Date]]-Table13[[#This Row],[Order Date]]</f>
        <v>1</v>
      </c>
      <c r="V1187" s="1" t="str">
        <f>IF(Table13[[#This Row],[Days to Ship]]&lt;=1, "Fast", IF(Table13[[#This Row],[Days to Ship]]&lt;=3, "Meduim", "High"))</f>
        <v>Fast</v>
      </c>
      <c r="W1187" s="1">
        <v>81301</v>
      </c>
      <c r="X1187" s="1" t="s">
        <v>22</v>
      </c>
      <c r="Y1187" s="1" t="s">
        <v>744</v>
      </c>
      <c r="Z1187" s="1" t="s">
        <v>194</v>
      </c>
      <c r="AA1187" s="1" t="s">
        <v>1097</v>
      </c>
      <c r="AB1187" s="1" t="s">
        <v>58</v>
      </c>
      <c r="AC1187" s="1" t="s">
        <v>25</v>
      </c>
      <c r="AD1187" s="1" t="s">
        <v>42</v>
      </c>
      <c r="AE1187" s="1" t="s">
        <v>44</v>
      </c>
      <c r="AF1187" s="1"/>
      <c r="AK1187" s="1"/>
    </row>
    <row r="1188" spans="1:37" x14ac:dyDescent="0.35">
      <c r="A1188" s="1">
        <v>2141</v>
      </c>
      <c r="B1188" s="1" t="str">
        <f>VLOOKUP(Table13[[#This Row],[Customer ID]],'Customer Lookup'!A:B,2,)</f>
        <v>Molly Webster</v>
      </c>
      <c r="C1188" s="1">
        <v>87570</v>
      </c>
      <c r="D1188" s="1" t="str">
        <f>_xlfn.XLOOKUP(Table13[[#This Row],[Product Sub-Category]],'Product Lookup'!A:A,'Product Lookup'!B:B)</f>
        <v>Storage</v>
      </c>
      <c r="E1188" s="1">
        <v>7</v>
      </c>
      <c r="F1188" s="4">
        <v>34.76</v>
      </c>
      <c r="G1188" s="4">
        <f>Table13[[#This Row],[Unit Price]]*Table13[[#This Row],[Quantity ordered]]</f>
        <v>243.32</v>
      </c>
      <c r="H1188" s="1">
        <v>0.05</v>
      </c>
      <c r="I1188" s="5">
        <v>0.05</v>
      </c>
      <c r="J11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8" s="6">
        <f>Table13[[#This Row],[Total Price(Before Discount)]]*Table13[[#This Row],[Discount]]</f>
        <v>12.166</v>
      </c>
      <c r="L1188" s="6">
        <f>Table13[[#This Row],[Total Price(Before Discount)]]-Table13[[#This Row],[Discount Amount]]</f>
        <v>231.154</v>
      </c>
      <c r="M1188" s="6" t="str">
        <f>IF(Table13[[#This Row],[Total Price(After Discount)]]&gt;=5000, "High Order", "Low order")</f>
        <v>Low order</v>
      </c>
      <c r="N1188" s="2">
        <v>42053</v>
      </c>
      <c r="O1188" s="2" t="str">
        <f>TEXT(Table13[[#This Row],[Order Date]],"dddd")</f>
        <v>Wednesday</v>
      </c>
      <c r="P1188" s="2" t="str">
        <f>TEXT(Table13[[#This Row],[Order Date]],"mmmm")</f>
        <v>February</v>
      </c>
      <c r="Q1188" s="2" t="str">
        <f>TEXT(Table13[[#This Row],[Order Date]],"yyyy")</f>
        <v>2015</v>
      </c>
      <c r="R1188" s="2" t="str">
        <f>TEXT(Table13[[#This Row],[Order Date]], "mmmm yyyy")</f>
        <v>February 2015</v>
      </c>
      <c r="S1188" s="2">
        <v>42055</v>
      </c>
      <c r="T1188" s="1" t="s">
        <v>21</v>
      </c>
      <c r="U1188" s="1">
        <f>Table13[[#This Row],[Ship Date]]-Table13[[#This Row],[Order Date]]</f>
        <v>2</v>
      </c>
      <c r="V1188" s="1" t="str">
        <f>IF(Table13[[#This Row],[Days to Ship]]&lt;=1, "Fast", IF(Table13[[#This Row],[Days to Ship]]&lt;=3, "Meduim", "High"))</f>
        <v>Meduim</v>
      </c>
      <c r="W1188" s="1">
        <v>81301</v>
      </c>
      <c r="X1188" s="1" t="s">
        <v>32</v>
      </c>
      <c r="Y1188" s="1" t="s">
        <v>744</v>
      </c>
      <c r="Z1188" s="1" t="s">
        <v>194</v>
      </c>
      <c r="AA1188" s="1" t="s">
        <v>2245</v>
      </c>
      <c r="AB1188" s="1" t="s">
        <v>58</v>
      </c>
      <c r="AC1188" s="1" t="s">
        <v>119</v>
      </c>
      <c r="AD1188" s="1" t="s">
        <v>42</v>
      </c>
      <c r="AE1188" s="1" t="s">
        <v>53</v>
      </c>
      <c r="AF1188" s="1"/>
      <c r="AK1188" s="1"/>
    </row>
    <row r="1189" spans="1:37" x14ac:dyDescent="0.35">
      <c r="A1189" s="1">
        <v>2143</v>
      </c>
      <c r="B1189" s="1" t="str">
        <f>VLOOKUP(Table13[[#This Row],[Customer ID]],'Customer Lookup'!A:B,2,)</f>
        <v>Lester Sawyer</v>
      </c>
      <c r="C1189" s="1">
        <v>87569</v>
      </c>
      <c r="D1189" s="1" t="str">
        <f>_xlfn.XLOOKUP(Table13[[#This Row],[Product Sub-Category]],'Product Lookup'!A:A,'Product Lookup'!B:B)</f>
        <v>Storage</v>
      </c>
      <c r="E1189" s="1">
        <v>12</v>
      </c>
      <c r="F1189" s="4">
        <v>17.149999999999999</v>
      </c>
      <c r="G1189" s="4">
        <f>Table13[[#This Row],[Unit Price]]*Table13[[#This Row],[Quantity ordered]]</f>
        <v>205.79999999999998</v>
      </c>
      <c r="H1189" s="1">
        <v>0.05</v>
      </c>
      <c r="I1189" s="5">
        <v>0.05</v>
      </c>
      <c r="J11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9" s="6">
        <f>Table13[[#This Row],[Total Price(Before Discount)]]*Table13[[#This Row],[Discount]]</f>
        <v>10.29</v>
      </c>
      <c r="L1189" s="6">
        <f>Table13[[#This Row],[Total Price(Before Discount)]]-Table13[[#This Row],[Discount Amount]]</f>
        <v>195.51</v>
      </c>
      <c r="M1189" s="6" t="str">
        <f>IF(Table13[[#This Row],[Total Price(After Discount)]]&gt;=5000, "High Order", "Low order")</f>
        <v>Low order</v>
      </c>
      <c r="N1189" s="2">
        <v>42168</v>
      </c>
      <c r="O1189" s="2" t="str">
        <f>TEXT(Table13[[#This Row],[Order Date]],"dddd")</f>
        <v>Saturday</v>
      </c>
      <c r="P1189" s="2" t="str">
        <f>TEXT(Table13[[#This Row],[Order Date]],"mmmm")</f>
        <v>June</v>
      </c>
      <c r="Q1189" s="2" t="str">
        <f>TEXT(Table13[[#This Row],[Order Date]],"yyyy")</f>
        <v>2015</v>
      </c>
      <c r="R1189" s="2" t="str">
        <f>TEXT(Table13[[#This Row],[Order Date]], "mmmm yyyy")</f>
        <v>June 2015</v>
      </c>
      <c r="S1189" s="2">
        <v>42171</v>
      </c>
      <c r="T1189" s="1" t="s">
        <v>21</v>
      </c>
      <c r="U1189" s="1">
        <f>Table13[[#This Row],[Ship Date]]-Table13[[#This Row],[Order Date]]</f>
        <v>3</v>
      </c>
      <c r="V1189" s="1" t="str">
        <f>IF(Table13[[#This Row],[Days to Ship]]&lt;=1, "Fast", IF(Table13[[#This Row],[Days to Ship]]&lt;=3, "Meduim", "High"))</f>
        <v>Meduim</v>
      </c>
      <c r="W1189" s="1">
        <v>20151</v>
      </c>
      <c r="X1189" s="1" t="s">
        <v>32</v>
      </c>
      <c r="Y1189" s="1" t="s">
        <v>777</v>
      </c>
      <c r="Z1189" s="1" t="s">
        <v>117</v>
      </c>
      <c r="AA1189" s="1" t="s">
        <v>2245</v>
      </c>
      <c r="AB1189" s="1" t="s">
        <v>58</v>
      </c>
      <c r="AC1189" s="1" t="s">
        <v>119</v>
      </c>
      <c r="AD1189" s="1" t="s">
        <v>42</v>
      </c>
      <c r="AE1189" s="1" t="s">
        <v>53</v>
      </c>
      <c r="AF1189" s="1"/>
      <c r="AK1189" s="1"/>
    </row>
    <row r="1190" spans="1:37" x14ac:dyDescent="0.35">
      <c r="A1190" s="1">
        <v>2145</v>
      </c>
      <c r="B1190" s="1" t="str">
        <f>VLOOKUP(Table13[[#This Row],[Customer ID]],'Customer Lookup'!A:B,2,)</f>
        <v>Kerry Hardy</v>
      </c>
      <c r="C1190" s="1">
        <v>87072</v>
      </c>
      <c r="D1190" s="1" t="str">
        <f>_xlfn.XLOOKUP(Table13[[#This Row],[Product Sub-Category]],'Product Lookup'!A:A,'Product Lookup'!B:B)</f>
        <v>Furnishings</v>
      </c>
      <c r="E1190" s="1">
        <v>11</v>
      </c>
      <c r="F1190" s="4">
        <v>20.28</v>
      </c>
      <c r="G1190" s="4">
        <f>Table13[[#This Row],[Unit Price]]*Table13[[#This Row],[Quantity ordered]]</f>
        <v>223.08</v>
      </c>
      <c r="H1190" s="1">
        <v>0.05</v>
      </c>
      <c r="I1190" s="5">
        <v>0.05</v>
      </c>
      <c r="J11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0" s="6">
        <f>Table13[[#This Row],[Total Price(Before Discount)]]*Table13[[#This Row],[Discount]]</f>
        <v>11.154000000000002</v>
      </c>
      <c r="L1190" s="6">
        <f>Table13[[#This Row],[Total Price(Before Discount)]]-Table13[[#This Row],[Discount Amount]]</f>
        <v>211.92600000000002</v>
      </c>
      <c r="M1190" s="6" t="str">
        <f>IF(Table13[[#This Row],[Total Price(After Discount)]]&gt;=5000, "High Order", "Low order")</f>
        <v>Low order</v>
      </c>
      <c r="N1190" s="2">
        <v>42045</v>
      </c>
      <c r="O1190" s="2" t="str">
        <f>TEXT(Table13[[#This Row],[Order Date]],"dddd")</f>
        <v>Tuesday</v>
      </c>
      <c r="P1190" s="2" t="str">
        <f>TEXT(Table13[[#This Row],[Order Date]],"mmmm")</f>
        <v>February</v>
      </c>
      <c r="Q1190" s="2" t="str">
        <f>TEXT(Table13[[#This Row],[Order Date]],"yyyy")</f>
        <v>2015</v>
      </c>
      <c r="R1190" s="2" t="str">
        <f>TEXT(Table13[[#This Row],[Order Date]], "mmmm yyyy")</f>
        <v>February 2015</v>
      </c>
      <c r="S1190" s="2">
        <v>42047</v>
      </c>
      <c r="T1190" s="1" t="s">
        <v>50</v>
      </c>
      <c r="U1190" s="1">
        <f>Table13[[#This Row],[Ship Date]]-Table13[[#This Row],[Order Date]]</f>
        <v>2</v>
      </c>
      <c r="V1190" s="1" t="str">
        <f>IF(Table13[[#This Row],[Days to Ship]]&lt;=1, "Fast", IF(Table13[[#This Row],[Days to Ship]]&lt;=3, "Meduim", "High"))</f>
        <v>Meduim</v>
      </c>
      <c r="W1190" s="1">
        <v>33311</v>
      </c>
      <c r="X1190" s="1" t="s">
        <v>32</v>
      </c>
      <c r="Y1190" s="1" t="s">
        <v>778</v>
      </c>
      <c r="Z1190" s="1" t="s">
        <v>242</v>
      </c>
      <c r="AA1190" s="1" t="s">
        <v>2245</v>
      </c>
      <c r="AB1190" s="1" t="s">
        <v>34</v>
      </c>
      <c r="AC1190" s="1" t="s">
        <v>52</v>
      </c>
      <c r="AD1190" s="1" t="s">
        <v>81</v>
      </c>
      <c r="AE1190" s="1" t="s">
        <v>53</v>
      </c>
      <c r="AF1190" s="1"/>
      <c r="AK1190" s="1"/>
    </row>
    <row r="1191" spans="1:37" x14ac:dyDescent="0.35">
      <c r="A1191" s="1">
        <v>2146</v>
      </c>
      <c r="B1191" s="1" t="str">
        <f>VLOOKUP(Table13[[#This Row],[Customer ID]],'Customer Lookup'!A:B,2,)</f>
        <v>Courtney Boyd</v>
      </c>
      <c r="C1191" s="1">
        <v>87071</v>
      </c>
      <c r="D1191" s="1" t="str">
        <f>_xlfn.XLOOKUP(Table13[[#This Row],[Product Sub-Category]],'Product Lookup'!A:A,'Product Lookup'!B:B)</f>
        <v>Storage</v>
      </c>
      <c r="E1191" s="1">
        <v>2</v>
      </c>
      <c r="F1191" s="4">
        <v>20.34</v>
      </c>
      <c r="G1191" s="4">
        <f>Table13[[#This Row],[Unit Price]]*Table13[[#This Row],[Quantity ordered]]</f>
        <v>40.68</v>
      </c>
      <c r="H1191" s="1">
        <v>0.05</v>
      </c>
      <c r="I1191" s="5">
        <v>0.05</v>
      </c>
      <c r="J11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1" s="6">
        <f>Table13[[#This Row],[Total Price(Before Discount)]]*Table13[[#This Row],[Discount]]</f>
        <v>2.0340000000000003</v>
      </c>
      <c r="L1191" s="6">
        <f>Table13[[#This Row],[Total Price(Before Discount)]]-Table13[[#This Row],[Discount Amount]]</f>
        <v>38.646000000000001</v>
      </c>
      <c r="M1191" s="6" t="str">
        <f>IF(Table13[[#This Row],[Total Price(After Discount)]]&gt;=5000, "High Order", "Low order")</f>
        <v>Low order</v>
      </c>
      <c r="N1191" s="2">
        <v>42010</v>
      </c>
      <c r="O1191" s="2" t="str">
        <f>TEXT(Table13[[#This Row],[Order Date]],"dddd")</f>
        <v>Tuesday</v>
      </c>
      <c r="P1191" s="2" t="str">
        <f>TEXT(Table13[[#This Row],[Order Date]],"mmmm")</f>
        <v>January</v>
      </c>
      <c r="Q1191" s="2" t="str">
        <f>TEXT(Table13[[#This Row],[Order Date]],"yyyy")</f>
        <v>2015</v>
      </c>
      <c r="R1191" s="2" t="str">
        <f>TEXT(Table13[[#This Row],[Order Date]], "mmmm yyyy")</f>
        <v>January 2015</v>
      </c>
      <c r="S1191" s="2">
        <v>42014</v>
      </c>
      <c r="T1191" s="1" t="s">
        <v>98</v>
      </c>
      <c r="U1191" s="1">
        <f>Table13[[#This Row],[Ship Date]]-Table13[[#This Row],[Order Date]]</f>
        <v>4</v>
      </c>
      <c r="V1191" s="1" t="str">
        <f>IF(Table13[[#This Row],[Days to Ship]]&lt;=1, "Fast", IF(Table13[[#This Row],[Days to Ship]]&lt;=3, "Meduim", "High"))</f>
        <v>High</v>
      </c>
      <c r="W1191" s="1">
        <v>20151</v>
      </c>
      <c r="X1191" s="1" t="s">
        <v>32</v>
      </c>
      <c r="Y1191" s="1" t="s">
        <v>777</v>
      </c>
      <c r="Z1191" s="1" t="s">
        <v>117</v>
      </c>
      <c r="AA1191" s="1" t="s">
        <v>2244</v>
      </c>
      <c r="AB1191" s="1" t="s">
        <v>58</v>
      </c>
      <c r="AC1191" s="1" t="s">
        <v>119</v>
      </c>
      <c r="AD1191" s="1" t="s">
        <v>81</v>
      </c>
      <c r="AE1191" s="1" t="s">
        <v>178</v>
      </c>
      <c r="AF1191" s="1"/>
      <c r="AK1191" s="1"/>
    </row>
    <row r="1192" spans="1:37" x14ac:dyDescent="0.35">
      <c r="A1192" s="1">
        <v>2151</v>
      </c>
      <c r="B1192" s="1" t="str">
        <f>VLOOKUP(Table13[[#This Row],[Customer ID]],'Customer Lookup'!A:B,2,)</f>
        <v>Melinda Rogers</v>
      </c>
      <c r="C1192" s="1">
        <v>90404</v>
      </c>
      <c r="D1192" s="1" t="str">
        <f>_xlfn.XLOOKUP(Table13[[#This Row],[Product Sub-Category]],'Product Lookup'!A:A,'Product Lookup'!B:B)</f>
        <v>Chairs</v>
      </c>
      <c r="E1192" s="1">
        <v>1</v>
      </c>
      <c r="F1192" s="4">
        <v>243.98</v>
      </c>
      <c r="G1192" s="4">
        <f>Table13[[#This Row],[Unit Price]]*Table13[[#This Row],[Quantity ordered]]</f>
        <v>243.98</v>
      </c>
      <c r="H1192" s="1">
        <v>0.1</v>
      </c>
      <c r="I1192" s="5">
        <v>0.1</v>
      </c>
      <c r="J11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92" s="6">
        <f>Table13[[#This Row],[Total Price(Before Discount)]]*Table13[[#This Row],[Discount]]</f>
        <v>24.398</v>
      </c>
      <c r="L1192" s="6">
        <f>Table13[[#This Row],[Total Price(Before Discount)]]-Table13[[#This Row],[Discount Amount]]</f>
        <v>219.58199999999999</v>
      </c>
      <c r="M1192" s="6" t="str">
        <f>IF(Table13[[#This Row],[Total Price(After Discount)]]&gt;=5000, "High Order", "Low order")</f>
        <v>Low order</v>
      </c>
      <c r="N1192" s="2">
        <v>42009</v>
      </c>
      <c r="O1192" s="2" t="str">
        <f>TEXT(Table13[[#This Row],[Order Date]],"dddd")</f>
        <v>Monday</v>
      </c>
      <c r="P1192" s="2" t="str">
        <f>TEXT(Table13[[#This Row],[Order Date]],"mmmm")</f>
        <v>January</v>
      </c>
      <c r="Q1192" s="2" t="str">
        <f>TEXT(Table13[[#This Row],[Order Date]],"yyyy")</f>
        <v>2015</v>
      </c>
      <c r="R1192" s="2" t="str">
        <f>TEXT(Table13[[#This Row],[Order Date]], "mmmm yyyy")</f>
        <v>January 2015</v>
      </c>
      <c r="S1192" s="2">
        <v>42010</v>
      </c>
      <c r="T1192" s="1" t="s">
        <v>31</v>
      </c>
      <c r="U1192" s="1">
        <f>Table13[[#This Row],[Ship Date]]-Table13[[#This Row],[Order Date]]</f>
        <v>1</v>
      </c>
      <c r="V1192" s="1" t="str">
        <f>IF(Table13[[#This Row],[Days to Ship]]&lt;=1, "Fast", IF(Table13[[#This Row],[Days to Ship]]&lt;=3, "Meduim", "High"))</f>
        <v>Fast</v>
      </c>
      <c r="W1192" s="1">
        <v>52001</v>
      </c>
      <c r="X1192" s="1" t="s">
        <v>22</v>
      </c>
      <c r="Y1192" s="1" t="s">
        <v>779</v>
      </c>
      <c r="Z1192" s="1" t="s">
        <v>228</v>
      </c>
      <c r="AA1192" s="1" t="s">
        <v>2244</v>
      </c>
      <c r="AB1192" s="1" t="s">
        <v>34</v>
      </c>
      <c r="AC1192" s="1" t="s">
        <v>35</v>
      </c>
      <c r="AD1192" s="1" t="s">
        <v>81</v>
      </c>
      <c r="AE1192" s="1" t="s">
        <v>36</v>
      </c>
      <c r="AF1192" s="1"/>
      <c r="AK1192" s="1"/>
    </row>
    <row r="1193" spans="1:37" x14ac:dyDescent="0.35">
      <c r="A1193" s="1">
        <v>2151</v>
      </c>
      <c r="B1193" s="1" t="str">
        <f>VLOOKUP(Table13[[#This Row],[Customer ID]],'Customer Lookup'!A:B,2,)</f>
        <v>Melinda Rogers</v>
      </c>
      <c r="C1193" s="1">
        <v>90405</v>
      </c>
      <c r="D1193" s="1" t="str">
        <f>_xlfn.XLOOKUP(Table13[[#This Row],[Product Sub-Category]],'Product Lookup'!A:A,'Product Lookup'!B:B)</f>
        <v>Binders</v>
      </c>
      <c r="E1193" s="1">
        <v>1</v>
      </c>
      <c r="F1193" s="4">
        <v>5.74</v>
      </c>
      <c r="G1193" s="4">
        <f>Table13[[#This Row],[Unit Price]]*Table13[[#This Row],[Quantity ordered]]</f>
        <v>5.74</v>
      </c>
      <c r="H1193" s="1">
        <v>0.05</v>
      </c>
      <c r="I1193" s="5">
        <v>0.05</v>
      </c>
      <c r="J11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3" s="6">
        <f>Table13[[#This Row],[Total Price(Before Discount)]]*Table13[[#This Row],[Discount]]</f>
        <v>0.28700000000000003</v>
      </c>
      <c r="L1193" s="6">
        <f>Table13[[#This Row],[Total Price(Before Discount)]]-Table13[[#This Row],[Discount Amount]]</f>
        <v>5.4530000000000003</v>
      </c>
      <c r="M1193" s="6" t="str">
        <f>IF(Table13[[#This Row],[Total Price(After Discount)]]&gt;=5000, "High Order", "Low order")</f>
        <v>Low order</v>
      </c>
      <c r="N1193" s="2">
        <v>42044</v>
      </c>
      <c r="O1193" s="2" t="str">
        <f>TEXT(Table13[[#This Row],[Order Date]],"dddd")</f>
        <v>Monday</v>
      </c>
      <c r="P1193" s="2" t="str">
        <f>TEXT(Table13[[#This Row],[Order Date]],"mmmm")</f>
        <v>February</v>
      </c>
      <c r="Q1193" s="2" t="str">
        <f>TEXT(Table13[[#This Row],[Order Date]],"yyyy")</f>
        <v>2015</v>
      </c>
      <c r="R1193" s="2" t="str">
        <f>TEXT(Table13[[#This Row],[Order Date]], "mmmm yyyy")</f>
        <v>February 2015</v>
      </c>
      <c r="S1193" s="2">
        <v>42046</v>
      </c>
      <c r="T1193" s="1" t="s">
        <v>21</v>
      </c>
      <c r="U1193" s="1">
        <f>Table13[[#This Row],[Ship Date]]-Table13[[#This Row],[Order Date]]</f>
        <v>2</v>
      </c>
      <c r="V1193" s="1" t="str">
        <f>IF(Table13[[#This Row],[Days to Ship]]&lt;=1, "Fast", IF(Table13[[#This Row],[Days to Ship]]&lt;=3, "Meduim", "High"))</f>
        <v>Meduim</v>
      </c>
      <c r="W1193" s="1">
        <v>52001</v>
      </c>
      <c r="X1193" s="1" t="s">
        <v>32</v>
      </c>
      <c r="Y1193" s="1" t="s">
        <v>779</v>
      </c>
      <c r="Z1193" s="1" t="s">
        <v>228</v>
      </c>
      <c r="AA1193" s="1" t="s">
        <v>2244</v>
      </c>
      <c r="AB1193" s="1" t="s">
        <v>58</v>
      </c>
      <c r="AC1193" s="1" t="s">
        <v>2236</v>
      </c>
      <c r="AD1193" s="1" t="s">
        <v>81</v>
      </c>
      <c r="AE1193" s="1" t="s">
        <v>53</v>
      </c>
      <c r="AF1193" s="1"/>
      <c r="AK1193" s="1"/>
    </row>
    <row r="1194" spans="1:37" x14ac:dyDescent="0.35">
      <c r="A1194" s="1">
        <v>2157</v>
      </c>
      <c r="B1194" s="1" t="str">
        <f>VLOOKUP(Table13[[#This Row],[Customer ID]],'Customer Lookup'!A:B,2,)</f>
        <v>Tom Hoyle Honeycutt</v>
      </c>
      <c r="C1194" s="1">
        <v>90385</v>
      </c>
      <c r="D1194" s="1" t="str">
        <f>_xlfn.XLOOKUP(Table13[[#This Row],[Product Sub-Category]],'Product Lookup'!A:A,'Product Lookup'!B:B)</f>
        <v>Furnishings</v>
      </c>
      <c r="E1194" s="1">
        <v>4</v>
      </c>
      <c r="F1194" s="4">
        <v>55.5</v>
      </c>
      <c r="G1194" s="4">
        <f>Table13[[#This Row],[Unit Price]]*Table13[[#This Row],[Quantity ordered]]</f>
        <v>222</v>
      </c>
      <c r="H1194" s="1">
        <v>0.05</v>
      </c>
      <c r="I1194" s="5">
        <v>0.05</v>
      </c>
      <c r="J11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4" s="6">
        <f>Table13[[#This Row],[Total Price(Before Discount)]]*Table13[[#This Row],[Discount]]</f>
        <v>11.100000000000001</v>
      </c>
      <c r="L1194" s="6">
        <f>Table13[[#This Row],[Total Price(Before Discount)]]-Table13[[#This Row],[Discount Amount]]</f>
        <v>210.9</v>
      </c>
      <c r="M1194" s="6" t="str">
        <f>IF(Table13[[#This Row],[Total Price(After Discount)]]&gt;=5000, "High Order", "Low order")</f>
        <v>Low order</v>
      </c>
      <c r="N1194" s="2">
        <v>42079</v>
      </c>
      <c r="O1194" s="2" t="str">
        <f>TEXT(Table13[[#This Row],[Order Date]],"dddd")</f>
        <v>Monday</v>
      </c>
      <c r="P1194" s="2" t="str">
        <f>TEXT(Table13[[#This Row],[Order Date]],"mmmm")</f>
        <v>March</v>
      </c>
      <c r="Q1194" s="2" t="str">
        <f>TEXT(Table13[[#This Row],[Order Date]],"yyyy")</f>
        <v>2015</v>
      </c>
      <c r="R1194" s="2" t="str">
        <f>TEXT(Table13[[#This Row],[Order Date]], "mmmm yyyy")</f>
        <v>March 2015</v>
      </c>
      <c r="S1194" s="2">
        <v>42079</v>
      </c>
      <c r="T1194" s="1" t="s">
        <v>98</v>
      </c>
      <c r="U1194" s="1">
        <f>Table13[[#This Row],[Ship Date]]-Table13[[#This Row],[Order Date]]</f>
        <v>0</v>
      </c>
      <c r="V1194" s="1" t="str">
        <f>IF(Table13[[#This Row],[Days to Ship]]&lt;=1, "Fast", IF(Table13[[#This Row],[Days to Ship]]&lt;=3, "Meduim", "High"))</f>
        <v>Fast</v>
      </c>
      <c r="W1194" s="1">
        <v>48093</v>
      </c>
      <c r="X1194" s="1" t="s">
        <v>32</v>
      </c>
      <c r="Y1194" s="1" t="s">
        <v>780</v>
      </c>
      <c r="Z1194" s="1" t="s">
        <v>215</v>
      </c>
      <c r="AA1194" s="1" t="s">
        <v>2244</v>
      </c>
      <c r="AB1194" s="1" t="s">
        <v>34</v>
      </c>
      <c r="AC1194" s="1" t="s">
        <v>52</v>
      </c>
      <c r="AD1194" s="1" t="s">
        <v>42</v>
      </c>
      <c r="AE1194" s="1" t="s">
        <v>75</v>
      </c>
      <c r="AF1194" s="1"/>
      <c r="AK1194" s="1"/>
    </row>
    <row r="1195" spans="1:37" x14ac:dyDescent="0.35">
      <c r="A1195" s="1">
        <v>2157</v>
      </c>
      <c r="B1195" s="1" t="str">
        <f>VLOOKUP(Table13[[#This Row],[Customer ID]],'Customer Lookup'!A:B,2,)</f>
        <v>Tom Hoyle Honeycutt</v>
      </c>
      <c r="C1195" s="1">
        <v>90385</v>
      </c>
      <c r="D1195" s="1" t="str">
        <f>_xlfn.XLOOKUP(Table13[[#This Row],[Product Sub-Category]],'Product Lookup'!A:A,'Product Lookup'!B:B)</f>
        <v>Office Machines</v>
      </c>
      <c r="E1195" s="1">
        <v>14</v>
      </c>
      <c r="F1195" s="4">
        <v>442.14</v>
      </c>
      <c r="G1195" s="4">
        <f>Table13[[#This Row],[Unit Price]]*Table13[[#This Row],[Quantity ordered]]</f>
        <v>6189.96</v>
      </c>
      <c r="H1195" s="1">
        <v>0.1</v>
      </c>
      <c r="I1195" s="5">
        <v>0.1</v>
      </c>
      <c r="J11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95" s="6">
        <f>Table13[[#This Row],[Total Price(Before Discount)]]*Table13[[#This Row],[Discount]]</f>
        <v>618.99600000000009</v>
      </c>
      <c r="L1195" s="6">
        <f>Table13[[#This Row],[Total Price(Before Discount)]]-Table13[[#This Row],[Discount Amount]]</f>
        <v>5570.9639999999999</v>
      </c>
      <c r="M1195" s="6" t="str">
        <f>IF(Table13[[#This Row],[Total Price(After Discount)]]&gt;=5000, "High Order", "Low order")</f>
        <v>High Order</v>
      </c>
      <c r="N1195" s="2">
        <v>42079</v>
      </c>
      <c r="O1195" s="2" t="str">
        <f>TEXT(Table13[[#This Row],[Order Date]],"dddd")</f>
        <v>Monday</v>
      </c>
      <c r="P1195" s="2" t="str">
        <f>TEXT(Table13[[#This Row],[Order Date]],"mmmm")</f>
        <v>March</v>
      </c>
      <c r="Q1195" s="2" t="str">
        <f>TEXT(Table13[[#This Row],[Order Date]],"yyyy")</f>
        <v>2015</v>
      </c>
      <c r="R1195" s="2" t="str">
        <f>TEXT(Table13[[#This Row],[Order Date]], "mmmm yyyy")</f>
        <v>March 2015</v>
      </c>
      <c r="S1195" s="2">
        <v>42088</v>
      </c>
      <c r="T1195" s="1" t="s">
        <v>98</v>
      </c>
      <c r="U1195" s="1">
        <f>Table13[[#This Row],[Ship Date]]-Table13[[#This Row],[Order Date]]</f>
        <v>9</v>
      </c>
      <c r="V1195" s="1" t="str">
        <f>IF(Table13[[#This Row],[Days to Ship]]&lt;=1, "Fast", IF(Table13[[#This Row],[Days to Ship]]&lt;=3, "Meduim", "High"))</f>
        <v>High</v>
      </c>
      <c r="W1195" s="1">
        <v>48093</v>
      </c>
      <c r="X1195" s="1" t="s">
        <v>22</v>
      </c>
      <c r="Y1195" s="1" t="s">
        <v>780</v>
      </c>
      <c r="Z1195" s="1" t="s">
        <v>215</v>
      </c>
      <c r="AA1195" s="1" t="s">
        <v>2244</v>
      </c>
      <c r="AB1195" s="1" t="s">
        <v>73</v>
      </c>
      <c r="AC1195" s="1" t="s">
        <v>74</v>
      </c>
      <c r="AD1195" s="1" t="s">
        <v>42</v>
      </c>
      <c r="AE1195" s="1" t="s">
        <v>36</v>
      </c>
      <c r="AF1195" s="1"/>
      <c r="AK1195" s="1"/>
    </row>
    <row r="1196" spans="1:37" x14ac:dyDescent="0.35">
      <c r="A1196" s="1">
        <v>2157</v>
      </c>
      <c r="B1196" s="1" t="str">
        <f>VLOOKUP(Table13[[#This Row],[Customer ID]],'Customer Lookup'!A:B,2,)</f>
        <v>Tom Hoyle Honeycutt</v>
      </c>
      <c r="C1196" s="1">
        <v>90386</v>
      </c>
      <c r="D1196" s="1" t="str">
        <f>_xlfn.XLOOKUP(Table13[[#This Row],[Product Sub-Category]],'Product Lookup'!A:A,'Product Lookup'!B:B)</f>
        <v>Furnishings</v>
      </c>
      <c r="E1196" s="1">
        <v>19</v>
      </c>
      <c r="F1196" s="4">
        <v>30.93</v>
      </c>
      <c r="G1196" s="4">
        <f>Table13[[#This Row],[Unit Price]]*Table13[[#This Row],[Quantity ordered]]</f>
        <v>587.66999999999996</v>
      </c>
      <c r="H1196" s="1">
        <v>0.05</v>
      </c>
      <c r="I1196" s="5">
        <v>0.05</v>
      </c>
      <c r="J11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6" s="6">
        <f>Table13[[#This Row],[Total Price(Before Discount)]]*Table13[[#This Row],[Discount]]</f>
        <v>29.383499999999998</v>
      </c>
      <c r="L1196" s="6">
        <f>Table13[[#This Row],[Total Price(Before Discount)]]-Table13[[#This Row],[Discount Amount]]</f>
        <v>558.28649999999993</v>
      </c>
      <c r="M1196" s="6" t="str">
        <f>IF(Table13[[#This Row],[Total Price(After Discount)]]&gt;=5000, "High Order", "Low order")</f>
        <v>Low order</v>
      </c>
      <c r="N1196" s="2">
        <v>42127</v>
      </c>
      <c r="O1196" s="2" t="str">
        <f>TEXT(Table13[[#This Row],[Order Date]],"dddd")</f>
        <v>Sunday</v>
      </c>
      <c r="P1196" s="2" t="str">
        <f>TEXT(Table13[[#This Row],[Order Date]],"mmmm")</f>
        <v>May</v>
      </c>
      <c r="Q1196" s="2" t="str">
        <f>TEXT(Table13[[#This Row],[Order Date]],"yyyy")</f>
        <v>2015</v>
      </c>
      <c r="R1196" s="2" t="str">
        <f>TEXT(Table13[[#This Row],[Order Date]], "mmmm yyyy")</f>
        <v>May 2015</v>
      </c>
      <c r="S1196" s="2">
        <v>42128</v>
      </c>
      <c r="T1196" s="1" t="s">
        <v>21</v>
      </c>
      <c r="U1196" s="1">
        <f>Table13[[#This Row],[Ship Date]]-Table13[[#This Row],[Order Date]]</f>
        <v>1</v>
      </c>
      <c r="V1196" s="1" t="str">
        <f>IF(Table13[[#This Row],[Days to Ship]]&lt;=1, "Fast", IF(Table13[[#This Row],[Days to Ship]]&lt;=3, "Meduim", "High"))</f>
        <v>Fast</v>
      </c>
      <c r="W1196" s="1">
        <v>48093</v>
      </c>
      <c r="X1196" s="1" t="s">
        <v>32</v>
      </c>
      <c r="Y1196" s="1" t="s">
        <v>780</v>
      </c>
      <c r="Z1196" s="1" t="s">
        <v>215</v>
      </c>
      <c r="AA1196" s="1" t="s">
        <v>2244</v>
      </c>
      <c r="AB1196" s="1" t="s">
        <v>34</v>
      </c>
      <c r="AC1196" s="1" t="s">
        <v>52</v>
      </c>
      <c r="AD1196" s="1" t="s">
        <v>42</v>
      </c>
      <c r="AE1196" s="1" t="s">
        <v>44</v>
      </c>
      <c r="AF1196" s="1"/>
      <c r="AK1196" s="1"/>
    </row>
    <row r="1197" spans="1:37" x14ac:dyDescent="0.35">
      <c r="A1197" s="1">
        <v>2157</v>
      </c>
      <c r="B1197" s="1" t="str">
        <f>VLOOKUP(Table13[[#This Row],[Customer ID]],'Customer Lookup'!A:B,2,)</f>
        <v>Tom Hoyle Honeycutt</v>
      </c>
      <c r="C1197" s="1">
        <v>90386</v>
      </c>
      <c r="D1197" s="1" t="str">
        <f>_xlfn.XLOOKUP(Table13[[#This Row],[Product Sub-Category]],'Product Lookup'!A:A,'Product Lookup'!B:B)</f>
        <v>Office Machines</v>
      </c>
      <c r="E1197" s="1">
        <v>14</v>
      </c>
      <c r="F1197" s="4">
        <v>297.48</v>
      </c>
      <c r="G1197" s="4">
        <f>Table13[[#This Row],[Unit Price]]*Table13[[#This Row],[Quantity ordered]]</f>
        <v>4164.72</v>
      </c>
      <c r="H1197" s="1">
        <v>0.1</v>
      </c>
      <c r="I1197" s="5">
        <v>0.1</v>
      </c>
      <c r="J11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97" s="6">
        <f>Table13[[#This Row],[Total Price(Before Discount)]]*Table13[[#This Row],[Discount]]</f>
        <v>416.47200000000004</v>
      </c>
      <c r="L1197" s="6">
        <f>Table13[[#This Row],[Total Price(Before Discount)]]-Table13[[#This Row],[Discount Amount]]</f>
        <v>3748.248</v>
      </c>
      <c r="M1197" s="6" t="str">
        <f>IF(Table13[[#This Row],[Total Price(After Discount)]]&gt;=5000, "High Order", "Low order")</f>
        <v>Low order</v>
      </c>
      <c r="N1197" s="2">
        <v>42127</v>
      </c>
      <c r="O1197" s="2" t="str">
        <f>TEXT(Table13[[#This Row],[Order Date]],"dddd")</f>
        <v>Sunday</v>
      </c>
      <c r="P1197" s="2" t="str">
        <f>TEXT(Table13[[#This Row],[Order Date]],"mmmm")</f>
        <v>May</v>
      </c>
      <c r="Q1197" s="2" t="str">
        <f>TEXT(Table13[[#This Row],[Order Date]],"yyyy")</f>
        <v>2015</v>
      </c>
      <c r="R1197" s="2" t="str">
        <f>TEXT(Table13[[#This Row],[Order Date]], "mmmm yyyy")</f>
        <v>May 2015</v>
      </c>
      <c r="S1197" s="2">
        <v>42128</v>
      </c>
      <c r="T1197" s="1" t="s">
        <v>21</v>
      </c>
      <c r="U1197" s="1">
        <f>Table13[[#This Row],[Ship Date]]-Table13[[#This Row],[Order Date]]</f>
        <v>1</v>
      </c>
      <c r="V1197" s="1" t="str">
        <f>IF(Table13[[#This Row],[Days to Ship]]&lt;=1, "Fast", IF(Table13[[#This Row],[Days to Ship]]&lt;=3, "Meduim", "High"))</f>
        <v>Fast</v>
      </c>
      <c r="W1197" s="1">
        <v>48093</v>
      </c>
      <c r="X1197" s="1" t="s">
        <v>22</v>
      </c>
      <c r="Y1197" s="1" t="s">
        <v>780</v>
      </c>
      <c r="Z1197" s="1" t="s">
        <v>215</v>
      </c>
      <c r="AA1197" s="1" t="s">
        <v>2244</v>
      </c>
      <c r="AB1197" s="1" t="s">
        <v>73</v>
      </c>
      <c r="AC1197" s="1" t="s">
        <v>74</v>
      </c>
      <c r="AD1197" s="1" t="s">
        <v>42</v>
      </c>
      <c r="AE1197" s="1" t="s">
        <v>36</v>
      </c>
      <c r="AF1197" s="1"/>
      <c r="AK1197" s="1"/>
    </row>
    <row r="1198" spans="1:37" x14ac:dyDescent="0.35">
      <c r="A1198" s="1">
        <v>2157</v>
      </c>
      <c r="B1198" s="1" t="str">
        <f>VLOOKUP(Table13[[#This Row],[Customer ID]],'Customer Lookup'!A:B,2,)</f>
        <v>Tom Hoyle Honeycutt</v>
      </c>
      <c r="C1198" s="1">
        <v>90386</v>
      </c>
      <c r="D1198" s="1" t="str">
        <f>_xlfn.XLOOKUP(Table13[[#This Row],[Product Sub-Category]],'Product Lookup'!A:A,'Product Lookup'!B:B)</f>
        <v>Tables</v>
      </c>
      <c r="E1198" s="1">
        <v>6</v>
      </c>
      <c r="F1198" s="4">
        <v>296.18</v>
      </c>
      <c r="G1198" s="4">
        <f>Table13[[#This Row],[Unit Price]]*Table13[[#This Row],[Quantity ordered]]</f>
        <v>1777.08</v>
      </c>
      <c r="H1198" s="1">
        <v>0.1</v>
      </c>
      <c r="I1198" s="5">
        <v>0.1</v>
      </c>
      <c r="J11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98" s="6">
        <f>Table13[[#This Row],[Total Price(Before Discount)]]*Table13[[#This Row],[Discount]]</f>
        <v>177.708</v>
      </c>
      <c r="L1198" s="6">
        <f>Table13[[#This Row],[Total Price(Before Discount)]]-Table13[[#This Row],[Discount Amount]]</f>
        <v>1599.3719999999998</v>
      </c>
      <c r="M1198" s="6" t="str">
        <f>IF(Table13[[#This Row],[Total Price(After Discount)]]&gt;=5000, "High Order", "Low order")</f>
        <v>Low order</v>
      </c>
      <c r="N1198" s="2">
        <v>42127</v>
      </c>
      <c r="O1198" s="2" t="str">
        <f>TEXT(Table13[[#This Row],[Order Date]],"dddd")</f>
        <v>Sunday</v>
      </c>
      <c r="P1198" s="2" t="str">
        <f>TEXT(Table13[[#This Row],[Order Date]],"mmmm")</f>
        <v>May</v>
      </c>
      <c r="Q1198" s="2" t="str">
        <f>TEXT(Table13[[#This Row],[Order Date]],"yyyy")</f>
        <v>2015</v>
      </c>
      <c r="R1198" s="2" t="str">
        <f>TEXT(Table13[[#This Row],[Order Date]], "mmmm yyyy")</f>
        <v>May 2015</v>
      </c>
      <c r="S1198" s="2">
        <v>42129</v>
      </c>
      <c r="T1198" s="1" t="s">
        <v>21</v>
      </c>
      <c r="U1198" s="1">
        <f>Table13[[#This Row],[Ship Date]]-Table13[[#This Row],[Order Date]]</f>
        <v>2</v>
      </c>
      <c r="V1198" s="1" t="str">
        <f>IF(Table13[[#This Row],[Days to Ship]]&lt;=1, "Fast", IF(Table13[[#This Row],[Days to Ship]]&lt;=3, "Meduim", "High"))</f>
        <v>Meduim</v>
      </c>
      <c r="W1198" s="1">
        <v>48093</v>
      </c>
      <c r="X1198" s="1" t="s">
        <v>22</v>
      </c>
      <c r="Y1198" s="1" t="s">
        <v>780</v>
      </c>
      <c r="Z1198" s="1" t="s">
        <v>215</v>
      </c>
      <c r="AA1198" s="1" t="s">
        <v>2244</v>
      </c>
      <c r="AB1198" s="1" t="s">
        <v>34</v>
      </c>
      <c r="AC1198" s="1" t="s">
        <v>123</v>
      </c>
      <c r="AD1198" s="1" t="s">
        <v>42</v>
      </c>
      <c r="AE1198" s="1" t="s">
        <v>108</v>
      </c>
      <c r="AF1198" s="1"/>
      <c r="AK1198" s="1"/>
    </row>
    <row r="1199" spans="1:37" x14ac:dyDescent="0.35">
      <c r="A1199" s="1">
        <v>2159</v>
      </c>
      <c r="B1199" s="1" t="str">
        <f>VLOOKUP(Table13[[#This Row],[Customer ID]],'Customer Lookup'!A:B,2,)</f>
        <v>Wesley Field</v>
      </c>
      <c r="C1199" s="1">
        <v>90387</v>
      </c>
      <c r="D1199" s="1" t="str">
        <f>_xlfn.XLOOKUP(Table13[[#This Row],[Product Sub-Category]],'Product Lookup'!A:A,'Product Lookup'!B:B)</f>
        <v>Paper</v>
      </c>
      <c r="E1199" s="1">
        <v>25</v>
      </c>
      <c r="F1199" s="4">
        <v>30.98</v>
      </c>
      <c r="G1199" s="4">
        <f>Table13[[#This Row],[Unit Price]]*Table13[[#This Row],[Quantity ordered]]</f>
        <v>774.5</v>
      </c>
      <c r="H1199" s="1">
        <v>0.05</v>
      </c>
      <c r="I1199" s="5">
        <v>0.05</v>
      </c>
      <c r="J11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9" s="6">
        <f>Table13[[#This Row],[Total Price(Before Discount)]]*Table13[[#This Row],[Discount]]</f>
        <v>38.725000000000001</v>
      </c>
      <c r="L1199" s="6">
        <f>Table13[[#This Row],[Total Price(Before Discount)]]-Table13[[#This Row],[Discount Amount]]</f>
        <v>735.77499999999998</v>
      </c>
      <c r="M1199" s="6" t="str">
        <f>IF(Table13[[#This Row],[Total Price(After Discount)]]&gt;=5000, "High Order", "Low order")</f>
        <v>Low order</v>
      </c>
      <c r="N1199" s="2">
        <v>42144</v>
      </c>
      <c r="O1199" s="2" t="str">
        <f>TEXT(Table13[[#This Row],[Order Date]],"dddd")</f>
        <v>Wednesday</v>
      </c>
      <c r="P1199" s="2" t="str">
        <f>TEXT(Table13[[#This Row],[Order Date]],"mmmm")</f>
        <v>May</v>
      </c>
      <c r="Q1199" s="2" t="str">
        <f>TEXT(Table13[[#This Row],[Order Date]],"yyyy")</f>
        <v>2015</v>
      </c>
      <c r="R1199" s="2" t="str">
        <f>TEXT(Table13[[#This Row],[Order Date]], "mmmm yyyy")</f>
        <v>May 2015</v>
      </c>
      <c r="S1199" s="2">
        <v>42145</v>
      </c>
      <c r="T1199" s="1" t="s">
        <v>50</v>
      </c>
      <c r="U1199" s="1">
        <f>Table13[[#This Row],[Ship Date]]-Table13[[#This Row],[Order Date]]</f>
        <v>1</v>
      </c>
      <c r="V1199" s="1" t="str">
        <f>IF(Table13[[#This Row],[Days to Ship]]&lt;=1, "Fast", IF(Table13[[#This Row],[Days to Ship]]&lt;=3, "Meduim", "High"))</f>
        <v>Fast</v>
      </c>
      <c r="W1199" s="1">
        <v>48185</v>
      </c>
      <c r="X1199" s="1" t="s">
        <v>32</v>
      </c>
      <c r="Y1199" s="1" t="s">
        <v>781</v>
      </c>
      <c r="Z1199" s="1" t="s">
        <v>215</v>
      </c>
      <c r="AA1199" s="1" t="s">
        <v>2243</v>
      </c>
      <c r="AB1199" s="1" t="s">
        <v>58</v>
      </c>
      <c r="AC1199" s="1" t="s">
        <v>83</v>
      </c>
      <c r="AD1199" s="1" t="s">
        <v>81</v>
      </c>
      <c r="AE1199" s="1" t="s">
        <v>53</v>
      </c>
      <c r="AF1199" s="1"/>
      <c r="AK1199" s="1"/>
    </row>
    <row r="1200" spans="1:37" x14ac:dyDescent="0.35">
      <c r="A1200" s="1">
        <v>2162</v>
      </c>
      <c r="B1200" s="1" t="str">
        <f>VLOOKUP(Table13[[#This Row],[Customer ID]],'Customer Lookup'!A:B,2,)</f>
        <v>Brenda Jain</v>
      </c>
      <c r="C1200" s="1">
        <v>90387</v>
      </c>
      <c r="D1200" s="1" t="str">
        <f>_xlfn.XLOOKUP(Table13[[#This Row],[Product Sub-Category]],'Product Lookup'!A:A,'Product Lookup'!B:B)</f>
        <v>Tables</v>
      </c>
      <c r="E1200" s="1">
        <v>41</v>
      </c>
      <c r="F1200" s="4">
        <v>159.31</v>
      </c>
      <c r="G1200" s="4">
        <f>Table13[[#This Row],[Unit Price]]*Table13[[#This Row],[Quantity ordered]]</f>
        <v>6531.71</v>
      </c>
      <c r="H1200" s="1">
        <v>0.1</v>
      </c>
      <c r="I1200" s="5">
        <v>0.1</v>
      </c>
      <c r="J12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00" s="6">
        <f>Table13[[#This Row],[Total Price(Before Discount)]]*Table13[[#This Row],[Discount]]</f>
        <v>653.17100000000005</v>
      </c>
      <c r="L1200" s="6">
        <f>Table13[[#This Row],[Total Price(Before Discount)]]-Table13[[#This Row],[Discount Amount]]</f>
        <v>5878.5389999999998</v>
      </c>
      <c r="M1200" s="6" t="str">
        <f>IF(Table13[[#This Row],[Total Price(After Discount)]]&gt;=5000, "High Order", "Low order")</f>
        <v>High Order</v>
      </c>
      <c r="N1200" s="2">
        <v>42144</v>
      </c>
      <c r="O1200" s="2" t="str">
        <f>TEXT(Table13[[#This Row],[Order Date]],"dddd")</f>
        <v>Wednesday</v>
      </c>
      <c r="P1200" s="2" t="str">
        <f>TEXT(Table13[[#This Row],[Order Date]],"mmmm")</f>
        <v>May</v>
      </c>
      <c r="Q1200" s="2" t="str">
        <f>TEXT(Table13[[#This Row],[Order Date]],"yyyy")</f>
        <v>2015</v>
      </c>
      <c r="R1200" s="2" t="str">
        <f>TEXT(Table13[[#This Row],[Order Date]], "mmmm yyyy")</f>
        <v>May 2015</v>
      </c>
      <c r="S1200" s="2">
        <v>42146</v>
      </c>
      <c r="T1200" s="1" t="s">
        <v>50</v>
      </c>
      <c r="U1200" s="1">
        <f>Table13[[#This Row],[Ship Date]]-Table13[[#This Row],[Order Date]]</f>
        <v>2</v>
      </c>
      <c r="V1200" s="1" t="str">
        <f>IF(Table13[[#This Row],[Days to Ship]]&lt;=1, "Fast", IF(Table13[[#This Row],[Days to Ship]]&lt;=3, "Meduim", "High"))</f>
        <v>Meduim</v>
      </c>
      <c r="W1200" s="1">
        <v>16146</v>
      </c>
      <c r="X1200" s="1" t="s">
        <v>22</v>
      </c>
      <c r="Y1200" s="1" t="s">
        <v>782</v>
      </c>
      <c r="Z1200" s="1" t="s">
        <v>174</v>
      </c>
      <c r="AA1200" s="1" t="s">
        <v>2243</v>
      </c>
      <c r="AB1200" s="1" t="s">
        <v>34</v>
      </c>
      <c r="AC1200" s="1" t="s">
        <v>123</v>
      </c>
      <c r="AD1200" s="1" t="s">
        <v>81</v>
      </c>
      <c r="AE1200" s="1" t="s">
        <v>36</v>
      </c>
      <c r="AF1200" s="1"/>
      <c r="AK1200" s="1"/>
    </row>
    <row r="1201" spans="1:37" x14ac:dyDescent="0.35">
      <c r="A1201" s="1">
        <v>2162</v>
      </c>
      <c r="B1201" s="1" t="str">
        <f>VLOOKUP(Table13[[#This Row],[Customer ID]],'Customer Lookup'!A:B,2,)</f>
        <v>Brenda Jain</v>
      </c>
      <c r="C1201" s="1">
        <v>90387</v>
      </c>
      <c r="D1201" s="1" t="str">
        <f>_xlfn.XLOOKUP(Table13[[#This Row],[Product Sub-Category]],'Product Lookup'!A:A,'Product Lookup'!B:B)</f>
        <v>Telephones</v>
      </c>
      <c r="E1201" s="1">
        <v>33</v>
      </c>
      <c r="F1201" s="4">
        <v>55.99</v>
      </c>
      <c r="G1201" s="4">
        <f>Table13[[#This Row],[Unit Price]]*Table13[[#This Row],[Quantity ordered]]</f>
        <v>1847.67</v>
      </c>
      <c r="H1201" s="1">
        <v>0.05</v>
      </c>
      <c r="I1201" s="5">
        <v>0.05</v>
      </c>
      <c r="J12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1" s="6">
        <f>Table13[[#This Row],[Total Price(Before Discount)]]*Table13[[#This Row],[Discount]]</f>
        <v>92.383500000000012</v>
      </c>
      <c r="L1201" s="6">
        <f>Table13[[#This Row],[Total Price(Before Discount)]]-Table13[[#This Row],[Discount Amount]]</f>
        <v>1755.2865000000002</v>
      </c>
      <c r="M1201" s="6" t="str">
        <f>IF(Table13[[#This Row],[Total Price(After Discount)]]&gt;=5000, "High Order", "Low order")</f>
        <v>Low order</v>
      </c>
      <c r="N1201" s="2">
        <v>42144</v>
      </c>
      <c r="O1201" s="2" t="str">
        <f>TEXT(Table13[[#This Row],[Order Date]],"dddd")</f>
        <v>Wednesday</v>
      </c>
      <c r="P1201" s="2" t="str">
        <f>TEXT(Table13[[#This Row],[Order Date]],"mmmm")</f>
        <v>May</v>
      </c>
      <c r="Q1201" s="2" t="str">
        <f>TEXT(Table13[[#This Row],[Order Date]],"yyyy")</f>
        <v>2015</v>
      </c>
      <c r="R1201" s="2" t="str">
        <f>TEXT(Table13[[#This Row],[Order Date]], "mmmm yyyy")</f>
        <v>May 2015</v>
      </c>
      <c r="S1201" s="2">
        <v>42146</v>
      </c>
      <c r="T1201" s="1" t="s">
        <v>50</v>
      </c>
      <c r="U1201" s="1">
        <f>Table13[[#This Row],[Ship Date]]-Table13[[#This Row],[Order Date]]</f>
        <v>2</v>
      </c>
      <c r="V1201" s="1" t="str">
        <f>IF(Table13[[#This Row],[Days to Ship]]&lt;=1, "Fast", IF(Table13[[#This Row],[Days to Ship]]&lt;=3, "Meduim", "High"))</f>
        <v>Meduim</v>
      </c>
      <c r="W1201" s="1">
        <v>16146</v>
      </c>
      <c r="X1201" s="1" t="s">
        <v>32</v>
      </c>
      <c r="Y1201" s="1" t="s">
        <v>782</v>
      </c>
      <c r="Z1201" s="1" t="s">
        <v>174</v>
      </c>
      <c r="AA1201" s="1" t="s">
        <v>1097</v>
      </c>
      <c r="AB1201" s="1" t="s">
        <v>73</v>
      </c>
      <c r="AC1201" s="1" t="s">
        <v>2234</v>
      </c>
      <c r="AD1201" s="1" t="s">
        <v>81</v>
      </c>
      <c r="AE1201" s="1" t="s">
        <v>44</v>
      </c>
      <c r="AF1201" s="1"/>
      <c r="AK1201" s="1"/>
    </row>
    <row r="1202" spans="1:37" x14ac:dyDescent="0.35">
      <c r="A1202" s="1">
        <v>2164</v>
      </c>
      <c r="B1202" s="1" t="str">
        <f>VLOOKUP(Table13[[#This Row],[Customer ID]],'Customer Lookup'!A:B,2,)</f>
        <v>Harry Sellers</v>
      </c>
      <c r="C1202" s="1">
        <v>88794</v>
      </c>
      <c r="D1202" s="1" t="str">
        <f>_xlfn.XLOOKUP(Table13[[#This Row],[Product Sub-Category]],'Product Lookup'!A:A,'Product Lookup'!B:B)</f>
        <v>Binders</v>
      </c>
      <c r="E1202" s="1">
        <v>3</v>
      </c>
      <c r="F1202" s="4">
        <v>5.38</v>
      </c>
      <c r="G1202" s="4">
        <f>Table13[[#This Row],[Unit Price]]*Table13[[#This Row],[Quantity ordered]]</f>
        <v>16.14</v>
      </c>
      <c r="H1202" s="1">
        <v>0.05</v>
      </c>
      <c r="I1202" s="5">
        <v>0.05</v>
      </c>
      <c r="J12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2" s="6">
        <f>Table13[[#This Row],[Total Price(Before Discount)]]*Table13[[#This Row],[Discount]]</f>
        <v>0.80700000000000005</v>
      </c>
      <c r="L1202" s="6">
        <f>Table13[[#This Row],[Total Price(Before Discount)]]-Table13[[#This Row],[Discount Amount]]</f>
        <v>15.333</v>
      </c>
      <c r="M1202" s="6" t="str">
        <f>IF(Table13[[#This Row],[Total Price(After Discount)]]&gt;=5000, "High Order", "Low order")</f>
        <v>Low order</v>
      </c>
      <c r="N1202" s="2">
        <v>42013</v>
      </c>
      <c r="O1202" s="2" t="str">
        <f>TEXT(Table13[[#This Row],[Order Date]],"dddd")</f>
        <v>Friday</v>
      </c>
      <c r="P1202" s="2" t="str">
        <f>TEXT(Table13[[#This Row],[Order Date]],"mmmm")</f>
        <v>January</v>
      </c>
      <c r="Q1202" s="2" t="str">
        <f>TEXT(Table13[[#This Row],[Order Date]],"yyyy")</f>
        <v>2015</v>
      </c>
      <c r="R1202" s="2" t="str">
        <f>TEXT(Table13[[#This Row],[Order Date]], "mmmm yyyy")</f>
        <v>January 2015</v>
      </c>
      <c r="S1202" s="2">
        <v>42014</v>
      </c>
      <c r="T1202" s="1" t="s">
        <v>31</v>
      </c>
      <c r="U1202" s="1">
        <f>Table13[[#This Row],[Ship Date]]-Table13[[#This Row],[Order Date]]</f>
        <v>1</v>
      </c>
      <c r="V1202" s="1" t="str">
        <f>IF(Table13[[#This Row],[Days to Ship]]&lt;=1, "Fast", IF(Table13[[#This Row],[Days to Ship]]&lt;=3, "Meduim", "High"))</f>
        <v>Fast</v>
      </c>
      <c r="W1202" s="1">
        <v>91104</v>
      </c>
      <c r="X1202" s="1" t="s">
        <v>32</v>
      </c>
      <c r="Y1202" s="1" t="s">
        <v>783</v>
      </c>
      <c r="Z1202" s="1" t="s">
        <v>37</v>
      </c>
      <c r="AA1202" s="1" t="s">
        <v>1097</v>
      </c>
      <c r="AB1202" s="1" t="s">
        <v>58</v>
      </c>
      <c r="AC1202" s="1" t="s">
        <v>2236</v>
      </c>
      <c r="AD1202" s="1" t="s">
        <v>51</v>
      </c>
      <c r="AE1202" s="1" t="s">
        <v>53</v>
      </c>
      <c r="AF1202" s="1"/>
      <c r="AK1202" s="1"/>
    </row>
    <row r="1203" spans="1:37" x14ac:dyDescent="0.35">
      <c r="A1203" s="1">
        <v>2164</v>
      </c>
      <c r="B1203" s="1" t="str">
        <f>VLOOKUP(Table13[[#This Row],[Customer ID]],'Customer Lookup'!A:B,2,)</f>
        <v>Harry Sellers</v>
      </c>
      <c r="C1203" s="1">
        <v>88794</v>
      </c>
      <c r="D1203" s="1" t="str">
        <f>_xlfn.XLOOKUP(Table13[[#This Row],[Product Sub-Category]],'Product Lookup'!A:A,'Product Lookup'!B:B)</f>
        <v>Pens</v>
      </c>
      <c r="E1203" s="1">
        <v>11</v>
      </c>
      <c r="F1203" s="4">
        <v>3.28</v>
      </c>
      <c r="G1203" s="4">
        <f>Table13[[#This Row],[Unit Price]]*Table13[[#This Row],[Quantity ordered]]</f>
        <v>36.08</v>
      </c>
      <c r="H1203" s="1">
        <v>0.05</v>
      </c>
      <c r="I1203" s="5">
        <v>0.05</v>
      </c>
      <c r="J12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3" s="6">
        <f>Table13[[#This Row],[Total Price(Before Discount)]]*Table13[[#This Row],[Discount]]</f>
        <v>1.804</v>
      </c>
      <c r="L1203" s="6">
        <f>Table13[[#This Row],[Total Price(Before Discount)]]-Table13[[#This Row],[Discount Amount]]</f>
        <v>34.275999999999996</v>
      </c>
      <c r="M1203" s="6" t="str">
        <f>IF(Table13[[#This Row],[Total Price(After Discount)]]&gt;=5000, "High Order", "Low order")</f>
        <v>Low order</v>
      </c>
      <c r="N1203" s="2">
        <v>42013</v>
      </c>
      <c r="O1203" s="2" t="str">
        <f>TEXT(Table13[[#This Row],[Order Date]],"dddd")</f>
        <v>Friday</v>
      </c>
      <c r="P1203" s="2" t="str">
        <f>TEXT(Table13[[#This Row],[Order Date]],"mmmm")</f>
        <v>January</v>
      </c>
      <c r="Q1203" s="2" t="str">
        <f>TEXT(Table13[[#This Row],[Order Date]],"yyyy")</f>
        <v>2015</v>
      </c>
      <c r="R1203" s="2" t="str">
        <f>TEXT(Table13[[#This Row],[Order Date]], "mmmm yyyy")</f>
        <v>January 2015</v>
      </c>
      <c r="S1203" s="2">
        <v>42013</v>
      </c>
      <c r="T1203" s="1" t="s">
        <v>31</v>
      </c>
      <c r="U1203" s="1">
        <f>Table13[[#This Row],[Ship Date]]-Table13[[#This Row],[Order Date]]</f>
        <v>0</v>
      </c>
      <c r="V1203" s="1" t="str">
        <f>IF(Table13[[#This Row],[Days to Ship]]&lt;=1, "Fast", IF(Table13[[#This Row],[Days to Ship]]&lt;=3, "Meduim", "High"))</f>
        <v>Fast</v>
      </c>
      <c r="W1203" s="1">
        <v>91104</v>
      </c>
      <c r="X1203" s="1" t="s">
        <v>32</v>
      </c>
      <c r="Y1203" s="1" t="s">
        <v>783</v>
      </c>
      <c r="Z1203" s="1" t="s">
        <v>37</v>
      </c>
      <c r="AA1203" s="1" t="s">
        <v>2243</v>
      </c>
      <c r="AB1203" s="1" t="s">
        <v>58</v>
      </c>
      <c r="AC1203" s="1" t="s">
        <v>25</v>
      </c>
      <c r="AD1203" s="1" t="s">
        <v>51</v>
      </c>
      <c r="AE1203" s="1" t="s">
        <v>26</v>
      </c>
      <c r="AF1203" s="1"/>
      <c r="AK1203" s="1"/>
    </row>
    <row r="1204" spans="1:37" x14ac:dyDescent="0.35">
      <c r="A1204" s="1">
        <v>2165</v>
      </c>
      <c r="B1204" s="1" t="str">
        <f>VLOOKUP(Table13[[#This Row],[Customer ID]],'Customer Lookup'!A:B,2,)</f>
        <v>Melanie Knight</v>
      </c>
      <c r="C1204" s="1">
        <v>88794</v>
      </c>
      <c r="D1204" s="1" t="str">
        <f>_xlfn.XLOOKUP(Table13[[#This Row],[Product Sub-Category]],'Product Lookup'!A:A,'Product Lookup'!B:B)</f>
        <v>Pens</v>
      </c>
      <c r="E1204" s="1">
        <v>6</v>
      </c>
      <c r="F1204" s="4">
        <v>2.78</v>
      </c>
      <c r="G1204" s="4">
        <f>Table13[[#This Row],[Unit Price]]*Table13[[#This Row],[Quantity ordered]]</f>
        <v>16.68</v>
      </c>
      <c r="H1204" s="1">
        <v>0.05</v>
      </c>
      <c r="I1204" s="5">
        <v>0.05</v>
      </c>
      <c r="J12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4" s="6">
        <f>Table13[[#This Row],[Total Price(Before Discount)]]*Table13[[#This Row],[Discount]]</f>
        <v>0.83400000000000007</v>
      </c>
      <c r="L1204" s="6">
        <f>Table13[[#This Row],[Total Price(Before Discount)]]-Table13[[#This Row],[Discount Amount]]</f>
        <v>15.846</v>
      </c>
      <c r="M1204" s="6" t="str">
        <f>IF(Table13[[#This Row],[Total Price(After Discount)]]&gt;=5000, "High Order", "Low order")</f>
        <v>Low order</v>
      </c>
      <c r="N1204" s="2">
        <v>42013</v>
      </c>
      <c r="O1204" s="2" t="str">
        <f>TEXT(Table13[[#This Row],[Order Date]],"dddd")</f>
        <v>Friday</v>
      </c>
      <c r="P1204" s="2" t="str">
        <f>TEXT(Table13[[#This Row],[Order Date]],"mmmm")</f>
        <v>January</v>
      </c>
      <c r="Q1204" s="2" t="str">
        <f>TEXT(Table13[[#This Row],[Order Date]],"yyyy")</f>
        <v>2015</v>
      </c>
      <c r="R1204" s="2" t="str">
        <f>TEXT(Table13[[#This Row],[Order Date]], "mmmm yyyy")</f>
        <v>January 2015</v>
      </c>
      <c r="S1204" s="2">
        <v>42015</v>
      </c>
      <c r="T1204" s="1" t="s">
        <v>31</v>
      </c>
      <c r="U1204" s="1">
        <f>Table13[[#This Row],[Ship Date]]-Table13[[#This Row],[Order Date]]</f>
        <v>2</v>
      </c>
      <c r="V1204" s="1" t="str">
        <f>IF(Table13[[#This Row],[Days to Ship]]&lt;=1, "Fast", IF(Table13[[#This Row],[Days to Ship]]&lt;=3, "Meduim", "High"))</f>
        <v>Meduim</v>
      </c>
      <c r="W1204" s="1">
        <v>4330</v>
      </c>
      <c r="X1204" s="1" t="s">
        <v>32</v>
      </c>
      <c r="Y1204" s="1" t="s">
        <v>475</v>
      </c>
      <c r="Z1204" s="1" t="s">
        <v>147</v>
      </c>
      <c r="AA1204" s="1" t="s">
        <v>2243</v>
      </c>
      <c r="AB1204" s="1" t="s">
        <v>58</v>
      </c>
      <c r="AC1204" s="1" t="s">
        <v>25</v>
      </c>
      <c r="AD1204" s="1" t="s">
        <v>51</v>
      </c>
      <c r="AE1204" s="1" t="s">
        <v>26</v>
      </c>
      <c r="AF1204" s="1"/>
      <c r="AK1204" s="1"/>
    </row>
    <row r="1205" spans="1:37" x14ac:dyDescent="0.35">
      <c r="A1205" s="1">
        <v>2178</v>
      </c>
      <c r="B1205" s="1" t="str">
        <f>VLOOKUP(Table13[[#This Row],[Customer ID]],'Customer Lookup'!A:B,2,)</f>
        <v>Judy Hall</v>
      </c>
      <c r="C1205" s="1">
        <v>89465</v>
      </c>
      <c r="D1205" s="1" t="str">
        <f>_xlfn.XLOOKUP(Table13[[#This Row],[Product Sub-Category]],'Product Lookup'!A:A,'Product Lookup'!B:B)</f>
        <v>Pens</v>
      </c>
      <c r="E1205" s="1">
        <v>9</v>
      </c>
      <c r="F1205" s="4">
        <v>2.94</v>
      </c>
      <c r="G1205" s="4">
        <f>Table13[[#This Row],[Unit Price]]*Table13[[#This Row],[Quantity ordered]]</f>
        <v>26.46</v>
      </c>
      <c r="H1205" s="1">
        <v>0.05</v>
      </c>
      <c r="I1205" s="5">
        <v>0.05</v>
      </c>
      <c r="J12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5" s="6">
        <f>Table13[[#This Row],[Total Price(Before Discount)]]*Table13[[#This Row],[Discount]]</f>
        <v>1.3230000000000002</v>
      </c>
      <c r="L1205" s="6">
        <f>Table13[[#This Row],[Total Price(Before Discount)]]-Table13[[#This Row],[Discount Amount]]</f>
        <v>25.137</v>
      </c>
      <c r="M1205" s="6" t="str">
        <f>IF(Table13[[#This Row],[Total Price(After Discount)]]&gt;=5000, "High Order", "Low order")</f>
        <v>Low order</v>
      </c>
      <c r="N1205" s="2">
        <v>42031</v>
      </c>
      <c r="O1205" s="2" t="str">
        <f>TEXT(Table13[[#This Row],[Order Date]],"dddd")</f>
        <v>Tuesday</v>
      </c>
      <c r="P1205" s="2" t="str">
        <f>TEXT(Table13[[#This Row],[Order Date]],"mmmm")</f>
        <v>January</v>
      </c>
      <c r="Q1205" s="2" t="str">
        <f>TEXT(Table13[[#This Row],[Order Date]],"yyyy")</f>
        <v>2015</v>
      </c>
      <c r="R1205" s="2" t="str">
        <f>TEXT(Table13[[#This Row],[Order Date]], "mmmm yyyy")</f>
        <v>January 2015</v>
      </c>
      <c r="S1205" s="2">
        <v>42033</v>
      </c>
      <c r="T1205" s="1" t="s">
        <v>50</v>
      </c>
      <c r="U1205" s="1">
        <f>Table13[[#This Row],[Ship Date]]-Table13[[#This Row],[Order Date]]</f>
        <v>2</v>
      </c>
      <c r="V1205" s="1" t="str">
        <f>IF(Table13[[#This Row],[Days to Ship]]&lt;=1, "Fast", IF(Table13[[#This Row],[Days to Ship]]&lt;=3, "Meduim", "High"))</f>
        <v>Meduim</v>
      </c>
      <c r="W1205" s="1">
        <v>1610</v>
      </c>
      <c r="X1205" s="1" t="s">
        <v>32</v>
      </c>
      <c r="Y1205" s="1" t="s">
        <v>784</v>
      </c>
      <c r="Z1205" s="1" t="s">
        <v>152</v>
      </c>
      <c r="AA1205" s="1" t="s">
        <v>2245</v>
      </c>
      <c r="AB1205" s="1" t="s">
        <v>58</v>
      </c>
      <c r="AC1205" s="1" t="s">
        <v>25</v>
      </c>
      <c r="AD1205" s="1" t="s">
        <v>51</v>
      </c>
      <c r="AE1205" s="1" t="s">
        <v>26</v>
      </c>
      <c r="AF1205" s="1"/>
      <c r="AK1205" s="1"/>
    </row>
    <row r="1206" spans="1:37" x14ac:dyDescent="0.35">
      <c r="A1206" s="1">
        <v>2183</v>
      </c>
      <c r="B1206" s="1" t="str">
        <f>VLOOKUP(Table13[[#This Row],[Customer ID]],'Customer Lookup'!A:B,2,)</f>
        <v>Sheryl Reese</v>
      </c>
      <c r="C1206" s="1">
        <v>91571</v>
      </c>
      <c r="D1206" s="1" t="str">
        <f>_xlfn.XLOOKUP(Table13[[#This Row],[Product Sub-Category]],'Product Lookup'!A:A,'Product Lookup'!B:B)</f>
        <v>Rubber Bands</v>
      </c>
      <c r="E1206" s="1">
        <v>12</v>
      </c>
      <c r="F1206" s="4">
        <v>1.48</v>
      </c>
      <c r="G1206" s="4">
        <f>Table13[[#This Row],[Unit Price]]*Table13[[#This Row],[Quantity ordered]]</f>
        <v>17.759999999999998</v>
      </c>
      <c r="H1206" s="1">
        <v>0.05</v>
      </c>
      <c r="I1206" s="5">
        <v>0.05</v>
      </c>
      <c r="J12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6" s="6">
        <f>Table13[[#This Row],[Total Price(Before Discount)]]*Table13[[#This Row],[Discount]]</f>
        <v>0.8879999999999999</v>
      </c>
      <c r="L1206" s="6">
        <f>Table13[[#This Row],[Total Price(Before Discount)]]-Table13[[#This Row],[Discount Amount]]</f>
        <v>16.872</v>
      </c>
      <c r="M1206" s="6" t="str">
        <f>IF(Table13[[#This Row],[Total Price(After Discount)]]&gt;=5000, "High Order", "Low order")</f>
        <v>Low order</v>
      </c>
      <c r="N1206" s="2">
        <v>42170</v>
      </c>
      <c r="O1206" s="2" t="str">
        <f>TEXT(Table13[[#This Row],[Order Date]],"dddd")</f>
        <v>Monday</v>
      </c>
      <c r="P1206" s="2" t="str">
        <f>TEXT(Table13[[#This Row],[Order Date]],"mmmm")</f>
        <v>June</v>
      </c>
      <c r="Q1206" s="2" t="str">
        <f>TEXT(Table13[[#This Row],[Order Date]],"yyyy")</f>
        <v>2015</v>
      </c>
      <c r="R1206" s="2" t="str">
        <f>TEXT(Table13[[#This Row],[Order Date]], "mmmm yyyy")</f>
        <v>June 2015</v>
      </c>
      <c r="S1206" s="2">
        <v>42172</v>
      </c>
      <c r="T1206" s="1" t="s">
        <v>31</v>
      </c>
      <c r="U1206" s="1">
        <f>Table13[[#This Row],[Ship Date]]-Table13[[#This Row],[Order Date]]</f>
        <v>2</v>
      </c>
      <c r="V1206" s="1" t="str">
        <f>IF(Table13[[#This Row],[Days to Ship]]&lt;=1, "Fast", IF(Table13[[#This Row],[Days to Ship]]&lt;=3, "Meduim", "High"))</f>
        <v>Meduim</v>
      </c>
      <c r="W1206" s="1">
        <v>42301</v>
      </c>
      <c r="X1206" s="1" t="s">
        <v>32</v>
      </c>
      <c r="Y1206" s="1" t="s">
        <v>785</v>
      </c>
      <c r="Z1206" s="1" t="s">
        <v>347</v>
      </c>
      <c r="AA1206" s="1" t="s">
        <v>2244</v>
      </c>
      <c r="AB1206" s="1" t="s">
        <v>58</v>
      </c>
      <c r="AC1206" s="1" t="s">
        <v>60</v>
      </c>
      <c r="AD1206" s="1" t="s">
        <v>42</v>
      </c>
      <c r="AE1206" s="1" t="s">
        <v>26</v>
      </c>
      <c r="AF1206" s="1"/>
      <c r="AK1206" s="1"/>
    </row>
    <row r="1207" spans="1:37" x14ac:dyDescent="0.35">
      <c r="A1207" s="1">
        <v>2187</v>
      </c>
      <c r="B1207" s="1" t="str">
        <f>VLOOKUP(Table13[[#This Row],[Customer ID]],'Customer Lookup'!A:B,2,)</f>
        <v>Joanne Spivey</v>
      </c>
      <c r="C1207" s="1">
        <v>89440</v>
      </c>
      <c r="D1207" s="1" t="str">
        <f>_xlfn.XLOOKUP(Table13[[#This Row],[Product Sub-Category]],'Product Lookup'!A:A,'Product Lookup'!B:B)</f>
        <v>Envelopes</v>
      </c>
      <c r="E1207" s="1">
        <v>5</v>
      </c>
      <c r="F1207" s="4">
        <v>16.98</v>
      </c>
      <c r="G1207" s="4">
        <f>Table13[[#This Row],[Unit Price]]*Table13[[#This Row],[Quantity ordered]]</f>
        <v>84.9</v>
      </c>
      <c r="H1207" s="1">
        <v>0.05</v>
      </c>
      <c r="I1207" s="5">
        <v>0.05</v>
      </c>
      <c r="J12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7" s="6">
        <f>Table13[[#This Row],[Total Price(Before Discount)]]*Table13[[#This Row],[Discount]]</f>
        <v>4.2450000000000001</v>
      </c>
      <c r="L1207" s="6">
        <f>Table13[[#This Row],[Total Price(Before Discount)]]-Table13[[#This Row],[Discount Amount]]</f>
        <v>80.655000000000001</v>
      </c>
      <c r="M1207" s="6" t="str">
        <f>IF(Table13[[#This Row],[Total Price(After Discount)]]&gt;=5000, "High Order", "Low order")</f>
        <v>Low order</v>
      </c>
      <c r="N1207" s="2">
        <v>42132</v>
      </c>
      <c r="O1207" s="2" t="str">
        <f>TEXT(Table13[[#This Row],[Order Date]],"dddd")</f>
        <v>Friday</v>
      </c>
      <c r="P1207" s="2" t="str">
        <f>TEXT(Table13[[#This Row],[Order Date]],"mmmm")</f>
        <v>May</v>
      </c>
      <c r="Q1207" s="2" t="str">
        <f>TEXT(Table13[[#This Row],[Order Date]],"yyyy")</f>
        <v>2015</v>
      </c>
      <c r="R1207" s="2" t="str">
        <f>TEXT(Table13[[#This Row],[Order Date]], "mmmm yyyy")</f>
        <v>May 2015</v>
      </c>
      <c r="S1207" s="2">
        <v>42134</v>
      </c>
      <c r="T1207" s="1" t="s">
        <v>21</v>
      </c>
      <c r="U1207" s="1">
        <f>Table13[[#This Row],[Ship Date]]-Table13[[#This Row],[Order Date]]</f>
        <v>2</v>
      </c>
      <c r="V1207" s="1" t="str">
        <f>IF(Table13[[#This Row],[Days to Ship]]&lt;=1, "Fast", IF(Table13[[#This Row],[Days to Ship]]&lt;=3, "Meduim", "High"))</f>
        <v>Meduim</v>
      </c>
      <c r="W1207" s="1">
        <v>64055</v>
      </c>
      <c r="X1207" s="1" t="s">
        <v>32</v>
      </c>
      <c r="Y1207" s="1" t="s">
        <v>786</v>
      </c>
      <c r="Z1207" s="1" t="s">
        <v>306</v>
      </c>
      <c r="AA1207" s="1" t="s">
        <v>2243</v>
      </c>
      <c r="AB1207" s="1" t="s">
        <v>58</v>
      </c>
      <c r="AC1207" s="1" t="s">
        <v>61</v>
      </c>
      <c r="AD1207" s="1" t="s">
        <v>81</v>
      </c>
      <c r="AE1207" s="1" t="s">
        <v>53</v>
      </c>
      <c r="AF1207" s="1"/>
      <c r="AK1207" s="1"/>
    </row>
    <row r="1208" spans="1:37" x14ac:dyDescent="0.35">
      <c r="A1208" s="1">
        <v>2189</v>
      </c>
      <c r="B1208" s="1" t="str">
        <f>VLOOKUP(Table13[[#This Row],[Customer ID]],'Customer Lookup'!A:B,2,)</f>
        <v>Frank Cross</v>
      </c>
      <c r="C1208" s="1">
        <v>7364</v>
      </c>
      <c r="D1208" s="1" t="str">
        <f>_xlfn.XLOOKUP(Table13[[#This Row],[Product Sub-Category]],'Product Lookup'!A:A,'Product Lookup'!B:B)</f>
        <v>Envelopes</v>
      </c>
      <c r="E1208" s="1">
        <v>22</v>
      </c>
      <c r="F1208" s="4">
        <v>16.98</v>
      </c>
      <c r="G1208" s="4">
        <f>Table13[[#This Row],[Unit Price]]*Table13[[#This Row],[Quantity ordered]]</f>
        <v>373.56</v>
      </c>
      <c r="H1208" s="1">
        <v>0.05</v>
      </c>
      <c r="I1208" s="5">
        <v>0.05</v>
      </c>
      <c r="J12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8" s="6">
        <f>Table13[[#This Row],[Total Price(Before Discount)]]*Table13[[#This Row],[Discount]]</f>
        <v>18.678000000000001</v>
      </c>
      <c r="L1208" s="6">
        <f>Table13[[#This Row],[Total Price(Before Discount)]]-Table13[[#This Row],[Discount Amount]]</f>
        <v>354.88200000000001</v>
      </c>
      <c r="M1208" s="6" t="str">
        <f>IF(Table13[[#This Row],[Total Price(After Discount)]]&gt;=5000, "High Order", "Low order")</f>
        <v>Low order</v>
      </c>
      <c r="N1208" s="2">
        <v>42132</v>
      </c>
      <c r="O1208" s="2" t="str">
        <f>TEXT(Table13[[#This Row],[Order Date]],"dddd")</f>
        <v>Friday</v>
      </c>
      <c r="P1208" s="2" t="str">
        <f>TEXT(Table13[[#This Row],[Order Date]],"mmmm")</f>
        <v>May</v>
      </c>
      <c r="Q1208" s="2" t="str">
        <f>TEXT(Table13[[#This Row],[Order Date]],"yyyy")</f>
        <v>2015</v>
      </c>
      <c r="R1208" s="2" t="str">
        <f>TEXT(Table13[[#This Row],[Order Date]], "mmmm yyyy")</f>
        <v>May 2015</v>
      </c>
      <c r="S1208" s="2">
        <v>42134</v>
      </c>
      <c r="T1208" s="1" t="s">
        <v>21</v>
      </c>
      <c r="U1208" s="1">
        <f>Table13[[#This Row],[Ship Date]]-Table13[[#This Row],[Order Date]]</f>
        <v>2</v>
      </c>
      <c r="V1208" s="1" t="str">
        <f>IF(Table13[[#This Row],[Days to Ship]]&lt;=1, "Fast", IF(Table13[[#This Row],[Days to Ship]]&lt;=3, "Meduim", "High"))</f>
        <v>Meduim</v>
      </c>
      <c r="W1208" s="1">
        <v>10177</v>
      </c>
      <c r="X1208" s="1" t="s">
        <v>32</v>
      </c>
      <c r="Y1208" s="1" t="s">
        <v>79</v>
      </c>
      <c r="Z1208" s="1" t="s">
        <v>62</v>
      </c>
      <c r="AA1208" s="1" t="s">
        <v>2244</v>
      </c>
      <c r="AB1208" s="1" t="s">
        <v>58</v>
      </c>
      <c r="AC1208" s="1" t="s">
        <v>61</v>
      </c>
      <c r="AD1208" s="1" t="s">
        <v>81</v>
      </c>
      <c r="AE1208" s="1" t="s">
        <v>53</v>
      </c>
      <c r="AF1208" s="1"/>
      <c r="AK1208" s="1"/>
    </row>
    <row r="1209" spans="1:37" x14ac:dyDescent="0.35">
      <c r="A1209" s="1">
        <v>2190</v>
      </c>
      <c r="B1209" s="1" t="str">
        <f>VLOOKUP(Table13[[#This Row],[Customer ID]],'Customer Lookup'!A:B,2,)</f>
        <v>Marvin Patrick</v>
      </c>
      <c r="C1209" s="1">
        <v>41636</v>
      </c>
      <c r="D1209" s="1" t="str">
        <f>_xlfn.XLOOKUP(Table13[[#This Row],[Product Sub-Category]],'Product Lookup'!A:A,'Product Lookup'!B:B)</f>
        <v>Pens</v>
      </c>
      <c r="E1209" s="1">
        <v>45</v>
      </c>
      <c r="F1209" s="4">
        <v>16.98</v>
      </c>
      <c r="G1209" s="4">
        <f>Table13[[#This Row],[Unit Price]]*Table13[[#This Row],[Quantity ordered]]</f>
        <v>764.1</v>
      </c>
      <c r="H1209" s="1">
        <v>0.05</v>
      </c>
      <c r="I1209" s="5">
        <v>0.05</v>
      </c>
      <c r="J12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9" s="6">
        <f>Table13[[#This Row],[Total Price(Before Discount)]]*Table13[[#This Row],[Discount]]</f>
        <v>38.205000000000005</v>
      </c>
      <c r="L1209" s="6">
        <f>Table13[[#This Row],[Total Price(Before Discount)]]-Table13[[#This Row],[Discount Amount]]</f>
        <v>725.89499999999998</v>
      </c>
      <c r="M1209" s="6" t="str">
        <f>IF(Table13[[#This Row],[Total Price(After Discount)]]&gt;=5000, "High Order", "Low order")</f>
        <v>Low order</v>
      </c>
      <c r="N1209" s="2">
        <v>42049</v>
      </c>
      <c r="O1209" s="2" t="str">
        <f>TEXT(Table13[[#This Row],[Order Date]],"dddd")</f>
        <v>Saturday</v>
      </c>
      <c r="P1209" s="2" t="str">
        <f>TEXT(Table13[[#This Row],[Order Date]],"mmmm")</f>
        <v>February</v>
      </c>
      <c r="Q1209" s="2" t="str">
        <f>TEXT(Table13[[#This Row],[Order Date]],"yyyy")</f>
        <v>2015</v>
      </c>
      <c r="R1209" s="2" t="str">
        <f>TEXT(Table13[[#This Row],[Order Date]], "mmmm yyyy")</f>
        <v>February 2015</v>
      </c>
      <c r="S1209" s="2">
        <v>42051</v>
      </c>
      <c r="T1209" s="1" t="s">
        <v>41</v>
      </c>
      <c r="U1209" s="1">
        <f>Table13[[#This Row],[Ship Date]]-Table13[[#This Row],[Order Date]]</f>
        <v>2</v>
      </c>
      <c r="V1209" s="1" t="str">
        <f>IF(Table13[[#This Row],[Days to Ship]]&lt;=1, "Fast", IF(Table13[[#This Row],[Days to Ship]]&lt;=3, "Meduim", "High"))</f>
        <v>Meduim</v>
      </c>
      <c r="W1209" s="1">
        <v>48227</v>
      </c>
      <c r="X1209" s="1" t="s">
        <v>32</v>
      </c>
      <c r="Y1209" s="1" t="s">
        <v>216</v>
      </c>
      <c r="Z1209" s="1" t="s">
        <v>215</v>
      </c>
      <c r="AA1209" s="1" t="s">
        <v>2244</v>
      </c>
      <c r="AB1209" s="1" t="s">
        <v>58</v>
      </c>
      <c r="AC1209" s="1" t="s">
        <v>25</v>
      </c>
      <c r="AD1209" s="1" t="s">
        <v>42</v>
      </c>
      <c r="AE1209" s="1" t="s">
        <v>44</v>
      </c>
      <c r="AF1209" s="1"/>
      <c r="AK1209" s="1"/>
    </row>
    <row r="1210" spans="1:37" x14ac:dyDescent="0.35">
      <c r="A1210" s="1">
        <v>2190</v>
      </c>
      <c r="B1210" s="1" t="str">
        <f>VLOOKUP(Table13[[#This Row],[Customer ID]],'Customer Lookup'!A:B,2,)</f>
        <v>Marvin Patrick</v>
      </c>
      <c r="C1210" s="1">
        <v>41636</v>
      </c>
      <c r="D1210" s="1" t="str">
        <f>_xlfn.XLOOKUP(Table13[[#This Row],[Product Sub-Category]],'Product Lookup'!A:A,'Product Lookup'!B:B)</f>
        <v>Telephones</v>
      </c>
      <c r="E1210" s="1">
        <v>49</v>
      </c>
      <c r="F1210" s="4">
        <v>115.99</v>
      </c>
      <c r="G1210" s="4">
        <f>Table13[[#This Row],[Unit Price]]*Table13[[#This Row],[Quantity ordered]]</f>
        <v>5683.5099999999993</v>
      </c>
      <c r="H1210" s="1">
        <v>0.1</v>
      </c>
      <c r="I1210" s="5">
        <v>0.1</v>
      </c>
      <c r="J12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0" s="6">
        <f>Table13[[#This Row],[Total Price(Before Discount)]]*Table13[[#This Row],[Discount]]</f>
        <v>568.351</v>
      </c>
      <c r="L1210" s="6">
        <f>Table13[[#This Row],[Total Price(Before Discount)]]-Table13[[#This Row],[Discount Amount]]</f>
        <v>5115.1589999999997</v>
      </c>
      <c r="M1210" s="6" t="str">
        <f>IF(Table13[[#This Row],[Total Price(After Discount)]]&gt;=5000, "High Order", "Low order")</f>
        <v>High Order</v>
      </c>
      <c r="N1210" s="2">
        <v>42049</v>
      </c>
      <c r="O1210" s="2" t="str">
        <f>TEXT(Table13[[#This Row],[Order Date]],"dddd")</f>
        <v>Saturday</v>
      </c>
      <c r="P1210" s="2" t="str">
        <f>TEXT(Table13[[#This Row],[Order Date]],"mmmm")</f>
        <v>February</v>
      </c>
      <c r="Q1210" s="2" t="str">
        <f>TEXT(Table13[[#This Row],[Order Date]],"yyyy")</f>
        <v>2015</v>
      </c>
      <c r="R1210" s="2" t="str">
        <f>TEXT(Table13[[#This Row],[Order Date]], "mmmm yyyy")</f>
        <v>February 2015</v>
      </c>
      <c r="S1210" s="2">
        <v>42051</v>
      </c>
      <c r="T1210" s="1" t="s">
        <v>41</v>
      </c>
      <c r="U1210" s="1">
        <f>Table13[[#This Row],[Ship Date]]-Table13[[#This Row],[Order Date]]</f>
        <v>2</v>
      </c>
      <c r="V1210" s="1" t="str">
        <f>IF(Table13[[#This Row],[Days to Ship]]&lt;=1, "Fast", IF(Table13[[#This Row],[Days to Ship]]&lt;=3, "Meduim", "High"))</f>
        <v>Meduim</v>
      </c>
      <c r="W1210" s="1">
        <v>48227</v>
      </c>
      <c r="X1210" s="1" t="s">
        <v>32</v>
      </c>
      <c r="Y1210" s="1" t="s">
        <v>216</v>
      </c>
      <c r="Z1210" s="1" t="s">
        <v>215</v>
      </c>
      <c r="AA1210" s="1" t="s">
        <v>2245</v>
      </c>
      <c r="AB1210" s="1" t="s">
        <v>73</v>
      </c>
      <c r="AC1210" s="1" t="s">
        <v>2234</v>
      </c>
      <c r="AD1210" s="1" t="s">
        <v>42</v>
      </c>
      <c r="AE1210" s="1" t="s">
        <v>53</v>
      </c>
      <c r="AF1210" s="1"/>
      <c r="AK1210" s="1"/>
    </row>
    <row r="1211" spans="1:37" x14ac:dyDescent="0.35">
      <c r="A1211" s="1">
        <v>2193</v>
      </c>
      <c r="B1211" s="1" t="str">
        <f>VLOOKUP(Table13[[#This Row],[Customer ID]],'Customer Lookup'!A:B,2,)</f>
        <v>Donald Melton</v>
      </c>
      <c r="C1211" s="1">
        <v>90685</v>
      </c>
      <c r="D1211" s="1" t="str">
        <f>_xlfn.XLOOKUP(Table13[[#This Row],[Product Sub-Category]],'Product Lookup'!A:A,'Product Lookup'!B:B)</f>
        <v>Pens</v>
      </c>
      <c r="E1211" s="1">
        <v>11</v>
      </c>
      <c r="F1211" s="4">
        <v>16.98</v>
      </c>
      <c r="G1211" s="4">
        <f>Table13[[#This Row],[Unit Price]]*Table13[[#This Row],[Quantity ordered]]</f>
        <v>186.78</v>
      </c>
      <c r="H1211" s="1">
        <v>0.05</v>
      </c>
      <c r="I1211" s="5">
        <v>0.05</v>
      </c>
      <c r="J12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1" s="6">
        <f>Table13[[#This Row],[Total Price(Before Discount)]]*Table13[[#This Row],[Discount]]</f>
        <v>9.3390000000000004</v>
      </c>
      <c r="L1211" s="6">
        <f>Table13[[#This Row],[Total Price(Before Discount)]]-Table13[[#This Row],[Discount Amount]]</f>
        <v>177.441</v>
      </c>
      <c r="M1211" s="6" t="str">
        <f>IF(Table13[[#This Row],[Total Price(After Discount)]]&gt;=5000, "High Order", "Low order")</f>
        <v>Low order</v>
      </c>
      <c r="N1211" s="2">
        <v>42049</v>
      </c>
      <c r="O1211" s="2" t="str">
        <f>TEXT(Table13[[#This Row],[Order Date]],"dddd")</f>
        <v>Saturday</v>
      </c>
      <c r="P1211" s="2" t="str">
        <f>TEXT(Table13[[#This Row],[Order Date]],"mmmm")</f>
        <v>February</v>
      </c>
      <c r="Q1211" s="2" t="str">
        <f>TEXT(Table13[[#This Row],[Order Date]],"yyyy")</f>
        <v>2015</v>
      </c>
      <c r="R1211" s="2" t="str">
        <f>TEXT(Table13[[#This Row],[Order Date]], "mmmm yyyy")</f>
        <v>February 2015</v>
      </c>
      <c r="S1211" s="2">
        <v>42051</v>
      </c>
      <c r="T1211" s="1" t="s">
        <v>41</v>
      </c>
      <c r="U1211" s="1">
        <f>Table13[[#This Row],[Ship Date]]-Table13[[#This Row],[Order Date]]</f>
        <v>2</v>
      </c>
      <c r="V1211" s="1" t="str">
        <f>IF(Table13[[#This Row],[Days to Ship]]&lt;=1, "Fast", IF(Table13[[#This Row],[Days to Ship]]&lt;=3, "Meduim", "High"))</f>
        <v>Meduim</v>
      </c>
      <c r="W1211" s="1">
        <v>28560</v>
      </c>
      <c r="X1211" s="1" t="s">
        <v>32</v>
      </c>
      <c r="Y1211" s="1" t="s">
        <v>787</v>
      </c>
      <c r="Z1211" s="1" t="s">
        <v>225</v>
      </c>
      <c r="AA1211" s="1" t="s">
        <v>2245</v>
      </c>
      <c r="AB1211" s="1" t="s">
        <v>58</v>
      </c>
      <c r="AC1211" s="1" t="s">
        <v>25</v>
      </c>
      <c r="AD1211" s="1" t="s">
        <v>42</v>
      </c>
      <c r="AE1211" s="1" t="s">
        <v>44</v>
      </c>
      <c r="AF1211" s="1"/>
      <c r="AK1211" s="1"/>
    </row>
    <row r="1212" spans="1:37" x14ac:dyDescent="0.35">
      <c r="A1212" s="1">
        <v>2193</v>
      </c>
      <c r="B1212" s="1" t="str">
        <f>VLOOKUP(Table13[[#This Row],[Customer ID]],'Customer Lookup'!A:B,2,)</f>
        <v>Donald Melton</v>
      </c>
      <c r="C1212" s="1">
        <v>90685</v>
      </c>
      <c r="D1212" s="1" t="str">
        <f>_xlfn.XLOOKUP(Table13[[#This Row],[Product Sub-Category]],'Product Lookup'!A:A,'Product Lookup'!B:B)</f>
        <v>Telephones</v>
      </c>
      <c r="E1212" s="1">
        <v>12</v>
      </c>
      <c r="F1212" s="4">
        <v>115.99</v>
      </c>
      <c r="G1212" s="4">
        <f>Table13[[#This Row],[Unit Price]]*Table13[[#This Row],[Quantity ordered]]</f>
        <v>1391.8799999999999</v>
      </c>
      <c r="H1212" s="1">
        <v>0.1</v>
      </c>
      <c r="I1212" s="5">
        <v>0.1</v>
      </c>
      <c r="J12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2" s="6">
        <f>Table13[[#This Row],[Total Price(Before Discount)]]*Table13[[#This Row],[Discount]]</f>
        <v>139.18799999999999</v>
      </c>
      <c r="L1212" s="6">
        <f>Table13[[#This Row],[Total Price(Before Discount)]]-Table13[[#This Row],[Discount Amount]]</f>
        <v>1252.692</v>
      </c>
      <c r="M1212" s="6" t="str">
        <f>IF(Table13[[#This Row],[Total Price(After Discount)]]&gt;=5000, "High Order", "Low order")</f>
        <v>Low order</v>
      </c>
      <c r="N1212" s="2">
        <v>42049</v>
      </c>
      <c r="O1212" s="2" t="str">
        <f>TEXT(Table13[[#This Row],[Order Date]],"dddd")</f>
        <v>Saturday</v>
      </c>
      <c r="P1212" s="2" t="str">
        <f>TEXT(Table13[[#This Row],[Order Date]],"mmmm")</f>
        <v>February</v>
      </c>
      <c r="Q1212" s="2" t="str">
        <f>TEXT(Table13[[#This Row],[Order Date]],"yyyy")</f>
        <v>2015</v>
      </c>
      <c r="R1212" s="2" t="str">
        <f>TEXT(Table13[[#This Row],[Order Date]], "mmmm yyyy")</f>
        <v>February 2015</v>
      </c>
      <c r="S1212" s="2">
        <v>42051</v>
      </c>
      <c r="T1212" s="1" t="s">
        <v>41</v>
      </c>
      <c r="U1212" s="1">
        <f>Table13[[#This Row],[Ship Date]]-Table13[[#This Row],[Order Date]]</f>
        <v>2</v>
      </c>
      <c r="V1212" s="1" t="str">
        <f>IF(Table13[[#This Row],[Days to Ship]]&lt;=1, "Fast", IF(Table13[[#This Row],[Days to Ship]]&lt;=3, "Meduim", "High"))</f>
        <v>Meduim</v>
      </c>
      <c r="W1212" s="1">
        <v>28560</v>
      </c>
      <c r="X1212" s="1" t="s">
        <v>32</v>
      </c>
      <c r="Y1212" s="1" t="s">
        <v>787</v>
      </c>
      <c r="Z1212" s="1" t="s">
        <v>225</v>
      </c>
      <c r="AA1212" s="1" t="s">
        <v>2243</v>
      </c>
      <c r="AB1212" s="1" t="s">
        <v>73</v>
      </c>
      <c r="AC1212" s="1" t="s">
        <v>2234</v>
      </c>
      <c r="AD1212" s="1" t="s">
        <v>42</v>
      </c>
      <c r="AE1212" s="1" t="s">
        <v>53</v>
      </c>
      <c r="AF1212" s="1"/>
      <c r="AK1212" s="1"/>
    </row>
    <row r="1213" spans="1:37" x14ac:dyDescent="0.35">
      <c r="A1213" s="1">
        <v>2196</v>
      </c>
      <c r="B1213" s="1" t="str">
        <f>VLOOKUP(Table13[[#This Row],[Customer ID]],'Customer Lookup'!A:B,2,)</f>
        <v>Gene Heath Cross</v>
      </c>
      <c r="C1213" s="1">
        <v>89175</v>
      </c>
      <c r="D1213" s="1" t="str">
        <f>_xlfn.XLOOKUP(Table13[[#This Row],[Product Sub-Category]],'Product Lookup'!A:A,'Product Lookup'!B:B)</f>
        <v>Computer Peripherals</v>
      </c>
      <c r="E1213" s="1">
        <v>11</v>
      </c>
      <c r="F1213" s="4">
        <v>27.48</v>
      </c>
      <c r="G1213" s="4">
        <f>Table13[[#This Row],[Unit Price]]*Table13[[#This Row],[Quantity ordered]]</f>
        <v>302.28000000000003</v>
      </c>
      <c r="H1213" s="1">
        <v>0.05</v>
      </c>
      <c r="I1213" s="5">
        <v>0.05</v>
      </c>
      <c r="J12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3" s="6">
        <f>Table13[[#This Row],[Total Price(Before Discount)]]*Table13[[#This Row],[Discount]]</f>
        <v>15.114000000000003</v>
      </c>
      <c r="L1213" s="6">
        <f>Table13[[#This Row],[Total Price(Before Discount)]]-Table13[[#This Row],[Discount Amount]]</f>
        <v>287.16600000000005</v>
      </c>
      <c r="M1213" s="6" t="str">
        <f>IF(Table13[[#This Row],[Total Price(After Discount)]]&gt;=5000, "High Order", "Low order")</f>
        <v>Low order</v>
      </c>
      <c r="N1213" s="2">
        <v>42101</v>
      </c>
      <c r="O1213" s="2" t="str">
        <f>TEXT(Table13[[#This Row],[Order Date]],"dddd")</f>
        <v>Tuesday</v>
      </c>
      <c r="P1213" s="2" t="str">
        <f>TEXT(Table13[[#This Row],[Order Date]],"mmmm")</f>
        <v>April</v>
      </c>
      <c r="Q1213" s="2" t="str">
        <f>TEXT(Table13[[#This Row],[Order Date]],"yyyy")</f>
        <v>2015</v>
      </c>
      <c r="R1213" s="2" t="str">
        <f>TEXT(Table13[[#This Row],[Order Date]], "mmmm yyyy")</f>
        <v>April 2015</v>
      </c>
      <c r="S1213" s="2">
        <v>42102</v>
      </c>
      <c r="T1213" s="1" t="s">
        <v>50</v>
      </c>
      <c r="U1213" s="1">
        <f>Table13[[#This Row],[Ship Date]]-Table13[[#This Row],[Order Date]]</f>
        <v>1</v>
      </c>
      <c r="V1213" s="1" t="str">
        <f>IF(Table13[[#This Row],[Days to Ship]]&lt;=1, "Fast", IF(Table13[[#This Row],[Days to Ship]]&lt;=3, "Meduim", "High"))</f>
        <v>Fast</v>
      </c>
      <c r="W1213" s="1">
        <v>14701</v>
      </c>
      <c r="X1213" s="1" t="s">
        <v>32</v>
      </c>
      <c r="Y1213" s="1" t="s">
        <v>788</v>
      </c>
      <c r="Z1213" s="1" t="s">
        <v>62</v>
      </c>
      <c r="AA1213" s="1" t="s">
        <v>2243</v>
      </c>
      <c r="AB1213" s="1" t="s">
        <v>73</v>
      </c>
      <c r="AC1213" s="1" t="s">
        <v>144</v>
      </c>
      <c r="AD1213" s="1" t="s">
        <v>51</v>
      </c>
      <c r="AE1213" s="1" t="s">
        <v>53</v>
      </c>
      <c r="AF1213" s="1"/>
      <c r="AK1213" s="1"/>
    </row>
    <row r="1214" spans="1:37" x14ac:dyDescent="0.35">
      <c r="A1214" s="1">
        <v>2196</v>
      </c>
      <c r="B1214" s="1" t="str">
        <f>VLOOKUP(Table13[[#This Row],[Customer ID]],'Customer Lookup'!A:B,2,)</f>
        <v>Gene Heath Cross</v>
      </c>
      <c r="C1214" s="1">
        <v>89175</v>
      </c>
      <c r="D1214" s="1" t="str">
        <f>_xlfn.XLOOKUP(Table13[[#This Row],[Product Sub-Category]],'Product Lookup'!A:A,'Product Lookup'!B:B)</f>
        <v>Computer Peripherals</v>
      </c>
      <c r="E1214" s="1">
        <v>14</v>
      </c>
      <c r="F1214" s="4">
        <v>179.99</v>
      </c>
      <c r="G1214" s="4">
        <f>Table13[[#This Row],[Unit Price]]*Table13[[#This Row],[Quantity ordered]]</f>
        <v>2519.86</v>
      </c>
      <c r="H1214" s="1">
        <v>0.1</v>
      </c>
      <c r="I1214" s="5">
        <v>0.1</v>
      </c>
      <c r="J12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4" s="6">
        <f>Table13[[#This Row],[Total Price(Before Discount)]]*Table13[[#This Row],[Discount]]</f>
        <v>251.98600000000002</v>
      </c>
      <c r="L1214" s="6">
        <f>Table13[[#This Row],[Total Price(Before Discount)]]-Table13[[#This Row],[Discount Amount]]</f>
        <v>2267.8740000000003</v>
      </c>
      <c r="M1214" s="6" t="str">
        <f>IF(Table13[[#This Row],[Total Price(After Discount)]]&gt;=5000, "High Order", "Low order")</f>
        <v>Low order</v>
      </c>
      <c r="N1214" s="2">
        <v>42101</v>
      </c>
      <c r="O1214" s="2" t="str">
        <f>TEXT(Table13[[#This Row],[Order Date]],"dddd")</f>
        <v>Tuesday</v>
      </c>
      <c r="P1214" s="2" t="str">
        <f>TEXT(Table13[[#This Row],[Order Date]],"mmmm")</f>
        <v>April</v>
      </c>
      <c r="Q1214" s="2" t="str">
        <f>TEXT(Table13[[#This Row],[Order Date]],"yyyy")</f>
        <v>2015</v>
      </c>
      <c r="R1214" s="2" t="str">
        <f>TEXT(Table13[[#This Row],[Order Date]], "mmmm yyyy")</f>
        <v>April 2015</v>
      </c>
      <c r="S1214" s="2">
        <v>42102</v>
      </c>
      <c r="T1214" s="1" t="s">
        <v>50</v>
      </c>
      <c r="U1214" s="1">
        <f>Table13[[#This Row],[Ship Date]]-Table13[[#This Row],[Order Date]]</f>
        <v>1</v>
      </c>
      <c r="V1214" s="1" t="str">
        <f>IF(Table13[[#This Row],[Days to Ship]]&lt;=1, "Fast", IF(Table13[[#This Row],[Days to Ship]]&lt;=3, "Meduim", "High"))</f>
        <v>Fast</v>
      </c>
      <c r="W1214" s="1">
        <v>14701</v>
      </c>
      <c r="X1214" s="1" t="s">
        <v>32</v>
      </c>
      <c r="Y1214" s="1" t="s">
        <v>788</v>
      </c>
      <c r="Z1214" s="1" t="s">
        <v>62</v>
      </c>
      <c r="AA1214" s="1" t="s">
        <v>2243</v>
      </c>
      <c r="AB1214" s="1" t="s">
        <v>73</v>
      </c>
      <c r="AC1214" s="1" t="s">
        <v>144</v>
      </c>
      <c r="AD1214" s="1" t="s">
        <v>51</v>
      </c>
      <c r="AE1214" s="1" t="s">
        <v>53</v>
      </c>
      <c r="AF1214" s="1"/>
      <c r="AK1214" s="1"/>
    </row>
    <row r="1215" spans="1:37" x14ac:dyDescent="0.35">
      <c r="A1215" s="1">
        <v>2196</v>
      </c>
      <c r="B1215" s="1" t="str">
        <f>VLOOKUP(Table13[[#This Row],[Customer ID]],'Customer Lookup'!A:B,2,)</f>
        <v>Gene Heath Cross</v>
      </c>
      <c r="C1215" s="1">
        <v>89175</v>
      </c>
      <c r="D1215" s="1" t="str">
        <f>_xlfn.XLOOKUP(Table13[[#This Row],[Product Sub-Category]],'Product Lookup'!A:A,'Product Lookup'!B:B)</f>
        <v>Storage</v>
      </c>
      <c r="E1215" s="1">
        <v>19</v>
      </c>
      <c r="F1215" s="4">
        <v>140.85</v>
      </c>
      <c r="G1215" s="4">
        <f>Table13[[#This Row],[Unit Price]]*Table13[[#This Row],[Quantity ordered]]</f>
        <v>2676.15</v>
      </c>
      <c r="H1215" s="1">
        <v>0.1</v>
      </c>
      <c r="I1215" s="5">
        <v>0.1</v>
      </c>
      <c r="J12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5" s="6">
        <f>Table13[[#This Row],[Total Price(Before Discount)]]*Table13[[#This Row],[Discount]]</f>
        <v>267.61500000000001</v>
      </c>
      <c r="L1215" s="6">
        <f>Table13[[#This Row],[Total Price(Before Discount)]]-Table13[[#This Row],[Discount Amount]]</f>
        <v>2408.5349999999999</v>
      </c>
      <c r="M1215" s="6" t="str">
        <f>IF(Table13[[#This Row],[Total Price(After Discount)]]&gt;=5000, "High Order", "Low order")</f>
        <v>Low order</v>
      </c>
      <c r="N1215" s="2">
        <v>42101</v>
      </c>
      <c r="O1215" s="2" t="str">
        <f>TEXT(Table13[[#This Row],[Order Date]],"dddd")</f>
        <v>Tuesday</v>
      </c>
      <c r="P1215" s="2" t="str">
        <f>TEXT(Table13[[#This Row],[Order Date]],"mmmm")</f>
        <v>April</v>
      </c>
      <c r="Q1215" s="2" t="str">
        <f>TEXT(Table13[[#This Row],[Order Date]],"yyyy")</f>
        <v>2015</v>
      </c>
      <c r="R1215" s="2" t="str">
        <f>TEXT(Table13[[#This Row],[Order Date]], "mmmm yyyy")</f>
        <v>April 2015</v>
      </c>
      <c r="S1215" s="2">
        <v>42103</v>
      </c>
      <c r="T1215" s="1" t="s">
        <v>50</v>
      </c>
      <c r="U1215" s="1">
        <f>Table13[[#This Row],[Ship Date]]-Table13[[#This Row],[Order Date]]</f>
        <v>2</v>
      </c>
      <c r="V1215" s="1" t="str">
        <f>IF(Table13[[#This Row],[Days to Ship]]&lt;=1, "Fast", IF(Table13[[#This Row],[Days to Ship]]&lt;=3, "Meduim", "High"))</f>
        <v>Meduim</v>
      </c>
      <c r="W1215" s="1">
        <v>14701</v>
      </c>
      <c r="X1215" s="1" t="s">
        <v>32</v>
      </c>
      <c r="Y1215" s="1" t="s">
        <v>788</v>
      </c>
      <c r="Z1215" s="1" t="s">
        <v>62</v>
      </c>
      <c r="AA1215" s="1" t="s">
        <v>2243</v>
      </c>
      <c r="AB1215" s="1" t="s">
        <v>58</v>
      </c>
      <c r="AC1215" s="1" t="s">
        <v>119</v>
      </c>
      <c r="AD1215" s="1" t="s">
        <v>51</v>
      </c>
      <c r="AE1215" s="1" t="s">
        <v>53</v>
      </c>
      <c r="AF1215" s="1"/>
      <c r="AK1215" s="1"/>
    </row>
    <row r="1216" spans="1:37" x14ac:dyDescent="0.35">
      <c r="A1216" s="1">
        <v>2197</v>
      </c>
      <c r="B1216" s="1" t="str">
        <f>VLOOKUP(Table13[[#This Row],[Customer ID]],'Customer Lookup'!A:B,2,)</f>
        <v>Karen O'Donnell</v>
      </c>
      <c r="C1216" s="1">
        <v>89176</v>
      </c>
      <c r="D1216" s="1" t="str">
        <f>_xlfn.XLOOKUP(Table13[[#This Row],[Product Sub-Category]],'Product Lookup'!A:A,'Product Lookup'!B:B)</f>
        <v>Computer Peripherals</v>
      </c>
      <c r="E1216" s="1">
        <v>7</v>
      </c>
      <c r="F1216" s="4">
        <v>100.97</v>
      </c>
      <c r="G1216" s="4">
        <f>Table13[[#This Row],[Unit Price]]*Table13[[#This Row],[Quantity ordered]]</f>
        <v>706.79</v>
      </c>
      <c r="H1216" s="1">
        <v>0.1</v>
      </c>
      <c r="I1216" s="5">
        <v>0.1</v>
      </c>
      <c r="J12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6" s="6">
        <f>Table13[[#This Row],[Total Price(Before Discount)]]*Table13[[#This Row],[Discount]]</f>
        <v>70.679000000000002</v>
      </c>
      <c r="L1216" s="6">
        <f>Table13[[#This Row],[Total Price(Before Discount)]]-Table13[[#This Row],[Discount Amount]]</f>
        <v>636.11099999999999</v>
      </c>
      <c r="M1216" s="6" t="str">
        <f>IF(Table13[[#This Row],[Total Price(After Discount)]]&gt;=5000, "High Order", "Low order")</f>
        <v>Low order</v>
      </c>
      <c r="N1216" s="2">
        <v>42181</v>
      </c>
      <c r="O1216" s="2" t="str">
        <f>TEXT(Table13[[#This Row],[Order Date]],"dddd")</f>
        <v>Friday</v>
      </c>
      <c r="P1216" s="2" t="str">
        <f>TEXT(Table13[[#This Row],[Order Date]],"mmmm")</f>
        <v>June</v>
      </c>
      <c r="Q1216" s="2" t="str">
        <f>TEXT(Table13[[#This Row],[Order Date]],"yyyy")</f>
        <v>2015</v>
      </c>
      <c r="R1216" s="2" t="str">
        <f>TEXT(Table13[[#This Row],[Order Date]], "mmmm yyyy")</f>
        <v>June 2015</v>
      </c>
      <c r="S1216" s="2">
        <v>42182</v>
      </c>
      <c r="T1216" s="1" t="s">
        <v>41</v>
      </c>
      <c r="U1216" s="1">
        <f>Table13[[#This Row],[Ship Date]]-Table13[[#This Row],[Order Date]]</f>
        <v>1</v>
      </c>
      <c r="V1216" s="1" t="str">
        <f>IF(Table13[[#This Row],[Days to Ship]]&lt;=1, "Fast", IF(Table13[[#This Row],[Days to Ship]]&lt;=3, "Meduim", "High"))</f>
        <v>Fast</v>
      </c>
      <c r="W1216" s="1">
        <v>11756</v>
      </c>
      <c r="X1216" s="1" t="s">
        <v>32</v>
      </c>
      <c r="Y1216" s="1" t="s">
        <v>667</v>
      </c>
      <c r="Z1216" s="1" t="s">
        <v>62</v>
      </c>
      <c r="AA1216" s="1" t="s">
        <v>2243</v>
      </c>
      <c r="AB1216" s="1" t="s">
        <v>73</v>
      </c>
      <c r="AC1216" s="1" t="s">
        <v>144</v>
      </c>
      <c r="AD1216" s="1" t="s">
        <v>51</v>
      </c>
      <c r="AE1216" s="1" t="s">
        <v>53</v>
      </c>
      <c r="AF1216" s="1"/>
      <c r="AK1216" s="1"/>
    </row>
    <row r="1217" spans="1:37" x14ac:dyDescent="0.35">
      <c r="A1217" s="1">
        <v>2197</v>
      </c>
      <c r="B1217" s="1" t="str">
        <f>VLOOKUP(Table13[[#This Row],[Customer ID]],'Customer Lookup'!A:B,2,)</f>
        <v>Karen O'Donnell</v>
      </c>
      <c r="C1217" s="1">
        <v>89176</v>
      </c>
      <c r="D1217" s="1" t="str">
        <f>_xlfn.XLOOKUP(Table13[[#This Row],[Product Sub-Category]],'Product Lookup'!A:A,'Product Lookup'!B:B)</f>
        <v>Furnishings</v>
      </c>
      <c r="E1217" s="1">
        <v>19</v>
      </c>
      <c r="F1217" s="4">
        <v>13.4</v>
      </c>
      <c r="G1217" s="4">
        <f>Table13[[#This Row],[Unit Price]]*Table13[[#This Row],[Quantity ordered]]</f>
        <v>254.6</v>
      </c>
      <c r="H1217" s="1">
        <v>0.05</v>
      </c>
      <c r="I1217" s="5">
        <v>0.05</v>
      </c>
      <c r="J12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7" s="6">
        <f>Table13[[#This Row],[Total Price(Before Discount)]]*Table13[[#This Row],[Discount]]</f>
        <v>12.73</v>
      </c>
      <c r="L1217" s="6">
        <f>Table13[[#This Row],[Total Price(Before Discount)]]-Table13[[#This Row],[Discount Amount]]</f>
        <v>241.87</v>
      </c>
      <c r="M1217" s="6" t="str">
        <f>IF(Table13[[#This Row],[Total Price(After Discount)]]&gt;=5000, "High Order", "Low order")</f>
        <v>Low order</v>
      </c>
      <c r="N1217" s="2">
        <v>42181</v>
      </c>
      <c r="O1217" s="2" t="str">
        <f>TEXT(Table13[[#This Row],[Order Date]],"dddd")</f>
        <v>Friday</v>
      </c>
      <c r="P1217" s="2" t="str">
        <f>TEXT(Table13[[#This Row],[Order Date]],"mmmm")</f>
        <v>June</v>
      </c>
      <c r="Q1217" s="2" t="str">
        <f>TEXT(Table13[[#This Row],[Order Date]],"yyyy")</f>
        <v>2015</v>
      </c>
      <c r="R1217" s="2" t="str">
        <f>TEXT(Table13[[#This Row],[Order Date]], "mmmm yyyy")</f>
        <v>June 2015</v>
      </c>
      <c r="S1217" s="2">
        <v>42182</v>
      </c>
      <c r="T1217" s="1" t="s">
        <v>41</v>
      </c>
      <c r="U1217" s="1">
        <f>Table13[[#This Row],[Ship Date]]-Table13[[#This Row],[Order Date]]</f>
        <v>1</v>
      </c>
      <c r="V1217" s="1" t="str">
        <f>IF(Table13[[#This Row],[Days to Ship]]&lt;=1, "Fast", IF(Table13[[#This Row],[Days to Ship]]&lt;=3, "Meduim", "High"))</f>
        <v>Fast</v>
      </c>
      <c r="W1217" s="1">
        <v>11756</v>
      </c>
      <c r="X1217" s="1" t="s">
        <v>32</v>
      </c>
      <c r="Y1217" s="1" t="s">
        <v>667</v>
      </c>
      <c r="Z1217" s="1" t="s">
        <v>62</v>
      </c>
      <c r="AA1217" s="1" t="s">
        <v>2243</v>
      </c>
      <c r="AB1217" s="1" t="s">
        <v>34</v>
      </c>
      <c r="AC1217" s="1" t="s">
        <v>52</v>
      </c>
      <c r="AD1217" s="1" t="s">
        <v>51</v>
      </c>
      <c r="AE1217" s="1" t="s">
        <v>44</v>
      </c>
      <c r="AF1217" s="1"/>
      <c r="AK1217" s="1"/>
    </row>
    <row r="1218" spans="1:37" x14ac:dyDescent="0.35">
      <c r="A1218" s="1">
        <v>2198</v>
      </c>
      <c r="B1218" s="1" t="str">
        <f>VLOOKUP(Table13[[#This Row],[Customer ID]],'Customer Lookup'!A:B,2,)</f>
        <v>Lester Woodward Maynard</v>
      </c>
      <c r="C1218" s="1">
        <v>89174</v>
      </c>
      <c r="D1218" s="1" t="str">
        <f>_xlfn.XLOOKUP(Table13[[#This Row],[Product Sub-Category]],'Product Lookup'!A:A,'Product Lookup'!B:B)</f>
        <v>Pens</v>
      </c>
      <c r="E1218" s="1">
        <v>16</v>
      </c>
      <c r="F1218" s="4">
        <v>25.98</v>
      </c>
      <c r="G1218" s="4">
        <f>Table13[[#This Row],[Unit Price]]*Table13[[#This Row],[Quantity ordered]]</f>
        <v>415.68</v>
      </c>
      <c r="H1218" s="1">
        <v>0.05</v>
      </c>
      <c r="I1218" s="5">
        <v>0.05</v>
      </c>
      <c r="J12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8" s="6">
        <f>Table13[[#This Row],[Total Price(Before Discount)]]*Table13[[#This Row],[Discount]]</f>
        <v>20.784000000000002</v>
      </c>
      <c r="L1218" s="6">
        <f>Table13[[#This Row],[Total Price(Before Discount)]]-Table13[[#This Row],[Discount Amount]]</f>
        <v>394.89600000000002</v>
      </c>
      <c r="M1218" s="6" t="str">
        <f>IF(Table13[[#This Row],[Total Price(After Discount)]]&gt;=5000, "High Order", "Low order")</f>
        <v>Low order</v>
      </c>
      <c r="N1218" s="2">
        <v>42146</v>
      </c>
      <c r="O1218" s="2" t="str">
        <f>TEXT(Table13[[#This Row],[Order Date]],"dddd")</f>
        <v>Friday</v>
      </c>
      <c r="P1218" s="2" t="str">
        <f>TEXT(Table13[[#This Row],[Order Date]],"mmmm")</f>
        <v>May</v>
      </c>
      <c r="Q1218" s="2" t="str">
        <f>TEXT(Table13[[#This Row],[Order Date]],"yyyy")</f>
        <v>2015</v>
      </c>
      <c r="R1218" s="2" t="str">
        <f>TEXT(Table13[[#This Row],[Order Date]], "mmmm yyyy")</f>
        <v>May 2015</v>
      </c>
      <c r="S1218" s="2">
        <v>42149</v>
      </c>
      <c r="T1218" s="1" t="s">
        <v>31</v>
      </c>
      <c r="U1218" s="1">
        <f>Table13[[#This Row],[Ship Date]]-Table13[[#This Row],[Order Date]]</f>
        <v>3</v>
      </c>
      <c r="V1218" s="1" t="str">
        <f>IF(Table13[[#This Row],[Days to Ship]]&lt;=1, "Fast", IF(Table13[[#This Row],[Days to Ship]]&lt;=3, "Meduim", "High"))</f>
        <v>Meduim</v>
      </c>
      <c r="W1218" s="1">
        <v>11757</v>
      </c>
      <c r="X1218" s="1" t="s">
        <v>32</v>
      </c>
      <c r="Y1218" s="1" t="s">
        <v>789</v>
      </c>
      <c r="Z1218" s="1" t="s">
        <v>62</v>
      </c>
      <c r="AA1218" s="1" t="s">
        <v>2243</v>
      </c>
      <c r="AB1218" s="1" t="s">
        <v>58</v>
      </c>
      <c r="AC1218" s="1" t="s">
        <v>25</v>
      </c>
      <c r="AD1218" s="1" t="s">
        <v>51</v>
      </c>
      <c r="AE1218" s="1" t="s">
        <v>44</v>
      </c>
      <c r="AF1218" s="1"/>
      <c r="AK1218" s="1"/>
    </row>
    <row r="1219" spans="1:37" x14ac:dyDescent="0.35">
      <c r="A1219" s="1">
        <v>2198</v>
      </c>
      <c r="B1219" s="1" t="str">
        <f>VLOOKUP(Table13[[#This Row],[Customer ID]],'Customer Lookup'!A:B,2,)</f>
        <v>Lester Woodward Maynard</v>
      </c>
      <c r="C1219" s="1">
        <v>89174</v>
      </c>
      <c r="D1219" s="1" t="str">
        <f>_xlfn.XLOOKUP(Table13[[#This Row],[Product Sub-Category]],'Product Lookup'!A:A,'Product Lookup'!B:B)</f>
        <v>Storage</v>
      </c>
      <c r="E1219" s="1">
        <v>16</v>
      </c>
      <c r="F1219" s="4">
        <v>20.98</v>
      </c>
      <c r="G1219" s="4">
        <f>Table13[[#This Row],[Unit Price]]*Table13[[#This Row],[Quantity ordered]]</f>
        <v>335.68</v>
      </c>
      <c r="H1219" s="1">
        <v>0.05</v>
      </c>
      <c r="I1219" s="5">
        <v>0.05</v>
      </c>
      <c r="J12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9" s="6">
        <f>Table13[[#This Row],[Total Price(Before Discount)]]*Table13[[#This Row],[Discount]]</f>
        <v>16.784000000000002</v>
      </c>
      <c r="L1219" s="6">
        <f>Table13[[#This Row],[Total Price(Before Discount)]]-Table13[[#This Row],[Discount Amount]]</f>
        <v>318.89600000000002</v>
      </c>
      <c r="M1219" s="6" t="str">
        <f>IF(Table13[[#This Row],[Total Price(After Discount)]]&gt;=5000, "High Order", "Low order")</f>
        <v>Low order</v>
      </c>
      <c r="N1219" s="2">
        <v>42146</v>
      </c>
      <c r="O1219" s="2" t="str">
        <f>TEXT(Table13[[#This Row],[Order Date]],"dddd")</f>
        <v>Friday</v>
      </c>
      <c r="P1219" s="2" t="str">
        <f>TEXT(Table13[[#This Row],[Order Date]],"mmmm")</f>
        <v>May</v>
      </c>
      <c r="Q1219" s="2" t="str">
        <f>TEXT(Table13[[#This Row],[Order Date]],"yyyy")</f>
        <v>2015</v>
      </c>
      <c r="R1219" s="2" t="str">
        <f>TEXT(Table13[[#This Row],[Order Date]], "mmmm yyyy")</f>
        <v>May 2015</v>
      </c>
      <c r="S1219" s="2">
        <v>42146</v>
      </c>
      <c r="T1219" s="1" t="s">
        <v>31</v>
      </c>
      <c r="U1219" s="1">
        <f>Table13[[#This Row],[Ship Date]]-Table13[[#This Row],[Order Date]]</f>
        <v>0</v>
      </c>
      <c r="V1219" s="1" t="str">
        <f>IF(Table13[[#This Row],[Days to Ship]]&lt;=1, "Fast", IF(Table13[[#This Row],[Days to Ship]]&lt;=3, "Meduim", "High"))</f>
        <v>Fast</v>
      </c>
      <c r="W1219" s="1">
        <v>11757</v>
      </c>
      <c r="X1219" s="1" t="s">
        <v>22</v>
      </c>
      <c r="Y1219" s="1" t="s">
        <v>789</v>
      </c>
      <c r="Z1219" s="1" t="s">
        <v>62</v>
      </c>
      <c r="AA1219" s="1" t="s">
        <v>2244</v>
      </c>
      <c r="AB1219" s="1" t="s">
        <v>58</v>
      </c>
      <c r="AC1219" s="1" t="s">
        <v>119</v>
      </c>
      <c r="AD1219" s="1" t="s">
        <v>51</v>
      </c>
      <c r="AE1219" s="1" t="s">
        <v>36</v>
      </c>
      <c r="AF1219" s="1"/>
      <c r="AK1219" s="1"/>
    </row>
    <row r="1220" spans="1:37" x14ac:dyDescent="0.35">
      <c r="A1220" s="1">
        <v>2201</v>
      </c>
      <c r="B1220" s="1" t="str">
        <f>VLOOKUP(Table13[[#This Row],[Customer ID]],'Customer Lookup'!A:B,2,)</f>
        <v>David Hoyle</v>
      </c>
      <c r="C1220" s="1">
        <v>86054</v>
      </c>
      <c r="D1220" s="1" t="str">
        <f>_xlfn.XLOOKUP(Table13[[#This Row],[Product Sub-Category]],'Product Lookup'!A:A,'Product Lookup'!B:B)</f>
        <v>Furnishings</v>
      </c>
      <c r="E1220" s="1">
        <v>1</v>
      </c>
      <c r="F1220" s="4">
        <v>14.89</v>
      </c>
      <c r="G1220" s="4">
        <f>Table13[[#This Row],[Unit Price]]*Table13[[#This Row],[Quantity ordered]]</f>
        <v>14.89</v>
      </c>
      <c r="H1220" s="1">
        <v>0.05</v>
      </c>
      <c r="I1220" s="5">
        <v>0.05</v>
      </c>
      <c r="J12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0" s="6">
        <f>Table13[[#This Row],[Total Price(Before Discount)]]*Table13[[#This Row],[Discount]]</f>
        <v>0.74450000000000005</v>
      </c>
      <c r="L1220" s="6">
        <f>Table13[[#This Row],[Total Price(Before Discount)]]-Table13[[#This Row],[Discount Amount]]</f>
        <v>14.1455</v>
      </c>
      <c r="M1220" s="6" t="str">
        <f>IF(Table13[[#This Row],[Total Price(After Discount)]]&gt;=5000, "High Order", "Low order")</f>
        <v>Low order</v>
      </c>
      <c r="N1220" s="2">
        <v>42088</v>
      </c>
      <c r="O1220" s="2" t="str">
        <f>TEXT(Table13[[#This Row],[Order Date]],"dddd")</f>
        <v>Wednesday</v>
      </c>
      <c r="P1220" s="2" t="str">
        <f>TEXT(Table13[[#This Row],[Order Date]],"mmmm")</f>
        <v>March</v>
      </c>
      <c r="Q1220" s="2" t="str">
        <f>TEXT(Table13[[#This Row],[Order Date]],"yyyy")</f>
        <v>2015</v>
      </c>
      <c r="R1220" s="2" t="str">
        <f>TEXT(Table13[[#This Row],[Order Date]], "mmmm yyyy")</f>
        <v>March 2015</v>
      </c>
      <c r="S1220" s="2">
        <v>42090</v>
      </c>
      <c r="T1220" s="1" t="s">
        <v>41</v>
      </c>
      <c r="U1220" s="1">
        <f>Table13[[#This Row],[Ship Date]]-Table13[[#This Row],[Order Date]]</f>
        <v>2</v>
      </c>
      <c r="V1220" s="1" t="str">
        <f>IF(Table13[[#This Row],[Days to Ship]]&lt;=1, "Fast", IF(Table13[[#This Row],[Days to Ship]]&lt;=3, "Meduim", "High"))</f>
        <v>Meduim</v>
      </c>
      <c r="W1220" s="1">
        <v>55420</v>
      </c>
      <c r="X1220" s="1" t="s">
        <v>32</v>
      </c>
      <c r="Y1220" s="1" t="s">
        <v>300</v>
      </c>
      <c r="Z1220" s="1" t="s">
        <v>55</v>
      </c>
      <c r="AA1220" s="1" t="s">
        <v>2244</v>
      </c>
      <c r="AB1220" s="1" t="s">
        <v>34</v>
      </c>
      <c r="AC1220" s="1" t="s">
        <v>52</v>
      </c>
      <c r="AD1220" s="1" t="s">
        <v>51</v>
      </c>
      <c r="AE1220" s="1" t="s">
        <v>178</v>
      </c>
      <c r="AF1220" s="1"/>
      <c r="AK1220" s="1"/>
    </row>
    <row r="1221" spans="1:37" x14ac:dyDescent="0.35">
      <c r="A1221" s="1">
        <v>2202</v>
      </c>
      <c r="B1221" s="1" t="str">
        <f>VLOOKUP(Table13[[#This Row],[Customer ID]],'Customer Lookup'!A:B,2,)</f>
        <v>Laurie Howe</v>
      </c>
      <c r="C1221" s="1">
        <v>86050</v>
      </c>
      <c r="D1221" s="1" t="str">
        <f>_xlfn.XLOOKUP(Table13[[#This Row],[Product Sub-Category]],'Product Lookup'!A:A,'Product Lookup'!B:B)</f>
        <v>Chairs</v>
      </c>
      <c r="E1221" s="1">
        <v>11</v>
      </c>
      <c r="F1221" s="4">
        <v>160.97999999999999</v>
      </c>
      <c r="G1221" s="4">
        <f>Table13[[#This Row],[Unit Price]]*Table13[[#This Row],[Quantity ordered]]</f>
        <v>1770.78</v>
      </c>
      <c r="H1221" s="1">
        <v>0.1</v>
      </c>
      <c r="I1221" s="5">
        <v>0.1</v>
      </c>
      <c r="J12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1" s="6">
        <f>Table13[[#This Row],[Total Price(Before Discount)]]*Table13[[#This Row],[Discount]]</f>
        <v>177.078</v>
      </c>
      <c r="L1221" s="6">
        <f>Table13[[#This Row],[Total Price(Before Discount)]]-Table13[[#This Row],[Discount Amount]]</f>
        <v>1593.702</v>
      </c>
      <c r="M1221" s="6" t="str">
        <f>IF(Table13[[#This Row],[Total Price(After Discount)]]&gt;=5000, "High Order", "Low order")</f>
        <v>Low order</v>
      </c>
      <c r="N1221" s="2">
        <v>42035</v>
      </c>
      <c r="O1221" s="2" t="str">
        <f>TEXT(Table13[[#This Row],[Order Date]],"dddd")</f>
        <v>Saturday</v>
      </c>
      <c r="P1221" s="2" t="str">
        <f>TEXT(Table13[[#This Row],[Order Date]],"mmmm")</f>
        <v>January</v>
      </c>
      <c r="Q1221" s="2" t="str">
        <f>TEXT(Table13[[#This Row],[Order Date]],"yyyy")</f>
        <v>2015</v>
      </c>
      <c r="R1221" s="2" t="str">
        <f>TEXT(Table13[[#This Row],[Order Date]], "mmmm yyyy")</f>
        <v>January 2015</v>
      </c>
      <c r="S1221" s="2">
        <v>42035</v>
      </c>
      <c r="T1221" s="1" t="s">
        <v>98</v>
      </c>
      <c r="U1221" s="1">
        <f>Table13[[#This Row],[Ship Date]]-Table13[[#This Row],[Order Date]]</f>
        <v>0</v>
      </c>
      <c r="V1221" s="1" t="str">
        <f>IF(Table13[[#This Row],[Days to Ship]]&lt;=1, "Fast", IF(Table13[[#This Row],[Days to Ship]]&lt;=3, "Meduim", "High"))</f>
        <v>Fast</v>
      </c>
      <c r="W1221" s="1">
        <v>55429</v>
      </c>
      <c r="X1221" s="1" t="s">
        <v>22</v>
      </c>
      <c r="Y1221" s="1" t="s">
        <v>790</v>
      </c>
      <c r="Z1221" s="1" t="s">
        <v>55</v>
      </c>
      <c r="AA1221" s="1" t="s">
        <v>2244</v>
      </c>
      <c r="AB1221" s="1" t="s">
        <v>34</v>
      </c>
      <c r="AC1221" s="1" t="s">
        <v>35</v>
      </c>
      <c r="AD1221" s="1" t="s">
        <v>42</v>
      </c>
      <c r="AE1221" s="1" t="s">
        <v>36</v>
      </c>
      <c r="AF1221" s="1"/>
      <c r="AK1221" s="1"/>
    </row>
    <row r="1222" spans="1:37" x14ac:dyDescent="0.35">
      <c r="A1222" s="1">
        <v>2202</v>
      </c>
      <c r="B1222" s="1" t="str">
        <f>VLOOKUP(Table13[[#This Row],[Customer ID]],'Customer Lookup'!A:B,2,)</f>
        <v>Laurie Howe</v>
      </c>
      <c r="C1222" s="1">
        <v>86050</v>
      </c>
      <c r="D1222" s="1" t="str">
        <f>_xlfn.XLOOKUP(Table13[[#This Row],[Product Sub-Category]],'Product Lookup'!A:A,'Product Lookup'!B:B)</f>
        <v>Labels</v>
      </c>
      <c r="E1222" s="1">
        <v>10</v>
      </c>
      <c r="F1222" s="4">
        <v>6.3</v>
      </c>
      <c r="G1222" s="4">
        <f>Table13[[#This Row],[Unit Price]]*Table13[[#This Row],[Quantity ordered]]</f>
        <v>63</v>
      </c>
      <c r="H1222" s="1">
        <v>0.05</v>
      </c>
      <c r="I1222" s="5">
        <v>0.05</v>
      </c>
      <c r="J12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2" s="6">
        <f>Table13[[#This Row],[Total Price(Before Discount)]]*Table13[[#This Row],[Discount]]</f>
        <v>3.1500000000000004</v>
      </c>
      <c r="L1222" s="6">
        <f>Table13[[#This Row],[Total Price(Before Discount)]]-Table13[[#This Row],[Discount Amount]]</f>
        <v>59.85</v>
      </c>
      <c r="M1222" s="6" t="str">
        <f>IF(Table13[[#This Row],[Total Price(After Discount)]]&gt;=5000, "High Order", "Low order")</f>
        <v>Low order</v>
      </c>
      <c r="N1222" s="2">
        <v>42035</v>
      </c>
      <c r="O1222" s="2" t="str">
        <f>TEXT(Table13[[#This Row],[Order Date]],"dddd")</f>
        <v>Saturday</v>
      </c>
      <c r="P1222" s="2" t="str">
        <f>TEXT(Table13[[#This Row],[Order Date]],"mmmm")</f>
        <v>January</v>
      </c>
      <c r="Q1222" s="2" t="str">
        <f>TEXT(Table13[[#This Row],[Order Date]],"yyyy")</f>
        <v>2015</v>
      </c>
      <c r="R1222" s="2" t="str">
        <f>TEXT(Table13[[#This Row],[Order Date]], "mmmm yyyy")</f>
        <v>January 2015</v>
      </c>
      <c r="S1222" s="2">
        <v>42035</v>
      </c>
      <c r="T1222" s="1" t="s">
        <v>98</v>
      </c>
      <c r="U1222" s="1">
        <f>Table13[[#This Row],[Ship Date]]-Table13[[#This Row],[Order Date]]</f>
        <v>0</v>
      </c>
      <c r="V1222" s="1" t="str">
        <f>IF(Table13[[#This Row],[Days to Ship]]&lt;=1, "Fast", IF(Table13[[#This Row],[Days to Ship]]&lt;=3, "Meduim", "High"))</f>
        <v>Fast</v>
      </c>
      <c r="W1222" s="1">
        <v>55429</v>
      </c>
      <c r="X1222" s="1" t="s">
        <v>32</v>
      </c>
      <c r="Y1222" s="1" t="s">
        <v>790</v>
      </c>
      <c r="Z1222" s="1" t="s">
        <v>55</v>
      </c>
      <c r="AA1222" s="1" t="s">
        <v>2244</v>
      </c>
      <c r="AB1222" s="1" t="s">
        <v>58</v>
      </c>
      <c r="AC1222" s="1" t="s">
        <v>116</v>
      </c>
      <c r="AD1222" s="1" t="s">
        <v>42</v>
      </c>
      <c r="AE1222" s="1" t="s">
        <v>53</v>
      </c>
      <c r="AF1222" s="1"/>
      <c r="AK1222" s="1"/>
    </row>
    <row r="1223" spans="1:37" x14ac:dyDescent="0.35">
      <c r="A1223" s="1">
        <v>2202</v>
      </c>
      <c r="B1223" s="1" t="str">
        <f>VLOOKUP(Table13[[#This Row],[Customer ID]],'Customer Lookup'!A:B,2,)</f>
        <v>Laurie Howe</v>
      </c>
      <c r="C1223" s="1">
        <v>86050</v>
      </c>
      <c r="D1223" s="1" t="str">
        <f>_xlfn.XLOOKUP(Table13[[#This Row],[Product Sub-Category]],'Product Lookup'!A:A,'Product Lookup'!B:B)</f>
        <v>Paper</v>
      </c>
      <c r="E1223" s="1">
        <v>8</v>
      </c>
      <c r="F1223" s="4">
        <v>4.9800000000000004</v>
      </c>
      <c r="G1223" s="4">
        <f>Table13[[#This Row],[Unit Price]]*Table13[[#This Row],[Quantity ordered]]</f>
        <v>39.840000000000003</v>
      </c>
      <c r="H1223" s="1">
        <v>0.05</v>
      </c>
      <c r="I1223" s="5">
        <v>0.05</v>
      </c>
      <c r="J12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3" s="6">
        <f>Table13[[#This Row],[Total Price(Before Discount)]]*Table13[[#This Row],[Discount]]</f>
        <v>1.9920000000000002</v>
      </c>
      <c r="L1223" s="6">
        <f>Table13[[#This Row],[Total Price(Before Discount)]]-Table13[[#This Row],[Discount Amount]]</f>
        <v>37.848000000000006</v>
      </c>
      <c r="M1223" s="6" t="str">
        <f>IF(Table13[[#This Row],[Total Price(After Discount)]]&gt;=5000, "High Order", "Low order")</f>
        <v>Low order</v>
      </c>
      <c r="N1223" s="2">
        <v>42035</v>
      </c>
      <c r="O1223" s="2" t="str">
        <f>TEXT(Table13[[#This Row],[Order Date]],"dddd")</f>
        <v>Saturday</v>
      </c>
      <c r="P1223" s="2" t="str">
        <f>TEXT(Table13[[#This Row],[Order Date]],"mmmm")</f>
        <v>January</v>
      </c>
      <c r="Q1223" s="2" t="str">
        <f>TEXT(Table13[[#This Row],[Order Date]],"yyyy")</f>
        <v>2015</v>
      </c>
      <c r="R1223" s="2" t="str">
        <f>TEXT(Table13[[#This Row],[Order Date]], "mmmm yyyy")</f>
        <v>January 2015</v>
      </c>
      <c r="S1223" s="2">
        <v>42042</v>
      </c>
      <c r="T1223" s="1" t="s">
        <v>98</v>
      </c>
      <c r="U1223" s="1">
        <f>Table13[[#This Row],[Ship Date]]-Table13[[#This Row],[Order Date]]</f>
        <v>7</v>
      </c>
      <c r="V1223" s="1" t="str">
        <f>IF(Table13[[#This Row],[Days to Ship]]&lt;=1, "Fast", IF(Table13[[#This Row],[Days to Ship]]&lt;=3, "Meduim", "High"))</f>
        <v>High</v>
      </c>
      <c r="W1223" s="1">
        <v>55429</v>
      </c>
      <c r="X1223" s="1" t="s">
        <v>32</v>
      </c>
      <c r="Y1223" s="1" t="s">
        <v>790</v>
      </c>
      <c r="Z1223" s="1" t="s">
        <v>55</v>
      </c>
      <c r="AA1223" s="1" t="s">
        <v>2244</v>
      </c>
      <c r="AB1223" s="1" t="s">
        <v>58</v>
      </c>
      <c r="AC1223" s="1" t="s">
        <v>83</v>
      </c>
      <c r="AD1223" s="1" t="s">
        <v>42</v>
      </c>
      <c r="AE1223" s="1" t="s">
        <v>26</v>
      </c>
      <c r="AF1223" s="1"/>
      <c r="AK1223" s="1"/>
    </row>
    <row r="1224" spans="1:37" x14ac:dyDescent="0.35">
      <c r="A1224" s="1">
        <v>2203</v>
      </c>
      <c r="B1224" s="1" t="str">
        <f>VLOOKUP(Table13[[#This Row],[Customer ID]],'Customer Lookup'!A:B,2,)</f>
        <v>Eddie Walker</v>
      </c>
      <c r="C1224" s="1">
        <v>86051</v>
      </c>
      <c r="D1224" s="1" t="str">
        <f>_xlfn.XLOOKUP(Table13[[#This Row],[Product Sub-Category]],'Product Lookup'!A:A,'Product Lookup'!B:B)</f>
        <v>Office Machines</v>
      </c>
      <c r="E1224" s="1">
        <v>8</v>
      </c>
      <c r="F1224" s="4">
        <v>145.44999999999999</v>
      </c>
      <c r="G1224" s="4">
        <f>Table13[[#This Row],[Unit Price]]*Table13[[#This Row],[Quantity ordered]]</f>
        <v>1163.5999999999999</v>
      </c>
      <c r="H1224" s="1">
        <v>0.1</v>
      </c>
      <c r="I1224" s="5">
        <v>0.1</v>
      </c>
      <c r="J12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4" s="6">
        <f>Table13[[#This Row],[Total Price(Before Discount)]]*Table13[[#This Row],[Discount]]</f>
        <v>116.36</v>
      </c>
      <c r="L1224" s="6">
        <f>Table13[[#This Row],[Total Price(Before Discount)]]-Table13[[#This Row],[Discount Amount]]</f>
        <v>1047.24</v>
      </c>
      <c r="M1224" s="6" t="str">
        <f>IF(Table13[[#This Row],[Total Price(After Discount)]]&gt;=5000, "High Order", "Low order")</f>
        <v>Low order</v>
      </c>
      <c r="N1224" s="2">
        <v>42039</v>
      </c>
      <c r="O1224" s="2" t="str">
        <f>TEXT(Table13[[#This Row],[Order Date]],"dddd")</f>
        <v>Wednesday</v>
      </c>
      <c r="P1224" s="2" t="str">
        <f>TEXT(Table13[[#This Row],[Order Date]],"mmmm")</f>
        <v>February</v>
      </c>
      <c r="Q1224" s="2" t="str">
        <f>TEXT(Table13[[#This Row],[Order Date]],"yyyy")</f>
        <v>2015</v>
      </c>
      <c r="R1224" s="2" t="str">
        <f>TEXT(Table13[[#This Row],[Order Date]], "mmmm yyyy")</f>
        <v>February 2015</v>
      </c>
      <c r="S1224" s="2">
        <v>42039</v>
      </c>
      <c r="T1224" s="1" t="s">
        <v>98</v>
      </c>
      <c r="U1224" s="1">
        <f>Table13[[#This Row],[Ship Date]]-Table13[[#This Row],[Order Date]]</f>
        <v>0</v>
      </c>
      <c r="V1224" s="1" t="str">
        <f>IF(Table13[[#This Row],[Days to Ship]]&lt;=1, "Fast", IF(Table13[[#This Row],[Days to Ship]]&lt;=3, "Meduim", "High"))</f>
        <v>Fast</v>
      </c>
      <c r="W1224" s="1">
        <v>55445</v>
      </c>
      <c r="X1224" s="1" t="s">
        <v>22</v>
      </c>
      <c r="Y1224" s="1" t="s">
        <v>791</v>
      </c>
      <c r="Z1224" s="1" t="s">
        <v>55</v>
      </c>
      <c r="AA1224" s="1" t="s">
        <v>2244</v>
      </c>
      <c r="AB1224" s="1" t="s">
        <v>73</v>
      </c>
      <c r="AC1224" s="1" t="s">
        <v>74</v>
      </c>
      <c r="AD1224" s="1" t="s">
        <v>42</v>
      </c>
      <c r="AE1224" s="1" t="s">
        <v>36</v>
      </c>
      <c r="AF1224" s="1"/>
      <c r="AK1224" s="1"/>
    </row>
    <row r="1225" spans="1:37" x14ac:dyDescent="0.35">
      <c r="A1225" s="1">
        <v>2203</v>
      </c>
      <c r="B1225" s="1" t="str">
        <f>VLOOKUP(Table13[[#This Row],[Customer ID]],'Customer Lookup'!A:B,2,)</f>
        <v>Eddie Walker</v>
      </c>
      <c r="C1225" s="1">
        <v>86052</v>
      </c>
      <c r="D1225" s="1" t="str">
        <f>_xlfn.XLOOKUP(Table13[[#This Row],[Product Sub-Category]],'Product Lookup'!A:A,'Product Lookup'!B:B)</f>
        <v>Office Machines</v>
      </c>
      <c r="E1225" s="1">
        <v>2</v>
      </c>
      <c r="F1225" s="4">
        <v>399.98</v>
      </c>
      <c r="G1225" s="4">
        <f>Table13[[#This Row],[Unit Price]]*Table13[[#This Row],[Quantity ordered]]</f>
        <v>799.96</v>
      </c>
      <c r="H1225" s="1">
        <v>0.1</v>
      </c>
      <c r="I1225" s="5">
        <v>0.1</v>
      </c>
      <c r="J12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5" s="6">
        <f>Table13[[#This Row],[Total Price(Before Discount)]]*Table13[[#This Row],[Discount]]</f>
        <v>79.996000000000009</v>
      </c>
      <c r="L1225" s="6">
        <f>Table13[[#This Row],[Total Price(Before Discount)]]-Table13[[#This Row],[Discount Amount]]</f>
        <v>719.96400000000006</v>
      </c>
      <c r="M1225" s="6" t="str">
        <f>IF(Table13[[#This Row],[Total Price(After Discount)]]&gt;=5000, "High Order", "Low order")</f>
        <v>Low order</v>
      </c>
      <c r="N1225" s="2">
        <v>42008</v>
      </c>
      <c r="O1225" s="2" t="str">
        <f>TEXT(Table13[[#This Row],[Order Date]],"dddd")</f>
        <v>Sunday</v>
      </c>
      <c r="P1225" s="2" t="str">
        <f>TEXT(Table13[[#This Row],[Order Date]],"mmmm")</f>
        <v>January</v>
      </c>
      <c r="Q1225" s="2" t="str">
        <f>TEXT(Table13[[#This Row],[Order Date]],"yyyy")</f>
        <v>2015</v>
      </c>
      <c r="R1225" s="2" t="str">
        <f>TEXT(Table13[[#This Row],[Order Date]], "mmmm yyyy")</f>
        <v>January 2015</v>
      </c>
      <c r="S1225" s="2">
        <v>42010</v>
      </c>
      <c r="T1225" s="1" t="s">
        <v>41</v>
      </c>
      <c r="U1225" s="1">
        <f>Table13[[#This Row],[Ship Date]]-Table13[[#This Row],[Order Date]]</f>
        <v>2</v>
      </c>
      <c r="V1225" s="1" t="str">
        <f>IF(Table13[[#This Row],[Days to Ship]]&lt;=1, "Fast", IF(Table13[[#This Row],[Days to Ship]]&lt;=3, "Meduim", "High"))</f>
        <v>Meduim</v>
      </c>
      <c r="W1225" s="1">
        <v>55445</v>
      </c>
      <c r="X1225" s="1" t="s">
        <v>22</v>
      </c>
      <c r="Y1225" s="1" t="s">
        <v>791</v>
      </c>
      <c r="Z1225" s="1" t="s">
        <v>55</v>
      </c>
      <c r="AA1225" s="1" t="s">
        <v>2244</v>
      </c>
      <c r="AB1225" s="1" t="s">
        <v>73</v>
      </c>
      <c r="AC1225" s="1" t="s">
        <v>74</v>
      </c>
      <c r="AD1225" s="1" t="s">
        <v>42</v>
      </c>
      <c r="AE1225" s="1" t="s">
        <v>108</v>
      </c>
      <c r="AF1225" s="1"/>
      <c r="AK1225" s="1"/>
    </row>
    <row r="1226" spans="1:37" x14ac:dyDescent="0.35">
      <c r="A1226" s="1">
        <v>2204</v>
      </c>
      <c r="B1226" s="1" t="str">
        <f>VLOOKUP(Table13[[#This Row],[Customer ID]],'Customer Lookup'!A:B,2,)</f>
        <v>Oscar Ford</v>
      </c>
      <c r="C1226" s="1">
        <v>86051</v>
      </c>
      <c r="D1226" s="1" t="str">
        <f>_xlfn.XLOOKUP(Table13[[#This Row],[Product Sub-Category]],'Product Lookup'!A:A,'Product Lookup'!B:B)</f>
        <v>Chairs</v>
      </c>
      <c r="E1226" s="1">
        <v>5</v>
      </c>
      <c r="F1226" s="4">
        <v>33.94</v>
      </c>
      <c r="G1226" s="4">
        <f>Table13[[#This Row],[Unit Price]]*Table13[[#This Row],[Quantity ordered]]</f>
        <v>169.7</v>
      </c>
      <c r="H1226" s="1">
        <v>0.05</v>
      </c>
      <c r="I1226" s="5">
        <v>0.05</v>
      </c>
      <c r="J12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6" s="6">
        <f>Table13[[#This Row],[Total Price(Before Discount)]]*Table13[[#This Row],[Discount]]</f>
        <v>8.4849999999999994</v>
      </c>
      <c r="L1226" s="6">
        <f>Table13[[#This Row],[Total Price(Before Discount)]]-Table13[[#This Row],[Discount Amount]]</f>
        <v>161.21499999999997</v>
      </c>
      <c r="M1226" s="6" t="str">
        <f>IF(Table13[[#This Row],[Total Price(After Discount)]]&gt;=5000, "High Order", "Low order")</f>
        <v>Low order</v>
      </c>
      <c r="N1226" s="2">
        <v>42039</v>
      </c>
      <c r="O1226" s="2" t="str">
        <f>TEXT(Table13[[#This Row],[Order Date]],"dddd")</f>
        <v>Wednesday</v>
      </c>
      <c r="P1226" s="2" t="str">
        <f>TEXT(Table13[[#This Row],[Order Date]],"mmmm")</f>
        <v>February</v>
      </c>
      <c r="Q1226" s="2" t="str">
        <f>TEXT(Table13[[#This Row],[Order Date]],"yyyy")</f>
        <v>2015</v>
      </c>
      <c r="R1226" s="2" t="str">
        <f>TEXT(Table13[[#This Row],[Order Date]], "mmmm yyyy")</f>
        <v>February 2015</v>
      </c>
      <c r="S1226" s="2">
        <v>42043</v>
      </c>
      <c r="T1226" s="1" t="s">
        <v>98</v>
      </c>
      <c r="U1226" s="1">
        <f>Table13[[#This Row],[Ship Date]]-Table13[[#This Row],[Order Date]]</f>
        <v>4</v>
      </c>
      <c r="V1226" s="1" t="str">
        <f>IF(Table13[[#This Row],[Days to Ship]]&lt;=1, "Fast", IF(Table13[[#This Row],[Days to Ship]]&lt;=3, "Meduim", "High"))</f>
        <v>High</v>
      </c>
      <c r="W1226" s="1">
        <v>55337</v>
      </c>
      <c r="X1226" s="1" t="s">
        <v>22</v>
      </c>
      <c r="Y1226" s="1" t="s">
        <v>792</v>
      </c>
      <c r="Z1226" s="1" t="s">
        <v>55</v>
      </c>
      <c r="AA1226" s="1" t="s">
        <v>2244</v>
      </c>
      <c r="AB1226" s="1" t="s">
        <v>34</v>
      </c>
      <c r="AC1226" s="1" t="s">
        <v>35</v>
      </c>
      <c r="AD1226" s="1" t="s">
        <v>42</v>
      </c>
      <c r="AE1226" s="1" t="s">
        <v>36</v>
      </c>
      <c r="AF1226" s="1"/>
      <c r="AK1226" s="1"/>
    </row>
    <row r="1227" spans="1:37" x14ac:dyDescent="0.35">
      <c r="A1227" s="1">
        <v>2204</v>
      </c>
      <c r="B1227" s="1" t="str">
        <f>VLOOKUP(Table13[[#This Row],[Customer ID]],'Customer Lookup'!A:B,2,)</f>
        <v>Oscar Ford</v>
      </c>
      <c r="C1227" s="1">
        <v>86053</v>
      </c>
      <c r="D1227" s="1" t="str">
        <f>_xlfn.XLOOKUP(Table13[[#This Row],[Product Sub-Category]],'Product Lookup'!A:A,'Product Lookup'!B:B)</f>
        <v>Tables</v>
      </c>
      <c r="E1227" s="1">
        <v>20</v>
      </c>
      <c r="F1227" s="4">
        <v>296.18</v>
      </c>
      <c r="G1227" s="4">
        <f>Table13[[#This Row],[Unit Price]]*Table13[[#This Row],[Quantity ordered]]</f>
        <v>5923.6</v>
      </c>
      <c r="H1227" s="1">
        <v>0.1</v>
      </c>
      <c r="I1227" s="5">
        <v>0.1</v>
      </c>
      <c r="J12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7" s="6">
        <f>Table13[[#This Row],[Total Price(Before Discount)]]*Table13[[#This Row],[Discount]]</f>
        <v>592.36</v>
      </c>
      <c r="L1227" s="6">
        <f>Table13[[#This Row],[Total Price(Before Discount)]]-Table13[[#This Row],[Discount Amount]]</f>
        <v>5331.2400000000007</v>
      </c>
      <c r="M1227" s="6" t="str">
        <f>IF(Table13[[#This Row],[Total Price(After Discount)]]&gt;=5000, "High Order", "Low order")</f>
        <v>High Order</v>
      </c>
      <c r="N1227" s="2">
        <v>42045</v>
      </c>
      <c r="O1227" s="2" t="str">
        <f>TEXT(Table13[[#This Row],[Order Date]],"dddd")</f>
        <v>Tuesday</v>
      </c>
      <c r="P1227" s="2" t="str">
        <f>TEXT(Table13[[#This Row],[Order Date]],"mmmm")</f>
        <v>February</v>
      </c>
      <c r="Q1227" s="2" t="str">
        <f>TEXT(Table13[[#This Row],[Order Date]],"yyyy")</f>
        <v>2015</v>
      </c>
      <c r="R1227" s="2" t="str">
        <f>TEXT(Table13[[#This Row],[Order Date]], "mmmm yyyy")</f>
        <v>February 2015</v>
      </c>
      <c r="S1227" s="2">
        <v>42046</v>
      </c>
      <c r="T1227" s="1" t="s">
        <v>41</v>
      </c>
      <c r="U1227" s="1">
        <f>Table13[[#This Row],[Ship Date]]-Table13[[#This Row],[Order Date]]</f>
        <v>1</v>
      </c>
      <c r="V1227" s="1" t="str">
        <f>IF(Table13[[#This Row],[Days to Ship]]&lt;=1, "Fast", IF(Table13[[#This Row],[Days to Ship]]&lt;=3, "Meduim", "High"))</f>
        <v>Fast</v>
      </c>
      <c r="W1227" s="1">
        <v>55337</v>
      </c>
      <c r="X1227" s="1" t="s">
        <v>22</v>
      </c>
      <c r="Y1227" s="1" t="s">
        <v>792</v>
      </c>
      <c r="Z1227" s="1" t="s">
        <v>55</v>
      </c>
      <c r="AA1227" s="1" t="s">
        <v>2244</v>
      </c>
      <c r="AB1227" s="1" t="s">
        <v>34</v>
      </c>
      <c r="AC1227" s="1" t="s">
        <v>123</v>
      </c>
      <c r="AD1227" s="1" t="s">
        <v>104</v>
      </c>
      <c r="AE1227" s="1" t="s">
        <v>108</v>
      </c>
      <c r="AF1227" s="1"/>
      <c r="AK1227" s="1"/>
    </row>
    <row r="1228" spans="1:37" x14ac:dyDescent="0.35">
      <c r="A1228" s="1">
        <v>2206</v>
      </c>
      <c r="B1228" s="1" t="str">
        <f>VLOOKUP(Table13[[#This Row],[Customer ID]],'Customer Lookup'!A:B,2,)</f>
        <v>Bobby Powell</v>
      </c>
      <c r="C1228" s="1">
        <v>86258</v>
      </c>
      <c r="D1228" s="1" t="str">
        <f>_xlfn.XLOOKUP(Table13[[#This Row],[Product Sub-Category]],'Product Lookup'!A:A,'Product Lookup'!B:B)</f>
        <v>Computer Peripherals</v>
      </c>
      <c r="E1228" s="1">
        <v>2</v>
      </c>
      <c r="F1228" s="4">
        <v>28.48</v>
      </c>
      <c r="G1228" s="4">
        <f>Table13[[#This Row],[Unit Price]]*Table13[[#This Row],[Quantity ordered]]</f>
        <v>56.96</v>
      </c>
      <c r="H1228" s="1">
        <v>0.05</v>
      </c>
      <c r="I1228" s="5">
        <v>0.05</v>
      </c>
      <c r="J12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8" s="6">
        <f>Table13[[#This Row],[Total Price(Before Discount)]]*Table13[[#This Row],[Discount]]</f>
        <v>2.8480000000000003</v>
      </c>
      <c r="L1228" s="6">
        <f>Table13[[#This Row],[Total Price(Before Discount)]]-Table13[[#This Row],[Discount Amount]]</f>
        <v>54.112000000000002</v>
      </c>
      <c r="M1228" s="6" t="str">
        <f>IF(Table13[[#This Row],[Total Price(After Discount)]]&gt;=5000, "High Order", "Low order")</f>
        <v>Low order</v>
      </c>
      <c r="N1228" s="2">
        <v>42009</v>
      </c>
      <c r="O1228" s="2" t="str">
        <f>TEXT(Table13[[#This Row],[Order Date]],"dddd")</f>
        <v>Monday</v>
      </c>
      <c r="P1228" s="2" t="str">
        <f>TEXT(Table13[[#This Row],[Order Date]],"mmmm")</f>
        <v>January</v>
      </c>
      <c r="Q1228" s="2" t="str">
        <f>TEXT(Table13[[#This Row],[Order Date]],"yyyy")</f>
        <v>2015</v>
      </c>
      <c r="R1228" s="2" t="str">
        <f>TEXT(Table13[[#This Row],[Order Date]], "mmmm yyyy")</f>
        <v>January 2015</v>
      </c>
      <c r="S1228" s="2">
        <v>42010</v>
      </c>
      <c r="T1228" s="1" t="s">
        <v>21</v>
      </c>
      <c r="U1228" s="1">
        <f>Table13[[#This Row],[Ship Date]]-Table13[[#This Row],[Order Date]]</f>
        <v>1</v>
      </c>
      <c r="V1228" s="1" t="str">
        <f>IF(Table13[[#This Row],[Days to Ship]]&lt;=1, "Fast", IF(Table13[[#This Row],[Days to Ship]]&lt;=3, "Meduim", "High"))</f>
        <v>Fast</v>
      </c>
      <c r="W1228" s="1">
        <v>50501</v>
      </c>
      <c r="X1228" s="1" t="s">
        <v>32</v>
      </c>
      <c r="Y1228" s="1" t="s">
        <v>793</v>
      </c>
      <c r="Z1228" s="1" t="s">
        <v>228</v>
      </c>
      <c r="AA1228" s="1" t="s">
        <v>2244</v>
      </c>
      <c r="AB1228" s="1" t="s">
        <v>73</v>
      </c>
      <c r="AC1228" s="1" t="s">
        <v>144</v>
      </c>
      <c r="AD1228" s="1" t="s">
        <v>104</v>
      </c>
      <c r="AE1228" s="1" t="s">
        <v>44</v>
      </c>
      <c r="AF1228" s="1"/>
      <c r="AK1228" s="1"/>
    </row>
    <row r="1229" spans="1:37" x14ac:dyDescent="0.35">
      <c r="A1229" s="1">
        <v>2206</v>
      </c>
      <c r="B1229" s="1" t="str">
        <f>VLOOKUP(Table13[[#This Row],[Customer ID]],'Customer Lookup'!A:B,2,)</f>
        <v>Bobby Powell</v>
      </c>
      <c r="C1229" s="1">
        <v>86258</v>
      </c>
      <c r="D1229" s="1" t="str">
        <f>_xlfn.XLOOKUP(Table13[[#This Row],[Product Sub-Category]],'Product Lookup'!A:A,'Product Lookup'!B:B)</f>
        <v>Telephones</v>
      </c>
      <c r="E1229" s="1">
        <v>3</v>
      </c>
      <c r="F1229" s="4">
        <v>205.99</v>
      </c>
      <c r="G1229" s="4">
        <f>Table13[[#This Row],[Unit Price]]*Table13[[#This Row],[Quantity ordered]]</f>
        <v>617.97</v>
      </c>
      <c r="H1229" s="1">
        <v>0.1</v>
      </c>
      <c r="I1229" s="5">
        <v>0.1</v>
      </c>
      <c r="J12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9" s="6">
        <f>Table13[[#This Row],[Total Price(Before Discount)]]*Table13[[#This Row],[Discount]]</f>
        <v>61.797000000000004</v>
      </c>
      <c r="L1229" s="6">
        <f>Table13[[#This Row],[Total Price(Before Discount)]]-Table13[[#This Row],[Discount Amount]]</f>
        <v>556.173</v>
      </c>
      <c r="M1229" s="6" t="str">
        <f>IF(Table13[[#This Row],[Total Price(After Discount)]]&gt;=5000, "High Order", "Low order")</f>
        <v>Low order</v>
      </c>
      <c r="N1229" s="2">
        <v>42009</v>
      </c>
      <c r="O1229" s="2" t="str">
        <f>TEXT(Table13[[#This Row],[Order Date]],"dddd")</f>
        <v>Monday</v>
      </c>
      <c r="P1229" s="2" t="str">
        <f>TEXT(Table13[[#This Row],[Order Date]],"mmmm")</f>
        <v>January</v>
      </c>
      <c r="Q1229" s="2" t="str">
        <f>TEXT(Table13[[#This Row],[Order Date]],"yyyy")</f>
        <v>2015</v>
      </c>
      <c r="R1229" s="2" t="str">
        <f>TEXT(Table13[[#This Row],[Order Date]], "mmmm yyyy")</f>
        <v>January 2015</v>
      </c>
      <c r="S1229" s="2">
        <v>42011</v>
      </c>
      <c r="T1229" s="1" t="s">
        <v>21</v>
      </c>
      <c r="U1229" s="1">
        <f>Table13[[#This Row],[Ship Date]]-Table13[[#This Row],[Order Date]]</f>
        <v>2</v>
      </c>
      <c r="V1229" s="1" t="str">
        <f>IF(Table13[[#This Row],[Days to Ship]]&lt;=1, "Fast", IF(Table13[[#This Row],[Days to Ship]]&lt;=3, "Meduim", "High"))</f>
        <v>Meduim</v>
      </c>
      <c r="W1229" s="1">
        <v>50501</v>
      </c>
      <c r="X1229" s="1" t="s">
        <v>32</v>
      </c>
      <c r="Y1229" s="1" t="s">
        <v>793</v>
      </c>
      <c r="Z1229" s="1" t="s">
        <v>228</v>
      </c>
      <c r="AA1229" s="1" t="s">
        <v>2245</v>
      </c>
      <c r="AB1229" s="1" t="s">
        <v>73</v>
      </c>
      <c r="AC1229" s="1" t="s">
        <v>2234</v>
      </c>
      <c r="AD1229" s="1" t="s">
        <v>104</v>
      </c>
      <c r="AE1229" s="1" t="s">
        <v>53</v>
      </c>
      <c r="AF1229" s="1"/>
      <c r="AK1229" s="1"/>
    </row>
    <row r="1230" spans="1:37" x14ac:dyDescent="0.35">
      <c r="A1230" s="1">
        <v>2209</v>
      </c>
      <c r="B1230" s="1" t="str">
        <f>VLOOKUP(Table13[[#This Row],[Customer ID]],'Customer Lookup'!A:B,2,)</f>
        <v>Sharon Thomas</v>
      </c>
      <c r="C1230" s="1">
        <v>88030</v>
      </c>
      <c r="D1230" s="1" t="str">
        <f>_xlfn.XLOOKUP(Table13[[#This Row],[Product Sub-Category]],'Product Lookup'!A:A,'Product Lookup'!B:B)</f>
        <v>Paper</v>
      </c>
      <c r="E1230" s="1">
        <v>12</v>
      </c>
      <c r="F1230" s="4">
        <v>6.98</v>
      </c>
      <c r="G1230" s="4">
        <f>Table13[[#This Row],[Unit Price]]*Table13[[#This Row],[Quantity ordered]]</f>
        <v>83.76</v>
      </c>
      <c r="H1230" s="1">
        <v>0.05</v>
      </c>
      <c r="I1230" s="5">
        <v>0.05</v>
      </c>
      <c r="J12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0" s="6">
        <f>Table13[[#This Row],[Total Price(Before Discount)]]*Table13[[#This Row],[Discount]]</f>
        <v>4.1880000000000006</v>
      </c>
      <c r="L1230" s="6">
        <f>Table13[[#This Row],[Total Price(Before Discount)]]-Table13[[#This Row],[Discount Amount]]</f>
        <v>79.572000000000003</v>
      </c>
      <c r="M1230" s="6" t="str">
        <f>IF(Table13[[#This Row],[Total Price(After Discount)]]&gt;=5000, "High Order", "Low order")</f>
        <v>Low order</v>
      </c>
      <c r="N1230" s="2">
        <v>42026</v>
      </c>
      <c r="O1230" s="2" t="str">
        <f>TEXT(Table13[[#This Row],[Order Date]],"dddd")</f>
        <v>Thursday</v>
      </c>
      <c r="P1230" s="2" t="str">
        <f>TEXT(Table13[[#This Row],[Order Date]],"mmmm")</f>
        <v>January</v>
      </c>
      <c r="Q1230" s="2" t="str">
        <f>TEXT(Table13[[#This Row],[Order Date]],"yyyy")</f>
        <v>2015</v>
      </c>
      <c r="R1230" s="2" t="str">
        <f>TEXT(Table13[[#This Row],[Order Date]], "mmmm yyyy")</f>
        <v>January 2015</v>
      </c>
      <c r="S1230" s="2">
        <v>42033</v>
      </c>
      <c r="T1230" s="1" t="s">
        <v>98</v>
      </c>
      <c r="U1230" s="1">
        <f>Table13[[#This Row],[Ship Date]]-Table13[[#This Row],[Order Date]]</f>
        <v>7</v>
      </c>
      <c r="V1230" s="1" t="str">
        <f>IF(Table13[[#This Row],[Days to Ship]]&lt;=1, "Fast", IF(Table13[[#This Row],[Days to Ship]]&lt;=3, "Meduim", "High"))</f>
        <v>High</v>
      </c>
      <c r="W1230" s="1">
        <v>30337</v>
      </c>
      <c r="X1230" s="1" t="s">
        <v>32</v>
      </c>
      <c r="Y1230" s="1" t="s">
        <v>794</v>
      </c>
      <c r="Z1230" s="1" t="s">
        <v>254</v>
      </c>
      <c r="AA1230" s="1" t="s">
        <v>2243</v>
      </c>
      <c r="AB1230" s="1" t="s">
        <v>58</v>
      </c>
      <c r="AC1230" s="1" t="s">
        <v>83</v>
      </c>
      <c r="AD1230" s="1" t="s">
        <v>42</v>
      </c>
      <c r="AE1230" s="1" t="s">
        <v>26</v>
      </c>
      <c r="AF1230" s="1"/>
      <c r="AK1230" s="1"/>
    </row>
    <row r="1231" spans="1:37" x14ac:dyDescent="0.35">
      <c r="A1231" s="1">
        <v>2211</v>
      </c>
      <c r="B1231" s="1" t="str">
        <f>VLOOKUP(Table13[[#This Row],[Customer ID]],'Customer Lookup'!A:B,2,)</f>
        <v>Anita Hahn</v>
      </c>
      <c r="C1231" s="1">
        <v>88028</v>
      </c>
      <c r="D1231" s="1" t="str">
        <f>_xlfn.XLOOKUP(Table13[[#This Row],[Product Sub-Category]],'Product Lookup'!A:A,'Product Lookup'!B:B)</f>
        <v>Storage</v>
      </c>
      <c r="E1231" s="1">
        <v>2</v>
      </c>
      <c r="F1231" s="4">
        <v>95.99</v>
      </c>
      <c r="G1231" s="4">
        <f>Table13[[#This Row],[Unit Price]]*Table13[[#This Row],[Quantity ordered]]</f>
        <v>191.98</v>
      </c>
      <c r="H1231" s="1">
        <v>0.05</v>
      </c>
      <c r="I1231" s="5">
        <v>0.05</v>
      </c>
      <c r="J12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1" s="6">
        <f>Table13[[#This Row],[Total Price(Before Discount)]]*Table13[[#This Row],[Discount]]</f>
        <v>9.5990000000000002</v>
      </c>
      <c r="L1231" s="6">
        <f>Table13[[#This Row],[Total Price(Before Discount)]]-Table13[[#This Row],[Discount Amount]]</f>
        <v>182.381</v>
      </c>
      <c r="M1231" s="6" t="str">
        <f>IF(Table13[[#This Row],[Total Price(After Discount)]]&gt;=5000, "High Order", "Low order")</f>
        <v>Low order</v>
      </c>
      <c r="N1231" s="2">
        <v>42005</v>
      </c>
      <c r="O1231" s="2" t="str">
        <f>TEXT(Table13[[#This Row],[Order Date]],"dddd")</f>
        <v>Thursday</v>
      </c>
      <c r="P1231" s="2" t="str">
        <f>TEXT(Table13[[#This Row],[Order Date]],"mmmm")</f>
        <v>January</v>
      </c>
      <c r="Q1231" s="2" t="str">
        <f>TEXT(Table13[[#This Row],[Order Date]],"yyyy")</f>
        <v>2015</v>
      </c>
      <c r="R1231" s="2" t="str">
        <f>TEXT(Table13[[#This Row],[Order Date]], "mmmm yyyy")</f>
        <v>January 2015</v>
      </c>
      <c r="S1231" s="2">
        <v>42007</v>
      </c>
      <c r="T1231" s="1" t="s">
        <v>31</v>
      </c>
      <c r="U1231" s="1">
        <f>Table13[[#This Row],[Ship Date]]-Table13[[#This Row],[Order Date]]</f>
        <v>2</v>
      </c>
      <c r="V1231" s="1" t="str">
        <f>IF(Table13[[#This Row],[Days to Ship]]&lt;=1, "Fast", IF(Table13[[#This Row],[Days to Ship]]&lt;=3, "Meduim", "High"))</f>
        <v>Meduim</v>
      </c>
      <c r="W1231" s="1">
        <v>20715</v>
      </c>
      <c r="X1231" s="1" t="s">
        <v>22</v>
      </c>
      <c r="Y1231" s="1" t="s">
        <v>795</v>
      </c>
      <c r="Z1231" s="1" t="s">
        <v>268</v>
      </c>
      <c r="AA1231" s="1" t="s">
        <v>2243</v>
      </c>
      <c r="AB1231" s="1" t="s">
        <v>58</v>
      </c>
      <c r="AC1231" s="1" t="s">
        <v>119</v>
      </c>
      <c r="AD1231" s="1" t="s">
        <v>42</v>
      </c>
      <c r="AE1231" s="1" t="s">
        <v>178</v>
      </c>
      <c r="AF1231" s="1"/>
      <c r="AK1231" s="1"/>
    </row>
    <row r="1232" spans="1:37" x14ac:dyDescent="0.35">
      <c r="A1232" s="1">
        <v>2212</v>
      </c>
      <c r="B1232" s="1" t="str">
        <f>VLOOKUP(Table13[[#This Row],[Customer ID]],'Customer Lookup'!A:B,2,)</f>
        <v>Stacy Chang</v>
      </c>
      <c r="C1232" s="1">
        <v>88029</v>
      </c>
      <c r="D1232" s="1" t="str">
        <f>_xlfn.XLOOKUP(Table13[[#This Row],[Product Sub-Category]],'Product Lookup'!A:A,'Product Lookup'!B:B)</f>
        <v>Copiers</v>
      </c>
      <c r="E1232" s="1">
        <v>5</v>
      </c>
      <c r="F1232" s="4">
        <v>199.99</v>
      </c>
      <c r="G1232" s="4">
        <f>Table13[[#This Row],[Unit Price]]*Table13[[#This Row],[Quantity ordered]]</f>
        <v>999.95</v>
      </c>
      <c r="H1232" s="1">
        <v>0.1</v>
      </c>
      <c r="I1232" s="5">
        <v>0.1</v>
      </c>
      <c r="J12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32" s="6">
        <f>Table13[[#This Row],[Total Price(Before Discount)]]*Table13[[#This Row],[Discount]]</f>
        <v>99.995000000000005</v>
      </c>
      <c r="L1232" s="6">
        <f>Table13[[#This Row],[Total Price(Before Discount)]]-Table13[[#This Row],[Discount Amount]]</f>
        <v>899.95500000000004</v>
      </c>
      <c r="M1232" s="6" t="str">
        <f>IF(Table13[[#This Row],[Total Price(After Discount)]]&gt;=5000, "High Order", "Low order")</f>
        <v>Low order</v>
      </c>
      <c r="N1232" s="2">
        <v>42113</v>
      </c>
      <c r="O1232" s="2" t="str">
        <f>TEXT(Table13[[#This Row],[Order Date]],"dddd")</f>
        <v>Sunday</v>
      </c>
      <c r="P1232" s="2" t="str">
        <f>TEXT(Table13[[#This Row],[Order Date]],"mmmm")</f>
        <v>April</v>
      </c>
      <c r="Q1232" s="2" t="str">
        <f>TEXT(Table13[[#This Row],[Order Date]],"yyyy")</f>
        <v>2015</v>
      </c>
      <c r="R1232" s="2" t="str">
        <f>TEXT(Table13[[#This Row],[Order Date]], "mmmm yyyy")</f>
        <v>April 2015</v>
      </c>
      <c r="S1232" s="2">
        <v>42115</v>
      </c>
      <c r="T1232" s="1" t="s">
        <v>21</v>
      </c>
      <c r="U1232" s="1">
        <f>Table13[[#This Row],[Ship Date]]-Table13[[#This Row],[Order Date]]</f>
        <v>2</v>
      </c>
      <c r="V1232" s="1" t="str">
        <f>IF(Table13[[#This Row],[Days to Ship]]&lt;=1, "Fast", IF(Table13[[#This Row],[Days to Ship]]&lt;=3, "Meduim", "High"))</f>
        <v>Meduim</v>
      </c>
      <c r="W1232" s="1">
        <v>21228</v>
      </c>
      <c r="X1232" s="1" t="s">
        <v>22</v>
      </c>
      <c r="Y1232" s="1" t="s">
        <v>796</v>
      </c>
      <c r="Z1232" s="1" t="s">
        <v>268</v>
      </c>
      <c r="AA1232" s="1" t="s">
        <v>2243</v>
      </c>
      <c r="AB1232" s="1" t="s">
        <v>73</v>
      </c>
      <c r="AC1232" s="1" t="s">
        <v>2241</v>
      </c>
      <c r="AD1232" s="1" t="s">
        <v>42</v>
      </c>
      <c r="AE1232" s="1" t="s">
        <v>178</v>
      </c>
      <c r="AF1232" s="1"/>
      <c r="AK1232" s="1"/>
    </row>
    <row r="1233" spans="1:37" x14ac:dyDescent="0.35">
      <c r="A1233" s="1">
        <v>2215</v>
      </c>
      <c r="B1233" s="1" t="str">
        <f>VLOOKUP(Table13[[#This Row],[Customer ID]],'Customer Lookup'!A:B,2,)</f>
        <v>Christopher High</v>
      </c>
      <c r="C1233" s="1">
        <v>90314</v>
      </c>
      <c r="D1233" s="1" t="str">
        <f>_xlfn.XLOOKUP(Table13[[#This Row],[Product Sub-Category]],'Product Lookup'!A:A,'Product Lookup'!B:B)</f>
        <v>Pens</v>
      </c>
      <c r="E1233" s="1">
        <v>4</v>
      </c>
      <c r="F1233" s="4">
        <v>3.28</v>
      </c>
      <c r="G1233" s="4">
        <f>Table13[[#This Row],[Unit Price]]*Table13[[#This Row],[Quantity ordered]]</f>
        <v>13.12</v>
      </c>
      <c r="H1233" s="1">
        <v>0.05</v>
      </c>
      <c r="I1233" s="5">
        <v>0.05</v>
      </c>
      <c r="J12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3" s="6">
        <f>Table13[[#This Row],[Total Price(Before Discount)]]*Table13[[#This Row],[Discount]]</f>
        <v>0.65600000000000003</v>
      </c>
      <c r="L1233" s="6">
        <f>Table13[[#This Row],[Total Price(Before Discount)]]-Table13[[#This Row],[Discount Amount]]</f>
        <v>12.463999999999999</v>
      </c>
      <c r="M1233" s="6" t="str">
        <f>IF(Table13[[#This Row],[Total Price(After Discount)]]&gt;=5000, "High Order", "Low order")</f>
        <v>Low order</v>
      </c>
      <c r="N1233" s="2">
        <v>42178</v>
      </c>
      <c r="O1233" s="2" t="str">
        <f>TEXT(Table13[[#This Row],[Order Date]],"dddd")</f>
        <v>Tuesday</v>
      </c>
      <c r="P1233" s="2" t="str">
        <f>TEXT(Table13[[#This Row],[Order Date]],"mmmm")</f>
        <v>June</v>
      </c>
      <c r="Q1233" s="2" t="str">
        <f>TEXT(Table13[[#This Row],[Order Date]],"yyyy")</f>
        <v>2015</v>
      </c>
      <c r="R1233" s="2" t="str">
        <f>TEXT(Table13[[#This Row],[Order Date]], "mmmm yyyy")</f>
        <v>June 2015</v>
      </c>
      <c r="S1233" s="2">
        <v>42178</v>
      </c>
      <c r="T1233" s="1" t="s">
        <v>98</v>
      </c>
      <c r="U1233" s="1">
        <f>Table13[[#This Row],[Ship Date]]-Table13[[#This Row],[Order Date]]</f>
        <v>0</v>
      </c>
      <c r="V1233" s="1" t="str">
        <f>IF(Table13[[#This Row],[Days to Ship]]&lt;=1, "Fast", IF(Table13[[#This Row],[Days to Ship]]&lt;=3, "Meduim", "High"))</f>
        <v>Fast</v>
      </c>
      <c r="W1233" s="1">
        <v>44646</v>
      </c>
      <c r="X1233" s="1" t="s">
        <v>32</v>
      </c>
      <c r="Y1233" s="1" t="s">
        <v>797</v>
      </c>
      <c r="Z1233" s="1" t="s">
        <v>124</v>
      </c>
      <c r="AA1233" s="1" t="s">
        <v>2243</v>
      </c>
      <c r="AB1233" s="1" t="s">
        <v>58</v>
      </c>
      <c r="AC1233" s="1" t="s">
        <v>25</v>
      </c>
      <c r="AD1233" s="1" t="s">
        <v>81</v>
      </c>
      <c r="AE1233" s="1" t="s">
        <v>26</v>
      </c>
      <c r="AF1233" s="1"/>
      <c r="AK1233" s="1"/>
    </row>
    <row r="1234" spans="1:37" x14ac:dyDescent="0.35">
      <c r="A1234" s="1">
        <v>2216</v>
      </c>
      <c r="B1234" s="1" t="str">
        <f>VLOOKUP(Table13[[#This Row],[Customer ID]],'Customer Lookup'!A:B,2,)</f>
        <v>Clara Kaplan</v>
      </c>
      <c r="C1234" s="1">
        <v>90314</v>
      </c>
      <c r="D1234" s="1" t="str">
        <f>_xlfn.XLOOKUP(Table13[[#This Row],[Product Sub-Category]],'Product Lookup'!A:A,'Product Lookup'!B:B)</f>
        <v>Computer Peripherals</v>
      </c>
      <c r="E1234" s="1">
        <v>3</v>
      </c>
      <c r="F1234" s="4">
        <v>256.99</v>
      </c>
      <c r="G1234" s="4">
        <f>Table13[[#This Row],[Unit Price]]*Table13[[#This Row],[Quantity ordered]]</f>
        <v>770.97</v>
      </c>
      <c r="H1234" s="1">
        <v>0.1</v>
      </c>
      <c r="I1234" s="5">
        <v>0.1</v>
      </c>
      <c r="J12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34" s="6">
        <f>Table13[[#This Row],[Total Price(Before Discount)]]*Table13[[#This Row],[Discount]]</f>
        <v>77.097000000000008</v>
      </c>
      <c r="L1234" s="6">
        <f>Table13[[#This Row],[Total Price(Before Discount)]]-Table13[[#This Row],[Discount Amount]]</f>
        <v>693.87300000000005</v>
      </c>
      <c r="M1234" s="6" t="str">
        <f>IF(Table13[[#This Row],[Total Price(After Discount)]]&gt;=5000, "High Order", "Low order")</f>
        <v>Low order</v>
      </c>
      <c r="N1234" s="2">
        <v>42178</v>
      </c>
      <c r="O1234" s="2" t="str">
        <f>TEXT(Table13[[#This Row],[Order Date]],"dddd")</f>
        <v>Tuesday</v>
      </c>
      <c r="P1234" s="2" t="str">
        <f>TEXT(Table13[[#This Row],[Order Date]],"mmmm")</f>
        <v>June</v>
      </c>
      <c r="Q1234" s="2" t="str">
        <f>TEXT(Table13[[#This Row],[Order Date]],"yyyy")</f>
        <v>2015</v>
      </c>
      <c r="R1234" s="2" t="str">
        <f>TEXT(Table13[[#This Row],[Order Date]], "mmmm yyyy")</f>
        <v>June 2015</v>
      </c>
      <c r="S1234" s="2">
        <v>42185</v>
      </c>
      <c r="T1234" s="1" t="s">
        <v>98</v>
      </c>
      <c r="U1234" s="1">
        <f>Table13[[#This Row],[Ship Date]]-Table13[[#This Row],[Order Date]]</f>
        <v>7</v>
      </c>
      <c r="V1234" s="1" t="str">
        <f>IF(Table13[[#This Row],[Days to Ship]]&lt;=1, "Fast", IF(Table13[[#This Row],[Days to Ship]]&lt;=3, "Meduim", "High"))</f>
        <v>High</v>
      </c>
      <c r="W1234" s="1">
        <v>44256</v>
      </c>
      <c r="X1234" s="1" t="s">
        <v>32</v>
      </c>
      <c r="Y1234" s="1" t="s">
        <v>798</v>
      </c>
      <c r="Z1234" s="1" t="s">
        <v>124</v>
      </c>
      <c r="AA1234" s="1" t="s">
        <v>2243</v>
      </c>
      <c r="AB1234" s="1" t="s">
        <v>73</v>
      </c>
      <c r="AC1234" s="1" t="s">
        <v>144</v>
      </c>
      <c r="AD1234" s="1" t="s">
        <v>81</v>
      </c>
      <c r="AE1234" s="1" t="s">
        <v>53</v>
      </c>
      <c r="AF1234" s="1"/>
      <c r="AK1234" s="1"/>
    </row>
    <row r="1235" spans="1:37" x14ac:dyDescent="0.35">
      <c r="A1235" s="1">
        <v>2216</v>
      </c>
      <c r="B1235" s="1" t="str">
        <f>VLOOKUP(Table13[[#This Row],[Customer ID]],'Customer Lookup'!A:B,2,)</f>
        <v>Clara Kaplan</v>
      </c>
      <c r="C1235" s="1">
        <v>90314</v>
      </c>
      <c r="D1235" s="1" t="str">
        <f>_xlfn.XLOOKUP(Table13[[#This Row],[Product Sub-Category]],'Product Lookup'!A:A,'Product Lookup'!B:B)</f>
        <v>Paper</v>
      </c>
      <c r="E1235" s="1">
        <v>10</v>
      </c>
      <c r="F1235" s="4">
        <v>6.48</v>
      </c>
      <c r="G1235" s="4">
        <f>Table13[[#This Row],[Unit Price]]*Table13[[#This Row],[Quantity ordered]]</f>
        <v>64.800000000000011</v>
      </c>
      <c r="H1235" s="1">
        <v>0.05</v>
      </c>
      <c r="I1235" s="5">
        <v>0.05</v>
      </c>
      <c r="J12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5" s="6">
        <f>Table13[[#This Row],[Total Price(Before Discount)]]*Table13[[#This Row],[Discount]]</f>
        <v>3.2400000000000007</v>
      </c>
      <c r="L1235" s="6">
        <f>Table13[[#This Row],[Total Price(Before Discount)]]-Table13[[#This Row],[Discount Amount]]</f>
        <v>61.560000000000009</v>
      </c>
      <c r="M1235" s="6" t="str">
        <f>IF(Table13[[#This Row],[Total Price(After Discount)]]&gt;=5000, "High Order", "Low order")</f>
        <v>Low order</v>
      </c>
      <c r="N1235" s="2">
        <v>42178</v>
      </c>
      <c r="O1235" s="2" t="str">
        <f>TEXT(Table13[[#This Row],[Order Date]],"dddd")</f>
        <v>Tuesday</v>
      </c>
      <c r="P1235" s="2" t="str">
        <f>TEXT(Table13[[#This Row],[Order Date]],"mmmm")</f>
        <v>June</v>
      </c>
      <c r="Q1235" s="2" t="str">
        <f>TEXT(Table13[[#This Row],[Order Date]],"yyyy")</f>
        <v>2015</v>
      </c>
      <c r="R1235" s="2" t="str">
        <f>TEXT(Table13[[#This Row],[Order Date]], "mmmm yyyy")</f>
        <v>June 2015</v>
      </c>
      <c r="S1235" s="2">
        <v>42180</v>
      </c>
      <c r="T1235" s="1" t="s">
        <v>98</v>
      </c>
      <c r="U1235" s="1">
        <f>Table13[[#This Row],[Ship Date]]-Table13[[#This Row],[Order Date]]</f>
        <v>2</v>
      </c>
      <c r="V1235" s="1" t="str">
        <f>IF(Table13[[#This Row],[Days to Ship]]&lt;=1, "Fast", IF(Table13[[#This Row],[Days to Ship]]&lt;=3, "Meduim", "High"))</f>
        <v>Meduim</v>
      </c>
      <c r="W1235" s="1">
        <v>44256</v>
      </c>
      <c r="X1235" s="1" t="s">
        <v>32</v>
      </c>
      <c r="Y1235" s="1" t="s">
        <v>798</v>
      </c>
      <c r="Z1235" s="1" t="s">
        <v>124</v>
      </c>
      <c r="AA1235" s="1" t="s">
        <v>2245</v>
      </c>
      <c r="AB1235" s="1" t="s">
        <v>58</v>
      </c>
      <c r="AC1235" s="1" t="s">
        <v>83</v>
      </c>
      <c r="AD1235" s="1" t="s">
        <v>81</v>
      </c>
      <c r="AE1235" s="1" t="s">
        <v>53</v>
      </c>
      <c r="AF1235" s="1"/>
      <c r="AK1235" s="1"/>
    </row>
    <row r="1236" spans="1:37" x14ac:dyDescent="0.35">
      <c r="A1236" s="1">
        <v>2220</v>
      </c>
      <c r="B1236" s="1" t="str">
        <f>VLOOKUP(Table13[[#This Row],[Customer ID]],'Customer Lookup'!A:B,2,)</f>
        <v>Jennifer Stanton</v>
      </c>
      <c r="C1236" s="1">
        <v>91036</v>
      </c>
      <c r="D1236" s="1" t="str">
        <f>_xlfn.XLOOKUP(Table13[[#This Row],[Product Sub-Category]],'Product Lookup'!A:A,'Product Lookup'!B:B)</f>
        <v>Furnishings</v>
      </c>
      <c r="E1236" s="1">
        <v>4</v>
      </c>
      <c r="F1236" s="4">
        <v>14.2</v>
      </c>
      <c r="G1236" s="4">
        <f>Table13[[#This Row],[Unit Price]]*Table13[[#This Row],[Quantity ordered]]</f>
        <v>56.8</v>
      </c>
      <c r="H1236" s="1">
        <v>0.05</v>
      </c>
      <c r="I1236" s="5">
        <v>0.05</v>
      </c>
      <c r="J12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6" s="6">
        <f>Table13[[#This Row],[Total Price(Before Discount)]]*Table13[[#This Row],[Discount]]</f>
        <v>2.84</v>
      </c>
      <c r="L1236" s="6">
        <f>Table13[[#This Row],[Total Price(Before Discount)]]-Table13[[#This Row],[Discount Amount]]</f>
        <v>53.959999999999994</v>
      </c>
      <c r="M1236" s="6" t="str">
        <f>IF(Table13[[#This Row],[Total Price(After Discount)]]&gt;=5000, "High Order", "Low order")</f>
        <v>Low order</v>
      </c>
      <c r="N1236" s="2">
        <v>42063</v>
      </c>
      <c r="O1236" s="2" t="str">
        <f>TEXT(Table13[[#This Row],[Order Date]],"dddd")</f>
        <v>Saturday</v>
      </c>
      <c r="P1236" s="2" t="str">
        <f>TEXT(Table13[[#This Row],[Order Date]],"mmmm")</f>
        <v>February</v>
      </c>
      <c r="Q1236" s="2" t="str">
        <f>TEXT(Table13[[#This Row],[Order Date]],"yyyy")</f>
        <v>2015</v>
      </c>
      <c r="R1236" s="2" t="str">
        <f>TEXT(Table13[[#This Row],[Order Date]], "mmmm yyyy")</f>
        <v>February 2015</v>
      </c>
      <c r="S1236" s="2">
        <v>42064</v>
      </c>
      <c r="T1236" s="1" t="s">
        <v>98</v>
      </c>
      <c r="U1236" s="1">
        <f>Table13[[#This Row],[Ship Date]]-Table13[[#This Row],[Order Date]]</f>
        <v>1</v>
      </c>
      <c r="V1236" s="1" t="str">
        <f>IF(Table13[[#This Row],[Days to Ship]]&lt;=1, "Fast", IF(Table13[[#This Row],[Days to Ship]]&lt;=3, "Meduim", "High"))</f>
        <v>Fast</v>
      </c>
      <c r="W1236" s="1">
        <v>34787</v>
      </c>
      <c r="X1236" s="1" t="s">
        <v>32</v>
      </c>
      <c r="Y1236" s="1" t="s">
        <v>799</v>
      </c>
      <c r="Z1236" s="1" t="s">
        <v>242</v>
      </c>
      <c r="AA1236" s="1" t="s">
        <v>1097</v>
      </c>
      <c r="AB1236" s="1" t="s">
        <v>34</v>
      </c>
      <c r="AC1236" s="1" t="s">
        <v>52</v>
      </c>
      <c r="AD1236" s="1" t="s">
        <v>104</v>
      </c>
      <c r="AE1236" s="1" t="s">
        <v>26</v>
      </c>
      <c r="AF1236" s="1"/>
      <c r="AK1236" s="1"/>
    </row>
    <row r="1237" spans="1:37" x14ac:dyDescent="0.35">
      <c r="A1237" s="1">
        <v>2225</v>
      </c>
      <c r="B1237" s="1" t="str">
        <f>VLOOKUP(Table13[[#This Row],[Customer ID]],'Customer Lookup'!A:B,2,)</f>
        <v>Sean McKenna</v>
      </c>
      <c r="C1237" s="1">
        <v>89970</v>
      </c>
      <c r="D1237" s="1" t="str">
        <f>_xlfn.XLOOKUP(Table13[[#This Row],[Product Sub-Category]],'Product Lookup'!A:A,'Product Lookup'!B:B)</f>
        <v>Chairs</v>
      </c>
      <c r="E1237" s="1">
        <v>15</v>
      </c>
      <c r="F1237" s="4">
        <v>100.89</v>
      </c>
      <c r="G1237" s="4">
        <f>Table13[[#This Row],[Unit Price]]*Table13[[#This Row],[Quantity ordered]]</f>
        <v>1513.35</v>
      </c>
      <c r="H1237" s="1">
        <v>0.1</v>
      </c>
      <c r="I1237" s="5">
        <v>0.1</v>
      </c>
      <c r="J12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37" s="6">
        <f>Table13[[#This Row],[Total Price(Before Discount)]]*Table13[[#This Row],[Discount]]</f>
        <v>151.33500000000001</v>
      </c>
      <c r="L1237" s="6">
        <f>Table13[[#This Row],[Total Price(Before Discount)]]-Table13[[#This Row],[Discount Amount]]</f>
        <v>1362.0149999999999</v>
      </c>
      <c r="M1237" s="6" t="str">
        <f>IF(Table13[[#This Row],[Total Price(After Discount)]]&gt;=5000, "High Order", "Low order")</f>
        <v>Low order</v>
      </c>
      <c r="N1237" s="2">
        <v>42056</v>
      </c>
      <c r="O1237" s="2" t="str">
        <f>TEXT(Table13[[#This Row],[Order Date]],"dddd")</f>
        <v>Saturday</v>
      </c>
      <c r="P1237" s="2" t="str">
        <f>TEXT(Table13[[#This Row],[Order Date]],"mmmm")</f>
        <v>February</v>
      </c>
      <c r="Q1237" s="2" t="str">
        <f>TEXT(Table13[[#This Row],[Order Date]],"yyyy")</f>
        <v>2015</v>
      </c>
      <c r="R1237" s="2" t="str">
        <f>TEXT(Table13[[#This Row],[Order Date]], "mmmm yyyy")</f>
        <v>February 2015</v>
      </c>
      <c r="S1237" s="2">
        <v>42057</v>
      </c>
      <c r="T1237" s="1" t="s">
        <v>41</v>
      </c>
      <c r="U1237" s="1">
        <f>Table13[[#This Row],[Ship Date]]-Table13[[#This Row],[Order Date]]</f>
        <v>1</v>
      </c>
      <c r="V1237" s="1" t="str">
        <f>IF(Table13[[#This Row],[Days to Ship]]&lt;=1, "Fast", IF(Table13[[#This Row],[Days to Ship]]&lt;=3, "Meduim", "High"))</f>
        <v>Fast</v>
      </c>
      <c r="W1237" s="1">
        <v>88240</v>
      </c>
      <c r="X1237" s="1" t="s">
        <v>22</v>
      </c>
      <c r="Y1237" s="1" t="s">
        <v>800</v>
      </c>
      <c r="Z1237" s="1" t="s">
        <v>244</v>
      </c>
      <c r="AA1237" s="1" t="s">
        <v>2245</v>
      </c>
      <c r="AB1237" s="1" t="s">
        <v>34</v>
      </c>
      <c r="AC1237" s="1" t="s">
        <v>35</v>
      </c>
      <c r="AD1237" s="1" t="s">
        <v>51</v>
      </c>
      <c r="AE1237" s="1" t="s">
        <v>36</v>
      </c>
      <c r="AF1237" s="1"/>
      <c r="AK1237" s="1"/>
    </row>
    <row r="1238" spans="1:37" x14ac:dyDescent="0.35">
      <c r="A1238" s="1">
        <v>2240</v>
      </c>
      <c r="B1238" s="1" t="str">
        <f>VLOOKUP(Table13[[#This Row],[Customer ID]],'Customer Lookup'!A:B,2,)</f>
        <v>Maurice Kelly</v>
      </c>
      <c r="C1238" s="1">
        <v>89102</v>
      </c>
      <c r="D1238" s="1" t="str">
        <f>_xlfn.XLOOKUP(Table13[[#This Row],[Product Sub-Category]],'Product Lookup'!A:A,'Product Lookup'!B:B)</f>
        <v>Storage</v>
      </c>
      <c r="E1238" s="1">
        <v>7</v>
      </c>
      <c r="F1238" s="4">
        <v>13.43</v>
      </c>
      <c r="G1238" s="4">
        <f>Table13[[#This Row],[Unit Price]]*Table13[[#This Row],[Quantity ordered]]</f>
        <v>94.009999999999991</v>
      </c>
      <c r="H1238" s="1">
        <v>0.05</v>
      </c>
      <c r="I1238" s="5">
        <v>0.05</v>
      </c>
      <c r="J12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8" s="6">
        <f>Table13[[#This Row],[Total Price(Before Discount)]]*Table13[[#This Row],[Discount]]</f>
        <v>4.7004999999999999</v>
      </c>
      <c r="L1238" s="6">
        <f>Table13[[#This Row],[Total Price(Before Discount)]]-Table13[[#This Row],[Discount Amount]]</f>
        <v>89.309499999999986</v>
      </c>
      <c r="M1238" s="6" t="str">
        <f>IF(Table13[[#This Row],[Total Price(After Discount)]]&gt;=5000, "High Order", "Low order")</f>
        <v>Low order</v>
      </c>
      <c r="N1238" s="2">
        <v>42100</v>
      </c>
      <c r="O1238" s="2" t="str">
        <f>TEXT(Table13[[#This Row],[Order Date]],"dddd")</f>
        <v>Monday</v>
      </c>
      <c r="P1238" s="2" t="str">
        <f>TEXT(Table13[[#This Row],[Order Date]],"mmmm")</f>
        <v>April</v>
      </c>
      <c r="Q1238" s="2" t="str">
        <f>TEXT(Table13[[#This Row],[Order Date]],"yyyy")</f>
        <v>2015</v>
      </c>
      <c r="R1238" s="2" t="str">
        <f>TEXT(Table13[[#This Row],[Order Date]], "mmmm yyyy")</f>
        <v>April 2015</v>
      </c>
      <c r="S1238" s="2">
        <v>42107</v>
      </c>
      <c r="T1238" s="1" t="s">
        <v>98</v>
      </c>
      <c r="U1238" s="1">
        <f>Table13[[#This Row],[Ship Date]]-Table13[[#This Row],[Order Date]]</f>
        <v>7</v>
      </c>
      <c r="V1238" s="1" t="str">
        <f>IF(Table13[[#This Row],[Days to Ship]]&lt;=1, "Fast", IF(Table13[[#This Row],[Days to Ship]]&lt;=3, "Meduim", "High"))</f>
        <v>High</v>
      </c>
      <c r="W1238" s="1">
        <v>33801</v>
      </c>
      <c r="X1238" s="1" t="s">
        <v>22</v>
      </c>
      <c r="Y1238" s="1" t="s">
        <v>801</v>
      </c>
      <c r="Z1238" s="1" t="s">
        <v>242</v>
      </c>
      <c r="AA1238" s="1" t="s">
        <v>2243</v>
      </c>
      <c r="AB1238" s="1" t="s">
        <v>58</v>
      </c>
      <c r="AC1238" s="1" t="s">
        <v>119</v>
      </c>
      <c r="AD1238" s="1" t="s">
        <v>81</v>
      </c>
      <c r="AE1238" s="1" t="s">
        <v>53</v>
      </c>
      <c r="AF1238" s="1"/>
      <c r="AK1238" s="1"/>
    </row>
    <row r="1239" spans="1:37" x14ac:dyDescent="0.35">
      <c r="A1239" s="1">
        <v>2250</v>
      </c>
      <c r="B1239" s="1" t="str">
        <f>VLOOKUP(Table13[[#This Row],[Customer ID]],'Customer Lookup'!A:B,2,)</f>
        <v>Alvin Hoover</v>
      </c>
      <c r="C1239" s="1">
        <v>86699</v>
      </c>
      <c r="D1239" s="1" t="str">
        <f>_xlfn.XLOOKUP(Table13[[#This Row],[Product Sub-Category]],'Product Lookup'!A:A,'Product Lookup'!B:B)</f>
        <v>Furnishings</v>
      </c>
      <c r="E1239" s="1">
        <v>22</v>
      </c>
      <c r="F1239" s="4">
        <v>2.08</v>
      </c>
      <c r="G1239" s="4">
        <f>Table13[[#This Row],[Unit Price]]*Table13[[#This Row],[Quantity ordered]]</f>
        <v>45.760000000000005</v>
      </c>
      <c r="H1239" s="1">
        <v>0.05</v>
      </c>
      <c r="I1239" s="5">
        <v>0.05</v>
      </c>
      <c r="J12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9" s="6">
        <f>Table13[[#This Row],[Total Price(Before Discount)]]*Table13[[#This Row],[Discount]]</f>
        <v>2.2880000000000003</v>
      </c>
      <c r="L1239" s="6">
        <f>Table13[[#This Row],[Total Price(Before Discount)]]-Table13[[#This Row],[Discount Amount]]</f>
        <v>43.472000000000008</v>
      </c>
      <c r="M1239" s="6" t="str">
        <f>IF(Table13[[#This Row],[Total Price(After Discount)]]&gt;=5000, "High Order", "Low order")</f>
        <v>Low order</v>
      </c>
      <c r="N1239" s="2">
        <v>42107</v>
      </c>
      <c r="O1239" s="2" t="str">
        <f>TEXT(Table13[[#This Row],[Order Date]],"dddd")</f>
        <v>Monday</v>
      </c>
      <c r="P1239" s="2" t="str">
        <f>TEXT(Table13[[#This Row],[Order Date]],"mmmm")</f>
        <v>April</v>
      </c>
      <c r="Q1239" s="2" t="str">
        <f>TEXT(Table13[[#This Row],[Order Date]],"yyyy")</f>
        <v>2015</v>
      </c>
      <c r="R1239" s="2" t="str">
        <f>TEXT(Table13[[#This Row],[Order Date]], "mmmm yyyy")</f>
        <v>April 2015</v>
      </c>
      <c r="S1239" s="2">
        <v>42114</v>
      </c>
      <c r="T1239" s="1" t="s">
        <v>98</v>
      </c>
      <c r="U1239" s="1">
        <f>Table13[[#This Row],[Ship Date]]-Table13[[#This Row],[Order Date]]</f>
        <v>7</v>
      </c>
      <c r="V1239" s="1" t="str">
        <f>IF(Table13[[#This Row],[Days to Ship]]&lt;=1, "Fast", IF(Table13[[#This Row],[Days to Ship]]&lt;=3, "Meduim", "High"))</f>
        <v>High</v>
      </c>
      <c r="W1239" s="1">
        <v>16801</v>
      </c>
      <c r="X1239" s="1" t="s">
        <v>32</v>
      </c>
      <c r="Y1239" s="1" t="s">
        <v>802</v>
      </c>
      <c r="Z1239" s="1" t="s">
        <v>174</v>
      </c>
      <c r="AA1239" s="1" t="s">
        <v>2245</v>
      </c>
      <c r="AB1239" s="1" t="s">
        <v>34</v>
      </c>
      <c r="AC1239" s="1" t="s">
        <v>52</v>
      </c>
      <c r="AD1239" s="1" t="s">
        <v>42</v>
      </c>
      <c r="AE1239" s="1" t="s">
        <v>53</v>
      </c>
      <c r="AF1239" s="1"/>
      <c r="AK1239" s="1"/>
    </row>
    <row r="1240" spans="1:37" x14ac:dyDescent="0.35">
      <c r="A1240" s="1">
        <v>2254</v>
      </c>
      <c r="B1240" s="1" t="str">
        <f>VLOOKUP(Table13[[#This Row],[Customer ID]],'Customer Lookup'!A:B,2,)</f>
        <v>Jeff Meadows</v>
      </c>
      <c r="C1240" s="1">
        <v>89278</v>
      </c>
      <c r="D1240" s="1" t="str">
        <f>_xlfn.XLOOKUP(Table13[[#This Row],[Product Sub-Category]],'Product Lookup'!A:A,'Product Lookup'!B:B)</f>
        <v>Labels</v>
      </c>
      <c r="E1240" s="1">
        <v>12</v>
      </c>
      <c r="F1240" s="4">
        <v>6.3</v>
      </c>
      <c r="G1240" s="4">
        <f>Table13[[#This Row],[Unit Price]]*Table13[[#This Row],[Quantity ordered]]</f>
        <v>75.599999999999994</v>
      </c>
      <c r="H1240" s="1">
        <v>0.05</v>
      </c>
      <c r="I1240" s="5">
        <v>0.05</v>
      </c>
      <c r="J12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0" s="6">
        <f>Table13[[#This Row],[Total Price(Before Discount)]]*Table13[[#This Row],[Discount]]</f>
        <v>3.78</v>
      </c>
      <c r="L1240" s="6">
        <f>Table13[[#This Row],[Total Price(Before Discount)]]-Table13[[#This Row],[Discount Amount]]</f>
        <v>71.819999999999993</v>
      </c>
      <c r="M1240" s="6" t="str">
        <f>IF(Table13[[#This Row],[Total Price(After Discount)]]&gt;=5000, "High Order", "Low order")</f>
        <v>Low order</v>
      </c>
      <c r="N1240" s="2">
        <v>42031</v>
      </c>
      <c r="O1240" s="2" t="str">
        <f>TEXT(Table13[[#This Row],[Order Date]],"dddd")</f>
        <v>Tuesday</v>
      </c>
      <c r="P1240" s="2" t="str">
        <f>TEXT(Table13[[#This Row],[Order Date]],"mmmm")</f>
        <v>January</v>
      </c>
      <c r="Q1240" s="2" t="str">
        <f>TEXT(Table13[[#This Row],[Order Date]],"yyyy")</f>
        <v>2015</v>
      </c>
      <c r="R1240" s="2" t="str">
        <f>TEXT(Table13[[#This Row],[Order Date]], "mmmm yyyy")</f>
        <v>January 2015</v>
      </c>
      <c r="S1240" s="2">
        <v>42036</v>
      </c>
      <c r="T1240" s="1" t="s">
        <v>98</v>
      </c>
      <c r="U1240" s="1">
        <f>Table13[[#This Row],[Ship Date]]-Table13[[#This Row],[Order Date]]</f>
        <v>5</v>
      </c>
      <c r="V1240" s="1" t="str">
        <f>IF(Table13[[#This Row],[Days to Ship]]&lt;=1, "Fast", IF(Table13[[#This Row],[Days to Ship]]&lt;=3, "Meduim", "High"))</f>
        <v>High</v>
      </c>
      <c r="W1240" s="1">
        <v>42003</v>
      </c>
      <c r="X1240" s="1" t="s">
        <v>32</v>
      </c>
      <c r="Y1240" s="1" t="s">
        <v>803</v>
      </c>
      <c r="Z1240" s="1" t="s">
        <v>347</v>
      </c>
      <c r="AA1240" s="1" t="s">
        <v>2245</v>
      </c>
      <c r="AB1240" s="1" t="s">
        <v>58</v>
      </c>
      <c r="AC1240" s="1" t="s">
        <v>116</v>
      </c>
      <c r="AD1240" s="1" t="s">
        <v>81</v>
      </c>
      <c r="AE1240" s="1" t="s">
        <v>53</v>
      </c>
      <c r="AF1240" s="1"/>
      <c r="AK1240" s="1"/>
    </row>
    <row r="1241" spans="1:37" x14ac:dyDescent="0.35">
      <c r="A1241" s="1">
        <v>2254</v>
      </c>
      <c r="B1241" s="1" t="str">
        <f>VLOOKUP(Table13[[#This Row],[Customer ID]],'Customer Lookup'!A:B,2,)</f>
        <v>Jeff Meadows</v>
      </c>
      <c r="C1241" s="1">
        <v>89279</v>
      </c>
      <c r="D1241" s="1" t="str">
        <f>_xlfn.XLOOKUP(Table13[[#This Row],[Product Sub-Category]],'Product Lookup'!A:A,'Product Lookup'!B:B)</f>
        <v>Paper</v>
      </c>
      <c r="E1241" s="1">
        <v>14</v>
      </c>
      <c r="F1241" s="4">
        <v>48.91</v>
      </c>
      <c r="G1241" s="4">
        <f>Table13[[#This Row],[Unit Price]]*Table13[[#This Row],[Quantity ordered]]</f>
        <v>684.74</v>
      </c>
      <c r="H1241" s="1">
        <v>0.05</v>
      </c>
      <c r="I1241" s="5">
        <v>0.05</v>
      </c>
      <c r="J12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1" s="6">
        <f>Table13[[#This Row],[Total Price(Before Discount)]]*Table13[[#This Row],[Discount]]</f>
        <v>34.237000000000002</v>
      </c>
      <c r="L1241" s="6">
        <f>Table13[[#This Row],[Total Price(Before Discount)]]-Table13[[#This Row],[Discount Amount]]</f>
        <v>650.50300000000004</v>
      </c>
      <c r="M1241" s="6" t="str">
        <f>IF(Table13[[#This Row],[Total Price(After Discount)]]&gt;=5000, "High Order", "Low order")</f>
        <v>Low order</v>
      </c>
      <c r="N1241" s="2">
        <v>42122</v>
      </c>
      <c r="O1241" s="2" t="str">
        <f>TEXT(Table13[[#This Row],[Order Date]],"dddd")</f>
        <v>Tuesday</v>
      </c>
      <c r="P1241" s="2" t="str">
        <f>TEXT(Table13[[#This Row],[Order Date]],"mmmm")</f>
        <v>April</v>
      </c>
      <c r="Q1241" s="2" t="str">
        <f>TEXT(Table13[[#This Row],[Order Date]],"yyyy")</f>
        <v>2015</v>
      </c>
      <c r="R1241" s="2" t="str">
        <f>TEXT(Table13[[#This Row],[Order Date]], "mmmm yyyy")</f>
        <v>April 2015</v>
      </c>
      <c r="S1241" s="2">
        <v>42124</v>
      </c>
      <c r="T1241" s="1" t="s">
        <v>21</v>
      </c>
      <c r="U1241" s="1">
        <f>Table13[[#This Row],[Ship Date]]-Table13[[#This Row],[Order Date]]</f>
        <v>2</v>
      </c>
      <c r="V1241" s="1" t="str">
        <f>IF(Table13[[#This Row],[Days to Ship]]&lt;=1, "Fast", IF(Table13[[#This Row],[Days to Ship]]&lt;=3, "Meduim", "High"))</f>
        <v>Meduim</v>
      </c>
      <c r="W1241" s="1">
        <v>42003</v>
      </c>
      <c r="X1241" s="1" t="s">
        <v>32</v>
      </c>
      <c r="Y1241" s="1" t="s">
        <v>803</v>
      </c>
      <c r="Z1241" s="1" t="s">
        <v>347</v>
      </c>
      <c r="AA1241" s="1" t="s">
        <v>2245</v>
      </c>
      <c r="AB1241" s="1" t="s">
        <v>58</v>
      </c>
      <c r="AC1241" s="1" t="s">
        <v>83</v>
      </c>
      <c r="AD1241" s="1" t="s">
        <v>81</v>
      </c>
      <c r="AE1241" s="1" t="s">
        <v>53</v>
      </c>
      <c r="AF1241" s="1"/>
      <c r="AK1241" s="1"/>
    </row>
    <row r="1242" spans="1:37" x14ac:dyDescent="0.35">
      <c r="A1242" s="1">
        <v>2254</v>
      </c>
      <c r="B1242" s="1" t="str">
        <f>VLOOKUP(Table13[[#This Row],[Customer ID]],'Customer Lookup'!A:B,2,)</f>
        <v>Jeff Meadows</v>
      </c>
      <c r="C1242" s="1">
        <v>89279</v>
      </c>
      <c r="D1242" s="1" t="str">
        <f>_xlfn.XLOOKUP(Table13[[#This Row],[Product Sub-Category]],'Product Lookup'!A:A,'Product Lookup'!B:B)</f>
        <v>Paper</v>
      </c>
      <c r="E1242" s="1">
        <v>13</v>
      </c>
      <c r="F1242" s="4">
        <v>5.98</v>
      </c>
      <c r="G1242" s="4">
        <f>Table13[[#This Row],[Unit Price]]*Table13[[#This Row],[Quantity ordered]]</f>
        <v>77.740000000000009</v>
      </c>
      <c r="H1242" s="1">
        <v>0.05</v>
      </c>
      <c r="I1242" s="5">
        <v>0.05</v>
      </c>
      <c r="J12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2" s="6">
        <f>Table13[[#This Row],[Total Price(Before Discount)]]*Table13[[#This Row],[Discount]]</f>
        <v>3.8870000000000005</v>
      </c>
      <c r="L1242" s="6">
        <f>Table13[[#This Row],[Total Price(Before Discount)]]-Table13[[#This Row],[Discount Amount]]</f>
        <v>73.853000000000009</v>
      </c>
      <c r="M1242" s="6" t="str">
        <f>IF(Table13[[#This Row],[Total Price(After Discount)]]&gt;=5000, "High Order", "Low order")</f>
        <v>Low order</v>
      </c>
      <c r="N1242" s="2">
        <v>42122</v>
      </c>
      <c r="O1242" s="2" t="str">
        <f>TEXT(Table13[[#This Row],[Order Date]],"dddd")</f>
        <v>Tuesday</v>
      </c>
      <c r="P1242" s="2" t="str">
        <f>TEXT(Table13[[#This Row],[Order Date]],"mmmm")</f>
        <v>April</v>
      </c>
      <c r="Q1242" s="2" t="str">
        <f>TEXT(Table13[[#This Row],[Order Date]],"yyyy")</f>
        <v>2015</v>
      </c>
      <c r="R1242" s="2" t="str">
        <f>TEXT(Table13[[#This Row],[Order Date]], "mmmm yyyy")</f>
        <v>April 2015</v>
      </c>
      <c r="S1242" s="2">
        <v>42122</v>
      </c>
      <c r="T1242" s="1" t="s">
        <v>21</v>
      </c>
      <c r="U1242" s="1">
        <f>Table13[[#This Row],[Ship Date]]-Table13[[#This Row],[Order Date]]</f>
        <v>0</v>
      </c>
      <c r="V1242" s="1" t="str">
        <f>IF(Table13[[#This Row],[Days to Ship]]&lt;=1, "Fast", IF(Table13[[#This Row],[Days to Ship]]&lt;=3, "Meduim", "High"))</f>
        <v>Fast</v>
      </c>
      <c r="W1242" s="1">
        <v>42003</v>
      </c>
      <c r="X1242" s="1" t="s">
        <v>32</v>
      </c>
      <c r="Y1242" s="1" t="s">
        <v>803</v>
      </c>
      <c r="Z1242" s="1" t="s">
        <v>347</v>
      </c>
      <c r="AA1242" s="1" t="s">
        <v>2245</v>
      </c>
      <c r="AB1242" s="1" t="s">
        <v>58</v>
      </c>
      <c r="AC1242" s="1" t="s">
        <v>83</v>
      </c>
      <c r="AD1242" s="1" t="s">
        <v>81</v>
      </c>
      <c r="AE1242" s="1" t="s">
        <v>53</v>
      </c>
      <c r="AF1242" s="1"/>
      <c r="AK1242" s="1"/>
    </row>
    <row r="1243" spans="1:37" x14ac:dyDescent="0.35">
      <c r="A1243" s="1">
        <v>2256</v>
      </c>
      <c r="B1243" s="1" t="str">
        <f>VLOOKUP(Table13[[#This Row],[Customer ID]],'Customer Lookup'!A:B,2,)</f>
        <v>Lloyd Levin</v>
      </c>
      <c r="C1243" s="1">
        <v>87963</v>
      </c>
      <c r="D1243" s="1" t="str">
        <f>_xlfn.XLOOKUP(Table13[[#This Row],[Product Sub-Category]],'Product Lookup'!A:A,'Product Lookup'!B:B)</f>
        <v>Appliances</v>
      </c>
      <c r="E1243" s="1">
        <v>6</v>
      </c>
      <c r="F1243" s="4">
        <v>60.97</v>
      </c>
      <c r="G1243" s="4">
        <f>Table13[[#This Row],[Unit Price]]*Table13[[#This Row],[Quantity ordered]]</f>
        <v>365.82</v>
      </c>
      <c r="H1243" s="1">
        <v>0.05</v>
      </c>
      <c r="I1243" s="5">
        <v>0.05</v>
      </c>
      <c r="J12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3" s="6">
        <f>Table13[[#This Row],[Total Price(Before Discount)]]*Table13[[#This Row],[Discount]]</f>
        <v>18.291</v>
      </c>
      <c r="L1243" s="6">
        <f>Table13[[#This Row],[Total Price(Before Discount)]]-Table13[[#This Row],[Discount Amount]]</f>
        <v>347.529</v>
      </c>
      <c r="M1243" s="6" t="str">
        <f>IF(Table13[[#This Row],[Total Price(After Discount)]]&gt;=5000, "High Order", "Low order")</f>
        <v>Low order</v>
      </c>
      <c r="N1243" s="2">
        <v>42006</v>
      </c>
      <c r="O1243" s="2" t="str">
        <f>TEXT(Table13[[#This Row],[Order Date]],"dddd")</f>
        <v>Friday</v>
      </c>
      <c r="P1243" s="2" t="str">
        <f>TEXT(Table13[[#This Row],[Order Date]],"mmmm")</f>
        <v>January</v>
      </c>
      <c r="Q1243" s="2" t="str">
        <f>TEXT(Table13[[#This Row],[Order Date]],"yyyy")</f>
        <v>2015</v>
      </c>
      <c r="R1243" s="2" t="str">
        <f>TEXT(Table13[[#This Row],[Order Date]], "mmmm yyyy")</f>
        <v>January 2015</v>
      </c>
      <c r="S1243" s="2">
        <v>42008</v>
      </c>
      <c r="T1243" s="1" t="s">
        <v>41</v>
      </c>
      <c r="U1243" s="1">
        <f>Table13[[#This Row],[Ship Date]]-Table13[[#This Row],[Order Date]]</f>
        <v>2</v>
      </c>
      <c r="V1243" s="1" t="str">
        <f>IF(Table13[[#This Row],[Days to Ship]]&lt;=1, "Fast", IF(Table13[[#This Row],[Days to Ship]]&lt;=3, "Meduim", "High"))</f>
        <v>Meduim</v>
      </c>
      <c r="W1243" s="1">
        <v>28560</v>
      </c>
      <c r="X1243" s="1" t="s">
        <v>22</v>
      </c>
      <c r="Y1243" s="1" t="s">
        <v>787</v>
      </c>
      <c r="Z1243" s="1" t="s">
        <v>225</v>
      </c>
      <c r="AA1243" s="1" t="s">
        <v>2245</v>
      </c>
      <c r="AB1243" s="1" t="s">
        <v>58</v>
      </c>
      <c r="AC1243" s="1" t="s">
        <v>196</v>
      </c>
      <c r="AD1243" s="1" t="s">
        <v>81</v>
      </c>
      <c r="AE1243" s="1" t="s">
        <v>53</v>
      </c>
      <c r="AF1243" s="1"/>
      <c r="AK1243" s="1"/>
    </row>
    <row r="1244" spans="1:37" x14ac:dyDescent="0.35">
      <c r="A1244" s="1">
        <v>2256</v>
      </c>
      <c r="B1244" s="1" t="str">
        <f>VLOOKUP(Table13[[#This Row],[Customer ID]],'Customer Lookup'!A:B,2,)</f>
        <v>Lloyd Levin</v>
      </c>
      <c r="C1244" s="1">
        <v>87964</v>
      </c>
      <c r="D1244" s="1" t="str">
        <f>_xlfn.XLOOKUP(Table13[[#This Row],[Product Sub-Category]],'Product Lookup'!A:A,'Product Lookup'!B:B)</f>
        <v>Chairs</v>
      </c>
      <c r="E1244" s="1">
        <v>20</v>
      </c>
      <c r="F1244" s="4">
        <v>70.98</v>
      </c>
      <c r="G1244" s="4">
        <f>Table13[[#This Row],[Unit Price]]*Table13[[#This Row],[Quantity ordered]]</f>
        <v>1419.6000000000001</v>
      </c>
      <c r="H1244" s="1">
        <v>0.05</v>
      </c>
      <c r="I1244" s="5">
        <v>0.05</v>
      </c>
      <c r="J12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4" s="6">
        <f>Table13[[#This Row],[Total Price(Before Discount)]]*Table13[[#This Row],[Discount]]</f>
        <v>70.98</v>
      </c>
      <c r="L1244" s="6">
        <f>Table13[[#This Row],[Total Price(Before Discount)]]-Table13[[#This Row],[Discount Amount]]</f>
        <v>1348.6200000000001</v>
      </c>
      <c r="M1244" s="6" t="str">
        <f>IF(Table13[[#This Row],[Total Price(After Discount)]]&gt;=5000, "High Order", "Low order")</f>
        <v>Low order</v>
      </c>
      <c r="N1244" s="2">
        <v>42087</v>
      </c>
      <c r="O1244" s="2" t="str">
        <f>TEXT(Table13[[#This Row],[Order Date]],"dddd")</f>
        <v>Tuesday</v>
      </c>
      <c r="P1244" s="2" t="str">
        <f>TEXT(Table13[[#This Row],[Order Date]],"mmmm")</f>
        <v>March</v>
      </c>
      <c r="Q1244" s="2" t="str">
        <f>TEXT(Table13[[#This Row],[Order Date]],"yyyy")</f>
        <v>2015</v>
      </c>
      <c r="R1244" s="2" t="str">
        <f>TEXT(Table13[[#This Row],[Order Date]], "mmmm yyyy")</f>
        <v>March 2015</v>
      </c>
      <c r="S1244" s="2">
        <v>42089</v>
      </c>
      <c r="T1244" s="1" t="s">
        <v>50</v>
      </c>
      <c r="U1244" s="1">
        <f>Table13[[#This Row],[Ship Date]]-Table13[[#This Row],[Order Date]]</f>
        <v>2</v>
      </c>
      <c r="V1244" s="1" t="str">
        <f>IF(Table13[[#This Row],[Days to Ship]]&lt;=1, "Fast", IF(Table13[[#This Row],[Days to Ship]]&lt;=3, "Meduim", "High"))</f>
        <v>Meduim</v>
      </c>
      <c r="W1244" s="1">
        <v>28560</v>
      </c>
      <c r="X1244" s="1" t="s">
        <v>22</v>
      </c>
      <c r="Y1244" s="1" t="s">
        <v>787</v>
      </c>
      <c r="Z1244" s="1" t="s">
        <v>225</v>
      </c>
      <c r="AA1244" s="1" t="s">
        <v>2245</v>
      </c>
      <c r="AB1244" s="1" t="s">
        <v>34</v>
      </c>
      <c r="AC1244" s="1" t="s">
        <v>35</v>
      </c>
      <c r="AD1244" s="1" t="s">
        <v>81</v>
      </c>
      <c r="AE1244" s="1" t="s">
        <v>36</v>
      </c>
      <c r="AF1244" s="1"/>
      <c r="AK1244" s="1"/>
    </row>
    <row r="1245" spans="1:37" x14ac:dyDescent="0.35">
      <c r="A1245" s="1">
        <v>2257</v>
      </c>
      <c r="B1245" s="1" t="str">
        <f>VLOOKUP(Table13[[#This Row],[Customer ID]],'Customer Lookup'!A:B,2,)</f>
        <v>Bernard Thompson</v>
      </c>
      <c r="C1245" s="1">
        <v>87965</v>
      </c>
      <c r="D1245" s="1" t="str">
        <f>_xlfn.XLOOKUP(Table13[[#This Row],[Product Sub-Category]],'Product Lookup'!A:A,'Product Lookup'!B:B)</f>
        <v>Paper</v>
      </c>
      <c r="E1245" s="1">
        <v>14</v>
      </c>
      <c r="F1245" s="4">
        <v>6.68</v>
      </c>
      <c r="G1245" s="4">
        <f>Table13[[#This Row],[Unit Price]]*Table13[[#This Row],[Quantity ordered]]</f>
        <v>93.52</v>
      </c>
      <c r="H1245" s="1">
        <v>0.05</v>
      </c>
      <c r="I1245" s="5">
        <v>0.05</v>
      </c>
      <c r="J12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5" s="6">
        <f>Table13[[#This Row],[Total Price(Before Discount)]]*Table13[[#This Row],[Discount]]</f>
        <v>4.6760000000000002</v>
      </c>
      <c r="L1245" s="6">
        <f>Table13[[#This Row],[Total Price(Before Discount)]]-Table13[[#This Row],[Discount Amount]]</f>
        <v>88.843999999999994</v>
      </c>
      <c r="M1245" s="6" t="str">
        <f>IF(Table13[[#This Row],[Total Price(After Discount)]]&gt;=5000, "High Order", "Low order")</f>
        <v>Low order</v>
      </c>
      <c r="N1245" s="2">
        <v>42167</v>
      </c>
      <c r="O1245" s="2" t="str">
        <f>TEXT(Table13[[#This Row],[Order Date]],"dddd")</f>
        <v>Friday</v>
      </c>
      <c r="P1245" s="2" t="str">
        <f>TEXT(Table13[[#This Row],[Order Date]],"mmmm")</f>
        <v>June</v>
      </c>
      <c r="Q1245" s="2" t="str">
        <f>TEXT(Table13[[#This Row],[Order Date]],"yyyy")</f>
        <v>2015</v>
      </c>
      <c r="R1245" s="2" t="str">
        <f>TEXT(Table13[[#This Row],[Order Date]], "mmmm yyyy")</f>
        <v>June 2015</v>
      </c>
      <c r="S1245" s="2">
        <v>42168</v>
      </c>
      <c r="T1245" s="1" t="s">
        <v>21</v>
      </c>
      <c r="U1245" s="1">
        <f>Table13[[#This Row],[Ship Date]]-Table13[[#This Row],[Order Date]]</f>
        <v>1</v>
      </c>
      <c r="V1245" s="1" t="str">
        <f>IF(Table13[[#This Row],[Days to Ship]]&lt;=1, "Fast", IF(Table13[[#This Row],[Days to Ship]]&lt;=3, "Meduim", "High"))</f>
        <v>Fast</v>
      </c>
      <c r="W1245" s="1">
        <v>27604</v>
      </c>
      <c r="X1245" s="1" t="s">
        <v>32</v>
      </c>
      <c r="Y1245" s="1" t="s">
        <v>804</v>
      </c>
      <c r="Z1245" s="1" t="s">
        <v>225</v>
      </c>
      <c r="AA1245" s="1" t="s">
        <v>2245</v>
      </c>
      <c r="AB1245" s="1" t="s">
        <v>58</v>
      </c>
      <c r="AC1245" s="1" t="s">
        <v>83</v>
      </c>
      <c r="AD1245" s="1" t="s">
        <v>81</v>
      </c>
      <c r="AE1245" s="1" t="s">
        <v>53</v>
      </c>
      <c r="AF1245" s="1"/>
      <c r="AK1245" s="1"/>
    </row>
    <row r="1246" spans="1:37" x14ac:dyDescent="0.35">
      <c r="A1246" s="1">
        <v>2258</v>
      </c>
      <c r="B1246" s="1" t="str">
        <f>VLOOKUP(Table13[[#This Row],[Customer ID]],'Customer Lookup'!A:B,2,)</f>
        <v>Nicole Pope</v>
      </c>
      <c r="C1246" s="1">
        <v>87962</v>
      </c>
      <c r="D1246" s="1" t="str">
        <f>_xlfn.XLOOKUP(Table13[[#This Row],[Product Sub-Category]],'Product Lookup'!A:A,'Product Lookup'!B:B)</f>
        <v>Envelopes</v>
      </c>
      <c r="E1246" s="1">
        <v>9</v>
      </c>
      <c r="F1246" s="4">
        <v>7.64</v>
      </c>
      <c r="G1246" s="4">
        <f>Table13[[#This Row],[Unit Price]]*Table13[[#This Row],[Quantity ordered]]</f>
        <v>68.759999999999991</v>
      </c>
      <c r="H1246" s="1">
        <v>0.05</v>
      </c>
      <c r="I1246" s="5">
        <v>0.05</v>
      </c>
      <c r="J12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6" s="6">
        <f>Table13[[#This Row],[Total Price(Before Discount)]]*Table13[[#This Row],[Discount]]</f>
        <v>3.4379999999999997</v>
      </c>
      <c r="L1246" s="6">
        <f>Table13[[#This Row],[Total Price(Before Discount)]]-Table13[[#This Row],[Discount Amount]]</f>
        <v>65.321999999999989</v>
      </c>
      <c r="M1246" s="6" t="str">
        <f>IF(Table13[[#This Row],[Total Price(After Discount)]]&gt;=5000, "High Order", "Low order")</f>
        <v>Low order</v>
      </c>
      <c r="N1246" s="2">
        <v>42072</v>
      </c>
      <c r="O1246" s="2" t="str">
        <f>TEXT(Table13[[#This Row],[Order Date]],"dddd")</f>
        <v>Monday</v>
      </c>
      <c r="P1246" s="2" t="str">
        <f>TEXT(Table13[[#This Row],[Order Date]],"mmmm")</f>
        <v>March</v>
      </c>
      <c r="Q1246" s="2" t="str">
        <f>TEXT(Table13[[#This Row],[Order Date]],"yyyy")</f>
        <v>2015</v>
      </c>
      <c r="R1246" s="2" t="str">
        <f>TEXT(Table13[[#This Row],[Order Date]], "mmmm yyyy")</f>
        <v>March 2015</v>
      </c>
      <c r="S1246" s="2">
        <v>42076</v>
      </c>
      <c r="T1246" s="1" t="s">
        <v>98</v>
      </c>
      <c r="U1246" s="1">
        <f>Table13[[#This Row],[Ship Date]]-Table13[[#This Row],[Order Date]]</f>
        <v>4</v>
      </c>
      <c r="V1246" s="1" t="str">
        <f>IF(Table13[[#This Row],[Days to Ship]]&lt;=1, "Fast", IF(Table13[[#This Row],[Days to Ship]]&lt;=3, "Meduim", "High"))</f>
        <v>High</v>
      </c>
      <c r="W1246" s="1">
        <v>27801</v>
      </c>
      <c r="X1246" s="1" t="s">
        <v>22</v>
      </c>
      <c r="Y1246" s="1" t="s">
        <v>805</v>
      </c>
      <c r="Z1246" s="1" t="s">
        <v>225</v>
      </c>
      <c r="AA1246" s="1" t="s">
        <v>2245</v>
      </c>
      <c r="AB1246" s="1" t="s">
        <v>58</v>
      </c>
      <c r="AC1246" s="1" t="s">
        <v>61</v>
      </c>
      <c r="AD1246" s="1" t="s">
        <v>81</v>
      </c>
      <c r="AE1246" s="1" t="s">
        <v>53</v>
      </c>
      <c r="AF1246" s="1"/>
      <c r="AK1246" s="1"/>
    </row>
    <row r="1247" spans="1:37" x14ac:dyDescent="0.35">
      <c r="A1247" s="1">
        <v>2258</v>
      </c>
      <c r="B1247" s="1" t="str">
        <f>VLOOKUP(Table13[[#This Row],[Customer ID]],'Customer Lookup'!A:B,2,)</f>
        <v>Nicole Pope</v>
      </c>
      <c r="C1247" s="1">
        <v>87962</v>
      </c>
      <c r="D1247" s="1" t="str">
        <f>_xlfn.XLOOKUP(Table13[[#This Row],[Product Sub-Category]],'Product Lookup'!A:A,'Product Lookup'!B:B)</f>
        <v>Office Machines</v>
      </c>
      <c r="E1247" s="1">
        <v>8</v>
      </c>
      <c r="F1247" s="4">
        <v>400.97</v>
      </c>
      <c r="G1247" s="4">
        <f>Table13[[#This Row],[Unit Price]]*Table13[[#This Row],[Quantity ordered]]</f>
        <v>3207.76</v>
      </c>
      <c r="H1247" s="1">
        <v>0.1</v>
      </c>
      <c r="I1247" s="5">
        <v>0.1</v>
      </c>
      <c r="J12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47" s="6">
        <f>Table13[[#This Row],[Total Price(Before Discount)]]*Table13[[#This Row],[Discount]]</f>
        <v>320.77600000000007</v>
      </c>
      <c r="L1247" s="6">
        <f>Table13[[#This Row],[Total Price(Before Discount)]]-Table13[[#This Row],[Discount Amount]]</f>
        <v>2886.9840000000004</v>
      </c>
      <c r="M1247" s="6" t="str">
        <f>IF(Table13[[#This Row],[Total Price(After Discount)]]&gt;=5000, "High Order", "Low order")</f>
        <v>Low order</v>
      </c>
      <c r="N1247" s="2">
        <v>42072</v>
      </c>
      <c r="O1247" s="2" t="str">
        <f>TEXT(Table13[[#This Row],[Order Date]],"dddd")</f>
        <v>Monday</v>
      </c>
      <c r="P1247" s="2" t="str">
        <f>TEXT(Table13[[#This Row],[Order Date]],"mmmm")</f>
        <v>March</v>
      </c>
      <c r="Q1247" s="2" t="str">
        <f>TEXT(Table13[[#This Row],[Order Date]],"yyyy")</f>
        <v>2015</v>
      </c>
      <c r="R1247" s="2" t="str">
        <f>TEXT(Table13[[#This Row],[Order Date]], "mmmm yyyy")</f>
        <v>March 2015</v>
      </c>
      <c r="S1247" s="2">
        <v>42076</v>
      </c>
      <c r="T1247" s="1" t="s">
        <v>98</v>
      </c>
      <c r="U1247" s="1">
        <f>Table13[[#This Row],[Ship Date]]-Table13[[#This Row],[Order Date]]</f>
        <v>4</v>
      </c>
      <c r="V1247" s="1" t="str">
        <f>IF(Table13[[#This Row],[Days to Ship]]&lt;=1, "Fast", IF(Table13[[#This Row],[Days to Ship]]&lt;=3, "Meduim", "High"))</f>
        <v>High</v>
      </c>
      <c r="W1247" s="1">
        <v>27801</v>
      </c>
      <c r="X1247" s="1" t="s">
        <v>22</v>
      </c>
      <c r="Y1247" s="1" t="s">
        <v>805</v>
      </c>
      <c r="Z1247" s="1" t="s">
        <v>225</v>
      </c>
      <c r="AA1247" s="1" t="s">
        <v>2245</v>
      </c>
      <c r="AB1247" s="1" t="s">
        <v>73</v>
      </c>
      <c r="AC1247" s="1" t="s">
        <v>74</v>
      </c>
      <c r="AD1247" s="1" t="s">
        <v>81</v>
      </c>
      <c r="AE1247" s="1" t="s">
        <v>108</v>
      </c>
      <c r="AF1247" s="1"/>
      <c r="AK1247" s="1"/>
    </row>
    <row r="1248" spans="1:37" x14ac:dyDescent="0.35">
      <c r="A1248" s="1">
        <v>2260</v>
      </c>
      <c r="B1248" s="1" t="str">
        <f>VLOOKUP(Table13[[#This Row],[Customer ID]],'Customer Lookup'!A:B,2,)</f>
        <v>Geoffrey H Wong</v>
      </c>
      <c r="C1248" s="1">
        <v>89601</v>
      </c>
      <c r="D1248" s="1" t="str">
        <f>_xlfn.XLOOKUP(Table13[[#This Row],[Product Sub-Category]],'Product Lookup'!A:A,'Product Lookup'!B:B)</f>
        <v>Labels</v>
      </c>
      <c r="E1248" s="1">
        <v>17</v>
      </c>
      <c r="F1248" s="4">
        <v>4.9800000000000004</v>
      </c>
      <c r="G1248" s="4">
        <f>Table13[[#This Row],[Unit Price]]*Table13[[#This Row],[Quantity ordered]]</f>
        <v>84.660000000000011</v>
      </c>
      <c r="H1248" s="1">
        <v>0.05</v>
      </c>
      <c r="I1248" s="5">
        <v>0.05</v>
      </c>
      <c r="J12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8" s="6">
        <f>Table13[[#This Row],[Total Price(Before Discount)]]*Table13[[#This Row],[Discount]]</f>
        <v>4.2330000000000005</v>
      </c>
      <c r="L1248" s="6">
        <f>Table13[[#This Row],[Total Price(Before Discount)]]-Table13[[#This Row],[Discount Amount]]</f>
        <v>80.427000000000007</v>
      </c>
      <c r="M1248" s="6" t="str">
        <f>IF(Table13[[#This Row],[Total Price(After Discount)]]&gt;=5000, "High Order", "Low order")</f>
        <v>Low order</v>
      </c>
      <c r="N1248" s="2">
        <v>42050</v>
      </c>
      <c r="O1248" s="2" t="str">
        <f>TEXT(Table13[[#This Row],[Order Date]],"dddd")</f>
        <v>Sunday</v>
      </c>
      <c r="P1248" s="2" t="str">
        <f>TEXT(Table13[[#This Row],[Order Date]],"mmmm")</f>
        <v>February</v>
      </c>
      <c r="Q1248" s="2" t="str">
        <f>TEXT(Table13[[#This Row],[Order Date]],"yyyy")</f>
        <v>2015</v>
      </c>
      <c r="R1248" s="2" t="str">
        <f>TEXT(Table13[[#This Row],[Order Date]], "mmmm yyyy")</f>
        <v>February 2015</v>
      </c>
      <c r="S1248" s="2">
        <v>42051</v>
      </c>
      <c r="T1248" s="1" t="s">
        <v>41</v>
      </c>
      <c r="U1248" s="1">
        <f>Table13[[#This Row],[Ship Date]]-Table13[[#This Row],[Order Date]]</f>
        <v>1</v>
      </c>
      <c r="V1248" s="1" t="str">
        <f>IF(Table13[[#This Row],[Days to Ship]]&lt;=1, "Fast", IF(Table13[[#This Row],[Days to Ship]]&lt;=3, "Meduim", "High"))</f>
        <v>Fast</v>
      </c>
      <c r="W1248" s="1">
        <v>30161</v>
      </c>
      <c r="X1248" s="1" t="s">
        <v>32</v>
      </c>
      <c r="Y1248" s="1" t="s">
        <v>806</v>
      </c>
      <c r="Z1248" s="1" t="s">
        <v>254</v>
      </c>
      <c r="AA1248" s="1" t="s">
        <v>2245</v>
      </c>
      <c r="AB1248" s="1" t="s">
        <v>58</v>
      </c>
      <c r="AC1248" s="1" t="s">
        <v>116</v>
      </c>
      <c r="AD1248" s="1" t="s">
        <v>81</v>
      </c>
      <c r="AE1248" s="1" t="s">
        <v>53</v>
      </c>
      <c r="AF1248" s="1"/>
      <c r="AK1248" s="1"/>
    </row>
    <row r="1249" spans="1:37" x14ac:dyDescent="0.35">
      <c r="A1249" s="1">
        <v>2260</v>
      </c>
      <c r="B1249" s="1" t="str">
        <f>VLOOKUP(Table13[[#This Row],[Customer ID]],'Customer Lookup'!A:B,2,)</f>
        <v>Geoffrey H Wong</v>
      </c>
      <c r="C1249" s="1">
        <v>89601</v>
      </c>
      <c r="D1249" s="1" t="str">
        <f>_xlfn.XLOOKUP(Table13[[#This Row],[Product Sub-Category]],'Product Lookup'!A:A,'Product Lookup'!B:B)</f>
        <v>Telephones</v>
      </c>
      <c r="E1249" s="1">
        <v>9</v>
      </c>
      <c r="F1249" s="4">
        <v>20.99</v>
      </c>
      <c r="G1249" s="4">
        <f>Table13[[#This Row],[Unit Price]]*Table13[[#This Row],[Quantity ordered]]</f>
        <v>188.91</v>
      </c>
      <c r="H1249" s="1">
        <v>0.05</v>
      </c>
      <c r="I1249" s="5">
        <v>0.05</v>
      </c>
      <c r="J12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9" s="6">
        <f>Table13[[#This Row],[Total Price(Before Discount)]]*Table13[[#This Row],[Discount]]</f>
        <v>9.4455000000000009</v>
      </c>
      <c r="L1249" s="6">
        <f>Table13[[#This Row],[Total Price(Before Discount)]]-Table13[[#This Row],[Discount Amount]]</f>
        <v>179.46449999999999</v>
      </c>
      <c r="M1249" s="6" t="str">
        <f>IF(Table13[[#This Row],[Total Price(After Discount)]]&gt;=5000, "High Order", "Low order")</f>
        <v>Low order</v>
      </c>
      <c r="N1249" s="2">
        <v>42050</v>
      </c>
      <c r="O1249" s="2" t="str">
        <f>TEXT(Table13[[#This Row],[Order Date]],"dddd")</f>
        <v>Sunday</v>
      </c>
      <c r="P1249" s="2" t="str">
        <f>TEXT(Table13[[#This Row],[Order Date]],"mmmm")</f>
        <v>February</v>
      </c>
      <c r="Q1249" s="2" t="str">
        <f>TEXT(Table13[[#This Row],[Order Date]],"yyyy")</f>
        <v>2015</v>
      </c>
      <c r="R1249" s="2" t="str">
        <f>TEXT(Table13[[#This Row],[Order Date]], "mmmm yyyy")</f>
        <v>February 2015</v>
      </c>
      <c r="S1249" s="2">
        <v>42051</v>
      </c>
      <c r="T1249" s="1" t="s">
        <v>41</v>
      </c>
      <c r="U1249" s="1">
        <f>Table13[[#This Row],[Ship Date]]-Table13[[#This Row],[Order Date]]</f>
        <v>1</v>
      </c>
      <c r="V1249" s="1" t="str">
        <f>IF(Table13[[#This Row],[Days to Ship]]&lt;=1, "Fast", IF(Table13[[#This Row],[Days to Ship]]&lt;=3, "Meduim", "High"))</f>
        <v>Fast</v>
      </c>
      <c r="W1249" s="1">
        <v>30161</v>
      </c>
      <c r="X1249" s="1" t="s">
        <v>32</v>
      </c>
      <c r="Y1249" s="1" t="s">
        <v>806</v>
      </c>
      <c r="Z1249" s="1" t="s">
        <v>254</v>
      </c>
      <c r="AA1249" s="1" t="s">
        <v>2245</v>
      </c>
      <c r="AB1249" s="1" t="s">
        <v>73</v>
      </c>
      <c r="AC1249" s="1" t="s">
        <v>2234</v>
      </c>
      <c r="AD1249" s="1" t="s">
        <v>81</v>
      </c>
      <c r="AE1249" s="1" t="s">
        <v>44</v>
      </c>
      <c r="AF1249" s="1"/>
      <c r="AK1249" s="1"/>
    </row>
    <row r="1250" spans="1:37" x14ac:dyDescent="0.35">
      <c r="A1250" s="1">
        <v>2260</v>
      </c>
      <c r="B1250" s="1" t="str">
        <f>VLOOKUP(Table13[[#This Row],[Customer ID]],'Customer Lookup'!A:B,2,)</f>
        <v>Geoffrey H Wong</v>
      </c>
      <c r="C1250" s="1">
        <v>89602</v>
      </c>
      <c r="D1250" s="1" t="str">
        <f>_xlfn.XLOOKUP(Table13[[#This Row],[Product Sub-Category]],'Product Lookup'!A:A,'Product Lookup'!B:B)</f>
        <v>Labels</v>
      </c>
      <c r="E1250" s="1">
        <v>1</v>
      </c>
      <c r="F1250" s="4">
        <v>4.9800000000000004</v>
      </c>
      <c r="G1250" s="4">
        <f>Table13[[#This Row],[Unit Price]]*Table13[[#This Row],[Quantity ordered]]</f>
        <v>4.9800000000000004</v>
      </c>
      <c r="H1250" s="1">
        <v>0.05</v>
      </c>
      <c r="I1250" s="5">
        <v>0.05</v>
      </c>
      <c r="J12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0" s="6">
        <f>Table13[[#This Row],[Total Price(Before Discount)]]*Table13[[#This Row],[Discount]]</f>
        <v>0.24900000000000003</v>
      </c>
      <c r="L1250" s="6">
        <f>Table13[[#This Row],[Total Price(Before Discount)]]-Table13[[#This Row],[Discount Amount]]</f>
        <v>4.7310000000000008</v>
      </c>
      <c r="M1250" s="6" t="str">
        <f>IF(Table13[[#This Row],[Total Price(After Discount)]]&gt;=5000, "High Order", "Low order")</f>
        <v>Low order</v>
      </c>
      <c r="N1250" s="2">
        <v>42115</v>
      </c>
      <c r="O1250" s="2" t="str">
        <f>TEXT(Table13[[#This Row],[Order Date]],"dddd")</f>
        <v>Tuesday</v>
      </c>
      <c r="P1250" s="2" t="str">
        <f>TEXT(Table13[[#This Row],[Order Date]],"mmmm")</f>
        <v>April</v>
      </c>
      <c r="Q1250" s="2" t="str">
        <f>TEXT(Table13[[#This Row],[Order Date]],"yyyy")</f>
        <v>2015</v>
      </c>
      <c r="R1250" s="2" t="str">
        <f>TEXT(Table13[[#This Row],[Order Date]], "mmmm yyyy")</f>
        <v>April 2015</v>
      </c>
      <c r="S1250" s="2">
        <v>42116</v>
      </c>
      <c r="T1250" s="1" t="s">
        <v>21</v>
      </c>
      <c r="U1250" s="1">
        <f>Table13[[#This Row],[Ship Date]]-Table13[[#This Row],[Order Date]]</f>
        <v>1</v>
      </c>
      <c r="V1250" s="1" t="str">
        <f>IF(Table13[[#This Row],[Days to Ship]]&lt;=1, "Fast", IF(Table13[[#This Row],[Days to Ship]]&lt;=3, "Meduim", "High"))</f>
        <v>Fast</v>
      </c>
      <c r="W1250" s="1">
        <v>30161</v>
      </c>
      <c r="X1250" s="1" t="s">
        <v>32</v>
      </c>
      <c r="Y1250" s="1" t="s">
        <v>806</v>
      </c>
      <c r="Z1250" s="1" t="s">
        <v>254</v>
      </c>
      <c r="AA1250" s="1" t="s">
        <v>2245</v>
      </c>
      <c r="AB1250" s="1" t="s">
        <v>58</v>
      </c>
      <c r="AC1250" s="1" t="s">
        <v>116</v>
      </c>
      <c r="AD1250" s="1" t="s">
        <v>81</v>
      </c>
      <c r="AE1250" s="1" t="s">
        <v>53</v>
      </c>
      <c r="AF1250" s="1"/>
      <c r="AK1250" s="1"/>
    </row>
    <row r="1251" spans="1:37" x14ac:dyDescent="0.35">
      <c r="A1251" s="1">
        <v>2260</v>
      </c>
      <c r="B1251" s="1" t="str">
        <f>VLOOKUP(Table13[[#This Row],[Customer ID]],'Customer Lookup'!A:B,2,)</f>
        <v>Geoffrey H Wong</v>
      </c>
      <c r="C1251" s="1">
        <v>89602</v>
      </c>
      <c r="D1251" s="1" t="str">
        <f>_xlfn.XLOOKUP(Table13[[#This Row],[Product Sub-Category]],'Product Lookup'!A:A,'Product Lookup'!B:B)</f>
        <v>Office Machines</v>
      </c>
      <c r="E1251" s="1">
        <v>4</v>
      </c>
      <c r="F1251" s="4">
        <v>119.99</v>
      </c>
      <c r="G1251" s="4">
        <f>Table13[[#This Row],[Unit Price]]*Table13[[#This Row],[Quantity ordered]]</f>
        <v>479.96</v>
      </c>
      <c r="H1251" s="1">
        <v>0.1</v>
      </c>
      <c r="I1251" s="5">
        <v>0.1</v>
      </c>
      <c r="J12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51" s="6">
        <f>Table13[[#This Row],[Total Price(Before Discount)]]*Table13[[#This Row],[Discount]]</f>
        <v>47.996000000000002</v>
      </c>
      <c r="L1251" s="6">
        <f>Table13[[#This Row],[Total Price(Before Discount)]]-Table13[[#This Row],[Discount Amount]]</f>
        <v>431.964</v>
      </c>
      <c r="M1251" s="6" t="str">
        <f>IF(Table13[[#This Row],[Total Price(After Discount)]]&gt;=5000, "High Order", "Low order")</f>
        <v>Low order</v>
      </c>
      <c r="N1251" s="2">
        <v>42115</v>
      </c>
      <c r="O1251" s="2" t="str">
        <f>TEXT(Table13[[#This Row],[Order Date]],"dddd")</f>
        <v>Tuesday</v>
      </c>
      <c r="P1251" s="2" t="str">
        <f>TEXT(Table13[[#This Row],[Order Date]],"mmmm")</f>
        <v>April</v>
      </c>
      <c r="Q1251" s="2" t="str">
        <f>TEXT(Table13[[#This Row],[Order Date]],"yyyy")</f>
        <v>2015</v>
      </c>
      <c r="R1251" s="2" t="str">
        <f>TEXT(Table13[[#This Row],[Order Date]], "mmmm yyyy")</f>
        <v>April 2015</v>
      </c>
      <c r="S1251" s="2">
        <v>42117</v>
      </c>
      <c r="T1251" s="1" t="s">
        <v>21</v>
      </c>
      <c r="U1251" s="1">
        <f>Table13[[#This Row],[Ship Date]]-Table13[[#This Row],[Order Date]]</f>
        <v>2</v>
      </c>
      <c r="V1251" s="1" t="str">
        <f>IF(Table13[[#This Row],[Days to Ship]]&lt;=1, "Fast", IF(Table13[[#This Row],[Days to Ship]]&lt;=3, "Meduim", "High"))</f>
        <v>Meduim</v>
      </c>
      <c r="W1251" s="1">
        <v>30161</v>
      </c>
      <c r="X1251" s="1" t="s">
        <v>22</v>
      </c>
      <c r="Y1251" s="1" t="s">
        <v>806</v>
      </c>
      <c r="Z1251" s="1" t="s">
        <v>254</v>
      </c>
      <c r="AA1251" s="1" t="s">
        <v>2244</v>
      </c>
      <c r="AB1251" s="1" t="s">
        <v>73</v>
      </c>
      <c r="AC1251" s="1" t="s">
        <v>74</v>
      </c>
      <c r="AD1251" s="1" t="s">
        <v>81</v>
      </c>
      <c r="AE1251" s="1" t="s">
        <v>36</v>
      </c>
      <c r="AF1251" s="1"/>
      <c r="AK1251" s="1"/>
    </row>
    <row r="1252" spans="1:37" x14ac:dyDescent="0.35">
      <c r="A1252" s="1">
        <v>2264</v>
      </c>
      <c r="B1252" s="1" t="str">
        <f>VLOOKUP(Table13[[#This Row],[Customer ID]],'Customer Lookup'!A:B,2,)</f>
        <v>Helen Dickerson</v>
      </c>
      <c r="C1252" s="1">
        <v>86611</v>
      </c>
      <c r="D1252" s="1" t="str">
        <f>_xlfn.XLOOKUP(Table13[[#This Row],[Product Sub-Category]],'Product Lookup'!A:A,'Product Lookup'!B:B)</f>
        <v>Appliances</v>
      </c>
      <c r="E1252" s="1">
        <v>3</v>
      </c>
      <c r="F1252" s="4">
        <v>207.48</v>
      </c>
      <c r="G1252" s="4">
        <f>Table13[[#This Row],[Unit Price]]*Table13[[#This Row],[Quantity ordered]]</f>
        <v>622.43999999999994</v>
      </c>
      <c r="H1252" s="1">
        <v>0.1</v>
      </c>
      <c r="I1252" s="5">
        <v>0.1</v>
      </c>
      <c r="J12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52" s="6">
        <f>Table13[[#This Row],[Total Price(Before Discount)]]*Table13[[#This Row],[Discount]]</f>
        <v>62.244</v>
      </c>
      <c r="L1252" s="6">
        <f>Table13[[#This Row],[Total Price(Before Discount)]]-Table13[[#This Row],[Discount Amount]]</f>
        <v>560.19599999999991</v>
      </c>
      <c r="M1252" s="6" t="str">
        <f>IF(Table13[[#This Row],[Total Price(After Discount)]]&gt;=5000, "High Order", "Low order")</f>
        <v>Low order</v>
      </c>
      <c r="N1252" s="2">
        <v>42030</v>
      </c>
      <c r="O1252" s="2" t="str">
        <f>TEXT(Table13[[#This Row],[Order Date]],"dddd")</f>
        <v>Monday</v>
      </c>
      <c r="P1252" s="2" t="str">
        <f>TEXT(Table13[[#This Row],[Order Date]],"mmmm")</f>
        <v>January</v>
      </c>
      <c r="Q1252" s="2" t="str">
        <f>TEXT(Table13[[#This Row],[Order Date]],"yyyy")</f>
        <v>2015</v>
      </c>
      <c r="R1252" s="2" t="str">
        <f>TEXT(Table13[[#This Row],[Order Date]], "mmmm yyyy")</f>
        <v>January 2015</v>
      </c>
      <c r="S1252" s="2">
        <v>42033</v>
      </c>
      <c r="T1252" s="1" t="s">
        <v>31</v>
      </c>
      <c r="U1252" s="1">
        <f>Table13[[#This Row],[Ship Date]]-Table13[[#This Row],[Order Date]]</f>
        <v>3</v>
      </c>
      <c r="V1252" s="1" t="str">
        <f>IF(Table13[[#This Row],[Days to Ship]]&lt;=1, "Fast", IF(Table13[[#This Row],[Days to Ship]]&lt;=3, "Meduim", "High"))</f>
        <v>Meduim</v>
      </c>
      <c r="W1252" s="1">
        <v>64804</v>
      </c>
      <c r="X1252" s="1" t="s">
        <v>32</v>
      </c>
      <c r="Y1252" s="1" t="s">
        <v>807</v>
      </c>
      <c r="Z1252" s="1" t="s">
        <v>306</v>
      </c>
      <c r="AA1252" s="1" t="s">
        <v>2244</v>
      </c>
      <c r="AB1252" s="1" t="s">
        <v>58</v>
      </c>
      <c r="AC1252" s="1" t="s">
        <v>196</v>
      </c>
      <c r="AD1252" s="1" t="s">
        <v>81</v>
      </c>
      <c r="AE1252" s="1" t="s">
        <v>53</v>
      </c>
      <c r="AF1252" s="1"/>
      <c r="AK1252" s="1"/>
    </row>
    <row r="1253" spans="1:37" x14ac:dyDescent="0.35">
      <c r="A1253" s="1">
        <v>2265</v>
      </c>
      <c r="B1253" s="1" t="str">
        <f>VLOOKUP(Table13[[#This Row],[Customer ID]],'Customer Lookup'!A:B,2,)</f>
        <v>James Davenport</v>
      </c>
      <c r="C1253" s="1">
        <v>86612</v>
      </c>
      <c r="D1253" s="1" t="str">
        <f>_xlfn.XLOOKUP(Table13[[#This Row],[Product Sub-Category]],'Product Lookup'!A:A,'Product Lookup'!B:B)</f>
        <v>Binders</v>
      </c>
      <c r="E1253" s="1">
        <v>8</v>
      </c>
      <c r="F1253" s="4">
        <v>7.45</v>
      </c>
      <c r="G1253" s="4">
        <f>Table13[[#This Row],[Unit Price]]*Table13[[#This Row],[Quantity ordered]]</f>
        <v>59.6</v>
      </c>
      <c r="H1253" s="1">
        <v>0.05</v>
      </c>
      <c r="I1253" s="5">
        <v>0.05</v>
      </c>
      <c r="J12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3" s="6">
        <f>Table13[[#This Row],[Total Price(Before Discount)]]*Table13[[#This Row],[Discount]]</f>
        <v>2.9800000000000004</v>
      </c>
      <c r="L1253" s="6">
        <f>Table13[[#This Row],[Total Price(Before Discount)]]-Table13[[#This Row],[Discount Amount]]</f>
        <v>56.620000000000005</v>
      </c>
      <c r="M1253" s="6" t="str">
        <f>IF(Table13[[#This Row],[Total Price(After Discount)]]&gt;=5000, "High Order", "Low order")</f>
        <v>Low order</v>
      </c>
      <c r="N1253" s="2">
        <v>42033</v>
      </c>
      <c r="O1253" s="2" t="str">
        <f>TEXT(Table13[[#This Row],[Order Date]],"dddd")</f>
        <v>Thursday</v>
      </c>
      <c r="P1253" s="2" t="str">
        <f>TEXT(Table13[[#This Row],[Order Date]],"mmmm")</f>
        <v>January</v>
      </c>
      <c r="Q1253" s="2" t="str">
        <f>TEXT(Table13[[#This Row],[Order Date]],"yyyy")</f>
        <v>2015</v>
      </c>
      <c r="R1253" s="2" t="str">
        <f>TEXT(Table13[[#This Row],[Order Date]], "mmmm yyyy")</f>
        <v>January 2015</v>
      </c>
      <c r="S1253" s="2">
        <v>42036</v>
      </c>
      <c r="T1253" s="1" t="s">
        <v>41</v>
      </c>
      <c r="U1253" s="1">
        <f>Table13[[#This Row],[Ship Date]]-Table13[[#This Row],[Order Date]]</f>
        <v>3</v>
      </c>
      <c r="V1253" s="1" t="str">
        <f>IF(Table13[[#This Row],[Days to Ship]]&lt;=1, "Fast", IF(Table13[[#This Row],[Days to Ship]]&lt;=3, "Meduim", "High"))</f>
        <v>Meduim</v>
      </c>
      <c r="W1253" s="1">
        <v>64130</v>
      </c>
      <c r="X1253" s="1" t="s">
        <v>32</v>
      </c>
      <c r="Y1253" s="1" t="s">
        <v>808</v>
      </c>
      <c r="Z1253" s="1" t="s">
        <v>306</v>
      </c>
      <c r="AA1253" s="1" t="s">
        <v>2244</v>
      </c>
      <c r="AB1253" s="1" t="s">
        <v>58</v>
      </c>
      <c r="AC1253" s="1" t="s">
        <v>2236</v>
      </c>
      <c r="AD1253" s="1" t="s">
        <v>81</v>
      </c>
      <c r="AE1253" s="1" t="s">
        <v>53</v>
      </c>
      <c r="AF1253" s="1"/>
      <c r="AK1253" s="1"/>
    </row>
    <row r="1254" spans="1:37" x14ac:dyDescent="0.35">
      <c r="A1254" s="1">
        <v>2265</v>
      </c>
      <c r="B1254" s="1" t="str">
        <f>VLOOKUP(Table13[[#This Row],[Customer ID]],'Customer Lookup'!A:B,2,)</f>
        <v>James Davenport</v>
      </c>
      <c r="C1254" s="1">
        <v>86612</v>
      </c>
      <c r="D1254" s="1" t="str">
        <f>_xlfn.XLOOKUP(Table13[[#This Row],[Product Sub-Category]],'Product Lookup'!A:A,'Product Lookup'!B:B)</f>
        <v>Paper</v>
      </c>
      <c r="E1254" s="1">
        <v>10</v>
      </c>
      <c r="F1254" s="4">
        <v>6.48</v>
      </c>
      <c r="G1254" s="4">
        <f>Table13[[#This Row],[Unit Price]]*Table13[[#This Row],[Quantity ordered]]</f>
        <v>64.800000000000011</v>
      </c>
      <c r="H1254" s="1">
        <v>0.05</v>
      </c>
      <c r="I1254" s="5">
        <v>0.05</v>
      </c>
      <c r="J12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4" s="6">
        <f>Table13[[#This Row],[Total Price(Before Discount)]]*Table13[[#This Row],[Discount]]</f>
        <v>3.2400000000000007</v>
      </c>
      <c r="L1254" s="6">
        <f>Table13[[#This Row],[Total Price(Before Discount)]]-Table13[[#This Row],[Discount Amount]]</f>
        <v>61.560000000000009</v>
      </c>
      <c r="M1254" s="6" t="str">
        <f>IF(Table13[[#This Row],[Total Price(After Discount)]]&gt;=5000, "High Order", "Low order")</f>
        <v>Low order</v>
      </c>
      <c r="N1254" s="2">
        <v>42033</v>
      </c>
      <c r="O1254" s="2" t="str">
        <f>TEXT(Table13[[#This Row],[Order Date]],"dddd")</f>
        <v>Thursday</v>
      </c>
      <c r="P1254" s="2" t="str">
        <f>TEXT(Table13[[#This Row],[Order Date]],"mmmm")</f>
        <v>January</v>
      </c>
      <c r="Q1254" s="2" t="str">
        <f>TEXT(Table13[[#This Row],[Order Date]],"yyyy")</f>
        <v>2015</v>
      </c>
      <c r="R1254" s="2" t="str">
        <f>TEXT(Table13[[#This Row],[Order Date]], "mmmm yyyy")</f>
        <v>January 2015</v>
      </c>
      <c r="S1254" s="2">
        <v>42035</v>
      </c>
      <c r="T1254" s="1" t="s">
        <v>41</v>
      </c>
      <c r="U1254" s="1">
        <f>Table13[[#This Row],[Ship Date]]-Table13[[#This Row],[Order Date]]</f>
        <v>2</v>
      </c>
      <c r="V1254" s="1" t="str">
        <f>IF(Table13[[#This Row],[Days to Ship]]&lt;=1, "Fast", IF(Table13[[#This Row],[Days to Ship]]&lt;=3, "Meduim", "High"))</f>
        <v>Meduim</v>
      </c>
      <c r="W1254" s="1">
        <v>64130</v>
      </c>
      <c r="X1254" s="1" t="s">
        <v>32</v>
      </c>
      <c r="Y1254" s="1" t="s">
        <v>808</v>
      </c>
      <c r="Z1254" s="1" t="s">
        <v>306</v>
      </c>
      <c r="AA1254" s="1" t="s">
        <v>2244</v>
      </c>
      <c r="AB1254" s="1" t="s">
        <v>58</v>
      </c>
      <c r="AC1254" s="1" t="s">
        <v>83</v>
      </c>
      <c r="AD1254" s="1" t="s">
        <v>81</v>
      </c>
      <c r="AE1254" s="1" t="s">
        <v>53</v>
      </c>
      <c r="AF1254" s="1"/>
      <c r="AK1254" s="1"/>
    </row>
    <row r="1255" spans="1:37" x14ac:dyDescent="0.35">
      <c r="A1255" s="1">
        <v>2266</v>
      </c>
      <c r="B1255" s="1" t="str">
        <f>VLOOKUP(Table13[[#This Row],[Customer ID]],'Customer Lookup'!A:B,2,)</f>
        <v>Brandon Beach</v>
      </c>
      <c r="C1255" s="1">
        <v>86610</v>
      </c>
      <c r="D1255" s="1" t="str">
        <f>_xlfn.XLOOKUP(Table13[[#This Row],[Product Sub-Category]],'Product Lookup'!A:A,'Product Lookup'!B:B)</f>
        <v>Appliances</v>
      </c>
      <c r="E1255" s="1">
        <v>3</v>
      </c>
      <c r="F1255" s="4">
        <v>11.33</v>
      </c>
      <c r="G1255" s="4">
        <f>Table13[[#This Row],[Unit Price]]*Table13[[#This Row],[Quantity ordered]]</f>
        <v>33.99</v>
      </c>
      <c r="H1255" s="1">
        <v>0.05</v>
      </c>
      <c r="I1255" s="5">
        <v>0.05</v>
      </c>
      <c r="J12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5" s="6">
        <f>Table13[[#This Row],[Total Price(Before Discount)]]*Table13[[#This Row],[Discount]]</f>
        <v>1.6995000000000002</v>
      </c>
      <c r="L1255" s="6">
        <f>Table13[[#This Row],[Total Price(Before Discount)]]-Table13[[#This Row],[Discount Amount]]</f>
        <v>32.290500000000002</v>
      </c>
      <c r="M1255" s="6" t="str">
        <f>IF(Table13[[#This Row],[Total Price(After Discount)]]&gt;=5000, "High Order", "Low order")</f>
        <v>Low order</v>
      </c>
      <c r="N1255" s="2">
        <v>42150</v>
      </c>
      <c r="O1255" s="2" t="str">
        <f>TEXT(Table13[[#This Row],[Order Date]],"dddd")</f>
        <v>Tuesday</v>
      </c>
      <c r="P1255" s="2" t="str">
        <f>TEXT(Table13[[#This Row],[Order Date]],"mmmm")</f>
        <v>May</v>
      </c>
      <c r="Q1255" s="2" t="str">
        <f>TEXT(Table13[[#This Row],[Order Date]],"yyyy")</f>
        <v>2015</v>
      </c>
      <c r="R1255" s="2" t="str">
        <f>TEXT(Table13[[#This Row],[Order Date]], "mmmm yyyy")</f>
        <v>May 2015</v>
      </c>
      <c r="S1255" s="2">
        <v>42152</v>
      </c>
      <c r="T1255" s="1" t="s">
        <v>41</v>
      </c>
      <c r="U1255" s="1">
        <f>Table13[[#This Row],[Ship Date]]-Table13[[#This Row],[Order Date]]</f>
        <v>2</v>
      </c>
      <c r="V1255" s="1" t="str">
        <f>IF(Table13[[#This Row],[Days to Ship]]&lt;=1, "Fast", IF(Table13[[#This Row],[Days to Ship]]&lt;=3, "Meduim", "High"))</f>
        <v>Meduim</v>
      </c>
      <c r="W1255" s="1">
        <v>63122</v>
      </c>
      <c r="X1255" s="1" t="s">
        <v>32</v>
      </c>
      <c r="Y1255" s="1" t="s">
        <v>809</v>
      </c>
      <c r="Z1255" s="1" t="s">
        <v>306</v>
      </c>
      <c r="AA1255" s="1" t="s">
        <v>2244</v>
      </c>
      <c r="AB1255" s="1" t="s">
        <v>58</v>
      </c>
      <c r="AC1255" s="1" t="s">
        <v>196</v>
      </c>
      <c r="AD1255" s="1" t="s">
        <v>81</v>
      </c>
      <c r="AE1255" s="1" t="s">
        <v>75</v>
      </c>
      <c r="AF1255" s="1"/>
      <c r="AK1255" s="1"/>
    </row>
    <row r="1256" spans="1:37" x14ac:dyDescent="0.35">
      <c r="A1256" s="1">
        <v>2266</v>
      </c>
      <c r="B1256" s="1" t="str">
        <f>VLOOKUP(Table13[[#This Row],[Customer ID]],'Customer Lookup'!A:B,2,)</f>
        <v>Brandon Beach</v>
      </c>
      <c r="C1256" s="1">
        <v>86610</v>
      </c>
      <c r="D1256" s="1" t="str">
        <f>_xlfn.XLOOKUP(Table13[[#This Row],[Product Sub-Category]],'Product Lookup'!A:A,'Product Lookup'!B:B)</f>
        <v>Envelopes</v>
      </c>
      <c r="E1256" s="1">
        <v>16</v>
      </c>
      <c r="F1256" s="4">
        <v>15.67</v>
      </c>
      <c r="G1256" s="4">
        <f>Table13[[#This Row],[Unit Price]]*Table13[[#This Row],[Quantity ordered]]</f>
        <v>250.72</v>
      </c>
      <c r="H1256" s="1">
        <v>0.05</v>
      </c>
      <c r="I1256" s="5">
        <v>0.05</v>
      </c>
      <c r="J12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6" s="6">
        <f>Table13[[#This Row],[Total Price(Before Discount)]]*Table13[[#This Row],[Discount]]</f>
        <v>12.536000000000001</v>
      </c>
      <c r="L1256" s="6">
        <f>Table13[[#This Row],[Total Price(Before Discount)]]-Table13[[#This Row],[Discount Amount]]</f>
        <v>238.184</v>
      </c>
      <c r="M1256" s="6" t="str">
        <f>IF(Table13[[#This Row],[Total Price(After Discount)]]&gt;=5000, "High Order", "Low order")</f>
        <v>Low order</v>
      </c>
      <c r="N1256" s="2">
        <v>42150</v>
      </c>
      <c r="O1256" s="2" t="str">
        <f>TEXT(Table13[[#This Row],[Order Date]],"dddd")</f>
        <v>Tuesday</v>
      </c>
      <c r="P1256" s="2" t="str">
        <f>TEXT(Table13[[#This Row],[Order Date]],"mmmm")</f>
        <v>May</v>
      </c>
      <c r="Q1256" s="2" t="str">
        <f>TEXT(Table13[[#This Row],[Order Date]],"yyyy")</f>
        <v>2015</v>
      </c>
      <c r="R1256" s="2" t="str">
        <f>TEXT(Table13[[#This Row],[Order Date]], "mmmm yyyy")</f>
        <v>May 2015</v>
      </c>
      <c r="S1256" s="2">
        <v>42151</v>
      </c>
      <c r="T1256" s="1" t="s">
        <v>41</v>
      </c>
      <c r="U1256" s="1">
        <f>Table13[[#This Row],[Ship Date]]-Table13[[#This Row],[Order Date]]</f>
        <v>1</v>
      </c>
      <c r="V1256" s="1" t="str">
        <f>IF(Table13[[#This Row],[Days to Ship]]&lt;=1, "Fast", IF(Table13[[#This Row],[Days to Ship]]&lt;=3, "Meduim", "High"))</f>
        <v>Fast</v>
      </c>
      <c r="W1256" s="1">
        <v>63122</v>
      </c>
      <c r="X1256" s="1" t="s">
        <v>32</v>
      </c>
      <c r="Y1256" s="1" t="s">
        <v>809</v>
      </c>
      <c r="Z1256" s="1" t="s">
        <v>306</v>
      </c>
      <c r="AA1256" s="1" t="s">
        <v>2245</v>
      </c>
      <c r="AB1256" s="1" t="s">
        <v>58</v>
      </c>
      <c r="AC1256" s="1" t="s">
        <v>61</v>
      </c>
      <c r="AD1256" s="1" t="s">
        <v>81</v>
      </c>
      <c r="AE1256" s="1" t="s">
        <v>53</v>
      </c>
      <c r="AF1256" s="1"/>
      <c r="AK1256" s="1"/>
    </row>
    <row r="1257" spans="1:37" x14ac:dyDescent="0.35">
      <c r="A1257" s="1">
        <v>2268</v>
      </c>
      <c r="B1257" s="1" t="str">
        <f>VLOOKUP(Table13[[#This Row],[Customer ID]],'Customer Lookup'!A:B,2,)</f>
        <v>Carlos Adkins</v>
      </c>
      <c r="C1257" s="1">
        <v>89571</v>
      </c>
      <c r="D1257" s="1" t="str">
        <f>_xlfn.XLOOKUP(Table13[[#This Row],[Product Sub-Category]],'Product Lookup'!A:A,'Product Lookup'!B:B)</f>
        <v>Tables</v>
      </c>
      <c r="E1257" s="1">
        <v>17</v>
      </c>
      <c r="F1257" s="4">
        <v>259.70999999999998</v>
      </c>
      <c r="G1257" s="4">
        <f>Table13[[#This Row],[Unit Price]]*Table13[[#This Row],[Quantity ordered]]</f>
        <v>4415.07</v>
      </c>
      <c r="H1257" s="1">
        <v>0.1</v>
      </c>
      <c r="I1257" s="5">
        <v>0.1</v>
      </c>
      <c r="J12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57" s="6">
        <f>Table13[[#This Row],[Total Price(Before Discount)]]*Table13[[#This Row],[Discount]]</f>
        <v>441.50700000000001</v>
      </c>
      <c r="L1257" s="6">
        <f>Table13[[#This Row],[Total Price(Before Discount)]]-Table13[[#This Row],[Discount Amount]]</f>
        <v>3973.5629999999996</v>
      </c>
      <c r="M1257" s="6" t="str">
        <f>IF(Table13[[#This Row],[Total Price(After Discount)]]&gt;=5000, "High Order", "Low order")</f>
        <v>Low order</v>
      </c>
      <c r="N1257" s="2">
        <v>42158</v>
      </c>
      <c r="O1257" s="2" t="str">
        <f>TEXT(Table13[[#This Row],[Order Date]],"dddd")</f>
        <v>Wednesday</v>
      </c>
      <c r="P1257" s="2" t="str">
        <f>TEXT(Table13[[#This Row],[Order Date]],"mmmm")</f>
        <v>June</v>
      </c>
      <c r="Q1257" s="2" t="str">
        <f>TEXT(Table13[[#This Row],[Order Date]],"yyyy")</f>
        <v>2015</v>
      </c>
      <c r="R1257" s="2" t="str">
        <f>TEXT(Table13[[#This Row],[Order Date]], "mmmm yyyy")</f>
        <v>June 2015</v>
      </c>
      <c r="S1257" s="2">
        <v>42162</v>
      </c>
      <c r="T1257" s="1" t="s">
        <v>98</v>
      </c>
      <c r="U1257" s="1">
        <f>Table13[[#This Row],[Ship Date]]-Table13[[#This Row],[Order Date]]</f>
        <v>4</v>
      </c>
      <c r="V1257" s="1" t="str">
        <f>IF(Table13[[#This Row],[Days to Ship]]&lt;=1, "Fast", IF(Table13[[#This Row],[Days to Ship]]&lt;=3, "Meduim", "High"))</f>
        <v>High</v>
      </c>
      <c r="W1257" s="1">
        <v>34639</v>
      </c>
      <c r="X1257" s="1" t="s">
        <v>22</v>
      </c>
      <c r="Y1257" s="1" t="s">
        <v>810</v>
      </c>
      <c r="Z1257" s="1" t="s">
        <v>242</v>
      </c>
      <c r="AA1257" s="1" t="s">
        <v>2245</v>
      </c>
      <c r="AB1257" s="1" t="s">
        <v>34</v>
      </c>
      <c r="AC1257" s="1" t="s">
        <v>123</v>
      </c>
      <c r="AD1257" s="1" t="s">
        <v>51</v>
      </c>
      <c r="AE1257" s="1" t="s">
        <v>108</v>
      </c>
      <c r="AF1257" s="1"/>
      <c r="AK1257" s="1"/>
    </row>
    <row r="1258" spans="1:37" x14ac:dyDescent="0.35">
      <c r="A1258" s="1">
        <v>2270</v>
      </c>
      <c r="B1258" s="1" t="str">
        <f>VLOOKUP(Table13[[#This Row],[Customer ID]],'Customer Lookup'!A:B,2,)</f>
        <v>Kristine Holden</v>
      </c>
      <c r="C1258" s="1">
        <v>89572</v>
      </c>
      <c r="D1258" s="1" t="str">
        <f>_xlfn.XLOOKUP(Table13[[#This Row],[Product Sub-Category]],'Product Lookup'!A:A,'Product Lookup'!B:B)</f>
        <v>Appliances</v>
      </c>
      <c r="E1258" s="1">
        <v>18</v>
      </c>
      <c r="F1258" s="4">
        <v>20.48</v>
      </c>
      <c r="G1258" s="4">
        <f>Table13[[#This Row],[Unit Price]]*Table13[[#This Row],[Quantity ordered]]</f>
        <v>368.64</v>
      </c>
      <c r="H1258" s="1">
        <v>0.05</v>
      </c>
      <c r="I1258" s="5">
        <v>0.05</v>
      </c>
      <c r="J12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8" s="6">
        <f>Table13[[#This Row],[Total Price(Before Discount)]]*Table13[[#This Row],[Discount]]</f>
        <v>18.431999999999999</v>
      </c>
      <c r="L1258" s="6">
        <f>Table13[[#This Row],[Total Price(Before Discount)]]-Table13[[#This Row],[Discount Amount]]</f>
        <v>350.20799999999997</v>
      </c>
      <c r="M1258" s="6" t="str">
        <f>IF(Table13[[#This Row],[Total Price(After Discount)]]&gt;=5000, "High Order", "Low order")</f>
        <v>Low order</v>
      </c>
      <c r="N1258" s="2">
        <v>42041</v>
      </c>
      <c r="O1258" s="2" t="str">
        <f>TEXT(Table13[[#This Row],[Order Date]],"dddd")</f>
        <v>Friday</v>
      </c>
      <c r="P1258" s="2" t="str">
        <f>TEXT(Table13[[#This Row],[Order Date]],"mmmm")</f>
        <v>February</v>
      </c>
      <c r="Q1258" s="2" t="str">
        <f>TEXT(Table13[[#This Row],[Order Date]],"yyyy")</f>
        <v>2015</v>
      </c>
      <c r="R1258" s="2" t="str">
        <f>TEXT(Table13[[#This Row],[Order Date]], "mmmm yyyy")</f>
        <v>February 2015</v>
      </c>
      <c r="S1258" s="2">
        <v>42043</v>
      </c>
      <c r="T1258" s="1" t="s">
        <v>98</v>
      </c>
      <c r="U1258" s="1">
        <f>Table13[[#This Row],[Ship Date]]-Table13[[#This Row],[Order Date]]</f>
        <v>2</v>
      </c>
      <c r="V1258" s="1" t="str">
        <f>IF(Table13[[#This Row],[Days to Ship]]&lt;=1, "Fast", IF(Table13[[#This Row],[Days to Ship]]&lt;=3, "Meduim", "High"))</f>
        <v>Meduim</v>
      </c>
      <c r="W1258" s="1">
        <v>29662</v>
      </c>
      <c r="X1258" s="1" t="s">
        <v>32</v>
      </c>
      <c r="Y1258" s="1" t="s">
        <v>811</v>
      </c>
      <c r="Z1258" s="1" t="s">
        <v>443</v>
      </c>
      <c r="AA1258" s="1" t="s">
        <v>2245</v>
      </c>
      <c r="AB1258" s="1" t="s">
        <v>58</v>
      </c>
      <c r="AC1258" s="1" t="s">
        <v>196</v>
      </c>
      <c r="AD1258" s="1" t="s">
        <v>51</v>
      </c>
      <c r="AE1258" s="1" t="s">
        <v>53</v>
      </c>
      <c r="AF1258" s="1"/>
      <c r="AK1258" s="1"/>
    </row>
    <row r="1259" spans="1:37" x14ac:dyDescent="0.35">
      <c r="A1259" s="1">
        <v>2270</v>
      </c>
      <c r="B1259" s="1" t="str">
        <f>VLOOKUP(Table13[[#This Row],[Customer ID]],'Customer Lookup'!A:B,2,)</f>
        <v>Kristine Holden</v>
      </c>
      <c r="C1259" s="1">
        <v>89572</v>
      </c>
      <c r="D1259" s="1" t="str">
        <f>_xlfn.XLOOKUP(Table13[[#This Row],[Product Sub-Category]],'Product Lookup'!A:A,'Product Lookup'!B:B)</f>
        <v>Rubber Bands</v>
      </c>
      <c r="E1259" s="1">
        <v>12</v>
      </c>
      <c r="F1259" s="4">
        <v>1.86</v>
      </c>
      <c r="G1259" s="4">
        <f>Table13[[#This Row],[Unit Price]]*Table13[[#This Row],[Quantity ordered]]</f>
        <v>22.32</v>
      </c>
      <c r="H1259" s="1">
        <v>0.05</v>
      </c>
      <c r="I1259" s="5">
        <v>0.05</v>
      </c>
      <c r="J12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9" s="6">
        <f>Table13[[#This Row],[Total Price(Before Discount)]]*Table13[[#This Row],[Discount]]</f>
        <v>1.1160000000000001</v>
      </c>
      <c r="L1259" s="6">
        <f>Table13[[#This Row],[Total Price(Before Discount)]]-Table13[[#This Row],[Discount Amount]]</f>
        <v>21.204000000000001</v>
      </c>
      <c r="M1259" s="6" t="str">
        <f>IF(Table13[[#This Row],[Total Price(After Discount)]]&gt;=5000, "High Order", "Low order")</f>
        <v>Low order</v>
      </c>
      <c r="N1259" s="2">
        <v>42041</v>
      </c>
      <c r="O1259" s="2" t="str">
        <f>TEXT(Table13[[#This Row],[Order Date]],"dddd")</f>
        <v>Friday</v>
      </c>
      <c r="P1259" s="2" t="str">
        <f>TEXT(Table13[[#This Row],[Order Date]],"mmmm")</f>
        <v>February</v>
      </c>
      <c r="Q1259" s="2" t="str">
        <f>TEXT(Table13[[#This Row],[Order Date]],"yyyy")</f>
        <v>2015</v>
      </c>
      <c r="R1259" s="2" t="str">
        <f>TEXT(Table13[[#This Row],[Order Date]], "mmmm yyyy")</f>
        <v>February 2015</v>
      </c>
      <c r="S1259" s="2">
        <v>42046</v>
      </c>
      <c r="T1259" s="1" t="s">
        <v>98</v>
      </c>
      <c r="U1259" s="1">
        <f>Table13[[#This Row],[Ship Date]]-Table13[[#This Row],[Order Date]]</f>
        <v>5</v>
      </c>
      <c r="V1259" s="1" t="str">
        <f>IF(Table13[[#This Row],[Days to Ship]]&lt;=1, "Fast", IF(Table13[[#This Row],[Days to Ship]]&lt;=3, "Meduim", "High"))</f>
        <v>High</v>
      </c>
      <c r="W1259" s="1">
        <v>29662</v>
      </c>
      <c r="X1259" s="1" t="s">
        <v>32</v>
      </c>
      <c r="Y1259" s="1" t="s">
        <v>811</v>
      </c>
      <c r="Z1259" s="1" t="s">
        <v>443</v>
      </c>
      <c r="AA1259" s="1" t="s">
        <v>2245</v>
      </c>
      <c r="AB1259" s="1" t="s">
        <v>58</v>
      </c>
      <c r="AC1259" s="1" t="s">
        <v>60</v>
      </c>
      <c r="AD1259" s="1" t="s">
        <v>51</v>
      </c>
      <c r="AE1259" s="1" t="s">
        <v>26</v>
      </c>
      <c r="AF1259" s="1"/>
      <c r="AK1259" s="1"/>
    </row>
    <row r="1260" spans="1:37" x14ac:dyDescent="0.35">
      <c r="A1260" s="1">
        <v>2270</v>
      </c>
      <c r="B1260" s="1" t="str">
        <f>VLOOKUP(Table13[[#This Row],[Customer ID]],'Customer Lookup'!A:B,2,)</f>
        <v>Kristine Holden</v>
      </c>
      <c r="C1260" s="1">
        <v>89572</v>
      </c>
      <c r="D1260" s="1" t="str">
        <f>_xlfn.XLOOKUP(Table13[[#This Row],[Product Sub-Category]],'Product Lookup'!A:A,'Product Lookup'!B:B)</f>
        <v>Telephones</v>
      </c>
      <c r="E1260" s="1">
        <v>17</v>
      </c>
      <c r="F1260" s="4">
        <v>205.99</v>
      </c>
      <c r="G1260" s="4">
        <f>Table13[[#This Row],[Unit Price]]*Table13[[#This Row],[Quantity ordered]]</f>
        <v>3501.83</v>
      </c>
      <c r="H1260" s="1">
        <v>0.1</v>
      </c>
      <c r="I1260" s="5">
        <v>0.1</v>
      </c>
      <c r="J12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60" s="6">
        <f>Table13[[#This Row],[Total Price(Before Discount)]]*Table13[[#This Row],[Discount]]</f>
        <v>350.18299999999999</v>
      </c>
      <c r="L1260" s="6">
        <f>Table13[[#This Row],[Total Price(Before Discount)]]-Table13[[#This Row],[Discount Amount]]</f>
        <v>3151.6469999999999</v>
      </c>
      <c r="M1260" s="6" t="str">
        <f>IF(Table13[[#This Row],[Total Price(After Discount)]]&gt;=5000, "High Order", "Low order")</f>
        <v>Low order</v>
      </c>
      <c r="N1260" s="2">
        <v>42041</v>
      </c>
      <c r="O1260" s="2" t="str">
        <f>TEXT(Table13[[#This Row],[Order Date]],"dddd")</f>
        <v>Friday</v>
      </c>
      <c r="P1260" s="2" t="str">
        <f>TEXT(Table13[[#This Row],[Order Date]],"mmmm")</f>
        <v>February</v>
      </c>
      <c r="Q1260" s="2" t="str">
        <f>TEXT(Table13[[#This Row],[Order Date]],"yyyy")</f>
        <v>2015</v>
      </c>
      <c r="R1260" s="2" t="str">
        <f>TEXT(Table13[[#This Row],[Order Date]], "mmmm yyyy")</f>
        <v>February 2015</v>
      </c>
      <c r="S1260" s="2">
        <v>42046</v>
      </c>
      <c r="T1260" s="1" t="s">
        <v>98</v>
      </c>
      <c r="U1260" s="1">
        <f>Table13[[#This Row],[Ship Date]]-Table13[[#This Row],[Order Date]]</f>
        <v>5</v>
      </c>
      <c r="V1260" s="1" t="str">
        <f>IF(Table13[[#This Row],[Days to Ship]]&lt;=1, "Fast", IF(Table13[[#This Row],[Days to Ship]]&lt;=3, "Meduim", "High"))</f>
        <v>High</v>
      </c>
      <c r="W1260" s="1">
        <v>29662</v>
      </c>
      <c r="X1260" s="1" t="s">
        <v>32</v>
      </c>
      <c r="Y1260" s="1" t="s">
        <v>811</v>
      </c>
      <c r="Z1260" s="1" t="s">
        <v>443</v>
      </c>
      <c r="AA1260" s="1" t="s">
        <v>2244</v>
      </c>
      <c r="AB1260" s="1" t="s">
        <v>73</v>
      </c>
      <c r="AC1260" s="1" t="s">
        <v>2234</v>
      </c>
      <c r="AD1260" s="1" t="s">
        <v>51</v>
      </c>
      <c r="AE1260" s="1" t="s">
        <v>53</v>
      </c>
      <c r="AF1260" s="1"/>
      <c r="AK1260" s="1"/>
    </row>
    <row r="1261" spans="1:37" x14ac:dyDescent="0.35">
      <c r="A1261" s="1">
        <v>2272</v>
      </c>
      <c r="B1261" s="1" t="str">
        <f>VLOOKUP(Table13[[#This Row],[Customer ID]],'Customer Lookup'!A:B,2,)</f>
        <v>Brett Ingram</v>
      </c>
      <c r="C1261" s="1">
        <v>90110</v>
      </c>
      <c r="D1261" s="1" t="str">
        <f>_xlfn.XLOOKUP(Table13[[#This Row],[Product Sub-Category]],'Product Lookup'!A:A,'Product Lookup'!B:B)</f>
        <v>Scissors</v>
      </c>
      <c r="E1261" s="1">
        <v>5</v>
      </c>
      <c r="F1261" s="4">
        <v>15.73</v>
      </c>
      <c r="G1261" s="4">
        <f>Table13[[#This Row],[Unit Price]]*Table13[[#This Row],[Quantity ordered]]</f>
        <v>78.650000000000006</v>
      </c>
      <c r="H1261" s="1">
        <v>0.05</v>
      </c>
      <c r="I1261" s="5">
        <v>0.05</v>
      </c>
      <c r="J12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1" s="6">
        <f>Table13[[#This Row],[Total Price(Before Discount)]]*Table13[[#This Row],[Discount]]</f>
        <v>3.9325000000000006</v>
      </c>
      <c r="L1261" s="6">
        <f>Table13[[#This Row],[Total Price(Before Discount)]]-Table13[[#This Row],[Discount Amount]]</f>
        <v>74.717500000000001</v>
      </c>
      <c r="M1261" s="6" t="str">
        <f>IF(Table13[[#This Row],[Total Price(After Discount)]]&gt;=5000, "High Order", "Low order")</f>
        <v>Low order</v>
      </c>
      <c r="N1261" s="2">
        <v>42079</v>
      </c>
      <c r="O1261" s="2" t="str">
        <f>TEXT(Table13[[#This Row],[Order Date]],"dddd")</f>
        <v>Monday</v>
      </c>
      <c r="P1261" s="2" t="str">
        <f>TEXT(Table13[[#This Row],[Order Date]],"mmmm")</f>
        <v>March</v>
      </c>
      <c r="Q1261" s="2" t="str">
        <f>TEXT(Table13[[#This Row],[Order Date]],"yyyy")</f>
        <v>2015</v>
      </c>
      <c r="R1261" s="2" t="str">
        <f>TEXT(Table13[[#This Row],[Order Date]], "mmmm yyyy")</f>
        <v>March 2015</v>
      </c>
      <c r="S1261" s="2">
        <v>42081</v>
      </c>
      <c r="T1261" s="1" t="s">
        <v>21</v>
      </c>
      <c r="U1261" s="1">
        <f>Table13[[#This Row],[Ship Date]]-Table13[[#This Row],[Order Date]]</f>
        <v>2</v>
      </c>
      <c r="V1261" s="1" t="str">
        <f>IF(Table13[[#This Row],[Days to Ship]]&lt;=1, "Fast", IF(Table13[[#This Row],[Days to Ship]]&lt;=3, "Meduim", "High"))</f>
        <v>Meduim</v>
      </c>
      <c r="W1261" s="1">
        <v>76543</v>
      </c>
      <c r="X1261" s="1" t="s">
        <v>22</v>
      </c>
      <c r="Y1261" s="1" t="s">
        <v>812</v>
      </c>
      <c r="Z1261" s="1" t="s">
        <v>112</v>
      </c>
      <c r="AA1261" s="1" t="s">
        <v>2244</v>
      </c>
      <c r="AB1261" s="1" t="s">
        <v>58</v>
      </c>
      <c r="AC1261" s="1" t="s">
        <v>2239</v>
      </c>
      <c r="AD1261" s="1" t="s">
        <v>81</v>
      </c>
      <c r="AE1261" s="1" t="s">
        <v>44</v>
      </c>
      <c r="AF1261" s="1"/>
      <c r="AK1261" s="1"/>
    </row>
    <row r="1262" spans="1:37" x14ac:dyDescent="0.35">
      <c r="A1262" s="1">
        <v>2273</v>
      </c>
      <c r="B1262" s="1" t="str">
        <f>VLOOKUP(Table13[[#This Row],[Customer ID]],'Customer Lookup'!A:B,2,)</f>
        <v>Debra Block</v>
      </c>
      <c r="C1262" s="1">
        <v>90109</v>
      </c>
      <c r="D1262" s="1" t="str">
        <f>_xlfn.XLOOKUP(Table13[[#This Row],[Product Sub-Category]],'Product Lookup'!A:A,'Product Lookup'!B:B)</f>
        <v>Appliances</v>
      </c>
      <c r="E1262" s="1">
        <v>17</v>
      </c>
      <c r="F1262" s="4">
        <v>120.98</v>
      </c>
      <c r="G1262" s="4">
        <f>Table13[[#This Row],[Unit Price]]*Table13[[#This Row],[Quantity ordered]]</f>
        <v>2056.66</v>
      </c>
      <c r="H1262" s="1">
        <v>0.1</v>
      </c>
      <c r="I1262" s="5">
        <v>0.1</v>
      </c>
      <c r="J12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62" s="6">
        <f>Table13[[#This Row],[Total Price(Before Discount)]]*Table13[[#This Row],[Discount]]</f>
        <v>205.666</v>
      </c>
      <c r="L1262" s="6">
        <f>Table13[[#This Row],[Total Price(Before Discount)]]-Table13[[#This Row],[Discount Amount]]</f>
        <v>1850.9939999999999</v>
      </c>
      <c r="M1262" s="6" t="str">
        <f>IF(Table13[[#This Row],[Total Price(After Discount)]]&gt;=5000, "High Order", "Low order")</f>
        <v>Low order</v>
      </c>
      <c r="N1262" s="2">
        <v>42129</v>
      </c>
      <c r="O1262" s="2" t="str">
        <f>TEXT(Table13[[#This Row],[Order Date]],"dddd")</f>
        <v>Tuesday</v>
      </c>
      <c r="P1262" s="2" t="str">
        <f>TEXT(Table13[[#This Row],[Order Date]],"mmmm")</f>
        <v>May</v>
      </c>
      <c r="Q1262" s="2" t="str">
        <f>TEXT(Table13[[#This Row],[Order Date]],"yyyy")</f>
        <v>2015</v>
      </c>
      <c r="R1262" s="2" t="str">
        <f>TEXT(Table13[[#This Row],[Order Date]], "mmmm yyyy")</f>
        <v>May 2015</v>
      </c>
      <c r="S1262" s="2">
        <v>42129</v>
      </c>
      <c r="T1262" s="1" t="s">
        <v>98</v>
      </c>
      <c r="U1262" s="1">
        <f>Table13[[#This Row],[Ship Date]]-Table13[[#This Row],[Order Date]]</f>
        <v>0</v>
      </c>
      <c r="V1262" s="1" t="str">
        <f>IF(Table13[[#This Row],[Days to Ship]]&lt;=1, "Fast", IF(Table13[[#This Row],[Days to Ship]]&lt;=3, "Meduim", "High"))</f>
        <v>Fast</v>
      </c>
      <c r="W1262" s="1">
        <v>78550</v>
      </c>
      <c r="X1262" s="1" t="s">
        <v>32</v>
      </c>
      <c r="Y1262" s="1" t="s">
        <v>813</v>
      </c>
      <c r="Z1262" s="1" t="s">
        <v>112</v>
      </c>
      <c r="AA1262" s="1" t="s">
        <v>2244</v>
      </c>
      <c r="AB1262" s="1" t="s">
        <v>58</v>
      </c>
      <c r="AC1262" s="1" t="s">
        <v>196</v>
      </c>
      <c r="AD1262" s="1" t="s">
        <v>81</v>
      </c>
      <c r="AE1262" s="1" t="s">
        <v>53</v>
      </c>
      <c r="AF1262" s="1"/>
      <c r="AK1262" s="1"/>
    </row>
    <row r="1263" spans="1:37" x14ac:dyDescent="0.35">
      <c r="A1263" s="1">
        <v>2273</v>
      </c>
      <c r="B1263" s="1" t="str">
        <f>VLOOKUP(Table13[[#This Row],[Customer ID]],'Customer Lookup'!A:B,2,)</f>
        <v>Debra Block</v>
      </c>
      <c r="C1263" s="1">
        <v>90109</v>
      </c>
      <c r="D1263" s="1" t="str">
        <f>_xlfn.XLOOKUP(Table13[[#This Row],[Product Sub-Category]],'Product Lookup'!A:A,'Product Lookup'!B:B)</f>
        <v>Telephones</v>
      </c>
      <c r="E1263" s="1">
        <v>4</v>
      </c>
      <c r="F1263" s="4">
        <v>55.99</v>
      </c>
      <c r="G1263" s="4">
        <f>Table13[[#This Row],[Unit Price]]*Table13[[#This Row],[Quantity ordered]]</f>
        <v>223.96</v>
      </c>
      <c r="H1263" s="1">
        <v>0.05</v>
      </c>
      <c r="I1263" s="5">
        <v>0.05</v>
      </c>
      <c r="J12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3" s="6">
        <f>Table13[[#This Row],[Total Price(Before Discount)]]*Table13[[#This Row],[Discount]]</f>
        <v>11.198</v>
      </c>
      <c r="L1263" s="6">
        <f>Table13[[#This Row],[Total Price(Before Discount)]]-Table13[[#This Row],[Discount Amount]]</f>
        <v>212.762</v>
      </c>
      <c r="M1263" s="6" t="str">
        <f>IF(Table13[[#This Row],[Total Price(After Discount)]]&gt;=5000, "High Order", "Low order")</f>
        <v>Low order</v>
      </c>
      <c r="N1263" s="2">
        <v>42129</v>
      </c>
      <c r="O1263" s="2" t="str">
        <f>TEXT(Table13[[#This Row],[Order Date]],"dddd")</f>
        <v>Tuesday</v>
      </c>
      <c r="P1263" s="2" t="str">
        <f>TEXT(Table13[[#This Row],[Order Date]],"mmmm")</f>
        <v>May</v>
      </c>
      <c r="Q1263" s="2" t="str">
        <f>TEXT(Table13[[#This Row],[Order Date]],"yyyy")</f>
        <v>2015</v>
      </c>
      <c r="R1263" s="2" t="str">
        <f>TEXT(Table13[[#This Row],[Order Date]], "mmmm yyyy")</f>
        <v>May 2015</v>
      </c>
      <c r="S1263" s="2">
        <v>42129</v>
      </c>
      <c r="T1263" s="1" t="s">
        <v>98</v>
      </c>
      <c r="U1263" s="1">
        <f>Table13[[#This Row],[Ship Date]]-Table13[[#This Row],[Order Date]]</f>
        <v>0</v>
      </c>
      <c r="V1263" s="1" t="str">
        <f>IF(Table13[[#This Row],[Days to Ship]]&lt;=1, "Fast", IF(Table13[[#This Row],[Days to Ship]]&lt;=3, "Meduim", "High"))</f>
        <v>Fast</v>
      </c>
      <c r="W1263" s="1">
        <v>78550</v>
      </c>
      <c r="X1263" s="1" t="s">
        <v>32</v>
      </c>
      <c r="Y1263" s="1" t="s">
        <v>813</v>
      </c>
      <c r="Z1263" s="1" t="s">
        <v>112</v>
      </c>
      <c r="AA1263" s="1" t="s">
        <v>2244</v>
      </c>
      <c r="AB1263" s="1" t="s">
        <v>73</v>
      </c>
      <c r="AC1263" s="1" t="s">
        <v>2234</v>
      </c>
      <c r="AD1263" s="1" t="s">
        <v>81</v>
      </c>
      <c r="AE1263" s="1" t="s">
        <v>44</v>
      </c>
      <c r="AF1263" s="1"/>
      <c r="AK1263" s="1"/>
    </row>
    <row r="1264" spans="1:37" x14ac:dyDescent="0.35">
      <c r="A1264" s="1">
        <v>2274</v>
      </c>
      <c r="B1264" s="1" t="str">
        <f>VLOOKUP(Table13[[#This Row],[Customer ID]],'Customer Lookup'!A:B,2,)</f>
        <v>Marlene Harrison</v>
      </c>
      <c r="C1264" s="1">
        <v>90109</v>
      </c>
      <c r="D1264" s="1" t="str">
        <f>_xlfn.XLOOKUP(Table13[[#This Row],[Product Sub-Category]],'Product Lookup'!A:A,'Product Lookup'!B:B)</f>
        <v>Furnishings</v>
      </c>
      <c r="E1264" s="1">
        <v>12</v>
      </c>
      <c r="F1264" s="4">
        <v>23.99</v>
      </c>
      <c r="G1264" s="4">
        <f>Table13[[#This Row],[Unit Price]]*Table13[[#This Row],[Quantity ordered]]</f>
        <v>287.88</v>
      </c>
      <c r="H1264" s="1">
        <v>0.05</v>
      </c>
      <c r="I1264" s="5">
        <v>0.05</v>
      </c>
      <c r="J12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4" s="6">
        <f>Table13[[#This Row],[Total Price(Before Discount)]]*Table13[[#This Row],[Discount]]</f>
        <v>14.394</v>
      </c>
      <c r="L1264" s="6">
        <f>Table13[[#This Row],[Total Price(Before Discount)]]-Table13[[#This Row],[Discount Amount]]</f>
        <v>273.48599999999999</v>
      </c>
      <c r="M1264" s="6" t="str">
        <f>IF(Table13[[#This Row],[Total Price(After Discount)]]&gt;=5000, "High Order", "Low order")</f>
        <v>Low order</v>
      </c>
      <c r="N1264" s="2">
        <v>42129</v>
      </c>
      <c r="O1264" s="2" t="str">
        <f>TEXT(Table13[[#This Row],[Order Date]],"dddd")</f>
        <v>Tuesday</v>
      </c>
      <c r="P1264" s="2" t="str">
        <f>TEXT(Table13[[#This Row],[Order Date]],"mmmm")</f>
        <v>May</v>
      </c>
      <c r="Q1264" s="2" t="str">
        <f>TEXT(Table13[[#This Row],[Order Date]],"yyyy")</f>
        <v>2015</v>
      </c>
      <c r="R1264" s="2" t="str">
        <f>TEXT(Table13[[#This Row],[Order Date]], "mmmm yyyy")</f>
        <v>May 2015</v>
      </c>
      <c r="S1264" s="2">
        <v>42133</v>
      </c>
      <c r="T1264" s="1" t="s">
        <v>98</v>
      </c>
      <c r="U1264" s="1">
        <f>Table13[[#This Row],[Ship Date]]-Table13[[#This Row],[Order Date]]</f>
        <v>4</v>
      </c>
      <c r="V1264" s="1" t="str">
        <f>IF(Table13[[#This Row],[Days to Ship]]&lt;=1, "Fast", IF(Table13[[#This Row],[Days to Ship]]&lt;=3, "Meduim", "High"))</f>
        <v>High</v>
      </c>
      <c r="W1264" s="1">
        <v>77036</v>
      </c>
      <c r="X1264" s="1" t="s">
        <v>22</v>
      </c>
      <c r="Y1264" s="1" t="s">
        <v>814</v>
      </c>
      <c r="Z1264" s="1" t="s">
        <v>112</v>
      </c>
      <c r="AA1264" s="1" t="s">
        <v>2243</v>
      </c>
      <c r="AB1264" s="1" t="s">
        <v>34</v>
      </c>
      <c r="AC1264" s="1" t="s">
        <v>52</v>
      </c>
      <c r="AD1264" s="1" t="s">
        <v>81</v>
      </c>
      <c r="AE1264" s="1" t="s">
        <v>36</v>
      </c>
      <c r="AF1264" s="1"/>
      <c r="AK1264" s="1"/>
    </row>
    <row r="1265" spans="1:37" x14ac:dyDescent="0.35">
      <c r="A1265" s="1">
        <v>2276</v>
      </c>
      <c r="B1265" s="1" t="str">
        <f>VLOOKUP(Table13[[#This Row],[Customer ID]],'Customer Lookup'!A:B,2,)</f>
        <v>Dennis Block Richardson</v>
      </c>
      <c r="C1265" s="1">
        <v>91502</v>
      </c>
      <c r="D1265" s="1" t="str">
        <f>_xlfn.XLOOKUP(Table13[[#This Row],[Product Sub-Category]],'Product Lookup'!A:A,'Product Lookup'!B:B)</f>
        <v>Telephones</v>
      </c>
      <c r="E1265" s="1">
        <v>22</v>
      </c>
      <c r="F1265" s="4">
        <v>195.99</v>
      </c>
      <c r="G1265" s="4">
        <f>Table13[[#This Row],[Unit Price]]*Table13[[#This Row],[Quantity ordered]]</f>
        <v>4311.7800000000007</v>
      </c>
      <c r="H1265" s="1">
        <v>0.1</v>
      </c>
      <c r="I1265" s="5">
        <v>0.1</v>
      </c>
      <c r="J12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65" s="6">
        <f>Table13[[#This Row],[Total Price(Before Discount)]]*Table13[[#This Row],[Discount]]</f>
        <v>431.17800000000011</v>
      </c>
      <c r="L1265" s="6">
        <f>Table13[[#This Row],[Total Price(Before Discount)]]-Table13[[#This Row],[Discount Amount]]</f>
        <v>3880.6020000000008</v>
      </c>
      <c r="M1265" s="6" t="str">
        <f>IF(Table13[[#This Row],[Total Price(After Discount)]]&gt;=5000, "High Order", "Low order")</f>
        <v>Low order</v>
      </c>
      <c r="N1265" s="2">
        <v>42185</v>
      </c>
      <c r="O1265" s="2" t="str">
        <f>TEXT(Table13[[#This Row],[Order Date]],"dddd")</f>
        <v>Tuesday</v>
      </c>
      <c r="P1265" s="2" t="str">
        <f>TEXT(Table13[[#This Row],[Order Date]],"mmmm")</f>
        <v>June</v>
      </c>
      <c r="Q1265" s="2" t="str">
        <f>TEXT(Table13[[#This Row],[Order Date]],"yyyy")</f>
        <v>2015</v>
      </c>
      <c r="R1265" s="2" t="str">
        <f>TEXT(Table13[[#This Row],[Order Date]], "mmmm yyyy")</f>
        <v>June 2015</v>
      </c>
      <c r="S1265" s="2">
        <v>42185</v>
      </c>
      <c r="T1265" s="1" t="s">
        <v>31</v>
      </c>
      <c r="U1265" s="1">
        <f>Table13[[#This Row],[Ship Date]]-Table13[[#This Row],[Order Date]]</f>
        <v>0</v>
      </c>
      <c r="V1265" s="1" t="str">
        <f>IF(Table13[[#This Row],[Days to Ship]]&lt;=1, "Fast", IF(Table13[[#This Row],[Days to Ship]]&lt;=3, "Meduim", "High"))</f>
        <v>Fast</v>
      </c>
      <c r="W1265" s="1">
        <v>14304</v>
      </c>
      <c r="X1265" s="1" t="s">
        <v>32</v>
      </c>
      <c r="Y1265" s="1" t="s">
        <v>815</v>
      </c>
      <c r="Z1265" s="1" t="s">
        <v>62</v>
      </c>
      <c r="AA1265" s="1" t="s">
        <v>2243</v>
      </c>
      <c r="AB1265" s="1" t="s">
        <v>73</v>
      </c>
      <c r="AC1265" s="1" t="s">
        <v>2234</v>
      </c>
      <c r="AD1265" s="1" t="s">
        <v>104</v>
      </c>
      <c r="AE1265" s="1" t="s">
        <v>53</v>
      </c>
      <c r="AF1265" s="1"/>
      <c r="AK1265" s="1"/>
    </row>
    <row r="1266" spans="1:37" x14ac:dyDescent="0.35">
      <c r="A1266" s="1">
        <v>2279</v>
      </c>
      <c r="B1266" s="1" t="str">
        <f>VLOOKUP(Table13[[#This Row],[Customer ID]],'Customer Lookup'!A:B,2,)</f>
        <v>Lucille McGee</v>
      </c>
      <c r="C1266" s="1">
        <v>85949</v>
      </c>
      <c r="D1266" s="1" t="str">
        <f>_xlfn.XLOOKUP(Table13[[#This Row],[Product Sub-Category]],'Product Lookup'!A:A,'Product Lookup'!B:B)</f>
        <v>Envelopes</v>
      </c>
      <c r="E1266" s="1">
        <v>7</v>
      </c>
      <c r="F1266" s="4">
        <v>4.4800000000000004</v>
      </c>
      <c r="G1266" s="4">
        <f>Table13[[#This Row],[Unit Price]]*Table13[[#This Row],[Quantity ordered]]</f>
        <v>31.360000000000003</v>
      </c>
      <c r="H1266" s="1">
        <v>0.05</v>
      </c>
      <c r="I1266" s="5">
        <v>0.05</v>
      </c>
      <c r="J12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6" s="6">
        <f>Table13[[#This Row],[Total Price(Before Discount)]]*Table13[[#This Row],[Discount]]</f>
        <v>1.5680000000000003</v>
      </c>
      <c r="L1266" s="6">
        <f>Table13[[#This Row],[Total Price(Before Discount)]]-Table13[[#This Row],[Discount Amount]]</f>
        <v>29.792000000000002</v>
      </c>
      <c r="M1266" s="6" t="str">
        <f>IF(Table13[[#This Row],[Total Price(After Discount)]]&gt;=5000, "High Order", "Low order")</f>
        <v>Low order</v>
      </c>
      <c r="N1266" s="2">
        <v>42177</v>
      </c>
      <c r="O1266" s="2" t="str">
        <f>TEXT(Table13[[#This Row],[Order Date]],"dddd")</f>
        <v>Monday</v>
      </c>
      <c r="P1266" s="2" t="str">
        <f>TEXT(Table13[[#This Row],[Order Date]],"mmmm")</f>
        <v>June</v>
      </c>
      <c r="Q1266" s="2" t="str">
        <f>TEXT(Table13[[#This Row],[Order Date]],"yyyy")</f>
        <v>2015</v>
      </c>
      <c r="R1266" s="2" t="str">
        <f>TEXT(Table13[[#This Row],[Order Date]], "mmmm yyyy")</f>
        <v>June 2015</v>
      </c>
      <c r="S1266" s="2">
        <v>42181</v>
      </c>
      <c r="T1266" s="1" t="s">
        <v>98</v>
      </c>
      <c r="U1266" s="1">
        <f>Table13[[#This Row],[Ship Date]]-Table13[[#This Row],[Order Date]]</f>
        <v>4</v>
      </c>
      <c r="V1266" s="1" t="str">
        <f>IF(Table13[[#This Row],[Days to Ship]]&lt;=1, "Fast", IF(Table13[[#This Row],[Days to Ship]]&lt;=3, "Meduim", "High"))</f>
        <v>High</v>
      </c>
      <c r="W1266" s="1">
        <v>15601</v>
      </c>
      <c r="X1266" s="1" t="s">
        <v>22</v>
      </c>
      <c r="Y1266" s="1" t="s">
        <v>816</v>
      </c>
      <c r="Z1266" s="1" t="s">
        <v>174</v>
      </c>
      <c r="AA1266" s="1" t="s">
        <v>2244</v>
      </c>
      <c r="AB1266" s="1" t="s">
        <v>58</v>
      </c>
      <c r="AC1266" s="1" t="s">
        <v>61</v>
      </c>
      <c r="AD1266" s="1" t="s">
        <v>42</v>
      </c>
      <c r="AE1266" s="1" t="s">
        <v>53</v>
      </c>
      <c r="AF1266" s="1"/>
      <c r="AK1266" s="1"/>
    </row>
    <row r="1267" spans="1:37" x14ac:dyDescent="0.35">
      <c r="A1267" s="1">
        <v>2281</v>
      </c>
      <c r="B1267" s="1" t="str">
        <f>VLOOKUP(Table13[[#This Row],[Customer ID]],'Customer Lookup'!A:B,2,)</f>
        <v>Monica Harvey</v>
      </c>
      <c r="C1267" s="1">
        <v>85948</v>
      </c>
      <c r="D1267" s="1" t="str">
        <f>_xlfn.XLOOKUP(Table13[[#This Row],[Product Sub-Category]],'Product Lookup'!A:A,'Product Lookup'!B:B)</f>
        <v>Telephones</v>
      </c>
      <c r="E1267" s="1">
        <v>10</v>
      </c>
      <c r="F1267" s="4">
        <v>205.99</v>
      </c>
      <c r="G1267" s="4">
        <f>Table13[[#This Row],[Unit Price]]*Table13[[#This Row],[Quantity ordered]]</f>
        <v>2059.9</v>
      </c>
      <c r="H1267" s="1">
        <v>0.1</v>
      </c>
      <c r="I1267" s="5">
        <v>0.1</v>
      </c>
      <c r="J12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67" s="6">
        <f>Table13[[#This Row],[Total Price(Before Discount)]]*Table13[[#This Row],[Discount]]</f>
        <v>205.99</v>
      </c>
      <c r="L1267" s="6">
        <f>Table13[[#This Row],[Total Price(Before Discount)]]-Table13[[#This Row],[Discount Amount]]</f>
        <v>1853.91</v>
      </c>
      <c r="M1267" s="6" t="str">
        <f>IF(Table13[[#This Row],[Total Price(After Discount)]]&gt;=5000, "High Order", "Low order")</f>
        <v>Low order</v>
      </c>
      <c r="N1267" s="2">
        <v>42031</v>
      </c>
      <c r="O1267" s="2" t="str">
        <f>TEXT(Table13[[#This Row],[Order Date]],"dddd")</f>
        <v>Tuesday</v>
      </c>
      <c r="P1267" s="2" t="str">
        <f>TEXT(Table13[[#This Row],[Order Date]],"mmmm")</f>
        <v>January</v>
      </c>
      <c r="Q1267" s="2" t="str">
        <f>TEXT(Table13[[#This Row],[Order Date]],"yyyy")</f>
        <v>2015</v>
      </c>
      <c r="R1267" s="2" t="str">
        <f>TEXT(Table13[[#This Row],[Order Date]], "mmmm yyyy")</f>
        <v>January 2015</v>
      </c>
      <c r="S1267" s="2">
        <v>42032</v>
      </c>
      <c r="T1267" s="1" t="s">
        <v>31</v>
      </c>
      <c r="U1267" s="1">
        <f>Table13[[#This Row],[Ship Date]]-Table13[[#This Row],[Order Date]]</f>
        <v>1</v>
      </c>
      <c r="V1267" s="1" t="str">
        <f>IF(Table13[[#This Row],[Days to Ship]]&lt;=1, "Fast", IF(Table13[[#This Row],[Days to Ship]]&lt;=3, "Meduim", "High"))</f>
        <v>Fast</v>
      </c>
      <c r="W1267" s="1">
        <v>54703</v>
      </c>
      <c r="X1267" s="1" t="s">
        <v>32</v>
      </c>
      <c r="Y1267" s="1" t="s">
        <v>817</v>
      </c>
      <c r="Z1267" s="1" t="s">
        <v>718</v>
      </c>
      <c r="AA1267" s="1" t="s">
        <v>2244</v>
      </c>
      <c r="AB1267" s="1" t="s">
        <v>73</v>
      </c>
      <c r="AC1267" s="1" t="s">
        <v>2234</v>
      </c>
      <c r="AD1267" s="1" t="s">
        <v>42</v>
      </c>
      <c r="AE1267" s="1" t="s">
        <v>53</v>
      </c>
      <c r="AF1267" s="1"/>
      <c r="AK1267" s="1"/>
    </row>
    <row r="1268" spans="1:37" x14ac:dyDescent="0.35">
      <c r="A1268" s="1">
        <v>2282</v>
      </c>
      <c r="B1268" s="1" t="str">
        <f>VLOOKUP(Table13[[#This Row],[Customer ID]],'Customer Lookup'!A:B,2,)</f>
        <v>Jimmy Waters</v>
      </c>
      <c r="C1268" s="1">
        <v>85950</v>
      </c>
      <c r="D1268" s="1" t="str">
        <f>_xlfn.XLOOKUP(Table13[[#This Row],[Product Sub-Category]],'Product Lookup'!A:A,'Product Lookup'!B:B)</f>
        <v>Paper</v>
      </c>
      <c r="E1268" s="1">
        <v>14</v>
      </c>
      <c r="F1268" s="4">
        <v>5.98</v>
      </c>
      <c r="G1268" s="4">
        <f>Table13[[#This Row],[Unit Price]]*Table13[[#This Row],[Quantity ordered]]</f>
        <v>83.72</v>
      </c>
      <c r="H1268" s="1">
        <v>0.05</v>
      </c>
      <c r="I1268" s="5">
        <v>0.05</v>
      </c>
      <c r="J12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8" s="6">
        <f>Table13[[#This Row],[Total Price(Before Discount)]]*Table13[[#This Row],[Discount]]</f>
        <v>4.1859999999999999</v>
      </c>
      <c r="L1268" s="6">
        <f>Table13[[#This Row],[Total Price(Before Discount)]]-Table13[[#This Row],[Discount Amount]]</f>
        <v>79.533999999999992</v>
      </c>
      <c r="M1268" s="6" t="str">
        <f>IF(Table13[[#This Row],[Total Price(After Discount)]]&gt;=5000, "High Order", "Low order")</f>
        <v>Low order</v>
      </c>
      <c r="N1268" s="2">
        <v>42040</v>
      </c>
      <c r="O1268" s="2" t="str">
        <f>TEXT(Table13[[#This Row],[Order Date]],"dddd")</f>
        <v>Thursday</v>
      </c>
      <c r="P1268" s="2" t="str">
        <f>TEXT(Table13[[#This Row],[Order Date]],"mmmm")</f>
        <v>February</v>
      </c>
      <c r="Q1268" s="2" t="str">
        <f>TEXT(Table13[[#This Row],[Order Date]],"yyyy")</f>
        <v>2015</v>
      </c>
      <c r="R1268" s="2" t="str">
        <f>TEXT(Table13[[#This Row],[Order Date]], "mmmm yyyy")</f>
        <v>February 2015</v>
      </c>
      <c r="S1268" s="2">
        <v>42042</v>
      </c>
      <c r="T1268" s="1" t="s">
        <v>50</v>
      </c>
      <c r="U1268" s="1">
        <f>Table13[[#This Row],[Ship Date]]-Table13[[#This Row],[Order Date]]</f>
        <v>2</v>
      </c>
      <c r="V1268" s="1" t="str">
        <f>IF(Table13[[#This Row],[Days to Ship]]&lt;=1, "Fast", IF(Table13[[#This Row],[Days to Ship]]&lt;=3, "Meduim", "High"))</f>
        <v>Meduim</v>
      </c>
      <c r="W1268" s="1">
        <v>53713</v>
      </c>
      <c r="X1268" s="1" t="s">
        <v>32</v>
      </c>
      <c r="Y1268" s="1" t="s">
        <v>818</v>
      </c>
      <c r="Z1268" s="1" t="s">
        <v>718</v>
      </c>
      <c r="AA1268" s="1" t="s">
        <v>2244</v>
      </c>
      <c r="AB1268" s="1" t="s">
        <v>58</v>
      </c>
      <c r="AC1268" s="1" t="s">
        <v>83</v>
      </c>
      <c r="AD1268" s="1" t="s">
        <v>42</v>
      </c>
      <c r="AE1268" s="1" t="s">
        <v>53</v>
      </c>
      <c r="AF1268" s="1"/>
      <c r="AK1268" s="1"/>
    </row>
    <row r="1269" spans="1:37" x14ac:dyDescent="0.35">
      <c r="A1269" s="1">
        <v>2283</v>
      </c>
      <c r="B1269" s="1" t="str">
        <f>VLOOKUP(Table13[[#This Row],[Customer ID]],'Customer Lookup'!A:B,2,)</f>
        <v>Nancy Holden</v>
      </c>
      <c r="C1269" s="1">
        <v>85947</v>
      </c>
      <c r="D1269" s="1" t="str">
        <f>_xlfn.XLOOKUP(Table13[[#This Row],[Product Sub-Category]],'Product Lookup'!A:A,'Product Lookup'!B:B)</f>
        <v>Appliances</v>
      </c>
      <c r="E1269" s="1">
        <v>6</v>
      </c>
      <c r="F1269" s="4">
        <v>11.7</v>
      </c>
      <c r="G1269" s="4">
        <f>Table13[[#This Row],[Unit Price]]*Table13[[#This Row],[Quantity ordered]]</f>
        <v>70.199999999999989</v>
      </c>
      <c r="H1269" s="1">
        <v>0.05</v>
      </c>
      <c r="I1269" s="5">
        <v>0.05</v>
      </c>
      <c r="J12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9" s="6">
        <f>Table13[[#This Row],[Total Price(Before Discount)]]*Table13[[#This Row],[Discount]]</f>
        <v>3.51</v>
      </c>
      <c r="L1269" s="6">
        <f>Table13[[#This Row],[Total Price(Before Discount)]]-Table13[[#This Row],[Discount Amount]]</f>
        <v>66.689999999999984</v>
      </c>
      <c r="M1269" s="6" t="str">
        <f>IF(Table13[[#This Row],[Total Price(After Discount)]]&gt;=5000, "High Order", "Low order")</f>
        <v>Low order</v>
      </c>
      <c r="N1269" s="2">
        <v>42028</v>
      </c>
      <c r="O1269" s="2" t="str">
        <f>TEXT(Table13[[#This Row],[Order Date]],"dddd")</f>
        <v>Saturday</v>
      </c>
      <c r="P1269" s="2" t="str">
        <f>TEXT(Table13[[#This Row],[Order Date]],"mmmm")</f>
        <v>January</v>
      </c>
      <c r="Q1269" s="2" t="str">
        <f>TEXT(Table13[[#This Row],[Order Date]],"yyyy")</f>
        <v>2015</v>
      </c>
      <c r="R1269" s="2" t="str">
        <f>TEXT(Table13[[#This Row],[Order Date]], "mmmm yyyy")</f>
        <v>January 2015</v>
      </c>
      <c r="S1269" s="2">
        <v>42030</v>
      </c>
      <c r="T1269" s="1" t="s">
        <v>50</v>
      </c>
      <c r="U1269" s="1">
        <f>Table13[[#This Row],[Ship Date]]-Table13[[#This Row],[Order Date]]</f>
        <v>2</v>
      </c>
      <c r="V1269" s="1" t="str">
        <f>IF(Table13[[#This Row],[Days to Ship]]&lt;=1, "Fast", IF(Table13[[#This Row],[Days to Ship]]&lt;=3, "Meduim", "High"))</f>
        <v>Meduim</v>
      </c>
      <c r="W1269" s="1">
        <v>53132</v>
      </c>
      <c r="X1269" s="1" t="s">
        <v>32</v>
      </c>
      <c r="Y1269" s="1" t="s">
        <v>819</v>
      </c>
      <c r="Z1269" s="1" t="s">
        <v>718</v>
      </c>
      <c r="AA1269" s="1" t="s">
        <v>2245</v>
      </c>
      <c r="AB1269" s="1" t="s">
        <v>58</v>
      </c>
      <c r="AC1269" s="1" t="s">
        <v>196</v>
      </c>
      <c r="AD1269" s="1" t="s">
        <v>42</v>
      </c>
      <c r="AE1269" s="1" t="s">
        <v>75</v>
      </c>
      <c r="AF1269" s="1"/>
      <c r="AK1269" s="1"/>
    </row>
    <row r="1270" spans="1:37" x14ac:dyDescent="0.35">
      <c r="A1270" s="1">
        <v>2285</v>
      </c>
      <c r="B1270" s="1" t="str">
        <f>VLOOKUP(Table13[[#This Row],[Customer ID]],'Customer Lookup'!A:B,2,)</f>
        <v>Arnold Floyd Blair</v>
      </c>
      <c r="C1270" s="1">
        <v>90148</v>
      </c>
      <c r="D1270" s="1" t="str">
        <f>_xlfn.XLOOKUP(Table13[[#This Row],[Product Sub-Category]],'Product Lookup'!A:A,'Product Lookup'!B:B)</f>
        <v>Storage</v>
      </c>
      <c r="E1270" s="1">
        <v>21</v>
      </c>
      <c r="F1270" s="4">
        <v>17.7</v>
      </c>
      <c r="G1270" s="4">
        <f>Table13[[#This Row],[Unit Price]]*Table13[[#This Row],[Quantity ordered]]</f>
        <v>371.7</v>
      </c>
      <c r="H1270" s="1">
        <v>0.05</v>
      </c>
      <c r="I1270" s="5">
        <v>0.05</v>
      </c>
      <c r="J12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0" s="6">
        <f>Table13[[#This Row],[Total Price(Before Discount)]]*Table13[[#This Row],[Discount]]</f>
        <v>18.585000000000001</v>
      </c>
      <c r="L1270" s="6">
        <f>Table13[[#This Row],[Total Price(Before Discount)]]-Table13[[#This Row],[Discount Amount]]</f>
        <v>353.11500000000001</v>
      </c>
      <c r="M1270" s="6" t="str">
        <f>IF(Table13[[#This Row],[Total Price(After Discount)]]&gt;=5000, "High Order", "Low order")</f>
        <v>Low order</v>
      </c>
      <c r="N1270" s="2">
        <v>42076</v>
      </c>
      <c r="O1270" s="2" t="str">
        <f>TEXT(Table13[[#This Row],[Order Date]],"dddd")</f>
        <v>Friday</v>
      </c>
      <c r="P1270" s="2" t="str">
        <f>TEXT(Table13[[#This Row],[Order Date]],"mmmm")</f>
        <v>March</v>
      </c>
      <c r="Q1270" s="2" t="str">
        <f>TEXT(Table13[[#This Row],[Order Date]],"yyyy")</f>
        <v>2015</v>
      </c>
      <c r="R1270" s="2" t="str">
        <f>TEXT(Table13[[#This Row],[Order Date]], "mmmm yyyy")</f>
        <v>March 2015</v>
      </c>
      <c r="S1270" s="2">
        <v>42078</v>
      </c>
      <c r="T1270" s="1" t="s">
        <v>50</v>
      </c>
      <c r="U1270" s="1">
        <f>Table13[[#This Row],[Ship Date]]-Table13[[#This Row],[Order Date]]</f>
        <v>2</v>
      </c>
      <c r="V1270" s="1" t="str">
        <f>IF(Table13[[#This Row],[Days to Ship]]&lt;=1, "Fast", IF(Table13[[#This Row],[Days to Ship]]&lt;=3, "Meduim", "High"))</f>
        <v>Meduim</v>
      </c>
      <c r="W1270" s="1">
        <v>29730</v>
      </c>
      <c r="X1270" s="1" t="s">
        <v>22</v>
      </c>
      <c r="Y1270" s="1" t="s">
        <v>820</v>
      </c>
      <c r="Z1270" s="1" t="s">
        <v>443</v>
      </c>
      <c r="AA1270" s="1" t="s">
        <v>2245</v>
      </c>
      <c r="AB1270" s="1" t="s">
        <v>58</v>
      </c>
      <c r="AC1270" s="1" t="s">
        <v>119</v>
      </c>
      <c r="AD1270" s="1" t="s">
        <v>81</v>
      </c>
      <c r="AE1270" s="1" t="s">
        <v>53</v>
      </c>
      <c r="AF1270" s="1"/>
      <c r="AK1270" s="1"/>
    </row>
    <row r="1271" spans="1:37" x14ac:dyDescent="0.35">
      <c r="A1271" s="1">
        <v>2286</v>
      </c>
      <c r="B1271" s="1" t="str">
        <f>VLOOKUP(Table13[[#This Row],[Customer ID]],'Customer Lookup'!A:B,2,)</f>
        <v>Larry Langston</v>
      </c>
      <c r="C1271" s="1">
        <v>90145</v>
      </c>
      <c r="D1271" s="1" t="str">
        <f>_xlfn.XLOOKUP(Table13[[#This Row],[Product Sub-Category]],'Product Lookup'!A:A,'Product Lookup'!B:B)</f>
        <v>Labels</v>
      </c>
      <c r="E1271" s="1">
        <v>12</v>
      </c>
      <c r="F1271" s="4">
        <v>4.91</v>
      </c>
      <c r="G1271" s="4">
        <f>Table13[[#This Row],[Unit Price]]*Table13[[#This Row],[Quantity ordered]]</f>
        <v>58.92</v>
      </c>
      <c r="H1271" s="1">
        <v>0.05</v>
      </c>
      <c r="I1271" s="5">
        <v>0.05</v>
      </c>
      <c r="J12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1" s="6">
        <f>Table13[[#This Row],[Total Price(Before Discount)]]*Table13[[#This Row],[Discount]]</f>
        <v>2.9460000000000002</v>
      </c>
      <c r="L1271" s="6">
        <f>Table13[[#This Row],[Total Price(Before Discount)]]-Table13[[#This Row],[Discount Amount]]</f>
        <v>55.974000000000004</v>
      </c>
      <c r="M1271" s="6" t="str">
        <f>IF(Table13[[#This Row],[Total Price(After Discount)]]&gt;=5000, "High Order", "Low order")</f>
        <v>Low order</v>
      </c>
      <c r="N1271" s="2">
        <v>42039</v>
      </c>
      <c r="O1271" s="2" t="str">
        <f>TEXT(Table13[[#This Row],[Order Date]],"dddd")</f>
        <v>Wednesday</v>
      </c>
      <c r="P1271" s="2" t="str">
        <f>TEXT(Table13[[#This Row],[Order Date]],"mmmm")</f>
        <v>February</v>
      </c>
      <c r="Q1271" s="2" t="str">
        <f>TEXT(Table13[[#This Row],[Order Date]],"yyyy")</f>
        <v>2015</v>
      </c>
      <c r="R1271" s="2" t="str">
        <f>TEXT(Table13[[#This Row],[Order Date]], "mmmm yyyy")</f>
        <v>February 2015</v>
      </c>
      <c r="S1271" s="2">
        <v>42041</v>
      </c>
      <c r="T1271" s="1" t="s">
        <v>50</v>
      </c>
      <c r="U1271" s="1">
        <f>Table13[[#This Row],[Ship Date]]-Table13[[#This Row],[Order Date]]</f>
        <v>2</v>
      </c>
      <c r="V1271" s="1" t="str">
        <f>IF(Table13[[#This Row],[Days to Ship]]&lt;=1, "Fast", IF(Table13[[#This Row],[Days to Ship]]&lt;=3, "Meduim", "High"))</f>
        <v>Meduim</v>
      </c>
      <c r="W1271" s="1">
        <v>29301</v>
      </c>
      <c r="X1271" s="1" t="s">
        <v>32</v>
      </c>
      <c r="Y1271" s="1" t="s">
        <v>821</v>
      </c>
      <c r="Z1271" s="1" t="s">
        <v>443</v>
      </c>
      <c r="AA1271" s="1" t="s">
        <v>2245</v>
      </c>
      <c r="AB1271" s="1" t="s">
        <v>58</v>
      </c>
      <c r="AC1271" s="1" t="s">
        <v>116</v>
      </c>
      <c r="AD1271" s="1" t="s">
        <v>81</v>
      </c>
      <c r="AE1271" s="1" t="s">
        <v>53</v>
      </c>
      <c r="AF1271" s="1"/>
      <c r="AK1271" s="1"/>
    </row>
    <row r="1272" spans="1:37" x14ac:dyDescent="0.35">
      <c r="A1272" s="1">
        <v>2286</v>
      </c>
      <c r="B1272" s="1" t="str">
        <f>VLOOKUP(Table13[[#This Row],[Customer ID]],'Customer Lookup'!A:B,2,)</f>
        <v>Larry Langston</v>
      </c>
      <c r="C1272" s="1">
        <v>90145</v>
      </c>
      <c r="D1272" s="1" t="str">
        <f>_xlfn.XLOOKUP(Table13[[#This Row],[Product Sub-Category]],'Product Lookup'!A:A,'Product Lookup'!B:B)</f>
        <v>Paper</v>
      </c>
      <c r="E1272" s="1">
        <v>6</v>
      </c>
      <c r="F1272" s="4">
        <v>7.28</v>
      </c>
      <c r="G1272" s="4">
        <f>Table13[[#This Row],[Unit Price]]*Table13[[#This Row],[Quantity ordered]]</f>
        <v>43.68</v>
      </c>
      <c r="H1272" s="1">
        <v>0.05</v>
      </c>
      <c r="I1272" s="5">
        <v>0.05</v>
      </c>
      <c r="J12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2" s="6">
        <f>Table13[[#This Row],[Total Price(Before Discount)]]*Table13[[#This Row],[Discount]]</f>
        <v>2.1840000000000002</v>
      </c>
      <c r="L1272" s="6">
        <f>Table13[[#This Row],[Total Price(Before Discount)]]-Table13[[#This Row],[Discount Amount]]</f>
        <v>41.496000000000002</v>
      </c>
      <c r="M1272" s="6" t="str">
        <f>IF(Table13[[#This Row],[Total Price(After Discount)]]&gt;=5000, "High Order", "Low order")</f>
        <v>Low order</v>
      </c>
      <c r="N1272" s="2">
        <v>42039</v>
      </c>
      <c r="O1272" s="2" t="str">
        <f>TEXT(Table13[[#This Row],[Order Date]],"dddd")</f>
        <v>Wednesday</v>
      </c>
      <c r="P1272" s="2" t="str">
        <f>TEXT(Table13[[#This Row],[Order Date]],"mmmm")</f>
        <v>February</v>
      </c>
      <c r="Q1272" s="2" t="str">
        <f>TEXT(Table13[[#This Row],[Order Date]],"yyyy")</f>
        <v>2015</v>
      </c>
      <c r="R1272" s="2" t="str">
        <f>TEXT(Table13[[#This Row],[Order Date]], "mmmm yyyy")</f>
        <v>February 2015</v>
      </c>
      <c r="S1272" s="2">
        <v>42040</v>
      </c>
      <c r="T1272" s="1" t="s">
        <v>50</v>
      </c>
      <c r="U1272" s="1">
        <f>Table13[[#This Row],[Ship Date]]-Table13[[#This Row],[Order Date]]</f>
        <v>1</v>
      </c>
      <c r="V1272" s="1" t="str">
        <f>IF(Table13[[#This Row],[Days to Ship]]&lt;=1, "Fast", IF(Table13[[#This Row],[Days to Ship]]&lt;=3, "Meduim", "High"))</f>
        <v>Fast</v>
      </c>
      <c r="W1272" s="1">
        <v>29301</v>
      </c>
      <c r="X1272" s="1" t="s">
        <v>32</v>
      </c>
      <c r="Y1272" s="1" t="s">
        <v>821</v>
      </c>
      <c r="Z1272" s="1" t="s">
        <v>443</v>
      </c>
      <c r="AA1272" s="1" t="s">
        <v>2245</v>
      </c>
      <c r="AB1272" s="1" t="s">
        <v>58</v>
      </c>
      <c r="AC1272" s="1" t="s">
        <v>83</v>
      </c>
      <c r="AD1272" s="1" t="s">
        <v>81</v>
      </c>
      <c r="AE1272" s="1" t="s">
        <v>53</v>
      </c>
      <c r="AF1272" s="1"/>
      <c r="AK1272" s="1"/>
    </row>
    <row r="1273" spans="1:37" x14ac:dyDescent="0.35">
      <c r="A1273" s="1">
        <v>2286</v>
      </c>
      <c r="B1273" s="1" t="str">
        <f>VLOOKUP(Table13[[#This Row],[Customer ID]],'Customer Lookup'!A:B,2,)</f>
        <v>Larry Langston</v>
      </c>
      <c r="C1273" s="1">
        <v>90145</v>
      </c>
      <c r="D1273" s="1" t="str">
        <f>_xlfn.XLOOKUP(Table13[[#This Row],[Product Sub-Category]],'Product Lookup'!A:A,'Product Lookup'!B:B)</f>
        <v>Paper</v>
      </c>
      <c r="E1273" s="1">
        <v>3</v>
      </c>
      <c r="F1273" s="4">
        <v>6.68</v>
      </c>
      <c r="G1273" s="4">
        <f>Table13[[#This Row],[Unit Price]]*Table13[[#This Row],[Quantity ordered]]</f>
        <v>20.04</v>
      </c>
      <c r="H1273" s="1">
        <v>0.05</v>
      </c>
      <c r="I1273" s="5">
        <v>0.05</v>
      </c>
      <c r="J12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3" s="6">
        <f>Table13[[#This Row],[Total Price(Before Discount)]]*Table13[[#This Row],[Discount]]</f>
        <v>1.002</v>
      </c>
      <c r="L1273" s="6">
        <f>Table13[[#This Row],[Total Price(Before Discount)]]-Table13[[#This Row],[Discount Amount]]</f>
        <v>19.038</v>
      </c>
      <c r="M1273" s="6" t="str">
        <f>IF(Table13[[#This Row],[Total Price(After Discount)]]&gt;=5000, "High Order", "Low order")</f>
        <v>Low order</v>
      </c>
      <c r="N1273" s="2">
        <v>42039</v>
      </c>
      <c r="O1273" s="2" t="str">
        <f>TEXT(Table13[[#This Row],[Order Date]],"dddd")</f>
        <v>Wednesday</v>
      </c>
      <c r="P1273" s="2" t="str">
        <f>TEXT(Table13[[#This Row],[Order Date]],"mmmm")</f>
        <v>February</v>
      </c>
      <c r="Q1273" s="2" t="str">
        <f>TEXT(Table13[[#This Row],[Order Date]],"yyyy")</f>
        <v>2015</v>
      </c>
      <c r="R1273" s="2" t="str">
        <f>TEXT(Table13[[#This Row],[Order Date]], "mmmm yyyy")</f>
        <v>February 2015</v>
      </c>
      <c r="S1273" s="2">
        <v>42042</v>
      </c>
      <c r="T1273" s="1" t="s">
        <v>50</v>
      </c>
      <c r="U1273" s="1">
        <f>Table13[[#This Row],[Ship Date]]-Table13[[#This Row],[Order Date]]</f>
        <v>3</v>
      </c>
      <c r="V1273" s="1" t="str">
        <f>IF(Table13[[#This Row],[Days to Ship]]&lt;=1, "Fast", IF(Table13[[#This Row],[Days to Ship]]&lt;=3, "Meduim", "High"))</f>
        <v>Meduim</v>
      </c>
      <c r="W1273" s="1">
        <v>29301</v>
      </c>
      <c r="X1273" s="1" t="s">
        <v>32</v>
      </c>
      <c r="Y1273" s="1" t="s">
        <v>821</v>
      </c>
      <c r="Z1273" s="1" t="s">
        <v>443</v>
      </c>
      <c r="AA1273" s="1" t="s">
        <v>2245</v>
      </c>
      <c r="AB1273" s="1" t="s">
        <v>58</v>
      </c>
      <c r="AC1273" s="1" t="s">
        <v>83</v>
      </c>
      <c r="AD1273" s="1" t="s">
        <v>81</v>
      </c>
      <c r="AE1273" s="1" t="s">
        <v>53</v>
      </c>
      <c r="AF1273" s="1"/>
      <c r="AK1273" s="1"/>
    </row>
    <row r="1274" spans="1:37" x14ac:dyDescent="0.35">
      <c r="A1274" s="1">
        <v>2287</v>
      </c>
      <c r="B1274" s="1" t="str">
        <f>VLOOKUP(Table13[[#This Row],[Customer ID]],'Customer Lookup'!A:B,2,)</f>
        <v>Samuel Newman</v>
      </c>
      <c r="C1274" s="1">
        <v>90146</v>
      </c>
      <c r="D1274" s="1" t="str">
        <f>_xlfn.XLOOKUP(Table13[[#This Row],[Product Sub-Category]],'Product Lookup'!A:A,'Product Lookup'!B:B)</f>
        <v>Paper</v>
      </c>
      <c r="E1274" s="1">
        <v>8</v>
      </c>
      <c r="F1274" s="4">
        <v>18.97</v>
      </c>
      <c r="G1274" s="4">
        <f>Table13[[#This Row],[Unit Price]]*Table13[[#This Row],[Quantity ordered]]</f>
        <v>151.76</v>
      </c>
      <c r="H1274" s="1">
        <v>0.05</v>
      </c>
      <c r="I1274" s="5">
        <v>0.05</v>
      </c>
      <c r="J12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4" s="6">
        <f>Table13[[#This Row],[Total Price(Before Discount)]]*Table13[[#This Row],[Discount]]</f>
        <v>7.5880000000000001</v>
      </c>
      <c r="L1274" s="6">
        <f>Table13[[#This Row],[Total Price(Before Discount)]]-Table13[[#This Row],[Discount Amount]]</f>
        <v>144.172</v>
      </c>
      <c r="M1274" s="6" t="str">
        <f>IF(Table13[[#This Row],[Total Price(After Discount)]]&gt;=5000, "High Order", "Low order")</f>
        <v>Low order</v>
      </c>
      <c r="N1274" s="2">
        <v>42088</v>
      </c>
      <c r="O1274" s="2" t="str">
        <f>TEXT(Table13[[#This Row],[Order Date]],"dddd")</f>
        <v>Wednesday</v>
      </c>
      <c r="P1274" s="2" t="str">
        <f>TEXT(Table13[[#This Row],[Order Date]],"mmmm")</f>
        <v>March</v>
      </c>
      <c r="Q1274" s="2" t="str">
        <f>TEXT(Table13[[#This Row],[Order Date]],"yyyy")</f>
        <v>2015</v>
      </c>
      <c r="R1274" s="2" t="str">
        <f>TEXT(Table13[[#This Row],[Order Date]], "mmmm yyyy")</f>
        <v>March 2015</v>
      </c>
      <c r="S1274" s="2">
        <v>42088</v>
      </c>
      <c r="T1274" s="1" t="s">
        <v>31</v>
      </c>
      <c r="U1274" s="1">
        <f>Table13[[#This Row],[Ship Date]]-Table13[[#This Row],[Order Date]]</f>
        <v>0</v>
      </c>
      <c r="V1274" s="1" t="str">
        <f>IF(Table13[[#This Row],[Days to Ship]]&lt;=1, "Fast", IF(Table13[[#This Row],[Days to Ship]]&lt;=3, "Meduim", "High"))</f>
        <v>Fast</v>
      </c>
      <c r="W1274" s="1">
        <v>29483</v>
      </c>
      <c r="X1274" s="1" t="s">
        <v>32</v>
      </c>
      <c r="Y1274" s="1" t="s">
        <v>822</v>
      </c>
      <c r="Z1274" s="1" t="s">
        <v>443</v>
      </c>
      <c r="AA1274" s="1" t="s">
        <v>2245</v>
      </c>
      <c r="AB1274" s="1" t="s">
        <v>58</v>
      </c>
      <c r="AC1274" s="1" t="s">
        <v>83</v>
      </c>
      <c r="AD1274" s="1" t="s">
        <v>81</v>
      </c>
      <c r="AE1274" s="1" t="s">
        <v>53</v>
      </c>
      <c r="AF1274" s="1"/>
      <c r="AK1274" s="1"/>
    </row>
    <row r="1275" spans="1:37" x14ac:dyDescent="0.35">
      <c r="A1275" s="1">
        <v>2287</v>
      </c>
      <c r="B1275" s="1" t="str">
        <f>VLOOKUP(Table13[[#This Row],[Customer ID]],'Customer Lookup'!A:B,2,)</f>
        <v>Samuel Newman</v>
      </c>
      <c r="C1275" s="1">
        <v>90146</v>
      </c>
      <c r="D1275" s="1" t="str">
        <f>_xlfn.XLOOKUP(Table13[[#This Row],[Product Sub-Category]],'Product Lookup'!A:A,'Product Lookup'!B:B)</f>
        <v>Paper</v>
      </c>
      <c r="E1275" s="1">
        <v>6</v>
      </c>
      <c r="F1275" s="4">
        <v>12.28</v>
      </c>
      <c r="G1275" s="4">
        <f>Table13[[#This Row],[Unit Price]]*Table13[[#This Row],[Quantity ordered]]</f>
        <v>73.679999999999993</v>
      </c>
      <c r="H1275" s="1">
        <v>0.05</v>
      </c>
      <c r="I1275" s="5">
        <v>0.05</v>
      </c>
      <c r="J12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5" s="6">
        <f>Table13[[#This Row],[Total Price(Before Discount)]]*Table13[[#This Row],[Discount]]</f>
        <v>3.6839999999999997</v>
      </c>
      <c r="L1275" s="6">
        <f>Table13[[#This Row],[Total Price(Before Discount)]]-Table13[[#This Row],[Discount Amount]]</f>
        <v>69.995999999999995</v>
      </c>
      <c r="M1275" s="6" t="str">
        <f>IF(Table13[[#This Row],[Total Price(After Discount)]]&gt;=5000, "High Order", "Low order")</f>
        <v>Low order</v>
      </c>
      <c r="N1275" s="2">
        <v>42088</v>
      </c>
      <c r="O1275" s="2" t="str">
        <f>TEXT(Table13[[#This Row],[Order Date]],"dddd")</f>
        <v>Wednesday</v>
      </c>
      <c r="P1275" s="2" t="str">
        <f>TEXT(Table13[[#This Row],[Order Date]],"mmmm")</f>
        <v>March</v>
      </c>
      <c r="Q1275" s="2" t="str">
        <f>TEXT(Table13[[#This Row],[Order Date]],"yyyy")</f>
        <v>2015</v>
      </c>
      <c r="R1275" s="2" t="str">
        <f>TEXT(Table13[[#This Row],[Order Date]], "mmmm yyyy")</f>
        <v>March 2015</v>
      </c>
      <c r="S1275" s="2">
        <v>42089</v>
      </c>
      <c r="T1275" s="1" t="s">
        <v>31</v>
      </c>
      <c r="U1275" s="1">
        <f>Table13[[#This Row],[Ship Date]]-Table13[[#This Row],[Order Date]]</f>
        <v>1</v>
      </c>
      <c r="V1275" s="1" t="str">
        <f>IF(Table13[[#This Row],[Days to Ship]]&lt;=1, "Fast", IF(Table13[[#This Row],[Days to Ship]]&lt;=3, "Meduim", "High"))</f>
        <v>Fast</v>
      </c>
      <c r="W1275" s="1">
        <v>29483</v>
      </c>
      <c r="X1275" s="1" t="s">
        <v>32</v>
      </c>
      <c r="Y1275" s="1" t="s">
        <v>822</v>
      </c>
      <c r="Z1275" s="1" t="s">
        <v>443</v>
      </c>
      <c r="AA1275" s="1" t="s">
        <v>2245</v>
      </c>
      <c r="AB1275" s="1" t="s">
        <v>58</v>
      </c>
      <c r="AC1275" s="1" t="s">
        <v>83</v>
      </c>
      <c r="AD1275" s="1" t="s">
        <v>81</v>
      </c>
      <c r="AE1275" s="1" t="s">
        <v>53</v>
      </c>
      <c r="AF1275" s="1"/>
      <c r="AK1275" s="1"/>
    </row>
    <row r="1276" spans="1:37" x14ac:dyDescent="0.35">
      <c r="A1276" s="1">
        <v>2287</v>
      </c>
      <c r="B1276" s="1" t="str">
        <f>VLOOKUP(Table13[[#This Row],[Customer ID]],'Customer Lookup'!A:B,2,)</f>
        <v>Samuel Newman</v>
      </c>
      <c r="C1276" s="1">
        <v>90146</v>
      </c>
      <c r="D1276" s="1" t="str">
        <f>_xlfn.XLOOKUP(Table13[[#This Row],[Product Sub-Category]],'Product Lookup'!A:A,'Product Lookup'!B:B)</f>
        <v>Pens</v>
      </c>
      <c r="E1276" s="1">
        <v>12</v>
      </c>
      <c r="F1276" s="4">
        <v>34.99</v>
      </c>
      <c r="G1276" s="4">
        <f>Table13[[#This Row],[Unit Price]]*Table13[[#This Row],[Quantity ordered]]</f>
        <v>419.88</v>
      </c>
      <c r="H1276" s="1">
        <v>0.05</v>
      </c>
      <c r="I1276" s="5">
        <v>0.05</v>
      </c>
      <c r="J12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6" s="6">
        <f>Table13[[#This Row],[Total Price(Before Discount)]]*Table13[[#This Row],[Discount]]</f>
        <v>20.994</v>
      </c>
      <c r="L1276" s="6">
        <f>Table13[[#This Row],[Total Price(Before Discount)]]-Table13[[#This Row],[Discount Amount]]</f>
        <v>398.88599999999997</v>
      </c>
      <c r="M1276" s="6" t="str">
        <f>IF(Table13[[#This Row],[Total Price(After Discount)]]&gt;=5000, "High Order", "Low order")</f>
        <v>Low order</v>
      </c>
      <c r="N1276" s="2">
        <v>42088</v>
      </c>
      <c r="O1276" s="2" t="str">
        <f>TEXT(Table13[[#This Row],[Order Date]],"dddd")</f>
        <v>Wednesday</v>
      </c>
      <c r="P1276" s="2" t="str">
        <f>TEXT(Table13[[#This Row],[Order Date]],"mmmm")</f>
        <v>March</v>
      </c>
      <c r="Q1276" s="2" t="str">
        <f>TEXT(Table13[[#This Row],[Order Date]],"yyyy")</f>
        <v>2015</v>
      </c>
      <c r="R1276" s="2" t="str">
        <f>TEXT(Table13[[#This Row],[Order Date]], "mmmm yyyy")</f>
        <v>March 2015</v>
      </c>
      <c r="S1276" s="2">
        <v>42090</v>
      </c>
      <c r="T1276" s="1" t="s">
        <v>31</v>
      </c>
      <c r="U1276" s="1">
        <f>Table13[[#This Row],[Ship Date]]-Table13[[#This Row],[Order Date]]</f>
        <v>2</v>
      </c>
      <c r="V1276" s="1" t="str">
        <f>IF(Table13[[#This Row],[Days to Ship]]&lt;=1, "Fast", IF(Table13[[#This Row],[Days to Ship]]&lt;=3, "Meduim", "High"))</f>
        <v>Meduim</v>
      </c>
      <c r="W1276" s="1">
        <v>29483</v>
      </c>
      <c r="X1276" s="1" t="s">
        <v>22</v>
      </c>
      <c r="Y1276" s="1" t="s">
        <v>822</v>
      </c>
      <c r="Z1276" s="1" t="s">
        <v>443</v>
      </c>
      <c r="AA1276" s="1" t="s">
        <v>2245</v>
      </c>
      <c r="AB1276" s="1" t="s">
        <v>58</v>
      </c>
      <c r="AC1276" s="1" t="s">
        <v>25</v>
      </c>
      <c r="AD1276" s="1" t="s">
        <v>81</v>
      </c>
      <c r="AE1276" s="1" t="s">
        <v>53</v>
      </c>
      <c r="AF1276" s="1"/>
      <c r="AK1276" s="1"/>
    </row>
    <row r="1277" spans="1:37" x14ac:dyDescent="0.35">
      <c r="A1277" s="1">
        <v>2287</v>
      </c>
      <c r="B1277" s="1" t="str">
        <f>VLOOKUP(Table13[[#This Row],[Customer ID]],'Customer Lookup'!A:B,2,)</f>
        <v>Samuel Newman</v>
      </c>
      <c r="C1277" s="1">
        <v>90147</v>
      </c>
      <c r="D1277" s="1" t="str">
        <f>_xlfn.XLOOKUP(Table13[[#This Row],[Product Sub-Category]],'Product Lookup'!A:A,'Product Lookup'!B:B)</f>
        <v>Storage</v>
      </c>
      <c r="E1277" s="1">
        <v>9</v>
      </c>
      <c r="F1277" s="4">
        <v>54.1</v>
      </c>
      <c r="G1277" s="4">
        <f>Table13[[#This Row],[Unit Price]]*Table13[[#This Row],[Quantity ordered]]</f>
        <v>486.90000000000003</v>
      </c>
      <c r="H1277" s="1">
        <v>0.05</v>
      </c>
      <c r="I1277" s="5">
        <v>0.05</v>
      </c>
      <c r="J12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7" s="6">
        <f>Table13[[#This Row],[Total Price(Before Discount)]]*Table13[[#This Row],[Discount]]</f>
        <v>24.345000000000002</v>
      </c>
      <c r="L1277" s="6">
        <f>Table13[[#This Row],[Total Price(Before Discount)]]-Table13[[#This Row],[Discount Amount]]</f>
        <v>462.55500000000001</v>
      </c>
      <c r="M1277" s="6" t="str">
        <f>IF(Table13[[#This Row],[Total Price(After Discount)]]&gt;=5000, "High Order", "Low order")</f>
        <v>Low order</v>
      </c>
      <c r="N1277" s="2">
        <v>42054</v>
      </c>
      <c r="O1277" s="2" t="str">
        <f>TEXT(Table13[[#This Row],[Order Date]],"dddd")</f>
        <v>Thursday</v>
      </c>
      <c r="P1277" s="2" t="str">
        <f>TEXT(Table13[[#This Row],[Order Date]],"mmmm")</f>
        <v>February</v>
      </c>
      <c r="Q1277" s="2" t="str">
        <f>TEXT(Table13[[#This Row],[Order Date]],"yyyy")</f>
        <v>2015</v>
      </c>
      <c r="R1277" s="2" t="str">
        <f>TEXT(Table13[[#This Row],[Order Date]], "mmmm yyyy")</f>
        <v>February 2015</v>
      </c>
      <c r="S1277" s="2">
        <v>42059</v>
      </c>
      <c r="T1277" s="1" t="s">
        <v>98</v>
      </c>
      <c r="U1277" s="1">
        <f>Table13[[#This Row],[Ship Date]]-Table13[[#This Row],[Order Date]]</f>
        <v>5</v>
      </c>
      <c r="V1277" s="1" t="str">
        <f>IF(Table13[[#This Row],[Days to Ship]]&lt;=1, "Fast", IF(Table13[[#This Row],[Days to Ship]]&lt;=3, "Meduim", "High"))</f>
        <v>High</v>
      </c>
      <c r="W1277" s="1">
        <v>29483</v>
      </c>
      <c r="X1277" s="1" t="s">
        <v>32</v>
      </c>
      <c r="Y1277" s="1" t="s">
        <v>822</v>
      </c>
      <c r="Z1277" s="1" t="s">
        <v>443</v>
      </c>
      <c r="AA1277" s="1" t="s">
        <v>2244</v>
      </c>
      <c r="AB1277" s="1" t="s">
        <v>58</v>
      </c>
      <c r="AC1277" s="1" t="s">
        <v>119</v>
      </c>
      <c r="AD1277" s="1" t="s">
        <v>81</v>
      </c>
      <c r="AE1277" s="1" t="s">
        <v>53</v>
      </c>
      <c r="AF1277" s="1"/>
      <c r="AK1277" s="1"/>
    </row>
    <row r="1278" spans="1:37" x14ac:dyDescent="0.35">
      <c r="A1278" s="1">
        <v>2289</v>
      </c>
      <c r="B1278" s="1" t="str">
        <f>VLOOKUP(Table13[[#This Row],[Customer ID]],'Customer Lookup'!A:B,2,)</f>
        <v>Ryan Herman</v>
      </c>
      <c r="C1278" s="1">
        <v>88165</v>
      </c>
      <c r="D1278" s="1" t="str">
        <f>_xlfn.XLOOKUP(Table13[[#This Row],[Product Sub-Category]],'Product Lookup'!A:A,'Product Lookup'!B:B)</f>
        <v>Furnishings</v>
      </c>
      <c r="E1278" s="1">
        <v>17</v>
      </c>
      <c r="F1278" s="4">
        <v>7.59</v>
      </c>
      <c r="G1278" s="4">
        <f>Table13[[#This Row],[Unit Price]]*Table13[[#This Row],[Quantity ordered]]</f>
        <v>129.03</v>
      </c>
      <c r="H1278" s="1">
        <v>0.05</v>
      </c>
      <c r="I1278" s="5">
        <v>0.05</v>
      </c>
      <c r="J12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8" s="6">
        <f>Table13[[#This Row],[Total Price(Before Discount)]]*Table13[[#This Row],[Discount]]</f>
        <v>6.4515000000000002</v>
      </c>
      <c r="L1278" s="6">
        <f>Table13[[#This Row],[Total Price(Before Discount)]]-Table13[[#This Row],[Discount Amount]]</f>
        <v>122.57850000000001</v>
      </c>
      <c r="M1278" s="6" t="str">
        <f>IF(Table13[[#This Row],[Total Price(After Discount)]]&gt;=5000, "High Order", "Low order")</f>
        <v>Low order</v>
      </c>
      <c r="N1278" s="2">
        <v>42128</v>
      </c>
      <c r="O1278" s="2" t="str">
        <f>TEXT(Table13[[#This Row],[Order Date]],"dddd")</f>
        <v>Monday</v>
      </c>
      <c r="P1278" s="2" t="str">
        <f>TEXT(Table13[[#This Row],[Order Date]],"mmmm")</f>
        <v>May</v>
      </c>
      <c r="Q1278" s="2" t="str">
        <f>TEXT(Table13[[#This Row],[Order Date]],"yyyy")</f>
        <v>2015</v>
      </c>
      <c r="R1278" s="2" t="str">
        <f>TEXT(Table13[[#This Row],[Order Date]], "mmmm yyyy")</f>
        <v>May 2015</v>
      </c>
      <c r="S1278" s="2">
        <v>42128</v>
      </c>
      <c r="T1278" s="1" t="s">
        <v>41</v>
      </c>
      <c r="U1278" s="1">
        <f>Table13[[#This Row],[Ship Date]]-Table13[[#This Row],[Order Date]]</f>
        <v>0</v>
      </c>
      <c r="V1278" s="1" t="str">
        <f>IF(Table13[[#This Row],[Days to Ship]]&lt;=1, "Fast", IF(Table13[[#This Row],[Days to Ship]]&lt;=3, "Meduim", "High"))</f>
        <v>Fast</v>
      </c>
      <c r="W1278" s="1">
        <v>55337</v>
      </c>
      <c r="X1278" s="1" t="s">
        <v>32</v>
      </c>
      <c r="Y1278" s="1" t="s">
        <v>792</v>
      </c>
      <c r="Z1278" s="1" t="s">
        <v>55</v>
      </c>
      <c r="AA1278" s="1" t="s">
        <v>2244</v>
      </c>
      <c r="AB1278" s="1" t="s">
        <v>34</v>
      </c>
      <c r="AC1278" s="1" t="s">
        <v>52</v>
      </c>
      <c r="AD1278" s="1" t="s">
        <v>42</v>
      </c>
      <c r="AE1278" s="1" t="s">
        <v>26</v>
      </c>
      <c r="AF1278" s="1"/>
      <c r="AK1278" s="1"/>
    </row>
    <row r="1279" spans="1:37" x14ac:dyDescent="0.35">
      <c r="A1279" s="1">
        <v>2290</v>
      </c>
      <c r="B1279" s="1" t="str">
        <f>VLOOKUP(Table13[[#This Row],[Customer ID]],'Customer Lookup'!A:B,2,)</f>
        <v>Glen Robertson</v>
      </c>
      <c r="C1279" s="1">
        <v>88163</v>
      </c>
      <c r="D1279" s="1" t="str">
        <f>_xlfn.XLOOKUP(Table13[[#This Row],[Product Sub-Category]],'Product Lookup'!A:A,'Product Lookup'!B:B)</f>
        <v>Appliances</v>
      </c>
      <c r="E1279" s="1">
        <v>12</v>
      </c>
      <c r="F1279" s="4">
        <v>42.98</v>
      </c>
      <c r="G1279" s="4">
        <f>Table13[[#This Row],[Unit Price]]*Table13[[#This Row],[Quantity ordered]]</f>
        <v>515.76</v>
      </c>
      <c r="H1279" s="1">
        <v>0.05</v>
      </c>
      <c r="I1279" s="5">
        <v>0.05</v>
      </c>
      <c r="J12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9" s="6">
        <f>Table13[[#This Row],[Total Price(Before Discount)]]*Table13[[#This Row],[Discount]]</f>
        <v>25.788</v>
      </c>
      <c r="L1279" s="6">
        <f>Table13[[#This Row],[Total Price(Before Discount)]]-Table13[[#This Row],[Discount Amount]]</f>
        <v>489.97199999999998</v>
      </c>
      <c r="M1279" s="6" t="str">
        <f>IF(Table13[[#This Row],[Total Price(After Discount)]]&gt;=5000, "High Order", "Low order")</f>
        <v>Low order</v>
      </c>
      <c r="N1279" s="2">
        <v>42010</v>
      </c>
      <c r="O1279" s="2" t="str">
        <f>TEXT(Table13[[#This Row],[Order Date]],"dddd")</f>
        <v>Tuesday</v>
      </c>
      <c r="P1279" s="2" t="str">
        <f>TEXT(Table13[[#This Row],[Order Date]],"mmmm")</f>
        <v>January</v>
      </c>
      <c r="Q1279" s="2" t="str">
        <f>TEXT(Table13[[#This Row],[Order Date]],"yyyy")</f>
        <v>2015</v>
      </c>
      <c r="R1279" s="2" t="str">
        <f>TEXT(Table13[[#This Row],[Order Date]], "mmmm yyyy")</f>
        <v>January 2015</v>
      </c>
      <c r="S1279" s="2">
        <v>42012</v>
      </c>
      <c r="T1279" s="1" t="s">
        <v>31</v>
      </c>
      <c r="U1279" s="1">
        <f>Table13[[#This Row],[Ship Date]]-Table13[[#This Row],[Order Date]]</f>
        <v>2</v>
      </c>
      <c r="V1279" s="1" t="str">
        <f>IF(Table13[[#This Row],[Days to Ship]]&lt;=1, "Fast", IF(Table13[[#This Row],[Days to Ship]]&lt;=3, "Meduim", "High"))</f>
        <v>Meduim</v>
      </c>
      <c r="W1279" s="1">
        <v>55433</v>
      </c>
      <c r="X1279" s="1" t="s">
        <v>32</v>
      </c>
      <c r="Y1279" s="1" t="s">
        <v>823</v>
      </c>
      <c r="Z1279" s="1" t="s">
        <v>55</v>
      </c>
      <c r="AA1279" s="1" t="s">
        <v>2244</v>
      </c>
      <c r="AB1279" s="1" t="s">
        <v>58</v>
      </c>
      <c r="AC1279" s="1" t="s">
        <v>196</v>
      </c>
      <c r="AD1279" s="1" t="s">
        <v>42</v>
      </c>
      <c r="AE1279" s="1" t="s">
        <v>53</v>
      </c>
      <c r="AF1279" s="1"/>
      <c r="AK1279" s="1"/>
    </row>
    <row r="1280" spans="1:37" x14ac:dyDescent="0.35">
      <c r="A1280" s="1">
        <v>2290</v>
      </c>
      <c r="B1280" s="1" t="str">
        <f>VLOOKUP(Table13[[#This Row],[Customer ID]],'Customer Lookup'!A:B,2,)</f>
        <v>Glen Robertson</v>
      </c>
      <c r="C1280" s="1">
        <v>88163</v>
      </c>
      <c r="D1280" s="1" t="str">
        <f>_xlfn.XLOOKUP(Table13[[#This Row],[Product Sub-Category]],'Product Lookup'!A:A,'Product Lookup'!B:B)</f>
        <v>Appliances</v>
      </c>
      <c r="E1280" s="1">
        <v>13</v>
      </c>
      <c r="F1280" s="4">
        <v>21.78</v>
      </c>
      <c r="G1280" s="4">
        <f>Table13[[#This Row],[Unit Price]]*Table13[[#This Row],[Quantity ordered]]</f>
        <v>283.14</v>
      </c>
      <c r="H1280" s="1">
        <v>0.05</v>
      </c>
      <c r="I1280" s="5">
        <v>0.05</v>
      </c>
      <c r="J12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0" s="6">
        <f>Table13[[#This Row],[Total Price(Before Discount)]]*Table13[[#This Row],[Discount]]</f>
        <v>14.157</v>
      </c>
      <c r="L1280" s="6">
        <f>Table13[[#This Row],[Total Price(Before Discount)]]-Table13[[#This Row],[Discount Amount]]</f>
        <v>268.983</v>
      </c>
      <c r="M1280" s="6" t="str">
        <f>IF(Table13[[#This Row],[Total Price(After Discount)]]&gt;=5000, "High Order", "Low order")</f>
        <v>Low order</v>
      </c>
      <c r="N1280" s="2">
        <v>42010</v>
      </c>
      <c r="O1280" s="2" t="str">
        <f>TEXT(Table13[[#This Row],[Order Date]],"dddd")</f>
        <v>Tuesday</v>
      </c>
      <c r="P1280" s="2" t="str">
        <f>TEXT(Table13[[#This Row],[Order Date]],"mmmm")</f>
        <v>January</v>
      </c>
      <c r="Q1280" s="2" t="str">
        <f>TEXT(Table13[[#This Row],[Order Date]],"yyyy")</f>
        <v>2015</v>
      </c>
      <c r="R1280" s="2" t="str">
        <f>TEXT(Table13[[#This Row],[Order Date]], "mmmm yyyy")</f>
        <v>January 2015</v>
      </c>
      <c r="S1280" s="2">
        <v>42012</v>
      </c>
      <c r="T1280" s="1" t="s">
        <v>31</v>
      </c>
      <c r="U1280" s="1">
        <f>Table13[[#This Row],[Ship Date]]-Table13[[#This Row],[Order Date]]</f>
        <v>2</v>
      </c>
      <c r="V1280" s="1" t="str">
        <f>IF(Table13[[#This Row],[Days to Ship]]&lt;=1, "Fast", IF(Table13[[#This Row],[Days to Ship]]&lt;=3, "Meduim", "High"))</f>
        <v>Meduim</v>
      </c>
      <c r="W1280" s="1">
        <v>55433</v>
      </c>
      <c r="X1280" s="1" t="s">
        <v>32</v>
      </c>
      <c r="Y1280" s="1" t="s">
        <v>823</v>
      </c>
      <c r="Z1280" s="1" t="s">
        <v>55</v>
      </c>
      <c r="AA1280" s="1" t="s">
        <v>2244</v>
      </c>
      <c r="AB1280" s="1" t="s">
        <v>58</v>
      </c>
      <c r="AC1280" s="1" t="s">
        <v>196</v>
      </c>
      <c r="AD1280" s="1" t="s">
        <v>42</v>
      </c>
      <c r="AE1280" s="1" t="s">
        <v>75</v>
      </c>
      <c r="AF1280" s="1"/>
      <c r="AK1280" s="1"/>
    </row>
    <row r="1281" spans="1:37" x14ac:dyDescent="0.35">
      <c r="A1281" s="1">
        <v>2290</v>
      </c>
      <c r="B1281" s="1" t="str">
        <f>VLOOKUP(Table13[[#This Row],[Customer ID]],'Customer Lookup'!A:B,2,)</f>
        <v>Glen Robertson</v>
      </c>
      <c r="C1281" s="1">
        <v>88164</v>
      </c>
      <c r="D1281" s="1" t="str">
        <f>_xlfn.XLOOKUP(Table13[[#This Row],[Product Sub-Category]],'Product Lookup'!A:A,'Product Lookup'!B:B)</f>
        <v>Computer Peripherals</v>
      </c>
      <c r="E1281" s="1">
        <v>15</v>
      </c>
      <c r="F1281" s="4">
        <v>80.98</v>
      </c>
      <c r="G1281" s="4">
        <f>Table13[[#This Row],[Unit Price]]*Table13[[#This Row],[Quantity ordered]]</f>
        <v>1214.7</v>
      </c>
      <c r="H1281" s="1">
        <v>0.05</v>
      </c>
      <c r="I1281" s="5">
        <v>0.05</v>
      </c>
      <c r="J12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1" s="6">
        <f>Table13[[#This Row],[Total Price(Before Discount)]]*Table13[[#This Row],[Discount]]</f>
        <v>60.735000000000007</v>
      </c>
      <c r="L1281" s="6">
        <f>Table13[[#This Row],[Total Price(Before Discount)]]-Table13[[#This Row],[Discount Amount]]</f>
        <v>1153.9650000000001</v>
      </c>
      <c r="M1281" s="6" t="str">
        <f>IF(Table13[[#This Row],[Total Price(After Discount)]]&gt;=5000, "High Order", "Low order")</f>
        <v>Low order</v>
      </c>
      <c r="N1281" s="2">
        <v>42039</v>
      </c>
      <c r="O1281" s="2" t="str">
        <f>TEXT(Table13[[#This Row],[Order Date]],"dddd")</f>
        <v>Wednesday</v>
      </c>
      <c r="P1281" s="2" t="str">
        <f>TEXT(Table13[[#This Row],[Order Date]],"mmmm")</f>
        <v>February</v>
      </c>
      <c r="Q1281" s="2" t="str">
        <f>TEXT(Table13[[#This Row],[Order Date]],"yyyy")</f>
        <v>2015</v>
      </c>
      <c r="R1281" s="2" t="str">
        <f>TEXT(Table13[[#This Row],[Order Date]], "mmmm yyyy")</f>
        <v>February 2015</v>
      </c>
      <c r="S1281" s="2">
        <v>42041</v>
      </c>
      <c r="T1281" s="1" t="s">
        <v>50</v>
      </c>
      <c r="U1281" s="1">
        <f>Table13[[#This Row],[Ship Date]]-Table13[[#This Row],[Order Date]]</f>
        <v>2</v>
      </c>
      <c r="V1281" s="1" t="str">
        <f>IF(Table13[[#This Row],[Days to Ship]]&lt;=1, "Fast", IF(Table13[[#This Row],[Days to Ship]]&lt;=3, "Meduim", "High"))</f>
        <v>Meduim</v>
      </c>
      <c r="W1281" s="1">
        <v>55433</v>
      </c>
      <c r="X1281" s="1" t="s">
        <v>32</v>
      </c>
      <c r="Y1281" s="1" t="s">
        <v>823</v>
      </c>
      <c r="Z1281" s="1" t="s">
        <v>55</v>
      </c>
      <c r="AA1281" s="1" t="s">
        <v>2245</v>
      </c>
      <c r="AB1281" s="1" t="s">
        <v>73</v>
      </c>
      <c r="AC1281" s="1" t="s">
        <v>144</v>
      </c>
      <c r="AD1281" s="1" t="s">
        <v>81</v>
      </c>
      <c r="AE1281" s="1" t="s">
        <v>53</v>
      </c>
      <c r="AF1281" s="1"/>
      <c r="AK1281" s="1"/>
    </row>
    <row r="1282" spans="1:37" x14ac:dyDescent="0.35">
      <c r="A1282" s="1">
        <v>2302</v>
      </c>
      <c r="B1282" s="1" t="str">
        <f>VLOOKUP(Table13[[#This Row],[Customer ID]],'Customer Lookup'!A:B,2,)</f>
        <v>Beth Dolan</v>
      </c>
      <c r="C1282" s="1">
        <v>87695</v>
      </c>
      <c r="D1282" s="1" t="str">
        <f>_xlfn.XLOOKUP(Table13[[#This Row],[Product Sub-Category]],'Product Lookup'!A:A,'Product Lookup'!B:B)</f>
        <v>Chairs</v>
      </c>
      <c r="E1282" s="1">
        <v>9</v>
      </c>
      <c r="F1282" s="4">
        <v>270.98</v>
      </c>
      <c r="G1282" s="4">
        <f>Table13[[#This Row],[Unit Price]]*Table13[[#This Row],[Quantity ordered]]</f>
        <v>2438.8200000000002</v>
      </c>
      <c r="H1282" s="1">
        <v>0.1</v>
      </c>
      <c r="I1282" s="5">
        <v>0.1</v>
      </c>
      <c r="J12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2" s="6">
        <f>Table13[[#This Row],[Total Price(Before Discount)]]*Table13[[#This Row],[Discount]]</f>
        <v>243.88200000000003</v>
      </c>
      <c r="L1282" s="6">
        <f>Table13[[#This Row],[Total Price(Before Discount)]]-Table13[[#This Row],[Discount Amount]]</f>
        <v>2194.9380000000001</v>
      </c>
      <c r="M1282" s="6" t="str">
        <f>IF(Table13[[#This Row],[Total Price(After Discount)]]&gt;=5000, "High Order", "Low order")</f>
        <v>Low order</v>
      </c>
      <c r="N1282" s="2">
        <v>42046</v>
      </c>
      <c r="O1282" s="2" t="str">
        <f>TEXT(Table13[[#This Row],[Order Date]],"dddd")</f>
        <v>Wednesday</v>
      </c>
      <c r="P1282" s="2" t="str">
        <f>TEXT(Table13[[#This Row],[Order Date]],"mmmm")</f>
        <v>February</v>
      </c>
      <c r="Q1282" s="2" t="str">
        <f>TEXT(Table13[[#This Row],[Order Date]],"yyyy")</f>
        <v>2015</v>
      </c>
      <c r="R1282" s="2" t="str">
        <f>TEXT(Table13[[#This Row],[Order Date]], "mmmm yyyy")</f>
        <v>February 2015</v>
      </c>
      <c r="S1282" s="2">
        <v>42048</v>
      </c>
      <c r="T1282" s="1" t="s">
        <v>41</v>
      </c>
      <c r="U1282" s="1">
        <f>Table13[[#This Row],[Ship Date]]-Table13[[#This Row],[Order Date]]</f>
        <v>2</v>
      </c>
      <c r="V1282" s="1" t="str">
        <f>IF(Table13[[#This Row],[Days to Ship]]&lt;=1, "Fast", IF(Table13[[#This Row],[Days to Ship]]&lt;=3, "Meduim", "High"))</f>
        <v>Meduim</v>
      </c>
      <c r="W1282" s="1">
        <v>32404</v>
      </c>
      <c r="X1282" s="1" t="s">
        <v>22</v>
      </c>
      <c r="Y1282" s="1" t="s">
        <v>824</v>
      </c>
      <c r="Z1282" s="1" t="s">
        <v>242</v>
      </c>
      <c r="AA1282" s="1" t="s">
        <v>2245</v>
      </c>
      <c r="AB1282" s="1" t="s">
        <v>34</v>
      </c>
      <c r="AC1282" s="1" t="s">
        <v>35</v>
      </c>
      <c r="AD1282" s="1" t="s">
        <v>81</v>
      </c>
      <c r="AE1282" s="1" t="s">
        <v>36</v>
      </c>
      <c r="AF1282" s="1"/>
      <c r="AK1282" s="1"/>
    </row>
    <row r="1283" spans="1:37" x14ac:dyDescent="0.35">
      <c r="A1283" s="1">
        <v>2302</v>
      </c>
      <c r="B1283" s="1" t="str">
        <f>VLOOKUP(Table13[[#This Row],[Customer ID]],'Customer Lookup'!A:B,2,)</f>
        <v>Beth Dolan</v>
      </c>
      <c r="C1283" s="1">
        <v>87696</v>
      </c>
      <c r="D1283" s="1" t="str">
        <f>_xlfn.XLOOKUP(Table13[[#This Row],[Product Sub-Category]],'Product Lookup'!A:A,'Product Lookup'!B:B)</f>
        <v>Labels</v>
      </c>
      <c r="E1283" s="1">
        <v>8</v>
      </c>
      <c r="F1283" s="4">
        <v>12.53</v>
      </c>
      <c r="G1283" s="4">
        <f>Table13[[#This Row],[Unit Price]]*Table13[[#This Row],[Quantity ordered]]</f>
        <v>100.24</v>
      </c>
      <c r="H1283" s="1">
        <v>0.05</v>
      </c>
      <c r="I1283" s="5">
        <v>0.05</v>
      </c>
      <c r="J12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3" s="6">
        <f>Table13[[#This Row],[Total Price(Before Discount)]]*Table13[[#This Row],[Discount]]</f>
        <v>5.0120000000000005</v>
      </c>
      <c r="L1283" s="6">
        <f>Table13[[#This Row],[Total Price(Before Discount)]]-Table13[[#This Row],[Discount Amount]]</f>
        <v>95.227999999999994</v>
      </c>
      <c r="M1283" s="6" t="str">
        <f>IF(Table13[[#This Row],[Total Price(After Discount)]]&gt;=5000, "High Order", "Low order")</f>
        <v>Low order</v>
      </c>
      <c r="N1283" s="2">
        <v>42007</v>
      </c>
      <c r="O1283" s="2" t="str">
        <f>TEXT(Table13[[#This Row],[Order Date]],"dddd")</f>
        <v>Saturday</v>
      </c>
      <c r="P1283" s="2" t="str">
        <f>TEXT(Table13[[#This Row],[Order Date]],"mmmm")</f>
        <v>January</v>
      </c>
      <c r="Q1283" s="2" t="str">
        <f>TEXT(Table13[[#This Row],[Order Date]],"yyyy")</f>
        <v>2015</v>
      </c>
      <c r="R1283" s="2" t="str">
        <f>TEXT(Table13[[#This Row],[Order Date]], "mmmm yyyy")</f>
        <v>January 2015</v>
      </c>
      <c r="S1283" s="2">
        <v>42008</v>
      </c>
      <c r="T1283" s="1" t="s">
        <v>21</v>
      </c>
      <c r="U1283" s="1">
        <f>Table13[[#This Row],[Ship Date]]-Table13[[#This Row],[Order Date]]</f>
        <v>1</v>
      </c>
      <c r="V1283" s="1" t="str">
        <f>IF(Table13[[#This Row],[Days to Ship]]&lt;=1, "Fast", IF(Table13[[#This Row],[Days to Ship]]&lt;=3, "Meduim", "High"))</f>
        <v>Fast</v>
      </c>
      <c r="W1283" s="1">
        <v>32404</v>
      </c>
      <c r="X1283" s="1" t="s">
        <v>32</v>
      </c>
      <c r="Y1283" s="1" t="s">
        <v>824</v>
      </c>
      <c r="Z1283" s="1" t="s">
        <v>242</v>
      </c>
      <c r="AA1283" s="1" t="s">
        <v>2245</v>
      </c>
      <c r="AB1283" s="1" t="s">
        <v>58</v>
      </c>
      <c r="AC1283" s="1" t="s">
        <v>116</v>
      </c>
      <c r="AD1283" s="1" t="s">
        <v>81</v>
      </c>
      <c r="AE1283" s="1" t="s">
        <v>53</v>
      </c>
      <c r="AF1283" s="1"/>
      <c r="AK1283" s="1"/>
    </row>
    <row r="1284" spans="1:37" x14ac:dyDescent="0.35">
      <c r="A1284" s="1">
        <v>2302</v>
      </c>
      <c r="B1284" s="1" t="str">
        <f>VLOOKUP(Table13[[#This Row],[Customer ID]],'Customer Lookup'!A:B,2,)</f>
        <v>Beth Dolan</v>
      </c>
      <c r="C1284" s="1">
        <v>87696</v>
      </c>
      <c r="D1284" s="1" t="str">
        <f>_xlfn.XLOOKUP(Table13[[#This Row],[Product Sub-Category]],'Product Lookup'!A:A,'Product Lookup'!B:B)</f>
        <v>Tables</v>
      </c>
      <c r="E1284" s="1">
        <v>2</v>
      </c>
      <c r="F1284" s="4">
        <v>146.34</v>
      </c>
      <c r="G1284" s="4">
        <f>Table13[[#This Row],[Unit Price]]*Table13[[#This Row],[Quantity ordered]]</f>
        <v>292.68</v>
      </c>
      <c r="H1284" s="1">
        <v>0.1</v>
      </c>
      <c r="I1284" s="5">
        <v>0.1</v>
      </c>
      <c r="J12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4" s="6">
        <f>Table13[[#This Row],[Total Price(Before Discount)]]*Table13[[#This Row],[Discount]]</f>
        <v>29.268000000000001</v>
      </c>
      <c r="L1284" s="6">
        <f>Table13[[#This Row],[Total Price(Before Discount)]]-Table13[[#This Row],[Discount Amount]]</f>
        <v>263.41200000000003</v>
      </c>
      <c r="M1284" s="6" t="str">
        <f>IF(Table13[[#This Row],[Total Price(After Discount)]]&gt;=5000, "High Order", "Low order")</f>
        <v>Low order</v>
      </c>
      <c r="N1284" s="2">
        <v>42007</v>
      </c>
      <c r="O1284" s="2" t="str">
        <f>TEXT(Table13[[#This Row],[Order Date]],"dddd")</f>
        <v>Saturday</v>
      </c>
      <c r="P1284" s="2" t="str">
        <f>TEXT(Table13[[#This Row],[Order Date]],"mmmm")</f>
        <v>January</v>
      </c>
      <c r="Q1284" s="2" t="str">
        <f>TEXT(Table13[[#This Row],[Order Date]],"yyyy")</f>
        <v>2015</v>
      </c>
      <c r="R1284" s="2" t="str">
        <f>TEXT(Table13[[#This Row],[Order Date]], "mmmm yyyy")</f>
        <v>January 2015</v>
      </c>
      <c r="S1284" s="2">
        <v>42008</v>
      </c>
      <c r="T1284" s="1" t="s">
        <v>21</v>
      </c>
      <c r="U1284" s="1">
        <f>Table13[[#This Row],[Ship Date]]-Table13[[#This Row],[Order Date]]</f>
        <v>1</v>
      </c>
      <c r="V1284" s="1" t="str">
        <f>IF(Table13[[#This Row],[Days to Ship]]&lt;=1, "Fast", IF(Table13[[#This Row],[Days to Ship]]&lt;=3, "Meduim", "High"))</f>
        <v>Fast</v>
      </c>
      <c r="W1284" s="1">
        <v>32404</v>
      </c>
      <c r="X1284" s="1" t="s">
        <v>22</v>
      </c>
      <c r="Y1284" s="1" t="s">
        <v>824</v>
      </c>
      <c r="Z1284" s="1" t="s">
        <v>242</v>
      </c>
      <c r="AA1284" s="1" t="s">
        <v>2243</v>
      </c>
      <c r="AB1284" s="1" t="s">
        <v>34</v>
      </c>
      <c r="AC1284" s="1" t="s">
        <v>123</v>
      </c>
      <c r="AD1284" s="1" t="s">
        <v>81</v>
      </c>
      <c r="AE1284" s="1" t="s">
        <v>108</v>
      </c>
      <c r="AF1284" s="1"/>
      <c r="AK1284" s="1"/>
    </row>
    <row r="1285" spans="1:37" x14ac:dyDescent="0.35">
      <c r="A1285" s="1">
        <v>2303</v>
      </c>
      <c r="B1285" s="1" t="str">
        <f>VLOOKUP(Table13[[#This Row],[Customer ID]],'Customer Lookup'!A:B,2,)</f>
        <v>Joe Baldwin</v>
      </c>
      <c r="C1285" s="1">
        <v>47493</v>
      </c>
      <c r="D1285" s="1" t="str">
        <f>_xlfn.XLOOKUP(Table13[[#This Row],[Product Sub-Category]],'Product Lookup'!A:A,'Product Lookup'!B:B)</f>
        <v>Chairs</v>
      </c>
      <c r="E1285" s="1">
        <v>36</v>
      </c>
      <c r="F1285" s="4">
        <v>270.98</v>
      </c>
      <c r="G1285" s="4">
        <f>Table13[[#This Row],[Unit Price]]*Table13[[#This Row],[Quantity ordered]]</f>
        <v>9755.2800000000007</v>
      </c>
      <c r="H1285" s="1">
        <v>0.1</v>
      </c>
      <c r="I1285" s="5">
        <v>0.1</v>
      </c>
      <c r="J12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5" s="6">
        <f>Table13[[#This Row],[Total Price(Before Discount)]]*Table13[[#This Row],[Discount]]</f>
        <v>975.52800000000013</v>
      </c>
      <c r="L1285" s="6">
        <f>Table13[[#This Row],[Total Price(Before Discount)]]-Table13[[#This Row],[Discount Amount]]</f>
        <v>8779.7520000000004</v>
      </c>
      <c r="M1285" s="6" t="str">
        <f>IF(Table13[[#This Row],[Total Price(After Discount)]]&gt;=5000, "High Order", "Low order")</f>
        <v>High Order</v>
      </c>
      <c r="N1285" s="2">
        <v>42046</v>
      </c>
      <c r="O1285" s="2" t="str">
        <f>TEXT(Table13[[#This Row],[Order Date]],"dddd")</f>
        <v>Wednesday</v>
      </c>
      <c r="P1285" s="2" t="str">
        <f>TEXT(Table13[[#This Row],[Order Date]],"mmmm")</f>
        <v>February</v>
      </c>
      <c r="Q1285" s="2" t="str">
        <f>TEXT(Table13[[#This Row],[Order Date]],"yyyy")</f>
        <v>2015</v>
      </c>
      <c r="R1285" s="2" t="str">
        <f>TEXT(Table13[[#This Row],[Order Date]], "mmmm yyyy")</f>
        <v>February 2015</v>
      </c>
      <c r="S1285" s="2">
        <v>42048</v>
      </c>
      <c r="T1285" s="1" t="s">
        <v>41</v>
      </c>
      <c r="U1285" s="1">
        <f>Table13[[#This Row],[Ship Date]]-Table13[[#This Row],[Order Date]]</f>
        <v>2</v>
      </c>
      <c r="V1285" s="1" t="str">
        <f>IF(Table13[[#This Row],[Days to Ship]]&lt;=1, "Fast", IF(Table13[[#This Row],[Days to Ship]]&lt;=3, "Meduim", "High"))</f>
        <v>Meduim</v>
      </c>
      <c r="W1285" s="1">
        <v>10011</v>
      </c>
      <c r="X1285" s="1" t="s">
        <v>22</v>
      </c>
      <c r="Y1285" s="1" t="s">
        <v>79</v>
      </c>
      <c r="Z1285" s="1" t="s">
        <v>62</v>
      </c>
      <c r="AA1285" s="1" t="s">
        <v>2243</v>
      </c>
      <c r="AB1285" s="1" t="s">
        <v>34</v>
      </c>
      <c r="AC1285" s="1" t="s">
        <v>35</v>
      </c>
      <c r="AD1285" s="1" t="s">
        <v>81</v>
      </c>
      <c r="AE1285" s="1" t="s">
        <v>36</v>
      </c>
      <c r="AF1285" s="1"/>
      <c r="AK1285" s="1"/>
    </row>
    <row r="1286" spans="1:37" x14ac:dyDescent="0.35">
      <c r="A1286" s="1">
        <v>2303</v>
      </c>
      <c r="B1286" s="1" t="str">
        <f>VLOOKUP(Table13[[#This Row],[Customer ID]],'Customer Lookup'!A:B,2,)</f>
        <v>Joe Baldwin</v>
      </c>
      <c r="C1286" s="1">
        <v>37987</v>
      </c>
      <c r="D1286" s="1" t="str">
        <f>_xlfn.XLOOKUP(Table13[[#This Row],[Product Sub-Category]],'Product Lookup'!A:A,'Product Lookup'!B:B)</f>
        <v>Tables</v>
      </c>
      <c r="E1286" s="1">
        <v>6</v>
      </c>
      <c r="F1286" s="4">
        <v>146.34</v>
      </c>
      <c r="G1286" s="4">
        <f>Table13[[#This Row],[Unit Price]]*Table13[[#This Row],[Quantity ordered]]</f>
        <v>878.04</v>
      </c>
      <c r="H1286" s="1">
        <v>0.1</v>
      </c>
      <c r="I1286" s="5">
        <v>0.1</v>
      </c>
      <c r="J12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6" s="6">
        <f>Table13[[#This Row],[Total Price(Before Discount)]]*Table13[[#This Row],[Discount]]</f>
        <v>87.804000000000002</v>
      </c>
      <c r="L1286" s="6">
        <f>Table13[[#This Row],[Total Price(Before Discount)]]-Table13[[#This Row],[Discount Amount]]</f>
        <v>790.23599999999999</v>
      </c>
      <c r="M1286" s="6" t="str">
        <f>IF(Table13[[#This Row],[Total Price(After Discount)]]&gt;=5000, "High Order", "Low order")</f>
        <v>Low order</v>
      </c>
      <c r="N1286" s="2">
        <v>42007</v>
      </c>
      <c r="O1286" s="2" t="str">
        <f>TEXT(Table13[[#This Row],[Order Date]],"dddd")</f>
        <v>Saturday</v>
      </c>
      <c r="P1286" s="2" t="str">
        <f>TEXT(Table13[[#This Row],[Order Date]],"mmmm")</f>
        <v>January</v>
      </c>
      <c r="Q1286" s="2" t="str">
        <f>TEXT(Table13[[#This Row],[Order Date]],"yyyy")</f>
        <v>2015</v>
      </c>
      <c r="R1286" s="2" t="str">
        <f>TEXT(Table13[[#This Row],[Order Date]], "mmmm yyyy")</f>
        <v>January 2015</v>
      </c>
      <c r="S1286" s="2">
        <v>42008</v>
      </c>
      <c r="T1286" s="1" t="s">
        <v>21</v>
      </c>
      <c r="U1286" s="1">
        <f>Table13[[#This Row],[Ship Date]]-Table13[[#This Row],[Order Date]]</f>
        <v>1</v>
      </c>
      <c r="V1286" s="1" t="str">
        <f>IF(Table13[[#This Row],[Days to Ship]]&lt;=1, "Fast", IF(Table13[[#This Row],[Days to Ship]]&lt;=3, "Meduim", "High"))</f>
        <v>Fast</v>
      </c>
      <c r="W1286" s="1">
        <v>10011</v>
      </c>
      <c r="X1286" s="1" t="s">
        <v>22</v>
      </c>
      <c r="Y1286" s="1" t="s">
        <v>79</v>
      </c>
      <c r="Z1286" s="1" t="s">
        <v>62</v>
      </c>
      <c r="AA1286" s="1" t="s">
        <v>2244</v>
      </c>
      <c r="AB1286" s="1" t="s">
        <v>34</v>
      </c>
      <c r="AC1286" s="1" t="s">
        <v>123</v>
      </c>
      <c r="AD1286" s="1" t="s">
        <v>81</v>
      </c>
      <c r="AE1286" s="1" t="s">
        <v>108</v>
      </c>
      <c r="AF1286" s="1"/>
      <c r="AK1286" s="1"/>
    </row>
    <row r="1287" spans="1:37" x14ac:dyDescent="0.35">
      <c r="A1287" s="1">
        <v>2305</v>
      </c>
      <c r="B1287" s="1" t="str">
        <f>VLOOKUP(Table13[[#This Row],[Customer ID]],'Customer Lookup'!A:B,2,)</f>
        <v>Pat Kinney</v>
      </c>
      <c r="C1287" s="1">
        <v>89869</v>
      </c>
      <c r="D1287" s="1" t="str">
        <f>_xlfn.XLOOKUP(Table13[[#This Row],[Product Sub-Category]],'Product Lookup'!A:A,'Product Lookup'!B:B)</f>
        <v>Envelopes</v>
      </c>
      <c r="E1287" s="1">
        <v>12</v>
      </c>
      <c r="F1287" s="4">
        <v>90.48</v>
      </c>
      <c r="G1287" s="4">
        <f>Table13[[#This Row],[Unit Price]]*Table13[[#This Row],[Quantity ordered]]</f>
        <v>1085.76</v>
      </c>
      <c r="H1287" s="1">
        <v>0.05</v>
      </c>
      <c r="I1287" s="5">
        <v>0.05</v>
      </c>
      <c r="J12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7" s="6">
        <f>Table13[[#This Row],[Total Price(Before Discount)]]*Table13[[#This Row],[Discount]]</f>
        <v>54.288000000000004</v>
      </c>
      <c r="L1287" s="6">
        <f>Table13[[#This Row],[Total Price(Before Discount)]]-Table13[[#This Row],[Discount Amount]]</f>
        <v>1031.472</v>
      </c>
      <c r="M1287" s="6" t="str">
        <f>IF(Table13[[#This Row],[Total Price(After Discount)]]&gt;=5000, "High Order", "Low order")</f>
        <v>Low order</v>
      </c>
      <c r="N1287" s="2">
        <v>42176</v>
      </c>
      <c r="O1287" s="2" t="str">
        <f>TEXT(Table13[[#This Row],[Order Date]],"dddd")</f>
        <v>Sunday</v>
      </c>
      <c r="P1287" s="2" t="str">
        <f>TEXT(Table13[[#This Row],[Order Date]],"mmmm")</f>
        <v>June</v>
      </c>
      <c r="Q1287" s="2" t="str">
        <f>TEXT(Table13[[#This Row],[Order Date]],"yyyy")</f>
        <v>2015</v>
      </c>
      <c r="R1287" s="2" t="str">
        <f>TEXT(Table13[[#This Row],[Order Date]], "mmmm yyyy")</f>
        <v>June 2015</v>
      </c>
      <c r="S1287" s="2">
        <v>42179</v>
      </c>
      <c r="T1287" s="1" t="s">
        <v>21</v>
      </c>
      <c r="U1287" s="1">
        <f>Table13[[#This Row],[Ship Date]]-Table13[[#This Row],[Order Date]]</f>
        <v>3</v>
      </c>
      <c r="V1287" s="1" t="str">
        <f>IF(Table13[[#This Row],[Days to Ship]]&lt;=1, "Fast", IF(Table13[[#This Row],[Days to Ship]]&lt;=3, "Meduim", "High"))</f>
        <v>Meduim</v>
      </c>
      <c r="W1287" s="1">
        <v>57201</v>
      </c>
      <c r="X1287" s="1" t="s">
        <v>32</v>
      </c>
      <c r="Y1287" s="1" t="s">
        <v>286</v>
      </c>
      <c r="Z1287" s="1" t="s">
        <v>825</v>
      </c>
      <c r="AA1287" s="1" t="s">
        <v>2245</v>
      </c>
      <c r="AB1287" s="1" t="s">
        <v>58</v>
      </c>
      <c r="AC1287" s="1" t="s">
        <v>61</v>
      </c>
      <c r="AD1287" s="1" t="s">
        <v>51</v>
      </c>
      <c r="AE1287" s="1" t="s">
        <v>53</v>
      </c>
      <c r="AF1287" s="1"/>
      <c r="AK1287" s="1"/>
    </row>
    <row r="1288" spans="1:37" x14ac:dyDescent="0.35">
      <c r="A1288" s="1">
        <v>2308</v>
      </c>
      <c r="B1288" s="1" t="str">
        <f>VLOOKUP(Table13[[#This Row],[Customer ID]],'Customer Lookup'!A:B,2,)</f>
        <v>Laurence Cummings</v>
      </c>
      <c r="C1288" s="1">
        <v>90557</v>
      </c>
      <c r="D1288" s="1" t="str">
        <f>_xlfn.XLOOKUP(Table13[[#This Row],[Product Sub-Category]],'Product Lookup'!A:A,'Product Lookup'!B:B)</f>
        <v>Furnishings</v>
      </c>
      <c r="E1288" s="1">
        <v>2</v>
      </c>
      <c r="F1288" s="4">
        <v>9.48</v>
      </c>
      <c r="G1288" s="4">
        <f>Table13[[#This Row],[Unit Price]]*Table13[[#This Row],[Quantity ordered]]</f>
        <v>18.96</v>
      </c>
      <c r="H1288" s="1">
        <v>0.05</v>
      </c>
      <c r="I1288" s="5">
        <v>0.05</v>
      </c>
      <c r="J12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8" s="6">
        <f>Table13[[#This Row],[Total Price(Before Discount)]]*Table13[[#This Row],[Discount]]</f>
        <v>0.94800000000000006</v>
      </c>
      <c r="L1288" s="6">
        <f>Table13[[#This Row],[Total Price(Before Discount)]]-Table13[[#This Row],[Discount Amount]]</f>
        <v>18.012</v>
      </c>
      <c r="M1288" s="6" t="str">
        <f>IF(Table13[[#This Row],[Total Price(After Discount)]]&gt;=5000, "High Order", "Low order")</f>
        <v>Low order</v>
      </c>
      <c r="N1288" s="2">
        <v>42087</v>
      </c>
      <c r="O1288" s="2" t="str">
        <f>TEXT(Table13[[#This Row],[Order Date]],"dddd")</f>
        <v>Tuesday</v>
      </c>
      <c r="P1288" s="2" t="str">
        <f>TEXT(Table13[[#This Row],[Order Date]],"mmmm")</f>
        <v>March</v>
      </c>
      <c r="Q1288" s="2" t="str">
        <f>TEXT(Table13[[#This Row],[Order Date]],"yyyy")</f>
        <v>2015</v>
      </c>
      <c r="R1288" s="2" t="str">
        <f>TEXT(Table13[[#This Row],[Order Date]], "mmmm yyyy")</f>
        <v>March 2015</v>
      </c>
      <c r="S1288" s="2">
        <v>42089</v>
      </c>
      <c r="T1288" s="1" t="s">
        <v>98</v>
      </c>
      <c r="U1288" s="1">
        <f>Table13[[#This Row],[Ship Date]]-Table13[[#This Row],[Order Date]]</f>
        <v>2</v>
      </c>
      <c r="V1288" s="1" t="str">
        <f>IF(Table13[[#This Row],[Days to Ship]]&lt;=1, "Fast", IF(Table13[[#This Row],[Days to Ship]]&lt;=3, "Meduim", "High"))</f>
        <v>Meduim</v>
      </c>
      <c r="W1288" s="1">
        <v>33971</v>
      </c>
      <c r="X1288" s="1" t="s">
        <v>32</v>
      </c>
      <c r="Y1288" s="1" t="s">
        <v>826</v>
      </c>
      <c r="Z1288" s="1" t="s">
        <v>242</v>
      </c>
      <c r="AA1288" s="1" t="s">
        <v>2245</v>
      </c>
      <c r="AB1288" s="1" t="s">
        <v>34</v>
      </c>
      <c r="AC1288" s="1" t="s">
        <v>52</v>
      </c>
      <c r="AD1288" s="1" t="s">
        <v>51</v>
      </c>
      <c r="AE1288" s="1" t="s">
        <v>44</v>
      </c>
      <c r="AF1288" s="1"/>
      <c r="AK1288" s="1"/>
    </row>
    <row r="1289" spans="1:37" x14ac:dyDescent="0.35">
      <c r="A1289" s="1">
        <v>2308</v>
      </c>
      <c r="B1289" s="1" t="str">
        <f>VLOOKUP(Table13[[#This Row],[Customer ID]],'Customer Lookup'!A:B,2,)</f>
        <v>Laurence Cummings</v>
      </c>
      <c r="C1289" s="1">
        <v>90557</v>
      </c>
      <c r="D1289" s="1" t="str">
        <f>_xlfn.XLOOKUP(Table13[[#This Row],[Product Sub-Category]],'Product Lookup'!A:A,'Product Lookup'!B:B)</f>
        <v>Storage</v>
      </c>
      <c r="E1289" s="1">
        <v>8</v>
      </c>
      <c r="F1289" s="4">
        <v>193.17</v>
      </c>
      <c r="G1289" s="4">
        <f>Table13[[#This Row],[Unit Price]]*Table13[[#This Row],[Quantity ordered]]</f>
        <v>1545.36</v>
      </c>
      <c r="H1289" s="1">
        <v>0.1</v>
      </c>
      <c r="I1289" s="5">
        <v>0.1</v>
      </c>
      <c r="J12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9" s="6">
        <f>Table13[[#This Row],[Total Price(Before Discount)]]*Table13[[#This Row],[Discount]]</f>
        <v>154.536</v>
      </c>
      <c r="L1289" s="6">
        <f>Table13[[#This Row],[Total Price(Before Discount)]]-Table13[[#This Row],[Discount Amount]]</f>
        <v>1390.8239999999998</v>
      </c>
      <c r="M1289" s="6" t="str">
        <f>IF(Table13[[#This Row],[Total Price(After Discount)]]&gt;=5000, "High Order", "Low order")</f>
        <v>Low order</v>
      </c>
      <c r="N1289" s="2">
        <v>42087</v>
      </c>
      <c r="O1289" s="2" t="str">
        <f>TEXT(Table13[[#This Row],[Order Date]],"dddd")</f>
        <v>Tuesday</v>
      </c>
      <c r="P1289" s="2" t="str">
        <f>TEXT(Table13[[#This Row],[Order Date]],"mmmm")</f>
        <v>March</v>
      </c>
      <c r="Q1289" s="2" t="str">
        <f>TEXT(Table13[[#This Row],[Order Date]],"yyyy")</f>
        <v>2015</v>
      </c>
      <c r="R1289" s="2" t="str">
        <f>TEXT(Table13[[#This Row],[Order Date]], "mmmm yyyy")</f>
        <v>March 2015</v>
      </c>
      <c r="S1289" s="2">
        <v>42091</v>
      </c>
      <c r="T1289" s="1" t="s">
        <v>98</v>
      </c>
      <c r="U1289" s="1">
        <f>Table13[[#This Row],[Ship Date]]-Table13[[#This Row],[Order Date]]</f>
        <v>4</v>
      </c>
      <c r="V1289" s="1" t="str">
        <f>IF(Table13[[#This Row],[Days to Ship]]&lt;=1, "Fast", IF(Table13[[#This Row],[Days to Ship]]&lt;=3, "Meduim", "High"))</f>
        <v>High</v>
      </c>
      <c r="W1289" s="1">
        <v>33971</v>
      </c>
      <c r="X1289" s="1" t="s">
        <v>32</v>
      </c>
      <c r="Y1289" s="1" t="s">
        <v>826</v>
      </c>
      <c r="Z1289" s="1" t="s">
        <v>242</v>
      </c>
      <c r="AA1289" s="1" t="s">
        <v>1097</v>
      </c>
      <c r="AB1289" s="1" t="s">
        <v>58</v>
      </c>
      <c r="AC1289" s="1" t="s">
        <v>119</v>
      </c>
      <c r="AD1289" s="1" t="s">
        <v>51</v>
      </c>
      <c r="AE1289" s="1" t="s">
        <v>53</v>
      </c>
      <c r="AF1289" s="1"/>
      <c r="AK1289" s="1"/>
    </row>
    <row r="1290" spans="1:37" x14ac:dyDescent="0.35">
      <c r="A1290" s="1">
        <v>2323</v>
      </c>
      <c r="B1290" s="1" t="str">
        <f>VLOOKUP(Table13[[#This Row],[Customer ID]],'Customer Lookup'!A:B,2,)</f>
        <v>Emma Buckley</v>
      </c>
      <c r="C1290" s="1">
        <v>88721</v>
      </c>
      <c r="D1290" s="1" t="str">
        <f>_xlfn.XLOOKUP(Table13[[#This Row],[Product Sub-Category]],'Product Lookup'!A:A,'Product Lookup'!B:B)</f>
        <v>Appliances</v>
      </c>
      <c r="E1290" s="1">
        <v>5</v>
      </c>
      <c r="F1290" s="4">
        <v>68.81</v>
      </c>
      <c r="G1290" s="4">
        <f>Table13[[#This Row],[Unit Price]]*Table13[[#This Row],[Quantity ordered]]</f>
        <v>344.05</v>
      </c>
      <c r="H1290" s="1">
        <v>0.05</v>
      </c>
      <c r="I1290" s="5">
        <v>0.05</v>
      </c>
      <c r="J12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0" s="6">
        <f>Table13[[#This Row],[Total Price(Before Discount)]]*Table13[[#This Row],[Discount]]</f>
        <v>17.202500000000001</v>
      </c>
      <c r="L1290" s="6">
        <f>Table13[[#This Row],[Total Price(Before Discount)]]-Table13[[#This Row],[Discount Amount]]</f>
        <v>326.84750000000003</v>
      </c>
      <c r="M1290" s="6" t="str">
        <f>IF(Table13[[#This Row],[Total Price(After Discount)]]&gt;=5000, "High Order", "Low order")</f>
        <v>Low order</v>
      </c>
      <c r="N1290" s="2">
        <v>42079</v>
      </c>
      <c r="O1290" s="2" t="str">
        <f>TEXT(Table13[[#This Row],[Order Date]],"dddd")</f>
        <v>Monday</v>
      </c>
      <c r="P1290" s="2" t="str">
        <f>TEXT(Table13[[#This Row],[Order Date]],"mmmm")</f>
        <v>March</v>
      </c>
      <c r="Q1290" s="2" t="str">
        <f>TEXT(Table13[[#This Row],[Order Date]],"yyyy")</f>
        <v>2015</v>
      </c>
      <c r="R1290" s="2" t="str">
        <f>TEXT(Table13[[#This Row],[Order Date]], "mmmm yyyy")</f>
        <v>March 2015</v>
      </c>
      <c r="S1290" s="2">
        <v>42080</v>
      </c>
      <c r="T1290" s="1" t="s">
        <v>21</v>
      </c>
      <c r="U1290" s="1">
        <f>Table13[[#This Row],[Ship Date]]-Table13[[#This Row],[Order Date]]</f>
        <v>1</v>
      </c>
      <c r="V1290" s="1" t="str">
        <f>IF(Table13[[#This Row],[Days to Ship]]&lt;=1, "Fast", IF(Table13[[#This Row],[Days to Ship]]&lt;=3, "Meduim", "High"))</f>
        <v>Fast</v>
      </c>
      <c r="W1290" s="1">
        <v>92236</v>
      </c>
      <c r="X1290" s="1" t="s">
        <v>22</v>
      </c>
      <c r="Y1290" s="1" t="s">
        <v>827</v>
      </c>
      <c r="Z1290" s="1" t="s">
        <v>37</v>
      </c>
      <c r="AA1290" s="1" t="s">
        <v>1097</v>
      </c>
      <c r="AB1290" s="1" t="s">
        <v>58</v>
      </c>
      <c r="AC1290" s="1" t="s">
        <v>196</v>
      </c>
      <c r="AD1290" s="1" t="s">
        <v>51</v>
      </c>
      <c r="AE1290" s="1" t="s">
        <v>36</v>
      </c>
      <c r="AF1290" s="1"/>
      <c r="AK1290" s="1"/>
    </row>
    <row r="1291" spans="1:37" x14ac:dyDescent="0.35">
      <c r="A1291" s="1">
        <v>2323</v>
      </c>
      <c r="B1291" s="1" t="str">
        <f>VLOOKUP(Table13[[#This Row],[Customer ID]],'Customer Lookup'!A:B,2,)</f>
        <v>Emma Buckley</v>
      </c>
      <c r="C1291" s="1">
        <v>88721</v>
      </c>
      <c r="D1291" s="1" t="str">
        <f>_xlfn.XLOOKUP(Table13[[#This Row],[Product Sub-Category]],'Product Lookup'!A:A,'Product Lookup'!B:B)</f>
        <v>Pens</v>
      </c>
      <c r="E1291" s="1">
        <v>4</v>
      </c>
      <c r="F1291" s="4">
        <v>21.38</v>
      </c>
      <c r="G1291" s="4">
        <f>Table13[[#This Row],[Unit Price]]*Table13[[#This Row],[Quantity ordered]]</f>
        <v>85.52</v>
      </c>
      <c r="H1291" s="1">
        <v>0.05</v>
      </c>
      <c r="I1291" s="5">
        <v>0.05</v>
      </c>
      <c r="J12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1" s="6">
        <f>Table13[[#This Row],[Total Price(Before Discount)]]*Table13[[#This Row],[Discount]]</f>
        <v>4.2759999999999998</v>
      </c>
      <c r="L1291" s="6">
        <f>Table13[[#This Row],[Total Price(Before Discount)]]-Table13[[#This Row],[Discount Amount]]</f>
        <v>81.244</v>
      </c>
      <c r="M1291" s="6" t="str">
        <f>IF(Table13[[#This Row],[Total Price(After Discount)]]&gt;=5000, "High Order", "Low order")</f>
        <v>Low order</v>
      </c>
      <c r="N1291" s="2">
        <v>42079</v>
      </c>
      <c r="O1291" s="2" t="str">
        <f>TEXT(Table13[[#This Row],[Order Date]],"dddd")</f>
        <v>Monday</v>
      </c>
      <c r="P1291" s="2" t="str">
        <f>TEXT(Table13[[#This Row],[Order Date]],"mmmm")</f>
        <v>March</v>
      </c>
      <c r="Q1291" s="2" t="str">
        <f>TEXT(Table13[[#This Row],[Order Date]],"yyyy")</f>
        <v>2015</v>
      </c>
      <c r="R1291" s="2" t="str">
        <f>TEXT(Table13[[#This Row],[Order Date]], "mmmm yyyy")</f>
        <v>March 2015</v>
      </c>
      <c r="S1291" s="2">
        <v>42081</v>
      </c>
      <c r="T1291" s="1" t="s">
        <v>21</v>
      </c>
      <c r="U1291" s="1">
        <f>Table13[[#This Row],[Ship Date]]-Table13[[#This Row],[Order Date]]</f>
        <v>2</v>
      </c>
      <c r="V1291" s="1" t="str">
        <f>IF(Table13[[#This Row],[Days to Ship]]&lt;=1, "Fast", IF(Table13[[#This Row],[Days to Ship]]&lt;=3, "Meduim", "High"))</f>
        <v>Meduim</v>
      </c>
      <c r="W1291" s="1">
        <v>92236</v>
      </c>
      <c r="X1291" s="1" t="s">
        <v>32</v>
      </c>
      <c r="Y1291" s="1" t="s">
        <v>827</v>
      </c>
      <c r="Z1291" s="1" t="s">
        <v>37</v>
      </c>
      <c r="AA1291" s="1" t="s">
        <v>1097</v>
      </c>
      <c r="AB1291" s="1" t="s">
        <v>58</v>
      </c>
      <c r="AC1291" s="1" t="s">
        <v>25</v>
      </c>
      <c r="AD1291" s="1" t="s">
        <v>51</v>
      </c>
      <c r="AE1291" s="1" t="s">
        <v>44</v>
      </c>
      <c r="AF1291" s="1"/>
      <c r="AK1291" s="1"/>
    </row>
    <row r="1292" spans="1:37" x14ac:dyDescent="0.35">
      <c r="A1292" s="1">
        <v>2323</v>
      </c>
      <c r="B1292" s="1" t="str">
        <f>VLOOKUP(Table13[[#This Row],[Customer ID]],'Customer Lookup'!A:B,2,)</f>
        <v>Emma Buckley</v>
      </c>
      <c r="C1292" s="1">
        <v>88722</v>
      </c>
      <c r="D1292" s="1" t="str">
        <f>_xlfn.XLOOKUP(Table13[[#This Row],[Product Sub-Category]],'Product Lookup'!A:A,'Product Lookup'!B:B)</f>
        <v>Computer Peripherals</v>
      </c>
      <c r="E1292" s="1">
        <v>7</v>
      </c>
      <c r="F1292" s="4">
        <v>4.9800000000000004</v>
      </c>
      <c r="G1292" s="4">
        <f>Table13[[#This Row],[Unit Price]]*Table13[[#This Row],[Quantity ordered]]</f>
        <v>34.86</v>
      </c>
      <c r="H1292" s="1">
        <v>0.05</v>
      </c>
      <c r="I1292" s="5">
        <v>0.05</v>
      </c>
      <c r="J12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2" s="6">
        <f>Table13[[#This Row],[Total Price(Before Discount)]]*Table13[[#This Row],[Discount]]</f>
        <v>1.7430000000000001</v>
      </c>
      <c r="L1292" s="6">
        <f>Table13[[#This Row],[Total Price(Before Discount)]]-Table13[[#This Row],[Discount Amount]]</f>
        <v>33.116999999999997</v>
      </c>
      <c r="M1292" s="6" t="str">
        <f>IF(Table13[[#This Row],[Total Price(After Discount)]]&gt;=5000, "High Order", "Low order")</f>
        <v>Low order</v>
      </c>
      <c r="N1292" s="2">
        <v>42174</v>
      </c>
      <c r="O1292" s="2" t="str">
        <f>TEXT(Table13[[#This Row],[Order Date]],"dddd")</f>
        <v>Friday</v>
      </c>
      <c r="P1292" s="2" t="str">
        <f>TEXT(Table13[[#This Row],[Order Date]],"mmmm")</f>
        <v>June</v>
      </c>
      <c r="Q1292" s="2" t="str">
        <f>TEXT(Table13[[#This Row],[Order Date]],"yyyy")</f>
        <v>2015</v>
      </c>
      <c r="R1292" s="2" t="str">
        <f>TEXT(Table13[[#This Row],[Order Date]], "mmmm yyyy")</f>
        <v>June 2015</v>
      </c>
      <c r="S1292" s="2">
        <v>42174</v>
      </c>
      <c r="T1292" s="1" t="s">
        <v>31</v>
      </c>
      <c r="U1292" s="1">
        <f>Table13[[#This Row],[Ship Date]]-Table13[[#This Row],[Order Date]]</f>
        <v>0</v>
      </c>
      <c r="V1292" s="1" t="str">
        <f>IF(Table13[[#This Row],[Days to Ship]]&lt;=1, "Fast", IF(Table13[[#This Row],[Days to Ship]]&lt;=3, "Meduim", "High"))</f>
        <v>Fast</v>
      </c>
      <c r="W1292" s="1">
        <v>92236</v>
      </c>
      <c r="X1292" s="1" t="s">
        <v>22</v>
      </c>
      <c r="Y1292" s="1" t="s">
        <v>827</v>
      </c>
      <c r="Z1292" s="1" t="s">
        <v>37</v>
      </c>
      <c r="AA1292" s="1" t="s">
        <v>2244</v>
      </c>
      <c r="AB1292" s="1" t="s">
        <v>73</v>
      </c>
      <c r="AC1292" s="1" t="s">
        <v>144</v>
      </c>
      <c r="AD1292" s="1" t="s">
        <v>51</v>
      </c>
      <c r="AE1292" s="1" t="s">
        <v>44</v>
      </c>
      <c r="AF1292" s="1"/>
      <c r="AK1292" s="1"/>
    </row>
    <row r="1293" spans="1:37" x14ac:dyDescent="0.35">
      <c r="A1293" s="1">
        <v>2330</v>
      </c>
      <c r="B1293" s="1" t="str">
        <f>VLOOKUP(Table13[[#This Row],[Customer ID]],'Customer Lookup'!A:B,2,)</f>
        <v>Kara Foster</v>
      </c>
      <c r="C1293" s="1">
        <v>90964</v>
      </c>
      <c r="D1293" s="1" t="str">
        <f>_xlfn.XLOOKUP(Table13[[#This Row],[Product Sub-Category]],'Product Lookup'!A:A,'Product Lookup'!B:B)</f>
        <v>Binders</v>
      </c>
      <c r="E1293" s="1">
        <v>5</v>
      </c>
      <c r="F1293" s="4">
        <v>28.53</v>
      </c>
      <c r="G1293" s="4">
        <f>Table13[[#This Row],[Unit Price]]*Table13[[#This Row],[Quantity ordered]]</f>
        <v>142.65</v>
      </c>
      <c r="H1293" s="1">
        <v>0.05</v>
      </c>
      <c r="I1293" s="5">
        <v>0.05</v>
      </c>
      <c r="J12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3" s="6">
        <f>Table13[[#This Row],[Total Price(Before Discount)]]*Table13[[#This Row],[Discount]]</f>
        <v>7.1325000000000003</v>
      </c>
      <c r="L1293" s="6">
        <f>Table13[[#This Row],[Total Price(Before Discount)]]-Table13[[#This Row],[Discount Amount]]</f>
        <v>135.51750000000001</v>
      </c>
      <c r="M1293" s="6" t="str">
        <f>IF(Table13[[#This Row],[Total Price(After Discount)]]&gt;=5000, "High Order", "Low order")</f>
        <v>Low order</v>
      </c>
      <c r="N1293" s="2">
        <v>42087</v>
      </c>
      <c r="O1293" s="2" t="str">
        <f>TEXT(Table13[[#This Row],[Order Date]],"dddd")</f>
        <v>Tuesday</v>
      </c>
      <c r="P1293" s="2" t="str">
        <f>TEXT(Table13[[#This Row],[Order Date]],"mmmm")</f>
        <v>March</v>
      </c>
      <c r="Q1293" s="2" t="str">
        <f>TEXT(Table13[[#This Row],[Order Date]],"yyyy")</f>
        <v>2015</v>
      </c>
      <c r="R1293" s="2" t="str">
        <f>TEXT(Table13[[#This Row],[Order Date]], "mmmm yyyy")</f>
        <v>March 2015</v>
      </c>
      <c r="S1293" s="2">
        <v>42090</v>
      </c>
      <c r="T1293" s="1" t="s">
        <v>50</v>
      </c>
      <c r="U1293" s="1">
        <f>Table13[[#This Row],[Ship Date]]-Table13[[#This Row],[Order Date]]</f>
        <v>3</v>
      </c>
      <c r="V1293" s="1" t="str">
        <f>IF(Table13[[#This Row],[Days to Ship]]&lt;=1, "Fast", IF(Table13[[#This Row],[Days to Ship]]&lt;=3, "Meduim", "High"))</f>
        <v>Meduim</v>
      </c>
      <c r="W1293" s="1">
        <v>52302</v>
      </c>
      <c r="X1293" s="1" t="s">
        <v>32</v>
      </c>
      <c r="Y1293" s="1" t="s">
        <v>828</v>
      </c>
      <c r="Z1293" s="1" t="s">
        <v>228</v>
      </c>
      <c r="AA1293" s="1" t="s">
        <v>2244</v>
      </c>
      <c r="AB1293" s="1" t="s">
        <v>58</v>
      </c>
      <c r="AC1293" s="1" t="s">
        <v>2236</v>
      </c>
      <c r="AD1293" s="1" t="s">
        <v>42</v>
      </c>
      <c r="AE1293" s="1" t="s">
        <v>53</v>
      </c>
      <c r="AF1293" s="1"/>
      <c r="AK1293" s="1"/>
    </row>
    <row r="1294" spans="1:37" x14ac:dyDescent="0.35">
      <c r="A1294" s="1">
        <v>2333</v>
      </c>
      <c r="B1294" s="1" t="str">
        <f>VLOOKUP(Table13[[#This Row],[Customer ID]],'Customer Lookup'!A:B,2,)</f>
        <v>Megan Woods</v>
      </c>
      <c r="C1294" s="1">
        <v>89611</v>
      </c>
      <c r="D1294" s="1" t="str">
        <f>_xlfn.XLOOKUP(Table13[[#This Row],[Product Sub-Category]],'Product Lookup'!A:A,'Product Lookup'!B:B)</f>
        <v>Chairs</v>
      </c>
      <c r="E1294" s="1">
        <v>1</v>
      </c>
      <c r="F1294" s="4">
        <v>180.98</v>
      </c>
      <c r="G1294" s="4">
        <f>Table13[[#This Row],[Unit Price]]*Table13[[#This Row],[Quantity ordered]]</f>
        <v>180.98</v>
      </c>
      <c r="H1294" s="1">
        <v>0.1</v>
      </c>
      <c r="I1294" s="5">
        <v>0.1</v>
      </c>
      <c r="J12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94" s="6">
        <f>Table13[[#This Row],[Total Price(Before Discount)]]*Table13[[#This Row],[Discount]]</f>
        <v>18.097999999999999</v>
      </c>
      <c r="L1294" s="6">
        <f>Table13[[#This Row],[Total Price(Before Discount)]]-Table13[[#This Row],[Discount Amount]]</f>
        <v>162.88200000000001</v>
      </c>
      <c r="M1294" s="6" t="str">
        <f>IF(Table13[[#This Row],[Total Price(After Discount)]]&gt;=5000, "High Order", "Low order")</f>
        <v>Low order</v>
      </c>
      <c r="N1294" s="2">
        <v>42178</v>
      </c>
      <c r="O1294" s="2" t="str">
        <f>TEXT(Table13[[#This Row],[Order Date]],"dddd")</f>
        <v>Tuesday</v>
      </c>
      <c r="P1294" s="2" t="str">
        <f>TEXT(Table13[[#This Row],[Order Date]],"mmmm")</f>
        <v>June</v>
      </c>
      <c r="Q1294" s="2" t="str">
        <f>TEXT(Table13[[#This Row],[Order Date]],"yyyy")</f>
        <v>2015</v>
      </c>
      <c r="R1294" s="2" t="str">
        <f>TEXT(Table13[[#This Row],[Order Date]], "mmmm yyyy")</f>
        <v>June 2015</v>
      </c>
      <c r="S1294" s="2">
        <v>42179</v>
      </c>
      <c r="T1294" s="1" t="s">
        <v>21</v>
      </c>
      <c r="U1294" s="1">
        <f>Table13[[#This Row],[Ship Date]]-Table13[[#This Row],[Order Date]]</f>
        <v>1</v>
      </c>
      <c r="V1294" s="1" t="str">
        <f>IF(Table13[[#This Row],[Days to Ship]]&lt;=1, "Fast", IF(Table13[[#This Row],[Days to Ship]]&lt;=3, "Meduim", "High"))</f>
        <v>Fast</v>
      </c>
      <c r="W1294" s="1">
        <v>54302</v>
      </c>
      <c r="X1294" s="1" t="s">
        <v>22</v>
      </c>
      <c r="Y1294" s="1" t="s">
        <v>829</v>
      </c>
      <c r="Z1294" s="1" t="s">
        <v>718</v>
      </c>
      <c r="AA1294" s="1" t="s">
        <v>2244</v>
      </c>
      <c r="AB1294" s="1" t="s">
        <v>34</v>
      </c>
      <c r="AC1294" s="1" t="s">
        <v>35</v>
      </c>
      <c r="AD1294" s="1" t="s">
        <v>51</v>
      </c>
      <c r="AE1294" s="1" t="s">
        <v>36</v>
      </c>
      <c r="AF1294" s="1"/>
      <c r="AK1294" s="1"/>
    </row>
    <row r="1295" spans="1:37" x14ac:dyDescent="0.35">
      <c r="A1295" s="1">
        <v>2334</v>
      </c>
      <c r="B1295" s="1" t="str">
        <f>VLOOKUP(Table13[[#This Row],[Customer ID]],'Customer Lookup'!A:B,2,)</f>
        <v>Stephanie Hawkins</v>
      </c>
      <c r="C1295" s="1">
        <v>89608</v>
      </c>
      <c r="D1295" s="1" t="str">
        <f>_xlfn.XLOOKUP(Table13[[#This Row],[Product Sub-Category]],'Product Lookup'!A:A,'Product Lookup'!B:B)</f>
        <v>Furnishings</v>
      </c>
      <c r="E1295" s="1">
        <v>10</v>
      </c>
      <c r="F1295" s="4">
        <v>60.65</v>
      </c>
      <c r="G1295" s="4">
        <f>Table13[[#This Row],[Unit Price]]*Table13[[#This Row],[Quantity ordered]]</f>
        <v>606.5</v>
      </c>
      <c r="H1295" s="1">
        <v>0.05</v>
      </c>
      <c r="I1295" s="5">
        <v>0.05</v>
      </c>
      <c r="J12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5" s="6">
        <f>Table13[[#This Row],[Total Price(Before Discount)]]*Table13[[#This Row],[Discount]]</f>
        <v>30.325000000000003</v>
      </c>
      <c r="L1295" s="6">
        <f>Table13[[#This Row],[Total Price(Before Discount)]]-Table13[[#This Row],[Discount Amount]]</f>
        <v>576.17499999999995</v>
      </c>
      <c r="M1295" s="6" t="str">
        <f>IF(Table13[[#This Row],[Total Price(After Discount)]]&gt;=5000, "High Order", "Low order")</f>
        <v>Low order</v>
      </c>
      <c r="N1295" s="2">
        <v>42100</v>
      </c>
      <c r="O1295" s="2" t="str">
        <f>TEXT(Table13[[#This Row],[Order Date]],"dddd")</f>
        <v>Monday</v>
      </c>
      <c r="P1295" s="2" t="str">
        <f>TEXT(Table13[[#This Row],[Order Date]],"mmmm")</f>
        <v>April</v>
      </c>
      <c r="Q1295" s="2" t="str">
        <f>TEXT(Table13[[#This Row],[Order Date]],"yyyy")</f>
        <v>2015</v>
      </c>
      <c r="R1295" s="2" t="str">
        <f>TEXT(Table13[[#This Row],[Order Date]], "mmmm yyyy")</f>
        <v>April 2015</v>
      </c>
      <c r="S1295" s="2">
        <v>42102</v>
      </c>
      <c r="T1295" s="1" t="s">
        <v>98</v>
      </c>
      <c r="U1295" s="1">
        <f>Table13[[#This Row],[Ship Date]]-Table13[[#This Row],[Order Date]]</f>
        <v>2</v>
      </c>
      <c r="V1295" s="1" t="str">
        <f>IF(Table13[[#This Row],[Days to Ship]]&lt;=1, "Fast", IF(Table13[[#This Row],[Days to Ship]]&lt;=3, "Meduim", "High"))</f>
        <v>Meduim</v>
      </c>
      <c r="W1295" s="1">
        <v>53220</v>
      </c>
      <c r="X1295" s="1" t="s">
        <v>32</v>
      </c>
      <c r="Y1295" s="1" t="s">
        <v>830</v>
      </c>
      <c r="Z1295" s="1" t="s">
        <v>718</v>
      </c>
      <c r="AA1295" s="1" t="s">
        <v>2244</v>
      </c>
      <c r="AB1295" s="1" t="s">
        <v>34</v>
      </c>
      <c r="AC1295" s="1" t="s">
        <v>52</v>
      </c>
      <c r="AD1295" s="1" t="s">
        <v>104</v>
      </c>
      <c r="AE1295" s="1" t="s">
        <v>75</v>
      </c>
      <c r="AF1295" s="1"/>
      <c r="AK1295" s="1"/>
    </row>
    <row r="1296" spans="1:37" x14ac:dyDescent="0.35">
      <c r="A1296" s="1">
        <v>2334</v>
      </c>
      <c r="B1296" s="1" t="str">
        <f>VLOOKUP(Table13[[#This Row],[Customer ID]],'Customer Lookup'!A:B,2,)</f>
        <v>Stephanie Hawkins</v>
      </c>
      <c r="C1296" s="1">
        <v>89609</v>
      </c>
      <c r="D1296" s="1" t="str">
        <f>_xlfn.XLOOKUP(Table13[[#This Row],[Product Sub-Category]],'Product Lookup'!A:A,'Product Lookup'!B:B)</f>
        <v>Appliances</v>
      </c>
      <c r="E1296" s="1">
        <v>8</v>
      </c>
      <c r="F1296" s="4">
        <v>14.81</v>
      </c>
      <c r="G1296" s="4">
        <f>Table13[[#This Row],[Unit Price]]*Table13[[#This Row],[Quantity ordered]]</f>
        <v>118.48</v>
      </c>
      <c r="H1296" s="1">
        <v>0.05</v>
      </c>
      <c r="I1296" s="5">
        <v>0.05</v>
      </c>
      <c r="J12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6" s="6">
        <f>Table13[[#This Row],[Total Price(Before Discount)]]*Table13[[#This Row],[Discount]]</f>
        <v>5.9240000000000004</v>
      </c>
      <c r="L1296" s="6">
        <f>Table13[[#This Row],[Total Price(Before Discount)]]-Table13[[#This Row],[Discount Amount]]</f>
        <v>112.556</v>
      </c>
      <c r="M1296" s="6" t="str">
        <f>IF(Table13[[#This Row],[Total Price(After Discount)]]&gt;=5000, "High Order", "Low order")</f>
        <v>Low order</v>
      </c>
      <c r="N1296" s="2">
        <v>42103</v>
      </c>
      <c r="O1296" s="2" t="str">
        <f>TEXT(Table13[[#This Row],[Order Date]],"dddd")</f>
        <v>Thursday</v>
      </c>
      <c r="P1296" s="2" t="str">
        <f>TEXT(Table13[[#This Row],[Order Date]],"mmmm")</f>
        <v>April</v>
      </c>
      <c r="Q1296" s="2" t="str">
        <f>TEXT(Table13[[#This Row],[Order Date]],"yyyy")</f>
        <v>2015</v>
      </c>
      <c r="R1296" s="2" t="str">
        <f>TEXT(Table13[[#This Row],[Order Date]], "mmmm yyyy")</f>
        <v>April 2015</v>
      </c>
      <c r="S1296" s="2">
        <v>42105</v>
      </c>
      <c r="T1296" s="1" t="s">
        <v>31</v>
      </c>
      <c r="U1296" s="1">
        <f>Table13[[#This Row],[Ship Date]]-Table13[[#This Row],[Order Date]]</f>
        <v>2</v>
      </c>
      <c r="V1296" s="1" t="str">
        <f>IF(Table13[[#This Row],[Days to Ship]]&lt;=1, "Fast", IF(Table13[[#This Row],[Days to Ship]]&lt;=3, "Meduim", "High"))</f>
        <v>Meduim</v>
      </c>
      <c r="W1296" s="1">
        <v>53220</v>
      </c>
      <c r="X1296" s="1" t="s">
        <v>32</v>
      </c>
      <c r="Y1296" s="1" t="s">
        <v>830</v>
      </c>
      <c r="Z1296" s="1" t="s">
        <v>718</v>
      </c>
      <c r="AA1296" s="1" t="s">
        <v>2244</v>
      </c>
      <c r="AB1296" s="1" t="s">
        <v>58</v>
      </c>
      <c r="AC1296" s="1" t="s">
        <v>196</v>
      </c>
      <c r="AD1296" s="1" t="s">
        <v>51</v>
      </c>
      <c r="AE1296" s="1" t="s">
        <v>53</v>
      </c>
      <c r="AF1296" s="1"/>
      <c r="AK1296" s="1"/>
    </row>
    <row r="1297" spans="1:37" x14ac:dyDescent="0.35">
      <c r="A1297" s="1">
        <v>2334</v>
      </c>
      <c r="B1297" s="1" t="str">
        <f>VLOOKUP(Table13[[#This Row],[Customer ID]],'Customer Lookup'!A:B,2,)</f>
        <v>Stephanie Hawkins</v>
      </c>
      <c r="C1297" s="1">
        <v>89609</v>
      </c>
      <c r="D1297" s="1" t="str">
        <f>_xlfn.XLOOKUP(Table13[[#This Row],[Product Sub-Category]],'Product Lookup'!A:A,'Product Lookup'!B:B)</f>
        <v>Pens</v>
      </c>
      <c r="E1297" s="1">
        <v>7</v>
      </c>
      <c r="F1297" s="4">
        <v>2.78</v>
      </c>
      <c r="G1297" s="4">
        <f>Table13[[#This Row],[Unit Price]]*Table13[[#This Row],[Quantity ordered]]</f>
        <v>19.459999999999997</v>
      </c>
      <c r="H1297" s="1">
        <v>0.05</v>
      </c>
      <c r="I1297" s="5">
        <v>0.05</v>
      </c>
      <c r="J12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7" s="6">
        <f>Table13[[#This Row],[Total Price(Before Discount)]]*Table13[[#This Row],[Discount]]</f>
        <v>0.97299999999999986</v>
      </c>
      <c r="L1297" s="6">
        <f>Table13[[#This Row],[Total Price(Before Discount)]]-Table13[[#This Row],[Discount Amount]]</f>
        <v>18.486999999999998</v>
      </c>
      <c r="M1297" s="6" t="str">
        <f>IF(Table13[[#This Row],[Total Price(After Discount)]]&gt;=5000, "High Order", "Low order")</f>
        <v>Low order</v>
      </c>
      <c r="N1297" s="2">
        <v>42103</v>
      </c>
      <c r="O1297" s="2" t="str">
        <f>TEXT(Table13[[#This Row],[Order Date]],"dddd")</f>
        <v>Thursday</v>
      </c>
      <c r="P1297" s="2" t="str">
        <f>TEXT(Table13[[#This Row],[Order Date]],"mmmm")</f>
        <v>April</v>
      </c>
      <c r="Q1297" s="2" t="str">
        <f>TEXT(Table13[[#This Row],[Order Date]],"yyyy")</f>
        <v>2015</v>
      </c>
      <c r="R1297" s="2" t="str">
        <f>TEXT(Table13[[#This Row],[Order Date]], "mmmm yyyy")</f>
        <v>April 2015</v>
      </c>
      <c r="S1297" s="2">
        <v>42104</v>
      </c>
      <c r="T1297" s="1" t="s">
        <v>31</v>
      </c>
      <c r="U1297" s="1">
        <f>Table13[[#This Row],[Ship Date]]-Table13[[#This Row],[Order Date]]</f>
        <v>1</v>
      </c>
      <c r="V1297" s="1" t="str">
        <f>IF(Table13[[#This Row],[Days to Ship]]&lt;=1, "Fast", IF(Table13[[#This Row],[Days to Ship]]&lt;=3, "Meduim", "High"))</f>
        <v>Fast</v>
      </c>
      <c r="W1297" s="1">
        <v>53220</v>
      </c>
      <c r="X1297" s="1" t="s">
        <v>32</v>
      </c>
      <c r="Y1297" s="1" t="s">
        <v>830</v>
      </c>
      <c r="Z1297" s="1" t="s">
        <v>718</v>
      </c>
      <c r="AA1297" s="1" t="s">
        <v>2244</v>
      </c>
      <c r="AB1297" s="1" t="s">
        <v>58</v>
      </c>
      <c r="AC1297" s="1" t="s">
        <v>25</v>
      </c>
      <c r="AD1297" s="1" t="s">
        <v>51</v>
      </c>
      <c r="AE1297" s="1" t="s">
        <v>26</v>
      </c>
      <c r="AF1297" s="1"/>
      <c r="AK1297" s="1"/>
    </row>
    <row r="1298" spans="1:37" x14ac:dyDescent="0.35">
      <c r="A1298" s="1">
        <v>2334</v>
      </c>
      <c r="B1298" s="1" t="str">
        <f>VLOOKUP(Table13[[#This Row],[Customer ID]],'Customer Lookup'!A:B,2,)</f>
        <v>Stephanie Hawkins</v>
      </c>
      <c r="C1298" s="1">
        <v>89610</v>
      </c>
      <c r="D1298" s="1" t="str">
        <f>_xlfn.XLOOKUP(Table13[[#This Row],[Product Sub-Category]],'Product Lookup'!A:A,'Product Lookup'!B:B)</f>
        <v>Rubber Bands</v>
      </c>
      <c r="E1298" s="1">
        <v>12</v>
      </c>
      <c r="F1298" s="4">
        <v>3.74</v>
      </c>
      <c r="G1298" s="4">
        <f>Table13[[#This Row],[Unit Price]]*Table13[[#This Row],[Quantity ordered]]</f>
        <v>44.88</v>
      </c>
      <c r="H1298" s="1">
        <v>0.05</v>
      </c>
      <c r="I1298" s="5">
        <v>0.05</v>
      </c>
      <c r="J12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8" s="6">
        <f>Table13[[#This Row],[Total Price(Before Discount)]]*Table13[[#This Row],[Discount]]</f>
        <v>2.2440000000000002</v>
      </c>
      <c r="L1298" s="6">
        <f>Table13[[#This Row],[Total Price(Before Discount)]]-Table13[[#This Row],[Discount Amount]]</f>
        <v>42.636000000000003</v>
      </c>
      <c r="M1298" s="6" t="str">
        <f>IF(Table13[[#This Row],[Total Price(After Discount)]]&gt;=5000, "High Order", "Low order")</f>
        <v>Low order</v>
      </c>
      <c r="N1298" s="2">
        <v>42157</v>
      </c>
      <c r="O1298" s="2" t="str">
        <f>TEXT(Table13[[#This Row],[Order Date]],"dddd")</f>
        <v>Tuesday</v>
      </c>
      <c r="P1298" s="2" t="str">
        <f>TEXT(Table13[[#This Row],[Order Date]],"mmmm")</f>
        <v>June</v>
      </c>
      <c r="Q1298" s="2" t="str">
        <f>TEXT(Table13[[#This Row],[Order Date]],"yyyy")</f>
        <v>2015</v>
      </c>
      <c r="R1298" s="2" t="str">
        <f>TEXT(Table13[[#This Row],[Order Date]], "mmmm yyyy")</f>
        <v>June 2015</v>
      </c>
      <c r="S1298" s="2">
        <v>42164</v>
      </c>
      <c r="T1298" s="1" t="s">
        <v>98</v>
      </c>
      <c r="U1298" s="1">
        <f>Table13[[#This Row],[Ship Date]]-Table13[[#This Row],[Order Date]]</f>
        <v>7</v>
      </c>
      <c r="V1298" s="1" t="str">
        <f>IF(Table13[[#This Row],[Days to Ship]]&lt;=1, "Fast", IF(Table13[[#This Row],[Days to Ship]]&lt;=3, "Meduim", "High"))</f>
        <v>High</v>
      </c>
      <c r="W1298" s="1">
        <v>53220</v>
      </c>
      <c r="X1298" s="1" t="s">
        <v>32</v>
      </c>
      <c r="Y1298" s="1" t="s">
        <v>830</v>
      </c>
      <c r="Z1298" s="1" t="s">
        <v>718</v>
      </c>
      <c r="AA1298" s="1" t="s">
        <v>2243</v>
      </c>
      <c r="AB1298" s="1" t="s">
        <v>58</v>
      </c>
      <c r="AC1298" s="1" t="s">
        <v>60</v>
      </c>
      <c r="AD1298" s="1" t="s">
        <v>42</v>
      </c>
      <c r="AE1298" s="1" t="s">
        <v>26</v>
      </c>
      <c r="AF1298" s="1"/>
      <c r="AK1298" s="1"/>
    </row>
    <row r="1299" spans="1:37" x14ac:dyDescent="0.35">
      <c r="A1299" s="1">
        <v>2338</v>
      </c>
      <c r="B1299" s="1" t="str">
        <f>VLOOKUP(Table13[[#This Row],[Customer ID]],'Customer Lookup'!A:B,2,)</f>
        <v>Lynn Hines</v>
      </c>
      <c r="C1299" s="1">
        <v>91480</v>
      </c>
      <c r="D1299" s="1" t="str">
        <f>_xlfn.XLOOKUP(Table13[[#This Row],[Product Sub-Category]],'Product Lookup'!A:A,'Product Lookup'!B:B)</f>
        <v>Furnishings</v>
      </c>
      <c r="E1299" s="1">
        <v>4</v>
      </c>
      <c r="F1299" s="4">
        <v>2.08</v>
      </c>
      <c r="G1299" s="4">
        <f>Table13[[#This Row],[Unit Price]]*Table13[[#This Row],[Quantity ordered]]</f>
        <v>8.32</v>
      </c>
      <c r="H1299" s="1">
        <v>0.05</v>
      </c>
      <c r="I1299" s="5">
        <v>0.05</v>
      </c>
      <c r="J12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9" s="6">
        <f>Table13[[#This Row],[Total Price(Before Discount)]]*Table13[[#This Row],[Discount]]</f>
        <v>0.41600000000000004</v>
      </c>
      <c r="L1299" s="6">
        <f>Table13[[#This Row],[Total Price(Before Discount)]]-Table13[[#This Row],[Discount Amount]]</f>
        <v>7.9039999999999999</v>
      </c>
      <c r="M1299" s="6" t="str">
        <f>IF(Table13[[#This Row],[Total Price(After Discount)]]&gt;=5000, "High Order", "Low order")</f>
        <v>Low order</v>
      </c>
      <c r="N1299" s="2">
        <v>42017</v>
      </c>
      <c r="O1299" s="2" t="str">
        <f>TEXT(Table13[[#This Row],[Order Date]],"dddd")</f>
        <v>Tuesday</v>
      </c>
      <c r="P1299" s="2" t="str">
        <f>TEXT(Table13[[#This Row],[Order Date]],"mmmm")</f>
        <v>January</v>
      </c>
      <c r="Q1299" s="2" t="str">
        <f>TEXT(Table13[[#This Row],[Order Date]],"yyyy")</f>
        <v>2015</v>
      </c>
      <c r="R1299" s="2" t="str">
        <f>TEXT(Table13[[#This Row],[Order Date]], "mmmm yyyy")</f>
        <v>January 2015</v>
      </c>
      <c r="S1299" s="2">
        <v>42017</v>
      </c>
      <c r="T1299" s="1" t="s">
        <v>41</v>
      </c>
      <c r="U1299" s="1">
        <f>Table13[[#This Row],[Ship Date]]-Table13[[#This Row],[Order Date]]</f>
        <v>0</v>
      </c>
      <c r="V1299" s="1" t="str">
        <f>IF(Table13[[#This Row],[Days to Ship]]&lt;=1, "Fast", IF(Table13[[#This Row],[Days to Ship]]&lt;=3, "Meduim", "High"))</f>
        <v>Fast</v>
      </c>
      <c r="W1299" s="1">
        <v>20740</v>
      </c>
      <c r="X1299" s="1" t="s">
        <v>32</v>
      </c>
      <c r="Y1299" s="1" t="s">
        <v>794</v>
      </c>
      <c r="Z1299" s="1" t="s">
        <v>268</v>
      </c>
      <c r="AA1299" s="1" t="s">
        <v>2243</v>
      </c>
      <c r="AB1299" s="1" t="s">
        <v>34</v>
      </c>
      <c r="AC1299" s="1" t="s">
        <v>52</v>
      </c>
      <c r="AD1299" s="1" t="s">
        <v>42</v>
      </c>
      <c r="AE1299" s="1" t="s">
        <v>53</v>
      </c>
      <c r="AF1299" s="1"/>
      <c r="AK1299" s="1"/>
    </row>
    <row r="1300" spans="1:37" x14ac:dyDescent="0.35">
      <c r="A1300" s="1">
        <v>2338</v>
      </c>
      <c r="B1300" s="1" t="str">
        <f>VLOOKUP(Table13[[#This Row],[Customer ID]],'Customer Lookup'!A:B,2,)</f>
        <v>Lynn Hines</v>
      </c>
      <c r="C1300" s="1">
        <v>91481</v>
      </c>
      <c r="D1300" s="1" t="str">
        <f>_xlfn.XLOOKUP(Table13[[#This Row],[Product Sub-Category]],'Product Lookup'!A:A,'Product Lookup'!B:B)</f>
        <v>Binders</v>
      </c>
      <c r="E1300" s="1">
        <v>15</v>
      </c>
      <c r="F1300" s="4">
        <v>6.75</v>
      </c>
      <c r="G1300" s="4">
        <f>Table13[[#This Row],[Unit Price]]*Table13[[#This Row],[Quantity ordered]]</f>
        <v>101.25</v>
      </c>
      <c r="H1300" s="1">
        <v>0.05</v>
      </c>
      <c r="I1300" s="5">
        <v>0.05</v>
      </c>
      <c r="J13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0" s="6">
        <f>Table13[[#This Row],[Total Price(Before Discount)]]*Table13[[#This Row],[Discount]]</f>
        <v>5.0625</v>
      </c>
      <c r="L1300" s="6">
        <f>Table13[[#This Row],[Total Price(Before Discount)]]-Table13[[#This Row],[Discount Amount]]</f>
        <v>96.1875</v>
      </c>
      <c r="M1300" s="6" t="str">
        <f>IF(Table13[[#This Row],[Total Price(After Discount)]]&gt;=5000, "High Order", "Low order")</f>
        <v>Low order</v>
      </c>
      <c r="N1300" s="2">
        <v>42092</v>
      </c>
      <c r="O1300" s="2" t="str">
        <f>TEXT(Table13[[#This Row],[Order Date]],"dddd")</f>
        <v>Sunday</v>
      </c>
      <c r="P1300" s="2" t="str">
        <f>TEXT(Table13[[#This Row],[Order Date]],"mmmm")</f>
        <v>March</v>
      </c>
      <c r="Q1300" s="2" t="str">
        <f>TEXT(Table13[[#This Row],[Order Date]],"yyyy")</f>
        <v>2015</v>
      </c>
      <c r="R1300" s="2" t="str">
        <f>TEXT(Table13[[#This Row],[Order Date]], "mmmm yyyy")</f>
        <v>March 2015</v>
      </c>
      <c r="S1300" s="2">
        <v>42092</v>
      </c>
      <c r="T1300" s="1" t="s">
        <v>21</v>
      </c>
      <c r="U1300" s="1">
        <f>Table13[[#This Row],[Ship Date]]-Table13[[#This Row],[Order Date]]</f>
        <v>0</v>
      </c>
      <c r="V1300" s="1" t="str">
        <f>IF(Table13[[#This Row],[Days to Ship]]&lt;=1, "Fast", IF(Table13[[#This Row],[Days to Ship]]&lt;=3, "Meduim", "High"))</f>
        <v>Fast</v>
      </c>
      <c r="W1300" s="1">
        <v>20740</v>
      </c>
      <c r="X1300" s="1" t="s">
        <v>32</v>
      </c>
      <c r="Y1300" s="1" t="s">
        <v>794</v>
      </c>
      <c r="Z1300" s="1" t="s">
        <v>268</v>
      </c>
      <c r="AA1300" s="1" t="s">
        <v>2244</v>
      </c>
      <c r="AB1300" s="1" t="s">
        <v>58</v>
      </c>
      <c r="AC1300" s="1" t="s">
        <v>2236</v>
      </c>
      <c r="AD1300" s="1" t="s">
        <v>42</v>
      </c>
      <c r="AE1300" s="1" t="s">
        <v>53</v>
      </c>
      <c r="AF1300" s="1"/>
      <c r="AK1300" s="1"/>
    </row>
    <row r="1301" spans="1:37" x14ac:dyDescent="0.35">
      <c r="A1301" s="1">
        <v>2339</v>
      </c>
      <c r="B1301" s="1" t="str">
        <f>VLOOKUP(Table13[[#This Row],[Customer ID]],'Customer Lookup'!A:B,2,)</f>
        <v>Gordon Boswell</v>
      </c>
      <c r="C1301" s="1">
        <v>91482</v>
      </c>
      <c r="D1301" s="1" t="str">
        <f>_xlfn.XLOOKUP(Table13[[#This Row],[Product Sub-Category]],'Product Lookup'!A:A,'Product Lookup'!B:B)</f>
        <v>Envelopes</v>
      </c>
      <c r="E1301" s="1">
        <v>6</v>
      </c>
      <c r="F1301" s="4">
        <v>11.58</v>
      </c>
      <c r="G1301" s="4">
        <f>Table13[[#This Row],[Unit Price]]*Table13[[#This Row],[Quantity ordered]]</f>
        <v>69.48</v>
      </c>
      <c r="H1301" s="1">
        <v>0.05</v>
      </c>
      <c r="I1301" s="5">
        <v>0.05</v>
      </c>
      <c r="J13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1" s="6">
        <f>Table13[[#This Row],[Total Price(Before Discount)]]*Table13[[#This Row],[Discount]]</f>
        <v>3.4740000000000002</v>
      </c>
      <c r="L1301" s="6">
        <f>Table13[[#This Row],[Total Price(Before Discount)]]-Table13[[#This Row],[Discount Amount]]</f>
        <v>66.006</v>
      </c>
      <c r="M1301" s="6" t="str">
        <f>IF(Table13[[#This Row],[Total Price(After Discount)]]&gt;=5000, "High Order", "Low order")</f>
        <v>Low order</v>
      </c>
      <c r="N1301" s="2">
        <v>42149</v>
      </c>
      <c r="O1301" s="2" t="str">
        <f>TEXT(Table13[[#This Row],[Order Date]],"dddd")</f>
        <v>Monday</v>
      </c>
      <c r="P1301" s="2" t="str">
        <f>TEXT(Table13[[#This Row],[Order Date]],"mmmm")</f>
        <v>May</v>
      </c>
      <c r="Q1301" s="2" t="str">
        <f>TEXT(Table13[[#This Row],[Order Date]],"yyyy")</f>
        <v>2015</v>
      </c>
      <c r="R1301" s="2" t="str">
        <f>TEXT(Table13[[#This Row],[Order Date]], "mmmm yyyy")</f>
        <v>May 2015</v>
      </c>
      <c r="S1301" s="2">
        <v>42152</v>
      </c>
      <c r="T1301" s="1" t="s">
        <v>50</v>
      </c>
      <c r="U1301" s="1">
        <f>Table13[[#This Row],[Ship Date]]-Table13[[#This Row],[Order Date]]</f>
        <v>3</v>
      </c>
      <c r="V1301" s="1" t="str">
        <f>IF(Table13[[#This Row],[Days to Ship]]&lt;=1, "Fast", IF(Table13[[#This Row],[Days to Ship]]&lt;=3, "Meduim", "High"))</f>
        <v>Meduim</v>
      </c>
      <c r="W1301" s="1">
        <v>77015</v>
      </c>
      <c r="X1301" s="1" t="s">
        <v>32</v>
      </c>
      <c r="Y1301" s="1" t="s">
        <v>831</v>
      </c>
      <c r="Z1301" s="1" t="s">
        <v>112</v>
      </c>
      <c r="AA1301" s="1" t="s">
        <v>2245</v>
      </c>
      <c r="AB1301" s="1" t="s">
        <v>58</v>
      </c>
      <c r="AC1301" s="1" t="s">
        <v>61</v>
      </c>
      <c r="AD1301" s="1" t="s">
        <v>42</v>
      </c>
      <c r="AE1301" s="1" t="s">
        <v>53</v>
      </c>
      <c r="AF1301" s="1"/>
      <c r="AK1301" s="1"/>
    </row>
    <row r="1302" spans="1:37" x14ac:dyDescent="0.35">
      <c r="A1302" s="1">
        <v>2345</v>
      </c>
      <c r="B1302" s="1" t="str">
        <f>VLOOKUP(Table13[[#This Row],[Customer ID]],'Customer Lookup'!A:B,2,)</f>
        <v>Colleen Marsh</v>
      </c>
      <c r="C1302" s="1">
        <v>89504</v>
      </c>
      <c r="D1302" s="1" t="str">
        <f>_xlfn.XLOOKUP(Table13[[#This Row],[Product Sub-Category]],'Product Lookup'!A:A,'Product Lookup'!B:B)</f>
        <v>Chairs</v>
      </c>
      <c r="E1302" s="1">
        <v>9</v>
      </c>
      <c r="F1302" s="4">
        <v>200.98</v>
      </c>
      <c r="G1302" s="4">
        <f>Table13[[#This Row],[Unit Price]]*Table13[[#This Row],[Quantity ordered]]</f>
        <v>1808.82</v>
      </c>
      <c r="H1302" s="1">
        <v>0.1</v>
      </c>
      <c r="I1302" s="5">
        <v>0.1</v>
      </c>
      <c r="J13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2" s="6">
        <f>Table13[[#This Row],[Total Price(Before Discount)]]*Table13[[#This Row],[Discount]]</f>
        <v>180.88200000000001</v>
      </c>
      <c r="L1302" s="6">
        <f>Table13[[#This Row],[Total Price(Before Discount)]]-Table13[[#This Row],[Discount Amount]]</f>
        <v>1627.9379999999999</v>
      </c>
      <c r="M1302" s="6" t="str">
        <f>IF(Table13[[#This Row],[Total Price(After Discount)]]&gt;=5000, "High Order", "Low order")</f>
        <v>Low order</v>
      </c>
      <c r="N1302" s="2">
        <v>42077</v>
      </c>
      <c r="O1302" s="2" t="str">
        <f>TEXT(Table13[[#This Row],[Order Date]],"dddd")</f>
        <v>Saturday</v>
      </c>
      <c r="P1302" s="2" t="str">
        <f>TEXT(Table13[[#This Row],[Order Date]],"mmmm")</f>
        <v>March</v>
      </c>
      <c r="Q1302" s="2" t="str">
        <f>TEXT(Table13[[#This Row],[Order Date]],"yyyy")</f>
        <v>2015</v>
      </c>
      <c r="R1302" s="2" t="str">
        <f>TEXT(Table13[[#This Row],[Order Date]], "mmmm yyyy")</f>
        <v>March 2015</v>
      </c>
      <c r="S1302" s="2">
        <v>42078</v>
      </c>
      <c r="T1302" s="1" t="s">
        <v>50</v>
      </c>
      <c r="U1302" s="1">
        <f>Table13[[#This Row],[Ship Date]]-Table13[[#This Row],[Order Date]]</f>
        <v>1</v>
      </c>
      <c r="V1302" s="1" t="str">
        <f>IF(Table13[[#This Row],[Days to Ship]]&lt;=1, "Fast", IF(Table13[[#This Row],[Days to Ship]]&lt;=3, "Meduim", "High"))</f>
        <v>Fast</v>
      </c>
      <c r="W1302" s="1">
        <v>42003</v>
      </c>
      <c r="X1302" s="1" t="s">
        <v>22</v>
      </c>
      <c r="Y1302" s="1" t="s">
        <v>803</v>
      </c>
      <c r="Z1302" s="1" t="s">
        <v>347</v>
      </c>
      <c r="AA1302" s="1" t="s">
        <v>2245</v>
      </c>
      <c r="AB1302" s="1" t="s">
        <v>34</v>
      </c>
      <c r="AC1302" s="1" t="s">
        <v>35</v>
      </c>
      <c r="AD1302" s="1" t="s">
        <v>81</v>
      </c>
      <c r="AE1302" s="1" t="s">
        <v>36</v>
      </c>
      <c r="AF1302" s="1"/>
      <c r="AK1302" s="1"/>
    </row>
    <row r="1303" spans="1:37" x14ac:dyDescent="0.35">
      <c r="A1303" s="1">
        <v>2345</v>
      </c>
      <c r="B1303" s="1" t="str">
        <f>VLOOKUP(Table13[[#This Row],[Customer ID]],'Customer Lookup'!A:B,2,)</f>
        <v>Colleen Marsh</v>
      </c>
      <c r="C1303" s="1">
        <v>89504</v>
      </c>
      <c r="D1303" s="1" t="str">
        <f>_xlfn.XLOOKUP(Table13[[#This Row],[Product Sub-Category]],'Product Lookup'!A:A,'Product Lookup'!B:B)</f>
        <v>Tables</v>
      </c>
      <c r="E1303" s="1">
        <v>2</v>
      </c>
      <c r="F1303" s="4">
        <v>179.29</v>
      </c>
      <c r="G1303" s="4">
        <f>Table13[[#This Row],[Unit Price]]*Table13[[#This Row],[Quantity ordered]]</f>
        <v>358.58</v>
      </c>
      <c r="H1303" s="1">
        <v>0.1</v>
      </c>
      <c r="I1303" s="5">
        <v>0.1</v>
      </c>
      <c r="J13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3" s="6">
        <f>Table13[[#This Row],[Total Price(Before Discount)]]*Table13[[#This Row],[Discount]]</f>
        <v>35.857999999999997</v>
      </c>
      <c r="L1303" s="6">
        <f>Table13[[#This Row],[Total Price(Before Discount)]]-Table13[[#This Row],[Discount Amount]]</f>
        <v>322.72199999999998</v>
      </c>
      <c r="M1303" s="6" t="str">
        <f>IF(Table13[[#This Row],[Total Price(After Discount)]]&gt;=5000, "High Order", "Low order")</f>
        <v>Low order</v>
      </c>
      <c r="N1303" s="2">
        <v>42077</v>
      </c>
      <c r="O1303" s="2" t="str">
        <f>TEXT(Table13[[#This Row],[Order Date]],"dddd")</f>
        <v>Saturday</v>
      </c>
      <c r="P1303" s="2" t="str">
        <f>TEXT(Table13[[#This Row],[Order Date]],"mmmm")</f>
        <v>March</v>
      </c>
      <c r="Q1303" s="2" t="str">
        <f>TEXT(Table13[[#This Row],[Order Date]],"yyyy")</f>
        <v>2015</v>
      </c>
      <c r="R1303" s="2" t="str">
        <f>TEXT(Table13[[#This Row],[Order Date]], "mmmm yyyy")</f>
        <v>March 2015</v>
      </c>
      <c r="S1303" s="2">
        <v>42077</v>
      </c>
      <c r="T1303" s="1" t="s">
        <v>50</v>
      </c>
      <c r="U1303" s="1">
        <f>Table13[[#This Row],[Ship Date]]-Table13[[#This Row],[Order Date]]</f>
        <v>0</v>
      </c>
      <c r="V1303" s="1" t="str">
        <f>IF(Table13[[#This Row],[Days to Ship]]&lt;=1, "Fast", IF(Table13[[#This Row],[Days to Ship]]&lt;=3, "Meduim", "High"))</f>
        <v>Fast</v>
      </c>
      <c r="W1303" s="1">
        <v>42003</v>
      </c>
      <c r="X1303" s="1" t="s">
        <v>22</v>
      </c>
      <c r="Y1303" s="1" t="s">
        <v>803</v>
      </c>
      <c r="Z1303" s="1" t="s">
        <v>347</v>
      </c>
      <c r="AA1303" s="1" t="s">
        <v>2245</v>
      </c>
      <c r="AB1303" s="1" t="s">
        <v>34</v>
      </c>
      <c r="AC1303" s="1" t="s">
        <v>123</v>
      </c>
      <c r="AD1303" s="1" t="s">
        <v>81</v>
      </c>
      <c r="AE1303" s="1" t="s">
        <v>108</v>
      </c>
      <c r="AF1303" s="1"/>
      <c r="AK1303" s="1"/>
    </row>
    <row r="1304" spans="1:37" x14ac:dyDescent="0.35">
      <c r="A1304" s="1">
        <v>2346</v>
      </c>
      <c r="B1304" s="1" t="str">
        <f>VLOOKUP(Table13[[#This Row],[Customer ID]],'Customer Lookup'!A:B,2,)</f>
        <v>Sylvia Kumar</v>
      </c>
      <c r="C1304" s="1">
        <v>89503</v>
      </c>
      <c r="D1304" s="1" t="str">
        <f>_xlfn.XLOOKUP(Table13[[#This Row],[Product Sub-Category]],'Product Lookup'!A:A,'Product Lookup'!B:B)</f>
        <v>Office Machines</v>
      </c>
      <c r="E1304" s="1">
        <v>12</v>
      </c>
      <c r="F1304" s="4">
        <v>297.64</v>
      </c>
      <c r="G1304" s="4">
        <f>Table13[[#This Row],[Unit Price]]*Table13[[#This Row],[Quantity ordered]]</f>
        <v>3571.68</v>
      </c>
      <c r="H1304" s="1">
        <v>0.1</v>
      </c>
      <c r="I1304" s="5">
        <v>0.1</v>
      </c>
      <c r="J13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4" s="6">
        <f>Table13[[#This Row],[Total Price(Before Discount)]]*Table13[[#This Row],[Discount]]</f>
        <v>357.16800000000001</v>
      </c>
      <c r="L1304" s="6">
        <f>Table13[[#This Row],[Total Price(Before Discount)]]-Table13[[#This Row],[Discount Amount]]</f>
        <v>3214.5119999999997</v>
      </c>
      <c r="M1304" s="6" t="str">
        <f>IF(Table13[[#This Row],[Total Price(After Discount)]]&gt;=5000, "High Order", "Low order")</f>
        <v>Low order</v>
      </c>
      <c r="N1304" s="2">
        <v>42014</v>
      </c>
      <c r="O1304" s="2" t="str">
        <f>TEXT(Table13[[#This Row],[Order Date]],"dddd")</f>
        <v>Saturday</v>
      </c>
      <c r="P1304" s="2" t="str">
        <f>TEXT(Table13[[#This Row],[Order Date]],"mmmm")</f>
        <v>January</v>
      </c>
      <c r="Q1304" s="2" t="str">
        <f>TEXT(Table13[[#This Row],[Order Date]],"yyyy")</f>
        <v>2015</v>
      </c>
      <c r="R1304" s="2" t="str">
        <f>TEXT(Table13[[#This Row],[Order Date]], "mmmm yyyy")</f>
        <v>January 2015</v>
      </c>
      <c r="S1304" s="2">
        <v>42019</v>
      </c>
      <c r="T1304" s="1" t="s">
        <v>98</v>
      </c>
      <c r="U1304" s="1">
        <f>Table13[[#This Row],[Ship Date]]-Table13[[#This Row],[Order Date]]</f>
        <v>5</v>
      </c>
      <c r="V1304" s="1" t="str">
        <f>IF(Table13[[#This Row],[Days to Ship]]&lt;=1, "Fast", IF(Table13[[#This Row],[Days to Ship]]&lt;=3, "Meduim", "High"))</f>
        <v>High</v>
      </c>
      <c r="W1304" s="1">
        <v>40258</v>
      </c>
      <c r="X1304" s="1" t="s">
        <v>22</v>
      </c>
      <c r="Y1304" s="1" t="s">
        <v>832</v>
      </c>
      <c r="Z1304" s="1" t="s">
        <v>347</v>
      </c>
      <c r="AA1304" s="1" t="s">
        <v>2245</v>
      </c>
      <c r="AB1304" s="1" t="s">
        <v>73</v>
      </c>
      <c r="AC1304" s="1" t="s">
        <v>74</v>
      </c>
      <c r="AD1304" s="1" t="s">
        <v>81</v>
      </c>
      <c r="AE1304" s="1" t="s">
        <v>36</v>
      </c>
      <c r="AF1304" s="1"/>
      <c r="AK1304" s="1"/>
    </row>
    <row r="1305" spans="1:37" x14ac:dyDescent="0.35">
      <c r="A1305" s="1">
        <v>2346</v>
      </c>
      <c r="B1305" s="1" t="str">
        <f>VLOOKUP(Table13[[#This Row],[Customer ID]],'Customer Lookup'!A:B,2,)</f>
        <v>Sylvia Kumar</v>
      </c>
      <c r="C1305" s="1">
        <v>89505</v>
      </c>
      <c r="D1305" s="1" t="str">
        <f>_xlfn.XLOOKUP(Table13[[#This Row],[Product Sub-Category]],'Product Lookup'!A:A,'Product Lookup'!B:B)</f>
        <v>Tables</v>
      </c>
      <c r="E1305" s="1">
        <v>17</v>
      </c>
      <c r="F1305" s="4">
        <v>218.75</v>
      </c>
      <c r="G1305" s="4">
        <f>Table13[[#This Row],[Unit Price]]*Table13[[#This Row],[Quantity ordered]]</f>
        <v>3718.75</v>
      </c>
      <c r="H1305" s="1">
        <v>0.1</v>
      </c>
      <c r="I1305" s="5">
        <v>0.1</v>
      </c>
      <c r="J13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5" s="6">
        <f>Table13[[#This Row],[Total Price(Before Discount)]]*Table13[[#This Row],[Discount]]</f>
        <v>371.875</v>
      </c>
      <c r="L1305" s="6">
        <f>Table13[[#This Row],[Total Price(Before Discount)]]-Table13[[#This Row],[Discount Amount]]</f>
        <v>3346.875</v>
      </c>
      <c r="M1305" s="6" t="str">
        <f>IF(Table13[[#This Row],[Total Price(After Discount)]]&gt;=5000, "High Order", "Low order")</f>
        <v>Low order</v>
      </c>
      <c r="N1305" s="2">
        <v>42144</v>
      </c>
      <c r="O1305" s="2" t="str">
        <f>TEXT(Table13[[#This Row],[Order Date]],"dddd")</f>
        <v>Wednesday</v>
      </c>
      <c r="P1305" s="2" t="str">
        <f>TEXT(Table13[[#This Row],[Order Date]],"mmmm")</f>
        <v>May</v>
      </c>
      <c r="Q1305" s="2" t="str">
        <f>TEXT(Table13[[#This Row],[Order Date]],"yyyy")</f>
        <v>2015</v>
      </c>
      <c r="R1305" s="2" t="str">
        <f>TEXT(Table13[[#This Row],[Order Date]], "mmmm yyyy")</f>
        <v>May 2015</v>
      </c>
      <c r="S1305" s="2">
        <v>42145</v>
      </c>
      <c r="T1305" s="1" t="s">
        <v>21</v>
      </c>
      <c r="U1305" s="1">
        <f>Table13[[#This Row],[Ship Date]]-Table13[[#This Row],[Order Date]]</f>
        <v>1</v>
      </c>
      <c r="V1305" s="1" t="str">
        <f>IF(Table13[[#This Row],[Days to Ship]]&lt;=1, "Fast", IF(Table13[[#This Row],[Days to Ship]]&lt;=3, "Meduim", "High"))</f>
        <v>Fast</v>
      </c>
      <c r="W1305" s="1">
        <v>40258</v>
      </c>
      <c r="X1305" s="1" t="s">
        <v>22</v>
      </c>
      <c r="Y1305" s="1" t="s">
        <v>832</v>
      </c>
      <c r="Z1305" s="1" t="s">
        <v>347</v>
      </c>
      <c r="AA1305" s="1" t="s">
        <v>2243</v>
      </c>
      <c r="AB1305" s="1" t="s">
        <v>34</v>
      </c>
      <c r="AC1305" s="1" t="s">
        <v>123</v>
      </c>
      <c r="AD1305" s="1" t="s">
        <v>81</v>
      </c>
      <c r="AE1305" s="1" t="s">
        <v>108</v>
      </c>
      <c r="AF1305" s="1"/>
      <c r="AK1305" s="1"/>
    </row>
    <row r="1306" spans="1:37" x14ac:dyDescent="0.35">
      <c r="A1306" s="1">
        <v>2351</v>
      </c>
      <c r="B1306" s="1" t="str">
        <f>VLOOKUP(Table13[[#This Row],[Customer ID]],'Customer Lookup'!A:B,2,)</f>
        <v>Faye Silver</v>
      </c>
      <c r="C1306" s="1">
        <v>86163</v>
      </c>
      <c r="D1306" s="1" t="str">
        <f>_xlfn.XLOOKUP(Table13[[#This Row],[Product Sub-Category]],'Product Lookup'!A:A,'Product Lookup'!B:B)</f>
        <v>Paper</v>
      </c>
      <c r="E1306" s="1">
        <v>13</v>
      </c>
      <c r="F1306" s="4">
        <v>6.48</v>
      </c>
      <c r="G1306" s="4">
        <f>Table13[[#This Row],[Unit Price]]*Table13[[#This Row],[Quantity ordered]]</f>
        <v>84.240000000000009</v>
      </c>
      <c r="H1306" s="1">
        <v>0.05</v>
      </c>
      <c r="I1306" s="5">
        <v>0.05</v>
      </c>
      <c r="J13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6" s="6">
        <f>Table13[[#This Row],[Total Price(Before Discount)]]*Table13[[#This Row],[Discount]]</f>
        <v>4.2120000000000006</v>
      </c>
      <c r="L1306" s="6">
        <f>Table13[[#This Row],[Total Price(Before Discount)]]-Table13[[#This Row],[Discount Amount]]</f>
        <v>80.028000000000006</v>
      </c>
      <c r="M1306" s="6" t="str">
        <f>IF(Table13[[#This Row],[Total Price(After Discount)]]&gt;=5000, "High Order", "Low order")</f>
        <v>Low order</v>
      </c>
      <c r="N1306" s="2">
        <v>42093</v>
      </c>
      <c r="O1306" s="2" t="str">
        <f>TEXT(Table13[[#This Row],[Order Date]],"dddd")</f>
        <v>Monday</v>
      </c>
      <c r="P1306" s="2" t="str">
        <f>TEXT(Table13[[#This Row],[Order Date]],"mmmm")</f>
        <v>March</v>
      </c>
      <c r="Q1306" s="2" t="str">
        <f>TEXT(Table13[[#This Row],[Order Date]],"yyyy")</f>
        <v>2015</v>
      </c>
      <c r="R1306" s="2" t="str">
        <f>TEXT(Table13[[#This Row],[Order Date]], "mmmm yyyy")</f>
        <v>March 2015</v>
      </c>
      <c r="S1306" s="2">
        <v>42096</v>
      </c>
      <c r="T1306" s="1" t="s">
        <v>41</v>
      </c>
      <c r="U1306" s="1">
        <f>Table13[[#This Row],[Ship Date]]-Table13[[#This Row],[Order Date]]</f>
        <v>3</v>
      </c>
      <c r="V1306" s="1" t="str">
        <f>IF(Table13[[#This Row],[Days to Ship]]&lt;=1, "Fast", IF(Table13[[#This Row],[Days to Ship]]&lt;=3, "Meduim", "High"))</f>
        <v>Meduim</v>
      </c>
      <c r="W1306" s="1">
        <v>21114</v>
      </c>
      <c r="X1306" s="1" t="s">
        <v>32</v>
      </c>
      <c r="Y1306" s="1" t="s">
        <v>833</v>
      </c>
      <c r="Z1306" s="1" t="s">
        <v>268</v>
      </c>
      <c r="AA1306" s="1" t="s">
        <v>2243</v>
      </c>
      <c r="AB1306" s="1" t="s">
        <v>58</v>
      </c>
      <c r="AC1306" s="1" t="s">
        <v>83</v>
      </c>
      <c r="AD1306" s="1" t="s">
        <v>81</v>
      </c>
      <c r="AE1306" s="1" t="s">
        <v>53</v>
      </c>
      <c r="AF1306" s="1"/>
      <c r="AK1306" s="1"/>
    </row>
    <row r="1307" spans="1:37" x14ac:dyDescent="0.35">
      <c r="A1307" s="1">
        <v>2352</v>
      </c>
      <c r="B1307" s="1" t="str">
        <f>VLOOKUP(Table13[[#This Row],[Customer ID]],'Customer Lookup'!A:B,2,)</f>
        <v>Kerry Beach</v>
      </c>
      <c r="C1307" s="1">
        <v>86165</v>
      </c>
      <c r="D1307" s="1" t="str">
        <f>_xlfn.XLOOKUP(Table13[[#This Row],[Product Sub-Category]],'Product Lookup'!A:A,'Product Lookup'!B:B)</f>
        <v>Storage</v>
      </c>
      <c r="E1307" s="1">
        <v>18</v>
      </c>
      <c r="F1307" s="4">
        <v>59.76</v>
      </c>
      <c r="G1307" s="4">
        <f>Table13[[#This Row],[Unit Price]]*Table13[[#This Row],[Quantity ordered]]</f>
        <v>1075.68</v>
      </c>
      <c r="H1307" s="1">
        <v>0.05</v>
      </c>
      <c r="I1307" s="5">
        <v>0.05</v>
      </c>
      <c r="J13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7" s="6">
        <f>Table13[[#This Row],[Total Price(Before Discount)]]*Table13[[#This Row],[Discount]]</f>
        <v>53.784000000000006</v>
      </c>
      <c r="L1307" s="6">
        <f>Table13[[#This Row],[Total Price(Before Discount)]]-Table13[[#This Row],[Discount Amount]]</f>
        <v>1021.8960000000001</v>
      </c>
      <c r="M1307" s="6" t="str">
        <f>IF(Table13[[#This Row],[Total Price(After Discount)]]&gt;=5000, "High Order", "Low order")</f>
        <v>Low order</v>
      </c>
      <c r="N1307" s="2">
        <v>42175</v>
      </c>
      <c r="O1307" s="2" t="str">
        <f>TEXT(Table13[[#This Row],[Order Date]],"dddd")</f>
        <v>Saturday</v>
      </c>
      <c r="P1307" s="2" t="str">
        <f>TEXT(Table13[[#This Row],[Order Date]],"mmmm")</f>
        <v>June</v>
      </c>
      <c r="Q1307" s="2" t="str">
        <f>TEXT(Table13[[#This Row],[Order Date]],"yyyy")</f>
        <v>2015</v>
      </c>
      <c r="R1307" s="2" t="str">
        <f>TEXT(Table13[[#This Row],[Order Date]], "mmmm yyyy")</f>
        <v>June 2015</v>
      </c>
      <c r="S1307" s="2">
        <v>42178</v>
      </c>
      <c r="T1307" s="1" t="s">
        <v>41</v>
      </c>
      <c r="U1307" s="1">
        <f>Table13[[#This Row],[Ship Date]]-Table13[[#This Row],[Order Date]]</f>
        <v>3</v>
      </c>
      <c r="V1307" s="1" t="str">
        <f>IF(Table13[[#This Row],[Days to Ship]]&lt;=1, "Fast", IF(Table13[[#This Row],[Days to Ship]]&lt;=3, "Meduim", "High"))</f>
        <v>Meduim</v>
      </c>
      <c r="W1307" s="1">
        <v>21501</v>
      </c>
      <c r="X1307" s="1" t="s">
        <v>32</v>
      </c>
      <c r="Y1307" s="1" t="s">
        <v>834</v>
      </c>
      <c r="Z1307" s="1" t="s">
        <v>268</v>
      </c>
      <c r="AA1307" s="1" t="s">
        <v>2243</v>
      </c>
      <c r="AB1307" s="1" t="s">
        <v>58</v>
      </c>
      <c r="AC1307" s="1" t="s">
        <v>119</v>
      </c>
      <c r="AD1307" s="1" t="s">
        <v>104</v>
      </c>
      <c r="AE1307" s="1" t="s">
        <v>53</v>
      </c>
      <c r="AF1307" s="1"/>
      <c r="AK1307" s="1"/>
    </row>
    <row r="1308" spans="1:37" x14ac:dyDescent="0.35">
      <c r="A1308" s="1">
        <v>2352</v>
      </c>
      <c r="B1308" s="1" t="str">
        <f>VLOOKUP(Table13[[#This Row],[Customer ID]],'Customer Lookup'!A:B,2,)</f>
        <v>Kerry Beach</v>
      </c>
      <c r="C1308" s="1">
        <v>86165</v>
      </c>
      <c r="D1308" s="1" t="str">
        <f>_xlfn.XLOOKUP(Table13[[#This Row],[Product Sub-Category]],'Product Lookup'!A:A,'Product Lookup'!B:B)</f>
        <v>Telephones</v>
      </c>
      <c r="E1308" s="1">
        <v>4</v>
      </c>
      <c r="F1308" s="4">
        <v>195.99</v>
      </c>
      <c r="G1308" s="4">
        <f>Table13[[#This Row],[Unit Price]]*Table13[[#This Row],[Quantity ordered]]</f>
        <v>783.96</v>
      </c>
      <c r="H1308" s="1">
        <v>0.1</v>
      </c>
      <c r="I1308" s="5">
        <v>0.1</v>
      </c>
      <c r="J13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8" s="6">
        <f>Table13[[#This Row],[Total Price(Before Discount)]]*Table13[[#This Row],[Discount]]</f>
        <v>78.396000000000015</v>
      </c>
      <c r="L1308" s="6">
        <f>Table13[[#This Row],[Total Price(Before Discount)]]-Table13[[#This Row],[Discount Amount]]</f>
        <v>705.56400000000008</v>
      </c>
      <c r="M1308" s="6" t="str">
        <f>IF(Table13[[#This Row],[Total Price(After Discount)]]&gt;=5000, "High Order", "Low order")</f>
        <v>Low order</v>
      </c>
      <c r="N1308" s="2">
        <v>42175</v>
      </c>
      <c r="O1308" s="2" t="str">
        <f>TEXT(Table13[[#This Row],[Order Date]],"dddd")</f>
        <v>Saturday</v>
      </c>
      <c r="P1308" s="2" t="str">
        <f>TEXT(Table13[[#This Row],[Order Date]],"mmmm")</f>
        <v>June</v>
      </c>
      <c r="Q1308" s="2" t="str">
        <f>TEXT(Table13[[#This Row],[Order Date]],"yyyy")</f>
        <v>2015</v>
      </c>
      <c r="R1308" s="2" t="str">
        <f>TEXT(Table13[[#This Row],[Order Date]], "mmmm yyyy")</f>
        <v>June 2015</v>
      </c>
      <c r="S1308" s="2">
        <v>42178</v>
      </c>
      <c r="T1308" s="1" t="s">
        <v>41</v>
      </c>
      <c r="U1308" s="1">
        <f>Table13[[#This Row],[Ship Date]]-Table13[[#This Row],[Order Date]]</f>
        <v>3</v>
      </c>
      <c r="V1308" s="1" t="str">
        <f>IF(Table13[[#This Row],[Days to Ship]]&lt;=1, "Fast", IF(Table13[[#This Row],[Days to Ship]]&lt;=3, "Meduim", "High"))</f>
        <v>Meduim</v>
      </c>
      <c r="W1308" s="1">
        <v>21501</v>
      </c>
      <c r="X1308" s="1" t="s">
        <v>32</v>
      </c>
      <c r="Y1308" s="1" t="s">
        <v>834</v>
      </c>
      <c r="Z1308" s="1" t="s">
        <v>268</v>
      </c>
      <c r="AA1308" s="1" t="s">
        <v>2243</v>
      </c>
      <c r="AB1308" s="1" t="s">
        <v>73</v>
      </c>
      <c r="AC1308" s="1" t="s">
        <v>2234</v>
      </c>
      <c r="AD1308" s="1" t="s">
        <v>104</v>
      </c>
      <c r="AE1308" s="1" t="s">
        <v>53</v>
      </c>
      <c r="AF1308" s="1"/>
      <c r="AK1308" s="1"/>
    </row>
    <row r="1309" spans="1:37" x14ac:dyDescent="0.35">
      <c r="A1309" s="1">
        <v>2352</v>
      </c>
      <c r="B1309" s="1" t="str">
        <f>VLOOKUP(Table13[[#This Row],[Customer ID]],'Customer Lookup'!A:B,2,)</f>
        <v>Kerry Beach</v>
      </c>
      <c r="C1309" s="1">
        <v>86166</v>
      </c>
      <c r="D1309" s="1" t="str">
        <f>_xlfn.XLOOKUP(Table13[[#This Row],[Product Sub-Category]],'Product Lookup'!A:A,'Product Lookup'!B:B)</f>
        <v>Tables</v>
      </c>
      <c r="E1309" s="1">
        <v>19</v>
      </c>
      <c r="F1309" s="4">
        <v>71.37</v>
      </c>
      <c r="G1309" s="4">
        <f>Table13[[#This Row],[Unit Price]]*Table13[[#This Row],[Quantity ordered]]</f>
        <v>1356.0300000000002</v>
      </c>
      <c r="H1309" s="1">
        <v>0.05</v>
      </c>
      <c r="I1309" s="5">
        <v>0.05</v>
      </c>
      <c r="J13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9" s="6">
        <f>Table13[[#This Row],[Total Price(Before Discount)]]*Table13[[#This Row],[Discount]]</f>
        <v>67.801500000000019</v>
      </c>
      <c r="L1309" s="6">
        <f>Table13[[#This Row],[Total Price(Before Discount)]]-Table13[[#This Row],[Discount Amount]]</f>
        <v>1288.2285000000002</v>
      </c>
      <c r="M1309" s="6" t="str">
        <f>IF(Table13[[#This Row],[Total Price(After Discount)]]&gt;=5000, "High Order", "Low order")</f>
        <v>Low order</v>
      </c>
      <c r="N1309" s="2">
        <v>42178</v>
      </c>
      <c r="O1309" s="2" t="str">
        <f>TEXT(Table13[[#This Row],[Order Date]],"dddd")</f>
        <v>Tuesday</v>
      </c>
      <c r="P1309" s="2" t="str">
        <f>TEXT(Table13[[#This Row],[Order Date]],"mmmm")</f>
        <v>June</v>
      </c>
      <c r="Q1309" s="2" t="str">
        <f>TEXT(Table13[[#This Row],[Order Date]],"yyyy")</f>
        <v>2015</v>
      </c>
      <c r="R1309" s="2" t="str">
        <f>TEXT(Table13[[#This Row],[Order Date]], "mmmm yyyy")</f>
        <v>June 2015</v>
      </c>
      <c r="S1309" s="2">
        <v>42179</v>
      </c>
      <c r="T1309" s="1" t="s">
        <v>31</v>
      </c>
      <c r="U1309" s="1">
        <f>Table13[[#This Row],[Ship Date]]-Table13[[#This Row],[Order Date]]</f>
        <v>1</v>
      </c>
      <c r="V1309" s="1" t="str">
        <f>IF(Table13[[#This Row],[Days to Ship]]&lt;=1, "Fast", IF(Table13[[#This Row],[Days to Ship]]&lt;=3, "Meduim", "High"))</f>
        <v>Fast</v>
      </c>
      <c r="W1309" s="1">
        <v>21501</v>
      </c>
      <c r="X1309" s="1" t="s">
        <v>32</v>
      </c>
      <c r="Y1309" s="1" t="s">
        <v>834</v>
      </c>
      <c r="Z1309" s="1" t="s">
        <v>268</v>
      </c>
      <c r="AA1309" s="1" t="s">
        <v>2243</v>
      </c>
      <c r="AB1309" s="1" t="s">
        <v>34</v>
      </c>
      <c r="AC1309" s="1" t="s">
        <v>123</v>
      </c>
      <c r="AD1309" s="1" t="s">
        <v>42</v>
      </c>
      <c r="AE1309" s="1" t="s">
        <v>178</v>
      </c>
      <c r="AF1309" s="1"/>
      <c r="AK1309" s="1"/>
    </row>
    <row r="1310" spans="1:37" x14ac:dyDescent="0.35">
      <c r="A1310" s="1">
        <v>2353</v>
      </c>
      <c r="B1310" s="1" t="str">
        <f>VLOOKUP(Table13[[#This Row],[Customer ID]],'Customer Lookup'!A:B,2,)</f>
        <v>Patrick Lowry</v>
      </c>
      <c r="C1310" s="1">
        <v>86164</v>
      </c>
      <c r="D1310" s="1" t="str">
        <f>_xlfn.XLOOKUP(Table13[[#This Row],[Product Sub-Category]],'Product Lookup'!A:A,'Product Lookup'!B:B)</f>
        <v>Pens</v>
      </c>
      <c r="E1310" s="1">
        <v>22</v>
      </c>
      <c r="F1310" s="4">
        <v>5.98</v>
      </c>
      <c r="G1310" s="4">
        <f>Table13[[#This Row],[Unit Price]]*Table13[[#This Row],[Quantity ordered]]</f>
        <v>131.56</v>
      </c>
      <c r="H1310" s="1">
        <v>0.05</v>
      </c>
      <c r="I1310" s="5">
        <v>0.05</v>
      </c>
      <c r="J13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0" s="6">
        <f>Table13[[#This Row],[Total Price(Before Discount)]]*Table13[[#This Row],[Discount]]</f>
        <v>6.5780000000000003</v>
      </c>
      <c r="L1310" s="6">
        <f>Table13[[#This Row],[Total Price(Before Discount)]]-Table13[[#This Row],[Discount Amount]]</f>
        <v>124.982</v>
      </c>
      <c r="M1310" s="6" t="str">
        <f>IF(Table13[[#This Row],[Total Price(After Discount)]]&gt;=5000, "High Order", "Low order")</f>
        <v>Low order</v>
      </c>
      <c r="N1310" s="2">
        <v>42123</v>
      </c>
      <c r="O1310" s="2" t="str">
        <f>TEXT(Table13[[#This Row],[Order Date]],"dddd")</f>
        <v>Wednesday</v>
      </c>
      <c r="P1310" s="2" t="str">
        <f>TEXT(Table13[[#This Row],[Order Date]],"mmmm")</f>
        <v>April</v>
      </c>
      <c r="Q1310" s="2" t="str">
        <f>TEXT(Table13[[#This Row],[Order Date]],"yyyy")</f>
        <v>2015</v>
      </c>
      <c r="R1310" s="2" t="str">
        <f>TEXT(Table13[[#This Row],[Order Date]], "mmmm yyyy")</f>
        <v>April 2015</v>
      </c>
      <c r="S1310" s="2">
        <v>42124</v>
      </c>
      <c r="T1310" s="1" t="s">
        <v>41</v>
      </c>
      <c r="U1310" s="1">
        <f>Table13[[#This Row],[Ship Date]]-Table13[[#This Row],[Order Date]]</f>
        <v>1</v>
      </c>
      <c r="V1310" s="1" t="str">
        <f>IF(Table13[[#This Row],[Days to Ship]]&lt;=1, "Fast", IF(Table13[[#This Row],[Days to Ship]]&lt;=3, "Meduim", "High"))</f>
        <v>Fast</v>
      </c>
      <c r="W1310" s="1">
        <v>21040</v>
      </c>
      <c r="X1310" s="1" t="s">
        <v>32</v>
      </c>
      <c r="Y1310" s="1" t="s">
        <v>835</v>
      </c>
      <c r="Z1310" s="1" t="s">
        <v>268</v>
      </c>
      <c r="AA1310" s="1" t="s">
        <v>2243</v>
      </c>
      <c r="AB1310" s="1" t="s">
        <v>58</v>
      </c>
      <c r="AC1310" s="1" t="s">
        <v>25</v>
      </c>
      <c r="AD1310" s="1" t="s">
        <v>81</v>
      </c>
      <c r="AE1310" s="1" t="s">
        <v>26</v>
      </c>
      <c r="AF1310" s="1"/>
      <c r="AK1310" s="1"/>
    </row>
    <row r="1311" spans="1:37" x14ac:dyDescent="0.35">
      <c r="A1311" s="1">
        <v>2353</v>
      </c>
      <c r="B1311" s="1" t="str">
        <f>VLOOKUP(Table13[[#This Row],[Customer ID]],'Customer Lookup'!A:B,2,)</f>
        <v>Patrick Lowry</v>
      </c>
      <c r="C1311" s="1">
        <v>86164</v>
      </c>
      <c r="D1311" s="1" t="str">
        <f>_xlfn.XLOOKUP(Table13[[#This Row],[Product Sub-Category]],'Product Lookup'!A:A,'Product Lookup'!B:B)</f>
        <v>Telephones</v>
      </c>
      <c r="E1311" s="1">
        <v>2</v>
      </c>
      <c r="F1311" s="4">
        <v>20.99</v>
      </c>
      <c r="G1311" s="4">
        <f>Table13[[#This Row],[Unit Price]]*Table13[[#This Row],[Quantity ordered]]</f>
        <v>41.98</v>
      </c>
      <c r="H1311" s="1">
        <v>0.05</v>
      </c>
      <c r="I1311" s="5">
        <v>0.05</v>
      </c>
      <c r="J13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1" s="6">
        <f>Table13[[#This Row],[Total Price(Before Discount)]]*Table13[[#This Row],[Discount]]</f>
        <v>2.0989999999999998</v>
      </c>
      <c r="L1311" s="6">
        <f>Table13[[#This Row],[Total Price(Before Discount)]]-Table13[[#This Row],[Discount Amount]]</f>
        <v>39.881</v>
      </c>
      <c r="M1311" s="6" t="str">
        <f>IF(Table13[[#This Row],[Total Price(After Discount)]]&gt;=5000, "High Order", "Low order")</f>
        <v>Low order</v>
      </c>
      <c r="N1311" s="2">
        <v>42123</v>
      </c>
      <c r="O1311" s="2" t="str">
        <f>TEXT(Table13[[#This Row],[Order Date]],"dddd")</f>
        <v>Wednesday</v>
      </c>
      <c r="P1311" s="2" t="str">
        <f>TEXT(Table13[[#This Row],[Order Date]],"mmmm")</f>
        <v>April</v>
      </c>
      <c r="Q1311" s="2" t="str">
        <f>TEXT(Table13[[#This Row],[Order Date]],"yyyy")</f>
        <v>2015</v>
      </c>
      <c r="R1311" s="2" t="str">
        <f>TEXT(Table13[[#This Row],[Order Date]], "mmmm yyyy")</f>
        <v>April 2015</v>
      </c>
      <c r="S1311" s="2">
        <v>42124</v>
      </c>
      <c r="T1311" s="1" t="s">
        <v>41</v>
      </c>
      <c r="U1311" s="1">
        <f>Table13[[#This Row],[Ship Date]]-Table13[[#This Row],[Order Date]]</f>
        <v>1</v>
      </c>
      <c r="V1311" s="1" t="str">
        <f>IF(Table13[[#This Row],[Days to Ship]]&lt;=1, "Fast", IF(Table13[[#This Row],[Days to Ship]]&lt;=3, "Meduim", "High"))</f>
        <v>Fast</v>
      </c>
      <c r="W1311" s="1">
        <v>21040</v>
      </c>
      <c r="X1311" s="1" t="s">
        <v>32</v>
      </c>
      <c r="Y1311" s="1" t="s">
        <v>835</v>
      </c>
      <c r="Z1311" s="1" t="s">
        <v>268</v>
      </c>
      <c r="AA1311" s="1" t="s">
        <v>1097</v>
      </c>
      <c r="AB1311" s="1" t="s">
        <v>73</v>
      </c>
      <c r="AC1311" s="1" t="s">
        <v>2234</v>
      </c>
      <c r="AD1311" s="1" t="s">
        <v>81</v>
      </c>
      <c r="AE1311" s="1" t="s">
        <v>26</v>
      </c>
      <c r="AF1311" s="1"/>
      <c r="AK1311" s="1"/>
    </row>
    <row r="1312" spans="1:37" x14ac:dyDescent="0.35">
      <c r="A1312" s="1">
        <v>2355</v>
      </c>
      <c r="B1312" s="1" t="str">
        <f>VLOOKUP(Table13[[#This Row],[Customer ID]],'Customer Lookup'!A:B,2,)</f>
        <v>Clyde Burnett</v>
      </c>
      <c r="C1312" s="1">
        <v>91304</v>
      </c>
      <c r="D1312" s="1" t="str">
        <f>_xlfn.XLOOKUP(Table13[[#This Row],[Product Sub-Category]],'Product Lookup'!A:A,'Product Lookup'!B:B)</f>
        <v>Furnishings</v>
      </c>
      <c r="E1312" s="1">
        <v>9</v>
      </c>
      <c r="F1312" s="4">
        <v>78.69</v>
      </c>
      <c r="G1312" s="4">
        <f>Table13[[#This Row],[Unit Price]]*Table13[[#This Row],[Quantity ordered]]</f>
        <v>708.21</v>
      </c>
      <c r="H1312" s="1">
        <v>0.05</v>
      </c>
      <c r="I1312" s="5">
        <v>0.05</v>
      </c>
      <c r="J13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2" s="6">
        <f>Table13[[#This Row],[Total Price(Before Discount)]]*Table13[[#This Row],[Discount]]</f>
        <v>35.410500000000006</v>
      </c>
      <c r="L1312" s="6">
        <f>Table13[[#This Row],[Total Price(Before Discount)]]-Table13[[#This Row],[Discount Amount]]</f>
        <v>672.79950000000008</v>
      </c>
      <c r="M1312" s="6" t="str">
        <f>IF(Table13[[#This Row],[Total Price(After Discount)]]&gt;=5000, "High Order", "Low order")</f>
        <v>Low order</v>
      </c>
      <c r="N1312" s="2">
        <v>42050</v>
      </c>
      <c r="O1312" s="2" t="str">
        <f>TEXT(Table13[[#This Row],[Order Date]],"dddd")</f>
        <v>Sunday</v>
      </c>
      <c r="P1312" s="2" t="str">
        <f>TEXT(Table13[[#This Row],[Order Date]],"mmmm")</f>
        <v>February</v>
      </c>
      <c r="Q1312" s="2" t="str">
        <f>TEXT(Table13[[#This Row],[Order Date]],"yyyy")</f>
        <v>2015</v>
      </c>
      <c r="R1312" s="2" t="str">
        <f>TEXT(Table13[[#This Row],[Order Date]], "mmmm yyyy")</f>
        <v>February 2015</v>
      </c>
      <c r="S1312" s="2">
        <v>42051</v>
      </c>
      <c r="T1312" s="1" t="s">
        <v>31</v>
      </c>
      <c r="U1312" s="1">
        <f>Table13[[#This Row],[Ship Date]]-Table13[[#This Row],[Order Date]]</f>
        <v>1</v>
      </c>
      <c r="V1312" s="1" t="str">
        <f>IF(Table13[[#This Row],[Days to Ship]]&lt;=1, "Fast", IF(Table13[[#This Row],[Days to Ship]]&lt;=3, "Meduim", "High"))</f>
        <v>Fast</v>
      </c>
      <c r="W1312" s="1">
        <v>92236</v>
      </c>
      <c r="X1312" s="1" t="s">
        <v>32</v>
      </c>
      <c r="Y1312" s="1" t="s">
        <v>827</v>
      </c>
      <c r="Z1312" s="1" t="s">
        <v>37</v>
      </c>
      <c r="AA1312" s="1" t="s">
        <v>1097</v>
      </c>
      <c r="AB1312" s="1" t="s">
        <v>34</v>
      </c>
      <c r="AC1312" s="1" t="s">
        <v>52</v>
      </c>
      <c r="AD1312" s="1" t="s">
        <v>104</v>
      </c>
      <c r="AE1312" s="1" t="s">
        <v>53</v>
      </c>
      <c r="AF1312" s="1"/>
      <c r="AK1312" s="1"/>
    </row>
    <row r="1313" spans="1:37" x14ac:dyDescent="0.35">
      <c r="A1313" s="1">
        <v>2355</v>
      </c>
      <c r="B1313" s="1" t="str">
        <f>VLOOKUP(Table13[[#This Row],[Customer ID]],'Customer Lookup'!A:B,2,)</f>
        <v>Clyde Burnett</v>
      </c>
      <c r="C1313" s="1">
        <v>91306</v>
      </c>
      <c r="D1313" s="1" t="str">
        <f>_xlfn.XLOOKUP(Table13[[#This Row],[Product Sub-Category]],'Product Lookup'!A:A,'Product Lookup'!B:B)</f>
        <v>Tables</v>
      </c>
      <c r="E1313" s="1">
        <v>12</v>
      </c>
      <c r="F1313" s="4">
        <v>146.34</v>
      </c>
      <c r="G1313" s="4">
        <f>Table13[[#This Row],[Unit Price]]*Table13[[#This Row],[Quantity ordered]]</f>
        <v>1756.08</v>
      </c>
      <c r="H1313" s="1">
        <v>0.1</v>
      </c>
      <c r="I1313" s="5">
        <v>0.1</v>
      </c>
      <c r="J13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13" s="6">
        <f>Table13[[#This Row],[Total Price(Before Discount)]]*Table13[[#This Row],[Discount]]</f>
        <v>175.608</v>
      </c>
      <c r="L1313" s="6">
        <f>Table13[[#This Row],[Total Price(Before Discount)]]-Table13[[#This Row],[Discount Amount]]</f>
        <v>1580.472</v>
      </c>
      <c r="M1313" s="6" t="str">
        <f>IF(Table13[[#This Row],[Total Price(After Discount)]]&gt;=5000, "High Order", "Low order")</f>
        <v>Low order</v>
      </c>
      <c r="N1313" s="2">
        <v>42171</v>
      </c>
      <c r="O1313" s="2" t="str">
        <f>TEXT(Table13[[#This Row],[Order Date]],"dddd")</f>
        <v>Tuesday</v>
      </c>
      <c r="P1313" s="2" t="str">
        <f>TEXT(Table13[[#This Row],[Order Date]],"mmmm")</f>
        <v>June</v>
      </c>
      <c r="Q1313" s="2" t="str">
        <f>TEXT(Table13[[#This Row],[Order Date]],"yyyy")</f>
        <v>2015</v>
      </c>
      <c r="R1313" s="2" t="str">
        <f>TEXT(Table13[[#This Row],[Order Date]], "mmmm yyyy")</f>
        <v>June 2015</v>
      </c>
      <c r="S1313" s="2">
        <v>42173</v>
      </c>
      <c r="T1313" s="1" t="s">
        <v>50</v>
      </c>
      <c r="U1313" s="1">
        <f>Table13[[#This Row],[Ship Date]]-Table13[[#This Row],[Order Date]]</f>
        <v>2</v>
      </c>
      <c r="V1313" s="1" t="str">
        <f>IF(Table13[[#This Row],[Days to Ship]]&lt;=1, "Fast", IF(Table13[[#This Row],[Days to Ship]]&lt;=3, "Meduim", "High"))</f>
        <v>Meduim</v>
      </c>
      <c r="W1313" s="1">
        <v>92236</v>
      </c>
      <c r="X1313" s="1" t="s">
        <v>22</v>
      </c>
      <c r="Y1313" s="1" t="s">
        <v>827</v>
      </c>
      <c r="Z1313" s="1" t="s">
        <v>37</v>
      </c>
      <c r="AA1313" s="1" t="s">
        <v>1097</v>
      </c>
      <c r="AB1313" s="1" t="s">
        <v>34</v>
      </c>
      <c r="AC1313" s="1" t="s">
        <v>123</v>
      </c>
      <c r="AD1313" s="1" t="s">
        <v>104</v>
      </c>
      <c r="AE1313" s="1" t="s">
        <v>108</v>
      </c>
      <c r="AF1313" s="1"/>
      <c r="AK1313" s="1"/>
    </row>
    <row r="1314" spans="1:37" x14ac:dyDescent="0.35">
      <c r="A1314" s="1">
        <v>2356</v>
      </c>
      <c r="B1314" s="1" t="str">
        <f>VLOOKUP(Table13[[#This Row],[Customer ID]],'Customer Lookup'!A:B,2,)</f>
        <v>Emma Bloom</v>
      </c>
      <c r="C1314" s="1">
        <v>91305</v>
      </c>
      <c r="D1314" s="1" t="str">
        <f>_xlfn.XLOOKUP(Table13[[#This Row],[Product Sub-Category]],'Product Lookup'!A:A,'Product Lookup'!B:B)</f>
        <v>Furnishings</v>
      </c>
      <c r="E1314" s="1">
        <v>22</v>
      </c>
      <c r="F1314" s="4">
        <v>29.34</v>
      </c>
      <c r="G1314" s="4">
        <f>Table13[[#This Row],[Unit Price]]*Table13[[#This Row],[Quantity ordered]]</f>
        <v>645.48</v>
      </c>
      <c r="H1314" s="1">
        <v>0.05</v>
      </c>
      <c r="I1314" s="5">
        <v>0.05</v>
      </c>
      <c r="J13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4" s="6">
        <f>Table13[[#This Row],[Total Price(Before Discount)]]*Table13[[#This Row],[Discount]]</f>
        <v>32.274000000000001</v>
      </c>
      <c r="L1314" s="6">
        <f>Table13[[#This Row],[Total Price(Before Discount)]]-Table13[[#This Row],[Discount Amount]]</f>
        <v>613.20600000000002</v>
      </c>
      <c r="M1314" s="6" t="str">
        <f>IF(Table13[[#This Row],[Total Price(After Discount)]]&gt;=5000, "High Order", "Low order")</f>
        <v>Low order</v>
      </c>
      <c r="N1314" s="2">
        <v>42078</v>
      </c>
      <c r="O1314" s="2" t="str">
        <f>TEXT(Table13[[#This Row],[Order Date]],"dddd")</f>
        <v>Sunday</v>
      </c>
      <c r="P1314" s="2" t="str">
        <f>TEXT(Table13[[#This Row],[Order Date]],"mmmm")</f>
        <v>March</v>
      </c>
      <c r="Q1314" s="2" t="str">
        <f>TEXT(Table13[[#This Row],[Order Date]],"yyyy")</f>
        <v>2015</v>
      </c>
      <c r="R1314" s="2" t="str">
        <f>TEXT(Table13[[#This Row],[Order Date]], "mmmm yyyy")</f>
        <v>March 2015</v>
      </c>
      <c r="S1314" s="2">
        <v>42080</v>
      </c>
      <c r="T1314" s="1" t="s">
        <v>50</v>
      </c>
      <c r="U1314" s="1">
        <f>Table13[[#This Row],[Ship Date]]-Table13[[#This Row],[Order Date]]</f>
        <v>2</v>
      </c>
      <c r="V1314" s="1" t="str">
        <f>IF(Table13[[#This Row],[Days to Ship]]&lt;=1, "Fast", IF(Table13[[#This Row],[Days to Ship]]&lt;=3, "Meduim", "High"))</f>
        <v>Meduim</v>
      </c>
      <c r="W1314" s="1">
        <v>82901</v>
      </c>
      <c r="X1314" s="1" t="s">
        <v>32</v>
      </c>
      <c r="Y1314" s="1" t="s">
        <v>837</v>
      </c>
      <c r="Z1314" s="1" t="s">
        <v>836</v>
      </c>
      <c r="AA1314" s="1" t="s">
        <v>2245</v>
      </c>
      <c r="AB1314" s="1" t="s">
        <v>34</v>
      </c>
      <c r="AC1314" s="1" t="s">
        <v>52</v>
      </c>
      <c r="AD1314" s="1" t="s">
        <v>104</v>
      </c>
      <c r="AE1314" s="1" t="s">
        <v>53</v>
      </c>
      <c r="AF1314" s="1"/>
      <c r="AK1314" s="1"/>
    </row>
    <row r="1315" spans="1:37" x14ac:dyDescent="0.35">
      <c r="A1315" s="1">
        <v>2358</v>
      </c>
      <c r="B1315" s="1" t="str">
        <f>VLOOKUP(Table13[[#This Row],[Customer ID]],'Customer Lookup'!A:B,2,)</f>
        <v>Danielle Baird</v>
      </c>
      <c r="C1315" s="1">
        <v>88267</v>
      </c>
      <c r="D1315" s="1" t="str">
        <f>_xlfn.XLOOKUP(Table13[[#This Row],[Product Sub-Category]],'Product Lookup'!A:A,'Product Lookup'!B:B)</f>
        <v>Telephones</v>
      </c>
      <c r="E1315" s="1">
        <v>2</v>
      </c>
      <c r="F1315" s="4">
        <v>205.99</v>
      </c>
      <c r="G1315" s="4">
        <f>Table13[[#This Row],[Unit Price]]*Table13[[#This Row],[Quantity ordered]]</f>
        <v>411.98</v>
      </c>
      <c r="H1315" s="1">
        <v>0.1</v>
      </c>
      <c r="I1315" s="5">
        <v>0.1</v>
      </c>
      <c r="J13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15" s="6">
        <f>Table13[[#This Row],[Total Price(Before Discount)]]*Table13[[#This Row],[Discount]]</f>
        <v>41.198000000000008</v>
      </c>
      <c r="L1315" s="6">
        <f>Table13[[#This Row],[Total Price(Before Discount)]]-Table13[[#This Row],[Discount Amount]]</f>
        <v>370.78200000000004</v>
      </c>
      <c r="M1315" s="6" t="str">
        <f>IF(Table13[[#This Row],[Total Price(After Discount)]]&gt;=5000, "High Order", "Low order")</f>
        <v>Low order</v>
      </c>
      <c r="N1315" s="2">
        <v>42067</v>
      </c>
      <c r="O1315" s="2" t="str">
        <f>TEXT(Table13[[#This Row],[Order Date]],"dddd")</f>
        <v>Wednesday</v>
      </c>
      <c r="P1315" s="2" t="str">
        <f>TEXT(Table13[[#This Row],[Order Date]],"mmmm")</f>
        <v>March</v>
      </c>
      <c r="Q1315" s="2" t="str">
        <f>TEXT(Table13[[#This Row],[Order Date]],"yyyy")</f>
        <v>2015</v>
      </c>
      <c r="R1315" s="2" t="str">
        <f>TEXT(Table13[[#This Row],[Order Date]], "mmmm yyyy")</f>
        <v>March 2015</v>
      </c>
      <c r="S1315" s="2">
        <v>42071</v>
      </c>
      <c r="T1315" s="1" t="s">
        <v>98</v>
      </c>
      <c r="U1315" s="1">
        <f>Table13[[#This Row],[Ship Date]]-Table13[[#This Row],[Order Date]]</f>
        <v>4</v>
      </c>
      <c r="V1315" s="1" t="str">
        <f>IF(Table13[[#This Row],[Days to Ship]]&lt;=1, "Fast", IF(Table13[[#This Row],[Days to Ship]]&lt;=3, "Meduim", "High"))</f>
        <v>High</v>
      </c>
      <c r="W1315" s="1">
        <v>33311</v>
      </c>
      <c r="X1315" s="1" t="s">
        <v>32</v>
      </c>
      <c r="Y1315" s="1" t="s">
        <v>778</v>
      </c>
      <c r="Z1315" s="1" t="s">
        <v>242</v>
      </c>
      <c r="AA1315" s="1" t="s">
        <v>2245</v>
      </c>
      <c r="AB1315" s="1" t="s">
        <v>73</v>
      </c>
      <c r="AC1315" s="1" t="s">
        <v>2234</v>
      </c>
      <c r="AD1315" s="1" t="s">
        <v>81</v>
      </c>
      <c r="AE1315" s="1" t="s">
        <v>53</v>
      </c>
      <c r="AF1315" s="1"/>
      <c r="AK1315" s="1"/>
    </row>
    <row r="1316" spans="1:37" x14ac:dyDescent="0.35">
      <c r="A1316" s="1">
        <v>2358</v>
      </c>
      <c r="B1316" s="1" t="str">
        <f>VLOOKUP(Table13[[#This Row],[Customer ID]],'Customer Lookup'!A:B,2,)</f>
        <v>Danielle Baird</v>
      </c>
      <c r="C1316" s="1">
        <v>88268</v>
      </c>
      <c r="D1316" s="1" t="str">
        <f>_xlfn.XLOOKUP(Table13[[#This Row],[Product Sub-Category]],'Product Lookup'!A:A,'Product Lookup'!B:B)</f>
        <v>Scissors</v>
      </c>
      <c r="E1316" s="1">
        <v>19</v>
      </c>
      <c r="F1316" s="4">
        <v>2.08</v>
      </c>
      <c r="G1316" s="4">
        <f>Table13[[#This Row],[Unit Price]]*Table13[[#This Row],[Quantity ordered]]</f>
        <v>39.520000000000003</v>
      </c>
      <c r="H1316" s="1">
        <v>0.05</v>
      </c>
      <c r="I1316" s="5">
        <v>0.05</v>
      </c>
      <c r="J13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6" s="6">
        <f>Table13[[#This Row],[Total Price(Before Discount)]]*Table13[[#This Row],[Discount]]</f>
        <v>1.9760000000000002</v>
      </c>
      <c r="L1316" s="6">
        <f>Table13[[#This Row],[Total Price(Before Discount)]]-Table13[[#This Row],[Discount Amount]]</f>
        <v>37.544000000000004</v>
      </c>
      <c r="M1316" s="6" t="str">
        <f>IF(Table13[[#This Row],[Total Price(After Discount)]]&gt;=5000, "High Order", "Low order")</f>
        <v>Low order</v>
      </c>
      <c r="N1316" s="2">
        <v>42049</v>
      </c>
      <c r="O1316" s="2" t="str">
        <f>TEXT(Table13[[#This Row],[Order Date]],"dddd")</f>
        <v>Saturday</v>
      </c>
      <c r="P1316" s="2" t="str">
        <f>TEXT(Table13[[#This Row],[Order Date]],"mmmm")</f>
        <v>February</v>
      </c>
      <c r="Q1316" s="2" t="str">
        <f>TEXT(Table13[[#This Row],[Order Date]],"yyyy")</f>
        <v>2015</v>
      </c>
      <c r="R1316" s="2" t="str">
        <f>TEXT(Table13[[#This Row],[Order Date]], "mmmm yyyy")</f>
        <v>February 2015</v>
      </c>
      <c r="S1316" s="2">
        <v>42051</v>
      </c>
      <c r="T1316" s="1" t="s">
        <v>41</v>
      </c>
      <c r="U1316" s="1">
        <f>Table13[[#This Row],[Ship Date]]-Table13[[#This Row],[Order Date]]</f>
        <v>2</v>
      </c>
      <c r="V1316" s="1" t="str">
        <f>IF(Table13[[#This Row],[Days to Ship]]&lt;=1, "Fast", IF(Table13[[#This Row],[Days to Ship]]&lt;=3, "Meduim", "High"))</f>
        <v>Meduim</v>
      </c>
      <c r="W1316" s="1">
        <v>33311</v>
      </c>
      <c r="X1316" s="1" t="s">
        <v>32</v>
      </c>
      <c r="Y1316" s="1" t="s">
        <v>778</v>
      </c>
      <c r="Z1316" s="1" t="s">
        <v>242</v>
      </c>
      <c r="AA1316" s="1" t="s">
        <v>2245</v>
      </c>
      <c r="AB1316" s="1" t="s">
        <v>58</v>
      </c>
      <c r="AC1316" s="1" t="s">
        <v>2239</v>
      </c>
      <c r="AD1316" s="1" t="s">
        <v>42</v>
      </c>
      <c r="AE1316" s="1" t="s">
        <v>44</v>
      </c>
      <c r="AF1316" s="1"/>
      <c r="AK1316" s="1"/>
    </row>
    <row r="1317" spans="1:37" x14ac:dyDescent="0.35">
      <c r="A1317" s="1">
        <v>2359</v>
      </c>
      <c r="B1317" s="1" t="str">
        <f>VLOOKUP(Table13[[#This Row],[Customer ID]],'Customer Lookup'!A:B,2,)</f>
        <v>Annie Horne</v>
      </c>
      <c r="C1317" s="1">
        <v>88265</v>
      </c>
      <c r="D1317" s="1" t="str">
        <f>_xlfn.XLOOKUP(Table13[[#This Row],[Product Sub-Category]],'Product Lookup'!A:A,'Product Lookup'!B:B)</f>
        <v>Paper</v>
      </c>
      <c r="E1317" s="1">
        <v>7</v>
      </c>
      <c r="F1317" s="4">
        <v>7.28</v>
      </c>
      <c r="G1317" s="4">
        <f>Table13[[#This Row],[Unit Price]]*Table13[[#This Row],[Quantity ordered]]</f>
        <v>50.96</v>
      </c>
      <c r="H1317" s="1">
        <v>0.05</v>
      </c>
      <c r="I1317" s="5">
        <v>0.05</v>
      </c>
      <c r="J13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7" s="6">
        <f>Table13[[#This Row],[Total Price(Before Discount)]]*Table13[[#This Row],[Discount]]</f>
        <v>2.548</v>
      </c>
      <c r="L1317" s="6">
        <f>Table13[[#This Row],[Total Price(Before Discount)]]-Table13[[#This Row],[Discount Amount]]</f>
        <v>48.411999999999999</v>
      </c>
      <c r="M1317" s="6" t="str">
        <f>IF(Table13[[#This Row],[Total Price(After Discount)]]&gt;=5000, "High Order", "Low order")</f>
        <v>Low order</v>
      </c>
      <c r="N1317" s="2">
        <v>42040</v>
      </c>
      <c r="O1317" s="2" t="str">
        <f>TEXT(Table13[[#This Row],[Order Date]],"dddd")</f>
        <v>Thursday</v>
      </c>
      <c r="P1317" s="2" t="str">
        <f>TEXT(Table13[[#This Row],[Order Date]],"mmmm")</f>
        <v>February</v>
      </c>
      <c r="Q1317" s="2" t="str">
        <f>TEXT(Table13[[#This Row],[Order Date]],"yyyy")</f>
        <v>2015</v>
      </c>
      <c r="R1317" s="2" t="str">
        <f>TEXT(Table13[[#This Row],[Order Date]], "mmmm yyyy")</f>
        <v>February 2015</v>
      </c>
      <c r="S1317" s="2">
        <v>42040</v>
      </c>
      <c r="T1317" s="1" t="s">
        <v>41</v>
      </c>
      <c r="U1317" s="1">
        <f>Table13[[#This Row],[Ship Date]]-Table13[[#This Row],[Order Date]]</f>
        <v>0</v>
      </c>
      <c r="V1317" s="1" t="str">
        <f>IF(Table13[[#This Row],[Days to Ship]]&lt;=1, "Fast", IF(Table13[[#This Row],[Days to Ship]]&lt;=3, "Meduim", "High"))</f>
        <v>Fast</v>
      </c>
      <c r="W1317" s="1">
        <v>33917</v>
      </c>
      <c r="X1317" s="1" t="s">
        <v>32</v>
      </c>
      <c r="Y1317" s="1" t="s">
        <v>838</v>
      </c>
      <c r="Z1317" s="1" t="s">
        <v>242</v>
      </c>
      <c r="AA1317" s="1" t="s">
        <v>2245</v>
      </c>
      <c r="AB1317" s="1" t="s">
        <v>58</v>
      </c>
      <c r="AC1317" s="1" t="s">
        <v>83</v>
      </c>
      <c r="AD1317" s="1" t="s">
        <v>42</v>
      </c>
      <c r="AE1317" s="1" t="s">
        <v>26</v>
      </c>
      <c r="AF1317" s="1"/>
      <c r="AK1317" s="1"/>
    </row>
    <row r="1318" spans="1:37" x14ac:dyDescent="0.35">
      <c r="A1318" s="1">
        <v>2361</v>
      </c>
      <c r="B1318" s="1" t="str">
        <f>VLOOKUP(Table13[[#This Row],[Customer ID]],'Customer Lookup'!A:B,2,)</f>
        <v>Vincent Daniel</v>
      </c>
      <c r="C1318" s="1">
        <v>88266</v>
      </c>
      <c r="D1318" s="1" t="str">
        <f>_xlfn.XLOOKUP(Table13[[#This Row],[Product Sub-Category]],'Product Lookup'!A:A,'Product Lookup'!B:B)</f>
        <v>Computer Peripherals</v>
      </c>
      <c r="E1318" s="1">
        <v>1</v>
      </c>
      <c r="F1318" s="4">
        <v>8.33</v>
      </c>
      <c r="G1318" s="4">
        <f>Table13[[#This Row],[Unit Price]]*Table13[[#This Row],[Quantity ordered]]</f>
        <v>8.33</v>
      </c>
      <c r="H1318" s="1">
        <v>0.05</v>
      </c>
      <c r="I1318" s="5">
        <v>0.05</v>
      </c>
      <c r="J13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8" s="6">
        <f>Table13[[#This Row],[Total Price(Before Discount)]]*Table13[[#This Row],[Discount]]</f>
        <v>0.41650000000000004</v>
      </c>
      <c r="L1318" s="6">
        <f>Table13[[#This Row],[Total Price(Before Discount)]]-Table13[[#This Row],[Discount Amount]]</f>
        <v>7.9135</v>
      </c>
      <c r="M1318" s="6" t="str">
        <f>IF(Table13[[#This Row],[Total Price(After Discount)]]&gt;=5000, "High Order", "Low order")</f>
        <v>Low order</v>
      </c>
      <c r="N1318" s="2">
        <v>42060</v>
      </c>
      <c r="O1318" s="2" t="str">
        <f>TEXT(Table13[[#This Row],[Order Date]],"dddd")</f>
        <v>Wednesday</v>
      </c>
      <c r="P1318" s="2" t="str">
        <f>TEXT(Table13[[#This Row],[Order Date]],"mmmm")</f>
        <v>February</v>
      </c>
      <c r="Q1318" s="2" t="str">
        <f>TEXT(Table13[[#This Row],[Order Date]],"yyyy")</f>
        <v>2015</v>
      </c>
      <c r="R1318" s="2" t="str">
        <f>TEXT(Table13[[#This Row],[Order Date]], "mmmm yyyy")</f>
        <v>February 2015</v>
      </c>
      <c r="S1318" s="2">
        <v>42061</v>
      </c>
      <c r="T1318" s="1" t="s">
        <v>21</v>
      </c>
      <c r="U1318" s="1">
        <f>Table13[[#This Row],[Ship Date]]-Table13[[#This Row],[Order Date]]</f>
        <v>1</v>
      </c>
      <c r="V1318" s="1" t="str">
        <f>IF(Table13[[#This Row],[Days to Ship]]&lt;=1, "Fast", IF(Table13[[#This Row],[Days to Ship]]&lt;=3, "Meduim", "High"))</f>
        <v>Fast</v>
      </c>
      <c r="W1318" s="1">
        <v>32259</v>
      </c>
      <c r="X1318" s="1" t="s">
        <v>32</v>
      </c>
      <c r="Y1318" s="1" t="s">
        <v>839</v>
      </c>
      <c r="Z1318" s="1" t="s">
        <v>242</v>
      </c>
      <c r="AA1318" s="1" t="s">
        <v>2243</v>
      </c>
      <c r="AB1318" s="1" t="s">
        <v>73</v>
      </c>
      <c r="AC1318" s="1" t="s">
        <v>144</v>
      </c>
      <c r="AD1318" s="1" t="s">
        <v>81</v>
      </c>
      <c r="AE1318" s="1" t="s">
        <v>44</v>
      </c>
      <c r="AF1318" s="1"/>
      <c r="AK1318" s="1"/>
    </row>
    <row r="1319" spans="1:37" x14ac:dyDescent="0.35">
      <c r="A1319" s="1">
        <v>2363</v>
      </c>
      <c r="B1319" s="1" t="str">
        <f>VLOOKUP(Table13[[#This Row],[Customer ID]],'Customer Lookup'!A:B,2,)</f>
        <v>Jacob Murray</v>
      </c>
      <c r="C1319" s="1">
        <v>90040</v>
      </c>
      <c r="D1319" s="1" t="str">
        <f>_xlfn.XLOOKUP(Table13[[#This Row],[Product Sub-Category]],'Product Lookup'!A:A,'Product Lookup'!B:B)</f>
        <v>Furnishings</v>
      </c>
      <c r="E1319" s="1">
        <v>11</v>
      </c>
      <c r="F1319" s="4">
        <v>5.77</v>
      </c>
      <c r="G1319" s="4">
        <f>Table13[[#This Row],[Unit Price]]*Table13[[#This Row],[Quantity ordered]]</f>
        <v>63.47</v>
      </c>
      <c r="H1319" s="1">
        <v>0.05</v>
      </c>
      <c r="I1319" s="5">
        <v>0.05</v>
      </c>
      <c r="J13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9" s="6">
        <f>Table13[[#This Row],[Total Price(Before Discount)]]*Table13[[#This Row],[Discount]]</f>
        <v>3.1735000000000002</v>
      </c>
      <c r="L1319" s="6">
        <f>Table13[[#This Row],[Total Price(Before Discount)]]-Table13[[#This Row],[Discount Amount]]</f>
        <v>60.296500000000002</v>
      </c>
      <c r="M1319" s="6" t="str">
        <f>IF(Table13[[#This Row],[Total Price(After Discount)]]&gt;=5000, "High Order", "Low order")</f>
        <v>Low order</v>
      </c>
      <c r="N1319" s="2">
        <v>42105</v>
      </c>
      <c r="O1319" s="2" t="str">
        <f>TEXT(Table13[[#This Row],[Order Date]],"dddd")</f>
        <v>Saturday</v>
      </c>
      <c r="P1319" s="2" t="str">
        <f>TEXT(Table13[[#This Row],[Order Date]],"mmmm")</f>
        <v>April</v>
      </c>
      <c r="Q1319" s="2" t="str">
        <f>TEXT(Table13[[#This Row],[Order Date]],"yyyy")</f>
        <v>2015</v>
      </c>
      <c r="R1319" s="2" t="str">
        <f>TEXT(Table13[[#This Row],[Order Date]], "mmmm yyyy")</f>
        <v>April 2015</v>
      </c>
      <c r="S1319" s="2">
        <v>42107</v>
      </c>
      <c r="T1319" s="1" t="s">
        <v>21</v>
      </c>
      <c r="U1319" s="1">
        <f>Table13[[#This Row],[Ship Date]]-Table13[[#This Row],[Order Date]]</f>
        <v>2</v>
      </c>
      <c r="V1319" s="1" t="str">
        <f>IF(Table13[[#This Row],[Days to Ship]]&lt;=1, "Fast", IF(Table13[[#This Row],[Days to Ship]]&lt;=3, "Meduim", "High"))</f>
        <v>Meduim</v>
      </c>
      <c r="W1319" s="1">
        <v>44256</v>
      </c>
      <c r="X1319" s="1" t="s">
        <v>32</v>
      </c>
      <c r="Y1319" s="1" t="s">
        <v>798</v>
      </c>
      <c r="Z1319" s="1" t="s">
        <v>124</v>
      </c>
      <c r="AA1319" s="1" t="s">
        <v>2245</v>
      </c>
      <c r="AB1319" s="1" t="s">
        <v>34</v>
      </c>
      <c r="AC1319" s="1" t="s">
        <v>52</v>
      </c>
      <c r="AD1319" s="1" t="s">
        <v>42</v>
      </c>
      <c r="AE1319" s="1" t="s">
        <v>75</v>
      </c>
      <c r="AF1319" s="1"/>
      <c r="AK1319" s="1"/>
    </row>
    <row r="1320" spans="1:37" x14ac:dyDescent="0.35">
      <c r="A1320" s="1">
        <v>2369</v>
      </c>
      <c r="B1320" s="1" t="str">
        <f>VLOOKUP(Table13[[#This Row],[Customer ID]],'Customer Lookup'!A:B,2,)</f>
        <v>Mike G Hartman</v>
      </c>
      <c r="C1320" s="1">
        <v>90408</v>
      </c>
      <c r="D1320" s="1" t="str">
        <f>_xlfn.XLOOKUP(Table13[[#This Row],[Product Sub-Category]],'Product Lookup'!A:A,'Product Lookup'!B:B)</f>
        <v>Paper</v>
      </c>
      <c r="E1320" s="1">
        <v>13</v>
      </c>
      <c r="F1320" s="4">
        <v>5.98</v>
      </c>
      <c r="G1320" s="4">
        <f>Table13[[#This Row],[Unit Price]]*Table13[[#This Row],[Quantity ordered]]</f>
        <v>77.740000000000009</v>
      </c>
      <c r="H1320" s="1">
        <v>0.05</v>
      </c>
      <c r="I1320" s="5">
        <v>0.05</v>
      </c>
      <c r="J13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0" s="6">
        <f>Table13[[#This Row],[Total Price(Before Discount)]]*Table13[[#This Row],[Discount]]</f>
        <v>3.8870000000000005</v>
      </c>
      <c r="L1320" s="6">
        <f>Table13[[#This Row],[Total Price(Before Discount)]]-Table13[[#This Row],[Discount Amount]]</f>
        <v>73.853000000000009</v>
      </c>
      <c r="M1320" s="6" t="str">
        <f>IF(Table13[[#This Row],[Total Price(After Discount)]]&gt;=5000, "High Order", "Low order")</f>
        <v>Low order</v>
      </c>
      <c r="N1320" s="2">
        <v>42017</v>
      </c>
      <c r="O1320" s="2" t="str">
        <f>TEXT(Table13[[#This Row],[Order Date]],"dddd")</f>
        <v>Tuesday</v>
      </c>
      <c r="P1320" s="2" t="str">
        <f>TEXT(Table13[[#This Row],[Order Date]],"mmmm")</f>
        <v>January</v>
      </c>
      <c r="Q1320" s="2" t="str">
        <f>TEXT(Table13[[#This Row],[Order Date]],"yyyy")</f>
        <v>2015</v>
      </c>
      <c r="R1320" s="2" t="str">
        <f>TEXT(Table13[[#This Row],[Order Date]], "mmmm yyyy")</f>
        <v>January 2015</v>
      </c>
      <c r="S1320" s="2">
        <v>42019</v>
      </c>
      <c r="T1320" s="1" t="s">
        <v>98</v>
      </c>
      <c r="U1320" s="1">
        <f>Table13[[#This Row],[Ship Date]]-Table13[[#This Row],[Order Date]]</f>
        <v>2</v>
      </c>
      <c r="V1320" s="1" t="str">
        <f>IF(Table13[[#This Row],[Days to Ship]]&lt;=1, "Fast", IF(Table13[[#This Row],[Days to Ship]]&lt;=3, "Meduim", "High"))</f>
        <v>Meduim</v>
      </c>
      <c r="W1320" s="1">
        <v>33024</v>
      </c>
      <c r="X1320" s="1" t="s">
        <v>32</v>
      </c>
      <c r="Y1320" s="1" t="s">
        <v>840</v>
      </c>
      <c r="Z1320" s="1" t="s">
        <v>242</v>
      </c>
      <c r="AA1320" s="1" t="s">
        <v>2244</v>
      </c>
      <c r="AB1320" s="1" t="s">
        <v>58</v>
      </c>
      <c r="AC1320" s="1" t="s">
        <v>83</v>
      </c>
      <c r="AD1320" s="1" t="s">
        <v>104</v>
      </c>
      <c r="AE1320" s="1" t="s">
        <v>53</v>
      </c>
      <c r="AF1320" s="1"/>
      <c r="AK1320" s="1"/>
    </row>
    <row r="1321" spans="1:37" x14ac:dyDescent="0.35">
      <c r="A1321" s="1">
        <v>2372</v>
      </c>
      <c r="B1321" s="1" t="str">
        <f>VLOOKUP(Table13[[#This Row],[Customer ID]],'Customer Lookup'!A:B,2,)</f>
        <v>Marvin Parrott</v>
      </c>
      <c r="C1321" s="1">
        <v>90714</v>
      </c>
      <c r="D1321" s="1" t="str">
        <f>_xlfn.XLOOKUP(Table13[[#This Row],[Product Sub-Category]],'Product Lookup'!A:A,'Product Lookup'!B:B)</f>
        <v>Pens</v>
      </c>
      <c r="E1321" s="1">
        <v>4</v>
      </c>
      <c r="F1321" s="4">
        <v>1.76</v>
      </c>
      <c r="G1321" s="4">
        <f>Table13[[#This Row],[Unit Price]]*Table13[[#This Row],[Quantity ordered]]</f>
        <v>7.04</v>
      </c>
      <c r="H1321" s="1">
        <v>0.05</v>
      </c>
      <c r="I1321" s="5">
        <v>0.05</v>
      </c>
      <c r="J13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1" s="6">
        <f>Table13[[#This Row],[Total Price(Before Discount)]]*Table13[[#This Row],[Discount]]</f>
        <v>0.35200000000000004</v>
      </c>
      <c r="L1321" s="6">
        <f>Table13[[#This Row],[Total Price(Before Discount)]]-Table13[[#This Row],[Discount Amount]]</f>
        <v>6.6879999999999997</v>
      </c>
      <c r="M1321" s="6" t="str">
        <f>IF(Table13[[#This Row],[Total Price(After Discount)]]&gt;=5000, "High Order", "Low order")</f>
        <v>Low order</v>
      </c>
      <c r="N1321" s="2">
        <v>42078</v>
      </c>
      <c r="O1321" s="2" t="str">
        <f>TEXT(Table13[[#This Row],[Order Date]],"dddd")</f>
        <v>Sunday</v>
      </c>
      <c r="P1321" s="2" t="str">
        <f>TEXT(Table13[[#This Row],[Order Date]],"mmmm")</f>
        <v>March</v>
      </c>
      <c r="Q1321" s="2" t="str">
        <f>TEXT(Table13[[#This Row],[Order Date]],"yyyy")</f>
        <v>2015</v>
      </c>
      <c r="R1321" s="2" t="str">
        <f>TEXT(Table13[[#This Row],[Order Date]], "mmmm yyyy")</f>
        <v>March 2015</v>
      </c>
      <c r="S1321" s="2">
        <v>42079</v>
      </c>
      <c r="T1321" s="1" t="s">
        <v>50</v>
      </c>
      <c r="U1321" s="1">
        <f>Table13[[#This Row],[Ship Date]]-Table13[[#This Row],[Order Date]]</f>
        <v>1</v>
      </c>
      <c r="V1321" s="1" t="str">
        <f>IF(Table13[[#This Row],[Days to Ship]]&lt;=1, "Fast", IF(Table13[[#This Row],[Days to Ship]]&lt;=3, "Meduim", "High"))</f>
        <v>Fast</v>
      </c>
      <c r="W1321" s="1">
        <v>55803</v>
      </c>
      <c r="X1321" s="1" t="s">
        <v>32</v>
      </c>
      <c r="Y1321" s="1" t="s">
        <v>841</v>
      </c>
      <c r="Z1321" s="1" t="s">
        <v>55</v>
      </c>
      <c r="AA1321" s="1" t="s">
        <v>1097</v>
      </c>
      <c r="AB1321" s="1" t="s">
        <v>58</v>
      </c>
      <c r="AC1321" s="1" t="s">
        <v>25</v>
      </c>
      <c r="AD1321" s="1" t="s">
        <v>81</v>
      </c>
      <c r="AE1321" s="1" t="s">
        <v>26</v>
      </c>
      <c r="AF1321" s="1"/>
      <c r="AK1321" s="1"/>
    </row>
    <row r="1322" spans="1:37" x14ac:dyDescent="0.35">
      <c r="A1322" s="1">
        <v>2376</v>
      </c>
      <c r="B1322" s="1" t="str">
        <f>VLOOKUP(Table13[[#This Row],[Customer ID]],'Customer Lookup'!A:B,2,)</f>
        <v>Debra Batchelor</v>
      </c>
      <c r="C1322" s="1">
        <v>91321</v>
      </c>
      <c r="D1322" s="1" t="str">
        <f>_xlfn.XLOOKUP(Table13[[#This Row],[Product Sub-Category]],'Product Lookup'!A:A,'Product Lookup'!B:B)</f>
        <v>Pens</v>
      </c>
      <c r="E1322" s="1">
        <v>18</v>
      </c>
      <c r="F1322" s="4">
        <v>3.28</v>
      </c>
      <c r="G1322" s="4">
        <f>Table13[[#This Row],[Unit Price]]*Table13[[#This Row],[Quantity ordered]]</f>
        <v>59.04</v>
      </c>
      <c r="H1322" s="1">
        <v>0.05</v>
      </c>
      <c r="I1322" s="5">
        <v>0.05</v>
      </c>
      <c r="J13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2" s="6">
        <f>Table13[[#This Row],[Total Price(Before Discount)]]*Table13[[#This Row],[Discount]]</f>
        <v>2.952</v>
      </c>
      <c r="L1322" s="6">
        <f>Table13[[#This Row],[Total Price(Before Discount)]]-Table13[[#This Row],[Discount Amount]]</f>
        <v>56.088000000000001</v>
      </c>
      <c r="M1322" s="6" t="str">
        <f>IF(Table13[[#This Row],[Total Price(After Discount)]]&gt;=5000, "High Order", "Low order")</f>
        <v>Low order</v>
      </c>
      <c r="N1322" s="2">
        <v>42068</v>
      </c>
      <c r="O1322" s="2" t="str">
        <f>TEXT(Table13[[#This Row],[Order Date]],"dddd")</f>
        <v>Thursday</v>
      </c>
      <c r="P1322" s="2" t="str">
        <f>TEXT(Table13[[#This Row],[Order Date]],"mmmm")</f>
        <v>March</v>
      </c>
      <c r="Q1322" s="2" t="str">
        <f>TEXT(Table13[[#This Row],[Order Date]],"yyyy")</f>
        <v>2015</v>
      </c>
      <c r="R1322" s="2" t="str">
        <f>TEXT(Table13[[#This Row],[Order Date]], "mmmm yyyy")</f>
        <v>March 2015</v>
      </c>
      <c r="S1322" s="2">
        <v>42069</v>
      </c>
      <c r="T1322" s="1" t="s">
        <v>21</v>
      </c>
      <c r="U1322" s="1">
        <f>Table13[[#This Row],[Ship Date]]-Table13[[#This Row],[Order Date]]</f>
        <v>1</v>
      </c>
      <c r="V1322" s="1" t="str">
        <f>IF(Table13[[#This Row],[Days to Ship]]&lt;=1, "Fast", IF(Table13[[#This Row],[Days to Ship]]&lt;=3, "Meduim", "High"))</f>
        <v>Fast</v>
      </c>
      <c r="W1322" s="1">
        <v>83843</v>
      </c>
      <c r="X1322" s="1" t="s">
        <v>32</v>
      </c>
      <c r="Y1322" s="1" t="s">
        <v>683</v>
      </c>
      <c r="Z1322" s="1" t="s">
        <v>682</v>
      </c>
      <c r="AA1322" s="1" t="s">
        <v>1097</v>
      </c>
      <c r="AB1322" s="1" t="s">
        <v>58</v>
      </c>
      <c r="AC1322" s="1" t="s">
        <v>25</v>
      </c>
      <c r="AD1322" s="1" t="s">
        <v>81</v>
      </c>
      <c r="AE1322" s="1" t="s">
        <v>26</v>
      </c>
      <c r="AF1322" s="1"/>
      <c r="AK1322" s="1"/>
    </row>
    <row r="1323" spans="1:37" x14ac:dyDescent="0.35">
      <c r="A1323" s="1">
        <v>2376</v>
      </c>
      <c r="B1323" s="1" t="str">
        <f>VLOOKUP(Table13[[#This Row],[Customer ID]],'Customer Lookup'!A:B,2,)</f>
        <v>Debra Batchelor</v>
      </c>
      <c r="C1323" s="1">
        <v>91321</v>
      </c>
      <c r="D1323" s="1" t="str">
        <f>_xlfn.XLOOKUP(Table13[[#This Row],[Product Sub-Category]],'Product Lookup'!A:A,'Product Lookup'!B:B)</f>
        <v>Storage</v>
      </c>
      <c r="E1323" s="1">
        <v>15</v>
      </c>
      <c r="F1323" s="4">
        <v>6.98</v>
      </c>
      <c r="G1323" s="4">
        <f>Table13[[#This Row],[Unit Price]]*Table13[[#This Row],[Quantity ordered]]</f>
        <v>104.7</v>
      </c>
      <c r="H1323" s="1">
        <v>0.05</v>
      </c>
      <c r="I1323" s="5">
        <v>0.05</v>
      </c>
      <c r="J13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3" s="6">
        <f>Table13[[#This Row],[Total Price(Before Discount)]]*Table13[[#This Row],[Discount]]</f>
        <v>5.2350000000000003</v>
      </c>
      <c r="L1323" s="6">
        <f>Table13[[#This Row],[Total Price(Before Discount)]]-Table13[[#This Row],[Discount Amount]]</f>
        <v>99.465000000000003</v>
      </c>
      <c r="M1323" s="6" t="str">
        <f>IF(Table13[[#This Row],[Total Price(After Discount)]]&gt;=5000, "High Order", "Low order")</f>
        <v>Low order</v>
      </c>
      <c r="N1323" s="2">
        <v>42068</v>
      </c>
      <c r="O1323" s="2" t="str">
        <f>TEXT(Table13[[#This Row],[Order Date]],"dddd")</f>
        <v>Thursday</v>
      </c>
      <c r="P1323" s="2" t="str">
        <f>TEXT(Table13[[#This Row],[Order Date]],"mmmm")</f>
        <v>March</v>
      </c>
      <c r="Q1323" s="2" t="str">
        <f>TEXT(Table13[[#This Row],[Order Date]],"yyyy")</f>
        <v>2015</v>
      </c>
      <c r="R1323" s="2" t="str">
        <f>TEXT(Table13[[#This Row],[Order Date]], "mmmm yyyy")</f>
        <v>March 2015</v>
      </c>
      <c r="S1323" s="2">
        <v>42070</v>
      </c>
      <c r="T1323" s="1" t="s">
        <v>21</v>
      </c>
      <c r="U1323" s="1">
        <f>Table13[[#This Row],[Ship Date]]-Table13[[#This Row],[Order Date]]</f>
        <v>2</v>
      </c>
      <c r="V1323" s="1" t="str">
        <f>IF(Table13[[#This Row],[Days to Ship]]&lt;=1, "Fast", IF(Table13[[#This Row],[Days to Ship]]&lt;=3, "Meduim", "High"))</f>
        <v>Meduim</v>
      </c>
      <c r="W1323" s="1">
        <v>83843</v>
      </c>
      <c r="X1323" s="1" t="s">
        <v>32</v>
      </c>
      <c r="Y1323" s="1" t="s">
        <v>683</v>
      </c>
      <c r="Z1323" s="1" t="s">
        <v>682</v>
      </c>
      <c r="AA1323" s="1" t="s">
        <v>2244</v>
      </c>
      <c r="AB1323" s="1" t="s">
        <v>58</v>
      </c>
      <c r="AC1323" s="1" t="s">
        <v>119</v>
      </c>
      <c r="AD1323" s="1" t="s">
        <v>81</v>
      </c>
      <c r="AE1323" s="1" t="s">
        <v>53</v>
      </c>
      <c r="AF1323" s="1"/>
      <c r="AK1323" s="1"/>
    </row>
    <row r="1324" spans="1:37" x14ac:dyDescent="0.35">
      <c r="A1324" s="1">
        <v>2379</v>
      </c>
      <c r="B1324" s="1" t="str">
        <f>VLOOKUP(Table13[[#This Row],[Customer ID]],'Customer Lookup'!A:B,2,)</f>
        <v>Mildred Briggs</v>
      </c>
      <c r="C1324" s="1">
        <v>86655</v>
      </c>
      <c r="D1324" s="1" t="str">
        <f>_xlfn.XLOOKUP(Table13[[#This Row],[Product Sub-Category]],'Product Lookup'!A:A,'Product Lookup'!B:B)</f>
        <v>Binders</v>
      </c>
      <c r="E1324" s="1">
        <v>12</v>
      </c>
      <c r="F1324" s="4">
        <v>122.99</v>
      </c>
      <c r="G1324" s="4">
        <f>Table13[[#This Row],[Unit Price]]*Table13[[#This Row],[Quantity ordered]]</f>
        <v>1475.8799999999999</v>
      </c>
      <c r="H1324" s="1">
        <v>0.1</v>
      </c>
      <c r="I1324" s="5">
        <v>0.1</v>
      </c>
      <c r="J13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24" s="6">
        <f>Table13[[#This Row],[Total Price(Before Discount)]]*Table13[[#This Row],[Discount]]</f>
        <v>147.58799999999999</v>
      </c>
      <c r="L1324" s="6">
        <f>Table13[[#This Row],[Total Price(Before Discount)]]-Table13[[#This Row],[Discount Amount]]</f>
        <v>1328.2919999999999</v>
      </c>
      <c r="M1324" s="6" t="str">
        <f>IF(Table13[[#This Row],[Total Price(After Discount)]]&gt;=5000, "High Order", "Low order")</f>
        <v>Low order</v>
      </c>
      <c r="N1324" s="2">
        <v>42129</v>
      </c>
      <c r="O1324" s="2" t="str">
        <f>TEXT(Table13[[#This Row],[Order Date]],"dddd")</f>
        <v>Tuesday</v>
      </c>
      <c r="P1324" s="2" t="str">
        <f>TEXT(Table13[[#This Row],[Order Date]],"mmmm")</f>
        <v>May</v>
      </c>
      <c r="Q1324" s="2" t="str">
        <f>TEXT(Table13[[#This Row],[Order Date]],"yyyy")</f>
        <v>2015</v>
      </c>
      <c r="R1324" s="2" t="str">
        <f>TEXT(Table13[[#This Row],[Order Date]], "mmmm yyyy")</f>
        <v>May 2015</v>
      </c>
      <c r="S1324" s="2">
        <v>42131</v>
      </c>
      <c r="T1324" s="1" t="s">
        <v>98</v>
      </c>
      <c r="U1324" s="1">
        <f>Table13[[#This Row],[Ship Date]]-Table13[[#This Row],[Order Date]]</f>
        <v>2</v>
      </c>
      <c r="V1324" s="1" t="str">
        <f>IF(Table13[[#This Row],[Days to Ship]]&lt;=1, "Fast", IF(Table13[[#This Row],[Days to Ship]]&lt;=3, "Meduim", "High"))</f>
        <v>Meduim</v>
      </c>
      <c r="W1324" s="1">
        <v>48135</v>
      </c>
      <c r="X1324" s="1" t="s">
        <v>32</v>
      </c>
      <c r="Y1324" s="1" t="s">
        <v>762</v>
      </c>
      <c r="Z1324" s="1" t="s">
        <v>215</v>
      </c>
      <c r="AA1324" s="1" t="s">
        <v>2244</v>
      </c>
      <c r="AB1324" s="1" t="s">
        <v>58</v>
      </c>
      <c r="AC1324" s="1" t="s">
        <v>2236</v>
      </c>
      <c r="AD1324" s="1" t="s">
        <v>51</v>
      </c>
      <c r="AE1324" s="1" t="s">
        <v>53</v>
      </c>
      <c r="AF1324" s="1"/>
      <c r="AK1324" s="1"/>
    </row>
    <row r="1325" spans="1:37" x14ac:dyDescent="0.35">
      <c r="A1325" s="1">
        <v>2380</v>
      </c>
      <c r="B1325" s="1" t="str">
        <f>VLOOKUP(Table13[[#This Row],[Customer ID]],'Customer Lookup'!A:B,2,)</f>
        <v>Lisa Branch</v>
      </c>
      <c r="C1325" s="1">
        <v>86654</v>
      </c>
      <c r="D1325" s="1" t="str">
        <f>_xlfn.XLOOKUP(Table13[[#This Row],[Product Sub-Category]],'Product Lookup'!A:A,'Product Lookup'!B:B)</f>
        <v>Pens</v>
      </c>
      <c r="E1325" s="1">
        <v>9</v>
      </c>
      <c r="F1325" s="4">
        <v>3.38</v>
      </c>
      <c r="G1325" s="4">
        <f>Table13[[#This Row],[Unit Price]]*Table13[[#This Row],[Quantity ordered]]</f>
        <v>30.419999999999998</v>
      </c>
      <c r="H1325" s="1">
        <v>0.05</v>
      </c>
      <c r="I1325" s="5">
        <v>0.05</v>
      </c>
      <c r="J13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5" s="6">
        <f>Table13[[#This Row],[Total Price(Before Discount)]]*Table13[[#This Row],[Discount]]</f>
        <v>1.5209999999999999</v>
      </c>
      <c r="L1325" s="6">
        <f>Table13[[#This Row],[Total Price(Before Discount)]]-Table13[[#This Row],[Discount Amount]]</f>
        <v>28.898999999999997</v>
      </c>
      <c r="M1325" s="6" t="str">
        <f>IF(Table13[[#This Row],[Total Price(After Discount)]]&gt;=5000, "High Order", "Low order")</f>
        <v>Low order</v>
      </c>
      <c r="N1325" s="2">
        <v>42120</v>
      </c>
      <c r="O1325" s="2" t="str">
        <f>TEXT(Table13[[#This Row],[Order Date]],"dddd")</f>
        <v>Sunday</v>
      </c>
      <c r="P1325" s="2" t="str">
        <f>TEXT(Table13[[#This Row],[Order Date]],"mmmm")</f>
        <v>April</v>
      </c>
      <c r="Q1325" s="2" t="str">
        <f>TEXT(Table13[[#This Row],[Order Date]],"yyyy")</f>
        <v>2015</v>
      </c>
      <c r="R1325" s="2" t="str">
        <f>TEXT(Table13[[#This Row],[Order Date]], "mmmm yyyy")</f>
        <v>April 2015</v>
      </c>
      <c r="S1325" s="2">
        <v>42122</v>
      </c>
      <c r="T1325" s="1" t="s">
        <v>31</v>
      </c>
      <c r="U1325" s="1">
        <f>Table13[[#This Row],[Ship Date]]-Table13[[#This Row],[Order Date]]</f>
        <v>2</v>
      </c>
      <c r="V1325" s="1" t="str">
        <f>IF(Table13[[#This Row],[Days to Ship]]&lt;=1, "Fast", IF(Table13[[#This Row],[Days to Ship]]&lt;=3, "Meduim", "High"))</f>
        <v>Meduim</v>
      </c>
      <c r="W1325" s="1">
        <v>49505</v>
      </c>
      <c r="X1325" s="1" t="s">
        <v>32</v>
      </c>
      <c r="Y1325" s="1" t="s">
        <v>842</v>
      </c>
      <c r="Z1325" s="1" t="s">
        <v>215</v>
      </c>
      <c r="AA1325" s="1" t="s">
        <v>2244</v>
      </c>
      <c r="AB1325" s="1" t="s">
        <v>58</v>
      </c>
      <c r="AC1325" s="1" t="s">
        <v>25</v>
      </c>
      <c r="AD1325" s="1" t="s">
        <v>51</v>
      </c>
      <c r="AE1325" s="1" t="s">
        <v>26</v>
      </c>
      <c r="AF1325" s="1"/>
      <c r="AK1325" s="1"/>
    </row>
    <row r="1326" spans="1:37" x14ac:dyDescent="0.35">
      <c r="A1326" s="1">
        <v>2380</v>
      </c>
      <c r="B1326" s="1" t="str">
        <f>VLOOKUP(Table13[[#This Row],[Customer ID]],'Customer Lookup'!A:B,2,)</f>
        <v>Lisa Branch</v>
      </c>
      <c r="C1326" s="1">
        <v>86655</v>
      </c>
      <c r="D1326" s="1" t="str">
        <f>_xlfn.XLOOKUP(Table13[[#This Row],[Product Sub-Category]],'Product Lookup'!A:A,'Product Lookup'!B:B)</f>
        <v>Appliances</v>
      </c>
      <c r="E1326" s="1">
        <v>17</v>
      </c>
      <c r="F1326" s="4">
        <v>68.81</v>
      </c>
      <c r="G1326" s="4">
        <f>Table13[[#This Row],[Unit Price]]*Table13[[#This Row],[Quantity ordered]]</f>
        <v>1169.77</v>
      </c>
      <c r="H1326" s="1">
        <v>0.05</v>
      </c>
      <c r="I1326" s="5">
        <v>0.05</v>
      </c>
      <c r="J13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6" s="6">
        <f>Table13[[#This Row],[Total Price(Before Discount)]]*Table13[[#This Row],[Discount]]</f>
        <v>58.488500000000002</v>
      </c>
      <c r="L1326" s="6">
        <f>Table13[[#This Row],[Total Price(Before Discount)]]-Table13[[#This Row],[Discount Amount]]</f>
        <v>1111.2815000000001</v>
      </c>
      <c r="M1326" s="6" t="str">
        <f>IF(Table13[[#This Row],[Total Price(After Discount)]]&gt;=5000, "High Order", "Low order")</f>
        <v>Low order</v>
      </c>
      <c r="N1326" s="2">
        <v>42129</v>
      </c>
      <c r="O1326" s="2" t="str">
        <f>TEXT(Table13[[#This Row],[Order Date]],"dddd")</f>
        <v>Tuesday</v>
      </c>
      <c r="P1326" s="2" t="str">
        <f>TEXT(Table13[[#This Row],[Order Date]],"mmmm")</f>
        <v>May</v>
      </c>
      <c r="Q1326" s="2" t="str">
        <f>TEXT(Table13[[#This Row],[Order Date]],"yyyy")</f>
        <v>2015</v>
      </c>
      <c r="R1326" s="2" t="str">
        <f>TEXT(Table13[[#This Row],[Order Date]], "mmmm yyyy")</f>
        <v>May 2015</v>
      </c>
      <c r="S1326" s="2">
        <v>42131</v>
      </c>
      <c r="T1326" s="1" t="s">
        <v>98</v>
      </c>
      <c r="U1326" s="1">
        <f>Table13[[#This Row],[Ship Date]]-Table13[[#This Row],[Order Date]]</f>
        <v>2</v>
      </c>
      <c r="V1326" s="1" t="str">
        <f>IF(Table13[[#This Row],[Days to Ship]]&lt;=1, "Fast", IF(Table13[[#This Row],[Days to Ship]]&lt;=3, "Meduim", "High"))</f>
        <v>Meduim</v>
      </c>
      <c r="W1326" s="1">
        <v>49505</v>
      </c>
      <c r="X1326" s="1" t="s">
        <v>22</v>
      </c>
      <c r="Y1326" s="1" t="s">
        <v>842</v>
      </c>
      <c r="Z1326" s="1" t="s">
        <v>215</v>
      </c>
      <c r="AA1326" s="1" t="s">
        <v>2243</v>
      </c>
      <c r="AB1326" s="1" t="s">
        <v>58</v>
      </c>
      <c r="AC1326" s="1" t="s">
        <v>196</v>
      </c>
      <c r="AD1326" s="1" t="s">
        <v>51</v>
      </c>
      <c r="AE1326" s="1" t="s">
        <v>36</v>
      </c>
      <c r="AF1326" s="1"/>
      <c r="AK1326" s="1"/>
    </row>
    <row r="1327" spans="1:37" x14ac:dyDescent="0.35">
      <c r="A1327" s="1">
        <v>2382</v>
      </c>
      <c r="B1327" s="1" t="str">
        <f>VLOOKUP(Table13[[#This Row],[Customer ID]],'Customer Lookup'!A:B,2,)</f>
        <v>Geoffrey Saunders</v>
      </c>
      <c r="C1327" s="1">
        <v>13606</v>
      </c>
      <c r="D1327" s="1" t="str">
        <f>_xlfn.XLOOKUP(Table13[[#This Row],[Product Sub-Category]],'Product Lookup'!A:A,'Product Lookup'!B:B)</f>
        <v>Pens</v>
      </c>
      <c r="E1327" s="1">
        <v>34</v>
      </c>
      <c r="F1327" s="4">
        <v>3.38</v>
      </c>
      <c r="G1327" s="4">
        <f>Table13[[#This Row],[Unit Price]]*Table13[[#This Row],[Quantity ordered]]</f>
        <v>114.92</v>
      </c>
      <c r="H1327" s="1">
        <v>0.05</v>
      </c>
      <c r="I1327" s="5">
        <v>0.05</v>
      </c>
      <c r="J13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7" s="6">
        <f>Table13[[#This Row],[Total Price(Before Discount)]]*Table13[[#This Row],[Discount]]</f>
        <v>5.7460000000000004</v>
      </c>
      <c r="L1327" s="6">
        <f>Table13[[#This Row],[Total Price(Before Discount)]]-Table13[[#This Row],[Discount Amount]]</f>
        <v>109.17400000000001</v>
      </c>
      <c r="M1327" s="6" t="str">
        <f>IF(Table13[[#This Row],[Total Price(After Discount)]]&gt;=5000, "High Order", "Low order")</f>
        <v>Low order</v>
      </c>
      <c r="N1327" s="2">
        <v>42120</v>
      </c>
      <c r="O1327" s="2" t="str">
        <f>TEXT(Table13[[#This Row],[Order Date]],"dddd")</f>
        <v>Sunday</v>
      </c>
      <c r="P1327" s="2" t="str">
        <f>TEXT(Table13[[#This Row],[Order Date]],"mmmm")</f>
        <v>April</v>
      </c>
      <c r="Q1327" s="2" t="str">
        <f>TEXT(Table13[[#This Row],[Order Date]],"yyyy")</f>
        <v>2015</v>
      </c>
      <c r="R1327" s="2" t="str">
        <f>TEXT(Table13[[#This Row],[Order Date]], "mmmm yyyy")</f>
        <v>April 2015</v>
      </c>
      <c r="S1327" s="2">
        <v>42122</v>
      </c>
      <c r="T1327" s="1" t="s">
        <v>31</v>
      </c>
      <c r="U1327" s="1">
        <f>Table13[[#This Row],[Ship Date]]-Table13[[#This Row],[Order Date]]</f>
        <v>2</v>
      </c>
      <c r="V1327" s="1" t="str">
        <f>IF(Table13[[#This Row],[Days to Ship]]&lt;=1, "Fast", IF(Table13[[#This Row],[Days to Ship]]&lt;=3, "Meduim", "High"))</f>
        <v>Meduim</v>
      </c>
      <c r="W1327" s="1">
        <v>10024</v>
      </c>
      <c r="X1327" s="1" t="s">
        <v>32</v>
      </c>
      <c r="Y1327" s="1" t="s">
        <v>79</v>
      </c>
      <c r="Z1327" s="1" t="s">
        <v>62</v>
      </c>
      <c r="AA1327" s="1" t="s">
        <v>2243</v>
      </c>
      <c r="AB1327" s="1" t="s">
        <v>58</v>
      </c>
      <c r="AC1327" s="1" t="s">
        <v>25</v>
      </c>
      <c r="AD1327" s="1" t="s">
        <v>51</v>
      </c>
      <c r="AE1327" s="1" t="s">
        <v>26</v>
      </c>
      <c r="AF1327" s="1"/>
      <c r="AK1327" s="1"/>
    </row>
    <row r="1328" spans="1:37" x14ac:dyDescent="0.35">
      <c r="A1328" s="1">
        <v>2382</v>
      </c>
      <c r="B1328" s="1" t="str">
        <f>VLOOKUP(Table13[[#This Row],[Customer ID]],'Customer Lookup'!A:B,2,)</f>
        <v>Geoffrey Saunders</v>
      </c>
      <c r="C1328" s="1">
        <v>962</v>
      </c>
      <c r="D1328" s="1" t="str">
        <f>_xlfn.XLOOKUP(Table13[[#This Row],[Product Sub-Category]],'Product Lookup'!A:A,'Product Lookup'!B:B)</f>
        <v>Binders</v>
      </c>
      <c r="E1328" s="1">
        <v>48</v>
      </c>
      <c r="F1328" s="4">
        <v>122.99</v>
      </c>
      <c r="G1328" s="4">
        <f>Table13[[#This Row],[Unit Price]]*Table13[[#This Row],[Quantity ordered]]</f>
        <v>5903.5199999999995</v>
      </c>
      <c r="H1328" s="1">
        <v>0.1</v>
      </c>
      <c r="I1328" s="5">
        <v>0.1</v>
      </c>
      <c r="J13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28" s="6">
        <f>Table13[[#This Row],[Total Price(Before Discount)]]*Table13[[#This Row],[Discount]]</f>
        <v>590.35199999999998</v>
      </c>
      <c r="L1328" s="6">
        <f>Table13[[#This Row],[Total Price(Before Discount)]]-Table13[[#This Row],[Discount Amount]]</f>
        <v>5313.1679999999997</v>
      </c>
      <c r="M1328" s="6" t="str">
        <f>IF(Table13[[#This Row],[Total Price(After Discount)]]&gt;=5000, "High Order", "Low order")</f>
        <v>High Order</v>
      </c>
      <c r="N1328" s="2">
        <v>42129</v>
      </c>
      <c r="O1328" s="2" t="str">
        <f>TEXT(Table13[[#This Row],[Order Date]],"dddd")</f>
        <v>Tuesday</v>
      </c>
      <c r="P1328" s="2" t="str">
        <f>TEXT(Table13[[#This Row],[Order Date]],"mmmm")</f>
        <v>May</v>
      </c>
      <c r="Q1328" s="2" t="str">
        <f>TEXT(Table13[[#This Row],[Order Date]],"yyyy")</f>
        <v>2015</v>
      </c>
      <c r="R1328" s="2" t="str">
        <f>TEXT(Table13[[#This Row],[Order Date]], "mmmm yyyy")</f>
        <v>May 2015</v>
      </c>
      <c r="S1328" s="2">
        <v>42131</v>
      </c>
      <c r="T1328" s="1" t="s">
        <v>98</v>
      </c>
      <c r="U1328" s="1">
        <f>Table13[[#This Row],[Ship Date]]-Table13[[#This Row],[Order Date]]</f>
        <v>2</v>
      </c>
      <c r="V1328" s="1" t="str">
        <f>IF(Table13[[#This Row],[Days to Ship]]&lt;=1, "Fast", IF(Table13[[#This Row],[Days to Ship]]&lt;=3, "Meduim", "High"))</f>
        <v>Meduim</v>
      </c>
      <c r="W1328" s="1">
        <v>10024</v>
      </c>
      <c r="X1328" s="1" t="s">
        <v>32</v>
      </c>
      <c r="Y1328" s="1" t="s">
        <v>79</v>
      </c>
      <c r="Z1328" s="1" t="s">
        <v>62</v>
      </c>
      <c r="AA1328" s="1" t="s">
        <v>2243</v>
      </c>
      <c r="AB1328" s="1" t="s">
        <v>58</v>
      </c>
      <c r="AC1328" s="1" t="s">
        <v>2236</v>
      </c>
      <c r="AD1328" s="1" t="s">
        <v>51</v>
      </c>
      <c r="AE1328" s="1" t="s">
        <v>53</v>
      </c>
      <c r="AF1328" s="1"/>
      <c r="AK1328" s="1"/>
    </row>
    <row r="1329" spans="1:37" x14ac:dyDescent="0.35">
      <c r="A1329" s="1">
        <v>2382</v>
      </c>
      <c r="B1329" s="1" t="str">
        <f>VLOOKUP(Table13[[#This Row],[Customer ID]],'Customer Lookup'!A:B,2,)</f>
        <v>Geoffrey Saunders</v>
      </c>
      <c r="C1329" s="1">
        <v>962</v>
      </c>
      <c r="D1329" s="1" t="str">
        <f>_xlfn.XLOOKUP(Table13[[#This Row],[Product Sub-Category]],'Product Lookup'!A:A,'Product Lookup'!B:B)</f>
        <v>Appliances</v>
      </c>
      <c r="E1329" s="1">
        <v>68</v>
      </c>
      <c r="F1329" s="4">
        <v>68.81</v>
      </c>
      <c r="G1329" s="4">
        <f>Table13[[#This Row],[Unit Price]]*Table13[[#This Row],[Quantity ordered]]</f>
        <v>4679.08</v>
      </c>
      <c r="H1329" s="1">
        <v>0.05</v>
      </c>
      <c r="I1329" s="5">
        <v>0.05</v>
      </c>
      <c r="J13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9" s="6">
        <f>Table13[[#This Row],[Total Price(Before Discount)]]*Table13[[#This Row],[Discount]]</f>
        <v>233.95400000000001</v>
      </c>
      <c r="L1329" s="6">
        <f>Table13[[#This Row],[Total Price(Before Discount)]]-Table13[[#This Row],[Discount Amount]]</f>
        <v>4445.1260000000002</v>
      </c>
      <c r="M1329" s="6" t="str">
        <f>IF(Table13[[#This Row],[Total Price(After Discount)]]&gt;=5000, "High Order", "Low order")</f>
        <v>Low order</v>
      </c>
      <c r="N1329" s="2">
        <v>42129</v>
      </c>
      <c r="O1329" s="2" t="str">
        <f>TEXT(Table13[[#This Row],[Order Date]],"dddd")</f>
        <v>Tuesday</v>
      </c>
      <c r="P1329" s="2" t="str">
        <f>TEXT(Table13[[#This Row],[Order Date]],"mmmm")</f>
        <v>May</v>
      </c>
      <c r="Q1329" s="2" t="str">
        <f>TEXT(Table13[[#This Row],[Order Date]],"yyyy")</f>
        <v>2015</v>
      </c>
      <c r="R1329" s="2" t="str">
        <f>TEXT(Table13[[#This Row],[Order Date]], "mmmm yyyy")</f>
        <v>May 2015</v>
      </c>
      <c r="S1329" s="2">
        <v>42131</v>
      </c>
      <c r="T1329" s="1" t="s">
        <v>98</v>
      </c>
      <c r="U1329" s="1">
        <f>Table13[[#This Row],[Ship Date]]-Table13[[#This Row],[Order Date]]</f>
        <v>2</v>
      </c>
      <c r="V1329" s="1" t="str">
        <f>IF(Table13[[#This Row],[Days to Ship]]&lt;=1, "Fast", IF(Table13[[#This Row],[Days to Ship]]&lt;=3, "Meduim", "High"))</f>
        <v>Meduim</v>
      </c>
      <c r="W1329" s="1">
        <v>10024</v>
      </c>
      <c r="X1329" s="1" t="s">
        <v>22</v>
      </c>
      <c r="Y1329" s="1" t="s">
        <v>79</v>
      </c>
      <c r="Z1329" s="1" t="s">
        <v>62</v>
      </c>
      <c r="AA1329" s="1" t="s">
        <v>1097</v>
      </c>
      <c r="AB1329" s="1" t="s">
        <v>58</v>
      </c>
      <c r="AC1329" s="1" t="s">
        <v>196</v>
      </c>
      <c r="AD1329" s="1" t="s">
        <v>51</v>
      </c>
      <c r="AE1329" s="1" t="s">
        <v>36</v>
      </c>
      <c r="AF1329" s="1"/>
      <c r="AK1329" s="1"/>
    </row>
    <row r="1330" spans="1:37" x14ac:dyDescent="0.35">
      <c r="A1330" s="1">
        <v>2385</v>
      </c>
      <c r="B1330" s="1" t="str">
        <f>VLOOKUP(Table13[[#This Row],[Customer ID]],'Customer Lookup'!A:B,2,)</f>
        <v>Janice Frye</v>
      </c>
      <c r="C1330" s="1">
        <v>89184</v>
      </c>
      <c r="D1330" s="1" t="str">
        <f>_xlfn.XLOOKUP(Table13[[#This Row],[Product Sub-Category]],'Product Lookup'!A:A,'Product Lookup'!B:B)</f>
        <v>Chairs</v>
      </c>
      <c r="E1330" s="1">
        <v>18</v>
      </c>
      <c r="F1330" s="4">
        <v>130.97999999999999</v>
      </c>
      <c r="G1330" s="4">
        <f>Table13[[#This Row],[Unit Price]]*Table13[[#This Row],[Quantity ordered]]</f>
        <v>2357.64</v>
      </c>
      <c r="H1330" s="1">
        <v>0.1</v>
      </c>
      <c r="I1330" s="5">
        <v>0.1</v>
      </c>
      <c r="J13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30" s="6">
        <f>Table13[[#This Row],[Total Price(Before Discount)]]*Table13[[#This Row],[Discount]]</f>
        <v>235.76400000000001</v>
      </c>
      <c r="L1330" s="6">
        <f>Table13[[#This Row],[Total Price(Before Discount)]]-Table13[[#This Row],[Discount Amount]]</f>
        <v>2121.8759999999997</v>
      </c>
      <c r="M1330" s="6" t="str">
        <f>IF(Table13[[#This Row],[Total Price(After Discount)]]&gt;=5000, "High Order", "Low order")</f>
        <v>Low order</v>
      </c>
      <c r="N1330" s="2">
        <v>42146</v>
      </c>
      <c r="O1330" s="2" t="str">
        <f>TEXT(Table13[[#This Row],[Order Date]],"dddd")</f>
        <v>Friday</v>
      </c>
      <c r="P1330" s="2" t="str">
        <f>TEXT(Table13[[#This Row],[Order Date]],"mmmm")</f>
        <v>May</v>
      </c>
      <c r="Q1330" s="2" t="str">
        <f>TEXT(Table13[[#This Row],[Order Date]],"yyyy")</f>
        <v>2015</v>
      </c>
      <c r="R1330" s="2" t="str">
        <f>TEXT(Table13[[#This Row],[Order Date]], "mmmm yyyy")</f>
        <v>May 2015</v>
      </c>
      <c r="S1330" s="2">
        <v>42148</v>
      </c>
      <c r="T1330" s="1" t="s">
        <v>41</v>
      </c>
      <c r="U1330" s="1">
        <f>Table13[[#This Row],[Ship Date]]-Table13[[#This Row],[Order Date]]</f>
        <v>2</v>
      </c>
      <c r="V1330" s="1" t="str">
        <f>IF(Table13[[#This Row],[Days to Ship]]&lt;=1, "Fast", IF(Table13[[#This Row],[Days to Ship]]&lt;=3, "Meduim", "High"))</f>
        <v>Meduim</v>
      </c>
      <c r="W1330" s="1">
        <v>88001</v>
      </c>
      <c r="X1330" s="1" t="s">
        <v>22</v>
      </c>
      <c r="Y1330" s="1" t="s">
        <v>843</v>
      </c>
      <c r="Z1330" s="1" t="s">
        <v>244</v>
      </c>
      <c r="AA1330" s="1" t="s">
        <v>2243</v>
      </c>
      <c r="AB1330" s="1" t="s">
        <v>34</v>
      </c>
      <c r="AC1330" s="1" t="s">
        <v>35</v>
      </c>
      <c r="AD1330" s="1" t="s">
        <v>51</v>
      </c>
      <c r="AE1330" s="1" t="s">
        <v>36</v>
      </c>
      <c r="AF1330" s="1"/>
      <c r="AK1330" s="1"/>
    </row>
    <row r="1331" spans="1:37" x14ac:dyDescent="0.35">
      <c r="A1331" s="1">
        <v>2391</v>
      </c>
      <c r="B1331" s="1" t="str">
        <f>VLOOKUP(Table13[[#This Row],[Customer ID]],'Customer Lookup'!A:B,2,)</f>
        <v>Jacob McNeill</v>
      </c>
      <c r="C1331" s="1">
        <v>91122</v>
      </c>
      <c r="D1331" s="1" t="str">
        <f>_xlfn.XLOOKUP(Table13[[#This Row],[Product Sub-Category]],'Product Lookup'!A:A,'Product Lookup'!B:B)</f>
        <v>Computer Peripherals</v>
      </c>
      <c r="E1331" s="1">
        <v>9</v>
      </c>
      <c r="F1331" s="4">
        <v>4.7699999999999996</v>
      </c>
      <c r="G1331" s="4">
        <f>Table13[[#This Row],[Unit Price]]*Table13[[#This Row],[Quantity ordered]]</f>
        <v>42.929999999999993</v>
      </c>
      <c r="H1331" s="1">
        <v>0.05</v>
      </c>
      <c r="I1331" s="5">
        <v>0.05</v>
      </c>
      <c r="J13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1" s="6">
        <f>Table13[[#This Row],[Total Price(Before Discount)]]*Table13[[#This Row],[Discount]]</f>
        <v>2.1464999999999996</v>
      </c>
      <c r="L1331" s="6">
        <f>Table13[[#This Row],[Total Price(Before Discount)]]-Table13[[#This Row],[Discount Amount]]</f>
        <v>40.783499999999989</v>
      </c>
      <c r="M1331" s="6" t="str">
        <f>IF(Table13[[#This Row],[Total Price(After Discount)]]&gt;=5000, "High Order", "Low order")</f>
        <v>Low order</v>
      </c>
      <c r="N1331" s="2">
        <v>42149</v>
      </c>
      <c r="O1331" s="2" t="str">
        <f>TEXT(Table13[[#This Row],[Order Date]],"dddd")</f>
        <v>Monday</v>
      </c>
      <c r="P1331" s="2" t="str">
        <f>TEXT(Table13[[#This Row],[Order Date]],"mmmm")</f>
        <v>May</v>
      </c>
      <c r="Q1331" s="2" t="str">
        <f>TEXT(Table13[[#This Row],[Order Date]],"yyyy")</f>
        <v>2015</v>
      </c>
      <c r="R1331" s="2" t="str">
        <f>TEXT(Table13[[#This Row],[Order Date]], "mmmm yyyy")</f>
        <v>May 2015</v>
      </c>
      <c r="S1331" s="2">
        <v>42150</v>
      </c>
      <c r="T1331" s="1" t="s">
        <v>31</v>
      </c>
      <c r="U1331" s="1">
        <f>Table13[[#This Row],[Ship Date]]-Table13[[#This Row],[Order Date]]</f>
        <v>1</v>
      </c>
      <c r="V1331" s="1" t="str">
        <f>IF(Table13[[#This Row],[Days to Ship]]&lt;=1, "Fast", IF(Table13[[#This Row],[Days to Ship]]&lt;=3, "Meduim", "High"))</f>
        <v>Fast</v>
      </c>
      <c r="W1331" s="1">
        <v>11572</v>
      </c>
      <c r="X1331" s="1" t="s">
        <v>32</v>
      </c>
      <c r="Y1331" s="1" t="s">
        <v>844</v>
      </c>
      <c r="Z1331" s="1" t="s">
        <v>62</v>
      </c>
      <c r="AA1331" s="1" t="s">
        <v>2243</v>
      </c>
      <c r="AB1331" s="1" t="s">
        <v>73</v>
      </c>
      <c r="AC1331" s="1" t="s">
        <v>144</v>
      </c>
      <c r="AD1331" s="1" t="s">
        <v>81</v>
      </c>
      <c r="AE1331" s="1" t="s">
        <v>44</v>
      </c>
      <c r="AF1331" s="1"/>
      <c r="AK1331" s="1"/>
    </row>
    <row r="1332" spans="1:37" x14ac:dyDescent="0.35">
      <c r="A1332" s="1">
        <v>2391</v>
      </c>
      <c r="B1332" s="1" t="str">
        <f>VLOOKUP(Table13[[#This Row],[Customer ID]],'Customer Lookup'!A:B,2,)</f>
        <v>Jacob McNeill</v>
      </c>
      <c r="C1332" s="1">
        <v>91122</v>
      </c>
      <c r="D1332" s="1" t="str">
        <f>_xlfn.XLOOKUP(Table13[[#This Row],[Product Sub-Category]],'Product Lookup'!A:A,'Product Lookup'!B:B)</f>
        <v>Envelopes</v>
      </c>
      <c r="E1332" s="1">
        <v>12</v>
      </c>
      <c r="F1332" s="4">
        <v>27.18</v>
      </c>
      <c r="G1332" s="4">
        <f>Table13[[#This Row],[Unit Price]]*Table13[[#This Row],[Quantity ordered]]</f>
        <v>326.15999999999997</v>
      </c>
      <c r="H1332" s="1">
        <v>0.05</v>
      </c>
      <c r="I1332" s="5">
        <v>0.05</v>
      </c>
      <c r="J13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2" s="6">
        <f>Table13[[#This Row],[Total Price(Before Discount)]]*Table13[[#This Row],[Discount]]</f>
        <v>16.308</v>
      </c>
      <c r="L1332" s="6">
        <f>Table13[[#This Row],[Total Price(Before Discount)]]-Table13[[#This Row],[Discount Amount]]</f>
        <v>309.85199999999998</v>
      </c>
      <c r="M1332" s="6" t="str">
        <f>IF(Table13[[#This Row],[Total Price(After Discount)]]&gt;=5000, "High Order", "Low order")</f>
        <v>Low order</v>
      </c>
      <c r="N1332" s="2">
        <v>42149</v>
      </c>
      <c r="O1332" s="2" t="str">
        <f>TEXT(Table13[[#This Row],[Order Date]],"dddd")</f>
        <v>Monday</v>
      </c>
      <c r="P1332" s="2" t="str">
        <f>TEXT(Table13[[#This Row],[Order Date]],"mmmm")</f>
        <v>May</v>
      </c>
      <c r="Q1332" s="2" t="str">
        <f>TEXT(Table13[[#This Row],[Order Date]],"yyyy")</f>
        <v>2015</v>
      </c>
      <c r="R1332" s="2" t="str">
        <f>TEXT(Table13[[#This Row],[Order Date]], "mmmm yyyy")</f>
        <v>May 2015</v>
      </c>
      <c r="S1332" s="2">
        <v>42151</v>
      </c>
      <c r="T1332" s="1" t="s">
        <v>31</v>
      </c>
      <c r="U1332" s="1">
        <f>Table13[[#This Row],[Ship Date]]-Table13[[#This Row],[Order Date]]</f>
        <v>2</v>
      </c>
      <c r="V1332" s="1" t="str">
        <f>IF(Table13[[#This Row],[Days to Ship]]&lt;=1, "Fast", IF(Table13[[#This Row],[Days to Ship]]&lt;=3, "Meduim", "High"))</f>
        <v>Meduim</v>
      </c>
      <c r="W1332" s="1">
        <v>11572</v>
      </c>
      <c r="X1332" s="1" t="s">
        <v>32</v>
      </c>
      <c r="Y1332" s="1" t="s">
        <v>844</v>
      </c>
      <c r="Z1332" s="1" t="s">
        <v>62</v>
      </c>
      <c r="AA1332" s="1" t="s">
        <v>2243</v>
      </c>
      <c r="AB1332" s="1" t="s">
        <v>58</v>
      </c>
      <c r="AC1332" s="1" t="s">
        <v>61</v>
      </c>
      <c r="AD1332" s="1" t="s">
        <v>81</v>
      </c>
      <c r="AE1332" s="1" t="s">
        <v>53</v>
      </c>
      <c r="AF1332" s="1"/>
      <c r="AK1332" s="1"/>
    </row>
    <row r="1333" spans="1:37" x14ac:dyDescent="0.35">
      <c r="A1333" s="1">
        <v>2391</v>
      </c>
      <c r="B1333" s="1" t="str">
        <f>VLOOKUP(Table13[[#This Row],[Customer ID]],'Customer Lookup'!A:B,2,)</f>
        <v>Jacob McNeill</v>
      </c>
      <c r="C1333" s="1">
        <v>91123</v>
      </c>
      <c r="D1333" s="1" t="str">
        <f>_xlfn.XLOOKUP(Table13[[#This Row],[Product Sub-Category]],'Product Lookup'!A:A,'Product Lookup'!B:B)</f>
        <v>Office Machines</v>
      </c>
      <c r="E1333" s="1">
        <v>1</v>
      </c>
      <c r="F1333" s="4">
        <v>999.99</v>
      </c>
      <c r="G1333" s="4">
        <f>Table13[[#This Row],[Unit Price]]*Table13[[#This Row],[Quantity ordered]]</f>
        <v>999.99</v>
      </c>
      <c r="H1333" s="1">
        <v>0.1</v>
      </c>
      <c r="I1333" s="5">
        <v>0.1</v>
      </c>
      <c r="J13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33" s="6">
        <f>Table13[[#This Row],[Total Price(Before Discount)]]*Table13[[#This Row],[Discount]]</f>
        <v>99.999000000000009</v>
      </c>
      <c r="L1333" s="6">
        <f>Table13[[#This Row],[Total Price(Before Discount)]]-Table13[[#This Row],[Discount Amount]]</f>
        <v>899.99099999999999</v>
      </c>
      <c r="M1333" s="6" t="str">
        <f>IF(Table13[[#This Row],[Total Price(After Discount)]]&gt;=5000, "High Order", "Low order")</f>
        <v>Low order</v>
      </c>
      <c r="N1333" s="2">
        <v>42159</v>
      </c>
      <c r="O1333" s="2" t="str">
        <f>TEXT(Table13[[#This Row],[Order Date]],"dddd")</f>
        <v>Thursday</v>
      </c>
      <c r="P1333" s="2" t="str">
        <f>TEXT(Table13[[#This Row],[Order Date]],"mmmm")</f>
        <v>June</v>
      </c>
      <c r="Q1333" s="2" t="str">
        <f>TEXT(Table13[[#This Row],[Order Date]],"yyyy")</f>
        <v>2015</v>
      </c>
      <c r="R1333" s="2" t="str">
        <f>TEXT(Table13[[#This Row],[Order Date]], "mmmm yyyy")</f>
        <v>June 2015</v>
      </c>
      <c r="S1333" s="2">
        <v>42161</v>
      </c>
      <c r="T1333" s="1" t="s">
        <v>31</v>
      </c>
      <c r="U1333" s="1">
        <f>Table13[[#This Row],[Ship Date]]-Table13[[#This Row],[Order Date]]</f>
        <v>2</v>
      </c>
      <c r="V1333" s="1" t="str">
        <f>IF(Table13[[#This Row],[Days to Ship]]&lt;=1, "Fast", IF(Table13[[#This Row],[Days to Ship]]&lt;=3, "Meduim", "High"))</f>
        <v>Meduim</v>
      </c>
      <c r="W1333" s="1">
        <v>11572</v>
      </c>
      <c r="X1333" s="1" t="s">
        <v>32</v>
      </c>
      <c r="Y1333" s="1" t="s">
        <v>844</v>
      </c>
      <c r="Z1333" s="1" t="s">
        <v>62</v>
      </c>
      <c r="AA1333" s="1" t="s">
        <v>2243</v>
      </c>
      <c r="AB1333" s="1" t="s">
        <v>73</v>
      </c>
      <c r="AC1333" s="1" t="s">
        <v>74</v>
      </c>
      <c r="AD1333" s="1" t="s">
        <v>81</v>
      </c>
      <c r="AE1333" s="1" t="s">
        <v>75</v>
      </c>
      <c r="AF1333" s="1"/>
      <c r="AK1333" s="1"/>
    </row>
    <row r="1334" spans="1:37" x14ac:dyDescent="0.35">
      <c r="A1334" s="1">
        <v>2391</v>
      </c>
      <c r="B1334" s="1" t="str">
        <f>VLOOKUP(Table13[[#This Row],[Customer ID]],'Customer Lookup'!A:B,2,)</f>
        <v>Jacob McNeill</v>
      </c>
      <c r="C1334" s="1">
        <v>91123</v>
      </c>
      <c r="D1334" s="1" t="str">
        <f>_xlfn.XLOOKUP(Table13[[#This Row],[Product Sub-Category]],'Product Lookup'!A:A,'Product Lookup'!B:B)</f>
        <v>Paper</v>
      </c>
      <c r="E1334" s="1">
        <v>13</v>
      </c>
      <c r="F1334" s="4">
        <v>6.48</v>
      </c>
      <c r="G1334" s="4">
        <f>Table13[[#This Row],[Unit Price]]*Table13[[#This Row],[Quantity ordered]]</f>
        <v>84.240000000000009</v>
      </c>
      <c r="H1334" s="1">
        <v>0.05</v>
      </c>
      <c r="I1334" s="5">
        <v>0.05</v>
      </c>
      <c r="J13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4" s="6">
        <f>Table13[[#This Row],[Total Price(Before Discount)]]*Table13[[#This Row],[Discount]]</f>
        <v>4.2120000000000006</v>
      </c>
      <c r="L1334" s="6">
        <f>Table13[[#This Row],[Total Price(Before Discount)]]-Table13[[#This Row],[Discount Amount]]</f>
        <v>80.028000000000006</v>
      </c>
      <c r="M1334" s="6" t="str">
        <f>IF(Table13[[#This Row],[Total Price(After Discount)]]&gt;=5000, "High Order", "Low order")</f>
        <v>Low order</v>
      </c>
      <c r="N1334" s="2">
        <v>42159</v>
      </c>
      <c r="O1334" s="2" t="str">
        <f>TEXT(Table13[[#This Row],[Order Date]],"dddd")</f>
        <v>Thursday</v>
      </c>
      <c r="P1334" s="2" t="str">
        <f>TEXT(Table13[[#This Row],[Order Date]],"mmmm")</f>
        <v>June</v>
      </c>
      <c r="Q1334" s="2" t="str">
        <f>TEXT(Table13[[#This Row],[Order Date]],"yyyy")</f>
        <v>2015</v>
      </c>
      <c r="R1334" s="2" t="str">
        <f>TEXT(Table13[[#This Row],[Order Date]], "mmmm yyyy")</f>
        <v>June 2015</v>
      </c>
      <c r="S1334" s="2">
        <v>42160</v>
      </c>
      <c r="T1334" s="1" t="s">
        <v>31</v>
      </c>
      <c r="U1334" s="1">
        <f>Table13[[#This Row],[Ship Date]]-Table13[[#This Row],[Order Date]]</f>
        <v>1</v>
      </c>
      <c r="V1334" s="1" t="str">
        <f>IF(Table13[[#This Row],[Days to Ship]]&lt;=1, "Fast", IF(Table13[[#This Row],[Days to Ship]]&lt;=3, "Meduim", "High"))</f>
        <v>Fast</v>
      </c>
      <c r="W1334" s="1">
        <v>11572</v>
      </c>
      <c r="X1334" s="1" t="s">
        <v>22</v>
      </c>
      <c r="Y1334" s="1" t="s">
        <v>844</v>
      </c>
      <c r="Z1334" s="1" t="s">
        <v>62</v>
      </c>
      <c r="AA1334" s="1" t="s">
        <v>2245</v>
      </c>
      <c r="AB1334" s="1" t="s">
        <v>58</v>
      </c>
      <c r="AC1334" s="1" t="s">
        <v>83</v>
      </c>
      <c r="AD1334" s="1" t="s">
        <v>81</v>
      </c>
      <c r="AE1334" s="1" t="s">
        <v>53</v>
      </c>
      <c r="AF1334" s="1"/>
      <c r="AK1334" s="1"/>
    </row>
    <row r="1335" spans="1:37" x14ac:dyDescent="0.35">
      <c r="A1335" s="1">
        <v>2393</v>
      </c>
      <c r="B1335" s="1" t="str">
        <f>VLOOKUP(Table13[[#This Row],[Customer ID]],'Customer Lookup'!A:B,2,)</f>
        <v>Debbie Dillon</v>
      </c>
      <c r="C1335" s="1">
        <v>86950</v>
      </c>
      <c r="D1335" s="1" t="str">
        <f>_xlfn.XLOOKUP(Table13[[#This Row],[Product Sub-Category]],'Product Lookup'!A:A,'Product Lookup'!B:B)</f>
        <v>Paper</v>
      </c>
      <c r="E1335" s="1">
        <v>2</v>
      </c>
      <c r="F1335" s="4">
        <v>6.48</v>
      </c>
      <c r="G1335" s="4">
        <f>Table13[[#This Row],[Unit Price]]*Table13[[#This Row],[Quantity ordered]]</f>
        <v>12.96</v>
      </c>
      <c r="H1335" s="1">
        <v>0.05</v>
      </c>
      <c r="I1335" s="5">
        <v>0.05</v>
      </c>
      <c r="J13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5" s="6">
        <f>Table13[[#This Row],[Total Price(Before Discount)]]*Table13[[#This Row],[Discount]]</f>
        <v>0.64800000000000013</v>
      </c>
      <c r="L1335" s="6">
        <f>Table13[[#This Row],[Total Price(Before Discount)]]-Table13[[#This Row],[Discount Amount]]</f>
        <v>12.312000000000001</v>
      </c>
      <c r="M1335" s="6" t="str">
        <f>IF(Table13[[#This Row],[Total Price(After Discount)]]&gt;=5000, "High Order", "Low order")</f>
        <v>Low order</v>
      </c>
      <c r="N1335" s="2">
        <v>42153</v>
      </c>
      <c r="O1335" s="2" t="str">
        <f>TEXT(Table13[[#This Row],[Order Date]],"dddd")</f>
        <v>Friday</v>
      </c>
      <c r="P1335" s="2" t="str">
        <f>TEXT(Table13[[#This Row],[Order Date]],"mmmm")</f>
        <v>May</v>
      </c>
      <c r="Q1335" s="2" t="str">
        <f>TEXT(Table13[[#This Row],[Order Date]],"yyyy")</f>
        <v>2015</v>
      </c>
      <c r="R1335" s="2" t="str">
        <f>TEXT(Table13[[#This Row],[Order Date]], "mmmm yyyy")</f>
        <v>May 2015</v>
      </c>
      <c r="S1335" s="2">
        <v>42155</v>
      </c>
      <c r="T1335" s="1" t="s">
        <v>50</v>
      </c>
      <c r="U1335" s="1">
        <f>Table13[[#This Row],[Ship Date]]-Table13[[#This Row],[Order Date]]</f>
        <v>2</v>
      </c>
      <c r="V1335" s="1" t="str">
        <f>IF(Table13[[#This Row],[Days to Ship]]&lt;=1, "Fast", IF(Table13[[#This Row],[Days to Ship]]&lt;=3, "Meduim", "High"))</f>
        <v>Meduim</v>
      </c>
      <c r="W1335" s="1">
        <v>30076</v>
      </c>
      <c r="X1335" s="1" t="s">
        <v>32</v>
      </c>
      <c r="Y1335" s="1" t="s">
        <v>358</v>
      </c>
      <c r="Z1335" s="1" t="s">
        <v>254</v>
      </c>
      <c r="AA1335" s="1" t="s">
        <v>2245</v>
      </c>
      <c r="AB1335" s="1" t="s">
        <v>58</v>
      </c>
      <c r="AC1335" s="1" t="s">
        <v>83</v>
      </c>
      <c r="AD1335" s="1" t="s">
        <v>81</v>
      </c>
      <c r="AE1335" s="1" t="s">
        <v>53</v>
      </c>
      <c r="AF1335" s="1"/>
      <c r="AK1335" s="1"/>
    </row>
    <row r="1336" spans="1:37" x14ac:dyDescent="0.35">
      <c r="A1336" s="1">
        <v>2393</v>
      </c>
      <c r="B1336" s="1" t="str">
        <f>VLOOKUP(Table13[[#This Row],[Customer ID]],'Customer Lookup'!A:B,2,)</f>
        <v>Debbie Dillon</v>
      </c>
      <c r="C1336" s="1">
        <v>86951</v>
      </c>
      <c r="D1336" s="1" t="str">
        <f>_xlfn.XLOOKUP(Table13[[#This Row],[Product Sub-Category]],'Product Lookup'!A:A,'Product Lookup'!B:B)</f>
        <v>Furnishings</v>
      </c>
      <c r="E1336" s="1">
        <v>12</v>
      </c>
      <c r="F1336" s="4">
        <v>105.29</v>
      </c>
      <c r="G1336" s="4">
        <f>Table13[[#This Row],[Unit Price]]*Table13[[#This Row],[Quantity ordered]]</f>
        <v>1263.48</v>
      </c>
      <c r="H1336" s="1">
        <v>0.1</v>
      </c>
      <c r="I1336" s="5">
        <v>0.1</v>
      </c>
      <c r="J13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36" s="6">
        <f>Table13[[#This Row],[Total Price(Before Discount)]]*Table13[[#This Row],[Discount]]</f>
        <v>126.34800000000001</v>
      </c>
      <c r="L1336" s="6">
        <f>Table13[[#This Row],[Total Price(Before Discount)]]-Table13[[#This Row],[Discount Amount]]</f>
        <v>1137.1320000000001</v>
      </c>
      <c r="M1336" s="6" t="str">
        <f>IF(Table13[[#This Row],[Total Price(After Discount)]]&gt;=5000, "High Order", "Low order")</f>
        <v>Low order</v>
      </c>
      <c r="N1336" s="2">
        <v>42008</v>
      </c>
      <c r="O1336" s="2" t="str">
        <f>TEXT(Table13[[#This Row],[Order Date]],"dddd")</f>
        <v>Sunday</v>
      </c>
      <c r="P1336" s="2" t="str">
        <f>TEXT(Table13[[#This Row],[Order Date]],"mmmm")</f>
        <v>January</v>
      </c>
      <c r="Q1336" s="2" t="str">
        <f>TEXT(Table13[[#This Row],[Order Date]],"yyyy")</f>
        <v>2015</v>
      </c>
      <c r="R1336" s="2" t="str">
        <f>TEXT(Table13[[#This Row],[Order Date]], "mmmm yyyy")</f>
        <v>January 2015</v>
      </c>
      <c r="S1336" s="2">
        <v>42010</v>
      </c>
      <c r="T1336" s="1" t="s">
        <v>21</v>
      </c>
      <c r="U1336" s="1">
        <f>Table13[[#This Row],[Ship Date]]-Table13[[#This Row],[Order Date]]</f>
        <v>2</v>
      </c>
      <c r="V1336" s="1" t="str">
        <f>IF(Table13[[#This Row],[Days to Ship]]&lt;=1, "Fast", IF(Table13[[#This Row],[Days to Ship]]&lt;=3, "Meduim", "High"))</f>
        <v>Meduim</v>
      </c>
      <c r="W1336" s="1">
        <v>30076</v>
      </c>
      <c r="X1336" s="1" t="s">
        <v>32</v>
      </c>
      <c r="Y1336" s="1" t="s">
        <v>358</v>
      </c>
      <c r="Z1336" s="1" t="s">
        <v>254</v>
      </c>
      <c r="AA1336" s="1" t="s">
        <v>2245</v>
      </c>
      <c r="AB1336" s="1" t="s">
        <v>34</v>
      </c>
      <c r="AC1336" s="1" t="s">
        <v>52</v>
      </c>
      <c r="AD1336" s="1" t="s">
        <v>81</v>
      </c>
      <c r="AE1336" s="1" t="s">
        <v>178</v>
      </c>
      <c r="AF1336" s="1"/>
      <c r="AK1336" s="1"/>
    </row>
    <row r="1337" spans="1:37" x14ac:dyDescent="0.35">
      <c r="A1337" s="1">
        <v>2394</v>
      </c>
      <c r="B1337" s="1" t="str">
        <f>VLOOKUP(Table13[[#This Row],[Customer ID]],'Customer Lookup'!A:B,2,)</f>
        <v>Tina Monroe</v>
      </c>
      <c r="C1337" s="1">
        <v>86949</v>
      </c>
      <c r="D1337" s="1" t="str">
        <f>_xlfn.XLOOKUP(Table13[[#This Row],[Product Sub-Category]],'Product Lookup'!A:A,'Product Lookup'!B:B)</f>
        <v>Binders</v>
      </c>
      <c r="E1337" s="1">
        <v>16</v>
      </c>
      <c r="F1337" s="4">
        <v>11.7</v>
      </c>
      <c r="G1337" s="4">
        <f>Table13[[#This Row],[Unit Price]]*Table13[[#This Row],[Quantity ordered]]</f>
        <v>187.2</v>
      </c>
      <c r="H1337" s="1">
        <v>0.05</v>
      </c>
      <c r="I1337" s="5">
        <v>0.05</v>
      </c>
      <c r="J13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7" s="6">
        <f>Table13[[#This Row],[Total Price(Before Discount)]]*Table13[[#This Row],[Discount]]</f>
        <v>9.36</v>
      </c>
      <c r="L1337" s="6">
        <f>Table13[[#This Row],[Total Price(Before Discount)]]-Table13[[#This Row],[Discount Amount]]</f>
        <v>177.83999999999997</v>
      </c>
      <c r="M1337" s="6" t="str">
        <f>IF(Table13[[#This Row],[Total Price(After Discount)]]&gt;=5000, "High Order", "Low order")</f>
        <v>Low order</v>
      </c>
      <c r="N1337" s="2">
        <v>42125</v>
      </c>
      <c r="O1337" s="2" t="str">
        <f>TEXT(Table13[[#This Row],[Order Date]],"dddd")</f>
        <v>Friday</v>
      </c>
      <c r="P1337" s="2" t="str">
        <f>TEXT(Table13[[#This Row],[Order Date]],"mmmm")</f>
        <v>May</v>
      </c>
      <c r="Q1337" s="2" t="str">
        <f>TEXT(Table13[[#This Row],[Order Date]],"yyyy")</f>
        <v>2015</v>
      </c>
      <c r="R1337" s="2" t="str">
        <f>TEXT(Table13[[#This Row],[Order Date]], "mmmm yyyy")</f>
        <v>May 2015</v>
      </c>
      <c r="S1337" s="2">
        <v>42127</v>
      </c>
      <c r="T1337" s="1" t="s">
        <v>41</v>
      </c>
      <c r="U1337" s="1">
        <f>Table13[[#This Row],[Ship Date]]-Table13[[#This Row],[Order Date]]</f>
        <v>2</v>
      </c>
      <c r="V1337" s="1" t="str">
        <f>IF(Table13[[#This Row],[Days to Ship]]&lt;=1, "Fast", IF(Table13[[#This Row],[Days to Ship]]&lt;=3, "Meduim", "High"))</f>
        <v>Meduim</v>
      </c>
      <c r="W1337" s="1">
        <v>30328</v>
      </c>
      <c r="X1337" s="1" t="s">
        <v>32</v>
      </c>
      <c r="Y1337" s="1" t="s">
        <v>845</v>
      </c>
      <c r="Z1337" s="1" t="s">
        <v>254</v>
      </c>
      <c r="AA1337" s="1" t="s">
        <v>2245</v>
      </c>
      <c r="AB1337" s="1" t="s">
        <v>58</v>
      </c>
      <c r="AC1337" s="1" t="s">
        <v>2236</v>
      </c>
      <c r="AD1337" s="1" t="s">
        <v>81</v>
      </c>
      <c r="AE1337" s="1" t="s">
        <v>53</v>
      </c>
      <c r="AF1337" s="1"/>
      <c r="AK1337" s="1"/>
    </row>
    <row r="1338" spans="1:37" x14ac:dyDescent="0.35">
      <c r="A1338" s="1">
        <v>2394</v>
      </c>
      <c r="B1338" s="1" t="str">
        <f>VLOOKUP(Table13[[#This Row],[Customer ID]],'Customer Lookup'!A:B,2,)</f>
        <v>Tina Monroe</v>
      </c>
      <c r="C1338" s="1">
        <v>86949</v>
      </c>
      <c r="D1338" s="1" t="str">
        <f>_xlfn.XLOOKUP(Table13[[#This Row],[Product Sub-Category]],'Product Lookup'!A:A,'Product Lookup'!B:B)</f>
        <v>Binders</v>
      </c>
      <c r="E1338" s="1">
        <v>9</v>
      </c>
      <c r="F1338" s="4">
        <v>4.55</v>
      </c>
      <c r="G1338" s="4">
        <f>Table13[[#This Row],[Unit Price]]*Table13[[#This Row],[Quantity ordered]]</f>
        <v>40.949999999999996</v>
      </c>
      <c r="H1338" s="1">
        <v>0.05</v>
      </c>
      <c r="I1338" s="5">
        <v>0.05</v>
      </c>
      <c r="J13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8" s="6">
        <f>Table13[[#This Row],[Total Price(Before Discount)]]*Table13[[#This Row],[Discount]]</f>
        <v>2.0474999999999999</v>
      </c>
      <c r="L1338" s="6">
        <f>Table13[[#This Row],[Total Price(Before Discount)]]-Table13[[#This Row],[Discount Amount]]</f>
        <v>38.902499999999996</v>
      </c>
      <c r="M1338" s="6" t="str">
        <f>IF(Table13[[#This Row],[Total Price(After Discount)]]&gt;=5000, "High Order", "Low order")</f>
        <v>Low order</v>
      </c>
      <c r="N1338" s="2">
        <v>42125</v>
      </c>
      <c r="O1338" s="2" t="str">
        <f>TEXT(Table13[[#This Row],[Order Date]],"dddd")</f>
        <v>Friday</v>
      </c>
      <c r="P1338" s="2" t="str">
        <f>TEXT(Table13[[#This Row],[Order Date]],"mmmm")</f>
        <v>May</v>
      </c>
      <c r="Q1338" s="2" t="str">
        <f>TEXT(Table13[[#This Row],[Order Date]],"yyyy")</f>
        <v>2015</v>
      </c>
      <c r="R1338" s="2" t="str">
        <f>TEXT(Table13[[#This Row],[Order Date]], "mmmm yyyy")</f>
        <v>May 2015</v>
      </c>
      <c r="S1338" s="2">
        <v>42125</v>
      </c>
      <c r="T1338" s="1" t="s">
        <v>41</v>
      </c>
      <c r="U1338" s="1">
        <f>Table13[[#This Row],[Ship Date]]-Table13[[#This Row],[Order Date]]</f>
        <v>0</v>
      </c>
      <c r="V1338" s="1" t="str">
        <f>IF(Table13[[#This Row],[Days to Ship]]&lt;=1, "Fast", IF(Table13[[#This Row],[Days to Ship]]&lt;=3, "Meduim", "High"))</f>
        <v>Fast</v>
      </c>
      <c r="W1338" s="1">
        <v>30328</v>
      </c>
      <c r="X1338" s="1" t="s">
        <v>32</v>
      </c>
      <c r="Y1338" s="1" t="s">
        <v>845</v>
      </c>
      <c r="Z1338" s="1" t="s">
        <v>254</v>
      </c>
      <c r="AA1338" s="1" t="s">
        <v>2245</v>
      </c>
      <c r="AB1338" s="1" t="s">
        <v>58</v>
      </c>
      <c r="AC1338" s="1" t="s">
        <v>2236</v>
      </c>
      <c r="AD1338" s="1" t="s">
        <v>81</v>
      </c>
      <c r="AE1338" s="1" t="s">
        <v>53</v>
      </c>
      <c r="AF1338" s="1"/>
      <c r="AK1338" s="1"/>
    </row>
    <row r="1339" spans="1:37" x14ac:dyDescent="0.35">
      <c r="A1339" s="1">
        <v>2395</v>
      </c>
      <c r="B1339" s="1" t="str">
        <f>VLOOKUP(Table13[[#This Row],[Customer ID]],'Customer Lookup'!A:B,2,)</f>
        <v>Beverly Roberts</v>
      </c>
      <c r="C1339" s="1">
        <v>86952</v>
      </c>
      <c r="D1339" s="1" t="str">
        <f>_xlfn.XLOOKUP(Table13[[#This Row],[Product Sub-Category]],'Product Lookup'!A:A,'Product Lookup'!B:B)</f>
        <v>Appliances</v>
      </c>
      <c r="E1339" s="1">
        <v>15</v>
      </c>
      <c r="F1339" s="4">
        <v>60.97</v>
      </c>
      <c r="G1339" s="4">
        <f>Table13[[#This Row],[Unit Price]]*Table13[[#This Row],[Quantity ordered]]</f>
        <v>914.55</v>
      </c>
      <c r="H1339" s="1">
        <v>0.05</v>
      </c>
      <c r="I1339" s="5">
        <v>0.05</v>
      </c>
      <c r="J13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9" s="6">
        <f>Table13[[#This Row],[Total Price(Before Discount)]]*Table13[[#This Row],[Discount]]</f>
        <v>45.727499999999999</v>
      </c>
      <c r="L1339" s="6">
        <f>Table13[[#This Row],[Total Price(Before Discount)]]-Table13[[#This Row],[Discount Amount]]</f>
        <v>868.82249999999999</v>
      </c>
      <c r="M1339" s="6" t="str">
        <f>IF(Table13[[#This Row],[Total Price(After Discount)]]&gt;=5000, "High Order", "Low order")</f>
        <v>Low order</v>
      </c>
      <c r="N1339" s="2">
        <v>42086</v>
      </c>
      <c r="O1339" s="2" t="str">
        <f>TEXT(Table13[[#This Row],[Order Date]],"dddd")</f>
        <v>Monday</v>
      </c>
      <c r="P1339" s="2" t="str">
        <f>TEXT(Table13[[#This Row],[Order Date]],"mmmm")</f>
        <v>March</v>
      </c>
      <c r="Q1339" s="2" t="str">
        <f>TEXT(Table13[[#This Row],[Order Date]],"yyyy")</f>
        <v>2015</v>
      </c>
      <c r="R1339" s="2" t="str">
        <f>TEXT(Table13[[#This Row],[Order Date]], "mmmm yyyy")</f>
        <v>March 2015</v>
      </c>
      <c r="S1339" s="2">
        <v>42087</v>
      </c>
      <c r="T1339" s="1" t="s">
        <v>31</v>
      </c>
      <c r="U1339" s="1">
        <f>Table13[[#This Row],[Ship Date]]-Table13[[#This Row],[Order Date]]</f>
        <v>1</v>
      </c>
      <c r="V1339" s="1" t="str">
        <f>IF(Table13[[#This Row],[Days to Ship]]&lt;=1, "Fast", IF(Table13[[#This Row],[Days to Ship]]&lt;=3, "Meduim", "High"))</f>
        <v>Fast</v>
      </c>
      <c r="W1339" s="1">
        <v>31401</v>
      </c>
      <c r="X1339" s="1" t="s">
        <v>32</v>
      </c>
      <c r="Y1339" s="1" t="s">
        <v>846</v>
      </c>
      <c r="Z1339" s="1" t="s">
        <v>254</v>
      </c>
      <c r="AA1339" s="1" t="s">
        <v>2244</v>
      </c>
      <c r="AB1339" s="1" t="s">
        <v>58</v>
      </c>
      <c r="AC1339" s="1" t="s">
        <v>196</v>
      </c>
      <c r="AD1339" s="1" t="s">
        <v>81</v>
      </c>
      <c r="AE1339" s="1" t="s">
        <v>53</v>
      </c>
      <c r="AF1339" s="1"/>
      <c r="AK1339" s="1"/>
    </row>
    <row r="1340" spans="1:37" x14ac:dyDescent="0.35">
      <c r="A1340" s="1">
        <v>2398</v>
      </c>
      <c r="B1340" s="1" t="str">
        <f>VLOOKUP(Table13[[#This Row],[Customer ID]],'Customer Lookup'!A:B,2,)</f>
        <v>Julian F Wolfe</v>
      </c>
      <c r="C1340" s="1">
        <v>86373</v>
      </c>
      <c r="D1340" s="1" t="str">
        <f>_xlfn.XLOOKUP(Table13[[#This Row],[Product Sub-Category]],'Product Lookup'!A:A,'Product Lookup'!B:B)</f>
        <v>Paper</v>
      </c>
      <c r="E1340" s="1">
        <v>12</v>
      </c>
      <c r="F1340" s="4">
        <v>7.64</v>
      </c>
      <c r="G1340" s="4">
        <f>Table13[[#This Row],[Unit Price]]*Table13[[#This Row],[Quantity ordered]]</f>
        <v>91.679999999999993</v>
      </c>
      <c r="H1340" s="1">
        <v>0.05</v>
      </c>
      <c r="I1340" s="5">
        <v>0.05</v>
      </c>
      <c r="J13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0" s="6">
        <f>Table13[[#This Row],[Total Price(Before Discount)]]*Table13[[#This Row],[Discount]]</f>
        <v>4.5839999999999996</v>
      </c>
      <c r="L1340" s="6">
        <f>Table13[[#This Row],[Total Price(Before Discount)]]-Table13[[#This Row],[Discount Amount]]</f>
        <v>87.095999999999989</v>
      </c>
      <c r="M1340" s="6" t="str">
        <f>IF(Table13[[#This Row],[Total Price(After Discount)]]&gt;=5000, "High Order", "Low order")</f>
        <v>Low order</v>
      </c>
      <c r="N1340" s="2">
        <v>42059</v>
      </c>
      <c r="O1340" s="2" t="str">
        <f>TEXT(Table13[[#This Row],[Order Date]],"dddd")</f>
        <v>Tuesday</v>
      </c>
      <c r="P1340" s="2" t="str">
        <f>TEXT(Table13[[#This Row],[Order Date]],"mmmm")</f>
        <v>February</v>
      </c>
      <c r="Q1340" s="2" t="str">
        <f>TEXT(Table13[[#This Row],[Order Date]],"yyyy")</f>
        <v>2015</v>
      </c>
      <c r="R1340" s="2" t="str">
        <f>TEXT(Table13[[#This Row],[Order Date]], "mmmm yyyy")</f>
        <v>February 2015</v>
      </c>
      <c r="S1340" s="2">
        <v>42061</v>
      </c>
      <c r="T1340" s="1" t="s">
        <v>31</v>
      </c>
      <c r="U1340" s="1">
        <f>Table13[[#This Row],[Ship Date]]-Table13[[#This Row],[Order Date]]</f>
        <v>2</v>
      </c>
      <c r="V1340" s="1" t="str">
        <f>IF(Table13[[#This Row],[Days to Ship]]&lt;=1, "Fast", IF(Table13[[#This Row],[Days to Ship]]&lt;=3, "Meduim", "High"))</f>
        <v>Meduim</v>
      </c>
      <c r="W1340" s="1">
        <v>60103</v>
      </c>
      <c r="X1340" s="1" t="s">
        <v>32</v>
      </c>
      <c r="Y1340" s="1" t="s">
        <v>847</v>
      </c>
      <c r="Z1340" s="1" t="s">
        <v>142</v>
      </c>
      <c r="AA1340" s="1" t="s">
        <v>2245</v>
      </c>
      <c r="AB1340" s="1" t="s">
        <v>58</v>
      </c>
      <c r="AC1340" s="1" t="s">
        <v>83</v>
      </c>
      <c r="AD1340" s="1" t="s">
        <v>81</v>
      </c>
      <c r="AE1340" s="1" t="s">
        <v>26</v>
      </c>
      <c r="AF1340" s="1"/>
      <c r="AK1340" s="1"/>
    </row>
    <row r="1341" spans="1:37" x14ac:dyDescent="0.35">
      <c r="A1341" s="1">
        <v>2417</v>
      </c>
      <c r="B1341" s="1" t="str">
        <f>VLOOKUP(Table13[[#This Row],[Customer ID]],'Customer Lookup'!A:B,2,)</f>
        <v>Ken H Frazier</v>
      </c>
      <c r="C1341" s="1">
        <v>86754</v>
      </c>
      <c r="D1341" s="1" t="str">
        <f>_xlfn.XLOOKUP(Table13[[#This Row],[Product Sub-Category]],'Product Lookup'!A:A,'Product Lookup'!B:B)</f>
        <v>Telephones</v>
      </c>
      <c r="E1341" s="1">
        <v>13</v>
      </c>
      <c r="F1341" s="4">
        <v>65.989999999999995</v>
      </c>
      <c r="G1341" s="4">
        <f>Table13[[#This Row],[Unit Price]]*Table13[[#This Row],[Quantity ordered]]</f>
        <v>857.86999999999989</v>
      </c>
      <c r="H1341" s="1">
        <v>0.05</v>
      </c>
      <c r="I1341" s="5">
        <v>0.05</v>
      </c>
      <c r="J13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1" s="6">
        <f>Table13[[#This Row],[Total Price(Before Discount)]]*Table13[[#This Row],[Discount]]</f>
        <v>42.893499999999996</v>
      </c>
      <c r="L1341" s="6">
        <f>Table13[[#This Row],[Total Price(Before Discount)]]-Table13[[#This Row],[Discount Amount]]</f>
        <v>814.97649999999987</v>
      </c>
      <c r="M1341" s="6" t="str">
        <f>IF(Table13[[#This Row],[Total Price(After Discount)]]&gt;=5000, "High Order", "Low order")</f>
        <v>Low order</v>
      </c>
      <c r="N1341" s="2">
        <v>42077</v>
      </c>
      <c r="O1341" s="2" t="str">
        <f>TEXT(Table13[[#This Row],[Order Date]],"dddd")</f>
        <v>Saturday</v>
      </c>
      <c r="P1341" s="2" t="str">
        <f>TEXT(Table13[[#This Row],[Order Date]],"mmmm")</f>
        <v>March</v>
      </c>
      <c r="Q1341" s="2" t="str">
        <f>TEXT(Table13[[#This Row],[Order Date]],"yyyy")</f>
        <v>2015</v>
      </c>
      <c r="R1341" s="2" t="str">
        <f>TEXT(Table13[[#This Row],[Order Date]], "mmmm yyyy")</f>
        <v>March 2015</v>
      </c>
      <c r="S1341" s="2">
        <v>42078</v>
      </c>
      <c r="T1341" s="1" t="s">
        <v>50</v>
      </c>
      <c r="U1341" s="1">
        <f>Table13[[#This Row],[Ship Date]]-Table13[[#This Row],[Order Date]]</f>
        <v>1</v>
      </c>
      <c r="V1341" s="1" t="str">
        <f>IF(Table13[[#This Row],[Days to Ship]]&lt;=1, "Fast", IF(Table13[[#This Row],[Days to Ship]]&lt;=3, "Meduim", "High"))</f>
        <v>Fast</v>
      </c>
      <c r="W1341" s="1">
        <v>22124</v>
      </c>
      <c r="X1341" s="1" t="s">
        <v>32</v>
      </c>
      <c r="Y1341" s="1" t="s">
        <v>769</v>
      </c>
      <c r="Z1341" s="1" t="s">
        <v>117</v>
      </c>
      <c r="AA1341" s="1" t="s">
        <v>2245</v>
      </c>
      <c r="AB1341" s="1" t="s">
        <v>73</v>
      </c>
      <c r="AC1341" s="1" t="s">
        <v>2234</v>
      </c>
      <c r="AD1341" s="1" t="s">
        <v>104</v>
      </c>
      <c r="AE1341" s="1" t="s">
        <v>53</v>
      </c>
      <c r="AF1341" s="1"/>
      <c r="AK1341" s="1"/>
    </row>
    <row r="1342" spans="1:37" x14ac:dyDescent="0.35">
      <c r="A1342" s="1">
        <v>2418</v>
      </c>
      <c r="B1342" s="1" t="str">
        <f>VLOOKUP(Table13[[#This Row],[Customer ID]],'Customer Lookup'!A:B,2,)</f>
        <v>Kyle Fink</v>
      </c>
      <c r="C1342" s="1">
        <v>86750</v>
      </c>
      <c r="D1342" s="1" t="str">
        <f>_xlfn.XLOOKUP(Table13[[#This Row],[Product Sub-Category]],'Product Lookup'!A:A,'Product Lookup'!B:B)</f>
        <v>Pens</v>
      </c>
      <c r="E1342" s="1">
        <v>4</v>
      </c>
      <c r="F1342" s="4">
        <v>2.1</v>
      </c>
      <c r="G1342" s="4">
        <f>Table13[[#This Row],[Unit Price]]*Table13[[#This Row],[Quantity ordered]]</f>
        <v>8.4</v>
      </c>
      <c r="H1342" s="1">
        <v>0.05</v>
      </c>
      <c r="I1342" s="5">
        <v>0.05</v>
      </c>
      <c r="J13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2" s="6">
        <f>Table13[[#This Row],[Total Price(Before Discount)]]*Table13[[#This Row],[Discount]]</f>
        <v>0.42000000000000004</v>
      </c>
      <c r="L1342" s="6">
        <f>Table13[[#This Row],[Total Price(Before Discount)]]-Table13[[#This Row],[Discount Amount]]</f>
        <v>7.98</v>
      </c>
      <c r="M1342" s="6" t="str">
        <f>IF(Table13[[#This Row],[Total Price(After Discount)]]&gt;=5000, "High Order", "Low order")</f>
        <v>Low order</v>
      </c>
      <c r="N1342" s="2">
        <v>42010</v>
      </c>
      <c r="O1342" s="2" t="str">
        <f>TEXT(Table13[[#This Row],[Order Date]],"dddd")</f>
        <v>Tuesday</v>
      </c>
      <c r="P1342" s="2" t="str">
        <f>TEXT(Table13[[#This Row],[Order Date]],"mmmm")</f>
        <v>January</v>
      </c>
      <c r="Q1342" s="2" t="str">
        <f>TEXT(Table13[[#This Row],[Order Date]],"yyyy")</f>
        <v>2015</v>
      </c>
      <c r="R1342" s="2" t="str">
        <f>TEXT(Table13[[#This Row],[Order Date]], "mmmm yyyy")</f>
        <v>January 2015</v>
      </c>
      <c r="S1342" s="2">
        <v>42011</v>
      </c>
      <c r="T1342" s="1" t="s">
        <v>41</v>
      </c>
      <c r="U1342" s="1">
        <f>Table13[[#This Row],[Ship Date]]-Table13[[#This Row],[Order Date]]</f>
        <v>1</v>
      </c>
      <c r="V1342" s="1" t="str">
        <f>IF(Table13[[#This Row],[Days to Ship]]&lt;=1, "Fast", IF(Table13[[#This Row],[Days to Ship]]&lt;=3, "Meduim", "High"))</f>
        <v>Fast</v>
      </c>
      <c r="W1342" s="1">
        <v>23805</v>
      </c>
      <c r="X1342" s="1" t="s">
        <v>32</v>
      </c>
      <c r="Y1342" s="1" t="s">
        <v>848</v>
      </c>
      <c r="Z1342" s="1" t="s">
        <v>117</v>
      </c>
      <c r="AA1342" s="1" t="s">
        <v>2245</v>
      </c>
      <c r="AB1342" s="1" t="s">
        <v>58</v>
      </c>
      <c r="AC1342" s="1" t="s">
        <v>25</v>
      </c>
      <c r="AD1342" s="1" t="s">
        <v>104</v>
      </c>
      <c r="AE1342" s="1" t="s">
        <v>26</v>
      </c>
      <c r="AF1342" s="1"/>
      <c r="AK1342" s="1"/>
    </row>
    <row r="1343" spans="1:37" x14ac:dyDescent="0.35">
      <c r="A1343" s="1">
        <v>2418</v>
      </c>
      <c r="B1343" s="1" t="str">
        <f>VLOOKUP(Table13[[#This Row],[Customer ID]],'Customer Lookup'!A:B,2,)</f>
        <v>Kyle Fink</v>
      </c>
      <c r="C1343" s="1">
        <v>86753</v>
      </c>
      <c r="D1343" s="1" t="str">
        <f>_xlfn.XLOOKUP(Table13[[#This Row],[Product Sub-Category]],'Product Lookup'!A:A,'Product Lookup'!B:B)</f>
        <v>Copiers</v>
      </c>
      <c r="E1343" s="1">
        <v>11</v>
      </c>
      <c r="F1343" s="4">
        <v>599.99</v>
      </c>
      <c r="G1343" s="4">
        <f>Table13[[#This Row],[Unit Price]]*Table13[[#This Row],[Quantity ordered]]</f>
        <v>6599.89</v>
      </c>
      <c r="H1343" s="1">
        <v>0.1</v>
      </c>
      <c r="I1343" s="5">
        <v>0.1</v>
      </c>
      <c r="J13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43" s="6">
        <f>Table13[[#This Row],[Total Price(Before Discount)]]*Table13[[#This Row],[Discount]]</f>
        <v>659.98900000000003</v>
      </c>
      <c r="L1343" s="6">
        <f>Table13[[#This Row],[Total Price(Before Discount)]]-Table13[[#This Row],[Discount Amount]]</f>
        <v>5939.9009999999998</v>
      </c>
      <c r="M1343" s="6" t="str">
        <f>IF(Table13[[#This Row],[Total Price(After Discount)]]&gt;=5000, "High Order", "Low order")</f>
        <v>High Order</v>
      </c>
      <c r="N1343" s="2">
        <v>42014</v>
      </c>
      <c r="O1343" s="2" t="str">
        <f>TEXT(Table13[[#This Row],[Order Date]],"dddd")</f>
        <v>Saturday</v>
      </c>
      <c r="P1343" s="2" t="str">
        <f>TEXT(Table13[[#This Row],[Order Date]],"mmmm")</f>
        <v>January</v>
      </c>
      <c r="Q1343" s="2" t="str">
        <f>TEXT(Table13[[#This Row],[Order Date]],"yyyy")</f>
        <v>2015</v>
      </c>
      <c r="R1343" s="2" t="str">
        <f>TEXT(Table13[[#This Row],[Order Date]], "mmmm yyyy")</f>
        <v>January 2015</v>
      </c>
      <c r="S1343" s="2">
        <v>42015</v>
      </c>
      <c r="T1343" s="1" t="s">
        <v>21</v>
      </c>
      <c r="U1343" s="1">
        <f>Table13[[#This Row],[Ship Date]]-Table13[[#This Row],[Order Date]]</f>
        <v>1</v>
      </c>
      <c r="V1343" s="1" t="str">
        <f>IF(Table13[[#This Row],[Days to Ship]]&lt;=1, "Fast", IF(Table13[[#This Row],[Days to Ship]]&lt;=3, "Meduim", "High"))</f>
        <v>Fast</v>
      </c>
      <c r="W1343" s="1">
        <v>23805</v>
      </c>
      <c r="X1343" s="1" t="s">
        <v>32</v>
      </c>
      <c r="Y1343" s="1" t="s">
        <v>848</v>
      </c>
      <c r="Z1343" s="1" t="s">
        <v>117</v>
      </c>
      <c r="AA1343" s="1" t="s">
        <v>2245</v>
      </c>
      <c r="AB1343" s="1" t="s">
        <v>73</v>
      </c>
      <c r="AC1343" s="1" t="s">
        <v>2241</v>
      </c>
      <c r="AD1343" s="1" t="s">
        <v>104</v>
      </c>
      <c r="AE1343" s="1" t="s">
        <v>178</v>
      </c>
      <c r="AF1343" s="1"/>
      <c r="AK1343" s="1"/>
    </row>
    <row r="1344" spans="1:37" x14ac:dyDescent="0.35">
      <c r="A1344" s="1">
        <v>2418</v>
      </c>
      <c r="B1344" s="1" t="str">
        <f>VLOOKUP(Table13[[#This Row],[Customer ID]],'Customer Lookup'!A:B,2,)</f>
        <v>Kyle Fink</v>
      </c>
      <c r="C1344" s="1">
        <v>86753</v>
      </c>
      <c r="D1344" s="1" t="str">
        <f>_xlfn.XLOOKUP(Table13[[#This Row],[Product Sub-Category]],'Product Lookup'!A:A,'Product Lookup'!B:B)</f>
        <v>Pens</v>
      </c>
      <c r="E1344" s="1">
        <v>10</v>
      </c>
      <c r="F1344" s="4">
        <v>2.78</v>
      </c>
      <c r="G1344" s="4">
        <f>Table13[[#This Row],[Unit Price]]*Table13[[#This Row],[Quantity ordered]]</f>
        <v>27.799999999999997</v>
      </c>
      <c r="H1344" s="1">
        <v>0.05</v>
      </c>
      <c r="I1344" s="5">
        <v>0.05</v>
      </c>
      <c r="J13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4" s="6">
        <f>Table13[[#This Row],[Total Price(Before Discount)]]*Table13[[#This Row],[Discount]]</f>
        <v>1.39</v>
      </c>
      <c r="L1344" s="6">
        <f>Table13[[#This Row],[Total Price(Before Discount)]]-Table13[[#This Row],[Discount Amount]]</f>
        <v>26.409999999999997</v>
      </c>
      <c r="M1344" s="6" t="str">
        <f>IF(Table13[[#This Row],[Total Price(After Discount)]]&gt;=5000, "High Order", "Low order")</f>
        <v>Low order</v>
      </c>
      <c r="N1344" s="2">
        <v>42014</v>
      </c>
      <c r="O1344" s="2" t="str">
        <f>TEXT(Table13[[#This Row],[Order Date]],"dddd")</f>
        <v>Saturday</v>
      </c>
      <c r="P1344" s="2" t="str">
        <f>TEXT(Table13[[#This Row],[Order Date]],"mmmm")</f>
        <v>January</v>
      </c>
      <c r="Q1344" s="2" t="str">
        <f>TEXT(Table13[[#This Row],[Order Date]],"yyyy")</f>
        <v>2015</v>
      </c>
      <c r="R1344" s="2" t="str">
        <f>TEXT(Table13[[#This Row],[Order Date]], "mmmm yyyy")</f>
        <v>January 2015</v>
      </c>
      <c r="S1344" s="2">
        <v>42016</v>
      </c>
      <c r="T1344" s="1" t="s">
        <v>21</v>
      </c>
      <c r="U1344" s="1">
        <f>Table13[[#This Row],[Ship Date]]-Table13[[#This Row],[Order Date]]</f>
        <v>2</v>
      </c>
      <c r="V1344" s="1" t="str">
        <f>IF(Table13[[#This Row],[Days to Ship]]&lt;=1, "Fast", IF(Table13[[#This Row],[Days to Ship]]&lt;=3, "Meduim", "High"))</f>
        <v>Meduim</v>
      </c>
      <c r="W1344" s="1">
        <v>23805</v>
      </c>
      <c r="X1344" s="1" t="s">
        <v>32</v>
      </c>
      <c r="Y1344" s="1" t="s">
        <v>848</v>
      </c>
      <c r="Z1344" s="1" t="s">
        <v>117</v>
      </c>
      <c r="AA1344" s="1" t="s">
        <v>2245</v>
      </c>
      <c r="AB1344" s="1" t="s">
        <v>58</v>
      </c>
      <c r="AC1344" s="1" t="s">
        <v>25</v>
      </c>
      <c r="AD1344" s="1" t="s">
        <v>104</v>
      </c>
      <c r="AE1344" s="1" t="s">
        <v>26</v>
      </c>
      <c r="AF1344" s="1"/>
      <c r="AK1344" s="1"/>
    </row>
    <row r="1345" spans="1:37" x14ac:dyDescent="0.35">
      <c r="A1345" s="1">
        <v>2419</v>
      </c>
      <c r="B1345" s="1" t="str">
        <f>VLOOKUP(Table13[[#This Row],[Customer ID]],'Customer Lookup'!A:B,2,)</f>
        <v>Sandra Faulkner</v>
      </c>
      <c r="C1345" s="1">
        <v>86751</v>
      </c>
      <c r="D1345" s="1" t="str">
        <f>_xlfn.XLOOKUP(Table13[[#This Row],[Product Sub-Category]],'Product Lookup'!A:A,'Product Lookup'!B:B)</f>
        <v>Appliances</v>
      </c>
      <c r="E1345" s="1">
        <v>5</v>
      </c>
      <c r="F1345" s="4">
        <v>225.04</v>
      </c>
      <c r="G1345" s="4">
        <f>Table13[[#This Row],[Unit Price]]*Table13[[#This Row],[Quantity ordered]]</f>
        <v>1125.2</v>
      </c>
      <c r="H1345" s="1">
        <v>0.1</v>
      </c>
      <c r="I1345" s="5">
        <v>0.1</v>
      </c>
      <c r="J13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45" s="6">
        <f>Table13[[#This Row],[Total Price(Before Discount)]]*Table13[[#This Row],[Discount]]</f>
        <v>112.52000000000001</v>
      </c>
      <c r="L1345" s="6">
        <f>Table13[[#This Row],[Total Price(Before Discount)]]-Table13[[#This Row],[Discount Amount]]</f>
        <v>1012.6800000000001</v>
      </c>
      <c r="M1345" s="6" t="str">
        <f>IF(Table13[[#This Row],[Total Price(After Discount)]]&gt;=5000, "High Order", "Low order")</f>
        <v>Low order</v>
      </c>
      <c r="N1345" s="2">
        <v>42089</v>
      </c>
      <c r="O1345" s="2" t="str">
        <f>TEXT(Table13[[#This Row],[Order Date]],"dddd")</f>
        <v>Thursday</v>
      </c>
      <c r="P1345" s="2" t="str">
        <f>TEXT(Table13[[#This Row],[Order Date]],"mmmm")</f>
        <v>March</v>
      </c>
      <c r="Q1345" s="2" t="str">
        <f>TEXT(Table13[[#This Row],[Order Date]],"yyyy")</f>
        <v>2015</v>
      </c>
      <c r="R1345" s="2" t="str">
        <f>TEXT(Table13[[#This Row],[Order Date]], "mmmm yyyy")</f>
        <v>March 2015</v>
      </c>
      <c r="S1345" s="2">
        <v>42089</v>
      </c>
      <c r="T1345" s="1" t="s">
        <v>31</v>
      </c>
      <c r="U1345" s="1">
        <f>Table13[[#This Row],[Ship Date]]-Table13[[#This Row],[Order Date]]</f>
        <v>0</v>
      </c>
      <c r="V1345" s="1" t="str">
        <f>IF(Table13[[#This Row],[Days to Ship]]&lt;=1, "Fast", IF(Table13[[#This Row],[Days to Ship]]&lt;=3, "Meduim", "High"))</f>
        <v>Fast</v>
      </c>
      <c r="W1345" s="1">
        <v>23701</v>
      </c>
      <c r="X1345" s="1" t="s">
        <v>32</v>
      </c>
      <c r="Y1345" s="1" t="s">
        <v>591</v>
      </c>
      <c r="Z1345" s="1" t="s">
        <v>117</v>
      </c>
      <c r="AA1345" s="1" t="s">
        <v>2245</v>
      </c>
      <c r="AB1345" s="1" t="s">
        <v>58</v>
      </c>
      <c r="AC1345" s="1" t="s">
        <v>196</v>
      </c>
      <c r="AD1345" s="1" t="s">
        <v>104</v>
      </c>
      <c r="AE1345" s="1" t="s">
        <v>75</v>
      </c>
      <c r="AF1345" s="1"/>
      <c r="AK1345" s="1"/>
    </row>
    <row r="1346" spans="1:37" x14ac:dyDescent="0.35">
      <c r="A1346" s="1">
        <v>2419</v>
      </c>
      <c r="B1346" s="1" t="str">
        <f>VLOOKUP(Table13[[#This Row],[Customer ID]],'Customer Lookup'!A:B,2,)</f>
        <v>Sandra Faulkner</v>
      </c>
      <c r="C1346" s="1">
        <v>86751</v>
      </c>
      <c r="D1346" s="1" t="str">
        <f>_xlfn.XLOOKUP(Table13[[#This Row],[Product Sub-Category]],'Product Lookup'!A:A,'Product Lookup'!B:B)</f>
        <v>Binders</v>
      </c>
      <c r="E1346" s="1">
        <v>7</v>
      </c>
      <c r="F1346" s="4">
        <v>7.84</v>
      </c>
      <c r="G1346" s="4">
        <f>Table13[[#This Row],[Unit Price]]*Table13[[#This Row],[Quantity ordered]]</f>
        <v>54.879999999999995</v>
      </c>
      <c r="H1346" s="1">
        <v>0.05</v>
      </c>
      <c r="I1346" s="5">
        <v>0.05</v>
      </c>
      <c r="J13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6" s="6">
        <f>Table13[[#This Row],[Total Price(Before Discount)]]*Table13[[#This Row],[Discount]]</f>
        <v>2.7439999999999998</v>
      </c>
      <c r="L1346" s="6">
        <f>Table13[[#This Row],[Total Price(Before Discount)]]-Table13[[#This Row],[Discount Amount]]</f>
        <v>52.135999999999996</v>
      </c>
      <c r="M1346" s="6" t="str">
        <f>IF(Table13[[#This Row],[Total Price(After Discount)]]&gt;=5000, "High Order", "Low order")</f>
        <v>Low order</v>
      </c>
      <c r="N1346" s="2">
        <v>42089</v>
      </c>
      <c r="O1346" s="2" t="str">
        <f>TEXT(Table13[[#This Row],[Order Date]],"dddd")</f>
        <v>Thursday</v>
      </c>
      <c r="P1346" s="2" t="str">
        <f>TEXT(Table13[[#This Row],[Order Date]],"mmmm")</f>
        <v>March</v>
      </c>
      <c r="Q1346" s="2" t="str">
        <f>TEXT(Table13[[#This Row],[Order Date]],"yyyy")</f>
        <v>2015</v>
      </c>
      <c r="R1346" s="2" t="str">
        <f>TEXT(Table13[[#This Row],[Order Date]], "mmmm yyyy")</f>
        <v>March 2015</v>
      </c>
      <c r="S1346" s="2">
        <v>42092</v>
      </c>
      <c r="T1346" s="1" t="s">
        <v>31</v>
      </c>
      <c r="U1346" s="1">
        <f>Table13[[#This Row],[Ship Date]]-Table13[[#This Row],[Order Date]]</f>
        <v>3</v>
      </c>
      <c r="V1346" s="1" t="str">
        <f>IF(Table13[[#This Row],[Days to Ship]]&lt;=1, "Fast", IF(Table13[[#This Row],[Days to Ship]]&lt;=3, "Meduim", "High"))</f>
        <v>Meduim</v>
      </c>
      <c r="W1346" s="1">
        <v>23701</v>
      </c>
      <c r="X1346" s="1" t="s">
        <v>32</v>
      </c>
      <c r="Y1346" s="1" t="s">
        <v>591</v>
      </c>
      <c r="Z1346" s="1" t="s">
        <v>117</v>
      </c>
      <c r="AA1346" s="1" t="s">
        <v>2245</v>
      </c>
      <c r="AB1346" s="1" t="s">
        <v>58</v>
      </c>
      <c r="AC1346" s="1" t="s">
        <v>2236</v>
      </c>
      <c r="AD1346" s="1" t="s">
        <v>104</v>
      </c>
      <c r="AE1346" s="1" t="s">
        <v>53</v>
      </c>
      <c r="AF1346" s="1"/>
      <c r="AK1346" s="1"/>
    </row>
    <row r="1347" spans="1:37" x14ac:dyDescent="0.35">
      <c r="A1347" s="1">
        <v>2420</v>
      </c>
      <c r="B1347" s="1" t="str">
        <f>VLOOKUP(Table13[[#This Row],[Customer ID]],'Customer Lookup'!A:B,2,)</f>
        <v>Wesley Cho</v>
      </c>
      <c r="C1347" s="1">
        <v>86752</v>
      </c>
      <c r="D1347" s="1" t="str">
        <f>_xlfn.XLOOKUP(Table13[[#This Row],[Product Sub-Category]],'Product Lookup'!A:A,'Product Lookup'!B:B)</f>
        <v>Paper</v>
      </c>
      <c r="E1347" s="1">
        <v>11</v>
      </c>
      <c r="F1347" s="4">
        <v>9.11</v>
      </c>
      <c r="G1347" s="4">
        <f>Table13[[#This Row],[Unit Price]]*Table13[[#This Row],[Quantity ordered]]</f>
        <v>100.21</v>
      </c>
      <c r="H1347" s="1">
        <v>0.05</v>
      </c>
      <c r="I1347" s="5">
        <v>0.05</v>
      </c>
      <c r="J13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7" s="6">
        <f>Table13[[#This Row],[Total Price(Before Discount)]]*Table13[[#This Row],[Discount]]</f>
        <v>5.0105000000000004</v>
      </c>
      <c r="L1347" s="6">
        <f>Table13[[#This Row],[Total Price(Before Discount)]]-Table13[[#This Row],[Discount Amount]]</f>
        <v>95.1995</v>
      </c>
      <c r="M1347" s="6" t="str">
        <f>IF(Table13[[#This Row],[Total Price(After Discount)]]&gt;=5000, "High Order", "Low order")</f>
        <v>Low order</v>
      </c>
      <c r="N1347" s="2">
        <v>42130</v>
      </c>
      <c r="O1347" s="2" t="str">
        <f>TEXT(Table13[[#This Row],[Order Date]],"dddd")</f>
        <v>Wednesday</v>
      </c>
      <c r="P1347" s="2" t="str">
        <f>TEXT(Table13[[#This Row],[Order Date]],"mmmm")</f>
        <v>May</v>
      </c>
      <c r="Q1347" s="2" t="str">
        <f>TEXT(Table13[[#This Row],[Order Date]],"yyyy")</f>
        <v>2015</v>
      </c>
      <c r="R1347" s="2" t="str">
        <f>TEXT(Table13[[#This Row],[Order Date]], "mmmm yyyy")</f>
        <v>May 2015</v>
      </c>
      <c r="S1347" s="2">
        <v>42130</v>
      </c>
      <c r="T1347" s="1" t="s">
        <v>21</v>
      </c>
      <c r="U1347" s="1">
        <f>Table13[[#This Row],[Ship Date]]-Table13[[#This Row],[Order Date]]</f>
        <v>0</v>
      </c>
      <c r="V1347" s="1" t="str">
        <f>IF(Table13[[#This Row],[Days to Ship]]&lt;=1, "Fast", IF(Table13[[#This Row],[Days to Ship]]&lt;=3, "Meduim", "High"))</f>
        <v>Fast</v>
      </c>
      <c r="W1347" s="1">
        <v>23223</v>
      </c>
      <c r="X1347" s="1" t="s">
        <v>32</v>
      </c>
      <c r="Y1347" s="1" t="s">
        <v>627</v>
      </c>
      <c r="Z1347" s="1" t="s">
        <v>117</v>
      </c>
      <c r="AA1347" s="1" t="s">
        <v>2244</v>
      </c>
      <c r="AB1347" s="1" t="s">
        <v>58</v>
      </c>
      <c r="AC1347" s="1" t="s">
        <v>83</v>
      </c>
      <c r="AD1347" s="1" t="s">
        <v>104</v>
      </c>
      <c r="AE1347" s="1" t="s">
        <v>26</v>
      </c>
      <c r="AF1347" s="1"/>
      <c r="AK1347" s="1"/>
    </row>
    <row r="1348" spans="1:37" x14ac:dyDescent="0.35">
      <c r="A1348" s="1">
        <v>2422</v>
      </c>
      <c r="B1348" s="1" t="str">
        <f>VLOOKUP(Table13[[#This Row],[Customer ID]],'Customer Lookup'!A:B,2,)</f>
        <v>Arlene Wiggins Dalton</v>
      </c>
      <c r="C1348" s="1">
        <v>89053</v>
      </c>
      <c r="D1348" s="1" t="str">
        <f>_xlfn.XLOOKUP(Table13[[#This Row],[Product Sub-Category]],'Product Lookup'!A:A,'Product Lookup'!B:B)</f>
        <v>Chairs</v>
      </c>
      <c r="E1348" s="1">
        <v>12</v>
      </c>
      <c r="F1348" s="4">
        <v>150.97999999999999</v>
      </c>
      <c r="G1348" s="4">
        <f>Table13[[#This Row],[Unit Price]]*Table13[[#This Row],[Quantity ordered]]</f>
        <v>1811.7599999999998</v>
      </c>
      <c r="H1348" s="1">
        <v>0.1</v>
      </c>
      <c r="I1348" s="5">
        <v>0.1</v>
      </c>
      <c r="J13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48" s="6">
        <f>Table13[[#This Row],[Total Price(Before Discount)]]*Table13[[#This Row],[Discount]]</f>
        <v>181.17599999999999</v>
      </c>
      <c r="L1348" s="6">
        <f>Table13[[#This Row],[Total Price(Before Discount)]]-Table13[[#This Row],[Discount Amount]]</f>
        <v>1630.5839999999998</v>
      </c>
      <c r="M1348" s="6" t="str">
        <f>IF(Table13[[#This Row],[Total Price(After Discount)]]&gt;=5000, "High Order", "Low order")</f>
        <v>Low order</v>
      </c>
      <c r="N1348" s="2">
        <v>42148</v>
      </c>
      <c r="O1348" s="2" t="str">
        <f>TEXT(Table13[[#This Row],[Order Date]],"dddd")</f>
        <v>Sunday</v>
      </c>
      <c r="P1348" s="2" t="str">
        <f>TEXT(Table13[[#This Row],[Order Date]],"mmmm")</f>
        <v>May</v>
      </c>
      <c r="Q1348" s="2" t="str">
        <f>TEXT(Table13[[#This Row],[Order Date]],"yyyy")</f>
        <v>2015</v>
      </c>
      <c r="R1348" s="2" t="str">
        <f>TEXT(Table13[[#This Row],[Order Date]], "mmmm yyyy")</f>
        <v>May 2015</v>
      </c>
      <c r="S1348" s="2">
        <v>42149</v>
      </c>
      <c r="T1348" s="1" t="s">
        <v>31</v>
      </c>
      <c r="U1348" s="1">
        <f>Table13[[#This Row],[Ship Date]]-Table13[[#This Row],[Order Date]]</f>
        <v>1</v>
      </c>
      <c r="V1348" s="1" t="str">
        <f>IF(Table13[[#This Row],[Days to Ship]]&lt;=1, "Fast", IF(Table13[[#This Row],[Days to Ship]]&lt;=3, "Meduim", "High"))</f>
        <v>Fast</v>
      </c>
      <c r="W1348" s="1">
        <v>77340</v>
      </c>
      <c r="X1348" s="1" t="s">
        <v>22</v>
      </c>
      <c r="Y1348" s="1" t="s">
        <v>849</v>
      </c>
      <c r="Z1348" s="1" t="s">
        <v>112</v>
      </c>
      <c r="AA1348" s="1" t="s">
        <v>2244</v>
      </c>
      <c r="AB1348" s="1" t="s">
        <v>34</v>
      </c>
      <c r="AC1348" s="1" t="s">
        <v>35</v>
      </c>
      <c r="AD1348" s="1" t="s">
        <v>42</v>
      </c>
      <c r="AE1348" s="1" t="s">
        <v>36</v>
      </c>
      <c r="AF1348" s="1"/>
      <c r="AK1348" s="1"/>
    </row>
    <row r="1349" spans="1:37" x14ac:dyDescent="0.35">
      <c r="A1349" s="1">
        <v>2422</v>
      </c>
      <c r="B1349" s="1" t="str">
        <f>VLOOKUP(Table13[[#This Row],[Customer ID]],'Customer Lookup'!A:B,2,)</f>
        <v>Arlene Wiggins Dalton</v>
      </c>
      <c r="C1349" s="1">
        <v>89055</v>
      </c>
      <c r="D1349" s="1" t="str">
        <f>_xlfn.XLOOKUP(Table13[[#This Row],[Product Sub-Category]],'Product Lookup'!A:A,'Product Lookup'!B:B)</f>
        <v>Binders</v>
      </c>
      <c r="E1349" s="1">
        <v>10</v>
      </c>
      <c r="F1349" s="4">
        <v>3.89</v>
      </c>
      <c r="G1349" s="4">
        <f>Table13[[#This Row],[Unit Price]]*Table13[[#This Row],[Quantity ordered]]</f>
        <v>38.9</v>
      </c>
      <c r="H1349" s="1">
        <v>0.05</v>
      </c>
      <c r="I1349" s="5">
        <v>0.05</v>
      </c>
      <c r="J13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9" s="6">
        <f>Table13[[#This Row],[Total Price(Before Discount)]]*Table13[[#This Row],[Discount]]</f>
        <v>1.9450000000000001</v>
      </c>
      <c r="L1349" s="6">
        <f>Table13[[#This Row],[Total Price(Before Discount)]]-Table13[[#This Row],[Discount Amount]]</f>
        <v>36.954999999999998</v>
      </c>
      <c r="M1349" s="6" t="str">
        <f>IF(Table13[[#This Row],[Total Price(After Discount)]]&gt;=5000, "High Order", "Low order")</f>
        <v>Low order</v>
      </c>
      <c r="N1349" s="2">
        <v>42026</v>
      </c>
      <c r="O1349" s="2" t="str">
        <f>TEXT(Table13[[#This Row],[Order Date]],"dddd")</f>
        <v>Thursday</v>
      </c>
      <c r="P1349" s="2" t="str">
        <f>TEXT(Table13[[#This Row],[Order Date]],"mmmm")</f>
        <v>January</v>
      </c>
      <c r="Q1349" s="2" t="str">
        <f>TEXT(Table13[[#This Row],[Order Date]],"yyyy")</f>
        <v>2015</v>
      </c>
      <c r="R1349" s="2" t="str">
        <f>TEXT(Table13[[#This Row],[Order Date]], "mmmm yyyy")</f>
        <v>January 2015</v>
      </c>
      <c r="S1349" s="2">
        <v>42028</v>
      </c>
      <c r="T1349" s="1" t="s">
        <v>50</v>
      </c>
      <c r="U1349" s="1">
        <f>Table13[[#This Row],[Ship Date]]-Table13[[#This Row],[Order Date]]</f>
        <v>2</v>
      </c>
      <c r="V1349" s="1" t="str">
        <f>IF(Table13[[#This Row],[Days to Ship]]&lt;=1, "Fast", IF(Table13[[#This Row],[Days to Ship]]&lt;=3, "Meduim", "High"))</f>
        <v>Meduim</v>
      </c>
      <c r="W1349" s="1">
        <v>77340</v>
      </c>
      <c r="X1349" s="1" t="s">
        <v>22</v>
      </c>
      <c r="Y1349" s="1" t="s">
        <v>849</v>
      </c>
      <c r="Z1349" s="1" t="s">
        <v>112</v>
      </c>
      <c r="AA1349" s="1" t="s">
        <v>2244</v>
      </c>
      <c r="AB1349" s="1" t="s">
        <v>58</v>
      </c>
      <c r="AC1349" s="1" t="s">
        <v>2236</v>
      </c>
      <c r="AD1349" s="1" t="s">
        <v>42</v>
      </c>
      <c r="AE1349" s="1" t="s">
        <v>53</v>
      </c>
      <c r="AF1349" s="1"/>
      <c r="AK1349" s="1"/>
    </row>
    <row r="1350" spans="1:37" x14ac:dyDescent="0.35">
      <c r="A1350" s="1">
        <v>2423</v>
      </c>
      <c r="B1350" s="1" t="str">
        <f>VLOOKUP(Table13[[#This Row],[Customer ID]],'Customer Lookup'!A:B,2,)</f>
        <v>Nicholas Wallace</v>
      </c>
      <c r="C1350" s="1">
        <v>89054</v>
      </c>
      <c r="D1350" s="1" t="str">
        <f>_xlfn.XLOOKUP(Table13[[#This Row],[Product Sub-Category]],'Product Lookup'!A:A,'Product Lookup'!B:B)</f>
        <v>Computer Peripherals</v>
      </c>
      <c r="E1350" s="1">
        <v>4</v>
      </c>
      <c r="F1350" s="4">
        <v>100.98</v>
      </c>
      <c r="G1350" s="4">
        <f>Table13[[#This Row],[Unit Price]]*Table13[[#This Row],[Quantity ordered]]</f>
        <v>403.92</v>
      </c>
      <c r="H1350" s="1">
        <v>0.1</v>
      </c>
      <c r="I1350" s="5">
        <v>0.1</v>
      </c>
      <c r="J13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50" s="6">
        <f>Table13[[#This Row],[Total Price(Before Discount)]]*Table13[[#This Row],[Discount]]</f>
        <v>40.392000000000003</v>
      </c>
      <c r="L1350" s="6">
        <f>Table13[[#This Row],[Total Price(Before Discount)]]-Table13[[#This Row],[Discount Amount]]</f>
        <v>363.52800000000002</v>
      </c>
      <c r="M1350" s="6" t="str">
        <f>IF(Table13[[#This Row],[Total Price(After Discount)]]&gt;=5000, "High Order", "Low order")</f>
        <v>Low order</v>
      </c>
      <c r="N1350" s="2">
        <v>42025</v>
      </c>
      <c r="O1350" s="2" t="str">
        <f>TEXT(Table13[[#This Row],[Order Date]],"dddd")</f>
        <v>Wednesday</v>
      </c>
      <c r="P1350" s="2" t="str">
        <f>TEXT(Table13[[#This Row],[Order Date]],"mmmm")</f>
        <v>January</v>
      </c>
      <c r="Q1350" s="2" t="str">
        <f>TEXT(Table13[[#This Row],[Order Date]],"yyyy")</f>
        <v>2015</v>
      </c>
      <c r="R1350" s="2" t="str">
        <f>TEXT(Table13[[#This Row],[Order Date]], "mmmm yyyy")</f>
        <v>January 2015</v>
      </c>
      <c r="S1350" s="2">
        <v>42030</v>
      </c>
      <c r="T1350" s="1" t="s">
        <v>98</v>
      </c>
      <c r="U1350" s="1">
        <f>Table13[[#This Row],[Ship Date]]-Table13[[#This Row],[Order Date]]</f>
        <v>5</v>
      </c>
      <c r="V1350" s="1" t="str">
        <f>IF(Table13[[#This Row],[Days to Ship]]&lt;=1, "Fast", IF(Table13[[#This Row],[Days to Ship]]&lt;=3, "Meduim", "High"))</f>
        <v>High</v>
      </c>
      <c r="W1350" s="1">
        <v>76053</v>
      </c>
      <c r="X1350" s="1" t="s">
        <v>32</v>
      </c>
      <c r="Y1350" s="1" t="s">
        <v>850</v>
      </c>
      <c r="Z1350" s="1" t="s">
        <v>112</v>
      </c>
      <c r="AA1350" s="1" t="s">
        <v>2244</v>
      </c>
      <c r="AB1350" s="1" t="s">
        <v>73</v>
      </c>
      <c r="AC1350" s="1" t="s">
        <v>144</v>
      </c>
      <c r="AD1350" s="1" t="s">
        <v>42</v>
      </c>
      <c r="AE1350" s="1" t="s">
        <v>53</v>
      </c>
      <c r="AF1350" s="1"/>
      <c r="AK1350" s="1"/>
    </row>
    <row r="1351" spans="1:37" x14ac:dyDescent="0.35">
      <c r="A1351" s="1">
        <v>2426</v>
      </c>
      <c r="B1351" s="1" t="str">
        <f>VLOOKUP(Table13[[#This Row],[Customer ID]],'Customer Lookup'!A:B,2,)</f>
        <v>Dorothy Holt</v>
      </c>
      <c r="C1351" s="1">
        <v>90859</v>
      </c>
      <c r="D1351" s="1" t="str">
        <f>_xlfn.XLOOKUP(Table13[[#This Row],[Product Sub-Category]],'Product Lookup'!A:A,'Product Lookup'!B:B)</f>
        <v>Furnishings</v>
      </c>
      <c r="E1351" s="1">
        <v>3</v>
      </c>
      <c r="F1351" s="4">
        <v>30.93</v>
      </c>
      <c r="G1351" s="4">
        <f>Table13[[#This Row],[Unit Price]]*Table13[[#This Row],[Quantity ordered]]</f>
        <v>92.789999999999992</v>
      </c>
      <c r="H1351" s="1">
        <v>0.05</v>
      </c>
      <c r="I1351" s="5">
        <v>0.05</v>
      </c>
      <c r="J13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1" s="6">
        <f>Table13[[#This Row],[Total Price(Before Discount)]]*Table13[[#This Row],[Discount]]</f>
        <v>4.6395</v>
      </c>
      <c r="L1351" s="6">
        <f>Table13[[#This Row],[Total Price(Before Discount)]]-Table13[[#This Row],[Discount Amount]]</f>
        <v>88.150499999999994</v>
      </c>
      <c r="M1351" s="6" t="str">
        <f>IF(Table13[[#This Row],[Total Price(After Discount)]]&gt;=5000, "High Order", "Low order")</f>
        <v>Low order</v>
      </c>
      <c r="N1351" s="2">
        <v>42078</v>
      </c>
      <c r="O1351" s="2" t="str">
        <f>TEXT(Table13[[#This Row],[Order Date]],"dddd")</f>
        <v>Sunday</v>
      </c>
      <c r="P1351" s="2" t="str">
        <f>TEXT(Table13[[#This Row],[Order Date]],"mmmm")</f>
        <v>March</v>
      </c>
      <c r="Q1351" s="2" t="str">
        <f>TEXT(Table13[[#This Row],[Order Date]],"yyyy")</f>
        <v>2015</v>
      </c>
      <c r="R1351" s="2" t="str">
        <f>TEXT(Table13[[#This Row],[Order Date]], "mmmm yyyy")</f>
        <v>March 2015</v>
      </c>
      <c r="S1351" s="2">
        <v>42079</v>
      </c>
      <c r="T1351" s="1" t="s">
        <v>21</v>
      </c>
      <c r="U1351" s="1">
        <f>Table13[[#This Row],[Ship Date]]-Table13[[#This Row],[Order Date]]</f>
        <v>1</v>
      </c>
      <c r="V1351" s="1" t="str">
        <f>IF(Table13[[#This Row],[Days to Ship]]&lt;=1, "Fast", IF(Table13[[#This Row],[Days to Ship]]&lt;=3, "Meduim", "High"))</f>
        <v>Fast</v>
      </c>
      <c r="W1351" s="1">
        <v>75061</v>
      </c>
      <c r="X1351" s="1" t="s">
        <v>32</v>
      </c>
      <c r="Y1351" s="1" t="s">
        <v>851</v>
      </c>
      <c r="Z1351" s="1" t="s">
        <v>112</v>
      </c>
      <c r="AA1351" s="1" t="s">
        <v>2244</v>
      </c>
      <c r="AB1351" s="1" t="s">
        <v>34</v>
      </c>
      <c r="AC1351" s="1" t="s">
        <v>52</v>
      </c>
      <c r="AD1351" s="1" t="s">
        <v>51</v>
      </c>
      <c r="AE1351" s="1" t="s">
        <v>44</v>
      </c>
      <c r="AF1351" s="1"/>
      <c r="AK1351" s="1"/>
    </row>
    <row r="1352" spans="1:37" x14ac:dyDescent="0.35">
      <c r="A1352" s="1">
        <v>2426</v>
      </c>
      <c r="B1352" s="1" t="str">
        <f>VLOOKUP(Table13[[#This Row],[Customer ID]],'Customer Lookup'!A:B,2,)</f>
        <v>Dorothy Holt</v>
      </c>
      <c r="C1352" s="1">
        <v>90861</v>
      </c>
      <c r="D1352" s="1" t="str">
        <f>_xlfn.XLOOKUP(Table13[[#This Row],[Product Sub-Category]],'Product Lookup'!A:A,'Product Lookup'!B:B)</f>
        <v>Appliances</v>
      </c>
      <c r="E1352" s="1">
        <v>37</v>
      </c>
      <c r="F1352" s="4">
        <v>4.4800000000000004</v>
      </c>
      <c r="G1352" s="4">
        <f>Table13[[#This Row],[Unit Price]]*Table13[[#This Row],[Quantity ordered]]</f>
        <v>165.76000000000002</v>
      </c>
      <c r="H1352" s="1">
        <v>0.05</v>
      </c>
      <c r="I1352" s="5">
        <v>0.05</v>
      </c>
      <c r="J13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2" s="6">
        <f>Table13[[#This Row],[Total Price(Before Discount)]]*Table13[[#This Row],[Discount]]</f>
        <v>8.288000000000002</v>
      </c>
      <c r="L1352" s="6">
        <f>Table13[[#This Row],[Total Price(Before Discount)]]-Table13[[#This Row],[Discount Amount]]</f>
        <v>157.47200000000001</v>
      </c>
      <c r="M1352" s="6" t="str">
        <f>IF(Table13[[#This Row],[Total Price(After Discount)]]&gt;=5000, "High Order", "Low order")</f>
        <v>Low order</v>
      </c>
      <c r="N1352" s="2">
        <v>42126</v>
      </c>
      <c r="O1352" s="2" t="str">
        <f>TEXT(Table13[[#This Row],[Order Date]],"dddd")</f>
        <v>Saturday</v>
      </c>
      <c r="P1352" s="2" t="str">
        <f>TEXT(Table13[[#This Row],[Order Date]],"mmmm")</f>
        <v>May</v>
      </c>
      <c r="Q1352" s="2" t="str">
        <f>TEXT(Table13[[#This Row],[Order Date]],"yyyy")</f>
        <v>2015</v>
      </c>
      <c r="R1352" s="2" t="str">
        <f>TEXT(Table13[[#This Row],[Order Date]], "mmmm yyyy")</f>
        <v>May 2015</v>
      </c>
      <c r="S1352" s="2">
        <v>42126</v>
      </c>
      <c r="T1352" s="1" t="s">
        <v>98</v>
      </c>
      <c r="U1352" s="1">
        <f>Table13[[#This Row],[Ship Date]]-Table13[[#This Row],[Order Date]]</f>
        <v>0</v>
      </c>
      <c r="V1352" s="1" t="str">
        <f>IF(Table13[[#This Row],[Days to Ship]]&lt;=1, "Fast", IF(Table13[[#This Row],[Days to Ship]]&lt;=3, "Meduim", "High"))</f>
        <v>Fast</v>
      </c>
      <c r="W1352" s="1">
        <v>75061</v>
      </c>
      <c r="X1352" s="1" t="s">
        <v>32</v>
      </c>
      <c r="Y1352" s="1" t="s">
        <v>851</v>
      </c>
      <c r="Z1352" s="1" t="s">
        <v>112</v>
      </c>
      <c r="AA1352" s="1" t="s">
        <v>2244</v>
      </c>
      <c r="AB1352" s="1" t="s">
        <v>58</v>
      </c>
      <c r="AC1352" s="1" t="s">
        <v>196</v>
      </c>
      <c r="AD1352" s="1" t="s">
        <v>51</v>
      </c>
      <c r="AE1352" s="1" t="s">
        <v>178</v>
      </c>
      <c r="AF1352" s="1"/>
      <c r="AK1352" s="1"/>
    </row>
    <row r="1353" spans="1:37" x14ac:dyDescent="0.35">
      <c r="A1353" s="1">
        <v>2426</v>
      </c>
      <c r="B1353" s="1" t="str">
        <f>VLOOKUP(Table13[[#This Row],[Customer ID]],'Customer Lookup'!A:B,2,)</f>
        <v>Dorothy Holt</v>
      </c>
      <c r="C1353" s="1">
        <v>90861</v>
      </c>
      <c r="D1353" s="1" t="str">
        <f>_xlfn.XLOOKUP(Table13[[#This Row],[Product Sub-Category]],'Product Lookup'!A:A,'Product Lookup'!B:B)</f>
        <v>Furnishings</v>
      </c>
      <c r="E1353" s="1">
        <v>9</v>
      </c>
      <c r="F1353" s="4">
        <v>17.670000000000002</v>
      </c>
      <c r="G1353" s="4">
        <f>Table13[[#This Row],[Unit Price]]*Table13[[#This Row],[Quantity ordered]]</f>
        <v>159.03000000000003</v>
      </c>
      <c r="H1353" s="1">
        <v>0.05</v>
      </c>
      <c r="I1353" s="5">
        <v>0.05</v>
      </c>
      <c r="J13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3" s="6">
        <f>Table13[[#This Row],[Total Price(Before Discount)]]*Table13[[#This Row],[Discount]]</f>
        <v>7.951500000000002</v>
      </c>
      <c r="L1353" s="6">
        <f>Table13[[#This Row],[Total Price(Before Discount)]]-Table13[[#This Row],[Discount Amount]]</f>
        <v>151.07850000000002</v>
      </c>
      <c r="M1353" s="6" t="str">
        <f>IF(Table13[[#This Row],[Total Price(After Discount)]]&gt;=5000, "High Order", "Low order")</f>
        <v>Low order</v>
      </c>
      <c r="N1353" s="2">
        <v>42126</v>
      </c>
      <c r="O1353" s="2" t="str">
        <f>TEXT(Table13[[#This Row],[Order Date]],"dddd")</f>
        <v>Saturday</v>
      </c>
      <c r="P1353" s="2" t="str">
        <f>TEXT(Table13[[#This Row],[Order Date]],"mmmm")</f>
        <v>May</v>
      </c>
      <c r="Q1353" s="2" t="str">
        <f>TEXT(Table13[[#This Row],[Order Date]],"yyyy")</f>
        <v>2015</v>
      </c>
      <c r="R1353" s="2" t="str">
        <f>TEXT(Table13[[#This Row],[Order Date]], "mmmm yyyy")</f>
        <v>May 2015</v>
      </c>
      <c r="S1353" s="2">
        <v>42133</v>
      </c>
      <c r="T1353" s="1" t="s">
        <v>98</v>
      </c>
      <c r="U1353" s="1">
        <f>Table13[[#This Row],[Ship Date]]-Table13[[#This Row],[Order Date]]</f>
        <v>7</v>
      </c>
      <c r="V1353" s="1" t="str">
        <f>IF(Table13[[#This Row],[Days to Ship]]&lt;=1, "Fast", IF(Table13[[#This Row],[Days to Ship]]&lt;=3, "Meduim", "High"))</f>
        <v>High</v>
      </c>
      <c r="W1353" s="1">
        <v>75061</v>
      </c>
      <c r="X1353" s="1" t="s">
        <v>32</v>
      </c>
      <c r="Y1353" s="1" t="s">
        <v>851</v>
      </c>
      <c r="Z1353" s="1" t="s">
        <v>112</v>
      </c>
      <c r="AA1353" s="1" t="s">
        <v>2244</v>
      </c>
      <c r="AB1353" s="1" t="s">
        <v>34</v>
      </c>
      <c r="AC1353" s="1" t="s">
        <v>52</v>
      </c>
      <c r="AD1353" s="1" t="s">
        <v>51</v>
      </c>
      <c r="AE1353" s="1" t="s">
        <v>44</v>
      </c>
      <c r="AF1353" s="1"/>
      <c r="AK1353" s="1"/>
    </row>
    <row r="1354" spans="1:37" x14ac:dyDescent="0.35">
      <c r="A1354" s="1">
        <v>2427</v>
      </c>
      <c r="B1354" s="1" t="str">
        <f>VLOOKUP(Table13[[#This Row],[Customer ID]],'Customer Lookup'!A:B,2,)</f>
        <v>John Merritt</v>
      </c>
      <c r="C1354" s="1">
        <v>90860</v>
      </c>
      <c r="D1354" s="1" t="str">
        <f>_xlfn.XLOOKUP(Table13[[#This Row],[Product Sub-Category]],'Product Lookup'!A:A,'Product Lookup'!B:B)</f>
        <v>Paper</v>
      </c>
      <c r="E1354" s="1">
        <v>21</v>
      </c>
      <c r="F1354" s="4">
        <v>40.99</v>
      </c>
      <c r="G1354" s="4">
        <f>Table13[[#This Row],[Unit Price]]*Table13[[#This Row],[Quantity ordered]]</f>
        <v>860.79000000000008</v>
      </c>
      <c r="H1354" s="1">
        <v>0.05</v>
      </c>
      <c r="I1354" s="5">
        <v>0.05</v>
      </c>
      <c r="J13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4" s="6">
        <f>Table13[[#This Row],[Total Price(Before Discount)]]*Table13[[#This Row],[Discount]]</f>
        <v>43.039500000000004</v>
      </c>
      <c r="L1354" s="6">
        <f>Table13[[#This Row],[Total Price(Before Discount)]]-Table13[[#This Row],[Discount Amount]]</f>
        <v>817.7505000000001</v>
      </c>
      <c r="M1354" s="6" t="str">
        <f>IF(Table13[[#This Row],[Total Price(After Discount)]]&gt;=5000, "High Order", "Low order")</f>
        <v>Low order</v>
      </c>
      <c r="N1354" s="2">
        <v>42052</v>
      </c>
      <c r="O1354" s="2" t="str">
        <f>TEXT(Table13[[#This Row],[Order Date]],"dddd")</f>
        <v>Tuesday</v>
      </c>
      <c r="P1354" s="2" t="str">
        <f>TEXT(Table13[[#This Row],[Order Date]],"mmmm")</f>
        <v>February</v>
      </c>
      <c r="Q1354" s="2" t="str">
        <f>TEXT(Table13[[#This Row],[Order Date]],"yyyy")</f>
        <v>2015</v>
      </c>
      <c r="R1354" s="2" t="str">
        <f>TEXT(Table13[[#This Row],[Order Date]], "mmmm yyyy")</f>
        <v>February 2015</v>
      </c>
      <c r="S1354" s="2">
        <v>42053</v>
      </c>
      <c r="T1354" s="1" t="s">
        <v>21</v>
      </c>
      <c r="U1354" s="1">
        <f>Table13[[#This Row],[Ship Date]]-Table13[[#This Row],[Order Date]]</f>
        <v>1</v>
      </c>
      <c r="V1354" s="1" t="str">
        <f>IF(Table13[[#This Row],[Days to Ship]]&lt;=1, "Fast", IF(Table13[[#This Row],[Days to Ship]]&lt;=3, "Meduim", "High"))</f>
        <v>Fast</v>
      </c>
      <c r="W1354" s="1">
        <v>76248</v>
      </c>
      <c r="X1354" s="1" t="s">
        <v>32</v>
      </c>
      <c r="Y1354" s="1" t="s">
        <v>852</v>
      </c>
      <c r="Z1354" s="1" t="s">
        <v>112</v>
      </c>
      <c r="AA1354" s="1" t="s">
        <v>2244</v>
      </c>
      <c r="AB1354" s="1" t="s">
        <v>58</v>
      </c>
      <c r="AC1354" s="1" t="s">
        <v>83</v>
      </c>
      <c r="AD1354" s="1" t="s">
        <v>81</v>
      </c>
      <c r="AE1354" s="1" t="s">
        <v>53</v>
      </c>
      <c r="AF1354" s="1"/>
      <c r="AK1354" s="1"/>
    </row>
    <row r="1355" spans="1:37" x14ac:dyDescent="0.35">
      <c r="A1355" s="1">
        <v>2430</v>
      </c>
      <c r="B1355" s="1" t="str">
        <f>VLOOKUP(Table13[[#This Row],[Customer ID]],'Customer Lookup'!A:B,2,)</f>
        <v>Kimberly Reilly</v>
      </c>
      <c r="C1355" s="1">
        <v>91108</v>
      </c>
      <c r="D1355" s="1" t="str">
        <f>_xlfn.XLOOKUP(Table13[[#This Row],[Product Sub-Category]],'Product Lookup'!A:A,'Product Lookup'!B:B)</f>
        <v>Binders</v>
      </c>
      <c r="E1355" s="1">
        <v>11</v>
      </c>
      <c r="F1355" s="4">
        <v>14.28</v>
      </c>
      <c r="G1355" s="4">
        <f>Table13[[#This Row],[Unit Price]]*Table13[[#This Row],[Quantity ordered]]</f>
        <v>157.07999999999998</v>
      </c>
      <c r="H1355" s="1">
        <v>0.05</v>
      </c>
      <c r="I1355" s="5">
        <v>0.05</v>
      </c>
      <c r="J13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5" s="6">
        <f>Table13[[#This Row],[Total Price(Before Discount)]]*Table13[[#This Row],[Discount]]</f>
        <v>7.8539999999999992</v>
      </c>
      <c r="L1355" s="6">
        <f>Table13[[#This Row],[Total Price(Before Discount)]]-Table13[[#This Row],[Discount Amount]]</f>
        <v>149.226</v>
      </c>
      <c r="M1355" s="6" t="str">
        <f>IF(Table13[[#This Row],[Total Price(After Discount)]]&gt;=5000, "High Order", "Low order")</f>
        <v>Low order</v>
      </c>
      <c r="N1355" s="2">
        <v>42087</v>
      </c>
      <c r="O1355" s="2" t="str">
        <f>TEXT(Table13[[#This Row],[Order Date]],"dddd")</f>
        <v>Tuesday</v>
      </c>
      <c r="P1355" s="2" t="str">
        <f>TEXT(Table13[[#This Row],[Order Date]],"mmmm")</f>
        <v>March</v>
      </c>
      <c r="Q1355" s="2" t="str">
        <f>TEXT(Table13[[#This Row],[Order Date]],"yyyy")</f>
        <v>2015</v>
      </c>
      <c r="R1355" s="2" t="str">
        <f>TEXT(Table13[[#This Row],[Order Date]], "mmmm yyyy")</f>
        <v>March 2015</v>
      </c>
      <c r="S1355" s="2">
        <v>42088</v>
      </c>
      <c r="T1355" s="1" t="s">
        <v>31</v>
      </c>
      <c r="U1355" s="1">
        <f>Table13[[#This Row],[Ship Date]]-Table13[[#This Row],[Order Date]]</f>
        <v>1</v>
      </c>
      <c r="V1355" s="1" t="str">
        <f>IF(Table13[[#This Row],[Days to Ship]]&lt;=1, "Fast", IF(Table13[[#This Row],[Days to Ship]]&lt;=3, "Meduim", "High"))</f>
        <v>Fast</v>
      </c>
      <c r="W1355" s="1">
        <v>76541</v>
      </c>
      <c r="X1355" s="1" t="s">
        <v>32</v>
      </c>
      <c r="Y1355" s="1" t="s">
        <v>853</v>
      </c>
      <c r="Z1355" s="1" t="s">
        <v>112</v>
      </c>
      <c r="AA1355" s="1" t="s">
        <v>2244</v>
      </c>
      <c r="AB1355" s="1" t="s">
        <v>58</v>
      </c>
      <c r="AC1355" s="1" t="s">
        <v>2236</v>
      </c>
      <c r="AD1355" s="1" t="s">
        <v>42</v>
      </c>
      <c r="AE1355" s="1" t="s">
        <v>53</v>
      </c>
      <c r="AF1355" s="1"/>
      <c r="AK1355" s="1"/>
    </row>
    <row r="1356" spans="1:37" x14ac:dyDescent="0.35">
      <c r="A1356" s="1">
        <v>2430</v>
      </c>
      <c r="B1356" s="1" t="str">
        <f>VLOOKUP(Table13[[#This Row],[Customer ID]],'Customer Lookup'!A:B,2,)</f>
        <v>Kimberly Reilly</v>
      </c>
      <c r="C1356" s="1">
        <v>91109</v>
      </c>
      <c r="D1356" s="1" t="str">
        <f>_xlfn.XLOOKUP(Table13[[#This Row],[Product Sub-Category]],'Product Lookup'!A:A,'Product Lookup'!B:B)</f>
        <v>Pens</v>
      </c>
      <c r="E1356" s="1">
        <v>7</v>
      </c>
      <c r="F1356" s="4">
        <v>7.08</v>
      </c>
      <c r="G1356" s="4">
        <f>Table13[[#This Row],[Unit Price]]*Table13[[#This Row],[Quantity ordered]]</f>
        <v>49.56</v>
      </c>
      <c r="H1356" s="1">
        <v>0.05</v>
      </c>
      <c r="I1356" s="5">
        <v>0.05</v>
      </c>
      <c r="J13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6" s="6">
        <f>Table13[[#This Row],[Total Price(Before Discount)]]*Table13[[#This Row],[Discount]]</f>
        <v>2.4780000000000002</v>
      </c>
      <c r="L1356" s="6">
        <f>Table13[[#This Row],[Total Price(Before Discount)]]-Table13[[#This Row],[Discount Amount]]</f>
        <v>47.082000000000001</v>
      </c>
      <c r="M1356" s="6" t="str">
        <f>IF(Table13[[#This Row],[Total Price(After Discount)]]&gt;=5000, "High Order", "Low order")</f>
        <v>Low order</v>
      </c>
      <c r="N1356" s="2">
        <v>42104</v>
      </c>
      <c r="O1356" s="2" t="str">
        <f>TEXT(Table13[[#This Row],[Order Date]],"dddd")</f>
        <v>Friday</v>
      </c>
      <c r="P1356" s="2" t="str">
        <f>TEXT(Table13[[#This Row],[Order Date]],"mmmm")</f>
        <v>April</v>
      </c>
      <c r="Q1356" s="2" t="str">
        <f>TEXT(Table13[[#This Row],[Order Date]],"yyyy")</f>
        <v>2015</v>
      </c>
      <c r="R1356" s="2" t="str">
        <f>TEXT(Table13[[#This Row],[Order Date]], "mmmm yyyy")</f>
        <v>April 2015</v>
      </c>
      <c r="S1356" s="2">
        <v>42105</v>
      </c>
      <c r="T1356" s="1" t="s">
        <v>31</v>
      </c>
      <c r="U1356" s="1">
        <f>Table13[[#This Row],[Ship Date]]-Table13[[#This Row],[Order Date]]</f>
        <v>1</v>
      </c>
      <c r="V1356" s="1" t="str">
        <f>IF(Table13[[#This Row],[Days to Ship]]&lt;=1, "Fast", IF(Table13[[#This Row],[Days to Ship]]&lt;=3, "Meduim", "High"))</f>
        <v>Fast</v>
      </c>
      <c r="W1356" s="1">
        <v>76541</v>
      </c>
      <c r="X1356" s="1" t="s">
        <v>32</v>
      </c>
      <c r="Y1356" s="1" t="s">
        <v>853</v>
      </c>
      <c r="Z1356" s="1" t="s">
        <v>112</v>
      </c>
      <c r="AA1356" s="1" t="s">
        <v>2244</v>
      </c>
      <c r="AB1356" s="1" t="s">
        <v>58</v>
      </c>
      <c r="AC1356" s="1" t="s">
        <v>25</v>
      </c>
      <c r="AD1356" s="1" t="s">
        <v>42</v>
      </c>
      <c r="AE1356" s="1" t="s">
        <v>26</v>
      </c>
      <c r="AF1356" s="1"/>
      <c r="AK1356" s="1"/>
    </row>
    <row r="1357" spans="1:37" x14ac:dyDescent="0.35">
      <c r="A1357" s="1">
        <v>2430</v>
      </c>
      <c r="B1357" s="1" t="str">
        <f>VLOOKUP(Table13[[#This Row],[Customer ID]],'Customer Lookup'!A:B,2,)</f>
        <v>Kimberly Reilly</v>
      </c>
      <c r="C1357" s="1">
        <v>91110</v>
      </c>
      <c r="D1357" s="1" t="str">
        <f>_xlfn.XLOOKUP(Table13[[#This Row],[Product Sub-Category]],'Product Lookup'!A:A,'Product Lookup'!B:B)</f>
        <v>Telephones</v>
      </c>
      <c r="E1357" s="1">
        <v>2</v>
      </c>
      <c r="F1357" s="4">
        <v>140.99</v>
      </c>
      <c r="G1357" s="4">
        <f>Table13[[#This Row],[Unit Price]]*Table13[[#This Row],[Quantity ordered]]</f>
        <v>281.98</v>
      </c>
      <c r="H1357" s="1">
        <v>0.1</v>
      </c>
      <c r="I1357" s="5">
        <v>0.1</v>
      </c>
      <c r="J13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57" s="6">
        <f>Table13[[#This Row],[Total Price(Before Discount)]]*Table13[[#This Row],[Discount]]</f>
        <v>28.198000000000004</v>
      </c>
      <c r="L1357" s="6">
        <f>Table13[[#This Row],[Total Price(Before Discount)]]-Table13[[#This Row],[Discount Amount]]</f>
        <v>253.78200000000001</v>
      </c>
      <c r="M1357" s="6" t="str">
        <f>IF(Table13[[#This Row],[Total Price(After Discount)]]&gt;=5000, "High Order", "Low order")</f>
        <v>Low order</v>
      </c>
      <c r="N1357" s="2">
        <v>42092</v>
      </c>
      <c r="O1357" s="2" t="str">
        <f>TEXT(Table13[[#This Row],[Order Date]],"dddd")</f>
        <v>Sunday</v>
      </c>
      <c r="P1357" s="2" t="str">
        <f>TEXT(Table13[[#This Row],[Order Date]],"mmmm")</f>
        <v>March</v>
      </c>
      <c r="Q1357" s="2" t="str">
        <f>TEXT(Table13[[#This Row],[Order Date]],"yyyy")</f>
        <v>2015</v>
      </c>
      <c r="R1357" s="2" t="str">
        <f>TEXT(Table13[[#This Row],[Order Date]], "mmmm yyyy")</f>
        <v>March 2015</v>
      </c>
      <c r="S1357" s="2">
        <v>42100</v>
      </c>
      <c r="T1357" s="1" t="s">
        <v>98</v>
      </c>
      <c r="U1357" s="1">
        <f>Table13[[#This Row],[Ship Date]]-Table13[[#This Row],[Order Date]]</f>
        <v>8</v>
      </c>
      <c r="V1357" s="1" t="str">
        <f>IF(Table13[[#This Row],[Days to Ship]]&lt;=1, "Fast", IF(Table13[[#This Row],[Days to Ship]]&lt;=3, "Meduim", "High"))</f>
        <v>High</v>
      </c>
      <c r="W1357" s="1">
        <v>76541</v>
      </c>
      <c r="X1357" s="1" t="s">
        <v>32</v>
      </c>
      <c r="Y1357" s="1" t="s">
        <v>853</v>
      </c>
      <c r="Z1357" s="1" t="s">
        <v>112</v>
      </c>
      <c r="AA1357" s="1" t="s">
        <v>1097</v>
      </c>
      <c r="AB1357" s="1" t="s">
        <v>73</v>
      </c>
      <c r="AC1357" s="1" t="s">
        <v>2234</v>
      </c>
      <c r="AD1357" s="1" t="s">
        <v>42</v>
      </c>
      <c r="AE1357" s="1" t="s">
        <v>53</v>
      </c>
      <c r="AF1357" s="1"/>
      <c r="AK1357" s="1"/>
    </row>
    <row r="1358" spans="1:37" x14ac:dyDescent="0.35">
      <c r="A1358" s="1">
        <v>2431</v>
      </c>
      <c r="B1358" s="1" t="str">
        <f>VLOOKUP(Table13[[#This Row],[Customer ID]],'Customer Lookup'!A:B,2,)</f>
        <v>Troy Cassidy</v>
      </c>
      <c r="C1358" s="1">
        <v>24869</v>
      </c>
      <c r="D1358" s="1" t="str">
        <f>_xlfn.XLOOKUP(Table13[[#This Row],[Product Sub-Category]],'Product Lookup'!A:A,'Product Lookup'!B:B)</f>
        <v>Binders</v>
      </c>
      <c r="E1358" s="1">
        <v>21</v>
      </c>
      <c r="F1358" s="4">
        <v>8.85</v>
      </c>
      <c r="G1358" s="4">
        <f>Table13[[#This Row],[Unit Price]]*Table13[[#This Row],[Quantity ordered]]</f>
        <v>185.85</v>
      </c>
      <c r="H1358" s="1">
        <v>0.05</v>
      </c>
      <c r="I1358" s="5">
        <v>0.05</v>
      </c>
      <c r="J13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8" s="6">
        <f>Table13[[#This Row],[Total Price(Before Discount)]]*Table13[[#This Row],[Discount]]</f>
        <v>9.2925000000000004</v>
      </c>
      <c r="L1358" s="6">
        <f>Table13[[#This Row],[Total Price(Before Discount)]]-Table13[[#This Row],[Discount Amount]]</f>
        <v>176.5575</v>
      </c>
      <c r="M1358" s="6" t="str">
        <f>IF(Table13[[#This Row],[Total Price(After Discount)]]&gt;=5000, "High Order", "Low order")</f>
        <v>Low order</v>
      </c>
      <c r="N1358" s="2">
        <v>42165</v>
      </c>
      <c r="O1358" s="2" t="str">
        <f>TEXT(Table13[[#This Row],[Order Date]],"dddd")</f>
        <v>Wednesday</v>
      </c>
      <c r="P1358" s="2" t="str">
        <f>TEXT(Table13[[#This Row],[Order Date]],"mmmm")</f>
        <v>June</v>
      </c>
      <c r="Q1358" s="2" t="str">
        <f>TEXT(Table13[[#This Row],[Order Date]],"yyyy")</f>
        <v>2015</v>
      </c>
      <c r="R1358" s="2" t="str">
        <f>TEXT(Table13[[#This Row],[Order Date]], "mmmm yyyy")</f>
        <v>June 2015</v>
      </c>
      <c r="S1358" s="2">
        <v>42166</v>
      </c>
      <c r="T1358" s="1" t="s">
        <v>31</v>
      </c>
      <c r="U1358" s="1">
        <f>Table13[[#This Row],[Ship Date]]-Table13[[#This Row],[Order Date]]</f>
        <v>1</v>
      </c>
      <c r="V1358" s="1" t="str">
        <f>IF(Table13[[#This Row],[Days to Ship]]&lt;=1, "Fast", IF(Table13[[#This Row],[Days to Ship]]&lt;=3, "Meduim", "High"))</f>
        <v>Fast</v>
      </c>
      <c r="W1358" s="1">
        <v>90004</v>
      </c>
      <c r="X1358" s="1" t="s">
        <v>32</v>
      </c>
      <c r="Y1358" s="1" t="s">
        <v>361</v>
      </c>
      <c r="Z1358" s="1" t="s">
        <v>37</v>
      </c>
      <c r="AA1358" s="1" t="s">
        <v>1097</v>
      </c>
      <c r="AB1358" s="1" t="s">
        <v>58</v>
      </c>
      <c r="AC1358" s="1" t="s">
        <v>2236</v>
      </c>
      <c r="AD1358" s="1" t="s">
        <v>104</v>
      </c>
      <c r="AE1358" s="1" t="s">
        <v>53</v>
      </c>
      <c r="AF1358" s="1"/>
      <c r="AK1358" s="1"/>
    </row>
    <row r="1359" spans="1:37" x14ac:dyDescent="0.35">
      <c r="A1359" s="1">
        <v>2431</v>
      </c>
      <c r="B1359" s="1" t="str">
        <f>VLOOKUP(Table13[[#This Row],[Customer ID]],'Customer Lookup'!A:B,2,)</f>
        <v>Troy Cassidy</v>
      </c>
      <c r="C1359" s="1">
        <v>5920</v>
      </c>
      <c r="D1359" s="1" t="str">
        <f>_xlfn.XLOOKUP(Table13[[#This Row],[Product Sub-Category]],'Product Lookup'!A:A,'Product Lookup'!B:B)</f>
        <v>Storage</v>
      </c>
      <c r="E1359" s="1">
        <v>14</v>
      </c>
      <c r="F1359" s="4">
        <v>155.06</v>
      </c>
      <c r="G1359" s="4">
        <f>Table13[[#This Row],[Unit Price]]*Table13[[#This Row],[Quantity ordered]]</f>
        <v>2170.84</v>
      </c>
      <c r="H1359" s="1">
        <v>0.1</v>
      </c>
      <c r="I1359" s="5">
        <v>0.1</v>
      </c>
      <c r="J13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59" s="6">
        <f>Table13[[#This Row],[Total Price(Before Discount)]]*Table13[[#This Row],[Discount]]</f>
        <v>217.08400000000003</v>
      </c>
      <c r="L1359" s="6">
        <f>Table13[[#This Row],[Total Price(Before Discount)]]-Table13[[#This Row],[Discount Amount]]</f>
        <v>1953.7560000000001</v>
      </c>
      <c r="M1359" s="6" t="str">
        <f>IF(Table13[[#This Row],[Total Price(After Discount)]]&gt;=5000, "High Order", "Low order")</f>
        <v>Low order</v>
      </c>
      <c r="N1359" s="2">
        <v>42143</v>
      </c>
      <c r="O1359" s="2" t="str">
        <f>TEXT(Table13[[#This Row],[Order Date]],"dddd")</f>
        <v>Tuesday</v>
      </c>
      <c r="P1359" s="2" t="str">
        <f>TEXT(Table13[[#This Row],[Order Date]],"mmmm")</f>
        <v>May</v>
      </c>
      <c r="Q1359" s="2" t="str">
        <f>TEXT(Table13[[#This Row],[Order Date]],"yyyy")</f>
        <v>2015</v>
      </c>
      <c r="R1359" s="2" t="str">
        <f>TEXT(Table13[[#This Row],[Order Date]], "mmmm yyyy")</f>
        <v>May 2015</v>
      </c>
      <c r="S1359" s="2">
        <v>42143</v>
      </c>
      <c r="T1359" s="1" t="s">
        <v>21</v>
      </c>
      <c r="U1359" s="1">
        <f>Table13[[#This Row],[Ship Date]]-Table13[[#This Row],[Order Date]]</f>
        <v>0</v>
      </c>
      <c r="V1359" s="1" t="str">
        <f>IF(Table13[[#This Row],[Days to Ship]]&lt;=1, "Fast", IF(Table13[[#This Row],[Days to Ship]]&lt;=3, "Meduim", "High"))</f>
        <v>Fast</v>
      </c>
      <c r="W1359" s="1">
        <v>90004</v>
      </c>
      <c r="X1359" s="1" t="s">
        <v>32</v>
      </c>
      <c r="Y1359" s="1" t="s">
        <v>361</v>
      </c>
      <c r="Z1359" s="1" t="s">
        <v>37</v>
      </c>
      <c r="AA1359" s="1" t="s">
        <v>2244</v>
      </c>
      <c r="AB1359" s="1" t="s">
        <v>58</v>
      </c>
      <c r="AC1359" s="1" t="s">
        <v>119</v>
      </c>
      <c r="AD1359" s="1" t="s">
        <v>104</v>
      </c>
      <c r="AE1359" s="1" t="s">
        <v>53</v>
      </c>
      <c r="AF1359" s="1"/>
      <c r="AK1359" s="1"/>
    </row>
    <row r="1360" spans="1:37" x14ac:dyDescent="0.35">
      <c r="A1360" s="1">
        <v>2432</v>
      </c>
      <c r="B1360" s="1" t="str">
        <f>VLOOKUP(Table13[[#This Row],[Customer ID]],'Customer Lookup'!A:B,2,)</f>
        <v>Lindsay Tate</v>
      </c>
      <c r="C1360" s="1">
        <v>89096</v>
      </c>
      <c r="D1360" s="1" t="str">
        <f>_xlfn.XLOOKUP(Table13[[#This Row],[Product Sub-Category]],'Product Lookup'!A:A,'Product Lookup'!B:B)</f>
        <v>Storage</v>
      </c>
      <c r="E1360" s="1">
        <v>3</v>
      </c>
      <c r="F1360" s="4">
        <v>155.06</v>
      </c>
      <c r="G1360" s="4">
        <f>Table13[[#This Row],[Unit Price]]*Table13[[#This Row],[Quantity ordered]]</f>
        <v>465.18</v>
      </c>
      <c r="H1360" s="1">
        <v>0.1</v>
      </c>
      <c r="I1360" s="5">
        <v>0.1</v>
      </c>
      <c r="J13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60" s="6">
        <f>Table13[[#This Row],[Total Price(Before Discount)]]*Table13[[#This Row],[Discount]]</f>
        <v>46.518000000000001</v>
      </c>
      <c r="L1360" s="6">
        <f>Table13[[#This Row],[Total Price(Before Discount)]]-Table13[[#This Row],[Discount Amount]]</f>
        <v>418.66200000000003</v>
      </c>
      <c r="M1360" s="6" t="str">
        <f>IF(Table13[[#This Row],[Total Price(After Discount)]]&gt;=5000, "High Order", "Low order")</f>
        <v>Low order</v>
      </c>
      <c r="N1360" s="2">
        <v>42143</v>
      </c>
      <c r="O1360" s="2" t="str">
        <f>TEXT(Table13[[#This Row],[Order Date]],"dddd")</f>
        <v>Tuesday</v>
      </c>
      <c r="P1360" s="2" t="str">
        <f>TEXT(Table13[[#This Row],[Order Date]],"mmmm")</f>
        <v>May</v>
      </c>
      <c r="Q1360" s="2" t="str">
        <f>TEXT(Table13[[#This Row],[Order Date]],"yyyy")</f>
        <v>2015</v>
      </c>
      <c r="R1360" s="2" t="str">
        <f>TEXT(Table13[[#This Row],[Order Date]], "mmmm yyyy")</f>
        <v>May 2015</v>
      </c>
      <c r="S1360" s="2">
        <v>42143</v>
      </c>
      <c r="T1360" s="1" t="s">
        <v>21</v>
      </c>
      <c r="U1360" s="1">
        <f>Table13[[#This Row],[Ship Date]]-Table13[[#This Row],[Order Date]]</f>
        <v>0</v>
      </c>
      <c r="V1360" s="1" t="str">
        <f>IF(Table13[[#This Row],[Days to Ship]]&lt;=1, "Fast", IF(Table13[[#This Row],[Days to Ship]]&lt;=3, "Meduim", "High"))</f>
        <v>Fast</v>
      </c>
      <c r="W1360" s="1">
        <v>73110</v>
      </c>
      <c r="X1360" s="1" t="s">
        <v>32</v>
      </c>
      <c r="Y1360" s="1" t="s">
        <v>854</v>
      </c>
      <c r="Z1360" s="1" t="s">
        <v>217</v>
      </c>
      <c r="AA1360" s="1" t="s">
        <v>2244</v>
      </c>
      <c r="AB1360" s="1" t="s">
        <v>58</v>
      </c>
      <c r="AC1360" s="1" t="s">
        <v>119</v>
      </c>
      <c r="AD1360" s="1" t="s">
        <v>104</v>
      </c>
      <c r="AE1360" s="1" t="s">
        <v>53</v>
      </c>
      <c r="AF1360" s="1"/>
      <c r="AK1360" s="1"/>
    </row>
    <row r="1361" spans="1:37" x14ac:dyDescent="0.35">
      <c r="A1361" s="1">
        <v>2432</v>
      </c>
      <c r="B1361" s="1" t="str">
        <f>VLOOKUP(Table13[[#This Row],[Customer ID]],'Customer Lookup'!A:B,2,)</f>
        <v>Lindsay Tate</v>
      </c>
      <c r="C1361" s="1">
        <v>89097</v>
      </c>
      <c r="D1361" s="1" t="str">
        <f>_xlfn.XLOOKUP(Table13[[#This Row],[Product Sub-Category]],'Product Lookup'!A:A,'Product Lookup'!B:B)</f>
        <v>Binders</v>
      </c>
      <c r="E1361" s="1">
        <v>6</v>
      </c>
      <c r="F1361" s="4">
        <v>5.4</v>
      </c>
      <c r="G1361" s="4">
        <f>Table13[[#This Row],[Unit Price]]*Table13[[#This Row],[Quantity ordered]]</f>
        <v>32.400000000000006</v>
      </c>
      <c r="H1361" s="1">
        <v>0.05</v>
      </c>
      <c r="I1361" s="5">
        <v>0.05</v>
      </c>
      <c r="J13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1" s="6">
        <f>Table13[[#This Row],[Total Price(Before Discount)]]*Table13[[#This Row],[Discount]]</f>
        <v>1.6200000000000003</v>
      </c>
      <c r="L1361" s="6">
        <f>Table13[[#This Row],[Total Price(Before Discount)]]-Table13[[#This Row],[Discount Amount]]</f>
        <v>30.780000000000005</v>
      </c>
      <c r="M1361" s="6" t="str">
        <f>IF(Table13[[#This Row],[Total Price(After Discount)]]&gt;=5000, "High Order", "Low order")</f>
        <v>Low order</v>
      </c>
      <c r="N1361" s="2">
        <v>42161</v>
      </c>
      <c r="O1361" s="2" t="str">
        <f>TEXT(Table13[[#This Row],[Order Date]],"dddd")</f>
        <v>Saturday</v>
      </c>
      <c r="P1361" s="2" t="str">
        <f>TEXT(Table13[[#This Row],[Order Date]],"mmmm")</f>
        <v>June</v>
      </c>
      <c r="Q1361" s="2" t="str">
        <f>TEXT(Table13[[#This Row],[Order Date]],"yyyy")</f>
        <v>2015</v>
      </c>
      <c r="R1361" s="2" t="str">
        <f>TEXT(Table13[[#This Row],[Order Date]], "mmmm yyyy")</f>
        <v>June 2015</v>
      </c>
      <c r="S1361" s="2">
        <v>42163</v>
      </c>
      <c r="T1361" s="1" t="s">
        <v>31</v>
      </c>
      <c r="U1361" s="1">
        <f>Table13[[#This Row],[Ship Date]]-Table13[[#This Row],[Order Date]]</f>
        <v>2</v>
      </c>
      <c r="V1361" s="1" t="str">
        <f>IF(Table13[[#This Row],[Days to Ship]]&lt;=1, "Fast", IF(Table13[[#This Row],[Days to Ship]]&lt;=3, "Meduim", "High"))</f>
        <v>Meduim</v>
      </c>
      <c r="W1361" s="1">
        <v>73110</v>
      </c>
      <c r="X1361" s="1" t="s">
        <v>22</v>
      </c>
      <c r="Y1361" s="1" t="s">
        <v>854</v>
      </c>
      <c r="Z1361" s="1" t="s">
        <v>217</v>
      </c>
      <c r="AA1361" s="1" t="s">
        <v>2244</v>
      </c>
      <c r="AB1361" s="1" t="s">
        <v>58</v>
      </c>
      <c r="AC1361" s="1" t="s">
        <v>2236</v>
      </c>
      <c r="AD1361" s="1" t="s">
        <v>104</v>
      </c>
      <c r="AE1361" s="1" t="s">
        <v>53</v>
      </c>
      <c r="AF1361" s="1"/>
      <c r="AK1361" s="1"/>
    </row>
    <row r="1362" spans="1:37" x14ac:dyDescent="0.35">
      <c r="A1362" s="1">
        <v>2433</v>
      </c>
      <c r="B1362" s="1" t="str">
        <f>VLOOKUP(Table13[[#This Row],[Customer ID]],'Customer Lookup'!A:B,2,)</f>
        <v>Debra P May</v>
      </c>
      <c r="C1362" s="1">
        <v>89095</v>
      </c>
      <c r="D1362" s="1" t="str">
        <f>_xlfn.XLOOKUP(Table13[[#This Row],[Product Sub-Category]],'Product Lookup'!A:A,'Product Lookup'!B:B)</f>
        <v>Binders</v>
      </c>
      <c r="E1362" s="1">
        <v>5</v>
      </c>
      <c r="F1362" s="4">
        <v>8.85</v>
      </c>
      <c r="G1362" s="4">
        <f>Table13[[#This Row],[Unit Price]]*Table13[[#This Row],[Quantity ordered]]</f>
        <v>44.25</v>
      </c>
      <c r="H1362" s="1">
        <v>0.05</v>
      </c>
      <c r="I1362" s="5">
        <v>0.05</v>
      </c>
      <c r="J13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2" s="6">
        <f>Table13[[#This Row],[Total Price(Before Discount)]]*Table13[[#This Row],[Discount]]</f>
        <v>2.2124999999999999</v>
      </c>
      <c r="L1362" s="6">
        <f>Table13[[#This Row],[Total Price(Before Discount)]]-Table13[[#This Row],[Discount Amount]]</f>
        <v>42.037500000000001</v>
      </c>
      <c r="M1362" s="6" t="str">
        <f>IF(Table13[[#This Row],[Total Price(After Discount)]]&gt;=5000, "High Order", "Low order")</f>
        <v>Low order</v>
      </c>
      <c r="N1362" s="2">
        <v>42165</v>
      </c>
      <c r="O1362" s="2" t="str">
        <f>TEXT(Table13[[#This Row],[Order Date]],"dddd")</f>
        <v>Wednesday</v>
      </c>
      <c r="P1362" s="2" t="str">
        <f>TEXT(Table13[[#This Row],[Order Date]],"mmmm")</f>
        <v>June</v>
      </c>
      <c r="Q1362" s="2" t="str">
        <f>TEXT(Table13[[#This Row],[Order Date]],"yyyy")</f>
        <v>2015</v>
      </c>
      <c r="R1362" s="2" t="str">
        <f>TEXT(Table13[[#This Row],[Order Date]], "mmmm yyyy")</f>
        <v>June 2015</v>
      </c>
      <c r="S1362" s="2">
        <v>42166</v>
      </c>
      <c r="T1362" s="1" t="s">
        <v>31</v>
      </c>
      <c r="U1362" s="1">
        <f>Table13[[#This Row],[Ship Date]]-Table13[[#This Row],[Order Date]]</f>
        <v>1</v>
      </c>
      <c r="V1362" s="1" t="str">
        <f>IF(Table13[[#This Row],[Days to Ship]]&lt;=1, "Fast", IF(Table13[[#This Row],[Days to Ship]]&lt;=3, "Meduim", "High"))</f>
        <v>Fast</v>
      </c>
      <c r="W1362" s="1">
        <v>73160</v>
      </c>
      <c r="X1362" s="1" t="s">
        <v>32</v>
      </c>
      <c r="Y1362" s="1" t="s">
        <v>855</v>
      </c>
      <c r="Z1362" s="1" t="s">
        <v>217</v>
      </c>
      <c r="AA1362" s="1" t="s">
        <v>2244</v>
      </c>
      <c r="AB1362" s="1" t="s">
        <v>58</v>
      </c>
      <c r="AC1362" s="1" t="s">
        <v>2236</v>
      </c>
      <c r="AD1362" s="1" t="s">
        <v>104</v>
      </c>
      <c r="AE1362" s="1" t="s">
        <v>53</v>
      </c>
      <c r="AF1362" s="1"/>
      <c r="AK1362" s="1"/>
    </row>
    <row r="1363" spans="1:37" x14ac:dyDescent="0.35">
      <c r="A1363" s="1">
        <v>2437</v>
      </c>
      <c r="B1363" s="1" t="str">
        <f>VLOOKUP(Table13[[#This Row],[Customer ID]],'Customer Lookup'!A:B,2,)</f>
        <v>Judith Shepherd</v>
      </c>
      <c r="C1363" s="1">
        <v>90301</v>
      </c>
      <c r="D1363" s="1" t="str">
        <f>_xlfn.XLOOKUP(Table13[[#This Row],[Product Sub-Category]],'Product Lookup'!A:A,'Product Lookup'!B:B)</f>
        <v>Office Machines</v>
      </c>
      <c r="E1363" s="1">
        <v>3</v>
      </c>
      <c r="F1363" s="4">
        <v>90.97</v>
      </c>
      <c r="G1363" s="4">
        <f>Table13[[#This Row],[Unit Price]]*Table13[[#This Row],[Quantity ordered]]</f>
        <v>272.90999999999997</v>
      </c>
      <c r="H1363" s="1">
        <v>0.05</v>
      </c>
      <c r="I1363" s="5">
        <v>0.05</v>
      </c>
      <c r="J13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3" s="6">
        <f>Table13[[#This Row],[Total Price(Before Discount)]]*Table13[[#This Row],[Discount]]</f>
        <v>13.645499999999998</v>
      </c>
      <c r="L1363" s="6">
        <f>Table13[[#This Row],[Total Price(Before Discount)]]-Table13[[#This Row],[Discount Amount]]</f>
        <v>259.2645</v>
      </c>
      <c r="M1363" s="6" t="str">
        <f>IF(Table13[[#This Row],[Total Price(After Discount)]]&gt;=5000, "High Order", "Low order")</f>
        <v>Low order</v>
      </c>
      <c r="N1363" s="2">
        <v>42064</v>
      </c>
      <c r="O1363" s="2" t="str">
        <f>TEXT(Table13[[#This Row],[Order Date]],"dddd")</f>
        <v>Sunday</v>
      </c>
      <c r="P1363" s="2" t="str">
        <f>TEXT(Table13[[#This Row],[Order Date]],"mmmm")</f>
        <v>March</v>
      </c>
      <c r="Q1363" s="2" t="str">
        <f>TEXT(Table13[[#This Row],[Order Date]],"yyyy")</f>
        <v>2015</v>
      </c>
      <c r="R1363" s="2" t="str">
        <f>TEXT(Table13[[#This Row],[Order Date]], "mmmm yyyy")</f>
        <v>March 2015</v>
      </c>
      <c r="S1363" s="2">
        <v>42066</v>
      </c>
      <c r="T1363" s="1" t="s">
        <v>98</v>
      </c>
      <c r="U1363" s="1">
        <f>Table13[[#This Row],[Ship Date]]-Table13[[#This Row],[Order Date]]</f>
        <v>2</v>
      </c>
      <c r="V1363" s="1" t="str">
        <f>IF(Table13[[#This Row],[Days to Ship]]&lt;=1, "Fast", IF(Table13[[#This Row],[Days to Ship]]&lt;=3, "Meduim", "High"))</f>
        <v>Meduim</v>
      </c>
      <c r="W1363" s="1">
        <v>53150</v>
      </c>
      <c r="X1363" s="1" t="s">
        <v>22</v>
      </c>
      <c r="Y1363" s="1" t="s">
        <v>856</v>
      </c>
      <c r="Z1363" s="1" t="s">
        <v>718</v>
      </c>
      <c r="AA1363" s="1" t="s">
        <v>2245</v>
      </c>
      <c r="AB1363" s="1" t="s">
        <v>73</v>
      </c>
      <c r="AC1363" s="1" t="s">
        <v>74</v>
      </c>
      <c r="AD1363" s="1" t="s">
        <v>42</v>
      </c>
      <c r="AE1363" s="1" t="s">
        <v>36</v>
      </c>
      <c r="AF1363" s="1"/>
      <c r="AK1363" s="1"/>
    </row>
    <row r="1364" spans="1:37" x14ac:dyDescent="0.35">
      <c r="A1364" s="1">
        <v>2441</v>
      </c>
      <c r="B1364" s="1" t="str">
        <f>VLOOKUP(Table13[[#This Row],[Customer ID]],'Customer Lookup'!A:B,2,)</f>
        <v>Kenneth Capps</v>
      </c>
      <c r="C1364" s="1">
        <v>89300</v>
      </c>
      <c r="D1364" s="1" t="str">
        <f>_xlfn.XLOOKUP(Table13[[#This Row],[Product Sub-Category]],'Product Lookup'!A:A,'Product Lookup'!B:B)</f>
        <v>Furnishings</v>
      </c>
      <c r="E1364" s="1">
        <v>11</v>
      </c>
      <c r="F1364" s="4">
        <v>63.94</v>
      </c>
      <c r="G1364" s="4">
        <f>Table13[[#This Row],[Unit Price]]*Table13[[#This Row],[Quantity ordered]]</f>
        <v>703.33999999999992</v>
      </c>
      <c r="H1364" s="1">
        <v>0.05</v>
      </c>
      <c r="I1364" s="5">
        <v>0.05</v>
      </c>
      <c r="J13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4" s="6">
        <f>Table13[[#This Row],[Total Price(Before Discount)]]*Table13[[#This Row],[Discount]]</f>
        <v>35.166999999999994</v>
      </c>
      <c r="L1364" s="6">
        <f>Table13[[#This Row],[Total Price(Before Discount)]]-Table13[[#This Row],[Discount Amount]]</f>
        <v>668.17299999999989</v>
      </c>
      <c r="M1364" s="6" t="str">
        <f>IF(Table13[[#This Row],[Total Price(After Discount)]]&gt;=5000, "High Order", "Low order")</f>
        <v>Low order</v>
      </c>
      <c r="N1364" s="2">
        <v>42098</v>
      </c>
      <c r="O1364" s="2" t="str">
        <f>TEXT(Table13[[#This Row],[Order Date]],"dddd")</f>
        <v>Saturday</v>
      </c>
      <c r="P1364" s="2" t="str">
        <f>TEXT(Table13[[#This Row],[Order Date]],"mmmm")</f>
        <v>April</v>
      </c>
      <c r="Q1364" s="2" t="str">
        <f>TEXT(Table13[[#This Row],[Order Date]],"yyyy")</f>
        <v>2015</v>
      </c>
      <c r="R1364" s="2" t="str">
        <f>TEXT(Table13[[#This Row],[Order Date]], "mmmm yyyy")</f>
        <v>April 2015</v>
      </c>
      <c r="S1364" s="2">
        <v>42098</v>
      </c>
      <c r="T1364" s="1" t="s">
        <v>50</v>
      </c>
      <c r="U1364" s="1">
        <f>Table13[[#This Row],[Ship Date]]-Table13[[#This Row],[Order Date]]</f>
        <v>0</v>
      </c>
      <c r="V1364" s="1" t="str">
        <f>IF(Table13[[#This Row],[Days to Ship]]&lt;=1, "Fast", IF(Table13[[#This Row],[Days to Ship]]&lt;=3, "Meduim", "High"))</f>
        <v>Fast</v>
      </c>
      <c r="W1364" s="1">
        <v>32935</v>
      </c>
      <c r="X1364" s="1" t="s">
        <v>32</v>
      </c>
      <c r="Y1364" s="1" t="s">
        <v>857</v>
      </c>
      <c r="Z1364" s="1" t="s">
        <v>242</v>
      </c>
      <c r="AA1364" s="1" t="s">
        <v>2245</v>
      </c>
      <c r="AB1364" s="1" t="s">
        <v>34</v>
      </c>
      <c r="AC1364" s="1" t="s">
        <v>52</v>
      </c>
      <c r="AD1364" s="1" t="s">
        <v>104</v>
      </c>
      <c r="AE1364" s="1" t="s">
        <v>53</v>
      </c>
      <c r="AF1364" s="1"/>
      <c r="AK1364" s="1"/>
    </row>
    <row r="1365" spans="1:37" x14ac:dyDescent="0.35">
      <c r="A1365" s="1">
        <v>2442</v>
      </c>
      <c r="B1365" s="1" t="str">
        <f>VLOOKUP(Table13[[#This Row],[Customer ID]],'Customer Lookup'!A:B,2,)</f>
        <v>Natalie Aldridge</v>
      </c>
      <c r="C1365" s="1">
        <v>89300</v>
      </c>
      <c r="D1365" s="1" t="str">
        <f>_xlfn.XLOOKUP(Table13[[#This Row],[Product Sub-Category]],'Product Lookup'!A:A,'Product Lookup'!B:B)</f>
        <v>Computer Peripherals</v>
      </c>
      <c r="E1365" s="1">
        <v>5</v>
      </c>
      <c r="F1365" s="4">
        <v>5.0199999999999996</v>
      </c>
      <c r="G1365" s="4">
        <f>Table13[[#This Row],[Unit Price]]*Table13[[#This Row],[Quantity ordered]]</f>
        <v>25.099999999999998</v>
      </c>
      <c r="H1365" s="1">
        <v>0.05</v>
      </c>
      <c r="I1365" s="5">
        <v>0.05</v>
      </c>
      <c r="J13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5" s="6">
        <f>Table13[[#This Row],[Total Price(Before Discount)]]*Table13[[#This Row],[Discount]]</f>
        <v>1.2549999999999999</v>
      </c>
      <c r="L1365" s="6">
        <f>Table13[[#This Row],[Total Price(Before Discount)]]-Table13[[#This Row],[Discount Amount]]</f>
        <v>23.844999999999999</v>
      </c>
      <c r="M1365" s="6" t="str">
        <f>IF(Table13[[#This Row],[Total Price(After Discount)]]&gt;=5000, "High Order", "Low order")</f>
        <v>Low order</v>
      </c>
      <c r="N1365" s="2">
        <v>42098</v>
      </c>
      <c r="O1365" s="2" t="str">
        <f>TEXT(Table13[[#This Row],[Order Date]],"dddd")</f>
        <v>Saturday</v>
      </c>
      <c r="P1365" s="2" t="str">
        <f>TEXT(Table13[[#This Row],[Order Date]],"mmmm")</f>
        <v>April</v>
      </c>
      <c r="Q1365" s="2" t="str">
        <f>TEXT(Table13[[#This Row],[Order Date]],"yyyy")</f>
        <v>2015</v>
      </c>
      <c r="R1365" s="2" t="str">
        <f>TEXT(Table13[[#This Row],[Order Date]], "mmmm yyyy")</f>
        <v>April 2015</v>
      </c>
      <c r="S1365" s="2">
        <v>42100</v>
      </c>
      <c r="T1365" s="1" t="s">
        <v>50</v>
      </c>
      <c r="U1365" s="1">
        <f>Table13[[#This Row],[Ship Date]]-Table13[[#This Row],[Order Date]]</f>
        <v>2</v>
      </c>
      <c r="V1365" s="1" t="str">
        <f>IF(Table13[[#This Row],[Days to Ship]]&lt;=1, "Fast", IF(Table13[[#This Row],[Days to Ship]]&lt;=3, "Meduim", "High"))</f>
        <v>Meduim</v>
      </c>
      <c r="W1365" s="1">
        <v>32953</v>
      </c>
      <c r="X1365" s="1" t="s">
        <v>32</v>
      </c>
      <c r="Y1365" s="1" t="s">
        <v>858</v>
      </c>
      <c r="Z1365" s="1" t="s">
        <v>242</v>
      </c>
      <c r="AA1365" s="1" t="s">
        <v>2245</v>
      </c>
      <c r="AB1365" s="1" t="s">
        <v>73</v>
      </c>
      <c r="AC1365" s="1" t="s">
        <v>144</v>
      </c>
      <c r="AD1365" s="1" t="s">
        <v>104</v>
      </c>
      <c r="AE1365" s="1" t="s">
        <v>44</v>
      </c>
      <c r="AF1365" s="1"/>
      <c r="AK1365" s="1"/>
    </row>
    <row r="1366" spans="1:37" x14ac:dyDescent="0.35">
      <c r="A1366" s="1">
        <v>2443</v>
      </c>
      <c r="B1366" s="1" t="str">
        <f>VLOOKUP(Table13[[#This Row],[Customer ID]],'Customer Lookup'!A:B,2,)</f>
        <v>Danny Richmond</v>
      </c>
      <c r="C1366" s="1">
        <v>89299</v>
      </c>
      <c r="D1366" s="1" t="str">
        <f>_xlfn.XLOOKUP(Table13[[#This Row],[Product Sub-Category]],'Product Lookup'!A:A,'Product Lookup'!B:B)</f>
        <v>Binders</v>
      </c>
      <c r="E1366" s="1">
        <v>13</v>
      </c>
      <c r="F1366" s="4">
        <v>58.1</v>
      </c>
      <c r="G1366" s="4">
        <f>Table13[[#This Row],[Unit Price]]*Table13[[#This Row],[Quantity ordered]]</f>
        <v>755.30000000000007</v>
      </c>
      <c r="H1366" s="1">
        <v>0.05</v>
      </c>
      <c r="I1366" s="5">
        <v>0.05</v>
      </c>
      <c r="J13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6" s="6">
        <f>Table13[[#This Row],[Total Price(Before Discount)]]*Table13[[#This Row],[Discount]]</f>
        <v>37.765000000000008</v>
      </c>
      <c r="L1366" s="6">
        <f>Table13[[#This Row],[Total Price(Before Discount)]]-Table13[[#This Row],[Discount Amount]]</f>
        <v>717.53500000000008</v>
      </c>
      <c r="M1366" s="6" t="str">
        <f>IF(Table13[[#This Row],[Total Price(After Discount)]]&gt;=5000, "High Order", "Low order")</f>
        <v>Low order</v>
      </c>
      <c r="N1366" s="2">
        <v>42022</v>
      </c>
      <c r="O1366" s="2" t="str">
        <f>TEXT(Table13[[#This Row],[Order Date]],"dddd")</f>
        <v>Sunday</v>
      </c>
      <c r="P1366" s="2" t="str">
        <f>TEXT(Table13[[#This Row],[Order Date]],"mmmm")</f>
        <v>January</v>
      </c>
      <c r="Q1366" s="2" t="str">
        <f>TEXT(Table13[[#This Row],[Order Date]],"yyyy")</f>
        <v>2015</v>
      </c>
      <c r="R1366" s="2" t="str">
        <f>TEXT(Table13[[#This Row],[Order Date]], "mmmm yyyy")</f>
        <v>January 2015</v>
      </c>
      <c r="S1366" s="2">
        <v>42022</v>
      </c>
      <c r="T1366" s="1" t="s">
        <v>21</v>
      </c>
      <c r="U1366" s="1">
        <f>Table13[[#This Row],[Ship Date]]-Table13[[#This Row],[Order Date]]</f>
        <v>0</v>
      </c>
      <c r="V1366" s="1" t="str">
        <f>IF(Table13[[#This Row],[Days to Ship]]&lt;=1, "Fast", IF(Table13[[#This Row],[Days to Ship]]&lt;=3, "Meduim", "High"))</f>
        <v>Fast</v>
      </c>
      <c r="W1366" s="1">
        <v>33142</v>
      </c>
      <c r="X1366" s="1" t="s">
        <v>32</v>
      </c>
      <c r="Y1366" s="1" t="s">
        <v>283</v>
      </c>
      <c r="Z1366" s="1" t="s">
        <v>242</v>
      </c>
      <c r="AA1366" s="1" t="s">
        <v>2245</v>
      </c>
      <c r="AB1366" s="1" t="s">
        <v>58</v>
      </c>
      <c r="AC1366" s="1" t="s">
        <v>2236</v>
      </c>
      <c r="AD1366" s="1" t="s">
        <v>81</v>
      </c>
      <c r="AE1366" s="1" t="s">
        <v>53</v>
      </c>
      <c r="AF1366" s="1"/>
      <c r="AK1366" s="1"/>
    </row>
    <row r="1367" spans="1:37" x14ac:dyDescent="0.35">
      <c r="A1367" s="1">
        <v>2443</v>
      </c>
      <c r="B1367" s="1" t="str">
        <f>VLOOKUP(Table13[[#This Row],[Customer ID]],'Customer Lookup'!A:B,2,)</f>
        <v>Danny Richmond</v>
      </c>
      <c r="C1367" s="1">
        <v>89301</v>
      </c>
      <c r="D1367" s="1" t="str">
        <f>_xlfn.XLOOKUP(Table13[[#This Row],[Product Sub-Category]],'Product Lookup'!A:A,'Product Lookup'!B:B)</f>
        <v>Pens</v>
      </c>
      <c r="E1367" s="1">
        <v>13</v>
      </c>
      <c r="F1367" s="4">
        <v>2.2799999999999998</v>
      </c>
      <c r="G1367" s="4">
        <f>Table13[[#This Row],[Unit Price]]*Table13[[#This Row],[Quantity ordered]]</f>
        <v>29.639999999999997</v>
      </c>
      <c r="H1367" s="1">
        <v>0.05</v>
      </c>
      <c r="I1367" s="5">
        <v>0.05</v>
      </c>
      <c r="J13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7" s="6">
        <f>Table13[[#This Row],[Total Price(Before Discount)]]*Table13[[#This Row],[Discount]]</f>
        <v>1.482</v>
      </c>
      <c r="L1367" s="6">
        <f>Table13[[#This Row],[Total Price(Before Discount)]]-Table13[[#This Row],[Discount Amount]]</f>
        <v>28.157999999999998</v>
      </c>
      <c r="M1367" s="6" t="str">
        <f>IF(Table13[[#This Row],[Total Price(After Discount)]]&gt;=5000, "High Order", "Low order")</f>
        <v>Low order</v>
      </c>
      <c r="N1367" s="2">
        <v>42156</v>
      </c>
      <c r="O1367" s="2" t="str">
        <f>TEXT(Table13[[#This Row],[Order Date]],"dddd")</f>
        <v>Monday</v>
      </c>
      <c r="P1367" s="2" t="str">
        <f>TEXT(Table13[[#This Row],[Order Date]],"mmmm")</f>
        <v>June</v>
      </c>
      <c r="Q1367" s="2" t="str">
        <f>TEXT(Table13[[#This Row],[Order Date]],"yyyy")</f>
        <v>2015</v>
      </c>
      <c r="R1367" s="2" t="str">
        <f>TEXT(Table13[[#This Row],[Order Date]], "mmmm yyyy")</f>
        <v>June 2015</v>
      </c>
      <c r="S1367" s="2">
        <v>42158</v>
      </c>
      <c r="T1367" s="1" t="s">
        <v>31</v>
      </c>
      <c r="U1367" s="1">
        <f>Table13[[#This Row],[Ship Date]]-Table13[[#This Row],[Order Date]]</f>
        <v>2</v>
      </c>
      <c r="V1367" s="1" t="str">
        <f>IF(Table13[[#This Row],[Days to Ship]]&lt;=1, "Fast", IF(Table13[[#This Row],[Days to Ship]]&lt;=3, "Meduim", "High"))</f>
        <v>Meduim</v>
      </c>
      <c r="W1367" s="1">
        <v>33142</v>
      </c>
      <c r="X1367" s="1" t="s">
        <v>32</v>
      </c>
      <c r="Y1367" s="1" t="s">
        <v>283</v>
      </c>
      <c r="Z1367" s="1" t="s">
        <v>242</v>
      </c>
      <c r="AA1367" s="1" t="s">
        <v>2244</v>
      </c>
      <c r="AB1367" s="1" t="s">
        <v>58</v>
      </c>
      <c r="AC1367" s="1" t="s">
        <v>25</v>
      </c>
      <c r="AD1367" s="1" t="s">
        <v>81</v>
      </c>
      <c r="AE1367" s="1" t="s">
        <v>26</v>
      </c>
      <c r="AF1367" s="1"/>
      <c r="AK1367" s="1"/>
    </row>
    <row r="1368" spans="1:37" x14ac:dyDescent="0.35">
      <c r="A1368" s="1">
        <v>2448</v>
      </c>
      <c r="B1368" s="1" t="str">
        <f>VLOOKUP(Table13[[#This Row],[Customer ID]],'Customer Lookup'!A:B,2,)</f>
        <v>Melanie Morrow</v>
      </c>
      <c r="C1368" s="1">
        <v>87790</v>
      </c>
      <c r="D1368" s="1" t="str">
        <f>_xlfn.XLOOKUP(Table13[[#This Row],[Product Sub-Category]],'Product Lookup'!A:A,'Product Lookup'!B:B)</f>
        <v>Paper</v>
      </c>
      <c r="E1368" s="1">
        <v>16</v>
      </c>
      <c r="F1368" s="4">
        <v>6.48</v>
      </c>
      <c r="G1368" s="4">
        <f>Table13[[#This Row],[Unit Price]]*Table13[[#This Row],[Quantity ordered]]</f>
        <v>103.68</v>
      </c>
      <c r="H1368" s="1">
        <v>0.05</v>
      </c>
      <c r="I1368" s="5">
        <v>0.05</v>
      </c>
      <c r="J13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8" s="6">
        <f>Table13[[#This Row],[Total Price(Before Discount)]]*Table13[[#This Row],[Discount]]</f>
        <v>5.1840000000000011</v>
      </c>
      <c r="L1368" s="6">
        <f>Table13[[#This Row],[Total Price(Before Discount)]]-Table13[[#This Row],[Discount Amount]]</f>
        <v>98.496000000000009</v>
      </c>
      <c r="M1368" s="6" t="str">
        <f>IF(Table13[[#This Row],[Total Price(After Discount)]]&gt;=5000, "High Order", "Low order")</f>
        <v>Low order</v>
      </c>
      <c r="N1368" s="2">
        <v>42184</v>
      </c>
      <c r="O1368" s="2" t="str">
        <f>TEXT(Table13[[#This Row],[Order Date]],"dddd")</f>
        <v>Monday</v>
      </c>
      <c r="P1368" s="2" t="str">
        <f>TEXT(Table13[[#This Row],[Order Date]],"mmmm")</f>
        <v>June</v>
      </c>
      <c r="Q1368" s="2" t="str">
        <f>TEXT(Table13[[#This Row],[Order Date]],"yyyy")</f>
        <v>2015</v>
      </c>
      <c r="R1368" s="2" t="str">
        <f>TEXT(Table13[[#This Row],[Order Date]], "mmmm yyyy")</f>
        <v>June 2015</v>
      </c>
      <c r="S1368" s="2">
        <v>42186</v>
      </c>
      <c r="T1368" s="1" t="s">
        <v>21</v>
      </c>
      <c r="U1368" s="1">
        <f>Table13[[#This Row],[Ship Date]]-Table13[[#This Row],[Order Date]]</f>
        <v>2</v>
      </c>
      <c r="V1368" s="1" t="str">
        <f>IF(Table13[[#This Row],[Days to Ship]]&lt;=1, "Fast", IF(Table13[[#This Row],[Days to Ship]]&lt;=3, "Meduim", "High"))</f>
        <v>Meduim</v>
      </c>
      <c r="W1368" s="1">
        <v>55410</v>
      </c>
      <c r="X1368" s="1" t="s">
        <v>32</v>
      </c>
      <c r="Y1368" s="1" t="s">
        <v>859</v>
      </c>
      <c r="Z1368" s="1" t="s">
        <v>55</v>
      </c>
      <c r="AA1368" s="1" t="s">
        <v>2244</v>
      </c>
      <c r="AB1368" s="1" t="s">
        <v>58</v>
      </c>
      <c r="AC1368" s="1" t="s">
        <v>83</v>
      </c>
      <c r="AD1368" s="1" t="s">
        <v>104</v>
      </c>
      <c r="AE1368" s="1" t="s">
        <v>53</v>
      </c>
      <c r="AF1368" s="1"/>
      <c r="AK1368" s="1"/>
    </row>
    <row r="1369" spans="1:37" x14ac:dyDescent="0.35">
      <c r="A1369" s="1">
        <v>2450</v>
      </c>
      <c r="B1369" s="1" t="str">
        <f>VLOOKUP(Table13[[#This Row],[Customer ID]],'Customer Lookup'!A:B,2,)</f>
        <v>Tonya Miller</v>
      </c>
      <c r="C1369" s="1">
        <v>90322</v>
      </c>
      <c r="D1369" s="1" t="str">
        <f>_xlfn.XLOOKUP(Table13[[#This Row],[Product Sub-Category]],'Product Lookup'!A:A,'Product Lookup'!B:B)</f>
        <v>Pens</v>
      </c>
      <c r="E1369" s="1">
        <v>1</v>
      </c>
      <c r="F1369" s="4">
        <v>4.13</v>
      </c>
      <c r="G1369" s="4">
        <f>Table13[[#This Row],[Unit Price]]*Table13[[#This Row],[Quantity ordered]]</f>
        <v>4.13</v>
      </c>
      <c r="H1369" s="1">
        <v>0.05</v>
      </c>
      <c r="I1369" s="5">
        <v>0.05</v>
      </c>
      <c r="J13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9" s="6">
        <f>Table13[[#This Row],[Total Price(Before Discount)]]*Table13[[#This Row],[Discount]]</f>
        <v>0.20650000000000002</v>
      </c>
      <c r="L1369" s="6">
        <f>Table13[[#This Row],[Total Price(Before Discount)]]-Table13[[#This Row],[Discount Amount]]</f>
        <v>3.9234999999999998</v>
      </c>
      <c r="M1369" s="6" t="str">
        <f>IF(Table13[[#This Row],[Total Price(After Discount)]]&gt;=5000, "High Order", "Low order")</f>
        <v>Low order</v>
      </c>
      <c r="N1369" s="2">
        <v>42147</v>
      </c>
      <c r="O1369" s="2" t="str">
        <f>TEXT(Table13[[#This Row],[Order Date]],"dddd")</f>
        <v>Saturday</v>
      </c>
      <c r="P1369" s="2" t="str">
        <f>TEXT(Table13[[#This Row],[Order Date]],"mmmm")</f>
        <v>May</v>
      </c>
      <c r="Q1369" s="2" t="str">
        <f>TEXT(Table13[[#This Row],[Order Date]],"yyyy")</f>
        <v>2015</v>
      </c>
      <c r="R1369" s="2" t="str">
        <f>TEXT(Table13[[#This Row],[Order Date]], "mmmm yyyy")</f>
        <v>May 2015</v>
      </c>
      <c r="S1369" s="2">
        <v>42149</v>
      </c>
      <c r="T1369" s="1" t="s">
        <v>31</v>
      </c>
      <c r="U1369" s="1">
        <f>Table13[[#This Row],[Ship Date]]-Table13[[#This Row],[Order Date]]</f>
        <v>2</v>
      </c>
      <c r="V1369" s="1" t="str">
        <f>IF(Table13[[#This Row],[Days to Ship]]&lt;=1, "Fast", IF(Table13[[#This Row],[Days to Ship]]&lt;=3, "Meduim", "High"))</f>
        <v>Meduim</v>
      </c>
      <c r="W1369" s="1">
        <v>53545</v>
      </c>
      <c r="X1369" s="1" t="s">
        <v>32</v>
      </c>
      <c r="Y1369" s="1" t="s">
        <v>860</v>
      </c>
      <c r="Z1369" s="1" t="s">
        <v>718</v>
      </c>
      <c r="AA1369" s="1" t="s">
        <v>2245</v>
      </c>
      <c r="AB1369" s="1" t="s">
        <v>58</v>
      </c>
      <c r="AC1369" s="1" t="s">
        <v>25</v>
      </c>
      <c r="AD1369" s="1" t="s">
        <v>42</v>
      </c>
      <c r="AE1369" s="1" t="s">
        <v>26</v>
      </c>
      <c r="AF1369" s="1"/>
      <c r="AK1369" s="1"/>
    </row>
    <row r="1370" spans="1:37" x14ac:dyDescent="0.35">
      <c r="A1370" s="1">
        <v>2454</v>
      </c>
      <c r="B1370" s="1" t="str">
        <f>VLOOKUP(Table13[[#This Row],[Customer ID]],'Customer Lookup'!A:B,2,)</f>
        <v>Donna Braun</v>
      </c>
      <c r="C1370" s="1">
        <v>89219</v>
      </c>
      <c r="D1370" s="1" t="str">
        <f>_xlfn.XLOOKUP(Table13[[#This Row],[Product Sub-Category]],'Product Lookup'!A:A,'Product Lookup'!B:B)</f>
        <v>Copiers</v>
      </c>
      <c r="E1370" s="1">
        <v>1</v>
      </c>
      <c r="F1370" s="4">
        <v>3499.99</v>
      </c>
      <c r="G1370" s="4">
        <f>Table13[[#This Row],[Unit Price]]*Table13[[#This Row],[Quantity ordered]]</f>
        <v>3499.99</v>
      </c>
      <c r="H1370" s="1">
        <v>0.15</v>
      </c>
      <c r="I1370" s="5">
        <v>0.15</v>
      </c>
      <c r="J13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370" s="6">
        <f>Table13[[#This Row],[Total Price(Before Discount)]]*Table13[[#This Row],[Discount]]</f>
        <v>524.99849999999992</v>
      </c>
      <c r="L1370" s="6">
        <f>Table13[[#This Row],[Total Price(Before Discount)]]-Table13[[#This Row],[Discount Amount]]</f>
        <v>2974.9915000000001</v>
      </c>
      <c r="M1370" s="6" t="str">
        <f>IF(Table13[[#This Row],[Total Price(After Discount)]]&gt;=5000, "High Order", "Low order")</f>
        <v>Low order</v>
      </c>
      <c r="N1370" s="2">
        <v>42064</v>
      </c>
      <c r="O1370" s="2" t="str">
        <f>TEXT(Table13[[#This Row],[Order Date]],"dddd")</f>
        <v>Sunday</v>
      </c>
      <c r="P1370" s="2" t="str">
        <f>TEXT(Table13[[#This Row],[Order Date]],"mmmm")</f>
        <v>March</v>
      </c>
      <c r="Q1370" s="2" t="str">
        <f>TEXT(Table13[[#This Row],[Order Date]],"yyyy")</f>
        <v>2015</v>
      </c>
      <c r="R1370" s="2" t="str">
        <f>TEXT(Table13[[#This Row],[Order Date]], "mmmm yyyy")</f>
        <v>March 2015</v>
      </c>
      <c r="S1370" s="2">
        <v>42067</v>
      </c>
      <c r="T1370" s="1" t="s">
        <v>50</v>
      </c>
      <c r="U1370" s="1">
        <f>Table13[[#This Row],[Ship Date]]-Table13[[#This Row],[Order Date]]</f>
        <v>3</v>
      </c>
      <c r="V1370" s="1" t="str">
        <f>IF(Table13[[#This Row],[Days to Ship]]&lt;=1, "Fast", IF(Table13[[#This Row],[Days to Ship]]&lt;=3, "Meduim", "High"))</f>
        <v>Meduim</v>
      </c>
      <c r="W1370" s="1">
        <v>35244</v>
      </c>
      <c r="X1370" s="1" t="s">
        <v>22</v>
      </c>
      <c r="Y1370" s="1" t="s">
        <v>861</v>
      </c>
      <c r="Z1370" s="1" t="s">
        <v>542</v>
      </c>
      <c r="AA1370" s="1" t="s">
        <v>2245</v>
      </c>
      <c r="AB1370" s="1" t="s">
        <v>73</v>
      </c>
      <c r="AC1370" s="1" t="s">
        <v>2241</v>
      </c>
      <c r="AD1370" s="1" t="s">
        <v>81</v>
      </c>
      <c r="AE1370" s="1" t="s">
        <v>178</v>
      </c>
      <c r="AF1370" s="1"/>
      <c r="AK1370" s="1"/>
    </row>
    <row r="1371" spans="1:37" x14ac:dyDescent="0.35">
      <c r="A1371" s="1">
        <v>2456</v>
      </c>
      <c r="B1371" s="1" t="str">
        <f>VLOOKUP(Table13[[#This Row],[Customer ID]],'Customer Lookup'!A:B,2,)</f>
        <v>Joan Beach</v>
      </c>
      <c r="C1371" s="1">
        <v>89218</v>
      </c>
      <c r="D1371" s="1" t="str">
        <f>_xlfn.XLOOKUP(Table13[[#This Row],[Product Sub-Category]],'Product Lookup'!A:A,'Product Lookup'!B:B)</f>
        <v>Computer Peripherals</v>
      </c>
      <c r="E1371" s="1">
        <v>7</v>
      </c>
      <c r="F1371" s="4">
        <v>179.99</v>
      </c>
      <c r="G1371" s="4">
        <f>Table13[[#This Row],[Unit Price]]*Table13[[#This Row],[Quantity ordered]]</f>
        <v>1259.93</v>
      </c>
      <c r="H1371" s="1">
        <v>0.1</v>
      </c>
      <c r="I1371" s="5">
        <v>0.1</v>
      </c>
      <c r="J13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71" s="6">
        <f>Table13[[#This Row],[Total Price(Before Discount)]]*Table13[[#This Row],[Discount]]</f>
        <v>125.99300000000001</v>
      </c>
      <c r="L1371" s="6">
        <f>Table13[[#This Row],[Total Price(Before Discount)]]-Table13[[#This Row],[Discount Amount]]</f>
        <v>1133.9370000000001</v>
      </c>
      <c r="M1371" s="6" t="str">
        <f>IF(Table13[[#This Row],[Total Price(After Discount)]]&gt;=5000, "High Order", "Low order")</f>
        <v>Low order</v>
      </c>
      <c r="N1371" s="2">
        <v>42026</v>
      </c>
      <c r="O1371" s="2" t="str">
        <f>TEXT(Table13[[#This Row],[Order Date]],"dddd")</f>
        <v>Thursday</v>
      </c>
      <c r="P1371" s="2" t="str">
        <f>TEXT(Table13[[#This Row],[Order Date]],"mmmm")</f>
        <v>January</v>
      </c>
      <c r="Q1371" s="2" t="str">
        <f>TEXT(Table13[[#This Row],[Order Date]],"yyyy")</f>
        <v>2015</v>
      </c>
      <c r="R1371" s="2" t="str">
        <f>TEXT(Table13[[#This Row],[Order Date]], "mmmm yyyy")</f>
        <v>January 2015</v>
      </c>
      <c r="S1371" s="2">
        <v>42027</v>
      </c>
      <c r="T1371" s="1" t="s">
        <v>21</v>
      </c>
      <c r="U1371" s="1">
        <f>Table13[[#This Row],[Ship Date]]-Table13[[#This Row],[Order Date]]</f>
        <v>1</v>
      </c>
      <c r="V1371" s="1" t="str">
        <f>IF(Table13[[#This Row],[Days to Ship]]&lt;=1, "Fast", IF(Table13[[#This Row],[Days to Ship]]&lt;=3, "Meduim", "High"))</f>
        <v>Fast</v>
      </c>
      <c r="W1371" s="1">
        <v>36608</v>
      </c>
      <c r="X1371" s="1" t="s">
        <v>32</v>
      </c>
      <c r="Y1371" s="1" t="s">
        <v>862</v>
      </c>
      <c r="Z1371" s="1" t="s">
        <v>542</v>
      </c>
      <c r="AA1371" s="1" t="s">
        <v>2245</v>
      </c>
      <c r="AB1371" s="1" t="s">
        <v>73</v>
      </c>
      <c r="AC1371" s="1" t="s">
        <v>144</v>
      </c>
      <c r="AD1371" s="1" t="s">
        <v>42</v>
      </c>
      <c r="AE1371" s="1" t="s">
        <v>53</v>
      </c>
      <c r="AF1371" s="1"/>
      <c r="AK1371" s="1"/>
    </row>
    <row r="1372" spans="1:37" x14ac:dyDescent="0.35">
      <c r="A1372" s="1">
        <v>2456</v>
      </c>
      <c r="B1372" s="1" t="str">
        <f>VLOOKUP(Table13[[#This Row],[Customer ID]],'Customer Lookup'!A:B,2,)</f>
        <v>Joan Beach</v>
      </c>
      <c r="C1372" s="1">
        <v>89218</v>
      </c>
      <c r="D1372" s="1" t="str">
        <f>_xlfn.XLOOKUP(Table13[[#This Row],[Product Sub-Category]],'Product Lookup'!A:A,'Product Lookup'!B:B)</f>
        <v>Furnishings</v>
      </c>
      <c r="E1372" s="1">
        <v>11</v>
      </c>
      <c r="F1372" s="4">
        <v>92.23</v>
      </c>
      <c r="G1372" s="4">
        <f>Table13[[#This Row],[Unit Price]]*Table13[[#This Row],[Quantity ordered]]</f>
        <v>1014.5300000000001</v>
      </c>
      <c r="H1372" s="1">
        <v>0.05</v>
      </c>
      <c r="I1372" s="5">
        <v>0.05</v>
      </c>
      <c r="J13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2" s="6">
        <f>Table13[[#This Row],[Total Price(Before Discount)]]*Table13[[#This Row],[Discount]]</f>
        <v>50.726500000000009</v>
      </c>
      <c r="L1372" s="6">
        <f>Table13[[#This Row],[Total Price(Before Discount)]]-Table13[[#This Row],[Discount Amount]]</f>
        <v>963.8035000000001</v>
      </c>
      <c r="M1372" s="6" t="str">
        <f>IF(Table13[[#This Row],[Total Price(After Discount)]]&gt;=5000, "High Order", "Low order")</f>
        <v>Low order</v>
      </c>
      <c r="N1372" s="2">
        <v>42026</v>
      </c>
      <c r="O1372" s="2" t="str">
        <f>TEXT(Table13[[#This Row],[Order Date]],"dddd")</f>
        <v>Thursday</v>
      </c>
      <c r="P1372" s="2" t="str">
        <f>TEXT(Table13[[#This Row],[Order Date]],"mmmm")</f>
        <v>January</v>
      </c>
      <c r="Q1372" s="2" t="str">
        <f>TEXT(Table13[[#This Row],[Order Date]],"yyyy")</f>
        <v>2015</v>
      </c>
      <c r="R1372" s="2" t="str">
        <f>TEXT(Table13[[#This Row],[Order Date]], "mmmm yyyy")</f>
        <v>January 2015</v>
      </c>
      <c r="S1372" s="2">
        <v>42027</v>
      </c>
      <c r="T1372" s="1" t="s">
        <v>21</v>
      </c>
      <c r="U1372" s="1">
        <f>Table13[[#This Row],[Ship Date]]-Table13[[#This Row],[Order Date]]</f>
        <v>1</v>
      </c>
      <c r="V1372" s="1" t="str">
        <f>IF(Table13[[#This Row],[Days to Ship]]&lt;=1, "Fast", IF(Table13[[#This Row],[Days to Ship]]&lt;=3, "Meduim", "High"))</f>
        <v>Fast</v>
      </c>
      <c r="W1372" s="1">
        <v>36608</v>
      </c>
      <c r="X1372" s="1" t="s">
        <v>22</v>
      </c>
      <c r="Y1372" s="1" t="s">
        <v>862</v>
      </c>
      <c r="Z1372" s="1" t="s">
        <v>542</v>
      </c>
      <c r="AA1372" s="1" t="s">
        <v>2244</v>
      </c>
      <c r="AB1372" s="1" t="s">
        <v>34</v>
      </c>
      <c r="AC1372" s="1" t="s">
        <v>52</v>
      </c>
      <c r="AD1372" s="1" t="s">
        <v>42</v>
      </c>
      <c r="AE1372" s="1" t="s">
        <v>75</v>
      </c>
      <c r="AF1372" s="1"/>
      <c r="AK1372" s="1"/>
    </row>
    <row r="1373" spans="1:37" x14ac:dyDescent="0.35">
      <c r="A1373" s="1">
        <v>2457</v>
      </c>
      <c r="B1373" s="1" t="str">
        <f>VLOOKUP(Table13[[#This Row],[Customer ID]],'Customer Lookup'!A:B,2,)</f>
        <v>Yvonne Collier</v>
      </c>
      <c r="C1373" s="1">
        <v>89218</v>
      </c>
      <c r="D1373" s="1" t="str">
        <f>_xlfn.XLOOKUP(Table13[[#This Row],[Product Sub-Category]],'Product Lookup'!A:A,'Product Lookup'!B:B)</f>
        <v>Binders</v>
      </c>
      <c r="E1373" s="1">
        <v>9</v>
      </c>
      <c r="F1373" s="4">
        <v>15.22</v>
      </c>
      <c r="G1373" s="4">
        <f>Table13[[#This Row],[Unit Price]]*Table13[[#This Row],[Quantity ordered]]</f>
        <v>136.98000000000002</v>
      </c>
      <c r="H1373" s="1">
        <v>0.05</v>
      </c>
      <c r="I1373" s="5">
        <v>0.05</v>
      </c>
      <c r="J13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3" s="6">
        <f>Table13[[#This Row],[Total Price(Before Discount)]]*Table13[[#This Row],[Discount]]</f>
        <v>6.8490000000000011</v>
      </c>
      <c r="L1373" s="6">
        <f>Table13[[#This Row],[Total Price(Before Discount)]]-Table13[[#This Row],[Discount Amount]]</f>
        <v>130.13100000000003</v>
      </c>
      <c r="M1373" s="6" t="str">
        <f>IF(Table13[[#This Row],[Total Price(After Discount)]]&gt;=5000, "High Order", "Low order")</f>
        <v>Low order</v>
      </c>
      <c r="N1373" s="2">
        <v>42026</v>
      </c>
      <c r="O1373" s="2" t="str">
        <f>TEXT(Table13[[#This Row],[Order Date]],"dddd")</f>
        <v>Thursday</v>
      </c>
      <c r="P1373" s="2" t="str">
        <f>TEXT(Table13[[#This Row],[Order Date]],"mmmm")</f>
        <v>January</v>
      </c>
      <c r="Q1373" s="2" t="str">
        <f>TEXT(Table13[[#This Row],[Order Date]],"yyyy")</f>
        <v>2015</v>
      </c>
      <c r="R1373" s="2" t="str">
        <f>TEXT(Table13[[#This Row],[Order Date]], "mmmm yyyy")</f>
        <v>January 2015</v>
      </c>
      <c r="S1373" s="2">
        <v>42026</v>
      </c>
      <c r="T1373" s="1" t="s">
        <v>21</v>
      </c>
      <c r="U1373" s="1">
        <f>Table13[[#This Row],[Ship Date]]-Table13[[#This Row],[Order Date]]</f>
        <v>0</v>
      </c>
      <c r="V1373" s="1" t="str">
        <f>IF(Table13[[#This Row],[Days to Ship]]&lt;=1, "Fast", IF(Table13[[#This Row],[Days to Ship]]&lt;=3, "Meduim", "High"))</f>
        <v>Fast</v>
      </c>
      <c r="W1373" s="1">
        <v>55014</v>
      </c>
      <c r="X1373" s="1" t="s">
        <v>32</v>
      </c>
      <c r="Y1373" s="1" t="s">
        <v>863</v>
      </c>
      <c r="Z1373" s="1" t="s">
        <v>55</v>
      </c>
      <c r="AA1373" s="1" t="s">
        <v>2244</v>
      </c>
      <c r="AB1373" s="1" t="s">
        <v>58</v>
      </c>
      <c r="AC1373" s="1" t="s">
        <v>2236</v>
      </c>
      <c r="AD1373" s="1" t="s">
        <v>42</v>
      </c>
      <c r="AE1373" s="1" t="s">
        <v>53</v>
      </c>
      <c r="AF1373" s="1"/>
      <c r="AK1373" s="1"/>
    </row>
    <row r="1374" spans="1:37" x14ac:dyDescent="0.35">
      <c r="A1374" s="1">
        <v>2458</v>
      </c>
      <c r="B1374" s="1" t="str">
        <f>VLOOKUP(Table13[[#This Row],[Customer ID]],'Customer Lookup'!A:B,2,)</f>
        <v>Troy Casey</v>
      </c>
      <c r="C1374" s="1">
        <v>91285</v>
      </c>
      <c r="D1374" s="1" t="str">
        <f>_xlfn.XLOOKUP(Table13[[#This Row],[Product Sub-Category]],'Product Lookup'!A:A,'Product Lookup'!B:B)</f>
        <v>Paper</v>
      </c>
      <c r="E1374" s="1">
        <v>2</v>
      </c>
      <c r="F1374" s="4">
        <v>6.48</v>
      </c>
      <c r="G1374" s="4">
        <f>Table13[[#This Row],[Unit Price]]*Table13[[#This Row],[Quantity ordered]]</f>
        <v>12.96</v>
      </c>
      <c r="H1374" s="1">
        <v>0.05</v>
      </c>
      <c r="I1374" s="5">
        <v>0.05</v>
      </c>
      <c r="J13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4" s="6">
        <f>Table13[[#This Row],[Total Price(Before Discount)]]*Table13[[#This Row],[Discount]]</f>
        <v>0.64800000000000013</v>
      </c>
      <c r="L1374" s="6">
        <f>Table13[[#This Row],[Total Price(Before Discount)]]-Table13[[#This Row],[Discount Amount]]</f>
        <v>12.312000000000001</v>
      </c>
      <c r="M1374" s="6" t="str">
        <f>IF(Table13[[#This Row],[Total Price(After Discount)]]&gt;=5000, "High Order", "Low order")</f>
        <v>Low order</v>
      </c>
      <c r="N1374" s="2">
        <v>42007</v>
      </c>
      <c r="O1374" s="2" t="str">
        <f>TEXT(Table13[[#This Row],[Order Date]],"dddd")</f>
        <v>Saturday</v>
      </c>
      <c r="P1374" s="2" t="str">
        <f>TEXT(Table13[[#This Row],[Order Date]],"mmmm")</f>
        <v>January</v>
      </c>
      <c r="Q1374" s="2" t="str">
        <f>TEXT(Table13[[#This Row],[Order Date]],"yyyy")</f>
        <v>2015</v>
      </c>
      <c r="R1374" s="2" t="str">
        <f>TEXT(Table13[[#This Row],[Order Date]], "mmmm yyyy")</f>
        <v>January 2015</v>
      </c>
      <c r="S1374" s="2">
        <v>42009</v>
      </c>
      <c r="T1374" s="1" t="s">
        <v>21</v>
      </c>
      <c r="U1374" s="1">
        <f>Table13[[#This Row],[Ship Date]]-Table13[[#This Row],[Order Date]]</f>
        <v>2</v>
      </c>
      <c r="V1374" s="1" t="str">
        <f>IF(Table13[[#This Row],[Days to Ship]]&lt;=1, "Fast", IF(Table13[[#This Row],[Days to Ship]]&lt;=3, "Meduim", "High"))</f>
        <v>Meduim</v>
      </c>
      <c r="W1374" s="1">
        <v>55410</v>
      </c>
      <c r="X1374" s="1" t="s">
        <v>32</v>
      </c>
      <c r="Y1374" s="1" t="s">
        <v>859</v>
      </c>
      <c r="Z1374" s="1" t="s">
        <v>55</v>
      </c>
      <c r="AA1374" s="1" t="s">
        <v>2244</v>
      </c>
      <c r="AB1374" s="1" t="s">
        <v>58</v>
      </c>
      <c r="AC1374" s="1" t="s">
        <v>83</v>
      </c>
      <c r="AD1374" s="1" t="s">
        <v>42</v>
      </c>
      <c r="AE1374" s="1" t="s">
        <v>53</v>
      </c>
      <c r="AF1374" s="1"/>
      <c r="AK1374" s="1"/>
    </row>
    <row r="1375" spans="1:37" x14ac:dyDescent="0.35">
      <c r="A1375" s="1">
        <v>2458</v>
      </c>
      <c r="B1375" s="1" t="str">
        <f>VLOOKUP(Table13[[#This Row],[Customer ID]],'Customer Lookup'!A:B,2,)</f>
        <v>Troy Casey</v>
      </c>
      <c r="C1375" s="1">
        <v>91286</v>
      </c>
      <c r="D1375" s="1" t="str">
        <f>_xlfn.XLOOKUP(Table13[[#This Row],[Product Sub-Category]],'Product Lookup'!A:A,'Product Lookup'!B:B)</f>
        <v>Scissors</v>
      </c>
      <c r="E1375" s="1">
        <v>3</v>
      </c>
      <c r="F1375" s="4">
        <v>12.88</v>
      </c>
      <c r="G1375" s="4">
        <f>Table13[[#This Row],[Unit Price]]*Table13[[#This Row],[Quantity ordered]]</f>
        <v>38.64</v>
      </c>
      <c r="H1375" s="1">
        <v>0.05</v>
      </c>
      <c r="I1375" s="5">
        <v>0.05</v>
      </c>
      <c r="J13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5" s="6">
        <f>Table13[[#This Row],[Total Price(Before Discount)]]*Table13[[#This Row],[Discount]]</f>
        <v>1.9320000000000002</v>
      </c>
      <c r="L1375" s="6">
        <f>Table13[[#This Row],[Total Price(Before Discount)]]-Table13[[#This Row],[Discount Amount]]</f>
        <v>36.707999999999998</v>
      </c>
      <c r="M1375" s="6" t="str">
        <f>IF(Table13[[#This Row],[Total Price(After Discount)]]&gt;=5000, "High Order", "Low order")</f>
        <v>Low order</v>
      </c>
      <c r="N1375" s="2">
        <v>42147</v>
      </c>
      <c r="O1375" s="2" t="str">
        <f>TEXT(Table13[[#This Row],[Order Date]],"dddd")</f>
        <v>Saturday</v>
      </c>
      <c r="P1375" s="2" t="str">
        <f>TEXT(Table13[[#This Row],[Order Date]],"mmmm")</f>
        <v>May</v>
      </c>
      <c r="Q1375" s="2" t="str">
        <f>TEXT(Table13[[#This Row],[Order Date]],"yyyy")</f>
        <v>2015</v>
      </c>
      <c r="R1375" s="2" t="str">
        <f>TEXT(Table13[[#This Row],[Order Date]], "mmmm yyyy")</f>
        <v>May 2015</v>
      </c>
      <c r="S1375" s="2">
        <v>42149</v>
      </c>
      <c r="T1375" s="1" t="s">
        <v>50</v>
      </c>
      <c r="U1375" s="1">
        <f>Table13[[#This Row],[Ship Date]]-Table13[[#This Row],[Order Date]]</f>
        <v>2</v>
      </c>
      <c r="V1375" s="1" t="str">
        <f>IF(Table13[[#This Row],[Days to Ship]]&lt;=1, "Fast", IF(Table13[[#This Row],[Days to Ship]]&lt;=3, "Meduim", "High"))</f>
        <v>Meduim</v>
      </c>
      <c r="W1375" s="1">
        <v>55410</v>
      </c>
      <c r="X1375" s="1" t="s">
        <v>32</v>
      </c>
      <c r="Y1375" s="1" t="s">
        <v>859</v>
      </c>
      <c r="Z1375" s="1" t="s">
        <v>55</v>
      </c>
      <c r="AA1375" s="1" t="s">
        <v>2243</v>
      </c>
      <c r="AB1375" s="1" t="s">
        <v>58</v>
      </c>
      <c r="AC1375" s="1" t="s">
        <v>2239</v>
      </c>
      <c r="AD1375" s="1" t="s">
        <v>42</v>
      </c>
      <c r="AE1375" s="1" t="s">
        <v>26</v>
      </c>
      <c r="AF1375" s="1"/>
      <c r="AK1375" s="1"/>
    </row>
    <row r="1376" spans="1:37" x14ac:dyDescent="0.35">
      <c r="A1376" s="1">
        <v>2460</v>
      </c>
      <c r="B1376" s="1" t="str">
        <f>VLOOKUP(Table13[[#This Row],[Customer ID]],'Customer Lookup'!A:B,2,)</f>
        <v>Lucille Gibbons</v>
      </c>
      <c r="C1376" s="1">
        <v>30785</v>
      </c>
      <c r="D1376" s="1" t="str">
        <f>_xlfn.XLOOKUP(Table13[[#This Row],[Product Sub-Category]],'Product Lookup'!A:A,'Product Lookup'!B:B)</f>
        <v>Paper</v>
      </c>
      <c r="E1376" s="1">
        <v>8</v>
      </c>
      <c r="F1376" s="4">
        <v>6.48</v>
      </c>
      <c r="G1376" s="4">
        <f>Table13[[#This Row],[Unit Price]]*Table13[[#This Row],[Quantity ordered]]</f>
        <v>51.84</v>
      </c>
      <c r="H1376" s="1">
        <v>0.05</v>
      </c>
      <c r="I1376" s="5">
        <v>0.05</v>
      </c>
      <c r="J13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6" s="6">
        <f>Table13[[#This Row],[Total Price(Before Discount)]]*Table13[[#This Row],[Discount]]</f>
        <v>2.5920000000000005</v>
      </c>
      <c r="L1376" s="6">
        <f>Table13[[#This Row],[Total Price(Before Discount)]]-Table13[[#This Row],[Discount Amount]]</f>
        <v>49.248000000000005</v>
      </c>
      <c r="M1376" s="6" t="str">
        <f>IF(Table13[[#This Row],[Total Price(After Discount)]]&gt;=5000, "High Order", "Low order")</f>
        <v>Low order</v>
      </c>
      <c r="N1376" s="2">
        <v>42007</v>
      </c>
      <c r="O1376" s="2" t="str">
        <f>TEXT(Table13[[#This Row],[Order Date]],"dddd")</f>
        <v>Saturday</v>
      </c>
      <c r="P1376" s="2" t="str">
        <f>TEXT(Table13[[#This Row],[Order Date]],"mmmm")</f>
        <v>January</v>
      </c>
      <c r="Q1376" s="2" t="str">
        <f>TEXT(Table13[[#This Row],[Order Date]],"yyyy")</f>
        <v>2015</v>
      </c>
      <c r="R1376" s="2" t="str">
        <f>TEXT(Table13[[#This Row],[Order Date]], "mmmm yyyy")</f>
        <v>January 2015</v>
      </c>
      <c r="S1376" s="2">
        <v>42009</v>
      </c>
      <c r="T1376" s="1" t="s">
        <v>21</v>
      </c>
      <c r="U1376" s="1">
        <f>Table13[[#This Row],[Ship Date]]-Table13[[#This Row],[Order Date]]</f>
        <v>2</v>
      </c>
      <c r="V1376" s="1" t="str">
        <f>IF(Table13[[#This Row],[Days to Ship]]&lt;=1, "Fast", IF(Table13[[#This Row],[Days to Ship]]&lt;=3, "Meduim", "High"))</f>
        <v>Meduim</v>
      </c>
      <c r="W1376" s="1">
        <v>10035</v>
      </c>
      <c r="X1376" s="1" t="s">
        <v>32</v>
      </c>
      <c r="Y1376" s="1" t="s">
        <v>79</v>
      </c>
      <c r="Z1376" s="1" t="s">
        <v>62</v>
      </c>
      <c r="AA1376" s="1" t="s">
        <v>2243</v>
      </c>
      <c r="AB1376" s="1" t="s">
        <v>58</v>
      </c>
      <c r="AC1376" s="1" t="s">
        <v>83</v>
      </c>
      <c r="AD1376" s="1" t="s">
        <v>42</v>
      </c>
      <c r="AE1376" s="1" t="s">
        <v>53</v>
      </c>
      <c r="AF1376" s="1"/>
      <c r="AK1376" s="1"/>
    </row>
    <row r="1377" spans="1:37" x14ac:dyDescent="0.35">
      <c r="A1377" s="1">
        <v>2460</v>
      </c>
      <c r="B1377" s="1" t="str">
        <f>VLOOKUP(Table13[[#This Row],[Customer ID]],'Customer Lookup'!A:B,2,)</f>
        <v>Lucille Gibbons</v>
      </c>
      <c r="C1377" s="1">
        <v>30785</v>
      </c>
      <c r="D1377" s="1" t="str">
        <f>_xlfn.XLOOKUP(Table13[[#This Row],[Product Sub-Category]],'Product Lookup'!A:A,'Product Lookup'!B:B)</f>
        <v>Pens</v>
      </c>
      <c r="E1377" s="1">
        <v>46</v>
      </c>
      <c r="F1377" s="4">
        <v>9.93</v>
      </c>
      <c r="G1377" s="4">
        <f>Table13[[#This Row],[Unit Price]]*Table13[[#This Row],[Quantity ordered]]</f>
        <v>456.78</v>
      </c>
      <c r="H1377" s="1">
        <v>0.05</v>
      </c>
      <c r="I1377" s="5">
        <v>0.05</v>
      </c>
      <c r="J13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7" s="6">
        <f>Table13[[#This Row],[Total Price(Before Discount)]]*Table13[[#This Row],[Discount]]</f>
        <v>22.838999999999999</v>
      </c>
      <c r="L1377" s="6">
        <f>Table13[[#This Row],[Total Price(Before Discount)]]-Table13[[#This Row],[Discount Amount]]</f>
        <v>433.94099999999997</v>
      </c>
      <c r="M1377" s="6" t="str">
        <f>IF(Table13[[#This Row],[Total Price(After Discount)]]&gt;=5000, "High Order", "Low order")</f>
        <v>Low order</v>
      </c>
      <c r="N1377" s="2">
        <v>42007</v>
      </c>
      <c r="O1377" s="2" t="str">
        <f>TEXT(Table13[[#This Row],[Order Date]],"dddd")</f>
        <v>Saturday</v>
      </c>
      <c r="P1377" s="2" t="str">
        <f>TEXT(Table13[[#This Row],[Order Date]],"mmmm")</f>
        <v>January</v>
      </c>
      <c r="Q1377" s="2" t="str">
        <f>TEXT(Table13[[#This Row],[Order Date]],"yyyy")</f>
        <v>2015</v>
      </c>
      <c r="R1377" s="2" t="str">
        <f>TEXT(Table13[[#This Row],[Order Date]], "mmmm yyyy")</f>
        <v>January 2015</v>
      </c>
      <c r="S1377" s="2">
        <v>42010</v>
      </c>
      <c r="T1377" s="1" t="s">
        <v>21</v>
      </c>
      <c r="U1377" s="1">
        <f>Table13[[#This Row],[Ship Date]]-Table13[[#This Row],[Order Date]]</f>
        <v>3</v>
      </c>
      <c r="V1377" s="1" t="str">
        <f>IF(Table13[[#This Row],[Days to Ship]]&lt;=1, "Fast", IF(Table13[[#This Row],[Days to Ship]]&lt;=3, "Meduim", "High"))</f>
        <v>Meduim</v>
      </c>
      <c r="W1377" s="1">
        <v>10035</v>
      </c>
      <c r="X1377" s="1" t="s">
        <v>32</v>
      </c>
      <c r="Y1377" s="1" t="s">
        <v>79</v>
      </c>
      <c r="Z1377" s="1" t="s">
        <v>62</v>
      </c>
      <c r="AA1377" s="1" t="s">
        <v>2245</v>
      </c>
      <c r="AB1377" s="1" t="s">
        <v>58</v>
      </c>
      <c r="AC1377" s="1" t="s">
        <v>25</v>
      </c>
      <c r="AD1377" s="1" t="s">
        <v>42</v>
      </c>
      <c r="AE1377" s="1" t="s">
        <v>26</v>
      </c>
      <c r="AF1377" s="1"/>
      <c r="AK1377" s="1"/>
    </row>
    <row r="1378" spans="1:37" x14ac:dyDescent="0.35">
      <c r="A1378" s="1">
        <v>2464</v>
      </c>
      <c r="B1378" s="1" t="str">
        <f>VLOOKUP(Table13[[#This Row],[Customer ID]],'Customer Lookup'!A:B,2,)</f>
        <v>Joe George</v>
      </c>
      <c r="C1378" s="1">
        <v>88713</v>
      </c>
      <c r="D1378" s="1" t="str">
        <f>_xlfn.XLOOKUP(Table13[[#This Row],[Product Sub-Category]],'Product Lookup'!A:A,'Product Lookup'!B:B)</f>
        <v>Furnishings</v>
      </c>
      <c r="E1378" s="1">
        <v>4</v>
      </c>
      <c r="F1378" s="4">
        <v>1.74</v>
      </c>
      <c r="G1378" s="4">
        <f>Table13[[#This Row],[Unit Price]]*Table13[[#This Row],[Quantity ordered]]</f>
        <v>6.96</v>
      </c>
      <c r="H1378" s="1">
        <v>0.05</v>
      </c>
      <c r="I1378" s="5">
        <v>0.05</v>
      </c>
      <c r="J13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8" s="6">
        <f>Table13[[#This Row],[Total Price(Before Discount)]]*Table13[[#This Row],[Discount]]</f>
        <v>0.34800000000000003</v>
      </c>
      <c r="L1378" s="6">
        <f>Table13[[#This Row],[Total Price(Before Discount)]]-Table13[[#This Row],[Discount Amount]]</f>
        <v>6.6120000000000001</v>
      </c>
      <c r="M1378" s="6" t="str">
        <f>IF(Table13[[#This Row],[Total Price(After Discount)]]&gt;=5000, "High Order", "Low order")</f>
        <v>Low order</v>
      </c>
      <c r="N1378" s="2">
        <v>42135</v>
      </c>
      <c r="O1378" s="2" t="str">
        <f>TEXT(Table13[[#This Row],[Order Date]],"dddd")</f>
        <v>Monday</v>
      </c>
      <c r="P1378" s="2" t="str">
        <f>TEXT(Table13[[#This Row],[Order Date]],"mmmm")</f>
        <v>May</v>
      </c>
      <c r="Q1378" s="2" t="str">
        <f>TEXT(Table13[[#This Row],[Order Date]],"yyyy")</f>
        <v>2015</v>
      </c>
      <c r="R1378" s="2" t="str">
        <f>TEXT(Table13[[#This Row],[Order Date]], "mmmm yyyy")</f>
        <v>May 2015</v>
      </c>
      <c r="S1378" s="2">
        <v>42137</v>
      </c>
      <c r="T1378" s="1" t="s">
        <v>21</v>
      </c>
      <c r="U1378" s="1">
        <f>Table13[[#This Row],[Ship Date]]-Table13[[#This Row],[Order Date]]</f>
        <v>2</v>
      </c>
      <c r="V1378" s="1" t="str">
        <f>IF(Table13[[#This Row],[Days to Ship]]&lt;=1, "Fast", IF(Table13[[#This Row],[Days to Ship]]&lt;=3, "Meduim", "High"))</f>
        <v>Meduim</v>
      </c>
      <c r="W1378" s="1">
        <v>71111</v>
      </c>
      <c r="X1378" s="1" t="s">
        <v>22</v>
      </c>
      <c r="Y1378" s="1" t="s">
        <v>864</v>
      </c>
      <c r="Z1378" s="1" t="s">
        <v>138</v>
      </c>
      <c r="AA1378" s="1" t="s">
        <v>2245</v>
      </c>
      <c r="AB1378" s="1" t="s">
        <v>34</v>
      </c>
      <c r="AC1378" s="1" t="s">
        <v>52</v>
      </c>
      <c r="AD1378" s="1" t="s">
        <v>104</v>
      </c>
      <c r="AE1378" s="1" t="s">
        <v>44</v>
      </c>
      <c r="AF1378" s="1"/>
      <c r="AK1378" s="1"/>
    </row>
    <row r="1379" spans="1:37" x14ac:dyDescent="0.35">
      <c r="A1379" s="1">
        <v>2464</v>
      </c>
      <c r="B1379" s="1" t="str">
        <f>VLOOKUP(Table13[[#This Row],[Customer ID]],'Customer Lookup'!A:B,2,)</f>
        <v>Joe George</v>
      </c>
      <c r="C1379" s="1">
        <v>88713</v>
      </c>
      <c r="D1379" s="1" t="str">
        <f>_xlfn.XLOOKUP(Table13[[#This Row],[Product Sub-Category]],'Product Lookup'!A:A,'Product Lookup'!B:B)</f>
        <v>Tables</v>
      </c>
      <c r="E1379" s="1">
        <v>16</v>
      </c>
      <c r="F1379" s="4">
        <v>227.55</v>
      </c>
      <c r="G1379" s="4">
        <f>Table13[[#This Row],[Unit Price]]*Table13[[#This Row],[Quantity ordered]]</f>
        <v>3640.8</v>
      </c>
      <c r="H1379" s="1">
        <v>0.1</v>
      </c>
      <c r="I1379" s="5">
        <v>0.1</v>
      </c>
      <c r="J13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79" s="6">
        <f>Table13[[#This Row],[Total Price(Before Discount)]]*Table13[[#This Row],[Discount]]</f>
        <v>364.08000000000004</v>
      </c>
      <c r="L1379" s="6">
        <f>Table13[[#This Row],[Total Price(Before Discount)]]-Table13[[#This Row],[Discount Amount]]</f>
        <v>3276.7200000000003</v>
      </c>
      <c r="M1379" s="6" t="str">
        <f>IF(Table13[[#This Row],[Total Price(After Discount)]]&gt;=5000, "High Order", "Low order")</f>
        <v>Low order</v>
      </c>
      <c r="N1379" s="2">
        <v>42135</v>
      </c>
      <c r="O1379" s="2" t="str">
        <f>TEXT(Table13[[#This Row],[Order Date]],"dddd")</f>
        <v>Monday</v>
      </c>
      <c r="P1379" s="2" t="str">
        <f>TEXT(Table13[[#This Row],[Order Date]],"mmmm")</f>
        <v>May</v>
      </c>
      <c r="Q1379" s="2" t="str">
        <f>TEXT(Table13[[#This Row],[Order Date]],"yyyy")</f>
        <v>2015</v>
      </c>
      <c r="R1379" s="2" t="str">
        <f>TEXT(Table13[[#This Row],[Order Date]], "mmmm yyyy")</f>
        <v>May 2015</v>
      </c>
      <c r="S1379" s="2">
        <v>42135</v>
      </c>
      <c r="T1379" s="1" t="s">
        <v>21</v>
      </c>
      <c r="U1379" s="1">
        <f>Table13[[#This Row],[Ship Date]]-Table13[[#This Row],[Order Date]]</f>
        <v>0</v>
      </c>
      <c r="V1379" s="1" t="str">
        <f>IF(Table13[[#This Row],[Days to Ship]]&lt;=1, "Fast", IF(Table13[[#This Row],[Days to Ship]]&lt;=3, "Meduim", "High"))</f>
        <v>Fast</v>
      </c>
      <c r="W1379" s="1">
        <v>71111</v>
      </c>
      <c r="X1379" s="1" t="s">
        <v>22</v>
      </c>
      <c r="Y1379" s="1" t="s">
        <v>864</v>
      </c>
      <c r="Z1379" s="1" t="s">
        <v>138</v>
      </c>
      <c r="AA1379" s="1" t="s">
        <v>2245</v>
      </c>
      <c r="AB1379" s="1" t="s">
        <v>34</v>
      </c>
      <c r="AC1379" s="1" t="s">
        <v>123</v>
      </c>
      <c r="AD1379" s="1" t="s">
        <v>104</v>
      </c>
      <c r="AE1379" s="1" t="s">
        <v>108</v>
      </c>
      <c r="AF1379" s="1"/>
      <c r="AK1379" s="1"/>
    </row>
    <row r="1380" spans="1:37" x14ac:dyDescent="0.35">
      <c r="A1380" s="1">
        <v>2464</v>
      </c>
      <c r="B1380" s="1" t="str">
        <f>VLOOKUP(Table13[[#This Row],[Customer ID]],'Customer Lookup'!A:B,2,)</f>
        <v>Joe George</v>
      </c>
      <c r="C1380" s="1">
        <v>88714</v>
      </c>
      <c r="D1380" s="1" t="str">
        <f>_xlfn.XLOOKUP(Table13[[#This Row],[Product Sub-Category]],'Product Lookup'!A:A,'Product Lookup'!B:B)</f>
        <v>Binders</v>
      </c>
      <c r="E1380" s="1">
        <v>6</v>
      </c>
      <c r="F1380" s="4">
        <v>6.28</v>
      </c>
      <c r="G1380" s="4">
        <f>Table13[[#This Row],[Unit Price]]*Table13[[#This Row],[Quantity ordered]]</f>
        <v>37.68</v>
      </c>
      <c r="H1380" s="1">
        <v>0.05</v>
      </c>
      <c r="I1380" s="5">
        <v>0.05</v>
      </c>
      <c r="J13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0" s="6">
        <f>Table13[[#This Row],[Total Price(Before Discount)]]*Table13[[#This Row],[Discount]]</f>
        <v>1.8840000000000001</v>
      </c>
      <c r="L1380" s="6">
        <f>Table13[[#This Row],[Total Price(Before Discount)]]-Table13[[#This Row],[Discount Amount]]</f>
        <v>35.795999999999999</v>
      </c>
      <c r="M1380" s="6" t="str">
        <f>IF(Table13[[#This Row],[Total Price(After Discount)]]&gt;=5000, "High Order", "Low order")</f>
        <v>Low order</v>
      </c>
      <c r="N1380" s="2">
        <v>42024</v>
      </c>
      <c r="O1380" s="2" t="str">
        <f>TEXT(Table13[[#This Row],[Order Date]],"dddd")</f>
        <v>Tuesday</v>
      </c>
      <c r="P1380" s="2" t="str">
        <f>TEXT(Table13[[#This Row],[Order Date]],"mmmm")</f>
        <v>January</v>
      </c>
      <c r="Q1380" s="2" t="str">
        <f>TEXT(Table13[[#This Row],[Order Date]],"yyyy")</f>
        <v>2015</v>
      </c>
      <c r="R1380" s="2" t="str">
        <f>TEXT(Table13[[#This Row],[Order Date]], "mmmm yyyy")</f>
        <v>January 2015</v>
      </c>
      <c r="S1380" s="2">
        <v>42027</v>
      </c>
      <c r="T1380" s="1" t="s">
        <v>31</v>
      </c>
      <c r="U1380" s="1">
        <f>Table13[[#This Row],[Ship Date]]-Table13[[#This Row],[Order Date]]</f>
        <v>3</v>
      </c>
      <c r="V1380" s="1" t="str">
        <f>IF(Table13[[#This Row],[Days to Ship]]&lt;=1, "Fast", IF(Table13[[#This Row],[Days to Ship]]&lt;=3, "Meduim", "High"))</f>
        <v>Meduim</v>
      </c>
      <c r="W1380" s="1">
        <v>71111</v>
      </c>
      <c r="X1380" s="1" t="s">
        <v>32</v>
      </c>
      <c r="Y1380" s="1" t="s">
        <v>864</v>
      </c>
      <c r="Z1380" s="1" t="s">
        <v>138</v>
      </c>
      <c r="AA1380" s="1" t="s">
        <v>2245</v>
      </c>
      <c r="AB1380" s="1" t="s">
        <v>58</v>
      </c>
      <c r="AC1380" s="1" t="s">
        <v>2236</v>
      </c>
      <c r="AD1380" s="1" t="s">
        <v>104</v>
      </c>
      <c r="AE1380" s="1" t="s">
        <v>53</v>
      </c>
      <c r="AF1380" s="1"/>
      <c r="AK1380" s="1"/>
    </row>
    <row r="1381" spans="1:37" x14ac:dyDescent="0.35">
      <c r="A1381" s="1">
        <v>2464</v>
      </c>
      <c r="B1381" s="1" t="str">
        <f>VLOOKUP(Table13[[#This Row],[Customer ID]],'Customer Lookup'!A:B,2,)</f>
        <v>Joe George</v>
      </c>
      <c r="C1381" s="1">
        <v>88714</v>
      </c>
      <c r="D1381" s="1" t="str">
        <f>_xlfn.XLOOKUP(Table13[[#This Row],[Product Sub-Category]],'Product Lookup'!A:A,'Product Lookup'!B:B)</f>
        <v>Labels</v>
      </c>
      <c r="E1381" s="1">
        <v>14</v>
      </c>
      <c r="F1381" s="4">
        <v>3.08</v>
      </c>
      <c r="G1381" s="4">
        <f>Table13[[#This Row],[Unit Price]]*Table13[[#This Row],[Quantity ordered]]</f>
        <v>43.120000000000005</v>
      </c>
      <c r="H1381" s="1">
        <v>0.05</v>
      </c>
      <c r="I1381" s="5">
        <v>0.05</v>
      </c>
      <c r="J13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1" s="6">
        <f>Table13[[#This Row],[Total Price(Before Discount)]]*Table13[[#This Row],[Discount]]</f>
        <v>2.1560000000000001</v>
      </c>
      <c r="L1381" s="6">
        <f>Table13[[#This Row],[Total Price(Before Discount)]]-Table13[[#This Row],[Discount Amount]]</f>
        <v>40.964000000000006</v>
      </c>
      <c r="M1381" s="6" t="str">
        <f>IF(Table13[[#This Row],[Total Price(After Discount)]]&gt;=5000, "High Order", "Low order")</f>
        <v>Low order</v>
      </c>
      <c r="N1381" s="2">
        <v>42024</v>
      </c>
      <c r="O1381" s="2" t="str">
        <f>TEXT(Table13[[#This Row],[Order Date]],"dddd")</f>
        <v>Tuesday</v>
      </c>
      <c r="P1381" s="2" t="str">
        <f>TEXT(Table13[[#This Row],[Order Date]],"mmmm")</f>
        <v>January</v>
      </c>
      <c r="Q1381" s="2" t="str">
        <f>TEXT(Table13[[#This Row],[Order Date]],"yyyy")</f>
        <v>2015</v>
      </c>
      <c r="R1381" s="2" t="str">
        <f>TEXT(Table13[[#This Row],[Order Date]], "mmmm yyyy")</f>
        <v>January 2015</v>
      </c>
      <c r="S1381" s="2">
        <v>42025</v>
      </c>
      <c r="T1381" s="1" t="s">
        <v>31</v>
      </c>
      <c r="U1381" s="1">
        <f>Table13[[#This Row],[Ship Date]]-Table13[[#This Row],[Order Date]]</f>
        <v>1</v>
      </c>
      <c r="V1381" s="1" t="str">
        <f>IF(Table13[[#This Row],[Days to Ship]]&lt;=1, "Fast", IF(Table13[[#This Row],[Days to Ship]]&lt;=3, "Meduim", "High"))</f>
        <v>Fast</v>
      </c>
      <c r="W1381" s="1">
        <v>71111</v>
      </c>
      <c r="X1381" s="1" t="s">
        <v>32</v>
      </c>
      <c r="Y1381" s="1" t="s">
        <v>864</v>
      </c>
      <c r="Z1381" s="1" t="s">
        <v>138</v>
      </c>
      <c r="AA1381" s="1" t="s">
        <v>2244</v>
      </c>
      <c r="AB1381" s="1" t="s">
        <v>58</v>
      </c>
      <c r="AC1381" s="1" t="s">
        <v>116</v>
      </c>
      <c r="AD1381" s="1" t="s">
        <v>104</v>
      </c>
      <c r="AE1381" s="1" t="s">
        <v>53</v>
      </c>
      <c r="AF1381" s="1"/>
      <c r="AK1381" s="1"/>
    </row>
    <row r="1382" spans="1:37" x14ac:dyDescent="0.35">
      <c r="A1382" s="1">
        <v>2466</v>
      </c>
      <c r="B1382" s="1" t="str">
        <f>VLOOKUP(Table13[[#This Row],[Customer ID]],'Customer Lookup'!A:B,2,)</f>
        <v>Gilbert Godfrey</v>
      </c>
      <c r="C1382" s="1">
        <v>88136</v>
      </c>
      <c r="D1382" s="1" t="str">
        <f>_xlfn.XLOOKUP(Table13[[#This Row],[Product Sub-Category]],'Product Lookup'!A:A,'Product Lookup'!B:B)</f>
        <v>Binders</v>
      </c>
      <c r="E1382" s="1">
        <v>7</v>
      </c>
      <c r="F1382" s="4">
        <v>2.08</v>
      </c>
      <c r="G1382" s="4">
        <f>Table13[[#This Row],[Unit Price]]*Table13[[#This Row],[Quantity ordered]]</f>
        <v>14.56</v>
      </c>
      <c r="H1382" s="1">
        <v>0.05</v>
      </c>
      <c r="I1382" s="5">
        <v>0.05</v>
      </c>
      <c r="J13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2" s="6">
        <f>Table13[[#This Row],[Total Price(Before Discount)]]*Table13[[#This Row],[Discount]]</f>
        <v>0.72800000000000009</v>
      </c>
      <c r="L1382" s="6">
        <f>Table13[[#This Row],[Total Price(Before Discount)]]-Table13[[#This Row],[Discount Amount]]</f>
        <v>13.832000000000001</v>
      </c>
      <c r="M1382" s="6" t="str">
        <f>IF(Table13[[#This Row],[Total Price(After Discount)]]&gt;=5000, "High Order", "Low order")</f>
        <v>Low order</v>
      </c>
      <c r="N1382" s="2">
        <v>42062</v>
      </c>
      <c r="O1382" s="2" t="str">
        <f>TEXT(Table13[[#This Row],[Order Date]],"dddd")</f>
        <v>Friday</v>
      </c>
      <c r="P1382" s="2" t="str">
        <f>TEXT(Table13[[#This Row],[Order Date]],"mmmm")</f>
        <v>February</v>
      </c>
      <c r="Q1382" s="2" t="str">
        <f>TEXT(Table13[[#This Row],[Order Date]],"yyyy")</f>
        <v>2015</v>
      </c>
      <c r="R1382" s="2" t="str">
        <f>TEXT(Table13[[#This Row],[Order Date]], "mmmm yyyy")</f>
        <v>February 2015</v>
      </c>
      <c r="S1382" s="2">
        <v>42063</v>
      </c>
      <c r="T1382" s="1" t="s">
        <v>50</v>
      </c>
      <c r="U1382" s="1">
        <f>Table13[[#This Row],[Ship Date]]-Table13[[#This Row],[Order Date]]</f>
        <v>1</v>
      </c>
      <c r="V1382" s="1" t="str">
        <f>IF(Table13[[#This Row],[Days to Ship]]&lt;=1, "Fast", IF(Table13[[#This Row],[Days to Ship]]&lt;=3, "Meduim", "High"))</f>
        <v>Fast</v>
      </c>
      <c r="W1382" s="1">
        <v>49783</v>
      </c>
      <c r="X1382" s="1" t="s">
        <v>32</v>
      </c>
      <c r="Y1382" s="1" t="s">
        <v>865</v>
      </c>
      <c r="Z1382" s="1" t="s">
        <v>215</v>
      </c>
      <c r="AA1382" s="1" t="s">
        <v>2244</v>
      </c>
      <c r="AB1382" s="1" t="s">
        <v>58</v>
      </c>
      <c r="AC1382" s="1" t="s">
        <v>2236</v>
      </c>
      <c r="AD1382" s="1" t="s">
        <v>81</v>
      </c>
      <c r="AE1382" s="1" t="s">
        <v>53</v>
      </c>
      <c r="AF1382" s="1"/>
      <c r="AK1382" s="1"/>
    </row>
    <row r="1383" spans="1:37" x14ac:dyDescent="0.35">
      <c r="A1383" s="1">
        <v>2466</v>
      </c>
      <c r="B1383" s="1" t="str">
        <f>VLOOKUP(Table13[[#This Row],[Customer ID]],'Customer Lookup'!A:B,2,)</f>
        <v>Gilbert Godfrey</v>
      </c>
      <c r="C1383" s="1">
        <v>88136</v>
      </c>
      <c r="D1383" s="1" t="str">
        <f>_xlfn.XLOOKUP(Table13[[#This Row],[Product Sub-Category]],'Product Lookup'!A:A,'Product Lookup'!B:B)</f>
        <v>Computer Peripherals</v>
      </c>
      <c r="E1383" s="1">
        <v>8</v>
      </c>
      <c r="F1383" s="4">
        <v>53.98</v>
      </c>
      <c r="G1383" s="4">
        <f>Table13[[#This Row],[Unit Price]]*Table13[[#This Row],[Quantity ordered]]</f>
        <v>431.84</v>
      </c>
      <c r="H1383" s="1">
        <v>0.05</v>
      </c>
      <c r="I1383" s="5">
        <v>0.05</v>
      </c>
      <c r="J13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3" s="6">
        <f>Table13[[#This Row],[Total Price(Before Discount)]]*Table13[[#This Row],[Discount]]</f>
        <v>21.591999999999999</v>
      </c>
      <c r="L1383" s="6">
        <f>Table13[[#This Row],[Total Price(Before Discount)]]-Table13[[#This Row],[Discount Amount]]</f>
        <v>410.24799999999999</v>
      </c>
      <c r="M1383" s="6" t="str">
        <f>IF(Table13[[#This Row],[Total Price(After Discount)]]&gt;=5000, "High Order", "Low order")</f>
        <v>Low order</v>
      </c>
      <c r="N1383" s="2">
        <v>42062</v>
      </c>
      <c r="O1383" s="2" t="str">
        <f>TEXT(Table13[[#This Row],[Order Date]],"dddd")</f>
        <v>Friday</v>
      </c>
      <c r="P1383" s="2" t="str">
        <f>TEXT(Table13[[#This Row],[Order Date]],"mmmm")</f>
        <v>February</v>
      </c>
      <c r="Q1383" s="2" t="str">
        <f>TEXT(Table13[[#This Row],[Order Date]],"yyyy")</f>
        <v>2015</v>
      </c>
      <c r="R1383" s="2" t="str">
        <f>TEXT(Table13[[#This Row],[Order Date]], "mmmm yyyy")</f>
        <v>February 2015</v>
      </c>
      <c r="S1383" s="2">
        <v>42063</v>
      </c>
      <c r="T1383" s="1" t="s">
        <v>50</v>
      </c>
      <c r="U1383" s="1">
        <f>Table13[[#This Row],[Ship Date]]-Table13[[#This Row],[Order Date]]</f>
        <v>1</v>
      </c>
      <c r="V1383" s="1" t="str">
        <f>IF(Table13[[#This Row],[Days to Ship]]&lt;=1, "Fast", IF(Table13[[#This Row],[Days to Ship]]&lt;=3, "Meduim", "High"))</f>
        <v>Fast</v>
      </c>
      <c r="W1383" s="1">
        <v>49783</v>
      </c>
      <c r="X1383" s="1" t="s">
        <v>22</v>
      </c>
      <c r="Y1383" s="1" t="s">
        <v>865</v>
      </c>
      <c r="Z1383" s="1" t="s">
        <v>215</v>
      </c>
      <c r="AA1383" s="1" t="s">
        <v>2244</v>
      </c>
      <c r="AB1383" s="1" t="s">
        <v>73</v>
      </c>
      <c r="AC1383" s="1" t="s">
        <v>144</v>
      </c>
      <c r="AD1383" s="1" t="s">
        <v>81</v>
      </c>
      <c r="AE1383" s="1" t="s">
        <v>53</v>
      </c>
      <c r="AF1383" s="1"/>
      <c r="AK1383" s="1"/>
    </row>
    <row r="1384" spans="1:37" x14ac:dyDescent="0.35">
      <c r="A1384" s="1">
        <v>2466</v>
      </c>
      <c r="B1384" s="1" t="str">
        <f>VLOOKUP(Table13[[#This Row],[Customer ID]],'Customer Lookup'!A:B,2,)</f>
        <v>Gilbert Godfrey</v>
      </c>
      <c r="C1384" s="1">
        <v>88136</v>
      </c>
      <c r="D1384" s="1" t="str">
        <f>_xlfn.XLOOKUP(Table13[[#This Row],[Product Sub-Category]],'Product Lookup'!A:A,'Product Lookup'!B:B)</f>
        <v>Paper</v>
      </c>
      <c r="E1384" s="1">
        <v>7</v>
      </c>
      <c r="F1384" s="4">
        <v>4.9800000000000004</v>
      </c>
      <c r="G1384" s="4">
        <f>Table13[[#This Row],[Unit Price]]*Table13[[#This Row],[Quantity ordered]]</f>
        <v>34.86</v>
      </c>
      <c r="H1384" s="1">
        <v>0.05</v>
      </c>
      <c r="I1384" s="5">
        <v>0.05</v>
      </c>
      <c r="J13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4" s="6">
        <f>Table13[[#This Row],[Total Price(Before Discount)]]*Table13[[#This Row],[Discount]]</f>
        <v>1.7430000000000001</v>
      </c>
      <c r="L1384" s="6">
        <f>Table13[[#This Row],[Total Price(Before Discount)]]-Table13[[#This Row],[Discount Amount]]</f>
        <v>33.116999999999997</v>
      </c>
      <c r="M1384" s="6" t="str">
        <f>IF(Table13[[#This Row],[Total Price(After Discount)]]&gt;=5000, "High Order", "Low order")</f>
        <v>Low order</v>
      </c>
      <c r="N1384" s="2">
        <v>42062</v>
      </c>
      <c r="O1384" s="2" t="str">
        <f>TEXT(Table13[[#This Row],[Order Date]],"dddd")</f>
        <v>Friday</v>
      </c>
      <c r="P1384" s="2" t="str">
        <f>TEXT(Table13[[#This Row],[Order Date]],"mmmm")</f>
        <v>February</v>
      </c>
      <c r="Q1384" s="2" t="str">
        <f>TEXT(Table13[[#This Row],[Order Date]],"yyyy")</f>
        <v>2015</v>
      </c>
      <c r="R1384" s="2" t="str">
        <f>TEXT(Table13[[#This Row],[Order Date]], "mmmm yyyy")</f>
        <v>February 2015</v>
      </c>
      <c r="S1384" s="2">
        <v>42062</v>
      </c>
      <c r="T1384" s="1" t="s">
        <v>50</v>
      </c>
      <c r="U1384" s="1">
        <f>Table13[[#This Row],[Ship Date]]-Table13[[#This Row],[Order Date]]</f>
        <v>0</v>
      </c>
      <c r="V1384" s="1" t="str">
        <f>IF(Table13[[#This Row],[Days to Ship]]&lt;=1, "Fast", IF(Table13[[#This Row],[Days to Ship]]&lt;=3, "Meduim", "High"))</f>
        <v>Fast</v>
      </c>
      <c r="W1384" s="1">
        <v>49783</v>
      </c>
      <c r="X1384" s="1" t="s">
        <v>32</v>
      </c>
      <c r="Y1384" s="1" t="s">
        <v>865</v>
      </c>
      <c r="Z1384" s="1" t="s">
        <v>215</v>
      </c>
      <c r="AA1384" s="1" t="s">
        <v>2245</v>
      </c>
      <c r="AB1384" s="1" t="s">
        <v>58</v>
      </c>
      <c r="AC1384" s="1" t="s">
        <v>83</v>
      </c>
      <c r="AD1384" s="1" t="s">
        <v>81</v>
      </c>
      <c r="AE1384" s="1" t="s">
        <v>53</v>
      </c>
      <c r="AF1384" s="1"/>
      <c r="AK1384" s="1"/>
    </row>
    <row r="1385" spans="1:37" x14ac:dyDescent="0.35">
      <c r="A1385" s="1">
        <v>2468</v>
      </c>
      <c r="B1385" s="1" t="str">
        <f>VLOOKUP(Table13[[#This Row],[Customer ID]],'Customer Lookup'!A:B,2,)</f>
        <v>Rhonda Stein</v>
      </c>
      <c r="C1385" s="1">
        <v>88135</v>
      </c>
      <c r="D1385" s="1" t="str">
        <f>_xlfn.XLOOKUP(Table13[[#This Row],[Product Sub-Category]],'Product Lookup'!A:A,'Product Lookup'!B:B)</f>
        <v>Binders</v>
      </c>
      <c r="E1385" s="1">
        <v>3</v>
      </c>
      <c r="F1385" s="4">
        <v>58.1</v>
      </c>
      <c r="G1385" s="4">
        <f>Table13[[#This Row],[Unit Price]]*Table13[[#This Row],[Quantity ordered]]</f>
        <v>174.3</v>
      </c>
      <c r="H1385" s="1">
        <v>0.05</v>
      </c>
      <c r="I1385" s="5">
        <v>0.05</v>
      </c>
      <c r="J13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5" s="6">
        <f>Table13[[#This Row],[Total Price(Before Discount)]]*Table13[[#This Row],[Discount]]</f>
        <v>8.7150000000000016</v>
      </c>
      <c r="L1385" s="6">
        <f>Table13[[#This Row],[Total Price(Before Discount)]]-Table13[[#This Row],[Discount Amount]]</f>
        <v>165.58500000000001</v>
      </c>
      <c r="M1385" s="6" t="str">
        <f>IF(Table13[[#This Row],[Total Price(After Discount)]]&gt;=5000, "High Order", "Low order")</f>
        <v>Low order</v>
      </c>
      <c r="N1385" s="2">
        <v>42121</v>
      </c>
      <c r="O1385" s="2" t="str">
        <f>TEXT(Table13[[#This Row],[Order Date]],"dddd")</f>
        <v>Monday</v>
      </c>
      <c r="P1385" s="2" t="str">
        <f>TEXT(Table13[[#This Row],[Order Date]],"mmmm")</f>
        <v>April</v>
      </c>
      <c r="Q1385" s="2" t="str">
        <f>TEXT(Table13[[#This Row],[Order Date]],"yyyy")</f>
        <v>2015</v>
      </c>
      <c r="R1385" s="2" t="str">
        <f>TEXT(Table13[[#This Row],[Order Date]], "mmmm yyyy")</f>
        <v>April 2015</v>
      </c>
      <c r="S1385" s="2">
        <v>42123</v>
      </c>
      <c r="T1385" s="1" t="s">
        <v>41</v>
      </c>
      <c r="U1385" s="1">
        <f>Table13[[#This Row],[Ship Date]]-Table13[[#This Row],[Order Date]]</f>
        <v>2</v>
      </c>
      <c r="V1385" s="1" t="str">
        <f>IF(Table13[[#This Row],[Days to Ship]]&lt;=1, "Fast", IF(Table13[[#This Row],[Days to Ship]]&lt;=3, "Meduim", "High"))</f>
        <v>Meduim</v>
      </c>
      <c r="W1385" s="1">
        <v>28144</v>
      </c>
      <c r="X1385" s="1" t="s">
        <v>22</v>
      </c>
      <c r="Y1385" s="1" t="s">
        <v>866</v>
      </c>
      <c r="Z1385" s="1" t="s">
        <v>225</v>
      </c>
      <c r="AA1385" s="1" t="s">
        <v>2245</v>
      </c>
      <c r="AB1385" s="1" t="s">
        <v>58</v>
      </c>
      <c r="AC1385" s="1" t="s">
        <v>2236</v>
      </c>
      <c r="AD1385" s="1" t="s">
        <v>42</v>
      </c>
      <c r="AE1385" s="1" t="s">
        <v>53</v>
      </c>
      <c r="AF1385" s="1"/>
      <c r="AK1385" s="1"/>
    </row>
    <row r="1386" spans="1:37" x14ac:dyDescent="0.35">
      <c r="A1386" s="1">
        <v>2468</v>
      </c>
      <c r="B1386" s="1" t="str">
        <f>VLOOKUP(Table13[[#This Row],[Customer ID]],'Customer Lookup'!A:B,2,)</f>
        <v>Rhonda Stein</v>
      </c>
      <c r="C1386" s="1">
        <v>88137</v>
      </c>
      <c r="D1386" s="1" t="str">
        <f>_xlfn.XLOOKUP(Table13[[#This Row],[Product Sub-Category]],'Product Lookup'!A:A,'Product Lookup'!B:B)</f>
        <v>Telephones</v>
      </c>
      <c r="E1386" s="1">
        <v>13</v>
      </c>
      <c r="F1386" s="4">
        <v>65.989999999999995</v>
      </c>
      <c r="G1386" s="4">
        <f>Table13[[#This Row],[Unit Price]]*Table13[[#This Row],[Quantity ordered]]</f>
        <v>857.86999999999989</v>
      </c>
      <c r="H1386" s="1">
        <v>0.05</v>
      </c>
      <c r="I1386" s="5">
        <v>0.05</v>
      </c>
      <c r="J13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6" s="6">
        <f>Table13[[#This Row],[Total Price(Before Discount)]]*Table13[[#This Row],[Discount]]</f>
        <v>42.893499999999996</v>
      </c>
      <c r="L1386" s="6">
        <f>Table13[[#This Row],[Total Price(Before Discount)]]-Table13[[#This Row],[Discount Amount]]</f>
        <v>814.97649999999987</v>
      </c>
      <c r="M1386" s="6" t="str">
        <f>IF(Table13[[#This Row],[Total Price(After Discount)]]&gt;=5000, "High Order", "Low order")</f>
        <v>Low order</v>
      </c>
      <c r="N1386" s="2">
        <v>42076</v>
      </c>
      <c r="O1386" s="2" t="str">
        <f>TEXT(Table13[[#This Row],[Order Date]],"dddd")</f>
        <v>Friday</v>
      </c>
      <c r="P1386" s="2" t="str">
        <f>TEXT(Table13[[#This Row],[Order Date]],"mmmm")</f>
        <v>March</v>
      </c>
      <c r="Q1386" s="2" t="str">
        <f>TEXT(Table13[[#This Row],[Order Date]],"yyyy")</f>
        <v>2015</v>
      </c>
      <c r="R1386" s="2" t="str">
        <f>TEXT(Table13[[#This Row],[Order Date]], "mmmm yyyy")</f>
        <v>March 2015</v>
      </c>
      <c r="S1386" s="2">
        <v>42077</v>
      </c>
      <c r="T1386" s="1" t="s">
        <v>41</v>
      </c>
      <c r="U1386" s="1">
        <f>Table13[[#This Row],[Ship Date]]-Table13[[#This Row],[Order Date]]</f>
        <v>1</v>
      </c>
      <c r="V1386" s="1" t="str">
        <f>IF(Table13[[#This Row],[Days to Ship]]&lt;=1, "Fast", IF(Table13[[#This Row],[Days to Ship]]&lt;=3, "Meduim", "High"))</f>
        <v>Fast</v>
      </c>
      <c r="W1386" s="1">
        <v>28144</v>
      </c>
      <c r="X1386" s="1" t="s">
        <v>32</v>
      </c>
      <c r="Y1386" s="1" t="s">
        <v>866</v>
      </c>
      <c r="Z1386" s="1" t="s">
        <v>225</v>
      </c>
      <c r="AA1386" s="1" t="s">
        <v>2244</v>
      </c>
      <c r="AB1386" s="1" t="s">
        <v>73</v>
      </c>
      <c r="AC1386" s="1" t="s">
        <v>2234</v>
      </c>
      <c r="AD1386" s="1" t="s">
        <v>81</v>
      </c>
      <c r="AE1386" s="1" t="s">
        <v>53</v>
      </c>
      <c r="AF1386" s="1"/>
      <c r="AK1386" s="1"/>
    </row>
    <row r="1387" spans="1:37" x14ac:dyDescent="0.35">
      <c r="A1387" s="1">
        <v>2472</v>
      </c>
      <c r="B1387" s="1" t="str">
        <f>VLOOKUP(Table13[[#This Row],[Customer ID]],'Customer Lookup'!A:B,2,)</f>
        <v>Ricky Sanders</v>
      </c>
      <c r="C1387" s="1">
        <v>86514</v>
      </c>
      <c r="D1387" s="1" t="str">
        <f>_xlfn.XLOOKUP(Table13[[#This Row],[Product Sub-Category]],'Product Lookup'!A:A,'Product Lookup'!B:B)</f>
        <v>Labels</v>
      </c>
      <c r="E1387" s="1">
        <v>10</v>
      </c>
      <c r="F1387" s="4">
        <v>4.91</v>
      </c>
      <c r="G1387" s="4">
        <f>Table13[[#This Row],[Unit Price]]*Table13[[#This Row],[Quantity ordered]]</f>
        <v>49.1</v>
      </c>
      <c r="H1387" s="1">
        <v>0.05</v>
      </c>
      <c r="I1387" s="5">
        <v>0.05</v>
      </c>
      <c r="J13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7" s="6">
        <f>Table13[[#This Row],[Total Price(Before Discount)]]*Table13[[#This Row],[Discount]]</f>
        <v>2.4550000000000001</v>
      </c>
      <c r="L1387" s="6">
        <f>Table13[[#This Row],[Total Price(Before Discount)]]-Table13[[#This Row],[Discount Amount]]</f>
        <v>46.645000000000003</v>
      </c>
      <c r="M1387" s="6" t="str">
        <f>IF(Table13[[#This Row],[Total Price(After Discount)]]&gt;=5000, "High Order", "Low order")</f>
        <v>Low order</v>
      </c>
      <c r="N1387" s="2">
        <v>42056</v>
      </c>
      <c r="O1387" s="2" t="str">
        <f>TEXT(Table13[[#This Row],[Order Date]],"dddd")</f>
        <v>Saturday</v>
      </c>
      <c r="P1387" s="2" t="str">
        <f>TEXT(Table13[[#This Row],[Order Date]],"mmmm")</f>
        <v>February</v>
      </c>
      <c r="Q1387" s="2" t="str">
        <f>TEXT(Table13[[#This Row],[Order Date]],"yyyy")</f>
        <v>2015</v>
      </c>
      <c r="R1387" s="2" t="str">
        <f>TEXT(Table13[[#This Row],[Order Date]], "mmmm yyyy")</f>
        <v>February 2015</v>
      </c>
      <c r="S1387" s="2">
        <v>42056</v>
      </c>
      <c r="T1387" s="1" t="s">
        <v>98</v>
      </c>
      <c r="U1387" s="1">
        <f>Table13[[#This Row],[Ship Date]]-Table13[[#This Row],[Order Date]]</f>
        <v>0</v>
      </c>
      <c r="V1387" s="1" t="str">
        <f>IF(Table13[[#This Row],[Days to Ship]]&lt;=1, "Fast", IF(Table13[[#This Row],[Days to Ship]]&lt;=3, "Meduim", "High"))</f>
        <v>Fast</v>
      </c>
      <c r="W1387" s="1">
        <v>60432</v>
      </c>
      <c r="X1387" s="1" t="s">
        <v>22</v>
      </c>
      <c r="Y1387" s="1" t="s">
        <v>867</v>
      </c>
      <c r="Z1387" s="1" t="s">
        <v>142</v>
      </c>
      <c r="AA1387" s="1" t="s">
        <v>2245</v>
      </c>
      <c r="AB1387" s="1" t="s">
        <v>58</v>
      </c>
      <c r="AC1387" s="1" t="s">
        <v>116</v>
      </c>
      <c r="AD1387" s="1" t="s">
        <v>42</v>
      </c>
      <c r="AE1387" s="1" t="s">
        <v>53</v>
      </c>
      <c r="AF1387" s="1"/>
      <c r="AK1387" s="1"/>
    </row>
    <row r="1388" spans="1:37" x14ac:dyDescent="0.35">
      <c r="A1388" s="1">
        <v>2481</v>
      </c>
      <c r="B1388" s="1" t="str">
        <f>VLOOKUP(Table13[[#This Row],[Customer ID]],'Customer Lookup'!A:B,2,)</f>
        <v>Kelly Sawyer</v>
      </c>
      <c r="C1388" s="1">
        <v>91000</v>
      </c>
      <c r="D1388" s="1" t="str">
        <f>_xlfn.XLOOKUP(Table13[[#This Row],[Product Sub-Category]],'Product Lookup'!A:A,'Product Lookup'!B:B)</f>
        <v>Binders</v>
      </c>
      <c r="E1388" s="1">
        <v>14</v>
      </c>
      <c r="F1388" s="4">
        <v>5.18</v>
      </c>
      <c r="G1388" s="4">
        <f>Table13[[#This Row],[Unit Price]]*Table13[[#This Row],[Quantity ordered]]</f>
        <v>72.52</v>
      </c>
      <c r="H1388" s="1">
        <v>0.05</v>
      </c>
      <c r="I1388" s="5">
        <v>0.05</v>
      </c>
      <c r="J13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8" s="6">
        <f>Table13[[#This Row],[Total Price(Before Discount)]]*Table13[[#This Row],[Discount]]</f>
        <v>3.6259999999999999</v>
      </c>
      <c r="L1388" s="6">
        <f>Table13[[#This Row],[Total Price(Before Discount)]]-Table13[[#This Row],[Discount Amount]]</f>
        <v>68.893999999999991</v>
      </c>
      <c r="M1388" s="6" t="str">
        <f>IF(Table13[[#This Row],[Total Price(After Discount)]]&gt;=5000, "High Order", "Low order")</f>
        <v>Low order</v>
      </c>
      <c r="N1388" s="2">
        <v>42100</v>
      </c>
      <c r="O1388" s="2" t="str">
        <f>TEXT(Table13[[#This Row],[Order Date]],"dddd")</f>
        <v>Monday</v>
      </c>
      <c r="P1388" s="2" t="str">
        <f>TEXT(Table13[[#This Row],[Order Date]],"mmmm")</f>
        <v>April</v>
      </c>
      <c r="Q1388" s="2" t="str">
        <f>TEXT(Table13[[#This Row],[Order Date]],"yyyy")</f>
        <v>2015</v>
      </c>
      <c r="R1388" s="2" t="str">
        <f>TEXT(Table13[[#This Row],[Order Date]], "mmmm yyyy")</f>
        <v>April 2015</v>
      </c>
      <c r="S1388" s="2">
        <v>42102</v>
      </c>
      <c r="T1388" s="1" t="s">
        <v>41</v>
      </c>
      <c r="U1388" s="1">
        <f>Table13[[#This Row],[Ship Date]]-Table13[[#This Row],[Order Date]]</f>
        <v>2</v>
      </c>
      <c r="V1388" s="1" t="str">
        <f>IF(Table13[[#This Row],[Days to Ship]]&lt;=1, "Fast", IF(Table13[[#This Row],[Days to Ship]]&lt;=3, "Meduim", "High"))</f>
        <v>Meduim</v>
      </c>
      <c r="W1388" s="1">
        <v>70506</v>
      </c>
      <c r="X1388" s="1" t="s">
        <v>22</v>
      </c>
      <c r="Y1388" s="1" t="s">
        <v>600</v>
      </c>
      <c r="Z1388" s="1" t="s">
        <v>138</v>
      </c>
      <c r="AA1388" s="1" t="s">
        <v>2245</v>
      </c>
      <c r="AB1388" s="1" t="s">
        <v>58</v>
      </c>
      <c r="AC1388" s="1" t="s">
        <v>2236</v>
      </c>
      <c r="AD1388" s="1" t="s">
        <v>81</v>
      </c>
      <c r="AE1388" s="1" t="s">
        <v>53</v>
      </c>
      <c r="AF1388" s="1"/>
      <c r="AK1388" s="1"/>
    </row>
    <row r="1389" spans="1:37" x14ac:dyDescent="0.35">
      <c r="A1389" s="1">
        <v>2484</v>
      </c>
      <c r="B1389" s="1" t="str">
        <f>VLOOKUP(Table13[[#This Row],[Customer ID]],'Customer Lookup'!A:B,2,)</f>
        <v>Rhonda Bryant</v>
      </c>
      <c r="C1389" s="1">
        <v>88998</v>
      </c>
      <c r="D1389" s="1" t="str">
        <f>_xlfn.XLOOKUP(Table13[[#This Row],[Product Sub-Category]],'Product Lookup'!A:A,'Product Lookup'!B:B)</f>
        <v>Paper</v>
      </c>
      <c r="E1389" s="1">
        <v>16</v>
      </c>
      <c r="F1389" s="4">
        <v>6.48</v>
      </c>
      <c r="G1389" s="4">
        <f>Table13[[#This Row],[Unit Price]]*Table13[[#This Row],[Quantity ordered]]</f>
        <v>103.68</v>
      </c>
      <c r="H1389" s="1">
        <v>0.05</v>
      </c>
      <c r="I1389" s="5">
        <v>0.05</v>
      </c>
      <c r="J13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9" s="6">
        <f>Table13[[#This Row],[Total Price(Before Discount)]]*Table13[[#This Row],[Discount]]</f>
        <v>5.1840000000000011</v>
      </c>
      <c r="L1389" s="6">
        <f>Table13[[#This Row],[Total Price(Before Discount)]]-Table13[[#This Row],[Discount Amount]]</f>
        <v>98.496000000000009</v>
      </c>
      <c r="M1389" s="6" t="str">
        <f>IF(Table13[[#This Row],[Total Price(After Discount)]]&gt;=5000, "High Order", "Low order")</f>
        <v>Low order</v>
      </c>
      <c r="N1389" s="2">
        <v>42076</v>
      </c>
      <c r="O1389" s="2" t="str">
        <f>TEXT(Table13[[#This Row],[Order Date]],"dddd")</f>
        <v>Friday</v>
      </c>
      <c r="P1389" s="2" t="str">
        <f>TEXT(Table13[[#This Row],[Order Date]],"mmmm")</f>
        <v>March</v>
      </c>
      <c r="Q1389" s="2" t="str">
        <f>TEXT(Table13[[#This Row],[Order Date]],"yyyy")</f>
        <v>2015</v>
      </c>
      <c r="R1389" s="2" t="str">
        <f>TEXT(Table13[[#This Row],[Order Date]], "mmmm yyyy")</f>
        <v>March 2015</v>
      </c>
      <c r="S1389" s="2">
        <v>42077</v>
      </c>
      <c r="T1389" s="1" t="s">
        <v>50</v>
      </c>
      <c r="U1389" s="1">
        <f>Table13[[#This Row],[Ship Date]]-Table13[[#This Row],[Order Date]]</f>
        <v>1</v>
      </c>
      <c r="V1389" s="1" t="str">
        <f>IF(Table13[[#This Row],[Days to Ship]]&lt;=1, "Fast", IF(Table13[[#This Row],[Days to Ship]]&lt;=3, "Meduim", "High"))</f>
        <v>Fast</v>
      </c>
      <c r="W1389" s="1">
        <v>33881</v>
      </c>
      <c r="X1389" s="1" t="s">
        <v>32</v>
      </c>
      <c r="Y1389" s="1" t="s">
        <v>868</v>
      </c>
      <c r="Z1389" s="1" t="s">
        <v>242</v>
      </c>
      <c r="AA1389" s="1" t="s">
        <v>2245</v>
      </c>
      <c r="AB1389" s="1" t="s">
        <v>58</v>
      </c>
      <c r="AC1389" s="1" t="s">
        <v>83</v>
      </c>
      <c r="AD1389" s="1" t="s">
        <v>81</v>
      </c>
      <c r="AE1389" s="1" t="s">
        <v>53</v>
      </c>
      <c r="AF1389" s="1"/>
      <c r="AK1389" s="1"/>
    </row>
    <row r="1390" spans="1:37" x14ac:dyDescent="0.35">
      <c r="A1390" s="1">
        <v>2484</v>
      </c>
      <c r="B1390" s="1" t="str">
        <f>VLOOKUP(Table13[[#This Row],[Customer ID]],'Customer Lookup'!A:B,2,)</f>
        <v>Rhonda Bryant</v>
      </c>
      <c r="C1390" s="1">
        <v>88998</v>
      </c>
      <c r="D1390" s="1" t="str">
        <f>_xlfn.XLOOKUP(Table13[[#This Row],[Product Sub-Category]],'Product Lookup'!A:A,'Product Lookup'!B:B)</f>
        <v>Storage</v>
      </c>
      <c r="E1390" s="1">
        <v>8</v>
      </c>
      <c r="F1390" s="4">
        <v>111.03</v>
      </c>
      <c r="G1390" s="4">
        <f>Table13[[#This Row],[Unit Price]]*Table13[[#This Row],[Quantity ordered]]</f>
        <v>888.24</v>
      </c>
      <c r="H1390" s="1">
        <v>0.1</v>
      </c>
      <c r="I1390" s="5">
        <v>0.1</v>
      </c>
      <c r="J13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0" s="6">
        <f>Table13[[#This Row],[Total Price(Before Discount)]]*Table13[[#This Row],[Discount]]</f>
        <v>88.824000000000012</v>
      </c>
      <c r="L1390" s="6">
        <f>Table13[[#This Row],[Total Price(Before Discount)]]-Table13[[#This Row],[Discount Amount]]</f>
        <v>799.41599999999994</v>
      </c>
      <c r="M1390" s="6" t="str">
        <f>IF(Table13[[#This Row],[Total Price(After Discount)]]&gt;=5000, "High Order", "Low order")</f>
        <v>Low order</v>
      </c>
      <c r="N1390" s="2">
        <v>42076</v>
      </c>
      <c r="O1390" s="2" t="str">
        <f>TEXT(Table13[[#This Row],[Order Date]],"dddd")</f>
        <v>Friday</v>
      </c>
      <c r="P1390" s="2" t="str">
        <f>TEXT(Table13[[#This Row],[Order Date]],"mmmm")</f>
        <v>March</v>
      </c>
      <c r="Q1390" s="2" t="str">
        <f>TEXT(Table13[[#This Row],[Order Date]],"yyyy")</f>
        <v>2015</v>
      </c>
      <c r="R1390" s="2" t="str">
        <f>TEXT(Table13[[#This Row],[Order Date]], "mmmm yyyy")</f>
        <v>March 2015</v>
      </c>
      <c r="S1390" s="2">
        <v>42077</v>
      </c>
      <c r="T1390" s="1" t="s">
        <v>50</v>
      </c>
      <c r="U1390" s="1">
        <f>Table13[[#This Row],[Ship Date]]-Table13[[#This Row],[Order Date]]</f>
        <v>1</v>
      </c>
      <c r="V1390" s="1" t="str">
        <f>IF(Table13[[#This Row],[Days to Ship]]&lt;=1, "Fast", IF(Table13[[#This Row],[Days to Ship]]&lt;=3, "Meduim", "High"))</f>
        <v>Fast</v>
      </c>
      <c r="W1390" s="1">
        <v>33881</v>
      </c>
      <c r="X1390" s="1" t="s">
        <v>32</v>
      </c>
      <c r="Y1390" s="1" t="s">
        <v>868</v>
      </c>
      <c r="Z1390" s="1" t="s">
        <v>242</v>
      </c>
      <c r="AA1390" s="1" t="s">
        <v>2245</v>
      </c>
      <c r="AB1390" s="1" t="s">
        <v>58</v>
      </c>
      <c r="AC1390" s="1" t="s">
        <v>119</v>
      </c>
      <c r="AD1390" s="1" t="s">
        <v>81</v>
      </c>
      <c r="AE1390" s="1" t="s">
        <v>53</v>
      </c>
      <c r="AF1390" s="1"/>
      <c r="AK1390" s="1"/>
    </row>
    <row r="1391" spans="1:37" x14ac:dyDescent="0.35">
      <c r="A1391" s="1">
        <v>2486</v>
      </c>
      <c r="B1391" s="1" t="str">
        <f>VLOOKUP(Table13[[#This Row],[Customer ID]],'Customer Lookup'!A:B,2,)</f>
        <v>Jack Horn</v>
      </c>
      <c r="C1391" s="1">
        <v>91414</v>
      </c>
      <c r="D1391" s="1" t="str">
        <f>_xlfn.XLOOKUP(Table13[[#This Row],[Product Sub-Category]],'Product Lookup'!A:A,'Product Lookup'!B:B)</f>
        <v>Tables</v>
      </c>
      <c r="E1391" s="1">
        <v>4</v>
      </c>
      <c r="F1391" s="4">
        <v>71.37</v>
      </c>
      <c r="G1391" s="4">
        <f>Table13[[#This Row],[Unit Price]]*Table13[[#This Row],[Quantity ordered]]</f>
        <v>285.48</v>
      </c>
      <c r="H1391" s="1">
        <v>0.05</v>
      </c>
      <c r="I1391" s="5">
        <v>0.05</v>
      </c>
      <c r="J13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1" s="6">
        <f>Table13[[#This Row],[Total Price(Before Discount)]]*Table13[[#This Row],[Discount]]</f>
        <v>14.274000000000001</v>
      </c>
      <c r="L1391" s="6">
        <f>Table13[[#This Row],[Total Price(Before Discount)]]-Table13[[#This Row],[Discount Amount]]</f>
        <v>271.20600000000002</v>
      </c>
      <c r="M1391" s="6" t="str">
        <f>IF(Table13[[#This Row],[Total Price(After Discount)]]&gt;=5000, "High Order", "Low order")</f>
        <v>Low order</v>
      </c>
      <c r="N1391" s="2">
        <v>42041</v>
      </c>
      <c r="O1391" s="2" t="str">
        <f>TEXT(Table13[[#This Row],[Order Date]],"dddd")</f>
        <v>Friday</v>
      </c>
      <c r="P1391" s="2" t="str">
        <f>TEXT(Table13[[#This Row],[Order Date]],"mmmm")</f>
        <v>February</v>
      </c>
      <c r="Q1391" s="2" t="str">
        <f>TEXT(Table13[[#This Row],[Order Date]],"yyyy")</f>
        <v>2015</v>
      </c>
      <c r="R1391" s="2" t="str">
        <f>TEXT(Table13[[#This Row],[Order Date]], "mmmm yyyy")</f>
        <v>February 2015</v>
      </c>
      <c r="S1391" s="2">
        <v>42042</v>
      </c>
      <c r="T1391" s="1" t="s">
        <v>21</v>
      </c>
      <c r="U1391" s="1">
        <f>Table13[[#This Row],[Ship Date]]-Table13[[#This Row],[Order Date]]</f>
        <v>1</v>
      </c>
      <c r="V1391" s="1" t="str">
        <f>IF(Table13[[#This Row],[Days to Ship]]&lt;=1, "Fast", IF(Table13[[#This Row],[Days to Ship]]&lt;=3, "Meduim", "High"))</f>
        <v>Fast</v>
      </c>
      <c r="W1391" s="1">
        <v>30458</v>
      </c>
      <c r="X1391" s="1" t="s">
        <v>32</v>
      </c>
      <c r="Y1391" s="1" t="s">
        <v>869</v>
      </c>
      <c r="Z1391" s="1" t="s">
        <v>254</v>
      </c>
      <c r="AA1391" s="1" t="s">
        <v>2245</v>
      </c>
      <c r="AB1391" s="1" t="s">
        <v>34</v>
      </c>
      <c r="AC1391" s="1" t="s">
        <v>123</v>
      </c>
      <c r="AD1391" s="1" t="s">
        <v>51</v>
      </c>
      <c r="AE1391" s="1" t="s">
        <v>178</v>
      </c>
      <c r="AF1391" s="1"/>
      <c r="AK1391" s="1"/>
    </row>
    <row r="1392" spans="1:37" x14ac:dyDescent="0.35">
      <c r="A1392" s="1">
        <v>2486</v>
      </c>
      <c r="B1392" s="1" t="str">
        <f>VLOOKUP(Table13[[#This Row],[Customer ID]],'Customer Lookup'!A:B,2,)</f>
        <v>Jack Horn</v>
      </c>
      <c r="C1392" s="1">
        <v>91414</v>
      </c>
      <c r="D1392" s="1" t="str">
        <f>_xlfn.XLOOKUP(Table13[[#This Row],[Product Sub-Category]],'Product Lookup'!A:A,'Product Lookup'!B:B)</f>
        <v>Telephones</v>
      </c>
      <c r="E1392" s="1">
        <v>1</v>
      </c>
      <c r="F1392" s="4">
        <v>205.99</v>
      </c>
      <c r="G1392" s="4">
        <f>Table13[[#This Row],[Unit Price]]*Table13[[#This Row],[Quantity ordered]]</f>
        <v>205.99</v>
      </c>
      <c r="H1392" s="1">
        <v>0.1</v>
      </c>
      <c r="I1392" s="5">
        <v>0.1</v>
      </c>
      <c r="J13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2" s="6">
        <f>Table13[[#This Row],[Total Price(Before Discount)]]*Table13[[#This Row],[Discount]]</f>
        <v>20.599000000000004</v>
      </c>
      <c r="L1392" s="6">
        <f>Table13[[#This Row],[Total Price(Before Discount)]]-Table13[[#This Row],[Discount Amount]]</f>
        <v>185.39100000000002</v>
      </c>
      <c r="M1392" s="6" t="str">
        <f>IF(Table13[[#This Row],[Total Price(After Discount)]]&gt;=5000, "High Order", "Low order")</f>
        <v>Low order</v>
      </c>
      <c r="N1392" s="2">
        <v>42041</v>
      </c>
      <c r="O1392" s="2" t="str">
        <f>TEXT(Table13[[#This Row],[Order Date]],"dddd")</f>
        <v>Friday</v>
      </c>
      <c r="P1392" s="2" t="str">
        <f>TEXT(Table13[[#This Row],[Order Date]],"mmmm")</f>
        <v>February</v>
      </c>
      <c r="Q1392" s="2" t="str">
        <f>TEXT(Table13[[#This Row],[Order Date]],"yyyy")</f>
        <v>2015</v>
      </c>
      <c r="R1392" s="2" t="str">
        <f>TEXT(Table13[[#This Row],[Order Date]], "mmmm yyyy")</f>
        <v>February 2015</v>
      </c>
      <c r="S1392" s="2">
        <v>42043</v>
      </c>
      <c r="T1392" s="1" t="s">
        <v>21</v>
      </c>
      <c r="U1392" s="1">
        <f>Table13[[#This Row],[Ship Date]]-Table13[[#This Row],[Order Date]]</f>
        <v>2</v>
      </c>
      <c r="V1392" s="1" t="str">
        <f>IF(Table13[[#This Row],[Days to Ship]]&lt;=1, "Fast", IF(Table13[[#This Row],[Days to Ship]]&lt;=3, "Meduim", "High"))</f>
        <v>Meduim</v>
      </c>
      <c r="W1392" s="1">
        <v>30458</v>
      </c>
      <c r="X1392" s="1" t="s">
        <v>22</v>
      </c>
      <c r="Y1392" s="1" t="s">
        <v>869</v>
      </c>
      <c r="Z1392" s="1" t="s">
        <v>254</v>
      </c>
      <c r="AA1392" s="1" t="s">
        <v>2245</v>
      </c>
      <c r="AB1392" s="1" t="s">
        <v>73</v>
      </c>
      <c r="AC1392" s="1" t="s">
        <v>2234</v>
      </c>
      <c r="AD1392" s="1" t="s">
        <v>51</v>
      </c>
      <c r="AE1392" s="1" t="s">
        <v>53</v>
      </c>
      <c r="AF1392" s="1"/>
      <c r="AK1392" s="1"/>
    </row>
    <row r="1393" spans="1:37" x14ac:dyDescent="0.35">
      <c r="A1393" s="1">
        <v>2486</v>
      </c>
      <c r="B1393" s="1" t="str">
        <f>VLOOKUP(Table13[[#This Row],[Customer ID]],'Customer Lookup'!A:B,2,)</f>
        <v>Jack Horn</v>
      </c>
      <c r="C1393" s="1">
        <v>91416</v>
      </c>
      <c r="D1393" s="1" t="str">
        <f>_xlfn.XLOOKUP(Table13[[#This Row],[Product Sub-Category]],'Product Lookup'!A:A,'Product Lookup'!B:B)</f>
        <v>Chairs</v>
      </c>
      <c r="E1393" s="1">
        <v>11</v>
      </c>
      <c r="F1393" s="4">
        <v>180.98</v>
      </c>
      <c r="G1393" s="4">
        <f>Table13[[#This Row],[Unit Price]]*Table13[[#This Row],[Quantity ordered]]</f>
        <v>1990.78</v>
      </c>
      <c r="H1393" s="1">
        <v>0.1</v>
      </c>
      <c r="I1393" s="5">
        <v>0.1</v>
      </c>
      <c r="J13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3" s="6">
        <f>Table13[[#This Row],[Total Price(Before Discount)]]*Table13[[#This Row],[Discount]]</f>
        <v>199.078</v>
      </c>
      <c r="L1393" s="6">
        <f>Table13[[#This Row],[Total Price(Before Discount)]]-Table13[[#This Row],[Discount Amount]]</f>
        <v>1791.702</v>
      </c>
      <c r="M1393" s="6" t="str">
        <f>IF(Table13[[#This Row],[Total Price(After Discount)]]&gt;=5000, "High Order", "Low order")</f>
        <v>Low order</v>
      </c>
      <c r="N1393" s="2">
        <v>42038</v>
      </c>
      <c r="O1393" s="2" t="str">
        <f>TEXT(Table13[[#This Row],[Order Date]],"dddd")</f>
        <v>Tuesday</v>
      </c>
      <c r="P1393" s="2" t="str">
        <f>TEXT(Table13[[#This Row],[Order Date]],"mmmm")</f>
        <v>February</v>
      </c>
      <c r="Q1393" s="2" t="str">
        <f>TEXT(Table13[[#This Row],[Order Date]],"yyyy")</f>
        <v>2015</v>
      </c>
      <c r="R1393" s="2" t="str">
        <f>TEXT(Table13[[#This Row],[Order Date]], "mmmm yyyy")</f>
        <v>February 2015</v>
      </c>
      <c r="S1393" s="2">
        <v>42040</v>
      </c>
      <c r="T1393" s="1" t="s">
        <v>98</v>
      </c>
      <c r="U1393" s="1">
        <f>Table13[[#This Row],[Ship Date]]-Table13[[#This Row],[Order Date]]</f>
        <v>2</v>
      </c>
      <c r="V1393" s="1" t="str">
        <f>IF(Table13[[#This Row],[Days to Ship]]&lt;=1, "Fast", IF(Table13[[#This Row],[Days to Ship]]&lt;=3, "Meduim", "High"))</f>
        <v>Meduim</v>
      </c>
      <c r="W1393" s="1">
        <v>30458</v>
      </c>
      <c r="X1393" s="1" t="s">
        <v>22</v>
      </c>
      <c r="Y1393" s="1" t="s">
        <v>869</v>
      </c>
      <c r="Z1393" s="1" t="s">
        <v>254</v>
      </c>
      <c r="AA1393" s="1" t="s">
        <v>2245</v>
      </c>
      <c r="AB1393" s="1" t="s">
        <v>34</v>
      </c>
      <c r="AC1393" s="1" t="s">
        <v>35</v>
      </c>
      <c r="AD1393" s="1" t="s">
        <v>51</v>
      </c>
      <c r="AE1393" s="1" t="s">
        <v>36</v>
      </c>
      <c r="AF1393" s="1"/>
      <c r="AK1393" s="1"/>
    </row>
    <row r="1394" spans="1:37" x14ac:dyDescent="0.35">
      <c r="A1394" s="1">
        <v>2487</v>
      </c>
      <c r="B1394" s="1" t="str">
        <f>VLOOKUP(Table13[[#This Row],[Customer ID]],'Customer Lookup'!A:B,2,)</f>
        <v>Michelle Bryant Phillips</v>
      </c>
      <c r="C1394" s="1">
        <v>91415</v>
      </c>
      <c r="D1394" s="1" t="str">
        <f>_xlfn.XLOOKUP(Table13[[#This Row],[Product Sub-Category]],'Product Lookup'!A:A,'Product Lookup'!B:B)</f>
        <v>Labels</v>
      </c>
      <c r="E1394" s="1">
        <v>14</v>
      </c>
      <c r="F1394" s="4">
        <v>3.08</v>
      </c>
      <c r="G1394" s="4">
        <f>Table13[[#This Row],[Unit Price]]*Table13[[#This Row],[Quantity ordered]]</f>
        <v>43.120000000000005</v>
      </c>
      <c r="H1394" s="1">
        <v>0.05</v>
      </c>
      <c r="I1394" s="5">
        <v>0.05</v>
      </c>
      <c r="J13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4" s="6">
        <f>Table13[[#This Row],[Total Price(Before Discount)]]*Table13[[#This Row],[Discount]]</f>
        <v>2.1560000000000001</v>
      </c>
      <c r="L1394" s="6">
        <f>Table13[[#This Row],[Total Price(Before Discount)]]-Table13[[#This Row],[Discount Amount]]</f>
        <v>40.964000000000006</v>
      </c>
      <c r="M1394" s="6" t="str">
        <f>IF(Table13[[#This Row],[Total Price(After Discount)]]&gt;=5000, "High Order", "Low order")</f>
        <v>Low order</v>
      </c>
      <c r="N1394" s="2">
        <v>42175</v>
      </c>
      <c r="O1394" s="2" t="str">
        <f>TEXT(Table13[[#This Row],[Order Date]],"dddd")</f>
        <v>Saturday</v>
      </c>
      <c r="P1394" s="2" t="str">
        <f>TEXT(Table13[[#This Row],[Order Date]],"mmmm")</f>
        <v>June</v>
      </c>
      <c r="Q1394" s="2" t="str">
        <f>TEXT(Table13[[#This Row],[Order Date]],"yyyy")</f>
        <v>2015</v>
      </c>
      <c r="R1394" s="2" t="str">
        <f>TEXT(Table13[[#This Row],[Order Date]], "mmmm yyyy")</f>
        <v>June 2015</v>
      </c>
      <c r="S1394" s="2">
        <v>42176</v>
      </c>
      <c r="T1394" s="1" t="s">
        <v>31</v>
      </c>
      <c r="U1394" s="1">
        <f>Table13[[#This Row],[Ship Date]]-Table13[[#This Row],[Order Date]]</f>
        <v>1</v>
      </c>
      <c r="V1394" s="1" t="str">
        <f>IF(Table13[[#This Row],[Days to Ship]]&lt;=1, "Fast", IF(Table13[[#This Row],[Days to Ship]]&lt;=3, "Meduim", "High"))</f>
        <v>Fast</v>
      </c>
      <c r="W1394" s="1">
        <v>30084</v>
      </c>
      <c r="X1394" s="1" t="s">
        <v>32</v>
      </c>
      <c r="Y1394" s="1" t="s">
        <v>870</v>
      </c>
      <c r="Z1394" s="1" t="s">
        <v>254</v>
      </c>
      <c r="AA1394" s="1" t="s">
        <v>2245</v>
      </c>
      <c r="AB1394" s="1" t="s">
        <v>58</v>
      </c>
      <c r="AC1394" s="1" t="s">
        <v>116</v>
      </c>
      <c r="AD1394" s="1" t="s">
        <v>51</v>
      </c>
      <c r="AE1394" s="1" t="s">
        <v>53</v>
      </c>
      <c r="AF1394" s="1"/>
      <c r="AK1394" s="1"/>
    </row>
    <row r="1395" spans="1:37" x14ac:dyDescent="0.35">
      <c r="A1395" s="1">
        <v>2487</v>
      </c>
      <c r="B1395" s="1" t="str">
        <f>VLOOKUP(Table13[[#This Row],[Customer ID]],'Customer Lookup'!A:B,2,)</f>
        <v>Michelle Bryant Phillips</v>
      </c>
      <c r="C1395" s="1">
        <v>91415</v>
      </c>
      <c r="D1395" s="1" t="str">
        <f>_xlfn.XLOOKUP(Table13[[#This Row],[Product Sub-Category]],'Product Lookup'!A:A,'Product Lookup'!B:B)</f>
        <v>Pens</v>
      </c>
      <c r="E1395" s="1">
        <v>18</v>
      </c>
      <c r="F1395" s="4">
        <v>2.78</v>
      </c>
      <c r="G1395" s="4">
        <f>Table13[[#This Row],[Unit Price]]*Table13[[#This Row],[Quantity ordered]]</f>
        <v>50.04</v>
      </c>
      <c r="H1395" s="1">
        <v>0.05</v>
      </c>
      <c r="I1395" s="5">
        <v>0.05</v>
      </c>
      <c r="J13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5" s="6">
        <f>Table13[[#This Row],[Total Price(Before Discount)]]*Table13[[#This Row],[Discount]]</f>
        <v>2.5020000000000002</v>
      </c>
      <c r="L1395" s="6">
        <f>Table13[[#This Row],[Total Price(Before Discount)]]-Table13[[#This Row],[Discount Amount]]</f>
        <v>47.537999999999997</v>
      </c>
      <c r="M1395" s="6" t="str">
        <f>IF(Table13[[#This Row],[Total Price(After Discount)]]&gt;=5000, "High Order", "Low order")</f>
        <v>Low order</v>
      </c>
      <c r="N1395" s="2">
        <v>42175</v>
      </c>
      <c r="O1395" s="2" t="str">
        <f>TEXT(Table13[[#This Row],[Order Date]],"dddd")</f>
        <v>Saturday</v>
      </c>
      <c r="P1395" s="2" t="str">
        <f>TEXT(Table13[[#This Row],[Order Date]],"mmmm")</f>
        <v>June</v>
      </c>
      <c r="Q1395" s="2" t="str">
        <f>TEXT(Table13[[#This Row],[Order Date]],"yyyy")</f>
        <v>2015</v>
      </c>
      <c r="R1395" s="2" t="str">
        <f>TEXT(Table13[[#This Row],[Order Date]], "mmmm yyyy")</f>
        <v>June 2015</v>
      </c>
      <c r="S1395" s="2">
        <v>42176</v>
      </c>
      <c r="T1395" s="1" t="s">
        <v>31</v>
      </c>
      <c r="U1395" s="1">
        <f>Table13[[#This Row],[Ship Date]]-Table13[[#This Row],[Order Date]]</f>
        <v>1</v>
      </c>
      <c r="V1395" s="1" t="str">
        <f>IF(Table13[[#This Row],[Days to Ship]]&lt;=1, "Fast", IF(Table13[[#This Row],[Days to Ship]]&lt;=3, "Meduim", "High"))</f>
        <v>Fast</v>
      </c>
      <c r="W1395" s="1">
        <v>30084</v>
      </c>
      <c r="X1395" s="1" t="s">
        <v>32</v>
      </c>
      <c r="Y1395" s="1" t="s">
        <v>870</v>
      </c>
      <c r="Z1395" s="1" t="s">
        <v>254</v>
      </c>
      <c r="AA1395" s="1" t="s">
        <v>2245</v>
      </c>
      <c r="AB1395" s="1" t="s">
        <v>58</v>
      </c>
      <c r="AC1395" s="1" t="s">
        <v>25</v>
      </c>
      <c r="AD1395" s="1" t="s">
        <v>51</v>
      </c>
      <c r="AE1395" s="1" t="s">
        <v>26</v>
      </c>
      <c r="AF1395" s="1"/>
      <c r="AK1395" s="1"/>
    </row>
    <row r="1396" spans="1:37" x14ac:dyDescent="0.35">
      <c r="A1396" s="1">
        <v>2487</v>
      </c>
      <c r="B1396" s="1" t="str">
        <f>VLOOKUP(Table13[[#This Row],[Customer ID]],'Customer Lookup'!A:B,2,)</f>
        <v>Michelle Bryant Phillips</v>
      </c>
      <c r="C1396" s="1">
        <v>91417</v>
      </c>
      <c r="D1396" s="1" t="str">
        <f>_xlfn.XLOOKUP(Table13[[#This Row],[Product Sub-Category]],'Product Lookup'!A:A,'Product Lookup'!B:B)</f>
        <v>Furnishings</v>
      </c>
      <c r="E1396" s="1">
        <v>8</v>
      </c>
      <c r="F1396" s="4">
        <v>136.97999999999999</v>
      </c>
      <c r="G1396" s="4">
        <f>Table13[[#This Row],[Unit Price]]*Table13[[#This Row],[Quantity ordered]]</f>
        <v>1095.8399999999999</v>
      </c>
      <c r="H1396" s="1">
        <v>0.1</v>
      </c>
      <c r="I1396" s="5">
        <v>0.1</v>
      </c>
      <c r="J13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6" s="6">
        <f>Table13[[#This Row],[Total Price(Before Discount)]]*Table13[[#This Row],[Discount]]</f>
        <v>109.584</v>
      </c>
      <c r="L1396" s="6">
        <f>Table13[[#This Row],[Total Price(Before Discount)]]-Table13[[#This Row],[Discount Amount]]</f>
        <v>986.25599999999986</v>
      </c>
      <c r="M1396" s="6" t="str">
        <f>IF(Table13[[#This Row],[Total Price(After Discount)]]&gt;=5000, "High Order", "Low order")</f>
        <v>Low order</v>
      </c>
      <c r="N1396" s="2">
        <v>42157</v>
      </c>
      <c r="O1396" s="2" t="str">
        <f>TEXT(Table13[[#This Row],[Order Date]],"dddd")</f>
        <v>Tuesday</v>
      </c>
      <c r="P1396" s="2" t="str">
        <f>TEXT(Table13[[#This Row],[Order Date]],"mmmm")</f>
        <v>June</v>
      </c>
      <c r="Q1396" s="2" t="str">
        <f>TEXT(Table13[[#This Row],[Order Date]],"yyyy")</f>
        <v>2015</v>
      </c>
      <c r="R1396" s="2" t="str">
        <f>TEXT(Table13[[#This Row],[Order Date]], "mmmm yyyy")</f>
        <v>June 2015</v>
      </c>
      <c r="S1396" s="2">
        <v>42158</v>
      </c>
      <c r="T1396" s="1" t="s">
        <v>31</v>
      </c>
      <c r="U1396" s="1">
        <f>Table13[[#This Row],[Ship Date]]-Table13[[#This Row],[Order Date]]</f>
        <v>1</v>
      </c>
      <c r="V1396" s="1" t="str">
        <f>IF(Table13[[#This Row],[Days to Ship]]&lt;=1, "Fast", IF(Table13[[#This Row],[Days to Ship]]&lt;=3, "Meduim", "High"))</f>
        <v>Fast</v>
      </c>
      <c r="W1396" s="1">
        <v>30084</v>
      </c>
      <c r="X1396" s="1" t="s">
        <v>22</v>
      </c>
      <c r="Y1396" s="1" t="s">
        <v>870</v>
      </c>
      <c r="Z1396" s="1" t="s">
        <v>254</v>
      </c>
      <c r="AA1396" s="1" t="s">
        <v>2245</v>
      </c>
      <c r="AB1396" s="1" t="s">
        <v>34</v>
      </c>
      <c r="AC1396" s="1" t="s">
        <v>52</v>
      </c>
      <c r="AD1396" s="1" t="s">
        <v>51</v>
      </c>
      <c r="AE1396" s="1" t="s">
        <v>178</v>
      </c>
      <c r="AF1396" s="1"/>
      <c r="AK1396" s="1"/>
    </row>
    <row r="1397" spans="1:37" x14ac:dyDescent="0.35">
      <c r="A1397" s="1">
        <v>2488</v>
      </c>
      <c r="B1397" s="1" t="str">
        <f>VLOOKUP(Table13[[#This Row],[Customer ID]],'Customer Lookup'!A:B,2,)</f>
        <v>Gordon Walker</v>
      </c>
      <c r="C1397" s="1">
        <v>86887</v>
      </c>
      <c r="D1397" s="1" t="str">
        <f>_xlfn.XLOOKUP(Table13[[#This Row],[Product Sub-Category]],'Product Lookup'!A:A,'Product Lookup'!B:B)</f>
        <v>Labels</v>
      </c>
      <c r="E1397" s="1">
        <v>9</v>
      </c>
      <c r="F1397" s="4">
        <v>4.91</v>
      </c>
      <c r="G1397" s="4">
        <f>Table13[[#This Row],[Unit Price]]*Table13[[#This Row],[Quantity ordered]]</f>
        <v>44.19</v>
      </c>
      <c r="H1397" s="1">
        <v>0.05</v>
      </c>
      <c r="I1397" s="5">
        <v>0.05</v>
      </c>
      <c r="J13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7" s="6">
        <f>Table13[[#This Row],[Total Price(Before Discount)]]*Table13[[#This Row],[Discount]]</f>
        <v>2.2094999999999998</v>
      </c>
      <c r="L1397" s="6">
        <f>Table13[[#This Row],[Total Price(Before Discount)]]-Table13[[#This Row],[Discount Amount]]</f>
        <v>41.980499999999999</v>
      </c>
      <c r="M1397" s="6" t="str">
        <f>IF(Table13[[#This Row],[Total Price(After Discount)]]&gt;=5000, "High Order", "Low order")</f>
        <v>Low order</v>
      </c>
      <c r="N1397" s="2">
        <v>42103</v>
      </c>
      <c r="O1397" s="2" t="str">
        <f>TEXT(Table13[[#This Row],[Order Date]],"dddd")</f>
        <v>Thursday</v>
      </c>
      <c r="P1397" s="2" t="str">
        <f>TEXT(Table13[[#This Row],[Order Date]],"mmmm")</f>
        <v>April</v>
      </c>
      <c r="Q1397" s="2" t="str">
        <f>TEXT(Table13[[#This Row],[Order Date]],"yyyy")</f>
        <v>2015</v>
      </c>
      <c r="R1397" s="2" t="str">
        <f>TEXT(Table13[[#This Row],[Order Date]], "mmmm yyyy")</f>
        <v>April 2015</v>
      </c>
      <c r="S1397" s="2">
        <v>42103</v>
      </c>
      <c r="T1397" s="1" t="s">
        <v>21</v>
      </c>
      <c r="U1397" s="1">
        <f>Table13[[#This Row],[Ship Date]]-Table13[[#This Row],[Order Date]]</f>
        <v>0</v>
      </c>
      <c r="V1397" s="1" t="str">
        <f>IF(Table13[[#This Row],[Days to Ship]]&lt;=1, "Fast", IF(Table13[[#This Row],[Days to Ship]]&lt;=3, "Meduim", "High"))</f>
        <v>Fast</v>
      </c>
      <c r="W1397" s="1">
        <v>72023</v>
      </c>
      <c r="X1397" s="1" t="s">
        <v>32</v>
      </c>
      <c r="Y1397" s="1" t="s">
        <v>871</v>
      </c>
      <c r="Z1397" s="1" t="s">
        <v>451</v>
      </c>
      <c r="AA1397" s="1" t="s">
        <v>2245</v>
      </c>
      <c r="AB1397" s="1" t="s">
        <v>58</v>
      </c>
      <c r="AC1397" s="1" t="s">
        <v>116</v>
      </c>
      <c r="AD1397" s="1" t="s">
        <v>104</v>
      </c>
      <c r="AE1397" s="1" t="s">
        <v>53</v>
      </c>
      <c r="AF1397" s="1"/>
      <c r="AK1397" s="1"/>
    </row>
    <row r="1398" spans="1:37" x14ac:dyDescent="0.35">
      <c r="A1398" s="1">
        <v>2488</v>
      </c>
      <c r="B1398" s="1" t="str">
        <f>VLOOKUP(Table13[[#This Row],[Customer ID]],'Customer Lookup'!A:B,2,)</f>
        <v>Gordon Walker</v>
      </c>
      <c r="C1398" s="1">
        <v>86887</v>
      </c>
      <c r="D1398" s="1" t="str">
        <f>_xlfn.XLOOKUP(Table13[[#This Row],[Product Sub-Category]],'Product Lookup'!A:A,'Product Lookup'!B:B)</f>
        <v>Pens</v>
      </c>
      <c r="E1398" s="1">
        <v>11</v>
      </c>
      <c r="F1398" s="4">
        <v>28.15</v>
      </c>
      <c r="G1398" s="4">
        <f>Table13[[#This Row],[Unit Price]]*Table13[[#This Row],[Quantity ordered]]</f>
        <v>309.64999999999998</v>
      </c>
      <c r="H1398" s="1">
        <v>0.05</v>
      </c>
      <c r="I1398" s="5">
        <v>0.05</v>
      </c>
      <c r="J13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8" s="6">
        <f>Table13[[#This Row],[Total Price(Before Discount)]]*Table13[[#This Row],[Discount]]</f>
        <v>15.4825</v>
      </c>
      <c r="L1398" s="6">
        <f>Table13[[#This Row],[Total Price(Before Discount)]]-Table13[[#This Row],[Discount Amount]]</f>
        <v>294.16749999999996</v>
      </c>
      <c r="M1398" s="6" t="str">
        <f>IF(Table13[[#This Row],[Total Price(After Discount)]]&gt;=5000, "High Order", "Low order")</f>
        <v>Low order</v>
      </c>
      <c r="N1398" s="2">
        <v>42103</v>
      </c>
      <c r="O1398" s="2" t="str">
        <f>TEXT(Table13[[#This Row],[Order Date]],"dddd")</f>
        <v>Thursday</v>
      </c>
      <c r="P1398" s="2" t="str">
        <f>TEXT(Table13[[#This Row],[Order Date]],"mmmm")</f>
        <v>April</v>
      </c>
      <c r="Q1398" s="2" t="str">
        <f>TEXT(Table13[[#This Row],[Order Date]],"yyyy")</f>
        <v>2015</v>
      </c>
      <c r="R1398" s="2" t="str">
        <f>TEXT(Table13[[#This Row],[Order Date]], "mmmm yyyy")</f>
        <v>April 2015</v>
      </c>
      <c r="S1398" s="2">
        <v>42104</v>
      </c>
      <c r="T1398" s="1" t="s">
        <v>21</v>
      </c>
      <c r="U1398" s="1">
        <f>Table13[[#This Row],[Ship Date]]-Table13[[#This Row],[Order Date]]</f>
        <v>1</v>
      </c>
      <c r="V1398" s="1" t="str">
        <f>IF(Table13[[#This Row],[Days to Ship]]&lt;=1, "Fast", IF(Table13[[#This Row],[Days to Ship]]&lt;=3, "Meduim", "High"))</f>
        <v>Fast</v>
      </c>
      <c r="W1398" s="1">
        <v>72023</v>
      </c>
      <c r="X1398" s="1" t="s">
        <v>32</v>
      </c>
      <c r="Y1398" s="1" t="s">
        <v>871</v>
      </c>
      <c r="Z1398" s="1" t="s">
        <v>451</v>
      </c>
      <c r="AA1398" s="1" t="s">
        <v>1097</v>
      </c>
      <c r="AB1398" s="1" t="s">
        <v>58</v>
      </c>
      <c r="AC1398" s="1" t="s">
        <v>25</v>
      </c>
      <c r="AD1398" s="1" t="s">
        <v>104</v>
      </c>
      <c r="AE1398" s="1" t="s">
        <v>44</v>
      </c>
      <c r="AF1398" s="1"/>
      <c r="AK1398" s="1"/>
    </row>
    <row r="1399" spans="1:37" x14ac:dyDescent="0.35">
      <c r="A1399" s="1">
        <v>2489</v>
      </c>
      <c r="B1399" s="1" t="str">
        <f>VLOOKUP(Table13[[#This Row],[Customer ID]],'Customer Lookup'!A:B,2,)</f>
        <v>Craig Liu</v>
      </c>
      <c r="C1399" s="1">
        <v>86883</v>
      </c>
      <c r="D1399" s="1" t="str">
        <f>_xlfn.XLOOKUP(Table13[[#This Row],[Product Sub-Category]],'Product Lookup'!A:A,'Product Lookup'!B:B)</f>
        <v>Office Machines</v>
      </c>
      <c r="E1399" s="1">
        <v>2</v>
      </c>
      <c r="F1399" s="4">
        <v>2036.48</v>
      </c>
      <c r="G1399" s="4">
        <f>Table13[[#This Row],[Unit Price]]*Table13[[#This Row],[Quantity ordered]]</f>
        <v>4072.96</v>
      </c>
      <c r="H1399" s="1">
        <v>0.15</v>
      </c>
      <c r="I1399" s="5">
        <v>0.15</v>
      </c>
      <c r="J13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399" s="6">
        <f>Table13[[#This Row],[Total Price(Before Discount)]]*Table13[[#This Row],[Discount]]</f>
        <v>610.94399999999996</v>
      </c>
      <c r="L1399" s="6">
        <f>Table13[[#This Row],[Total Price(Before Discount)]]-Table13[[#This Row],[Discount Amount]]</f>
        <v>3462.0160000000001</v>
      </c>
      <c r="M1399" s="6" t="str">
        <f>IF(Table13[[#This Row],[Total Price(After Discount)]]&gt;=5000, "High Order", "Low order")</f>
        <v>Low order</v>
      </c>
      <c r="N1399" s="2">
        <v>42046</v>
      </c>
      <c r="O1399" s="2" t="str">
        <f>TEXT(Table13[[#This Row],[Order Date]],"dddd")</f>
        <v>Wednesday</v>
      </c>
      <c r="P1399" s="2" t="str">
        <f>TEXT(Table13[[#This Row],[Order Date]],"mmmm")</f>
        <v>February</v>
      </c>
      <c r="Q1399" s="2" t="str">
        <f>TEXT(Table13[[#This Row],[Order Date]],"yyyy")</f>
        <v>2015</v>
      </c>
      <c r="R1399" s="2" t="str">
        <f>TEXT(Table13[[#This Row],[Order Date]], "mmmm yyyy")</f>
        <v>February 2015</v>
      </c>
      <c r="S1399" s="2">
        <v>42048</v>
      </c>
      <c r="T1399" s="1" t="s">
        <v>21</v>
      </c>
      <c r="U1399" s="1">
        <f>Table13[[#This Row],[Ship Date]]-Table13[[#This Row],[Order Date]]</f>
        <v>2</v>
      </c>
      <c r="V1399" s="1" t="str">
        <f>IF(Table13[[#This Row],[Days to Ship]]&lt;=1, "Fast", IF(Table13[[#This Row],[Days to Ship]]&lt;=3, "Meduim", "High"))</f>
        <v>Meduim</v>
      </c>
      <c r="W1399" s="1">
        <v>94521</v>
      </c>
      <c r="X1399" s="1" t="s">
        <v>22</v>
      </c>
      <c r="Y1399" s="1" t="s">
        <v>373</v>
      </c>
      <c r="Z1399" s="1" t="s">
        <v>37</v>
      </c>
      <c r="AA1399" s="1" t="s">
        <v>1097</v>
      </c>
      <c r="AB1399" s="1" t="s">
        <v>73</v>
      </c>
      <c r="AC1399" s="1" t="s">
        <v>74</v>
      </c>
      <c r="AD1399" s="1" t="s">
        <v>104</v>
      </c>
      <c r="AE1399" s="1" t="s">
        <v>36</v>
      </c>
      <c r="AF1399" s="1"/>
      <c r="AK1399" s="1"/>
    </row>
    <row r="1400" spans="1:37" x14ac:dyDescent="0.35">
      <c r="A1400" s="1">
        <v>2489</v>
      </c>
      <c r="B1400" s="1" t="str">
        <f>VLOOKUP(Table13[[#This Row],[Customer ID]],'Customer Lookup'!A:B,2,)</f>
        <v>Craig Liu</v>
      </c>
      <c r="C1400" s="1">
        <v>86885</v>
      </c>
      <c r="D1400" s="1" t="str">
        <f>_xlfn.XLOOKUP(Table13[[#This Row],[Product Sub-Category]],'Product Lookup'!A:A,'Product Lookup'!B:B)</f>
        <v>Storage</v>
      </c>
      <c r="E1400" s="1">
        <v>5</v>
      </c>
      <c r="F1400" s="4">
        <v>419.19</v>
      </c>
      <c r="G1400" s="4">
        <f>Table13[[#This Row],[Unit Price]]*Table13[[#This Row],[Quantity ordered]]</f>
        <v>2095.9499999999998</v>
      </c>
      <c r="H1400" s="1">
        <v>0.1</v>
      </c>
      <c r="I1400" s="5">
        <v>0.1</v>
      </c>
      <c r="J14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0" s="6">
        <f>Table13[[#This Row],[Total Price(Before Discount)]]*Table13[[#This Row],[Discount]]</f>
        <v>209.595</v>
      </c>
      <c r="L1400" s="6">
        <f>Table13[[#This Row],[Total Price(Before Discount)]]-Table13[[#This Row],[Discount Amount]]</f>
        <v>1886.3549999999998</v>
      </c>
      <c r="M1400" s="6" t="str">
        <f>IF(Table13[[#This Row],[Total Price(After Discount)]]&gt;=5000, "High Order", "Low order")</f>
        <v>Low order</v>
      </c>
      <c r="N1400" s="2">
        <v>42120</v>
      </c>
      <c r="O1400" s="2" t="str">
        <f>TEXT(Table13[[#This Row],[Order Date]],"dddd")</f>
        <v>Sunday</v>
      </c>
      <c r="P1400" s="2" t="str">
        <f>TEXT(Table13[[#This Row],[Order Date]],"mmmm")</f>
        <v>April</v>
      </c>
      <c r="Q1400" s="2" t="str">
        <f>TEXT(Table13[[#This Row],[Order Date]],"yyyy")</f>
        <v>2015</v>
      </c>
      <c r="R1400" s="2" t="str">
        <f>TEXT(Table13[[#This Row],[Order Date]], "mmmm yyyy")</f>
        <v>April 2015</v>
      </c>
      <c r="S1400" s="2">
        <v>42121</v>
      </c>
      <c r="T1400" s="1" t="s">
        <v>50</v>
      </c>
      <c r="U1400" s="1">
        <f>Table13[[#This Row],[Ship Date]]-Table13[[#This Row],[Order Date]]</f>
        <v>1</v>
      </c>
      <c r="V1400" s="1" t="str">
        <f>IF(Table13[[#This Row],[Days to Ship]]&lt;=1, "Fast", IF(Table13[[#This Row],[Days to Ship]]&lt;=3, "Meduim", "High"))</f>
        <v>Fast</v>
      </c>
      <c r="W1400" s="1">
        <v>94521</v>
      </c>
      <c r="X1400" s="1" t="s">
        <v>32</v>
      </c>
      <c r="Y1400" s="1" t="s">
        <v>373</v>
      </c>
      <c r="Z1400" s="1" t="s">
        <v>37</v>
      </c>
      <c r="AA1400" s="1" t="s">
        <v>1097</v>
      </c>
      <c r="AB1400" s="1" t="s">
        <v>58</v>
      </c>
      <c r="AC1400" s="1" t="s">
        <v>119</v>
      </c>
      <c r="AD1400" s="1" t="s">
        <v>42</v>
      </c>
      <c r="AE1400" s="1" t="s">
        <v>53</v>
      </c>
      <c r="AF1400" s="1"/>
      <c r="AK1400" s="1"/>
    </row>
    <row r="1401" spans="1:37" x14ac:dyDescent="0.35">
      <c r="A1401" s="1">
        <v>2489</v>
      </c>
      <c r="B1401" s="1" t="str">
        <f>VLOOKUP(Table13[[#This Row],[Customer ID]],'Customer Lookup'!A:B,2,)</f>
        <v>Craig Liu</v>
      </c>
      <c r="C1401" s="1">
        <v>86886</v>
      </c>
      <c r="D1401" s="1" t="str">
        <f>_xlfn.XLOOKUP(Table13[[#This Row],[Product Sub-Category]],'Product Lookup'!A:A,'Product Lookup'!B:B)</f>
        <v>Telephones</v>
      </c>
      <c r="E1401" s="1">
        <v>9</v>
      </c>
      <c r="F1401" s="4">
        <v>65.989999999999995</v>
      </c>
      <c r="G1401" s="4">
        <f>Table13[[#This Row],[Unit Price]]*Table13[[#This Row],[Quantity ordered]]</f>
        <v>593.91</v>
      </c>
      <c r="H1401" s="1">
        <v>0.05</v>
      </c>
      <c r="I1401" s="5">
        <v>0.05</v>
      </c>
      <c r="J14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1" s="6">
        <f>Table13[[#This Row],[Total Price(Before Discount)]]*Table13[[#This Row],[Discount]]</f>
        <v>29.695499999999999</v>
      </c>
      <c r="L1401" s="6">
        <f>Table13[[#This Row],[Total Price(Before Discount)]]-Table13[[#This Row],[Discount Amount]]</f>
        <v>564.21449999999993</v>
      </c>
      <c r="M1401" s="6" t="str">
        <f>IF(Table13[[#This Row],[Total Price(After Discount)]]&gt;=5000, "High Order", "Low order")</f>
        <v>Low order</v>
      </c>
      <c r="N1401" s="2">
        <v>42016</v>
      </c>
      <c r="O1401" s="2" t="str">
        <f>TEXT(Table13[[#This Row],[Order Date]],"dddd")</f>
        <v>Monday</v>
      </c>
      <c r="P1401" s="2" t="str">
        <f>TEXT(Table13[[#This Row],[Order Date]],"mmmm")</f>
        <v>January</v>
      </c>
      <c r="Q1401" s="2" t="str">
        <f>TEXT(Table13[[#This Row],[Order Date]],"yyyy")</f>
        <v>2015</v>
      </c>
      <c r="R1401" s="2" t="str">
        <f>TEXT(Table13[[#This Row],[Order Date]], "mmmm yyyy")</f>
        <v>January 2015</v>
      </c>
      <c r="S1401" s="2">
        <v>42016</v>
      </c>
      <c r="T1401" s="1" t="s">
        <v>31</v>
      </c>
      <c r="U1401" s="1">
        <f>Table13[[#This Row],[Ship Date]]-Table13[[#This Row],[Order Date]]</f>
        <v>0</v>
      </c>
      <c r="V1401" s="1" t="str">
        <f>IF(Table13[[#This Row],[Days to Ship]]&lt;=1, "Fast", IF(Table13[[#This Row],[Days to Ship]]&lt;=3, "Meduim", "High"))</f>
        <v>Fast</v>
      </c>
      <c r="W1401" s="1">
        <v>94521</v>
      </c>
      <c r="X1401" s="1" t="s">
        <v>32</v>
      </c>
      <c r="Y1401" s="1" t="s">
        <v>373</v>
      </c>
      <c r="Z1401" s="1" t="s">
        <v>37</v>
      </c>
      <c r="AA1401" s="1" t="s">
        <v>1097</v>
      </c>
      <c r="AB1401" s="1" t="s">
        <v>73</v>
      </c>
      <c r="AC1401" s="1" t="s">
        <v>2234</v>
      </c>
      <c r="AD1401" s="1" t="s">
        <v>42</v>
      </c>
      <c r="AE1401" s="1" t="s">
        <v>53</v>
      </c>
      <c r="AF1401" s="1"/>
      <c r="AK1401" s="1"/>
    </row>
    <row r="1402" spans="1:37" x14ac:dyDescent="0.35">
      <c r="A1402" s="1">
        <v>2490</v>
      </c>
      <c r="B1402" s="1" t="str">
        <f>VLOOKUP(Table13[[#This Row],[Customer ID]],'Customer Lookup'!A:B,2,)</f>
        <v>Pauline Finch</v>
      </c>
      <c r="C1402" s="1">
        <v>86884</v>
      </c>
      <c r="D1402" s="1" t="str">
        <f>_xlfn.XLOOKUP(Table13[[#This Row],[Product Sub-Category]],'Product Lookup'!A:A,'Product Lookup'!B:B)</f>
        <v>Tables</v>
      </c>
      <c r="E1402" s="1">
        <v>2</v>
      </c>
      <c r="F1402" s="4">
        <v>348.21</v>
      </c>
      <c r="G1402" s="4">
        <f>Table13[[#This Row],[Unit Price]]*Table13[[#This Row],[Quantity ordered]]</f>
        <v>696.42</v>
      </c>
      <c r="H1402" s="1">
        <v>0.1</v>
      </c>
      <c r="I1402" s="5">
        <v>0.1</v>
      </c>
      <c r="J14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2" s="6">
        <f>Table13[[#This Row],[Total Price(Before Discount)]]*Table13[[#This Row],[Discount]]</f>
        <v>69.641999999999996</v>
      </c>
      <c r="L1402" s="6">
        <f>Table13[[#This Row],[Total Price(Before Discount)]]-Table13[[#This Row],[Discount Amount]]</f>
        <v>626.77800000000002</v>
      </c>
      <c r="M1402" s="6" t="str">
        <f>IF(Table13[[#This Row],[Total Price(After Discount)]]&gt;=5000, "High Order", "Low order")</f>
        <v>Low order</v>
      </c>
      <c r="N1402" s="2">
        <v>42049</v>
      </c>
      <c r="O1402" s="2" t="str">
        <f>TEXT(Table13[[#This Row],[Order Date]],"dddd")</f>
        <v>Saturday</v>
      </c>
      <c r="P1402" s="2" t="str">
        <f>TEXT(Table13[[#This Row],[Order Date]],"mmmm")</f>
        <v>February</v>
      </c>
      <c r="Q1402" s="2" t="str">
        <f>TEXT(Table13[[#This Row],[Order Date]],"yyyy")</f>
        <v>2015</v>
      </c>
      <c r="R1402" s="2" t="str">
        <f>TEXT(Table13[[#This Row],[Order Date]], "mmmm yyyy")</f>
        <v>February 2015</v>
      </c>
      <c r="S1402" s="2">
        <v>42051</v>
      </c>
      <c r="T1402" s="1" t="s">
        <v>41</v>
      </c>
      <c r="U1402" s="1">
        <f>Table13[[#This Row],[Ship Date]]-Table13[[#This Row],[Order Date]]</f>
        <v>2</v>
      </c>
      <c r="V1402" s="1" t="str">
        <f>IF(Table13[[#This Row],[Days to Ship]]&lt;=1, "Fast", IF(Table13[[#This Row],[Days to Ship]]&lt;=3, "Meduim", "High"))</f>
        <v>Meduim</v>
      </c>
      <c r="W1402" s="1">
        <v>92627</v>
      </c>
      <c r="X1402" s="1" t="s">
        <v>22</v>
      </c>
      <c r="Y1402" s="1" t="s">
        <v>872</v>
      </c>
      <c r="Z1402" s="1" t="s">
        <v>37</v>
      </c>
      <c r="AA1402" s="1" t="s">
        <v>1097</v>
      </c>
      <c r="AB1402" s="1" t="s">
        <v>34</v>
      </c>
      <c r="AC1402" s="1" t="s">
        <v>123</v>
      </c>
      <c r="AD1402" s="1" t="s">
        <v>42</v>
      </c>
      <c r="AE1402" s="1" t="s">
        <v>108</v>
      </c>
      <c r="AF1402" s="1"/>
      <c r="AK1402" s="1"/>
    </row>
    <row r="1403" spans="1:37" x14ac:dyDescent="0.35">
      <c r="A1403" s="1">
        <v>2490</v>
      </c>
      <c r="B1403" s="1" t="str">
        <f>VLOOKUP(Table13[[#This Row],[Customer ID]],'Customer Lookup'!A:B,2,)</f>
        <v>Pauline Finch</v>
      </c>
      <c r="C1403" s="1">
        <v>86886</v>
      </c>
      <c r="D1403" s="1" t="str">
        <f>_xlfn.XLOOKUP(Table13[[#This Row],[Product Sub-Category]],'Product Lookup'!A:A,'Product Lookup'!B:B)</f>
        <v>Computer Peripherals</v>
      </c>
      <c r="E1403" s="1">
        <v>11</v>
      </c>
      <c r="F1403" s="4">
        <v>10.01</v>
      </c>
      <c r="G1403" s="4">
        <f>Table13[[#This Row],[Unit Price]]*Table13[[#This Row],[Quantity ordered]]</f>
        <v>110.11</v>
      </c>
      <c r="H1403" s="1">
        <v>0.05</v>
      </c>
      <c r="I1403" s="5">
        <v>0.05</v>
      </c>
      <c r="J14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3" s="6">
        <f>Table13[[#This Row],[Total Price(Before Discount)]]*Table13[[#This Row],[Discount]]</f>
        <v>5.5055000000000005</v>
      </c>
      <c r="L1403" s="6">
        <f>Table13[[#This Row],[Total Price(Before Discount)]]-Table13[[#This Row],[Discount Amount]]</f>
        <v>104.6045</v>
      </c>
      <c r="M1403" s="6" t="str">
        <f>IF(Table13[[#This Row],[Total Price(After Discount)]]&gt;=5000, "High Order", "Low order")</f>
        <v>Low order</v>
      </c>
      <c r="N1403" s="2">
        <v>42016</v>
      </c>
      <c r="O1403" s="2" t="str">
        <f>TEXT(Table13[[#This Row],[Order Date]],"dddd")</f>
        <v>Monday</v>
      </c>
      <c r="P1403" s="2" t="str">
        <f>TEXT(Table13[[#This Row],[Order Date]],"mmmm")</f>
        <v>January</v>
      </c>
      <c r="Q1403" s="2" t="str">
        <f>TEXT(Table13[[#This Row],[Order Date]],"yyyy")</f>
        <v>2015</v>
      </c>
      <c r="R1403" s="2" t="str">
        <f>TEXT(Table13[[#This Row],[Order Date]], "mmmm yyyy")</f>
        <v>January 2015</v>
      </c>
      <c r="S1403" s="2">
        <v>42018</v>
      </c>
      <c r="T1403" s="1" t="s">
        <v>31</v>
      </c>
      <c r="U1403" s="1">
        <f>Table13[[#This Row],[Ship Date]]-Table13[[#This Row],[Order Date]]</f>
        <v>2</v>
      </c>
      <c r="V1403" s="1" t="str">
        <f>IF(Table13[[#This Row],[Days to Ship]]&lt;=1, "Fast", IF(Table13[[#This Row],[Days to Ship]]&lt;=3, "Meduim", "High"))</f>
        <v>Meduim</v>
      </c>
      <c r="W1403" s="1">
        <v>92627</v>
      </c>
      <c r="X1403" s="1" t="s">
        <v>22</v>
      </c>
      <c r="Y1403" s="1" t="s">
        <v>872</v>
      </c>
      <c r="Z1403" s="1" t="s">
        <v>37</v>
      </c>
      <c r="AA1403" s="1" t="s">
        <v>1097</v>
      </c>
      <c r="AB1403" s="1" t="s">
        <v>73</v>
      </c>
      <c r="AC1403" s="1" t="s">
        <v>144</v>
      </c>
      <c r="AD1403" s="1" t="s">
        <v>42</v>
      </c>
      <c r="AE1403" s="1" t="s">
        <v>44</v>
      </c>
      <c r="AF1403" s="1"/>
      <c r="AK1403" s="1"/>
    </row>
    <row r="1404" spans="1:37" x14ac:dyDescent="0.35">
      <c r="A1404" s="1">
        <v>2491</v>
      </c>
      <c r="B1404" s="1" t="str">
        <f>VLOOKUP(Table13[[#This Row],[Customer ID]],'Customer Lookup'!A:B,2,)</f>
        <v>Sean N Boyer</v>
      </c>
      <c r="C1404" s="1">
        <v>48836</v>
      </c>
      <c r="D1404" s="1" t="str">
        <f>_xlfn.XLOOKUP(Table13[[#This Row],[Product Sub-Category]],'Product Lookup'!A:A,'Product Lookup'!B:B)</f>
        <v>Tables</v>
      </c>
      <c r="E1404" s="1">
        <v>8</v>
      </c>
      <c r="F1404" s="4">
        <v>348.21</v>
      </c>
      <c r="G1404" s="4">
        <f>Table13[[#This Row],[Unit Price]]*Table13[[#This Row],[Quantity ordered]]</f>
        <v>2785.68</v>
      </c>
      <c r="H1404" s="1">
        <v>0.1</v>
      </c>
      <c r="I1404" s="5">
        <v>0.1</v>
      </c>
      <c r="J14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4" s="6">
        <f>Table13[[#This Row],[Total Price(Before Discount)]]*Table13[[#This Row],[Discount]]</f>
        <v>278.56799999999998</v>
      </c>
      <c r="L1404" s="6">
        <f>Table13[[#This Row],[Total Price(Before Discount)]]-Table13[[#This Row],[Discount Amount]]</f>
        <v>2507.1120000000001</v>
      </c>
      <c r="M1404" s="6" t="str">
        <f>IF(Table13[[#This Row],[Total Price(After Discount)]]&gt;=5000, "High Order", "Low order")</f>
        <v>Low order</v>
      </c>
      <c r="N1404" s="2">
        <v>42049</v>
      </c>
      <c r="O1404" s="2" t="str">
        <f>TEXT(Table13[[#This Row],[Order Date]],"dddd")</f>
        <v>Saturday</v>
      </c>
      <c r="P1404" s="2" t="str">
        <f>TEXT(Table13[[#This Row],[Order Date]],"mmmm")</f>
        <v>February</v>
      </c>
      <c r="Q1404" s="2" t="str">
        <f>TEXT(Table13[[#This Row],[Order Date]],"yyyy")</f>
        <v>2015</v>
      </c>
      <c r="R1404" s="2" t="str">
        <f>TEXT(Table13[[#This Row],[Order Date]], "mmmm yyyy")</f>
        <v>February 2015</v>
      </c>
      <c r="S1404" s="2">
        <v>42051</v>
      </c>
      <c r="T1404" s="1" t="s">
        <v>41</v>
      </c>
      <c r="U1404" s="1">
        <f>Table13[[#This Row],[Ship Date]]-Table13[[#This Row],[Order Date]]</f>
        <v>2</v>
      </c>
      <c r="V1404" s="1" t="str">
        <f>IF(Table13[[#This Row],[Days to Ship]]&lt;=1, "Fast", IF(Table13[[#This Row],[Days to Ship]]&lt;=3, "Meduim", "High"))</f>
        <v>Meduim</v>
      </c>
      <c r="W1404" s="1">
        <v>90045</v>
      </c>
      <c r="X1404" s="1" t="s">
        <v>22</v>
      </c>
      <c r="Y1404" s="1" t="s">
        <v>361</v>
      </c>
      <c r="Z1404" s="1" t="s">
        <v>37</v>
      </c>
      <c r="AA1404" s="1" t="s">
        <v>1097</v>
      </c>
      <c r="AB1404" s="1" t="s">
        <v>34</v>
      </c>
      <c r="AC1404" s="1" t="s">
        <v>123</v>
      </c>
      <c r="AD1404" s="1" t="s">
        <v>42</v>
      </c>
      <c r="AE1404" s="1" t="s">
        <v>108</v>
      </c>
      <c r="AF1404" s="1"/>
      <c r="AK1404" s="1"/>
    </row>
    <row r="1405" spans="1:37" x14ac:dyDescent="0.35">
      <c r="A1405" s="1">
        <v>2491</v>
      </c>
      <c r="B1405" s="1" t="str">
        <f>VLOOKUP(Table13[[#This Row],[Customer ID]],'Customer Lookup'!A:B,2,)</f>
        <v>Sean N Boyer</v>
      </c>
      <c r="C1405" s="1">
        <v>11712</v>
      </c>
      <c r="D1405" s="1" t="str">
        <f>_xlfn.XLOOKUP(Table13[[#This Row],[Product Sub-Category]],'Product Lookup'!A:A,'Product Lookup'!B:B)</f>
        <v>Pens</v>
      </c>
      <c r="E1405" s="1">
        <v>9</v>
      </c>
      <c r="F1405" s="4">
        <v>4.28</v>
      </c>
      <c r="G1405" s="4">
        <f>Table13[[#This Row],[Unit Price]]*Table13[[#This Row],[Quantity ordered]]</f>
        <v>38.520000000000003</v>
      </c>
      <c r="H1405" s="1">
        <v>0.05</v>
      </c>
      <c r="I1405" s="5">
        <v>0.05</v>
      </c>
      <c r="J14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5" s="6">
        <f>Table13[[#This Row],[Total Price(Before Discount)]]*Table13[[#This Row],[Discount]]</f>
        <v>1.9260000000000002</v>
      </c>
      <c r="L1405" s="6">
        <f>Table13[[#This Row],[Total Price(Before Discount)]]-Table13[[#This Row],[Discount Amount]]</f>
        <v>36.594000000000001</v>
      </c>
      <c r="M1405" s="6" t="str">
        <f>IF(Table13[[#This Row],[Total Price(After Discount)]]&gt;=5000, "High Order", "Low order")</f>
        <v>Low order</v>
      </c>
      <c r="N1405" s="2">
        <v>42120</v>
      </c>
      <c r="O1405" s="2" t="str">
        <f>TEXT(Table13[[#This Row],[Order Date]],"dddd")</f>
        <v>Sunday</v>
      </c>
      <c r="P1405" s="2" t="str">
        <f>TEXT(Table13[[#This Row],[Order Date]],"mmmm")</f>
        <v>April</v>
      </c>
      <c r="Q1405" s="2" t="str">
        <f>TEXT(Table13[[#This Row],[Order Date]],"yyyy")</f>
        <v>2015</v>
      </c>
      <c r="R1405" s="2" t="str">
        <f>TEXT(Table13[[#This Row],[Order Date]], "mmmm yyyy")</f>
        <v>April 2015</v>
      </c>
      <c r="S1405" s="2">
        <v>42122</v>
      </c>
      <c r="T1405" s="1" t="s">
        <v>98</v>
      </c>
      <c r="U1405" s="1">
        <f>Table13[[#This Row],[Ship Date]]-Table13[[#This Row],[Order Date]]</f>
        <v>2</v>
      </c>
      <c r="V1405" s="1" t="str">
        <f>IF(Table13[[#This Row],[Days to Ship]]&lt;=1, "Fast", IF(Table13[[#This Row],[Days to Ship]]&lt;=3, "Meduim", "High"))</f>
        <v>Meduim</v>
      </c>
      <c r="W1405" s="1">
        <v>90045</v>
      </c>
      <c r="X1405" s="1" t="s">
        <v>32</v>
      </c>
      <c r="Y1405" s="1" t="s">
        <v>361</v>
      </c>
      <c r="Z1405" s="1" t="s">
        <v>37</v>
      </c>
      <c r="AA1405" s="1" t="s">
        <v>1097</v>
      </c>
      <c r="AB1405" s="1" t="s">
        <v>58</v>
      </c>
      <c r="AC1405" s="1" t="s">
        <v>25</v>
      </c>
      <c r="AD1405" s="1" t="s">
        <v>104</v>
      </c>
      <c r="AE1405" s="1" t="s">
        <v>26</v>
      </c>
      <c r="AF1405" s="1"/>
      <c r="AK1405" s="1"/>
    </row>
    <row r="1406" spans="1:37" x14ac:dyDescent="0.35">
      <c r="A1406" s="1">
        <v>2491</v>
      </c>
      <c r="B1406" s="1" t="str">
        <f>VLOOKUP(Table13[[#This Row],[Customer ID]],'Customer Lookup'!A:B,2,)</f>
        <v>Sean N Boyer</v>
      </c>
      <c r="C1406" s="1">
        <v>23042</v>
      </c>
      <c r="D1406" s="1" t="str">
        <f>_xlfn.XLOOKUP(Table13[[#This Row],[Product Sub-Category]],'Product Lookup'!A:A,'Product Lookup'!B:B)</f>
        <v>Storage</v>
      </c>
      <c r="E1406" s="1">
        <v>20</v>
      </c>
      <c r="F1406" s="4">
        <v>419.19</v>
      </c>
      <c r="G1406" s="4">
        <f>Table13[[#This Row],[Unit Price]]*Table13[[#This Row],[Quantity ordered]]</f>
        <v>8383.7999999999993</v>
      </c>
      <c r="H1406" s="1">
        <v>0.1</v>
      </c>
      <c r="I1406" s="5">
        <v>0.1</v>
      </c>
      <c r="J14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6" s="6">
        <f>Table13[[#This Row],[Total Price(Before Discount)]]*Table13[[#This Row],[Discount]]</f>
        <v>838.38</v>
      </c>
      <c r="L1406" s="6">
        <f>Table13[[#This Row],[Total Price(Before Discount)]]-Table13[[#This Row],[Discount Amount]]</f>
        <v>7545.4199999999992</v>
      </c>
      <c r="M1406" s="6" t="str">
        <f>IF(Table13[[#This Row],[Total Price(After Discount)]]&gt;=5000, "High Order", "Low order")</f>
        <v>High Order</v>
      </c>
      <c r="N1406" s="2">
        <v>42120</v>
      </c>
      <c r="O1406" s="2" t="str">
        <f>TEXT(Table13[[#This Row],[Order Date]],"dddd")</f>
        <v>Sunday</v>
      </c>
      <c r="P1406" s="2" t="str">
        <f>TEXT(Table13[[#This Row],[Order Date]],"mmmm")</f>
        <v>April</v>
      </c>
      <c r="Q1406" s="2" t="str">
        <f>TEXT(Table13[[#This Row],[Order Date]],"yyyy")</f>
        <v>2015</v>
      </c>
      <c r="R1406" s="2" t="str">
        <f>TEXT(Table13[[#This Row],[Order Date]], "mmmm yyyy")</f>
        <v>April 2015</v>
      </c>
      <c r="S1406" s="2">
        <v>42121</v>
      </c>
      <c r="T1406" s="1" t="s">
        <v>50</v>
      </c>
      <c r="U1406" s="1">
        <f>Table13[[#This Row],[Ship Date]]-Table13[[#This Row],[Order Date]]</f>
        <v>1</v>
      </c>
      <c r="V1406" s="1" t="str">
        <f>IF(Table13[[#This Row],[Days to Ship]]&lt;=1, "Fast", IF(Table13[[#This Row],[Days to Ship]]&lt;=3, "Meduim", "High"))</f>
        <v>Fast</v>
      </c>
      <c r="W1406" s="1">
        <v>90045</v>
      </c>
      <c r="X1406" s="1" t="s">
        <v>32</v>
      </c>
      <c r="Y1406" s="1" t="s">
        <v>361</v>
      </c>
      <c r="Z1406" s="1" t="s">
        <v>37</v>
      </c>
      <c r="AA1406" s="1" t="s">
        <v>1097</v>
      </c>
      <c r="AB1406" s="1" t="s">
        <v>58</v>
      </c>
      <c r="AC1406" s="1" t="s">
        <v>119</v>
      </c>
      <c r="AD1406" s="1" t="s">
        <v>42</v>
      </c>
      <c r="AE1406" s="1" t="s">
        <v>53</v>
      </c>
      <c r="AF1406" s="1"/>
      <c r="AK1406" s="1"/>
    </row>
    <row r="1407" spans="1:37" x14ac:dyDescent="0.35">
      <c r="A1407" s="1">
        <v>2491</v>
      </c>
      <c r="B1407" s="1" t="str">
        <f>VLOOKUP(Table13[[#This Row],[Customer ID]],'Customer Lookup'!A:B,2,)</f>
        <v>Sean N Boyer</v>
      </c>
      <c r="C1407" s="1">
        <v>23877</v>
      </c>
      <c r="D1407" s="1" t="str">
        <f>_xlfn.XLOOKUP(Table13[[#This Row],[Product Sub-Category]],'Product Lookup'!A:A,'Product Lookup'!B:B)</f>
        <v>Telephones</v>
      </c>
      <c r="E1407" s="1">
        <v>37</v>
      </c>
      <c r="F1407" s="4">
        <v>65.989999999999995</v>
      </c>
      <c r="G1407" s="4">
        <f>Table13[[#This Row],[Unit Price]]*Table13[[#This Row],[Quantity ordered]]</f>
        <v>2441.6299999999997</v>
      </c>
      <c r="H1407" s="1">
        <v>0.05</v>
      </c>
      <c r="I1407" s="5">
        <v>0.05</v>
      </c>
      <c r="J14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7" s="6">
        <f>Table13[[#This Row],[Total Price(Before Discount)]]*Table13[[#This Row],[Discount]]</f>
        <v>122.08149999999999</v>
      </c>
      <c r="L1407" s="6">
        <f>Table13[[#This Row],[Total Price(Before Discount)]]-Table13[[#This Row],[Discount Amount]]</f>
        <v>2319.5484999999999</v>
      </c>
      <c r="M1407" s="6" t="str">
        <f>IF(Table13[[#This Row],[Total Price(After Discount)]]&gt;=5000, "High Order", "Low order")</f>
        <v>Low order</v>
      </c>
      <c r="N1407" s="2">
        <v>42016</v>
      </c>
      <c r="O1407" s="2" t="str">
        <f>TEXT(Table13[[#This Row],[Order Date]],"dddd")</f>
        <v>Monday</v>
      </c>
      <c r="P1407" s="2" t="str">
        <f>TEXT(Table13[[#This Row],[Order Date]],"mmmm")</f>
        <v>January</v>
      </c>
      <c r="Q1407" s="2" t="str">
        <f>TEXT(Table13[[#This Row],[Order Date]],"yyyy")</f>
        <v>2015</v>
      </c>
      <c r="R1407" s="2" t="str">
        <f>TEXT(Table13[[#This Row],[Order Date]], "mmmm yyyy")</f>
        <v>January 2015</v>
      </c>
      <c r="S1407" s="2">
        <v>42016</v>
      </c>
      <c r="T1407" s="1" t="s">
        <v>31</v>
      </c>
      <c r="U1407" s="1">
        <f>Table13[[#This Row],[Ship Date]]-Table13[[#This Row],[Order Date]]</f>
        <v>0</v>
      </c>
      <c r="V1407" s="1" t="str">
        <f>IF(Table13[[#This Row],[Days to Ship]]&lt;=1, "Fast", IF(Table13[[#This Row],[Days to Ship]]&lt;=3, "Meduim", "High"))</f>
        <v>Fast</v>
      </c>
      <c r="W1407" s="1">
        <v>90045</v>
      </c>
      <c r="X1407" s="1" t="s">
        <v>32</v>
      </c>
      <c r="Y1407" s="1" t="s">
        <v>361</v>
      </c>
      <c r="Z1407" s="1" t="s">
        <v>37</v>
      </c>
      <c r="AA1407" s="1" t="s">
        <v>1097</v>
      </c>
      <c r="AB1407" s="1" t="s">
        <v>73</v>
      </c>
      <c r="AC1407" s="1" t="s">
        <v>2234</v>
      </c>
      <c r="AD1407" s="1" t="s">
        <v>42</v>
      </c>
      <c r="AE1407" s="1" t="s">
        <v>53</v>
      </c>
      <c r="AF1407" s="1"/>
      <c r="AK1407" s="1"/>
    </row>
    <row r="1408" spans="1:37" x14ac:dyDescent="0.35">
      <c r="A1408" s="1">
        <v>2491</v>
      </c>
      <c r="B1408" s="1" t="str">
        <f>VLOOKUP(Table13[[#This Row],[Customer ID]],'Customer Lookup'!A:B,2,)</f>
        <v>Sean N Boyer</v>
      </c>
      <c r="C1408" s="1">
        <v>23877</v>
      </c>
      <c r="D1408" s="1" t="str">
        <f>_xlfn.XLOOKUP(Table13[[#This Row],[Product Sub-Category]],'Product Lookup'!A:A,'Product Lookup'!B:B)</f>
        <v>Computer Peripherals</v>
      </c>
      <c r="E1408" s="1">
        <v>42</v>
      </c>
      <c r="F1408" s="4">
        <v>10.01</v>
      </c>
      <c r="G1408" s="4">
        <f>Table13[[#This Row],[Unit Price]]*Table13[[#This Row],[Quantity ordered]]</f>
        <v>420.42</v>
      </c>
      <c r="H1408" s="1">
        <v>0.05</v>
      </c>
      <c r="I1408" s="5">
        <v>0.05</v>
      </c>
      <c r="J14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8" s="6">
        <f>Table13[[#This Row],[Total Price(Before Discount)]]*Table13[[#This Row],[Discount]]</f>
        <v>21.021000000000001</v>
      </c>
      <c r="L1408" s="6">
        <f>Table13[[#This Row],[Total Price(Before Discount)]]-Table13[[#This Row],[Discount Amount]]</f>
        <v>399.399</v>
      </c>
      <c r="M1408" s="6" t="str">
        <f>IF(Table13[[#This Row],[Total Price(After Discount)]]&gt;=5000, "High Order", "Low order")</f>
        <v>Low order</v>
      </c>
      <c r="N1408" s="2">
        <v>42016</v>
      </c>
      <c r="O1408" s="2" t="str">
        <f>TEXT(Table13[[#This Row],[Order Date]],"dddd")</f>
        <v>Monday</v>
      </c>
      <c r="P1408" s="2" t="str">
        <f>TEXT(Table13[[#This Row],[Order Date]],"mmmm")</f>
        <v>January</v>
      </c>
      <c r="Q1408" s="2" t="str">
        <f>TEXT(Table13[[#This Row],[Order Date]],"yyyy")</f>
        <v>2015</v>
      </c>
      <c r="R1408" s="2" t="str">
        <f>TEXT(Table13[[#This Row],[Order Date]], "mmmm yyyy")</f>
        <v>January 2015</v>
      </c>
      <c r="S1408" s="2">
        <v>42018</v>
      </c>
      <c r="T1408" s="1" t="s">
        <v>31</v>
      </c>
      <c r="U1408" s="1">
        <f>Table13[[#This Row],[Ship Date]]-Table13[[#This Row],[Order Date]]</f>
        <v>2</v>
      </c>
      <c r="V1408" s="1" t="str">
        <f>IF(Table13[[#This Row],[Days to Ship]]&lt;=1, "Fast", IF(Table13[[#This Row],[Days to Ship]]&lt;=3, "Meduim", "High"))</f>
        <v>Meduim</v>
      </c>
      <c r="W1408" s="1">
        <v>90045</v>
      </c>
      <c r="X1408" s="1" t="s">
        <v>22</v>
      </c>
      <c r="Y1408" s="1" t="s">
        <v>361</v>
      </c>
      <c r="Z1408" s="1" t="s">
        <v>37</v>
      </c>
      <c r="AA1408" s="1" t="s">
        <v>1097</v>
      </c>
      <c r="AB1408" s="1" t="s">
        <v>73</v>
      </c>
      <c r="AC1408" s="1" t="s">
        <v>144</v>
      </c>
      <c r="AD1408" s="1" t="s">
        <v>42</v>
      </c>
      <c r="AE1408" s="1" t="s">
        <v>44</v>
      </c>
      <c r="AF1408" s="1"/>
      <c r="AK1408" s="1"/>
    </row>
    <row r="1409" spans="1:37" x14ac:dyDescent="0.35">
      <c r="A1409" s="1">
        <v>2491</v>
      </c>
      <c r="B1409" s="1" t="str">
        <f>VLOOKUP(Table13[[#This Row],[Customer ID]],'Customer Lookup'!A:B,2,)</f>
        <v>Sean N Boyer</v>
      </c>
      <c r="C1409" s="1">
        <v>14785</v>
      </c>
      <c r="D1409" s="1" t="str">
        <f>_xlfn.XLOOKUP(Table13[[#This Row],[Product Sub-Category]],'Product Lookup'!A:A,'Product Lookup'!B:B)</f>
        <v>Labels</v>
      </c>
      <c r="E1409" s="1">
        <v>36</v>
      </c>
      <c r="F1409" s="4">
        <v>4.91</v>
      </c>
      <c r="G1409" s="4">
        <f>Table13[[#This Row],[Unit Price]]*Table13[[#This Row],[Quantity ordered]]</f>
        <v>176.76</v>
      </c>
      <c r="H1409" s="1">
        <v>0.05</v>
      </c>
      <c r="I1409" s="5">
        <v>0.05</v>
      </c>
      <c r="J14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9" s="6">
        <f>Table13[[#This Row],[Total Price(Before Discount)]]*Table13[[#This Row],[Discount]]</f>
        <v>8.8379999999999992</v>
      </c>
      <c r="L1409" s="6">
        <f>Table13[[#This Row],[Total Price(Before Discount)]]-Table13[[#This Row],[Discount Amount]]</f>
        <v>167.922</v>
      </c>
      <c r="M1409" s="6" t="str">
        <f>IF(Table13[[#This Row],[Total Price(After Discount)]]&gt;=5000, "High Order", "Low order")</f>
        <v>Low order</v>
      </c>
      <c r="N1409" s="2">
        <v>42103</v>
      </c>
      <c r="O1409" s="2" t="str">
        <f>TEXT(Table13[[#This Row],[Order Date]],"dddd")</f>
        <v>Thursday</v>
      </c>
      <c r="P1409" s="2" t="str">
        <f>TEXT(Table13[[#This Row],[Order Date]],"mmmm")</f>
        <v>April</v>
      </c>
      <c r="Q1409" s="2" t="str">
        <f>TEXT(Table13[[#This Row],[Order Date]],"yyyy")</f>
        <v>2015</v>
      </c>
      <c r="R1409" s="2" t="str">
        <f>TEXT(Table13[[#This Row],[Order Date]], "mmmm yyyy")</f>
        <v>April 2015</v>
      </c>
      <c r="S1409" s="2">
        <v>42103</v>
      </c>
      <c r="T1409" s="1" t="s">
        <v>21</v>
      </c>
      <c r="U1409" s="1">
        <f>Table13[[#This Row],[Ship Date]]-Table13[[#This Row],[Order Date]]</f>
        <v>0</v>
      </c>
      <c r="V1409" s="1" t="str">
        <f>IF(Table13[[#This Row],[Days to Ship]]&lt;=1, "Fast", IF(Table13[[#This Row],[Days to Ship]]&lt;=3, "Meduim", "High"))</f>
        <v>Fast</v>
      </c>
      <c r="W1409" s="1">
        <v>90045</v>
      </c>
      <c r="X1409" s="1" t="s">
        <v>32</v>
      </c>
      <c r="Y1409" s="1" t="s">
        <v>361</v>
      </c>
      <c r="Z1409" s="1" t="s">
        <v>37</v>
      </c>
      <c r="AA1409" s="1" t="s">
        <v>1097</v>
      </c>
      <c r="AB1409" s="1" t="s">
        <v>58</v>
      </c>
      <c r="AC1409" s="1" t="s">
        <v>116</v>
      </c>
      <c r="AD1409" s="1" t="s">
        <v>104</v>
      </c>
      <c r="AE1409" s="1" t="s">
        <v>53</v>
      </c>
      <c r="AF1409" s="1"/>
      <c r="AK1409" s="1"/>
    </row>
    <row r="1410" spans="1:37" x14ac:dyDescent="0.35">
      <c r="A1410" s="1">
        <v>2491</v>
      </c>
      <c r="B1410" s="1" t="str">
        <f>VLOOKUP(Table13[[#This Row],[Customer ID]],'Customer Lookup'!A:B,2,)</f>
        <v>Sean N Boyer</v>
      </c>
      <c r="C1410" s="1">
        <v>14785</v>
      </c>
      <c r="D1410" s="1" t="str">
        <f>_xlfn.XLOOKUP(Table13[[#This Row],[Product Sub-Category]],'Product Lookup'!A:A,'Product Lookup'!B:B)</f>
        <v>Pens</v>
      </c>
      <c r="E1410" s="1">
        <v>45</v>
      </c>
      <c r="F1410" s="4">
        <v>28.15</v>
      </c>
      <c r="G1410" s="4">
        <f>Table13[[#This Row],[Unit Price]]*Table13[[#This Row],[Quantity ordered]]</f>
        <v>1266.75</v>
      </c>
      <c r="H1410" s="1">
        <v>0.05</v>
      </c>
      <c r="I1410" s="5">
        <v>0.05</v>
      </c>
      <c r="J14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0" s="6">
        <f>Table13[[#This Row],[Total Price(Before Discount)]]*Table13[[#This Row],[Discount]]</f>
        <v>63.337500000000006</v>
      </c>
      <c r="L1410" s="6">
        <f>Table13[[#This Row],[Total Price(Before Discount)]]-Table13[[#This Row],[Discount Amount]]</f>
        <v>1203.4124999999999</v>
      </c>
      <c r="M1410" s="6" t="str">
        <f>IF(Table13[[#This Row],[Total Price(After Discount)]]&gt;=5000, "High Order", "Low order")</f>
        <v>Low order</v>
      </c>
      <c r="N1410" s="2">
        <v>42103</v>
      </c>
      <c r="O1410" s="2" t="str">
        <f>TEXT(Table13[[#This Row],[Order Date]],"dddd")</f>
        <v>Thursday</v>
      </c>
      <c r="P1410" s="2" t="str">
        <f>TEXT(Table13[[#This Row],[Order Date]],"mmmm")</f>
        <v>April</v>
      </c>
      <c r="Q1410" s="2" t="str">
        <f>TEXT(Table13[[#This Row],[Order Date]],"yyyy")</f>
        <v>2015</v>
      </c>
      <c r="R1410" s="2" t="str">
        <f>TEXT(Table13[[#This Row],[Order Date]], "mmmm yyyy")</f>
        <v>April 2015</v>
      </c>
      <c r="S1410" s="2">
        <v>42104</v>
      </c>
      <c r="T1410" s="1" t="s">
        <v>21</v>
      </c>
      <c r="U1410" s="1">
        <f>Table13[[#This Row],[Ship Date]]-Table13[[#This Row],[Order Date]]</f>
        <v>1</v>
      </c>
      <c r="V1410" s="1" t="str">
        <f>IF(Table13[[#This Row],[Days to Ship]]&lt;=1, "Fast", IF(Table13[[#This Row],[Days to Ship]]&lt;=3, "Meduim", "High"))</f>
        <v>Fast</v>
      </c>
      <c r="W1410" s="1">
        <v>90045</v>
      </c>
      <c r="X1410" s="1" t="s">
        <v>32</v>
      </c>
      <c r="Y1410" s="1" t="s">
        <v>361</v>
      </c>
      <c r="Z1410" s="1" t="s">
        <v>37</v>
      </c>
      <c r="AA1410" s="1" t="s">
        <v>1097</v>
      </c>
      <c r="AB1410" s="1" t="s">
        <v>58</v>
      </c>
      <c r="AC1410" s="1" t="s">
        <v>25</v>
      </c>
      <c r="AD1410" s="1" t="s">
        <v>104</v>
      </c>
      <c r="AE1410" s="1" t="s">
        <v>44</v>
      </c>
      <c r="AF1410" s="1"/>
      <c r="AK1410" s="1"/>
    </row>
    <row r="1411" spans="1:37" x14ac:dyDescent="0.35">
      <c r="A1411" s="1">
        <v>2495</v>
      </c>
      <c r="B1411" s="1" t="str">
        <f>VLOOKUP(Table13[[#This Row],[Customer ID]],'Customer Lookup'!A:B,2,)</f>
        <v>Maria Block</v>
      </c>
      <c r="C1411" s="1">
        <v>86885</v>
      </c>
      <c r="D1411" s="1" t="str">
        <f>_xlfn.XLOOKUP(Table13[[#This Row],[Product Sub-Category]],'Product Lookup'!A:A,'Product Lookup'!B:B)</f>
        <v>Pens</v>
      </c>
      <c r="E1411" s="1">
        <v>2</v>
      </c>
      <c r="F1411" s="4">
        <v>4.28</v>
      </c>
      <c r="G1411" s="4">
        <f>Table13[[#This Row],[Unit Price]]*Table13[[#This Row],[Quantity ordered]]</f>
        <v>8.56</v>
      </c>
      <c r="H1411" s="1">
        <v>0.05</v>
      </c>
      <c r="I1411" s="5">
        <v>0.05</v>
      </c>
      <c r="J14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1" s="6">
        <f>Table13[[#This Row],[Total Price(Before Discount)]]*Table13[[#This Row],[Discount]]</f>
        <v>0.42800000000000005</v>
      </c>
      <c r="L1411" s="6">
        <f>Table13[[#This Row],[Total Price(Before Discount)]]-Table13[[#This Row],[Discount Amount]]</f>
        <v>8.1319999999999997</v>
      </c>
      <c r="M1411" s="6" t="str">
        <f>IF(Table13[[#This Row],[Total Price(After Discount)]]&gt;=5000, "High Order", "Low order")</f>
        <v>Low order</v>
      </c>
      <c r="N1411" s="2">
        <v>42120</v>
      </c>
      <c r="O1411" s="2" t="str">
        <f>TEXT(Table13[[#This Row],[Order Date]],"dddd")</f>
        <v>Sunday</v>
      </c>
      <c r="P1411" s="2" t="str">
        <f>TEXT(Table13[[#This Row],[Order Date]],"mmmm")</f>
        <v>April</v>
      </c>
      <c r="Q1411" s="2" t="str">
        <f>TEXT(Table13[[#This Row],[Order Date]],"yyyy")</f>
        <v>2015</v>
      </c>
      <c r="R1411" s="2" t="str">
        <f>TEXT(Table13[[#This Row],[Order Date]], "mmmm yyyy")</f>
        <v>April 2015</v>
      </c>
      <c r="S1411" s="2">
        <v>42122</v>
      </c>
      <c r="T1411" s="1" t="s">
        <v>98</v>
      </c>
      <c r="U1411" s="1">
        <f>Table13[[#This Row],[Ship Date]]-Table13[[#This Row],[Order Date]]</f>
        <v>2</v>
      </c>
      <c r="V1411" s="1" t="str">
        <f>IF(Table13[[#This Row],[Days to Ship]]&lt;=1, "Fast", IF(Table13[[#This Row],[Days to Ship]]&lt;=3, "Meduim", "High"))</f>
        <v>Meduim</v>
      </c>
      <c r="W1411" s="1">
        <v>82901</v>
      </c>
      <c r="X1411" s="1" t="s">
        <v>32</v>
      </c>
      <c r="Y1411" s="1" t="s">
        <v>837</v>
      </c>
      <c r="Z1411" s="1" t="s">
        <v>836</v>
      </c>
      <c r="AA1411" s="1" t="s">
        <v>1097</v>
      </c>
      <c r="AB1411" s="1" t="s">
        <v>58</v>
      </c>
      <c r="AC1411" s="1" t="s">
        <v>25</v>
      </c>
      <c r="AD1411" s="1" t="s">
        <v>104</v>
      </c>
      <c r="AE1411" s="1" t="s">
        <v>26</v>
      </c>
      <c r="AF1411" s="1"/>
      <c r="AK1411" s="1"/>
    </row>
    <row r="1412" spans="1:37" x14ac:dyDescent="0.35">
      <c r="A1412" s="1">
        <v>2498</v>
      </c>
      <c r="B1412" s="1" t="str">
        <f>VLOOKUP(Table13[[#This Row],[Customer ID]],'Customer Lookup'!A:B,2,)</f>
        <v>Arlene Long</v>
      </c>
      <c r="C1412" s="1">
        <v>16547</v>
      </c>
      <c r="D1412" s="1" t="str">
        <f>_xlfn.XLOOKUP(Table13[[#This Row],[Product Sub-Category]],'Product Lookup'!A:A,'Product Lookup'!B:B)</f>
        <v>Chairs</v>
      </c>
      <c r="E1412" s="1">
        <v>30</v>
      </c>
      <c r="F1412" s="4">
        <v>355.98</v>
      </c>
      <c r="G1412" s="4">
        <f>Table13[[#This Row],[Unit Price]]*Table13[[#This Row],[Quantity ordered]]</f>
        <v>10679.400000000001</v>
      </c>
      <c r="H1412" s="1">
        <v>0.1</v>
      </c>
      <c r="I1412" s="5">
        <v>0.1</v>
      </c>
      <c r="J14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12" s="6">
        <f>Table13[[#This Row],[Total Price(Before Discount)]]*Table13[[#This Row],[Discount]]</f>
        <v>1067.9400000000003</v>
      </c>
      <c r="L1412" s="6">
        <f>Table13[[#This Row],[Total Price(Before Discount)]]-Table13[[#This Row],[Discount Amount]]</f>
        <v>9611.4600000000009</v>
      </c>
      <c r="M1412" s="6" t="str">
        <f>IF(Table13[[#This Row],[Total Price(After Discount)]]&gt;=5000, "High Order", "Low order")</f>
        <v>High Order</v>
      </c>
      <c r="N1412" s="2">
        <v>42053</v>
      </c>
      <c r="O1412" s="2" t="str">
        <f>TEXT(Table13[[#This Row],[Order Date]],"dddd")</f>
        <v>Wednesday</v>
      </c>
      <c r="P1412" s="2" t="str">
        <f>TEXT(Table13[[#This Row],[Order Date]],"mmmm")</f>
        <v>February</v>
      </c>
      <c r="Q1412" s="2" t="str">
        <f>TEXT(Table13[[#This Row],[Order Date]],"yyyy")</f>
        <v>2015</v>
      </c>
      <c r="R1412" s="2" t="str">
        <f>TEXT(Table13[[#This Row],[Order Date]], "mmmm yyyy")</f>
        <v>February 2015</v>
      </c>
      <c r="S1412" s="2">
        <v>42055</v>
      </c>
      <c r="T1412" s="1" t="s">
        <v>31</v>
      </c>
      <c r="U1412" s="1">
        <f>Table13[[#This Row],[Ship Date]]-Table13[[#This Row],[Order Date]]</f>
        <v>2</v>
      </c>
      <c r="V1412" s="1" t="str">
        <f>IF(Table13[[#This Row],[Days to Ship]]&lt;=1, "Fast", IF(Table13[[#This Row],[Days to Ship]]&lt;=3, "Meduim", "High"))</f>
        <v>Meduim</v>
      </c>
      <c r="W1412" s="1">
        <v>92024</v>
      </c>
      <c r="X1412" s="1" t="s">
        <v>22</v>
      </c>
      <c r="Y1412" s="1" t="s">
        <v>678</v>
      </c>
      <c r="Z1412" s="1" t="s">
        <v>37</v>
      </c>
      <c r="AA1412" s="1" t="s">
        <v>1097</v>
      </c>
      <c r="AB1412" s="1" t="s">
        <v>34</v>
      </c>
      <c r="AC1412" s="1" t="s">
        <v>35</v>
      </c>
      <c r="AD1412" s="1" t="s">
        <v>81</v>
      </c>
      <c r="AE1412" s="1" t="s">
        <v>36</v>
      </c>
      <c r="AF1412" s="1"/>
      <c r="AK1412" s="1"/>
    </row>
    <row r="1413" spans="1:37" x14ac:dyDescent="0.35">
      <c r="A1413" s="1">
        <v>2498</v>
      </c>
      <c r="B1413" s="1" t="str">
        <f>VLOOKUP(Table13[[#This Row],[Customer ID]],'Customer Lookup'!A:B,2,)</f>
        <v>Arlene Long</v>
      </c>
      <c r="C1413" s="1">
        <v>16547</v>
      </c>
      <c r="D1413" s="1" t="str">
        <f>_xlfn.XLOOKUP(Table13[[#This Row],[Product Sub-Category]],'Product Lookup'!A:A,'Product Lookup'!B:B)</f>
        <v>Tables</v>
      </c>
      <c r="E1413" s="1">
        <v>8</v>
      </c>
      <c r="F1413" s="4">
        <v>218.75</v>
      </c>
      <c r="G1413" s="4">
        <f>Table13[[#This Row],[Unit Price]]*Table13[[#This Row],[Quantity ordered]]</f>
        <v>1750</v>
      </c>
      <c r="H1413" s="1">
        <v>0.1</v>
      </c>
      <c r="I1413" s="5">
        <v>0.1</v>
      </c>
      <c r="J14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13" s="6">
        <f>Table13[[#This Row],[Total Price(Before Discount)]]*Table13[[#This Row],[Discount]]</f>
        <v>175</v>
      </c>
      <c r="L1413" s="6">
        <f>Table13[[#This Row],[Total Price(Before Discount)]]-Table13[[#This Row],[Discount Amount]]</f>
        <v>1575</v>
      </c>
      <c r="M1413" s="6" t="str">
        <f>IF(Table13[[#This Row],[Total Price(After Discount)]]&gt;=5000, "High Order", "Low order")</f>
        <v>Low order</v>
      </c>
      <c r="N1413" s="2">
        <v>42053</v>
      </c>
      <c r="O1413" s="2" t="str">
        <f>TEXT(Table13[[#This Row],[Order Date]],"dddd")</f>
        <v>Wednesday</v>
      </c>
      <c r="P1413" s="2" t="str">
        <f>TEXT(Table13[[#This Row],[Order Date]],"mmmm")</f>
        <v>February</v>
      </c>
      <c r="Q1413" s="2" t="str">
        <f>TEXT(Table13[[#This Row],[Order Date]],"yyyy")</f>
        <v>2015</v>
      </c>
      <c r="R1413" s="2" t="str">
        <f>TEXT(Table13[[#This Row],[Order Date]], "mmmm yyyy")</f>
        <v>February 2015</v>
      </c>
      <c r="S1413" s="2">
        <v>42053</v>
      </c>
      <c r="T1413" s="1" t="s">
        <v>31</v>
      </c>
      <c r="U1413" s="1">
        <f>Table13[[#This Row],[Ship Date]]-Table13[[#This Row],[Order Date]]</f>
        <v>0</v>
      </c>
      <c r="V1413" s="1" t="str">
        <f>IF(Table13[[#This Row],[Days to Ship]]&lt;=1, "Fast", IF(Table13[[#This Row],[Days to Ship]]&lt;=3, "Meduim", "High"))</f>
        <v>Fast</v>
      </c>
      <c r="W1413" s="1">
        <v>92024</v>
      </c>
      <c r="X1413" s="1" t="s">
        <v>22</v>
      </c>
      <c r="Y1413" s="1" t="s">
        <v>678</v>
      </c>
      <c r="Z1413" s="1" t="s">
        <v>37</v>
      </c>
      <c r="AA1413" s="1" t="s">
        <v>1097</v>
      </c>
      <c r="AB1413" s="1" t="s">
        <v>34</v>
      </c>
      <c r="AC1413" s="1" t="s">
        <v>123</v>
      </c>
      <c r="AD1413" s="1" t="s">
        <v>81</v>
      </c>
      <c r="AE1413" s="1" t="s">
        <v>108</v>
      </c>
      <c r="AF1413" s="1"/>
      <c r="AK1413" s="1"/>
    </row>
    <row r="1414" spans="1:37" x14ac:dyDescent="0.35">
      <c r="A1414" s="1">
        <v>2498</v>
      </c>
      <c r="B1414" s="1" t="str">
        <f>VLOOKUP(Table13[[#This Row],[Customer ID]],'Customer Lookup'!A:B,2,)</f>
        <v>Arlene Long</v>
      </c>
      <c r="C1414" s="1">
        <v>54567</v>
      </c>
      <c r="D1414" s="1" t="str">
        <f>_xlfn.XLOOKUP(Table13[[#This Row],[Product Sub-Category]],'Product Lookup'!A:A,'Product Lookup'!B:B)</f>
        <v>Furnishings</v>
      </c>
      <c r="E1414" s="1">
        <v>56</v>
      </c>
      <c r="F1414" s="4">
        <v>6.28</v>
      </c>
      <c r="G1414" s="4">
        <f>Table13[[#This Row],[Unit Price]]*Table13[[#This Row],[Quantity ordered]]</f>
        <v>351.68</v>
      </c>
      <c r="H1414" s="1">
        <v>0.05</v>
      </c>
      <c r="I1414" s="5">
        <v>0.05</v>
      </c>
      <c r="J14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4" s="6">
        <f>Table13[[#This Row],[Total Price(Before Discount)]]*Table13[[#This Row],[Discount]]</f>
        <v>17.584</v>
      </c>
      <c r="L1414" s="6">
        <f>Table13[[#This Row],[Total Price(Before Discount)]]-Table13[[#This Row],[Discount Amount]]</f>
        <v>334.096</v>
      </c>
      <c r="M1414" s="6" t="str">
        <f>IF(Table13[[#This Row],[Total Price(After Discount)]]&gt;=5000, "High Order", "Low order")</f>
        <v>Low order</v>
      </c>
      <c r="N1414" s="2">
        <v>42037</v>
      </c>
      <c r="O1414" s="2" t="str">
        <f>TEXT(Table13[[#This Row],[Order Date]],"dddd")</f>
        <v>Monday</v>
      </c>
      <c r="P1414" s="2" t="str">
        <f>TEXT(Table13[[#This Row],[Order Date]],"mmmm")</f>
        <v>February</v>
      </c>
      <c r="Q1414" s="2" t="str">
        <f>TEXT(Table13[[#This Row],[Order Date]],"yyyy")</f>
        <v>2015</v>
      </c>
      <c r="R1414" s="2" t="str">
        <f>TEXT(Table13[[#This Row],[Order Date]], "mmmm yyyy")</f>
        <v>February 2015</v>
      </c>
      <c r="S1414" s="2">
        <v>42039</v>
      </c>
      <c r="T1414" s="1" t="s">
        <v>50</v>
      </c>
      <c r="U1414" s="1">
        <f>Table13[[#This Row],[Ship Date]]-Table13[[#This Row],[Order Date]]</f>
        <v>2</v>
      </c>
      <c r="V1414" s="1" t="str">
        <f>IF(Table13[[#This Row],[Days to Ship]]&lt;=1, "Fast", IF(Table13[[#This Row],[Days to Ship]]&lt;=3, "Meduim", "High"))</f>
        <v>Meduim</v>
      </c>
      <c r="W1414" s="1">
        <v>92024</v>
      </c>
      <c r="X1414" s="1" t="s">
        <v>32</v>
      </c>
      <c r="Y1414" s="1" t="s">
        <v>678</v>
      </c>
      <c r="Z1414" s="1" t="s">
        <v>37</v>
      </c>
      <c r="AA1414" s="1" t="s">
        <v>1097</v>
      </c>
      <c r="AB1414" s="1" t="s">
        <v>34</v>
      </c>
      <c r="AC1414" s="1" t="s">
        <v>52</v>
      </c>
      <c r="AD1414" s="1" t="s">
        <v>51</v>
      </c>
      <c r="AE1414" s="1" t="s">
        <v>53</v>
      </c>
      <c r="AF1414" s="1"/>
      <c r="AK1414" s="1"/>
    </row>
    <row r="1415" spans="1:37" x14ac:dyDescent="0.35">
      <c r="A1415" s="1">
        <v>2498</v>
      </c>
      <c r="B1415" s="1" t="str">
        <f>VLOOKUP(Table13[[#This Row],[Customer ID]],'Customer Lookup'!A:B,2,)</f>
        <v>Arlene Long</v>
      </c>
      <c r="C1415" s="1">
        <v>20007</v>
      </c>
      <c r="D1415" s="1" t="str">
        <f>_xlfn.XLOOKUP(Table13[[#This Row],[Product Sub-Category]],'Product Lookup'!A:A,'Product Lookup'!B:B)</f>
        <v>Pens</v>
      </c>
      <c r="E1415" s="1">
        <v>88</v>
      </c>
      <c r="F1415" s="4">
        <v>1.68</v>
      </c>
      <c r="G1415" s="4">
        <f>Table13[[#This Row],[Unit Price]]*Table13[[#This Row],[Quantity ordered]]</f>
        <v>147.84</v>
      </c>
      <c r="H1415" s="1">
        <v>0.05</v>
      </c>
      <c r="I1415" s="5">
        <v>0.05</v>
      </c>
      <c r="J14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5" s="6">
        <f>Table13[[#This Row],[Total Price(Before Discount)]]*Table13[[#This Row],[Discount]]</f>
        <v>7.3920000000000003</v>
      </c>
      <c r="L1415" s="6">
        <f>Table13[[#This Row],[Total Price(Before Discount)]]-Table13[[#This Row],[Discount Amount]]</f>
        <v>140.44800000000001</v>
      </c>
      <c r="M1415" s="6" t="str">
        <f>IF(Table13[[#This Row],[Total Price(After Discount)]]&gt;=5000, "High Order", "Low order")</f>
        <v>Low order</v>
      </c>
      <c r="N1415" s="2">
        <v>42040</v>
      </c>
      <c r="O1415" s="2" t="str">
        <f>TEXT(Table13[[#This Row],[Order Date]],"dddd")</f>
        <v>Thursday</v>
      </c>
      <c r="P1415" s="2" t="str">
        <f>TEXT(Table13[[#This Row],[Order Date]],"mmmm")</f>
        <v>February</v>
      </c>
      <c r="Q1415" s="2" t="str">
        <f>TEXT(Table13[[#This Row],[Order Date]],"yyyy")</f>
        <v>2015</v>
      </c>
      <c r="R1415" s="2" t="str">
        <f>TEXT(Table13[[#This Row],[Order Date]], "mmmm yyyy")</f>
        <v>February 2015</v>
      </c>
      <c r="S1415" s="2">
        <v>42041</v>
      </c>
      <c r="T1415" s="1" t="s">
        <v>31</v>
      </c>
      <c r="U1415" s="1">
        <f>Table13[[#This Row],[Ship Date]]-Table13[[#This Row],[Order Date]]</f>
        <v>1</v>
      </c>
      <c r="V1415" s="1" t="str">
        <f>IF(Table13[[#This Row],[Days to Ship]]&lt;=1, "Fast", IF(Table13[[#This Row],[Days to Ship]]&lt;=3, "Meduim", "High"))</f>
        <v>Fast</v>
      </c>
      <c r="W1415" s="1">
        <v>92024</v>
      </c>
      <c r="X1415" s="1" t="s">
        <v>32</v>
      </c>
      <c r="Y1415" s="1" t="s">
        <v>678</v>
      </c>
      <c r="Z1415" s="1" t="s">
        <v>37</v>
      </c>
      <c r="AA1415" s="1" t="s">
        <v>2244</v>
      </c>
      <c r="AB1415" s="1" t="s">
        <v>58</v>
      </c>
      <c r="AC1415" s="1" t="s">
        <v>25</v>
      </c>
      <c r="AD1415" s="1" t="s">
        <v>51</v>
      </c>
      <c r="AE1415" s="1" t="s">
        <v>26</v>
      </c>
      <c r="AF1415" s="1"/>
      <c r="AK1415" s="1"/>
    </row>
    <row r="1416" spans="1:37" x14ac:dyDescent="0.35">
      <c r="A1416" s="1">
        <v>2499</v>
      </c>
      <c r="B1416" s="1" t="str">
        <f>VLOOKUP(Table13[[#This Row],[Customer ID]],'Customer Lookup'!A:B,2,)</f>
        <v>Geoffrey Koch</v>
      </c>
      <c r="C1416" s="1">
        <v>88319</v>
      </c>
      <c r="D1416" s="1" t="str">
        <f>_xlfn.XLOOKUP(Table13[[#This Row],[Product Sub-Category]],'Product Lookup'!A:A,'Product Lookup'!B:B)</f>
        <v>Chairs</v>
      </c>
      <c r="E1416" s="1">
        <v>8</v>
      </c>
      <c r="F1416" s="4">
        <v>355.98</v>
      </c>
      <c r="G1416" s="4">
        <f>Table13[[#This Row],[Unit Price]]*Table13[[#This Row],[Quantity ordered]]</f>
        <v>2847.84</v>
      </c>
      <c r="H1416" s="1">
        <v>0.1</v>
      </c>
      <c r="I1416" s="5">
        <v>0.1</v>
      </c>
      <c r="J14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16" s="6">
        <f>Table13[[#This Row],[Total Price(Before Discount)]]*Table13[[#This Row],[Discount]]</f>
        <v>284.78400000000005</v>
      </c>
      <c r="L1416" s="6">
        <f>Table13[[#This Row],[Total Price(Before Discount)]]-Table13[[#This Row],[Discount Amount]]</f>
        <v>2563.056</v>
      </c>
      <c r="M1416" s="6" t="str">
        <f>IF(Table13[[#This Row],[Total Price(After Discount)]]&gt;=5000, "High Order", "Low order")</f>
        <v>Low order</v>
      </c>
      <c r="N1416" s="2">
        <v>42053</v>
      </c>
      <c r="O1416" s="2" t="str">
        <f>TEXT(Table13[[#This Row],[Order Date]],"dddd")</f>
        <v>Wednesday</v>
      </c>
      <c r="P1416" s="2" t="str">
        <f>TEXT(Table13[[#This Row],[Order Date]],"mmmm")</f>
        <v>February</v>
      </c>
      <c r="Q1416" s="2" t="str">
        <f>TEXT(Table13[[#This Row],[Order Date]],"yyyy")</f>
        <v>2015</v>
      </c>
      <c r="R1416" s="2" t="str">
        <f>TEXT(Table13[[#This Row],[Order Date]], "mmmm yyyy")</f>
        <v>February 2015</v>
      </c>
      <c r="S1416" s="2">
        <v>42055</v>
      </c>
      <c r="T1416" s="1" t="s">
        <v>31</v>
      </c>
      <c r="U1416" s="1">
        <f>Table13[[#This Row],[Ship Date]]-Table13[[#This Row],[Order Date]]</f>
        <v>2</v>
      </c>
      <c r="V1416" s="1" t="str">
        <f>IF(Table13[[#This Row],[Days to Ship]]&lt;=1, "Fast", IF(Table13[[#This Row],[Days to Ship]]&lt;=3, "Meduim", "High"))</f>
        <v>Meduim</v>
      </c>
      <c r="W1416" s="1">
        <v>60901</v>
      </c>
      <c r="X1416" s="1" t="s">
        <v>22</v>
      </c>
      <c r="Y1416" s="1" t="s">
        <v>873</v>
      </c>
      <c r="Z1416" s="1" t="s">
        <v>142</v>
      </c>
      <c r="AA1416" s="1" t="s">
        <v>2244</v>
      </c>
      <c r="AB1416" s="1" t="s">
        <v>34</v>
      </c>
      <c r="AC1416" s="1" t="s">
        <v>35</v>
      </c>
      <c r="AD1416" s="1" t="s">
        <v>81</v>
      </c>
      <c r="AE1416" s="1" t="s">
        <v>36</v>
      </c>
      <c r="AF1416" s="1"/>
      <c r="AK1416" s="1"/>
    </row>
    <row r="1417" spans="1:37" x14ac:dyDescent="0.35">
      <c r="A1417" s="1">
        <v>2500</v>
      </c>
      <c r="B1417" s="1" t="str">
        <f>VLOOKUP(Table13[[#This Row],[Customer ID]],'Customer Lookup'!A:B,2,)</f>
        <v>Kevin Smith</v>
      </c>
      <c r="C1417" s="1">
        <v>88320</v>
      </c>
      <c r="D1417" s="1" t="str">
        <f>_xlfn.XLOOKUP(Table13[[#This Row],[Product Sub-Category]],'Product Lookup'!A:A,'Product Lookup'!B:B)</f>
        <v>Furnishings</v>
      </c>
      <c r="E1417" s="1">
        <v>14</v>
      </c>
      <c r="F1417" s="4">
        <v>6.28</v>
      </c>
      <c r="G1417" s="4">
        <f>Table13[[#This Row],[Unit Price]]*Table13[[#This Row],[Quantity ordered]]</f>
        <v>87.92</v>
      </c>
      <c r="H1417" s="1">
        <v>0.05</v>
      </c>
      <c r="I1417" s="5">
        <v>0.05</v>
      </c>
      <c r="J14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7" s="6">
        <f>Table13[[#This Row],[Total Price(Before Discount)]]*Table13[[#This Row],[Discount]]</f>
        <v>4.3959999999999999</v>
      </c>
      <c r="L1417" s="6">
        <f>Table13[[#This Row],[Total Price(Before Discount)]]-Table13[[#This Row],[Discount Amount]]</f>
        <v>83.524000000000001</v>
      </c>
      <c r="M1417" s="6" t="str">
        <f>IF(Table13[[#This Row],[Total Price(After Discount)]]&gt;=5000, "High Order", "Low order")</f>
        <v>Low order</v>
      </c>
      <c r="N1417" s="2">
        <v>42037</v>
      </c>
      <c r="O1417" s="2" t="str">
        <f>TEXT(Table13[[#This Row],[Order Date]],"dddd")</f>
        <v>Monday</v>
      </c>
      <c r="P1417" s="2" t="str">
        <f>TEXT(Table13[[#This Row],[Order Date]],"mmmm")</f>
        <v>February</v>
      </c>
      <c r="Q1417" s="2" t="str">
        <f>TEXT(Table13[[#This Row],[Order Date]],"yyyy")</f>
        <v>2015</v>
      </c>
      <c r="R1417" s="2" t="str">
        <f>TEXT(Table13[[#This Row],[Order Date]], "mmmm yyyy")</f>
        <v>February 2015</v>
      </c>
      <c r="S1417" s="2">
        <v>42039</v>
      </c>
      <c r="T1417" s="1" t="s">
        <v>50</v>
      </c>
      <c r="U1417" s="1">
        <f>Table13[[#This Row],[Ship Date]]-Table13[[#This Row],[Order Date]]</f>
        <v>2</v>
      </c>
      <c r="V1417" s="1" t="str">
        <f>IF(Table13[[#This Row],[Days to Ship]]&lt;=1, "Fast", IF(Table13[[#This Row],[Days to Ship]]&lt;=3, "Meduim", "High"))</f>
        <v>Meduim</v>
      </c>
      <c r="W1417" s="1">
        <v>60102</v>
      </c>
      <c r="X1417" s="1" t="s">
        <v>32</v>
      </c>
      <c r="Y1417" s="1" t="s">
        <v>874</v>
      </c>
      <c r="Z1417" s="1" t="s">
        <v>142</v>
      </c>
      <c r="AA1417" s="1" t="s">
        <v>2244</v>
      </c>
      <c r="AB1417" s="1" t="s">
        <v>34</v>
      </c>
      <c r="AC1417" s="1" t="s">
        <v>52</v>
      </c>
      <c r="AD1417" s="1" t="s">
        <v>51</v>
      </c>
      <c r="AE1417" s="1" t="s">
        <v>53</v>
      </c>
      <c r="AF1417" s="1"/>
      <c r="AK1417" s="1"/>
    </row>
    <row r="1418" spans="1:37" x14ac:dyDescent="0.35">
      <c r="A1418" s="1">
        <v>2502</v>
      </c>
      <c r="B1418" s="1" t="str">
        <f>VLOOKUP(Table13[[#This Row],[Customer ID]],'Customer Lookup'!A:B,2,)</f>
        <v>Toni Owens Poe</v>
      </c>
      <c r="C1418" s="1">
        <v>91310</v>
      </c>
      <c r="D1418" s="1" t="str">
        <f>_xlfn.XLOOKUP(Table13[[#This Row],[Product Sub-Category]],'Product Lookup'!A:A,'Product Lookup'!B:B)</f>
        <v>Binders</v>
      </c>
      <c r="E1418" s="1">
        <v>3</v>
      </c>
      <c r="F1418" s="4">
        <v>24.92</v>
      </c>
      <c r="G1418" s="4">
        <f>Table13[[#This Row],[Unit Price]]*Table13[[#This Row],[Quantity ordered]]</f>
        <v>74.760000000000005</v>
      </c>
      <c r="H1418" s="1">
        <v>0.05</v>
      </c>
      <c r="I1418" s="5">
        <v>0.05</v>
      </c>
      <c r="J14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8" s="6">
        <f>Table13[[#This Row],[Total Price(Before Discount)]]*Table13[[#This Row],[Discount]]</f>
        <v>3.7380000000000004</v>
      </c>
      <c r="L1418" s="6">
        <f>Table13[[#This Row],[Total Price(Before Discount)]]-Table13[[#This Row],[Discount Amount]]</f>
        <v>71.022000000000006</v>
      </c>
      <c r="M1418" s="6" t="str">
        <f>IF(Table13[[#This Row],[Total Price(After Discount)]]&gt;=5000, "High Order", "Low order")</f>
        <v>Low order</v>
      </c>
      <c r="N1418" s="2">
        <v>42082</v>
      </c>
      <c r="O1418" s="2" t="str">
        <f>TEXT(Table13[[#This Row],[Order Date]],"dddd")</f>
        <v>Thursday</v>
      </c>
      <c r="P1418" s="2" t="str">
        <f>TEXT(Table13[[#This Row],[Order Date]],"mmmm")</f>
        <v>March</v>
      </c>
      <c r="Q1418" s="2" t="str">
        <f>TEXT(Table13[[#This Row],[Order Date]],"yyyy")</f>
        <v>2015</v>
      </c>
      <c r="R1418" s="2" t="str">
        <f>TEXT(Table13[[#This Row],[Order Date]], "mmmm yyyy")</f>
        <v>March 2015</v>
      </c>
      <c r="S1418" s="2">
        <v>42082</v>
      </c>
      <c r="T1418" s="1" t="s">
        <v>21</v>
      </c>
      <c r="U1418" s="1">
        <f>Table13[[#This Row],[Ship Date]]-Table13[[#This Row],[Order Date]]</f>
        <v>0</v>
      </c>
      <c r="V1418" s="1" t="str">
        <f>IF(Table13[[#This Row],[Days to Ship]]&lt;=1, "Fast", IF(Table13[[#This Row],[Days to Ship]]&lt;=3, "Meduim", "High"))</f>
        <v>Fast</v>
      </c>
      <c r="W1418" s="1">
        <v>46321</v>
      </c>
      <c r="X1418" s="1" t="s">
        <v>32</v>
      </c>
      <c r="Y1418" s="1" t="s">
        <v>875</v>
      </c>
      <c r="Z1418" s="1" t="s">
        <v>376</v>
      </c>
      <c r="AA1418" s="1" t="s">
        <v>2244</v>
      </c>
      <c r="AB1418" s="1" t="s">
        <v>58</v>
      </c>
      <c r="AC1418" s="1" t="s">
        <v>2236</v>
      </c>
      <c r="AD1418" s="1" t="s">
        <v>42</v>
      </c>
      <c r="AE1418" s="1" t="s">
        <v>53</v>
      </c>
      <c r="AF1418" s="1"/>
      <c r="AK1418" s="1"/>
    </row>
    <row r="1419" spans="1:37" x14ac:dyDescent="0.35">
      <c r="A1419" s="1">
        <v>2502</v>
      </c>
      <c r="B1419" s="1" t="str">
        <f>VLOOKUP(Table13[[#This Row],[Customer ID]],'Customer Lookup'!A:B,2,)</f>
        <v>Toni Owens Poe</v>
      </c>
      <c r="C1419" s="1">
        <v>91310</v>
      </c>
      <c r="D1419" s="1" t="str">
        <f>_xlfn.XLOOKUP(Table13[[#This Row],[Product Sub-Category]],'Product Lookup'!A:A,'Product Lookup'!B:B)</f>
        <v>Paper</v>
      </c>
      <c r="E1419" s="1">
        <v>7</v>
      </c>
      <c r="F1419" s="4">
        <v>12.28</v>
      </c>
      <c r="G1419" s="4">
        <f>Table13[[#This Row],[Unit Price]]*Table13[[#This Row],[Quantity ordered]]</f>
        <v>85.96</v>
      </c>
      <c r="H1419" s="1">
        <v>0.05</v>
      </c>
      <c r="I1419" s="5">
        <v>0.05</v>
      </c>
      <c r="J14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9" s="6">
        <f>Table13[[#This Row],[Total Price(Before Discount)]]*Table13[[#This Row],[Discount]]</f>
        <v>4.298</v>
      </c>
      <c r="L1419" s="6">
        <f>Table13[[#This Row],[Total Price(Before Discount)]]-Table13[[#This Row],[Discount Amount]]</f>
        <v>81.661999999999992</v>
      </c>
      <c r="M1419" s="6" t="str">
        <f>IF(Table13[[#This Row],[Total Price(After Discount)]]&gt;=5000, "High Order", "Low order")</f>
        <v>Low order</v>
      </c>
      <c r="N1419" s="2">
        <v>42082</v>
      </c>
      <c r="O1419" s="2" t="str">
        <f>TEXT(Table13[[#This Row],[Order Date]],"dddd")</f>
        <v>Thursday</v>
      </c>
      <c r="P1419" s="2" t="str">
        <f>TEXT(Table13[[#This Row],[Order Date]],"mmmm")</f>
        <v>March</v>
      </c>
      <c r="Q1419" s="2" t="str">
        <f>TEXT(Table13[[#This Row],[Order Date]],"yyyy")</f>
        <v>2015</v>
      </c>
      <c r="R1419" s="2" t="str">
        <f>TEXT(Table13[[#This Row],[Order Date]], "mmmm yyyy")</f>
        <v>March 2015</v>
      </c>
      <c r="S1419" s="2">
        <v>42083</v>
      </c>
      <c r="T1419" s="1" t="s">
        <v>21</v>
      </c>
      <c r="U1419" s="1">
        <f>Table13[[#This Row],[Ship Date]]-Table13[[#This Row],[Order Date]]</f>
        <v>1</v>
      </c>
      <c r="V1419" s="1" t="str">
        <f>IF(Table13[[#This Row],[Days to Ship]]&lt;=1, "Fast", IF(Table13[[#This Row],[Days to Ship]]&lt;=3, "Meduim", "High"))</f>
        <v>Fast</v>
      </c>
      <c r="W1419" s="1">
        <v>46321</v>
      </c>
      <c r="X1419" s="1" t="s">
        <v>22</v>
      </c>
      <c r="Y1419" s="1" t="s">
        <v>875</v>
      </c>
      <c r="Z1419" s="1" t="s">
        <v>376</v>
      </c>
      <c r="AA1419" s="1" t="s">
        <v>2243</v>
      </c>
      <c r="AB1419" s="1" t="s">
        <v>58</v>
      </c>
      <c r="AC1419" s="1" t="s">
        <v>83</v>
      </c>
      <c r="AD1419" s="1" t="s">
        <v>42</v>
      </c>
      <c r="AE1419" s="1" t="s">
        <v>53</v>
      </c>
      <c r="AF1419" s="1"/>
      <c r="AK1419" s="1"/>
    </row>
    <row r="1420" spans="1:37" x14ac:dyDescent="0.35">
      <c r="A1420" s="1">
        <v>2506</v>
      </c>
      <c r="B1420" s="1" t="str">
        <f>VLOOKUP(Table13[[#This Row],[Customer ID]],'Customer Lookup'!A:B,2,)</f>
        <v>Alfred Harmon</v>
      </c>
      <c r="C1420" s="1">
        <v>87033</v>
      </c>
      <c r="D1420" s="1" t="str">
        <f>_xlfn.XLOOKUP(Table13[[#This Row],[Product Sub-Category]],'Product Lookup'!A:A,'Product Lookup'!B:B)</f>
        <v>Paper</v>
      </c>
      <c r="E1420" s="1">
        <v>1</v>
      </c>
      <c r="F1420" s="4">
        <v>6.48</v>
      </c>
      <c r="G1420" s="4">
        <f>Table13[[#This Row],[Unit Price]]*Table13[[#This Row],[Quantity ordered]]</f>
        <v>6.48</v>
      </c>
      <c r="H1420" s="1">
        <v>0.05</v>
      </c>
      <c r="I1420" s="5">
        <v>0.05</v>
      </c>
      <c r="J14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0" s="6">
        <f>Table13[[#This Row],[Total Price(Before Discount)]]*Table13[[#This Row],[Discount]]</f>
        <v>0.32400000000000007</v>
      </c>
      <c r="L1420" s="6">
        <f>Table13[[#This Row],[Total Price(Before Discount)]]-Table13[[#This Row],[Discount Amount]]</f>
        <v>6.1560000000000006</v>
      </c>
      <c r="M1420" s="6" t="str">
        <f>IF(Table13[[#This Row],[Total Price(After Discount)]]&gt;=5000, "High Order", "Low order")</f>
        <v>Low order</v>
      </c>
      <c r="N1420" s="2">
        <v>42160</v>
      </c>
      <c r="O1420" s="2" t="str">
        <f>TEXT(Table13[[#This Row],[Order Date]],"dddd")</f>
        <v>Friday</v>
      </c>
      <c r="P1420" s="2" t="str">
        <f>TEXT(Table13[[#This Row],[Order Date]],"mmmm")</f>
        <v>June</v>
      </c>
      <c r="Q1420" s="2" t="str">
        <f>TEXT(Table13[[#This Row],[Order Date]],"yyyy")</f>
        <v>2015</v>
      </c>
      <c r="R1420" s="2" t="str">
        <f>TEXT(Table13[[#This Row],[Order Date]], "mmmm yyyy")</f>
        <v>June 2015</v>
      </c>
      <c r="S1420" s="2">
        <v>42162</v>
      </c>
      <c r="T1420" s="1" t="s">
        <v>50</v>
      </c>
      <c r="U1420" s="1">
        <f>Table13[[#This Row],[Ship Date]]-Table13[[#This Row],[Order Date]]</f>
        <v>2</v>
      </c>
      <c r="V1420" s="1" t="str">
        <f>IF(Table13[[#This Row],[Days to Ship]]&lt;=1, "Fast", IF(Table13[[#This Row],[Days to Ship]]&lt;=3, "Meduim", "High"))</f>
        <v>Meduim</v>
      </c>
      <c r="W1420" s="1">
        <v>6408</v>
      </c>
      <c r="X1420" s="1" t="s">
        <v>32</v>
      </c>
      <c r="Y1420" s="1" t="s">
        <v>876</v>
      </c>
      <c r="Z1420" s="1" t="s">
        <v>171</v>
      </c>
      <c r="AA1420" s="1" t="s">
        <v>2243</v>
      </c>
      <c r="AB1420" s="1" t="s">
        <v>58</v>
      </c>
      <c r="AC1420" s="1" t="s">
        <v>83</v>
      </c>
      <c r="AD1420" s="1" t="s">
        <v>42</v>
      </c>
      <c r="AE1420" s="1" t="s">
        <v>53</v>
      </c>
      <c r="AF1420" s="1"/>
      <c r="AK1420" s="1"/>
    </row>
    <row r="1421" spans="1:37" x14ac:dyDescent="0.35">
      <c r="A1421" s="1">
        <v>2507</v>
      </c>
      <c r="B1421" s="1" t="str">
        <f>VLOOKUP(Table13[[#This Row],[Customer ID]],'Customer Lookup'!A:B,2,)</f>
        <v>Jeanette Davies</v>
      </c>
      <c r="C1421" s="1">
        <v>87033</v>
      </c>
      <c r="D1421" s="1" t="str">
        <f>_xlfn.XLOOKUP(Table13[[#This Row],[Product Sub-Category]],'Product Lookup'!A:A,'Product Lookup'!B:B)</f>
        <v>Copiers</v>
      </c>
      <c r="E1421" s="1">
        <v>15</v>
      </c>
      <c r="F1421" s="4">
        <v>699.99</v>
      </c>
      <c r="G1421" s="4">
        <f>Table13[[#This Row],[Unit Price]]*Table13[[#This Row],[Quantity ordered]]</f>
        <v>10499.85</v>
      </c>
      <c r="H1421" s="1">
        <v>0.1</v>
      </c>
      <c r="I1421" s="5">
        <v>0.1</v>
      </c>
      <c r="J14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21" s="6">
        <f>Table13[[#This Row],[Total Price(Before Discount)]]*Table13[[#This Row],[Discount]]</f>
        <v>1049.9850000000001</v>
      </c>
      <c r="L1421" s="6">
        <f>Table13[[#This Row],[Total Price(Before Discount)]]-Table13[[#This Row],[Discount Amount]]</f>
        <v>9449.8649999999998</v>
      </c>
      <c r="M1421" s="6" t="str">
        <f>IF(Table13[[#This Row],[Total Price(After Discount)]]&gt;=5000, "High Order", "Low order")</f>
        <v>High Order</v>
      </c>
      <c r="N1421" s="2">
        <v>42160</v>
      </c>
      <c r="O1421" s="2" t="str">
        <f>TEXT(Table13[[#This Row],[Order Date]],"dddd")</f>
        <v>Friday</v>
      </c>
      <c r="P1421" s="2" t="str">
        <f>TEXT(Table13[[#This Row],[Order Date]],"mmmm")</f>
        <v>June</v>
      </c>
      <c r="Q1421" s="2" t="str">
        <f>TEXT(Table13[[#This Row],[Order Date]],"yyyy")</f>
        <v>2015</v>
      </c>
      <c r="R1421" s="2" t="str">
        <f>TEXT(Table13[[#This Row],[Order Date]], "mmmm yyyy")</f>
        <v>June 2015</v>
      </c>
      <c r="S1421" s="2">
        <v>42162</v>
      </c>
      <c r="T1421" s="1" t="s">
        <v>50</v>
      </c>
      <c r="U1421" s="1">
        <f>Table13[[#This Row],[Ship Date]]-Table13[[#This Row],[Order Date]]</f>
        <v>2</v>
      </c>
      <c r="V1421" s="1" t="str">
        <f>IF(Table13[[#This Row],[Days to Ship]]&lt;=1, "Fast", IF(Table13[[#This Row],[Days to Ship]]&lt;=3, "Meduim", "High"))</f>
        <v>Meduim</v>
      </c>
      <c r="W1421" s="1">
        <v>4401</v>
      </c>
      <c r="X1421" s="1" t="s">
        <v>22</v>
      </c>
      <c r="Y1421" s="1" t="s">
        <v>284</v>
      </c>
      <c r="Z1421" s="1" t="s">
        <v>147</v>
      </c>
      <c r="AA1421" s="1" t="s">
        <v>2243</v>
      </c>
      <c r="AB1421" s="1" t="s">
        <v>73</v>
      </c>
      <c r="AC1421" s="1" t="s">
        <v>2241</v>
      </c>
      <c r="AD1421" s="1" t="s">
        <v>42</v>
      </c>
      <c r="AE1421" s="1" t="s">
        <v>178</v>
      </c>
      <c r="AF1421" s="1"/>
      <c r="AK1421" s="1"/>
    </row>
    <row r="1422" spans="1:37" x14ac:dyDescent="0.35">
      <c r="A1422" s="1">
        <v>2508</v>
      </c>
      <c r="B1422" s="1" t="str">
        <f>VLOOKUP(Table13[[#This Row],[Customer ID]],'Customer Lookup'!A:B,2,)</f>
        <v>Pauline Brooks</v>
      </c>
      <c r="C1422" s="1">
        <v>87031</v>
      </c>
      <c r="D1422" s="1" t="str">
        <f>_xlfn.XLOOKUP(Table13[[#This Row],[Product Sub-Category]],'Product Lookup'!A:A,'Product Lookup'!B:B)</f>
        <v>Binders</v>
      </c>
      <c r="E1422" s="1">
        <v>7</v>
      </c>
      <c r="F1422" s="4">
        <v>5.81</v>
      </c>
      <c r="G1422" s="4">
        <f>Table13[[#This Row],[Unit Price]]*Table13[[#This Row],[Quantity ordered]]</f>
        <v>40.669999999999995</v>
      </c>
      <c r="H1422" s="1">
        <v>0.05</v>
      </c>
      <c r="I1422" s="5">
        <v>0.05</v>
      </c>
      <c r="J14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2" s="6">
        <f>Table13[[#This Row],[Total Price(Before Discount)]]*Table13[[#This Row],[Discount]]</f>
        <v>2.0334999999999996</v>
      </c>
      <c r="L1422" s="6">
        <f>Table13[[#This Row],[Total Price(Before Discount)]]-Table13[[#This Row],[Discount Amount]]</f>
        <v>38.636499999999998</v>
      </c>
      <c r="M1422" s="6" t="str">
        <f>IF(Table13[[#This Row],[Total Price(After Discount)]]&gt;=5000, "High Order", "Low order")</f>
        <v>Low order</v>
      </c>
      <c r="N1422" s="2">
        <v>42012</v>
      </c>
      <c r="O1422" s="2" t="str">
        <f>TEXT(Table13[[#This Row],[Order Date]],"dddd")</f>
        <v>Thursday</v>
      </c>
      <c r="P1422" s="2" t="str">
        <f>TEXT(Table13[[#This Row],[Order Date]],"mmmm")</f>
        <v>January</v>
      </c>
      <c r="Q1422" s="2" t="str">
        <f>TEXT(Table13[[#This Row],[Order Date]],"yyyy")</f>
        <v>2015</v>
      </c>
      <c r="R1422" s="2" t="str">
        <f>TEXT(Table13[[#This Row],[Order Date]], "mmmm yyyy")</f>
        <v>January 2015</v>
      </c>
      <c r="S1422" s="2">
        <v>42016</v>
      </c>
      <c r="T1422" s="1" t="s">
        <v>98</v>
      </c>
      <c r="U1422" s="1">
        <f>Table13[[#This Row],[Ship Date]]-Table13[[#This Row],[Order Date]]</f>
        <v>4</v>
      </c>
      <c r="V1422" s="1" t="str">
        <f>IF(Table13[[#This Row],[Days to Ship]]&lt;=1, "Fast", IF(Table13[[#This Row],[Days to Ship]]&lt;=3, "Meduim", "High"))</f>
        <v>High</v>
      </c>
      <c r="W1422" s="1">
        <v>4073</v>
      </c>
      <c r="X1422" s="1" t="s">
        <v>32</v>
      </c>
      <c r="Y1422" s="1" t="s">
        <v>276</v>
      </c>
      <c r="Z1422" s="1" t="s">
        <v>147</v>
      </c>
      <c r="AA1422" s="1" t="s">
        <v>2243</v>
      </c>
      <c r="AB1422" s="1" t="s">
        <v>58</v>
      </c>
      <c r="AC1422" s="1" t="s">
        <v>2236</v>
      </c>
      <c r="AD1422" s="1" t="s">
        <v>42</v>
      </c>
      <c r="AE1422" s="1" t="s">
        <v>53</v>
      </c>
      <c r="AF1422" s="1"/>
      <c r="AK1422" s="1"/>
    </row>
    <row r="1423" spans="1:37" x14ac:dyDescent="0.35">
      <c r="A1423" s="1">
        <v>2509</v>
      </c>
      <c r="B1423" s="1" t="str">
        <f>VLOOKUP(Table13[[#This Row],[Customer ID]],'Customer Lookup'!A:B,2,)</f>
        <v>Sidney Larson</v>
      </c>
      <c r="C1423" s="1">
        <v>87029</v>
      </c>
      <c r="D1423" s="1" t="str">
        <f>_xlfn.XLOOKUP(Table13[[#This Row],[Product Sub-Category]],'Product Lookup'!A:A,'Product Lookup'!B:B)</f>
        <v>Paper</v>
      </c>
      <c r="E1423" s="1">
        <v>15</v>
      </c>
      <c r="F1423" s="4">
        <v>30.98</v>
      </c>
      <c r="G1423" s="4">
        <f>Table13[[#This Row],[Unit Price]]*Table13[[#This Row],[Quantity ordered]]</f>
        <v>464.7</v>
      </c>
      <c r="H1423" s="1">
        <v>0.05</v>
      </c>
      <c r="I1423" s="5">
        <v>0.05</v>
      </c>
      <c r="J14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3" s="6">
        <f>Table13[[#This Row],[Total Price(Before Discount)]]*Table13[[#This Row],[Discount]]</f>
        <v>23.234999999999999</v>
      </c>
      <c r="L1423" s="6">
        <f>Table13[[#This Row],[Total Price(Before Discount)]]-Table13[[#This Row],[Discount Amount]]</f>
        <v>441.46499999999997</v>
      </c>
      <c r="M1423" s="6" t="str">
        <f>IF(Table13[[#This Row],[Total Price(After Discount)]]&gt;=5000, "High Order", "Low order")</f>
        <v>Low order</v>
      </c>
      <c r="N1423" s="2">
        <v>42129</v>
      </c>
      <c r="O1423" s="2" t="str">
        <f>TEXT(Table13[[#This Row],[Order Date]],"dddd")</f>
        <v>Tuesday</v>
      </c>
      <c r="P1423" s="2" t="str">
        <f>TEXT(Table13[[#This Row],[Order Date]],"mmmm")</f>
        <v>May</v>
      </c>
      <c r="Q1423" s="2" t="str">
        <f>TEXT(Table13[[#This Row],[Order Date]],"yyyy")</f>
        <v>2015</v>
      </c>
      <c r="R1423" s="2" t="str">
        <f>TEXT(Table13[[#This Row],[Order Date]], "mmmm yyyy")</f>
        <v>May 2015</v>
      </c>
      <c r="S1423" s="2">
        <v>42129</v>
      </c>
      <c r="T1423" s="1" t="s">
        <v>50</v>
      </c>
      <c r="U1423" s="1">
        <f>Table13[[#This Row],[Ship Date]]-Table13[[#This Row],[Order Date]]</f>
        <v>0</v>
      </c>
      <c r="V1423" s="1" t="str">
        <f>IF(Table13[[#This Row],[Days to Ship]]&lt;=1, "Fast", IF(Table13[[#This Row],[Days to Ship]]&lt;=3, "Meduim", "High"))</f>
        <v>Fast</v>
      </c>
      <c r="W1423" s="1">
        <v>4106</v>
      </c>
      <c r="X1423" s="1" t="s">
        <v>32</v>
      </c>
      <c r="Y1423" s="1" t="s">
        <v>343</v>
      </c>
      <c r="Z1423" s="1" t="s">
        <v>147</v>
      </c>
      <c r="AA1423" s="1" t="s">
        <v>2243</v>
      </c>
      <c r="AB1423" s="1" t="s">
        <v>58</v>
      </c>
      <c r="AC1423" s="1" t="s">
        <v>83</v>
      </c>
      <c r="AD1423" s="1" t="s">
        <v>42</v>
      </c>
      <c r="AE1423" s="1" t="s">
        <v>53</v>
      </c>
      <c r="AF1423" s="1"/>
      <c r="AK1423" s="1"/>
    </row>
    <row r="1424" spans="1:37" x14ac:dyDescent="0.35">
      <c r="A1424" s="1">
        <v>2512</v>
      </c>
      <c r="B1424" s="1" t="str">
        <f>VLOOKUP(Table13[[#This Row],[Customer ID]],'Customer Lookup'!A:B,2,)</f>
        <v>Frances Holt</v>
      </c>
      <c r="C1424" s="1">
        <v>87030</v>
      </c>
      <c r="D1424" s="1" t="str">
        <f>_xlfn.XLOOKUP(Table13[[#This Row],[Product Sub-Category]],'Product Lookup'!A:A,'Product Lookup'!B:B)</f>
        <v>Paper</v>
      </c>
      <c r="E1424" s="1">
        <v>19</v>
      </c>
      <c r="F1424" s="4">
        <v>6.48</v>
      </c>
      <c r="G1424" s="4">
        <f>Table13[[#This Row],[Unit Price]]*Table13[[#This Row],[Quantity ordered]]</f>
        <v>123.12</v>
      </c>
      <c r="H1424" s="1">
        <v>0.05</v>
      </c>
      <c r="I1424" s="5">
        <v>0.05</v>
      </c>
      <c r="J14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4" s="6">
        <f>Table13[[#This Row],[Total Price(Before Discount)]]*Table13[[#This Row],[Discount]]</f>
        <v>6.1560000000000006</v>
      </c>
      <c r="L1424" s="6">
        <f>Table13[[#This Row],[Total Price(Before Discount)]]-Table13[[#This Row],[Discount Amount]]</f>
        <v>116.964</v>
      </c>
      <c r="M1424" s="6" t="str">
        <f>IF(Table13[[#This Row],[Total Price(After Discount)]]&gt;=5000, "High Order", "Low order")</f>
        <v>Low order</v>
      </c>
      <c r="N1424" s="2">
        <v>42170</v>
      </c>
      <c r="O1424" s="2" t="str">
        <f>TEXT(Table13[[#This Row],[Order Date]],"dddd")</f>
        <v>Monday</v>
      </c>
      <c r="P1424" s="2" t="str">
        <f>TEXT(Table13[[#This Row],[Order Date]],"mmmm")</f>
        <v>June</v>
      </c>
      <c r="Q1424" s="2" t="str">
        <f>TEXT(Table13[[#This Row],[Order Date]],"yyyy")</f>
        <v>2015</v>
      </c>
      <c r="R1424" s="2" t="str">
        <f>TEXT(Table13[[#This Row],[Order Date]], "mmmm yyyy")</f>
        <v>June 2015</v>
      </c>
      <c r="S1424" s="2">
        <v>42172</v>
      </c>
      <c r="T1424" s="1" t="s">
        <v>31</v>
      </c>
      <c r="U1424" s="1">
        <f>Table13[[#This Row],[Ship Date]]-Table13[[#This Row],[Order Date]]</f>
        <v>2</v>
      </c>
      <c r="V1424" s="1" t="str">
        <f>IF(Table13[[#This Row],[Days to Ship]]&lt;=1, "Fast", IF(Table13[[#This Row],[Days to Ship]]&lt;=3, "Meduim", "High"))</f>
        <v>Meduim</v>
      </c>
      <c r="W1424" s="1">
        <v>2138</v>
      </c>
      <c r="X1424" s="1" t="s">
        <v>32</v>
      </c>
      <c r="Y1424" s="1" t="s">
        <v>877</v>
      </c>
      <c r="Z1424" s="1" t="s">
        <v>152</v>
      </c>
      <c r="AA1424" s="1" t="s">
        <v>2243</v>
      </c>
      <c r="AB1424" s="1" t="s">
        <v>58</v>
      </c>
      <c r="AC1424" s="1" t="s">
        <v>83</v>
      </c>
      <c r="AD1424" s="1" t="s">
        <v>42</v>
      </c>
      <c r="AE1424" s="1" t="s">
        <v>53</v>
      </c>
      <c r="AF1424" s="1"/>
      <c r="AK1424" s="1"/>
    </row>
    <row r="1425" spans="1:37" x14ac:dyDescent="0.35">
      <c r="A1425" s="1">
        <v>2516</v>
      </c>
      <c r="B1425" s="1" t="str">
        <f>VLOOKUP(Table13[[#This Row],[Customer ID]],'Customer Lookup'!A:B,2,)</f>
        <v>Leo E Underwood</v>
      </c>
      <c r="C1425" s="1">
        <v>87033</v>
      </c>
      <c r="D1425" s="1" t="str">
        <f>_xlfn.XLOOKUP(Table13[[#This Row],[Product Sub-Category]],'Product Lookup'!A:A,'Product Lookup'!B:B)</f>
        <v>Storage</v>
      </c>
      <c r="E1425" s="1">
        <v>11</v>
      </c>
      <c r="F1425" s="4">
        <v>17.149999999999999</v>
      </c>
      <c r="G1425" s="4">
        <f>Table13[[#This Row],[Unit Price]]*Table13[[#This Row],[Quantity ordered]]</f>
        <v>188.64999999999998</v>
      </c>
      <c r="H1425" s="1">
        <v>0.05</v>
      </c>
      <c r="I1425" s="5">
        <v>0.05</v>
      </c>
      <c r="J14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5" s="6">
        <f>Table13[[#This Row],[Total Price(Before Discount)]]*Table13[[#This Row],[Discount]]</f>
        <v>9.4324999999999992</v>
      </c>
      <c r="L1425" s="6">
        <f>Table13[[#This Row],[Total Price(Before Discount)]]-Table13[[#This Row],[Discount Amount]]</f>
        <v>179.21749999999997</v>
      </c>
      <c r="M1425" s="6" t="str">
        <f>IF(Table13[[#This Row],[Total Price(After Discount)]]&gt;=5000, "High Order", "Low order")</f>
        <v>Low order</v>
      </c>
      <c r="N1425" s="2">
        <v>42160</v>
      </c>
      <c r="O1425" s="2" t="str">
        <f>TEXT(Table13[[#This Row],[Order Date]],"dddd")</f>
        <v>Friday</v>
      </c>
      <c r="P1425" s="2" t="str">
        <f>TEXT(Table13[[#This Row],[Order Date]],"mmmm")</f>
        <v>June</v>
      </c>
      <c r="Q1425" s="2" t="str">
        <f>TEXT(Table13[[#This Row],[Order Date]],"yyyy")</f>
        <v>2015</v>
      </c>
      <c r="R1425" s="2" t="str">
        <f>TEXT(Table13[[#This Row],[Order Date]], "mmmm yyyy")</f>
        <v>June 2015</v>
      </c>
      <c r="S1425" s="2">
        <v>42162</v>
      </c>
      <c r="T1425" s="1" t="s">
        <v>50</v>
      </c>
      <c r="U1425" s="1">
        <f>Table13[[#This Row],[Ship Date]]-Table13[[#This Row],[Order Date]]</f>
        <v>2</v>
      </c>
      <c r="V1425" s="1" t="str">
        <f>IF(Table13[[#This Row],[Days to Ship]]&lt;=1, "Fast", IF(Table13[[#This Row],[Days to Ship]]&lt;=3, "Meduim", "High"))</f>
        <v>Meduim</v>
      </c>
      <c r="W1425" s="1">
        <v>7631</v>
      </c>
      <c r="X1425" s="1" t="s">
        <v>32</v>
      </c>
      <c r="Y1425" s="1" t="s">
        <v>601</v>
      </c>
      <c r="Z1425" s="1" t="s">
        <v>46</v>
      </c>
      <c r="AA1425" s="1" t="s">
        <v>2243</v>
      </c>
      <c r="AB1425" s="1" t="s">
        <v>58</v>
      </c>
      <c r="AC1425" s="1" t="s">
        <v>119</v>
      </c>
      <c r="AD1425" s="1" t="s">
        <v>42</v>
      </c>
      <c r="AE1425" s="1" t="s">
        <v>53</v>
      </c>
      <c r="AF1425" s="1"/>
      <c r="AK1425" s="1"/>
    </row>
    <row r="1426" spans="1:37" x14ac:dyDescent="0.35">
      <c r="A1426" s="1">
        <v>2520</v>
      </c>
      <c r="B1426" s="1" t="str">
        <f>VLOOKUP(Table13[[#This Row],[Customer ID]],'Customer Lookup'!A:B,2,)</f>
        <v>Sandy Mueller</v>
      </c>
      <c r="C1426" s="1">
        <v>87033</v>
      </c>
      <c r="D1426" s="1" t="str">
        <f>_xlfn.XLOOKUP(Table13[[#This Row],[Product Sub-Category]],'Product Lookup'!A:A,'Product Lookup'!B:B)</f>
        <v>Paper</v>
      </c>
      <c r="E1426" s="1">
        <v>12</v>
      </c>
      <c r="F1426" s="4">
        <v>30.98</v>
      </c>
      <c r="G1426" s="4">
        <f>Table13[[#This Row],[Unit Price]]*Table13[[#This Row],[Quantity ordered]]</f>
        <v>371.76</v>
      </c>
      <c r="H1426" s="1">
        <v>0.05</v>
      </c>
      <c r="I1426" s="5">
        <v>0.05</v>
      </c>
      <c r="J14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6" s="6">
        <f>Table13[[#This Row],[Total Price(Before Discount)]]*Table13[[#This Row],[Discount]]</f>
        <v>18.588000000000001</v>
      </c>
      <c r="L1426" s="6">
        <f>Table13[[#This Row],[Total Price(Before Discount)]]-Table13[[#This Row],[Discount Amount]]</f>
        <v>353.17199999999997</v>
      </c>
      <c r="M1426" s="6" t="str">
        <f>IF(Table13[[#This Row],[Total Price(After Discount)]]&gt;=5000, "High Order", "Low order")</f>
        <v>Low order</v>
      </c>
      <c r="N1426" s="2">
        <v>42160</v>
      </c>
      <c r="O1426" s="2" t="str">
        <f>TEXT(Table13[[#This Row],[Order Date]],"dddd")</f>
        <v>Friday</v>
      </c>
      <c r="P1426" s="2" t="str">
        <f>TEXT(Table13[[#This Row],[Order Date]],"mmmm")</f>
        <v>June</v>
      </c>
      <c r="Q1426" s="2" t="str">
        <f>TEXT(Table13[[#This Row],[Order Date]],"yyyy")</f>
        <v>2015</v>
      </c>
      <c r="R1426" s="2" t="str">
        <f>TEXT(Table13[[#This Row],[Order Date]], "mmmm yyyy")</f>
        <v>June 2015</v>
      </c>
      <c r="S1426" s="2">
        <v>42161</v>
      </c>
      <c r="T1426" s="1" t="s">
        <v>50</v>
      </c>
      <c r="U1426" s="1">
        <f>Table13[[#This Row],[Ship Date]]-Table13[[#This Row],[Order Date]]</f>
        <v>1</v>
      </c>
      <c r="V1426" s="1" t="str">
        <f>IF(Table13[[#This Row],[Days to Ship]]&lt;=1, "Fast", IF(Table13[[#This Row],[Days to Ship]]&lt;=3, "Meduim", "High"))</f>
        <v>Fast</v>
      </c>
      <c r="W1426" s="1">
        <v>2908</v>
      </c>
      <c r="X1426" s="1" t="s">
        <v>32</v>
      </c>
      <c r="Y1426" s="1" t="s">
        <v>878</v>
      </c>
      <c r="Z1426" s="1" t="s">
        <v>291</v>
      </c>
      <c r="AA1426" s="1" t="s">
        <v>2244</v>
      </c>
      <c r="AB1426" s="1" t="s">
        <v>58</v>
      </c>
      <c r="AC1426" s="1" t="s">
        <v>83</v>
      </c>
      <c r="AD1426" s="1" t="s">
        <v>42</v>
      </c>
      <c r="AE1426" s="1" t="s">
        <v>53</v>
      </c>
      <c r="AF1426" s="1"/>
      <c r="AK1426" s="1"/>
    </row>
    <row r="1427" spans="1:37" x14ac:dyDescent="0.35">
      <c r="A1427" s="1">
        <v>2521</v>
      </c>
      <c r="B1427" s="1" t="str">
        <f>VLOOKUP(Table13[[#This Row],[Customer ID]],'Customer Lookup'!A:B,2,)</f>
        <v>Shawn Meyer</v>
      </c>
      <c r="C1427" s="1">
        <v>87032</v>
      </c>
      <c r="D1427" s="1" t="str">
        <f>_xlfn.XLOOKUP(Table13[[#This Row],[Product Sub-Category]],'Product Lookup'!A:A,'Product Lookup'!B:B)</f>
        <v>Telephones</v>
      </c>
      <c r="E1427" s="1">
        <v>15</v>
      </c>
      <c r="F1427" s="4">
        <v>175.99</v>
      </c>
      <c r="G1427" s="4">
        <f>Table13[[#This Row],[Unit Price]]*Table13[[#This Row],[Quantity ordered]]</f>
        <v>2639.8500000000004</v>
      </c>
      <c r="H1427" s="1">
        <v>0.1</v>
      </c>
      <c r="I1427" s="5">
        <v>0.1</v>
      </c>
      <c r="J14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27" s="6">
        <f>Table13[[#This Row],[Total Price(Before Discount)]]*Table13[[#This Row],[Discount]]</f>
        <v>263.98500000000007</v>
      </c>
      <c r="L1427" s="6">
        <f>Table13[[#This Row],[Total Price(Before Discount)]]-Table13[[#This Row],[Discount Amount]]</f>
        <v>2375.8650000000002</v>
      </c>
      <c r="M1427" s="6" t="str">
        <f>IF(Table13[[#This Row],[Total Price(After Discount)]]&gt;=5000, "High Order", "Low order")</f>
        <v>Low order</v>
      </c>
      <c r="N1427" s="2">
        <v>42053</v>
      </c>
      <c r="O1427" s="2" t="str">
        <f>TEXT(Table13[[#This Row],[Order Date]],"dddd")</f>
        <v>Wednesday</v>
      </c>
      <c r="P1427" s="2" t="str">
        <f>TEXT(Table13[[#This Row],[Order Date]],"mmmm")</f>
        <v>February</v>
      </c>
      <c r="Q1427" s="2" t="str">
        <f>TEXT(Table13[[#This Row],[Order Date]],"yyyy")</f>
        <v>2015</v>
      </c>
      <c r="R1427" s="2" t="str">
        <f>TEXT(Table13[[#This Row],[Order Date]], "mmmm yyyy")</f>
        <v>February 2015</v>
      </c>
      <c r="S1427" s="2">
        <v>42056</v>
      </c>
      <c r="T1427" s="1" t="s">
        <v>50</v>
      </c>
      <c r="U1427" s="1">
        <f>Table13[[#This Row],[Ship Date]]-Table13[[#This Row],[Order Date]]</f>
        <v>3</v>
      </c>
      <c r="V1427" s="1" t="str">
        <f>IF(Table13[[#This Row],[Days to Ship]]&lt;=1, "Fast", IF(Table13[[#This Row],[Days to Ship]]&lt;=3, "Meduim", "High"))</f>
        <v>Meduim</v>
      </c>
      <c r="W1427" s="1">
        <v>75109</v>
      </c>
      <c r="X1427" s="1" t="s">
        <v>32</v>
      </c>
      <c r="Y1427" s="1" t="s">
        <v>879</v>
      </c>
      <c r="Z1427" s="1" t="s">
        <v>112</v>
      </c>
      <c r="AA1427" s="1" t="s">
        <v>2243</v>
      </c>
      <c r="AB1427" s="1" t="s">
        <v>73</v>
      </c>
      <c r="AC1427" s="1" t="s">
        <v>2234</v>
      </c>
      <c r="AD1427" s="1" t="s">
        <v>42</v>
      </c>
      <c r="AE1427" s="1" t="s">
        <v>53</v>
      </c>
      <c r="AF1427" s="1"/>
      <c r="AK1427" s="1"/>
    </row>
    <row r="1428" spans="1:37" x14ac:dyDescent="0.35">
      <c r="A1428" s="1">
        <v>2522</v>
      </c>
      <c r="B1428" s="1" t="str">
        <f>VLOOKUP(Table13[[#This Row],[Customer ID]],'Customer Lookup'!A:B,2,)</f>
        <v>Harriet Wooten</v>
      </c>
      <c r="C1428" s="1">
        <v>87033</v>
      </c>
      <c r="D1428" s="1" t="str">
        <f>_xlfn.XLOOKUP(Table13[[#This Row],[Product Sub-Category]],'Product Lookup'!A:A,'Product Lookup'!B:B)</f>
        <v>Office Machines</v>
      </c>
      <c r="E1428" s="1">
        <v>6</v>
      </c>
      <c r="F1428" s="4">
        <v>1360.14</v>
      </c>
      <c r="G1428" s="4">
        <f>Table13[[#This Row],[Unit Price]]*Table13[[#This Row],[Quantity ordered]]</f>
        <v>8160.84</v>
      </c>
      <c r="H1428" s="1">
        <v>0.15</v>
      </c>
      <c r="I1428" s="5">
        <v>0.15</v>
      </c>
      <c r="J14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428" s="6">
        <f>Table13[[#This Row],[Total Price(Before Discount)]]*Table13[[#This Row],[Discount]]</f>
        <v>1224.126</v>
      </c>
      <c r="L1428" s="6">
        <f>Table13[[#This Row],[Total Price(Before Discount)]]-Table13[[#This Row],[Discount Amount]]</f>
        <v>6936.7139999999999</v>
      </c>
      <c r="M1428" s="6" t="str">
        <f>IF(Table13[[#This Row],[Total Price(After Discount)]]&gt;=5000, "High Order", "Low order")</f>
        <v>High Order</v>
      </c>
      <c r="N1428" s="2">
        <v>42160</v>
      </c>
      <c r="O1428" s="2" t="str">
        <f>TEXT(Table13[[#This Row],[Order Date]],"dddd")</f>
        <v>Friday</v>
      </c>
      <c r="P1428" s="2" t="str">
        <f>TEXT(Table13[[#This Row],[Order Date]],"mmmm")</f>
        <v>June</v>
      </c>
      <c r="Q1428" s="2" t="str">
        <f>TEXT(Table13[[#This Row],[Order Date]],"yyyy")</f>
        <v>2015</v>
      </c>
      <c r="R1428" s="2" t="str">
        <f>TEXT(Table13[[#This Row],[Order Date]], "mmmm yyyy")</f>
        <v>June 2015</v>
      </c>
      <c r="S1428" s="2">
        <v>42163</v>
      </c>
      <c r="T1428" s="1" t="s">
        <v>50</v>
      </c>
      <c r="U1428" s="1">
        <f>Table13[[#This Row],[Ship Date]]-Table13[[#This Row],[Order Date]]</f>
        <v>3</v>
      </c>
      <c r="V1428" s="1" t="str">
        <f>IF(Table13[[#This Row],[Days to Ship]]&lt;=1, "Fast", IF(Table13[[#This Row],[Days to Ship]]&lt;=3, "Meduim", "High"))</f>
        <v>Meduim</v>
      </c>
      <c r="W1428" s="1">
        <v>5401</v>
      </c>
      <c r="X1428" s="1" t="s">
        <v>22</v>
      </c>
      <c r="Y1428" s="1" t="s">
        <v>122</v>
      </c>
      <c r="Z1428" s="1" t="s">
        <v>121</v>
      </c>
      <c r="AA1428" s="1" t="s">
        <v>2245</v>
      </c>
      <c r="AB1428" s="1" t="s">
        <v>73</v>
      </c>
      <c r="AC1428" s="1" t="s">
        <v>74</v>
      </c>
      <c r="AD1428" s="1" t="s">
        <v>42</v>
      </c>
      <c r="AE1428" s="1" t="s">
        <v>36</v>
      </c>
      <c r="AF1428" s="1"/>
      <c r="AK1428" s="1"/>
    </row>
    <row r="1429" spans="1:37" x14ac:dyDescent="0.35">
      <c r="A1429" s="1">
        <v>2526</v>
      </c>
      <c r="B1429" s="1" t="str">
        <f>VLOOKUP(Table13[[#This Row],[Customer ID]],'Customer Lookup'!A:B,2,)</f>
        <v>Derek Sweeney</v>
      </c>
      <c r="C1429" s="1">
        <v>87208</v>
      </c>
      <c r="D1429" s="1" t="str">
        <f>_xlfn.XLOOKUP(Table13[[#This Row],[Product Sub-Category]],'Product Lookup'!A:A,'Product Lookup'!B:B)</f>
        <v>Binders</v>
      </c>
      <c r="E1429" s="1">
        <v>24</v>
      </c>
      <c r="F1429" s="4">
        <v>2.16</v>
      </c>
      <c r="G1429" s="4">
        <f>Table13[[#This Row],[Unit Price]]*Table13[[#This Row],[Quantity ordered]]</f>
        <v>51.84</v>
      </c>
      <c r="H1429" s="1">
        <v>0.05</v>
      </c>
      <c r="I1429" s="5">
        <v>0.05</v>
      </c>
      <c r="J14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9" s="6">
        <f>Table13[[#This Row],[Total Price(Before Discount)]]*Table13[[#This Row],[Discount]]</f>
        <v>2.5920000000000005</v>
      </c>
      <c r="L1429" s="6">
        <f>Table13[[#This Row],[Total Price(Before Discount)]]-Table13[[#This Row],[Discount Amount]]</f>
        <v>49.248000000000005</v>
      </c>
      <c r="M1429" s="6" t="str">
        <f>IF(Table13[[#This Row],[Total Price(After Discount)]]&gt;=5000, "High Order", "Low order")</f>
        <v>Low order</v>
      </c>
      <c r="N1429" s="2">
        <v>42147</v>
      </c>
      <c r="O1429" s="2" t="str">
        <f>TEXT(Table13[[#This Row],[Order Date]],"dddd")</f>
        <v>Saturday</v>
      </c>
      <c r="P1429" s="2" t="str">
        <f>TEXT(Table13[[#This Row],[Order Date]],"mmmm")</f>
        <v>May</v>
      </c>
      <c r="Q1429" s="2" t="str">
        <f>TEXT(Table13[[#This Row],[Order Date]],"yyyy")</f>
        <v>2015</v>
      </c>
      <c r="R1429" s="2" t="str">
        <f>TEXT(Table13[[#This Row],[Order Date]], "mmmm yyyy")</f>
        <v>May 2015</v>
      </c>
      <c r="S1429" s="2">
        <v>42149</v>
      </c>
      <c r="T1429" s="1" t="s">
        <v>41</v>
      </c>
      <c r="U1429" s="1">
        <f>Table13[[#This Row],[Ship Date]]-Table13[[#This Row],[Order Date]]</f>
        <v>2</v>
      </c>
      <c r="V1429" s="1" t="str">
        <f>IF(Table13[[#This Row],[Days to Ship]]&lt;=1, "Fast", IF(Table13[[#This Row],[Days to Ship]]&lt;=3, "Meduim", "High"))</f>
        <v>Meduim</v>
      </c>
      <c r="W1429" s="1">
        <v>70506</v>
      </c>
      <c r="X1429" s="1" t="s">
        <v>32</v>
      </c>
      <c r="Y1429" s="1" t="s">
        <v>600</v>
      </c>
      <c r="Z1429" s="1" t="s">
        <v>138</v>
      </c>
      <c r="AA1429" s="1" t="s">
        <v>2245</v>
      </c>
      <c r="AB1429" s="1" t="s">
        <v>58</v>
      </c>
      <c r="AC1429" s="1" t="s">
        <v>2236</v>
      </c>
      <c r="AD1429" s="1" t="s">
        <v>81</v>
      </c>
      <c r="AE1429" s="1" t="s">
        <v>53</v>
      </c>
      <c r="AF1429" s="1"/>
      <c r="AK1429" s="1"/>
    </row>
    <row r="1430" spans="1:37" x14ac:dyDescent="0.35">
      <c r="A1430" s="1">
        <v>2527</v>
      </c>
      <c r="B1430" s="1" t="str">
        <f>VLOOKUP(Table13[[#This Row],[Customer ID]],'Customer Lookup'!A:B,2,)</f>
        <v>Gretchen Orr</v>
      </c>
      <c r="C1430" s="1">
        <v>87208</v>
      </c>
      <c r="D1430" s="1" t="str">
        <f>_xlfn.XLOOKUP(Table13[[#This Row],[Product Sub-Category]],'Product Lookup'!A:A,'Product Lookup'!B:B)</f>
        <v>Pens</v>
      </c>
      <c r="E1430" s="1">
        <v>3</v>
      </c>
      <c r="F1430" s="4">
        <v>21.38</v>
      </c>
      <c r="G1430" s="4">
        <f>Table13[[#This Row],[Unit Price]]*Table13[[#This Row],[Quantity ordered]]</f>
        <v>64.14</v>
      </c>
      <c r="H1430" s="1">
        <v>0.05</v>
      </c>
      <c r="I1430" s="5">
        <v>0.05</v>
      </c>
      <c r="J14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0" s="6">
        <f>Table13[[#This Row],[Total Price(Before Discount)]]*Table13[[#This Row],[Discount]]</f>
        <v>3.2070000000000003</v>
      </c>
      <c r="L1430" s="6">
        <f>Table13[[#This Row],[Total Price(Before Discount)]]-Table13[[#This Row],[Discount Amount]]</f>
        <v>60.933</v>
      </c>
      <c r="M1430" s="6" t="str">
        <f>IF(Table13[[#This Row],[Total Price(After Discount)]]&gt;=5000, "High Order", "Low order")</f>
        <v>Low order</v>
      </c>
      <c r="N1430" s="2">
        <v>42147</v>
      </c>
      <c r="O1430" s="2" t="str">
        <f>TEXT(Table13[[#This Row],[Order Date]],"dddd")</f>
        <v>Saturday</v>
      </c>
      <c r="P1430" s="2" t="str">
        <f>TEXT(Table13[[#This Row],[Order Date]],"mmmm")</f>
        <v>May</v>
      </c>
      <c r="Q1430" s="2" t="str">
        <f>TEXT(Table13[[#This Row],[Order Date]],"yyyy")</f>
        <v>2015</v>
      </c>
      <c r="R1430" s="2" t="str">
        <f>TEXT(Table13[[#This Row],[Order Date]], "mmmm yyyy")</f>
        <v>May 2015</v>
      </c>
      <c r="S1430" s="2">
        <v>42149</v>
      </c>
      <c r="T1430" s="1" t="s">
        <v>41</v>
      </c>
      <c r="U1430" s="1">
        <f>Table13[[#This Row],[Ship Date]]-Table13[[#This Row],[Order Date]]</f>
        <v>2</v>
      </c>
      <c r="V1430" s="1" t="str">
        <f>IF(Table13[[#This Row],[Days to Ship]]&lt;=1, "Fast", IF(Table13[[#This Row],[Days to Ship]]&lt;=3, "Meduim", "High"))</f>
        <v>Meduim</v>
      </c>
      <c r="W1430" s="1">
        <v>70601</v>
      </c>
      <c r="X1430" s="1" t="s">
        <v>32</v>
      </c>
      <c r="Y1430" s="1" t="s">
        <v>880</v>
      </c>
      <c r="Z1430" s="1" t="s">
        <v>138</v>
      </c>
      <c r="AA1430" s="1" t="s">
        <v>1097</v>
      </c>
      <c r="AB1430" s="1" t="s">
        <v>58</v>
      </c>
      <c r="AC1430" s="1" t="s">
        <v>25</v>
      </c>
      <c r="AD1430" s="1" t="s">
        <v>81</v>
      </c>
      <c r="AE1430" s="1" t="s">
        <v>44</v>
      </c>
      <c r="AF1430" s="1"/>
      <c r="AK1430" s="1"/>
    </row>
    <row r="1431" spans="1:37" x14ac:dyDescent="0.35">
      <c r="A1431" s="1">
        <v>2530</v>
      </c>
      <c r="B1431" s="1" t="str">
        <f>VLOOKUP(Table13[[#This Row],[Customer ID]],'Customer Lookup'!A:B,2,)</f>
        <v>Janet Zhang</v>
      </c>
      <c r="C1431" s="1">
        <v>87451</v>
      </c>
      <c r="D1431" s="1" t="str">
        <f>_xlfn.XLOOKUP(Table13[[#This Row],[Product Sub-Category]],'Product Lookup'!A:A,'Product Lookup'!B:B)</f>
        <v>Computer Peripherals</v>
      </c>
      <c r="E1431" s="1">
        <v>7</v>
      </c>
      <c r="F1431" s="4">
        <v>40.98</v>
      </c>
      <c r="G1431" s="4">
        <f>Table13[[#This Row],[Unit Price]]*Table13[[#This Row],[Quantity ordered]]</f>
        <v>286.85999999999996</v>
      </c>
      <c r="H1431" s="1">
        <v>0.05</v>
      </c>
      <c r="I1431" s="5">
        <v>0.05</v>
      </c>
      <c r="J14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1" s="6">
        <f>Table13[[#This Row],[Total Price(Before Discount)]]*Table13[[#This Row],[Discount]]</f>
        <v>14.342999999999998</v>
      </c>
      <c r="L1431" s="6">
        <f>Table13[[#This Row],[Total Price(Before Discount)]]-Table13[[#This Row],[Discount Amount]]</f>
        <v>272.51699999999994</v>
      </c>
      <c r="M1431" s="6" t="str">
        <f>IF(Table13[[#This Row],[Total Price(After Discount)]]&gt;=5000, "High Order", "Low order")</f>
        <v>Low order</v>
      </c>
      <c r="N1431" s="2">
        <v>42092</v>
      </c>
      <c r="O1431" s="2" t="str">
        <f>TEXT(Table13[[#This Row],[Order Date]],"dddd")</f>
        <v>Sunday</v>
      </c>
      <c r="P1431" s="2" t="str">
        <f>TEXT(Table13[[#This Row],[Order Date]],"mmmm")</f>
        <v>March</v>
      </c>
      <c r="Q1431" s="2" t="str">
        <f>TEXT(Table13[[#This Row],[Order Date]],"yyyy")</f>
        <v>2015</v>
      </c>
      <c r="R1431" s="2" t="str">
        <f>TEXT(Table13[[#This Row],[Order Date]], "mmmm yyyy")</f>
        <v>March 2015</v>
      </c>
      <c r="S1431" s="2">
        <v>42093</v>
      </c>
      <c r="T1431" s="1" t="s">
        <v>21</v>
      </c>
      <c r="U1431" s="1">
        <f>Table13[[#This Row],[Ship Date]]-Table13[[#This Row],[Order Date]]</f>
        <v>1</v>
      </c>
      <c r="V1431" s="1" t="str">
        <f>IF(Table13[[#This Row],[Days to Ship]]&lt;=1, "Fast", IF(Table13[[#This Row],[Days to Ship]]&lt;=3, "Meduim", "High"))</f>
        <v>Fast</v>
      </c>
      <c r="W1431" s="1">
        <v>92307</v>
      </c>
      <c r="X1431" s="1" t="s">
        <v>32</v>
      </c>
      <c r="Y1431" s="1" t="s">
        <v>881</v>
      </c>
      <c r="Z1431" s="1" t="s">
        <v>37</v>
      </c>
      <c r="AA1431" s="1" t="s">
        <v>1097</v>
      </c>
      <c r="AB1431" s="1" t="s">
        <v>73</v>
      </c>
      <c r="AC1431" s="1" t="s">
        <v>144</v>
      </c>
      <c r="AD1431" s="1" t="s">
        <v>51</v>
      </c>
      <c r="AE1431" s="1" t="s">
        <v>53</v>
      </c>
      <c r="AF1431" s="1"/>
      <c r="AK1431" s="1"/>
    </row>
    <row r="1432" spans="1:37" x14ac:dyDescent="0.35">
      <c r="A1432" s="1">
        <v>2531</v>
      </c>
      <c r="B1432" s="1" t="str">
        <f>VLOOKUP(Table13[[#This Row],[Customer ID]],'Customer Lookup'!A:B,2,)</f>
        <v>Rick Houston</v>
      </c>
      <c r="C1432" s="1">
        <v>87452</v>
      </c>
      <c r="D1432" s="1" t="str">
        <f>_xlfn.XLOOKUP(Table13[[#This Row],[Product Sub-Category]],'Product Lookup'!A:A,'Product Lookup'!B:B)</f>
        <v>Paper</v>
      </c>
      <c r="E1432" s="1">
        <v>14</v>
      </c>
      <c r="F1432" s="4">
        <v>4</v>
      </c>
      <c r="G1432" s="4">
        <f>Table13[[#This Row],[Unit Price]]*Table13[[#This Row],[Quantity ordered]]</f>
        <v>56</v>
      </c>
      <c r="H1432" s="1">
        <v>0.05</v>
      </c>
      <c r="I1432" s="5">
        <v>0.05</v>
      </c>
      <c r="J14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2" s="6">
        <f>Table13[[#This Row],[Total Price(Before Discount)]]*Table13[[#This Row],[Discount]]</f>
        <v>2.8000000000000003</v>
      </c>
      <c r="L1432" s="6">
        <f>Table13[[#This Row],[Total Price(Before Discount)]]-Table13[[#This Row],[Discount Amount]]</f>
        <v>53.2</v>
      </c>
      <c r="M1432" s="6" t="str">
        <f>IF(Table13[[#This Row],[Total Price(After Discount)]]&gt;=5000, "High Order", "Low order")</f>
        <v>Low order</v>
      </c>
      <c r="N1432" s="2">
        <v>42126</v>
      </c>
      <c r="O1432" s="2" t="str">
        <f>TEXT(Table13[[#This Row],[Order Date]],"dddd")</f>
        <v>Saturday</v>
      </c>
      <c r="P1432" s="2" t="str">
        <f>TEXT(Table13[[#This Row],[Order Date]],"mmmm")</f>
        <v>May</v>
      </c>
      <c r="Q1432" s="2" t="str">
        <f>TEXT(Table13[[#This Row],[Order Date]],"yyyy")</f>
        <v>2015</v>
      </c>
      <c r="R1432" s="2" t="str">
        <f>TEXT(Table13[[#This Row],[Order Date]], "mmmm yyyy")</f>
        <v>May 2015</v>
      </c>
      <c r="S1432" s="2">
        <v>42128</v>
      </c>
      <c r="T1432" s="1" t="s">
        <v>50</v>
      </c>
      <c r="U1432" s="1">
        <f>Table13[[#This Row],[Ship Date]]-Table13[[#This Row],[Order Date]]</f>
        <v>2</v>
      </c>
      <c r="V1432" s="1" t="str">
        <f>IF(Table13[[#This Row],[Days to Ship]]&lt;=1, "Fast", IF(Table13[[#This Row],[Days to Ship]]&lt;=3, "Meduim", "High"))</f>
        <v>Meduim</v>
      </c>
      <c r="W1432" s="1">
        <v>93422</v>
      </c>
      <c r="X1432" s="1" t="s">
        <v>32</v>
      </c>
      <c r="Y1432" s="1" t="s">
        <v>882</v>
      </c>
      <c r="Z1432" s="1" t="s">
        <v>37</v>
      </c>
      <c r="AA1432" s="1" t="s">
        <v>2243</v>
      </c>
      <c r="AB1432" s="1" t="s">
        <v>58</v>
      </c>
      <c r="AC1432" s="1" t="s">
        <v>83</v>
      </c>
      <c r="AD1432" s="1" t="s">
        <v>51</v>
      </c>
      <c r="AE1432" s="1" t="s">
        <v>26</v>
      </c>
      <c r="AF1432" s="1"/>
      <c r="AK1432" s="1"/>
    </row>
    <row r="1433" spans="1:37" x14ac:dyDescent="0.35">
      <c r="A1433" s="1">
        <v>2534</v>
      </c>
      <c r="B1433" s="1" t="str">
        <f>VLOOKUP(Table13[[#This Row],[Customer ID]],'Customer Lookup'!A:B,2,)</f>
        <v>Mitchell Goldberg</v>
      </c>
      <c r="C1433" s="1">
        <v>87451</v>
      </c>
      <c r="D1433" s="1" t="str">
        <f>_xlfn.XLOOKUP(Table13[[#This Row],[Product Sub-Category]],'Product Lookup'!A:A,'Product Lookup'!B:B)</f>
        <v>Telephones</v>
      </c>
      <c r="E1433" s="1">
        <v>5</v>
      </c>
      <c r="F1433" s="4">
        <v>35.99</v>
      </c>
      <c r="G1433" s="4">
        <f>Table13[[#This Row],[Unit Price]]*Table13[[#This Row],[Quantity ordered]]</f>
        <v>179.95000000000002</v>
      </c>
      <c r="H1433" s="1">
        <v>0.05</v>
      </c>
      <c r="I1433" s="5">
        <v>0.05</v>
      </c>
      <c r="J14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3" s="6">
        <f>Table13[[#This Row],[Total Price(Before Discount)]]*Table13[[#This Row],[Discount]]</f>
        <v>8.9975000000000005</v>
      </c>
      <c r="L1433" s="6">
        <f>Table13[[#This Row],[Total Price(Before Discount)]]-Table13[[#This Row],[Discount Amount]]</f>
        <v>170.95250000000001</v>
      </c>
      <c r="M1433" s="6" t="str">
        <f>IF(Table13[[#This Row],[Total Price(After Discount)]]&gt;=5000, "High Order", "Low order")</f>
        <v>Low order</v>
      </c>
      <c r="N1433" s="2">
        <v>42092</v>
      </c>
      <c r="O1433" s="2" t="str">
        <f>TEXT(Table13[[#This Row],[Order Date]],"dddd")</f>
        <v>Sunday</v>
      </c>
      <c r="P1433" s="2" t="str">
        <f>TEXT(Table13[[#This Row],[Order Date]],"mmmm")</f>
        <v>March</v>
      </c>
      <c r="Q1433" s="2" t="str">
        <f>TEXT(Table13[[#This Row],[Order Date]],"yyyy")</f>
        <v>2015</v>
      </c>
      <c r="R1433" s="2" t="str">
        <f>TEXT(Table13[[#This Row],[Order Date]], "mmmm yyyy")</f>
        <v>March 2015</v>
      </c>
      <c r="S1433" s="2">
        <v>42094</v>
      </c>
      <c r="T1433" s="1" t="s">
        <v>21</v>
      </c>
      <c r="U1433" s="1">
        <f>Table13[[#This Row],[Ship Date]]-Table13[[#This Row],[Order Date]]</f>
        <v>2</v>
      </c>
      <c r="V1433" s="1" t="str">
        <f>IF(Table13[[#This Row],[Days to Ship]]&lt;=1, "Fast", IF(Table13[[#This Row],[Days to Ship]]&lt;=3, "Meduim", "High"))</f>
        <v>Meduim</v>
      </c>
      <c r="W1433" s="1">
        <v>4401</v>
      </c>
      <c r="X1433" s="1" t="s">
        <v>32</v>
      </c>
      <c r="Y1433" s="1" t="s">
        <v>284</v>
      </c>
      <c r="Z1433" s="1" t="s">
        <v>147</v>
      </c>
      <c r="AA1433" s="1" t="s">
        <v>2245</v>
      </c>
      <c r="AB1433" s="1" t="s">
        <v>73</v>
      </c>
      <c r="AC1433" s="1" t="s">
        <v>2234</v>
      </c>
      <c r="AD1433" s="1" t="s">
        <v>51</v>
      </c>
      <c r="AE1433" s="1" t="s">
        <v>44</v>
      </c>
      <c r="AF1433" s="1"/>
      <c r="AK1433" s="1"/>
    </row>
    <row r="1434" spans="1:37" x14ac:dyDescent="0.35">
      <c r="A1434" s="1">
        <v>2539</v>
      </c>
      <c r="B1434" s="1" t="str">
        <f>VLOOKUP(Table13[[#This Row],[Customer ID]],'Customer Lookup'!A:B,2,)</f>
        <v>Max Hubbard</v>
      </c>
      <c r="C1434" s="1">
        <v>91017</v>
      </c>
      <c r="D1434" s="1" t="str">
        <f>_xlfn.XLOOKUP(Table13[[#This Row],[Product Sub-Category]],'Product Lookup'!A:A,'Product Lookup'!B:B)</f>
        <v>Labels</v>
      </c>
      <c r="E1434" s="1">
        <v>5</v>
      </c>
      <c r="F1434" s="4">
        <v>12.53</v>
      </c>
      <c r="G1434" s="4">
        <f>Table13[[#This Row],[Unit Price]]*Table13[[#This Row],[Quantity ordered]]</f>
        <v>62.65</v>
      </c>
      <c r="H1434" s="1">
        <v>0.05</v>
      </c>
      <c r="I1434" s="5">
        <v>0.05</v>
      </c>
      <c r="J14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4" s="6">
        <f>Table13[[#This Row],[Total Price(Before Discount)]]*Table13[[#This Row],[Discount]]</f>
        <v>3.1325000000000003</v>
      </c>
      <c r="L1434" s="6">
        <f>Table13[[#This Row],[Total Price(Before Discount)]]-Table13[[#This Row],[Discount Amount]]</f>
        <v>59.517499999999998</v>
      </c>
      <c r="M1434" s="6" t="str">
        <f>IF(Table13[[#This Row],[Total Price(After Discount)]]&gt;=5000, "High Order", "Low order")</f>
        <v>Low order</v>
      </c>
      <c r="N1434" s="2">
        <v>42101</v>
      </c>
      <c r="O1434" s="2" t="str">
        <f>TEXT(Table13[[#This Row],[Order Date]],"dddd")</f>
        <v>Tuesday</v>
      </c>
      <c r="P1434" s="2" t="str">
        <f>TEXT(Table13[[#This Row],[Order Date]],"mmmm")</f>
        <v>April</v>
      </c>
      <c r="Q1434" s="2" t="str">
        <f>TEXT(Table13[[#This Row],[Order Date]],"yyyy")</f>
        <v>2015</v>
      </c>
      <c r="R1434" s="2" t="str">
        <f>TEXT(Table13[[#This Row],[Order Date]], "mmmm yyyy")</f>
        <v>April 2015</v>
      </c>
      <c r="S1434" s="2">
        <v>42102</v>
      </c>
      <c r="T1434" s="1" t="s">
        <v>31</v>
      </c>
      <c r="U1434" s="1">
        <f>Table13[[#This Row],[Ship Date]]-Table13[[#This Row],[Order Date]]</f>
        <v>1</v>
      </c>
      <c r="V1434" s="1" t="str">
        <f>IF(Table13[[#This Row],[Days to Ship]]&lt;=1, "Fast", IF(Table13[[#This Row],[Days to Ship]]&lt;=3, "Meduim", "High"))</f>
        <v>Fast</v>
      </c>
      <c r="W1434" s="1">
        <v>32789</v>
      </c>
      <c r="X1434" s="1" t="s">
        <v>32</v>
      </c>
      <c r="Y1434" s="1" t="s">
        <v>883</v>
      </c>
      <c r="Z1434" s="1" t="s">
        <v>242</v>
      </c>
      <c r="AA1434" s="1" t="s">
        <v>2245</v>
      </c>
      <c r="AB1434" s="1" t="s">
        <v>58</v>
      </c>
      <c r="AC1434" s="1" t="s">
        <v>116</v>
      </c>
      <c r="AD1434" s="1" t="s">
        <v>42</v>
      </c>
      <c r="AE1434" s="1" t="s">
        <v>53</v>
      </c>
      <c r="AF1434" s="1"/>
      <c r="AK1434" s="1"/>
    </row>
    <row r="1435" spans="1:37" x14ac:dyDescent="0.35">
      <c r="A1435" s="1">
        <v>2540</v>
      </c>
      <c r="B1435" s="1" t="str">
        <f>VLOOKUP(Table13[[#This Row],[Customer ID]],'Customer Lookup'!A:B,2,)</f>
        <v>Helen Ferguson</v>
      </c>
      <c r="C1435" s="1">
        <v>91017</v>
      </c>
      <c r="D1435" s="1" t="str">
        <f>_xlfn.XLOOKUP(Table13[[#This Row],[Product Sub-Category]],'Product Lookup'!A:A,'Product Lookup'!B:B)</f>
        <v>Storage</v>
      </c>
      <c r="E1435" s="1">
        <v>1</v>
      </c>
      <c r="F1435" s="4">
        <v>178.47</v>
      </c>
      <c r="G1435" s="4">
        <f>Table13[[#This Row],[Unit Price]]*Table13[[#This Row],[Quantity ordered]]</f>
        <v>178.47</v>
      </c>
      <c r="H1435" s="1">
        <v>0.1</v>
      </c>
      <c r="I1435" s="5">
        <v>0.1</v>
      </c>
      <c r="J14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35" s="6">
        <f>Table13[[#This Row],[Total Price(Before Discount)]]*Table13[[#This Row],[Discount]]</f>
        <v>17.847000000000001</v>
      </c>
      <c r="L1435" s="6">
        <f>Table13[[#This Row],[Total Price(Before Discount)]]-Table13[[#This Row],[Discount Amount]]</f>
        <v>160.62299999999999</v>
      </c>
      <c r="M1435" s="6" t="str">
        <f>IF(Table13[[#This Row],[Total Price(After Discount)]]&gt;=5000, "High Order", "Low order")</f>
        <v>Low order</v>
      </c>
      <c r="N1435" s="2">
        <v>42101</v>
      </c>
      <c r="O1435" s="2" t="str">
        <f>TEXT(Table13[[#This Row],[Order Date]],"dddd")</f>
        <v>Tuesday</v>
      </c>
      <c r="P1435" s="2" t="str">
        <f>TEXT(Table13[[#This Row],[Order Date]],"mmmm")</f>
        <v>April</v>
      </c>
      <c r="Q1435" s="2" t="str">
        <f>TEXT(Table13[[#This Row],[Order Date]],"yyyy")</f>
        <v>2015</v>
      </c>
      <c r="R1435" s="2" t="str">
        <f>TEXT(Table13[[#This Row],[Order Date]], "mmmm yyyy")</f>
        <v>April 2015</v>
      </c>
      <c r="S1435" s="2">
        <v>42102</v>
      </c>
      <c r="T1435" s="1" t="s">
        <v>31</v>
      </c>
      <c r="U1435" s="1">
        <f>Table13[[#This Row],[Ship Date]]-Table13[[#This Row],[Order Date]]</f>
        <v>1</v>
      </c>
      <c r="V1435" s="1" t="str">
        <f>IF(Table13[[#This Row],[Days to Ship]]&lt;=1, "Fast", IF(Table13[[#This Row],[Days to Ship]]&lt;=3, "Meduim", "High"))</f>
        <v>Fast</v>
      </c>
      <c r="W1435" s="1">
        <v>32708</v>
      </c>
      <c r="X1435" s="1" t="s">
        <v>32</v>
      </c>
      <c r="Y1435" s="1" t="s">
        <v>884</v>
      </c>
      <c r="Z1435" s="1" t="s">
        <v>242</v>
      </c>
      <c r="AA1435" s="1" t="s">
        <v>2245</v>
      </c>
      <c r="AB1435" s="1" t="s">
        <v>58</v>
      </c>
      <c r="AC1435" s="1" t="s">
        <v>119</v>
      </c>
      <c r="AD1435" s="1" t="s">
        <v>42</v>
      </c>
      <c r="AE1435" s="1" t="s">
        <v>53</v>
      </c>
      <c r="AF1435" s="1"/>
      <c r="AK1435" s="1"/>
    </row>
    <row r="1436" spans="1:37" x14ac:dyDescent="0.35">
      <c r="A1436" s="1">
        <v>2543</v>
      </c>
      <c r="B1436" s="1" t="str">
        <f>VLOOKUP(Table13[[#This Row],[Customer ID]],'Customer Lookup'!A:B,2,)</f>
        <v>Josephine Dalton</v>
      </c>
      <c r="C1436" s="1">
        <v>87917</v>
      </c>
      <c r="D1436" s="1" t="str">
        <f>_xlfn.XLOOKUP(Table13[[#This Row],[Product Sub-Category]],'Product Lookup'!A:A,'Product Lookup'!B:B)</f>
        <v>Furnishings</v>
      </c>
      <c r="E1436" s="1">
        <v>17</v>
      </c>
      <c r="F1436" s="4">
        <v>15.68</v>
      </c>
      <c r="G1436" s="4">
        <f>Table13[[#This Row],[Unit Price]]*Table13[[#This Row],[Quantity ordered]]</f>
        <v>266.56</v>
      </c>
      <c r="H1436" s="1">
        <v>0.05</v>
      </c>
      <c r="I1436" s="5">
        <v>0.05</v>
      </c>
      <c r="J14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6" s="6">
        <f>Table13[[#This Row],[Total Price(Before Discount)]]*Table13[[#This Row],[Discount]]</f>
        <v>13.328000000000001</v>
      </c>
      <c r="L1436" s="6">
        <f>Table13[[#This Row],[Total Price(Before Discount)]]-Table13[[#This Row],[Discount Amount]]</f>
        <v>253.232</v>
      </c>
      <c r="M1436" s="6" t="str">
        <f>IF(Table13[[#This Row],[Total Price(After Discount)]]&gt;=5000, "High Order", "Low order")</f>
        <v>Low order</v>
      </c>
      <c r="N1436" s="2">
        <v>42166</v>
      </c>
      <c r="O1436" s="2" t="str">
        <f>TEXT(Table13[[#This Row],[Order Date]],"dddd")</f>
        <v>Thursday</v>
      </c>
      <c r="P1436" s="2" t="str">
        <f>TEXT(Table13[[#This Row],[Order Date]],"mmmm")</f>
        <v>June</v>
      </c>
      <c r="Q1436" s="2" t="str">
        <f>TEXT(Table13[[#This Row],[Order Date]],"yyyy")</f>
        <v>2015</v>
      </c>
      <c r="R1436" s="2" t="str">
        <f>TEXT(Table13[[#This Row],[Order Date]], "mmmm yyyy")</f>
        <v>June 2015</v>
      </c>
      <c r="S1436" s="2">
        <v>42167</v>
      </c>
      <c r="T1436" s="1" t="s">
        <v>50</v>
      </c>
      <c r="U1436" s="1">
        <f>Table13[[#This Row],[Ship Date]]-Table13[[#This Row],[Order Date]]</f>
        <v>1</v>
      </c>
      <c r="V1436" s="1" t="str">
        <f>IF(Table13[[#This Row],[Days to Ship]]&lt;=1, "Fast", IF(Table13[[#This Row],[Days to Ship]]&lt;=3, "Meduim", "High"))</f>
        <v>Fast</v>
      </c>
      <c r="W1436" s="1">
        <v>23223</v>
      </c>
      <c r="X1436" s="1" t="s">
        <v>32</v>
      </c>
      <c r="Y1436" s="1" t="s">
        <v>627</v>
      </c>
      <c r="Z1436" s="1" t="s">
        <v>117</v>
      </c>
      <c r="AA1436" s="1" t="s">
        <v>2245</v>
      </c>
      <c r="AB1436" s="1" t="s">
        <v>34</v>
      </c>
      <c r="AC1436" s="1" t="s">
        <v>52</v>
      </c>
      <c r="AD1436" s="1" t="s">
        <v>51</v>
      </c>
      <c r="AE1436" s="1" t="s">
        <v>44</v>
      </c>
      <c r="AF1436" s="1"/>
      <c r="AK1436" s="1"/>
    </row>
    <row r="1437" spans="1:37" x14ac:dyDescent="0.35">
      <c r="A1437" s="1">
        <v>2543</v>
      </c>
      <c r="B1437" s="1" t="str">
        <f>VLOOKUP(Table13[[#This Row],[Customer ID]],'Customer Lookup'!A:B,2,)</f>
        <v>Josephine Dalton</v>
      </c>
      <c r="C1437" s="1">
        <v>87917</v>
      </c>
      <c r="D1437" s="1" t="str">
        <f>_xlfn.XLOOKUP(Table13[[#This Row],[Product Sub-Category]],'Product Lookup'!A:A,'Product Lookup'!B:B)</f>
        <v>Telephones</v>
      </c>
      <c r="E1437" s="1">
        <v>19</v>
      </c>
      <c r="F1437" s="4">
        <v>195.99</v>
      </c>
      <c r="G1437" s="4">
        <f>Table13[[#This Row],[Unit Price]]*Table13[[#This Row],[Quantity ordered]]</f>
        <v>3723.8100000000004</v>
      </c>
      <c r="H1437" s="1">
        <v>0.1</v>
      </c>
      <c r="I1437" s="5">
        <v>0.1</v>
      </c>
      <c r="J14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37" s="6">
        <f>Table13[[#This Row],[Total Price(Before Discount)]]*Table13[[#This Row],[Discount]]</f>
        <v>372.38100000000009</v>
      </c>
      <c r="L1437" s="6">
        <f>Table13[[#This Row],[Total Price(Before Discount)]]-Table13[[#This Row],[Discount Amount]]</f>
        <v>3351.4290000000001</v>
      </c>
      <c r="M1437" s="6" t="str">
        <f>IF(Table13[[#This Row],[Total Price(After Discount)]]&gt;=5000, "High Order", "Low order")</f>
        <v>Low order</v>
      </c>
      <c r="N1437" s="2">
        <v>42166</v>
      </c>
      <c r="O1437" s="2" t="str">
        <f>TEXT(Table13[[#This Row],[Order Date]],"dddd")</f>
        <v>Thursday</v>
      </c>
      <c r="P1437" s="2" t="str">
        <f>TEXT(Table13[[#This Row],[Order Date]],"mmmm")</f>
        <v>June</v>
      </c>
      <c r="Q1437" s="2" t="str">
        <f>TEXT(Table13[[#This Row],[Order Date]],"yyyy")</f>
        <v>2015</v>
      </c>
      <c r="R1437" s="2" t="str">
        <f>TEXT(Table13[[#This Row],[Order Date]], "mmmm yyyy")</f>
        <v>June 2015</v>
      </c>
      <c r="S1437" s="2">
        <v>42167</v>
      </c>
      <c r="T1437" s="1" t="s">
        <v>50</v>
      </c>
      <c r="U1437" s="1">
        <f>Table13[[#This Row],[Ship Date]]-Table13[[#This Row],[Order Date]]</f>
        <v>1</v>
      </c>
      <c r="V1437" s="1" t="str">
        <f>IF(Table13[[#This Row],[Days to Ship]]&lt;=1, "Fast", IF(Table13[[#This Row],[Days to Ship]]&lt;=3, "Meduim", "High"))</f>
        <v>Fast</v>
      </c>
      <c r="W1437" s="1">
        <v>23223</v>
      </c>
      <c r="X1437" s="1" t="s">
        <v>32</v>
      </c>
      <c r="Y1437" s="1" t="s">
        <v>627</v>
      </c>
      <c r="Z1437" s="1" t="s">
        <v>117</v>
      </c>
      <c r="AA1437" s="1" t="s">
        <v>2245</v>
      </c>
      <c r="AB1437" s="1" t="s">
        <v>73</v>
      </c>
      <c r="AC1437" s="1" t="s">
        <v>2234</v>
      </c>
      <c r="AD1437" s="1" t="s">
        <v>51</v>
      </c>
      <c r="AE1437" s="1" t="s">
        <v>53</v>
      </c>
      <c r="AF1437" s="1"/>
      <c r="AK1437" s="1"/>
    </row>
    <row r="1438" spans="1:37" x14ac:dyDescent="0.35">
      <c r="A1438" s="1">
        <v>2545</v>
      </c>
      <c r="B1438" s="1" t="str">
        <f>VLOOKUP(Table13[[#This Row],[Customer ID]],'Customer Lookup'!A:B,2,)</f>
        <v>Rick Ellis</v>
      </c>
      <c r="C1438" s="1">
        <v>87915</v>
      </c>
      <c r="D1438" s="1" t="str">
        <f>_xlfn.XLOOKUP(Table13[[#This Row],[Product Sub-Category]],'Product Lookup'!A:A,'Product Lookup'!B:B)</f>
        <v>Office Machines</v>
      </c>
      <c r="E1438" s="1">
        <v>2</v>
      </c>
      <c r="F1438" s="4">
        <v>99.99</v>
      </c>
      <c r="G1438" s="4">
        <f>Table13[[#This Row],[Unit Price]]*Table13[[#This Row],[Quantity ordered]]</f>
        <v>199.98</v>
      </c>
      <c r="H1438" s="1">
        <v>0.05</v>
      </c>
      <c r="I1438" s="5">
        <v>0.05</v>
      </c>
      <c r="J14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8" s="6">
        <f>Table13[[#This Row],[Total Price(Before Discount)]]*Table13[[#This Row],[Discount]]</f>
        <v>9.9990000000000006</v>
      </c>
      <c r="L1438" s="6">
        <f>Table13[[#This Row],[Total Price(Before Discount)]]-Table13[[#This Row],[Discount Amount]]</f>
        <v>189.98099999999999</v>
      </c>
      <c r="M1438" s="6" t="str">
        <f>IF(Table13[[#This Row],[Total Price(After Discount)]]&gt;=5000, "High Order", "Low order")</f>
        <v>Low order</v>
      </c>
      <c r="N1438" s="2">
        <v>42073</v>
      </c>
      <c r="O1438" s="2" t="str">
        <f>TEXT(Table13[[#This Row],[Order Date]],"dddd")</f>
        <v>Tuesday</v>
      </c>
      <c r="P1438" s="2" t="str">
        <f>TEXT(Table13[[#This Row],[Order Date]],"mmmm")</f>
        <v>March</v>
      </c>
      <c r="Q1438" s="2" t="str">
        <f>TEXT(Table13[[#This Row],[Order Date]],"yyyy")</f>
        <v>2015</v>
      </c>
      <c r="R1438" s="2" t="str">
        <f>TEXT(Table13[[#This Row],[Order Date]], "mmmm yyyy")</f>
        <v>March 2015</v>
      </c>
      <c r="S1438" s="2">
        <v>42075</v>
      </c>
      <c r="T1438" s="1" t="s">
        <v>50</v>
      </c>
      <c r="U1438" s="1">
        <f>Table13[[#This Row],[Ship Date]]-Table13[[#This Row],[Order Date]]</f>
        <v>2</v>
      </c>
      <c r="V1438" s="1" t="str">
        <f>IF(Table13[[#This Row],[Days to Ship]]&lt;=1, "Fast", IF(Table13[[#This Row],[Days to Ship]]&lt;=3, "Meduim", "High"))</f>
        <v>Meduim</v>
      </c>
      <c r="W1438" s="1">
        <v>22153</v>
      </c>
      <c r="X1438" s="1" t="s">
        <v>22</v>
      </c>
      <c r="Y1438" s="1" t="s">
        <v>514</v>
      </c>
      <c r="Z1438" s="1" t="s">
        <v>117</v>
      </c>
      <c r="AA1438" s="1" t="s">
        <v>2245</v>
      </c>
      <c r="AB1438" s="1" t="s">
        <v>73</v>
      </c>
      <c r="AC1438" s="1" t="s">
        <v>74</v>
      </c>
      <c r="AD1438" s="1" t="s">
        <v>42</v>
      </c>
      <c r="AE1438" s="1" t="s">
        <v>53</v>
      </c>
      <c r="AF1438" s="1"/>
      <c r="AK1438" s="1"/>
    </row>
    <row r="1439" spans="1:37" x14ac:dyDescent="0.35">
      <c r="A1439" s="1">
        <v>2547</v>
      </c>
      <c r="B1439" s="1" t="str">
        <f>VLOOKUP(Table13[[#This Row],[Customer ID]],'Customer Lookup'!A:B,2,)</f>
        <v>Edna Freeman</v>
      </c>
      <c r="C1439" s="1">
        <v>87916</v>
      </c>
      <c r="D1439" s="1" t="str">
        <f>_xlfn.XLOOKUP(Table13[[#This Row],[Product Sub-Category]],'Product Lookup'!A:A,'Product Lookup'!B:B)</f>
        <v>Paper</v>
      </c>
      <c r="E1439" s="1">
        <v>1</v>
      </c>
      <c r="F1439" s="4">
        <v>6.48</v>
      </c>
      <c r="G1439" s="4">
        <f>Table13[[#This Row],[Unit Price]]*Table13[[#This Row],[Quantity ordered]]</f>
        <v>6.48</v>
      </c>
      <c r="H1439" s="1">
        <v>0.05</v>
      </c>
      <c r="I1439" s="5">
        <v>0.05</v>
      </c>
      <c r="J14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9" s="6">
        <f>Table13[[#This Row],[Total Price(Before Discount)]]*Table13[[#This Row],[Discount]]</f>
        <v>0.32400000000000007</v>
      </c>
      <c r="L1439" s="6">
        <f>Table13[[#This Row],[Total Price(Before Discount)]]-Table13[[#This Row],[Discount Amount]]</f>
        <v>6.1560000000000006</v>
      </c>
      <c r="M1439" s="6" t="str">
        <f>IF(Table13[[#This Row],[Total Price(After Discount)]]&gt;=5000, "High Order", "Low order")</f>
        <v>Low order</v>
      </c>
      <c r="N1439" s="2">
        <v>42113</v>
      </c>
      <c r="O1439" s="2" t="str">
        <f>TEXT(Table13[[#This Row],[Order Date]],"dddd")</f>
        <v>Sunday</v>
      </c>
      <c r="P1439" s="2" t="str">
        <f>TEXT(Table13[[#This Row],[Order Date]],"mmmm")</f>
        <v>April</v>
      </c>
      <c r="Q1439" s="2" t="str">
        <f>TEXT(Table13[[#This Row],[Order Date]],"yyyy")</f>
        <v>2015</v>
      </c>
      <c r="R1439" s="2" t="str">
        <f>TEXT(Table13[[#This Row],[Order Date]], "mmmm yyyy")</f>
        <v>April 2015</v>
      </c>
      <c r="S1439" s="2">
        <v>42113</v>
      </c>
      <c r="T1439" s="1" t="s">
        <v>98</v>
      </c>
      <c r="U1439" s="1">
        <f>Table13[[#This Row],[Ship Date]]-Table13[[#This Row],[Order Date]]</f>
        <v>0</v>
      </c>
      <c r="V1439" s="1" t="str">
        <f>IF(Table13[[#This Row],[Days to Ship]]&lt;=1, "Fast", IF(Table13[[#This Row],[Days to Ship]]&lt;=3, "Meduim", "High"))</f>
        <v>Fast</v>
      </c>
      <c r="W1439" s="1">
        <v>23464</v>
      </c>
      <c r="X1439" s="1" t="s">
        <v>32</v>
      </c>
      <c r="Y1439" s="1" t="s">
        <v>885</v>
      </c>
      <c r="Z1439" s="1" t="s">
        <v>117</v>
      </c>
      <c r="AA1439" s="1" t="s">
        <v>1097</v>
      </c>
      <c r="AB1439" s="1" t="s">
        <v>58</v>
      </c>
      <c r="AC1439" s="1" t="s">
        <v>83</v>
      </c>
      <c r="AD1439" s="1" t="s">
        <v>51</v>
      </c>
      <c r="AE1439" s="1" t="s">
        <v>53</v>
      </c>
      <c r="AF1439" s="1"/>
      <c r="AK1439" s="1"/>
    </row>
    <row r="1440" spans="1:37" x14ac:dyDescent="0.35">
      <c r="A1440" s="1">
        <v>2548</v>
      </c>
      <c r="B1440" s="1" t="str">
        <f>VLOOKUP(Table13[[#This Row],[Customer ID]],'Customer Lookup'!A:B,2,)</f>
        <v>Wayne Bass</v>
      </c>
      <c r="C1440" s="1">
        <v>46436</v>
      </c>
      <c r="D1440" s="1" t="str">
        <f>_xlfn.XLOOKUP(Table13[[#This Row],[Product Sub-Category]],'Product Lookup'!A:A,'Product Lookup'!B:B)</f>
        <v>Telephones</v>
      </c>
      <c r="E1440" s="1">
        <v>46</v>
      </c>
      <c r="F1440" s="4">
        <v>35.99</v>
      </c>
      <c r="G1440" s="4">
        <f>Table13[[#This Row],[Unit Price]]*Table13[[#This Row],[Quantity ordered]]</f>
        <v>1655.5400000000002</v>
      </c>
      <c r="H1440" s="1">
        <v>0.05</v>
      </c>
      <c r="I1440" s="5">
        <v>0.05</v>
      </c>
      <c r="J14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0" s="6">
        <f>Table13[[#This Row],[Total Price(Before Discount)]]*Table13[[#This Row],[Discount]]</f>
        <v>82.777000000000015</v>
      </c>
      <c r="L1440" s="6">
        <f>Table13[[#This Row],[Total Price(Before Discount)]]-Table13[[#This Row],[Discount Amount]]</f>
        <v>1572.7630000000001</v>
      </c>
      <c r="M1440" s="6" t="str">
        <f>IF(Table13[[#This Row],[Total Price(After Discount)]]&gt;=5000, "High Order", "Low order")</f>
        <v>Low order</v>
      </c>
      <c r="N1440" s="2">
        <v>42098</v>
      </c>
      <c r="O1440" s="2" t="str">
        <f>TEXT(Table13[[#This Row],[Order Date]],"dddd")</f>
        <v>Saturday</v>
      </c>
      <c r="P1440" s="2" t="str">
        <f>TEXT(Table13[[#This Row],[Order Date]],"mmmm")</f>
        <v>April</v>
      </c>
      <c r="Q1440" s="2" t="str">
        <f>TEXT(Table13[[#This Row],[Order Date]],"yyyy")</f>
        <v>2015</v>
      </c>
      <c r="R1440" s="2" t="str">
        <f>TEXT(Table13[[#This Row],[Order Date]], "mmmm yyyy")</f>
        <v>April 2015</v>
      </c>
      <c r="S1440" s="2">
        <v>42105</v>
      </c>
      <c r="T1440" s="1" t="s">
        <v>98</v>
      </c>
      <c r="U1440" s="1">
        <f>Table13[[#This Row],[Ship Date]]-Table13[[#This Row],[Order Date]]</f>
        <v>7</v>
      </c>
      <c r="V1440" s="1" t="str">
        <f>IF(Table13[[#This Row],[Days to Ship]]&lt;=1, "Fast", IF(Table13[[#This Row],[Days to Ship]]&lt;=3, "Meduim", "High"))</f>
        <v>High</v>
      </c>
      <c r="W1440" s="1">
        <v>90068</v>
      </c>
      <c r="X1440" s="1" t="s">
        <v>32</v>
      </c>
      <c r="Y1440" s="1" t="s">
        <v>361</v>
      </c>
      <c r="Z1440" s="1" t="s">
        <v>37</v>
      </c>
      <c r="AA1440" s="1" t="s">
        <v>1097</v>
      </c>
      <c r="AB1440" s="1" t="s">
        <v>73</v>
      </c>
      <c r="AC1440" s="1" t="s">
        <v>2234</v>
      </c>
      <c r="AD1440" s="1" t="s">
        <v>51</v>
      </c>
      <c r="AE1440" s="1" t="s">
        <v>44</v>
      </c>
      <c r="AF1440" s="1"/>
      <c r="AK1440" s="1"/>
    </row>
    <row r="1441" spans="1:37" x14ac:dyDescent="0.35">
      <c r="A1441" s="1">
        <v>2548</v>
      </c>
      <c r="B1441" s="1" t="str">
        <f>VLOOKUP(Table13[[#This Row],[Customer ID]],'Customer Lookup'!A:B,2,)</f>
        <v>Wayne Bass</v>
      </c>
      <c r="C1441" s="1">
        <v>40997</v>
      </c>
      <c r="D1441" s="1" t="str">
        <f>_xlfn.XLOOKUP(Table13[[#This Row],[Product Sub-Category]],'Product Lookup'!A:A,'Product Lookup'!B:B)</f>
        <v>Paper</v>
      </c>
      <c r="E1441" s="1">
        <v>12</v>
      </c>
      <c r="F1441" s="4">
        <v>30.98</v>
      </c>
      <c r="G1441" s="4">
        <f>Table13[[#This Row],[Unit Price]]*Table13[[#This Row],[Quantity ordered]]</f>
        <v>371.76</v>
      </c>
      <c r="H1441" s="1">
        <v>0.05</v>
      </c>
      <c r="I1441" s="5">
        <v>0.05</v>
      </c>
      <c r="J14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1" s="6">
        <f>Table13[[#This Row],[Total Price(Before Discount)]]*Table13[[#This Row],[Discount]]</f>
        <v>18.588000000000001</v>
      </c>
      <c r="L1441" s="6">
        <f>Table13[[#This Row],[Total Price(Before Discount)]]-Table13[[#This Row],[Discount Amount]]</f>
        <v>353.17199999999997</v>
      </c>
      <c r="M1441" s="6" t="str">
        <f>IF(Table13[[#This Row],[Total Price(After Discount)]]&gt;=5000, "High Order", "Low order")</f>
        <v>Low order</v>
      </c>
      <c r="N1441" s="2">
        <v>42115</v>
      </c>
      <c r="O1441" s="2" t="str">
        <f>TEXT(Table13[[#This Row],[Order Date]],"dddd")</f>
        <v>Tuesday</v>
      </c>
      <c r="P1441" s="2" t="str">
        <f>TEXT(Table13[[#This Row],[Order Date]],"mmmm")</f>
        <v>April</v>
      </c>
      <c r="Q1441" s="2" t="str">
        <f>TEXT(Table13[[#This Row],[Order Date]],"yyyy")</f>
        <v>2015</v>
      </c>
      <c r="R1441" s="2" t="str">
        <f>TEXT(Table13[[#This Row],[Order Date]], "mmmm yyyy")</f>
        <v>April 2015</v>
      </c>
      <c r="S1441" s="2">
        <v>42115</v>
      </c>
      <c r="T1441" s="1" t="s">
        <v>98</v>
      </c>
      <c r="U1441" s="1">
        <f>Table13[[#This Row],[Ship Date]]-Table13[[#This Row],[Order Date]]</f>
        <v>0</v>
      </c>
      <c r="V1441" s="1" t="str">
        <f>IF(Table13[[#This Row],[Days to Ship]]&lt;=1, "Fast", IF(Table13[[#This Row],[Days to Ship]]&lt;=3, "Meduim", "High"))</f>
        <v>Fast</v>
      </c>
      <c r="W1441" s="1">
        <v>90068</v>
      </c>
      <c r="X1441" s="1" t="s">
        <v>22</v>
      </c>
      <c r="Y1441" s="1" t="s">
        <v>361</v>
      </c>
      <c r="Z1441" s="1" t="s">
        <v>37</v>
      </c>
      <c r="AA1441" s="1" t="s">
        <v>1097</v>
      </c>
      <c r="AB1441" s="1" t="s">
        <v>58</v>
      </c>
      <c r="AC1441" s="1" t="s">
        <v>83</v>
      </c>
      <c r="AD1441" s="1" t="s">
        <v>51</v>
      </c>
      <c r="AE1441" s="1" t="s">
        <v>53</v>
      </c>
      <c r="AF1441" s="1"/>
      <c r="AK1441" s="1"/>
    </row>
    <row r="1442" spans="1:37" x14ac:dyDescent="0.35">
      <c r="A1442" s="1">
        <v>2548</v>
      </c>
      <c r="B1442" s="1" t="str">
        <f>VLOOKUP(Table13[[#This Row],[Customer ID]],'Customer Lookup'!A:B,2,)</f>
        <v>Wayne Bass</v>
      </c>
      <c r="C1442" s="1">
        <v>40997</v>
      </c>
      <c r="D1442" s="1" t="str">
        <f>_xlfn.XLOOKUP(Table13[[#This Row],[Product Sub-Category]],'Product Lookup'!A:A,'Product Lookup'!B:B)</f>
        <v>Pens</v>
      </c>
      <c r="E1442" s="1">
        <v>37</v>
      </c>
      <c r="F1442" s="4">
        <v>22.99</v>
      </c>
      <c r="G1442" s="4">
        <f>Table13[[#This Row],[Unit Price]]*Table13[[#This Row],[Quantity ordered]]</f>
        <v>850.63</v>
      </c>
      <c r="H1442" s="1">
        <v>0.05</v>
      </c>
      <c r="I1442" s="5">
        <v>0.05</v>
      </c>
      <c r="J14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2" s="6">
        <f>Table13[[#This Row],[Total Price(Before Discount)]]*Table13[[#This Row],[Discount]]</f>
        <v>42.531500000000001</v>
      </c>
      <c r="L1442" s="6">
        <f>Table13[[#This Row],[Total Price(Before Discount)]]-Table13[[#This Row],[Discount Amount]]</f>
        <v>808.09849999999994</v>
      </c>
      <c r="M1442" s="6" t="str">
        <f>IF(Table13[[#This Row],[Total Price(After Discount)]]&gt;=5000, "High Order", "Low order")</f>
        <v>Low order</v>
      </c>
      <c r="N1442" s="2">
        <v>42115</v>
      </c>
      <c r="O1442" s="2" t="str">
        <f>TEXT(Table13[[#This Row],[Order Date]],"dddd")</f>
        <v>Tuesday</v>
      </c>
      <c r="P1442" s="2" t="str">
        <f>TEXT(Table13[[#This Row],[Order Date]],"mmmm")</f>
        <v>April</v>
      </c>
      <c r="Q1442" s="2" t="str">
        <f>TEXT(Table13[[#This Row],[Order Date]],"yyyy")</f>
        <v>2015</v>
      </c>
      <c r="R1442" s="2" t="str">
        <f>TEXT(Table13[[#This Row],[Order Date]], "mmmm yyyy")</f>
        <v>April 2015</v>
      </c>
      <c r="S1442" s="2">
        <v>42122</v>
      </c>
      <c r="T1442" s="1" t="s">
        <v>98</v>
      </c>
      <c r="U1442" s="1">
        <f>Table13[[#This Row],[Ship Date]]-Table13[[#This Row],[Order Date]]</f>
        <v>7</v>
      </c>
      <c r="V1442" s="1" t="str">
        <f>IF(Table13[[#This Row],[Days to Ship]]&lt;=1, "Fast", IF(Table13[[#This Row],[Days to Ship]]&lt;=3, "Meduim", "High"))</f>
        <v>High</v>
      </c>
      <c r="W1442" s="1">
        <v>90068</v>
      </c>
      <c r="X1442" s="1" t="s">
        <v>32</v>
      </c>
      <c r="Y1442" s="1" t="s">
        <v>361</v>
      </c>
      <c r="Z1442" s="1" t="s">
        <v>37</v>
      </c>
      <c r="AA1442" s="1" t="s">
        <v>1097</v>
      </c>
      <c r="AB1442" s="1" t="s">
        <v>58</v>
      </c>
      <c r="AC1442" s="1" t="s">
        <v>25</v>
      </c>
      <c r="AD1442" s="1" t="s">
        <v>51</v>
      </c>
      <c r="AE1442" s="1" t="s">
        <v>44</v>
      </c>
      <c r="AF1442" s="1"/>
      <c r="AK1442" s="1"/>
    </row>
    <row r="1443" spans="1:37" x14ac:dyDescent="0.35">
      <c r="A1443" s="1">
        <v>2548</v>
      </c>
      <c r="B1443" s="1" t="str">
        <f>VLOOKUP(Table13[[#This Row],[Customer ID]],'Customer Lookup'!A:B,2,)</f>
        <v>Wayne Bass</v>
      </c>
      <c r="C1443" s="1">
        <v>40997</v>
      </c>
      <c r="D1443" s="1" t="str">
        <f>_xlfn.XLOOKUP(Table13[[#This Row],[Product Sub-Category]],'Product Lookup'!A:A,'Product Lookup'!B:B)</f>
        <v>Tables</v>
      </c>
      <c r="E1443" s="1">
        <v>33</v>
      </c>
      <c r="F1443" s="4">
        <v>212.6</v>
      </c>
      <c r="G1443" s="4">
        <f>Table13[[#This Row],[Unit Price]]*Table13[[#This Row],[Quantity ordered]]</f>
        <v>7015.8</v>
      </c>
      <c r="H1443" s="1">
        <v>0.1</v>
      </c>
      <c r="I1443" s="5">
        <v>0.1</v>
      </c>
      <c r="J14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43" s="6">
        <f>Table13[[#This Row],[Total Price(Before Discount)]]*Table13[[#This Row],[Discount]]</f>
        <v>701.58</v>
      </c>
      <c r="L1443" s="6">
        <f>Table13[[#This Row],[Total Price(Before Discount)]]-Table13[[#This Row],[Discount Amount]]</f>
        <v>6314.22</v>
      </c>
      <c r="M1443" s="6" t="str">
        <f>IF(Table13[[#This Row],[Total Price(After Discount)]]&gt;=5000, "High Order", "Low order")</f>
        <v>High Order</v>
      </c>
      <c r="N1443" s="2">
        <v>42115</v>
      </c>
      <c r="O1443" s="2" t="str">
        <f>TEXT(Table13[[#This Row],[Order Date]],"dddd")</f>
        <v>Tuesday</v>
      </c>
      <c r="P1443" s="2" t="str">
        <f>TEXT(Table13[[#This Row],[Order Date]],"mmmm")</f>
        <v>April</v>
      </c>
      <c r="Q1443" s="2" t="str">
        <f>TEXT(Table13[[#This Row],[Order Date]],"yyyy")</f>
        <v>2015</v>
      </c>
      <c r="R1443" s="2" t="str">
        <f>TEXT(Table13[[#This Row],[Order Date]], "mmmm yyyy")</f>
        <v>April 2015</v>
      </c>
      <c r="S1443" s="2">
        <v>42119</v>
      </c>
      <c r="T1443" s="1" t="s">
        <v>98</v>
      </c>
      <c r="U1443" s="1">
        <f>Table13[[#This Row],[Ship Date]]-Table13[[#This Row],[Order Date]]</f>
        <v>4</v>
      </c>
      <c r="V1443" s="1" t="str">
        <f>IF(Table13[[#This Row],[Days to Ship]]&lt;=1, "Fast", IF(Table13[[#This Row],[Days to Ship]]&lt;=3, "Meduim", "High"))</f>
        <v>High</v>
      </c>
      <c r="W1443" s="1">
        <v>90068</v>
      </c>
      <c r="X1443" s="1" t="s">
        <v>22</v>
      </c>
      <c r="Y1443" s="1" t="s">
        <v>361</v>
      </c>
      <c r="Z1443" s="1" t="s">
        <v>37</v>
      </c>
      <c r="AA1443" s="1" t="s">
        <v>1097</v>
      </c>
      <c r="AB1443" s="1" t="s">
        <v>34</v>
      </c>
      <c r="AC1443" s="1" t="s">
        <v>123</v>
      </c>
      <c r="AD1443" s="1" t="s">
        <v>51</v>
      </c>
      <c r="AE1443" s="1" t="s">
        <v>108</v>
      </c>
      <c r="AF1443" s="1"/>
      <c r="AK1443" s="1"/>
    </row>
    <row r="1444" spans="1:37" x14ac:dyDescent="0.35">
      <c r="A1444" s="1">
        <v>2548</v>
      </c>
      <c r="B1444" s="1" t="str">
        <f>VLOOKUP(Table13[[#This Row],[Customer ID]],'Customer Lookup'!A:B,2,)</f>
        <v>Wayne Bass</v>
      </c>
      <c r="C1444" s="1">
        <v>29889</v>
      </c>
      <c r="D1444" s="1" t="str">
        <f>_xlfn.XLOOKUP(Table13[[#This Row],[Product Sub-Category]],'Product Lookup'!A:A,'Product Lookup'!B:B)</f>
        <v>Pens</v>
      </c>
      <c r="E1444" s="1">
        <v>81</v>
      </c>
      <c r="F1444" s="4">
        <v>5.98</v>
      </c>
      <c r="G1444" s="4">
        <f>Table13[[#This Row],[Unit Price]]*Table13[[#This Row],[Quantity ordered]]</f>
        <v>484.38000000000005</v>
      </c>
      <c r="H1444" s="1">
        <v>0.05</v>
      </c>
      <c r="I1444" s="5">
        <v>0.05</v>
      </c>
      <c r="J14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4" s="6">
        <f>Table13[[#This Row],[Total Price(Before Discount)]]*Table13[[#This Row],[Discount]]</f>
        <v>24.219000000000005</v>
      </c>
      <c r="L1444" s="6">
        <f>Table13[[#This Row],[Total Price(Before Discount)]]-Table13[[#This Row],[Discount Amount]]</f>
        <v>460.16100000000006</v>
      </c>
      <c r="M1444" s="6" t="str">
        <f>IF(Table13[[#This Row],[Total Price(After Discount)]]&gt;=5000, "High Order", "Low order")</f>
        <v>Low order</v>
      </c>
      <c r="N1444" s="2">
        <v>42159</v>
      </c>
      <c r="O1444" s="2" t="str">
        <f>TEXT(Table13[[#This Row],[Order Date]],"dddd")</f>
        <v>Thursday</v>
      </c>
      <c r="P1444" s="2" t="str">
        <f>TEXT(Table13[[#This Row],[Order Date]],"mmmm")</f>
        <v>June</v>
      </c>
      <c r="Q1444" s="2" t="str">
        <f>TEXT(Table13[[#This Row],[Order Date]],"yyyy")</f>
        <v>2015</v>
      </c>
      <c r="R1444" s="2" t="str">
        <f>TEXT(Table13[[#This Row],[Order Date]], "mmmm yyyy")</f>
        <v>June 2015</v>
      </c>
      <c r="S1444" s="2">
        <v>42162</v>
      </c>
      <c r="T1444" s="1" t="s">
        <v>31</v>
      </c>
      <c r="U1444" s="1">
        <f>Table13[[#This Row],[Ship Date]]-Table13[[#This Row],[Order Date]]</f>
        <v>3</v>
      </c>
      <c r="V1444" s="1" t="str">
        <f>IF(Table13[[#This Row],[Days to Ship]]&lt;=1, "Fast", IF(Table13[[#This Row],[Days to Ship]]&lt;=3, "Meduim", "High"))</f>
        <v>Meduim</v>
      </c>
      <c r="W1444" s="1">
        <v>90068</v>
      </c>
      <c r="X1444" s="1" t="s">
        <v>32</v>
      </c>
      <c r="Y1444" s="1" t="s">
        <v>361</v>
      </c>
      <c r="Z1444" s="1" t="s">
        <v>37</v>
      </c>
      <c r="AA1444" s="1" t="s">
        <v>2243</v>
      </c>
      <c r="AB1444" s="1" t="s">
        <v>58</v>
      </c>
      <c r="AC1444" s="1" t="s">
        <v>25</v>
      </c>
      <c r="AD1444" s="1" t="s">
        <v>51</v>
      </c>
      <c r="AE1444" s="1" t="s">
        <v>26</v>
      </c>
      <c r="AF1444" s="1"/>
      <c r="AK1444" s="1"/>
    </row>
    <row r="1445" spans="1:37" x14ac:dyDescent="0.35">
      <c r="A1445" s="1">
        <v>2549</v>
      </c>
      <c r="B1445" s="1" t="str">
        <f>VLOOKUP(Table13[[#This Row],[Customer ID]],'Customer Lookup'!A:B,2,)</f>
        <v>Martha Bowers</v>
      </c>
      <c r="C1445" s="1">
        <v>88657</v>
      </c>
      <c r="D1445" s="1" t="str">
        <f>_xlfn.XLOOKUP(Table13[[#This Row],[Product Sub-Category]],'Product Lookup'!A:A,'Product Lookup'!B:B)</f>
        <v>Paper</v>
      </c>
      <c r="E1445" s="1">
        <v>3</v>
      </c>
      <c r="F1445" s="4">
        <v>30.98</v>
      </c>
      <c r="G1445" s="4">
        <f>Table13[[#This Row],[Unit Price]]*Table13[[#This Row],[Quantity ordered]]</f>
        <v>92.94</v>
      </c>
      <c r="H1445" s="1">
        <v>0.05</v>
      </c>
      <c r="I1445" s="5">
        <v>0.05</v>
      </c>
      <c r="J14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5" s="6">
        <f>Table13[[#This Row],[Total Price(Before Discount)]]*Table13[[#This Row],[Discount]]</f>
        <v>4.6470000000000002</v>
      </c>
      <c r="L1445" s="6">
        <f>Table13[[#This Row],[Total Price(Before Discount)]]-Table13[[#This Row],[Discount Amount]]</f>
        <v>88.292999999999992</v>
      </c>
      <c r="M1445" s="6" t="str">
        <f>IF(Table13[[#This Row],[Total Price(After Discount)]]&gt;=5000, "High Order", "Low order")</f>
        <v>Low order</v>
      </c>
      <c r="N1445" s="2">
        <v>42115</v>
      </c>
      <c r="O1445" s="2" t="str">
        <f>TEXT(Table13[[#This Row],[Order Date]],"dddd")</f>
        <v>Tuesday</v>
      </c>
      <c r="P1445" s="2" t="str">
        <f>TEXT(Table13[[#This Row],[Order Date]],"mmmm")</f>
        <v>April</v>
      </c>
      <c r="Q1445" s="2" t="str">
        <f>TEXT(Table13[[#This Row],[Order Date]],"yyyy")</f>
        <v>2015</v>
      </c>
      <c r="R1445" s="2" t="str">
        <f>TEXT(Table13[[#This Row],[Order Date]], "mmmm yyyy")</f>
        <v>April 2015</v>
      </c>
      <c r="S1445" s="2">
        <v>42115</v>
      </c>
      <c r="T1445" s="1" t="s">
        <v>98</v>
      </c>
      <c r="U1445" s="1">
        <f>Table13[[#This Row],[Ship Date]]-Table13[[#This Row],[Order Date]]</f>
        <v>0</v>
      </c>
      <c r="V1445" s="1" t="str">
        <f>IF(Table13[[#This Row],[Days to Ship]]&lt;=1, "Fast", IF(Table13[[#This Row],[Days to Ship]]&lt;=3, "Meduim", "High"))</f>
        <v>Fast</v>
      </c>
      <c r="W1445" s="1">
        <v>43213</v>
      </c>
      <c r="X1445" s="1" t="s">
        <v>22</v>
      </c>
      <c r="Y1445" s="1" t="s">
        <v>886</v>
      </c>
      <c r="Z1445" s="1" t="s">
        <v>124</v>
      </c>
      <c r="AA1445" s="1" t="s">
        <v>2243</v>
      </c>
      <c r="AB1445" s="1" t="s">
        <v>58</v>
      </c>
      <c r="AC1445" s="1" t="s">
        <v>83</v>
      </c>
      <c r="AD1445" s="1" t="s">
        <v>51</v>
      </c>
      <c r="AE1445" s="1" t="s">
        <v>53</v>
      </c>
      <c r="AF1445" s="1"/>
      <c r="AK1445" s="1"/>
    </row>
    <row r="1446" spans="1:37" x14ac:dyDescent="0.35">
      <c r="A1446" s="1">
        <v>2549</v>
      </c>
      <c r="B1446" s="1" t="str">
        <f>VLOOKUP(Table13[[#This Row],[Customer ID]],'Customer Lookup'!A:B,2,)</f>
        <v>Martha Bowers</v>
      </c>
      <c r="C1446" s="1">
        <v>88657</v>
      </c>
      <c r="D1446" s="1" t="str">
        <f>_xlfn.XLOOKUP(Table13[[#This Row],[Product Sub-Category]],'Product Lookup'!A:A,'Product Lookup'!B:B)</f>
        <v>Pens</v>
      </c>
      <c r="E1446" s="1">
        <v>9</v>
      </c>
      <c r="F1446" s="4">
        <v>22.99</v>
      </c>
      <c r="G1446" s="4">
        <f>Table13[[#This Row],[Unit Price]]*Table13[[#This Row],[Quantity ordered]]</f>
        <v>206.91</v>
      </c>
      <c r="H1446" s="1">
        <v>0.05</v>
      </c>
      <c r="I1446" s="5">
        <v>0.05</v>
      </c>
      <c r="J14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6" s="6">
        <f>Table13[[#This Row],[Total Price(Before Discount)]]*Table13[[#This Row],[Discount]]</f>
        <v>10.345500000000001</v>
      </c>
      <c r="L1446" s="6">
        <f>Table13[[#This Row],[Total Price(Before Discount)]]-Table13[[#This Row],[Discount Amount]]</f>
        <v>196.56450000000001</v>
      </c>
      <c r="M1446" s="6" t="str">
        <f>IF(Table13[[#This Row],[Total Price(After Discount)]]&gt;=5000, "High Order", "Low order")</f>
        <v>Low order</v>
      </c>
      <c r="N1446" s="2">
        <v>42115</v>
      </c>
      <c r="O1446" s="2" t="str">
        <f>TEXT(Table13[[#This Row],[Order Date]],"dddd")</f>
        <v>Tuesday</v>
      </c>
      <c r="P1446" s="2" t="str">
        <f>TEXT(Table13[[#This Row],[Order Date]],"mmmm")</f>
        <v>April</v>
      </c>
      <c r="Q1446" s="2" t="str">
        <f>TEXT(Table13[[#This Row],[Order Date]],"yyyy")</f>
        <v>2015</v>
      </c>
      <c r="R1446" s="2" t="str">
        <f>TEXT(Table13[[#This Row],[Order Date]], "mmmm yyyy")</f>
        <v>April 2015</v>
      </c>
      <c r="S1446" s="2">
        <v>42122</v>
      </c>
      <c r="T1446" s="1" t="s">
        <v>98</v>
      </c>
      <c r="U1446" s="1">
        <f>Table13[[#This Row],[Ship Date]]-Table13[[#This Row],[Order Date]]</f>
        <v>7</v>
      </c>
      <c r="V1446" s="1" t="str">
        <f>IF(Table13[[#This Row],[Days to Ship]]&lt;=1, "Fast", IF(Table13[[#This Row],[Days to Ship]]&lt;=3, "Meduim", "High"))</f>
        <v>High</v>
      </c>
      <c r="W1446" s="1">
        <v>43213</v>
      </c>
      <c r="X1446" s="1" t="s">
        <v>32</v>
      </c>
      <c r="Y1446" s="1" t="s">
        <v>886</v>
      </c>
      <c r="Z1446" s="1" t="s">
        <v>124</v>
      </c>
      <c r="AA1446" s="1" t="s">
        <v>2243</v>
      </c>
      <c r="AB1446" s="1" t="s">
        <v>58</v>
      </c>
      <c r="AC1446" s="1" t="s">
        <v>25</v>
      </c>
      <c r="AD1446" s="1" t="s">
        <v>51</v>
      </c>
      <c r="AE1446" s="1" t="s">
        <v>44</v>
      </c>
      <c r="AF1446" s="1"/>
      <c r="AK1446" s="1"/>
    </row>
    <row r="1447" spans="1:37" x14ac:dyDescent="0.35">
      <c r="A1447" s="1">
        <v>2549</v>
      </c>
      <c r="B1447" s="1" t="str">
        <f>VLOOKUP(Table13[[#This Row],[Customer ID]],'Customer Lookup'!A:B,2,)</f>
        <v>Martha Bowers</v>
      </c>
      <c r="C1447" s="1">
        <v>88657</v>
      </c>
      <c r="D1447" s="1" t="str">
        <f>_xlfn.XLOOKUP(Table13[[#This Row],[Product Sub-Category]],'Product Lookup'!A:A,'Product Lookup'!B:B)</f>
        <v>Tables</v>
      </c>
      <c r="E1447" s="1">
        <v>8</v>
      </c>
      <c r="F1447" s="4">
        <v>212.6</v>
      </c>
      <c r="G1447" s="4">
        <f>Table13[[#This Row],[Unit Price]]*Table13[[#This Row],[Quantity ordered]]</f>
        <v>1700.8</v>
      </c>
      <c r="H1447" s="1">
        <v>0.1</v>
      </c>
      <c r="I1447" s="5">
        <v>0.1</v>
      </c>
      <c r="J14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47" s="6">
        <f>Table13[[#This Row],[Total Price(Before Discount)]]*Table13[[#This Row],[Discount]]</f>
        <v>170.08</v>
      </c>
      <c r="L1447" s="6">
        <f>Table13[[#This Row],[Total Price(Before Discount)]]-Table13[[#This Row],[Discount Amount]]</f>
        <v>1530.72</v>
      </c>
      <c r="M1447" s="6" t="str">
        <f>IF(Table13[[#This Row],[Total Price(After Discount)]]&gt;=5000, "High Order", "Low order")</f>
        <v>Low order</v>
      </c>
      <c r="N1447" s="2">
        <v>42115</v>
      </c>
      <c r="O1447" s="2" t="str">
        <f>TEXT(Table13[[#This Row],[Order Date]],"dddd")</f>
        <v>Tuesday</v>
      </c>
      <c r="P1447" s="2" t="str">
        <f>TEXT(Table13[[#This Row],[Order Date]],"mmmm")</f>
        <v>April</v>
      </c>
      <c r="Q1447" s="2" t="str">
        <f>TEXT(Table13[[#This Row],[Order Date]],"yyyy")</f>
        <v>2015</v>
      </c>
      <c r="R1447" s="2" t="str">
        <f>TEXT(Table13[[#This Row],[Order Date]], "mmmm yyyy")</f>
        <v>April 2015</v>
      </c>
      <c r="S1447" s="2">
        <v>42119</v>
      </c>
      <c r="T1447" s="1" t="s">
        <v>98</v>
      </c>
      <c r="U1447" s="1">
        <f>Table13[[#This Row],[Ship Date]]-Table13[[#This Row],[Order Date]]</f>
        <v>4</v>
      </c>
      <c r="V1447" s="1" t="str">
        <f>IF(Table13[[#This Row],[Days to Ship]]&lt;=1, "Fast", IF(Table13[[#This Row],[Days to Ship]]&lt;=3, "Meduim", "High"))</f>
        <v>High</v>
      </c>
      <c r="W1447" s="1">
        <v>43213</v>
      </c>
      <c r="X1447" s="1" t="s">
        <v>22</v>
      </c>
      <c r="Y1447" s="1" t="s">
        <v>886</v>
      </c>
      <c r="Z1447" s="1" t="s">
        <v>124</v>
      </c>
      <c r="AA1447" s="1" t="s">
        <v>2243</v>
      </c>
      <c r="AB1447" s="1" t="s">
        <v>34</v>
      </c>
      <c r="AC1447" s="1" t="s">
        <v>123</v>
      </c>
      <c r="AD1447" s="1" t="s">
        <v>51</v>
      </c>
      <c r="AE1447" s="1" t="s">
        <v>108</v>
      </c>
      <c r="AF1447" s="1"/>
      <c r="AK1447" s="1"/>
    </row>
    <row r="1448" spans="1:37" x14ac:dyDescent="0.35">
      <c r="A1448" s="1">
        <v>2549</v>
      </c>
      <c r="B1448" s="1" t="str">
        <f>VLOOKUP(Table13[[#This Row],[Customer ID]],'Customer Lookup'!A:B,2,)</f>
        <v>Martha Bowers</v>
      </c>
      <c r="C1448" s="1">
        <v>88658</v>
      </c>
      <c r="D1448" s="1" t="str">
        <f>_xlfn.XLOOKUP(Table13[[#This Row],[Product Sub-Category]],'Product Lookup'!A:A,'Product Lookup'!B:B)</f>
        <v>Pens</v>
      </c>
      <c r="E1448" s="1">
        <v>20</v>
      </c>
      <c r="F1448" s="4">
        <v>5.98</v>
      </c>
      <c r="G1448" s="4">
        <f>Table13[[#This Row],[Unit Price]]*Table13[[#This Row],[Quantity ordered]]</f>
        <v>119.60000000000001</v>
      </c>
      <c r="H1448" s="1">
        <v>0.05</v>
      </c>
      <c r="I1448" s="5">
        <v>0.05</v>
      </c>
      <c r="J14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8" s="6">
        <f>Table13[[#This Row],[Total Price(Before Discount)]]*Table13[[#This Row],[Discount]]</f>
        <v>5.98</v>
      </c>
      <c r="L1448" s="6">
        <f>Table13[[#This Row],[Total Price(Before Discount)]]-Table13[[#This Row],[Discount Amount]]</f>
        <v>113.62</v>
      </c>
      <c r="M1448" s="6" t="str">
        <f>IF(Table13[[#This Row],[Total Price(After Discount)]]&gt;=5000, "High Order", "Low order")</f>
        <v>Low order</v>
      </c>
      <c r="N1448" s="2">
        <v>42159</v>
      </c>
      <c r="O1448" s="2" t="str">
        <f>TEXT(Table13[[#This Row],[Order Date]],"dddd")</f>
        <v>Thursday</v>
      </c>
      <c r="P1448" s="2" t="str">
        <f>TEXT(Table13[[#This Row],[Order Date]],"mmmm")</f>
        <v>June</v>
      </c>
      <c r="Q1448" s="2" t="str">
        <f>TEXT(Table13[[#This Row],[Order Date]],"yyyy")</f>
        <v>2015</v>
      </c>
      <c r="R1448" s="2" t="str">
        <f>TEXT(Table13[[#This Row],[Order Date]], "mmmm yyyy")</f>
        <v>June 2015</v>
      </c>
      <c r="S1448" s="2">
        <v>42162</v>
      </c>
      <c r="T1448" s="1" t="s">
        <v>31</v>
      </c>
      <c r="U1448" s="1">
        <f>Table13[[#This Row],[Ship Date]]-Table13[[#This Row],[Order Date]]</f>
        <v>3</v>
      </c>
      <c r="V1448" s="1" t="str">
        <f>IF(Table13[[#This Row],[Days to Ship]]&lt;=1, "Fast", IF(Table13[[#This Row],[Days to Ship]]&lt;=3, "Meduim", "High"))</f>
        <v>Meduim</v>
      </c>
      <c r="W1448" s="1">
        <v>43213</v>
      </c>
      <c r="X1448" s="1" t="s">
        <v>32</v>
      </c>
      <c r="Y1448" s="1" t="s">
        <v>886</v>
      </c>
      <c r="Z1448" s="1" t="s">
        <v>124</v>
      </c>
      <c r="AA1448" s="1" t="s">
        <v>2243</v>
      </c>
      <c r="AB1448" s="1" t="s">
        <v>58</v>
      </c>
      <c r="AC1448" s="1" t="s">
        <v>25</v>
      </c>
      <c r="AD1448" s="1" t="s">
        <v>51</v>
      </c>
      <c r="AE1448" s="1" t="s">
        <v>26</v>
      </c>
      <c r="AF1448" s="1"/>
      <c r="AK1448" s="1"/>
    </row>
    <row r="1449" spans="1:37" x14ac:dyDescent="0.35">
      <c r="A1449" s="1">
        <v>2551</v>
      </c>
      <c r="B1449" s="1" t="str">
        <f>VLOOKUP(Table13[[#This Row],[Customer ID]],'Customer Lookup'!A:B,2,)</f>
        <v>Joan Bowers</v>
      </c>
      <c r="C1449" s="1">
        <v>88656</v>
      </c>
      <c r="D1449" s="1" t="str">
        <f>_xlfn.XLOOKUP(Table13[[#This Row],[Product Sub-Category]],'Product Lookup'!A:A,'Product Lookup'!B:B)</f>
        <v>Telephones</v>
      </c>
      <c r="E1449" s="1">
        <v>12</v>
      </c>
      <c r="F1449" s="4">
        <v>35.99</v>
      </c>
      <c r="G1449" s="4">
        <f>Table13[[#This Row],[Unit Price]]*Table13[[#This Row],[Quantity ordered]]</f>
        <v>431.88</v>
      </c>
      <c r="H1449" s="1">
        <v>0.05</v>
      </c>
      <c r="I1449" s="5">
        <v>0.05</v>
      </c>
      <c r="J14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9" s="6">
        <f>Table13[[#This Row],[Total Price(Before Discount)]]*Table13[[#This Row],[Discount]]</f>
        <v>21.594000000000001</v>
      </c>
      <c r="L1449" s="6">
        <f>Table13[[#This Row],[Total Price(Before Discount)]]-Table13[[#This Row],[Discount Amount]]</f>
        <v>410.286</v>
      </c>
      <c r="M1449" s="6" t="str">
        <f>IF(Table13[[#This Row],[Total Price(After Discount)]]&gt;=5000, "High Order", "Low order")</f>
        <v>Low order</v>
      </c>
      <c r="N1449" s="2">
        <v>42098</v>
      </c>
      <c r="O1449" s="2" t="str">
        <f>TEXT(Table13[[#This Row],[Order Date]],"dddd")</f>
        <v>Saturday</v>
      </c>
      <c r="P1449" s="2" t="str">
        <f>TEXT(Table13[[#This Row],[Order Date]],"mmmm")</f>
        <v>April</v>
      </c>
      <c r="Q1449" s="2" t="str">
        <f>TEXT(Table13[[#This Row],[Order Date]],"yyyy")</f>
        <v>2015</v>
      </c>
      <c r="R1449" s="2" t="str">
        <f>TEXT(Table13[[#This Row],[Order Date]], "mmmm yyyy")</f>
        <v>April 2015</v>
      </c>
      <c r="S1449" s="2">
        <v>42105</v>
      </c>
      <c r="T1449" s="1" t="s">
        <v>98</v>
      </c>
      <c r="U1449" s="1">
        <f>Table13[[#This Row],[Ship Date]]-Table13[[#This Row],[Order Date]]</f>
        <v>7</v>
      </c>
      <c r="V1449" s="1" t="str">
        <f>IF(Table13[[#This Row],[Days to Ship]]&lt;=1, "Fast", IF(Table13[[#This Row],[Days to Ship]]&lt;=3, "Meduim", "High"))</f>
        <v>High</v>
      </c>
      <c r="W1449" s="1">
        <v>17403</v>
      </c>
      <c r="X1449" s="1" t="s">
        <v>32</v>
      </c>
      <c r="Y1449" s="1" t="s">
        <v>887</v>
      </c>
      <c r="Z1449" s="1" t="s">
        <v>174</v>
      </c>
      <c r="AA1449" s="1" t="s">
        <v>2244</v>
      </c>
      <c r="AB1449" s="1" t="s">
        <v>73</v>
      </c>
      <c r="AC1449" s="1" t="s">
        <v>2234</v>
      </c>
      <c r="AD1449" s="1" t="s">
        <v>51</v>
      </c>
      <c r="AE1449" s="1" t="s">
        <v>44</v>
      </c>
      <c r="AF1449" s="1"/>
      <c r="AK1449" s="1"/>
    </row>
    <row r="1450" spans="1:37" x14ac:dyDescent="0.35">
      <c r="A1450" s="1">
        <v>2553</v>
      </c>
      <c r="B1450" s="1" t="str">
        <f>VLOOKUP(Table13[[#This Row],[Customer ID]],'Customer Lookup'!A:B,2,)</f>
        <v>Virginia McNeill</v>
      </c>
      <c r="C1450" s="1">
        <v>86528</v>
      </c>
      <c r="D1450" s="1" t="str">
        <f>_xlfn.XLOOKUP(Table13[[#This Row],[Product Sub-Category]],'Product Lookup'!A:A,'Product Lookup'!B:B)</f>
        <v>Binders</v>
      </c>
      <c r="E1450" s="1">
        <v>1</v>
      </c>
      <c r="F1450" s="4">
        <v>12.53</v>
      </c>
      <c r="G1450" s="4">
        <f>Table13[[#This Row],[Unit Price]]*Table13[[#This Row],[Quantity ordered]]</f>
        <v>12.53</v>
      </c>
      <c r="H1450" s="1">
        <v>0.05</v>
      </c>
      <c r="I1450" s="5">
        <v>0.05</v>
      </c>
      <c r="J14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0" s="6">
        <f>Table13[[#This Row],[Total Price(Before Discount)]]*Table13[[#This Row],[Discount]]</f>
        <v>0.62650000000000006</v>
      </c>
      <c r="L1450" s="6">
        <f>Table13[[#This Row],[Total Price(Before Discount)]]-Table13[[#This Row],[Discount Amount]]</f>
        <v>11.903499999999999</v>
      </c>
      <c r="M1450" s="6" t="str">
        <f>IF(Table13[[#This Row],[Total Price(After Discount)]]&gt;=5000, "High Order", "Low order")</f>
        <v>Low order</v>
      </c>
      <c r="N1450" s="2">
        <v>42047</v>
      </c>
      <c r="O1450" s="2" t="str">
        <f>TEXT(Table13[[#This Row],[Order Date]],"dddd")</f>
        <v>Thursday</v>
      </c>
      <c r="P1450" s="2" t="str">
        <f>TEXT(Table13[[#This Row],[Order Date]],"mmmm")</f>
        <v>February</v>
      </c>
      <c r="Q1450" s="2" t="str">
        <f>TEXT(Table13[[#This Row],[Order Date]],"yyyy")</f>
        <v>2015</v>
      </c>
      <c r="R1450" s="2" t="str">
        <f>TEXT(Table13[[#This Row],[Order Date]], "mmmm yyyy")</f>
        <v>February 2015</v>
      </c>
      <c r="S1450" s="2">
        <v>42048</v>
      </c>
      <c r="T1450" s="1" t="s">
        <v>50</v>
      </c>
      <c r="U1450" s="1">
        <f>Table13[[#This Row],[Ship Date]]-Table13[[#This Row],[Order Date]]</f>
        <v>1</v>
      </c>
      <c r="V1450" s="1" t="str">
        <f>IF(Table13[[#This Row],[Days to Ship]]&lt;=1, "Fast", IF(Table13[[#This Row],[Days to Ship]]&lt;=3, "Meduim", "High"))</f>
        <v>Fast</v>
      </c>
      <c r="W1450" s="1">
        <v>53142</v>
      </c>
      <c r="X1450" s="1" t="s">
        <v>32</v>
      </c>
      <c r="Y1450" s="1" t="s">
        <v>888</v>
      </c>
      <c r="Z1450" s="1" t="s">
        <v>718</v>
      </c>
      <c r="AA1450" s="1" t="s">
        <v>2244</v>
      </c>
      <c r="AB1450" s="1" t="s">
        <v>58</v>
      </c>
      <c r="AC1450" s="1" t="s">
        <v>2236</v>
      </c>
      <c r="AD1450" s="1" t="s">
        <v>42</v>
      </c>
      <c r="AE1450" s="1" t="s">
        <v>53</v>
      </c>
      <c r="AF1450" s="1"/>
      <c r="AK1450" s="1"/>
    </row>
    <row r="1451" spans="1:37" x14ac:dyDescent="0.35">
      <c r="A1451" s="1">
        <v>2555</v>
      </c>
      <c r="B1451" s="1" t="str">
        <f>VLOOKUP(Table13[[#This Row],[Customer ID]],'Customer Lookup'!A:B,2,)</f>
        <v>Karl Knowles</v>
      </c>
      <c r="C1451" s="1">
        <v>86527</v>
      </c>
      <c r="D1451" s="1" t="str">
        <f>_xlfn.XLOOKUP(Table13[[#This Row],[Product Sub-Category]],'Product Lookup'!A:A,'Product Lookup'!B:B)</f>
        <v>Pens</v>
      </c>
      <c r="E1451" s="1">
        <v>12</v>
      </c>
      <c r="F1451" s="4">
        <v>2.6</v>
      </c>
      <c r="G1451" s="4">
        <f>Table13[[#This Row],[Unit Price]]*Table13[[#This Row],[Quantity ordered]]</f>
        <v>31.200000000000003</v>
      </c>
      <c r="H1451" s="1">
        <v>0.05</v>
      </c>
      <c r="I1451" s="5">
        <v>0.05</v>
      </c>
      <c r="J14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1" s="6">
        <f>Table13[[#This Row],[Total Price(Before Discount)]]*Table13[[#This Row],[Discount]]</f>
        <v>1.5600000000000003</v>
      </c>
      <c r="L1451" s="6">
        <f>Table13[[#This Row],[Total Price(Before Discount)]]-Table13[[#This Row],[Discount Amount]]</f>
        <v>29.640000000000004</v>
      </c>
      <c r="M1451" s="6" t="str">
        <f>IF(Table13[[#This Row],[Total Price(After Discount)]]&gt;=5000, "High Order", "Low order")</f>
        <v>Low order</v>
      </c>
      <c r="N1451" s="2">
        <v>42013</v>
      </c>
      <c r="O1451" s="2" t="str">
        <f>TEXT(Table13[[#This Row],[Order Date]],"dddd")</f>
        <v>Friday</v>
      </c>
      <c r="P1451" s="2" t="str">
        <f>TEXT(Table13[[#This Row],[Order Date]],"mmmm")</f>
        <v>January</v>
      </c>
      <c r="Q1451" s="2" t="str">
        <f>TEXT(Table13[[#This Row],[Order Date]],"yyyy")</f>
        <v>2015</v>
      </c>
      <c r="R1451" s="2" t="str">
        <f>TEXT(Table13[[#This Row],[Order Date]], "mmmm yyyy")</f>
        <v>January 2015</v>
      </c>
      <c r="S1451" s="2">
        <v>42018</v>
      </c>
      <c r="T1451" s="1" t="s">
        <v>98</v>
      </c>
      <c r="U1451" s="1">
        <f>Table13[[#This Row],[Ship Date]]-Table13[[#This Row],[Order Date]]</f>
        <v>5</v>
      </c>
      <c r="V1451" s="1" t="str">
        <f>IF(Table13[[#This Row],[Days to Ship]]&lt;=1, "Fast", IF(Table13[[#This Row],[Days to Ship]]&lt;=3, "Meduim", "High"))</f>
        <v>High</v>
      </c>
      <c r="W1451" s="1">
        <v>53711</v>
      </c>
      <c r="X1451" s="1" t="s">
        <v>32</v>
      </c>
      <c r="Y1451" s="1" t="s">
        <v>543</v>
      </c>
      <c r="Z1451" s="1" t="s">
        <v>718</v>
      </c>
      <c r="AA1451" s="1" t="s">
        <v>2244</v>
      </c>
      <c r="AB1451" s="1" t="s">
        <v>58</v>
      </c>
      <c r="AC1451" s="1" t="s">
        <v>25</v>
      </c>
      <c r="AD1451" s="1" t="s">
        <v>42</v>
      </c>
      <c r="AE1451" s="1" t="s">
        <v>26</v>
      </c>
      <c r="AF1451" s="1"/>
      <c r="AK1451" s="1"/>
    </row>
    <row r="1452" spans="1:37" x14ac:dyDescent="0.35">
      <c r="A1452" s="1">
        <v>2555</v>
      </c>
      <c r="B1452" s="1" t="str">
        <f>VLOOKUP(Table13[[#This Row],[Customer ID]],'Customer Lookup'!A:B,2,)</f>
        <v>Karl Knowles</v>
      </c>
      <c r="C1452" s="1">
        <v>86529</v>
      </c>
      <c r="D1452" s="1" t="str">
        <f>_xlfn.XLOOKUP(Table13[[#This Row],[Product Sub-Category]],'Product Lookup'!A:A,'Product Lookup'!B:B)</f>
        <v>Binders</v>
      </c>
      <c r="E1452" s="1">
        <v>19</v>
      </c>
      <c r="F1452" s="4">
        <v>12.97</v>
      </c>
      <c r="G1452" s="4">
        <f>Table13[[#This Row],[Unit Price]]*Table13[[#This Row],[Quantity ordered]]</f>
        <v>246.43</v>
      </c>
      <c r="H1452" s="1">
        <v>0.05</v>
      </c>
      <c r="I1452" s="5">
        <v>0.05</v>
      </c>
      <c r="J14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2" s="6">
        <f>Table13[[#This Row],[Total Price(Before Discount)]]*Table13[[#This Row],[Discount]]</f>
        <v>12.3215</v>
      </c>
      <c r="L1452" s="6">
        <f>Table13[[#This Row],[Total Price(Before Discount)]]-Table13[[#This Row],[Discount Amount]]</f>
        <v>234.10849999999999</v>
      </c>
      <c r="M1452" s="6" t="str">
        <f>IF(Table13[[#This Row],[Total Price(After Discount)]]&gt;=5000, "High Order", "Low order")</f>
        <v>Low order</v>
      </c>
      <c r="N1452" s="2">
        <v>42037</v>
      </c>
      <c r="O1452" s="2" t="str">
        <f>TEXT(Table13[[#This Row],[Order Date]],"dddd")</f>
        <v>Monday</v>
      </c>
      <c r="P1452" s="2" t="str">
        <f>TEXT(Table13[[#This Row],[Order Date]],"mmmm")</f>
        <v>February</v>
      </c>
      <c r="Q1452" s="2" t="str">
        <f>TEXT(Table13[[#This Row],[Order Date]],"yyyy")</f>
        <v>2015</v>
      </c>
      <c r="R1452" s="2" t="str">
        <f>TEXT(Table13[[#This Row],[Order Date]], "mmmm yyyy")</f>
        <v>February 2015</v>
      </c>
      <c r="S1452" s="2">
        <v>42038</v>
      </c>
      <c r="T1452" s="1" t="s">
        <v>41</v>
      </c>
      <c r="U1452" s="1">
        <f>Table13[[#This Row],[Ship Date]]-Table13[[#This Row],[Order Date]]</f>
        <v>1</v>
      </c>
      <c r="V1452" s="1" t="str">
        <f>IF(Table13[[#This Row],[Days to Ship]]&lt;=1, "Fast", IF(Table13[[#This Row],[Days to Ship]]&lt;=3, "Meduim", "High"))</f>
        <v>Fast</v>
      </c>
      <c r="W1452" s="1">
        <v>53711</v>
      </c>
      <c r="X1452" s="1" t="s">
        <v>32</v>
      </c>
      <c r="Y1452" s="1" t="s">
        <v>543</v>
      </c>
      <c r="Z1452" s="1" t="s">
        <v>718</v>
      </c>
      <c r="AA1452" s="1" t="s">
        <v>2244</v>
      </c>
      <c r="AB1452" s="1" t="s">
        <v>58</v>
      </c>
      <c r="AC1452" s="1" t="s">
        <v>2236</v>
      </c>
      <c r="AD1452" s="1" t="s">
        <v>42</v>
      </c>
      <c r="AE1452" s="1" t="s">
        <v>53</v>
      </c>
      <c r="AF1452" s="1"/>
      <c r="AK1452" s="1"/>
    </row>
    <row r="1453" spans="1:37" x14ac:dyDescent="0.35">
      <c r="A1453" s="1">
        <v>2555</v>
      </c>
      <c r="B1453" s="1" t="str">
        <f>VLOOKUP(Table13[[#This Row],[Customer ID]],'Customer Lookup'!A:B,2,)</f>
        <v>Karl Knowles</v>
      </c>
      <c r="C1453" s="1">
        <v>86529</v>
      </c>
      <c r="D1453" s="1" t="str">
        <f>_xlfn.XLOOKUP(Table13[[#This Row],[Product Sub-Category]],'Product Lookup'!A:A,'Product Lookup'!B:B)</f>
        <v>Labels</v>
      </c>
      <c r="E1453" s="1">
        <v>9</v>
      </c>
      <c r="F1453" s="4">
        <v>4.91</v>
      </c>
      <c r="G1453" s="4">
        <f>Table13[[#This Row],[Unit Price]]*Table13[[#This Row],[Quantity ordered]]</f>
        <v>44.19</v>
      </c>
      <c r="H1453" s="1">
        <v>0.05</v>
      </c>
      <c r="I1453" s="5">
        <v>0.05</v>
      </c>
      <c r="J14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3" s="6">
        <f>Table13[[#This Row],[Total Price(Before Discount)]]*Table13[[#This Row],[Discount]]</f>
        <v>2.2094999999999998</v>
      </c>
      <c r="L1453" s="6">
        <f>Table13[[#This Row],[Total Price(Before Discount)]]-Table13[[#This Row],[Discount Amount]]</f>
        <v>41.980499999999999</v>
      </c>
      <c r="M1453" s="6" t="str">
        <f>IF(Table13[[#This Row],[Total Price(After Discount)]]&gt;=5000, "High Order", "Low order")</f>
        <v>Low order</v>
      </c>
      <c r="N1453" s="2">
        <v>42037</v>
      </c>
      <c r="O1453" s="2" t="str">
        <f>TEXT(Table13[[#This Row],[Order Date]],"dddd")</f>
        <v>Monday</v>
      </c>
      <c r="P1453" s="2" t="str">
        <f>TEXT(Table13[[#This Row],[Order Date]],"mmmm")</f>
        <v>February</v>
      </c>
      <c r="Q1453" s="2" t="str">
        <f>TEXT(Table13[[#This Row],[Order Date]],"yyyy")</f>
        <v>2015</v>
      </c>
      <c r="R1453" s="2" t="str">
        <f>TEXT(Table13[[#This Row],[Order Date]], "mmmm yyyy")</f>
        <v>February 2015</v>
      </c>
      <c r="S1453" s="2">
        <v>42037</v>
      </c>
      <c r="T1453" s="1" t="s">
        <v>41</v>
      </c>
      <c r="U1453" s="1">
        <f>Table13[[#This Row],[Ship Date]]-Table13[[#This Row],[Order Date]]</f>
        <v>0</v>
      </c>
      <c r="V1453" s="1" t="str">
        <f>IF(Table13[[#This Row],[Days to Ship]]&lt;=1, "Fast", IF(Table13[[#This Row],[Days to Ship]]&lt;=3, "Meduim", "High"))</f>
        <v>Fast</v>
      </c>
      <c r="W1453" s="1">
        <v>53711</v>
      </c>
      <c r="X1453" s="1" t="s">
        <v>32</v>
      </c>
      <c r="Y1453" s="1" t="s">
        <v>543</v>
      </c>
      <c r="Z1453" s="1" t="s">
        <v>718</v>
      </c>
      <c r="AA1453" s="1" t="s">
        <v>2243</v>
      </c>
      <c r="AB1453" s="1" t="s">
        <v>58</v>
      </c>
      <c r="AC1453" s="1" t="s">
        <v>116</v>
      </c>
      <c r="AD1453" s="1" t="s">
        <v>42</v>
      </c>
      <c r="AE1453" s="1" t="s">
        <v>53</v>
      </c>
      <c r="AF1453" s="1"/>
      <c r="AK1453" s="1"/>
    </row>
    <row r="1454" spans="1:37" x14ac:dyDescent="0.35">
      <c r="A1454" s="1">
        <v>2561</v>
      </c>
      <c r="B1454" s="1" t="str">
        <f>VLOOKUP(Table13[[#This Row],[Customer ID]],'Customer Lookup'!A:B,2,)</f>
        <v>Laurie Moon</v>
      </c>
      <c r="C1454" s="1">
        <v>86465</v>
      </c>
      <c r="D1454" s="1" t="str">
        <f>_xlfn.XLOOKUP(Table13[[#This Row],[Product Sub-Category]],'Product Lookup'!A:A,'Product Lookup'!B:B)</f>
        <v>Chairs</v>
      </c>
      <c r="E1454" s="1">
        <v>11</v>
      </c>
      <c r="F1454" s="4">
        <v>160.97999999999999</v>
      </c>
      <c r="G1454" s="4">
        <f>Table13[[#This Row],[Unit Price]]*Table13[[#This Row],[Quantity ordered]]</f>
        <v>1770.78</v>
      </c>
      <c r="H1454" s="1">
        <v>0.1</v>
      </c>
      <c r="I1454" s="5">
        <v>0.1</v>
      </c>
      <c r="J14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54" s="6">
        <f>Table13[[#This Row],[Total Price(Before Discount)]]*Table13[[#This Row],[Discount]]</f>
        <v>177.078</v>
      </c>
      <c r="L1454" s="6">
        <f>Table13[[#This Row],[Total Price(Before Discount)]]-Table13[[#This Row],[Discount Amount]]</f>
        <v>1593.702</v>
      </c>
      <c r="M1454" s="6" t="str">
        <f>IF(Table13[[#This Row],[Total Price(After Discount)]]&gt;=5000, "High Order", "Low order")</f>
        <v>Low order</v>
      </c>
      <c r="N1454" s="2">
        <v>42085</v>
      </c>
      <c r="O1454" s="2" t="str">
        <f>TEXT(Table13[[#This Row],[Order Date]],"dddd")</f>
        <v>Sunday</v>
      </c>
      <c r="P1454" s="2" t="str">
        <f>TEXT(Table13[[#This Row],[Order Date]],"mmmm")</f>
        <v>March</v>
      </c>
      <c r="Q1454" s="2" t="str">
        <f>TEXT(Table13[[#This Row],[Order Date]],"yyyy")</f>
        <v>2015</v>
      </c>
      <c r="R1454" s="2" t="str">
        <f>TEXT(Table13[[#This Row],[Order Date]], "mmmm yyyy")</f>
        <v>March 2015</v>
      </c>
      <c r="S1454" s="2">
        <v>42088</v>
      </c>
      <c r="T1454" s="1" t="s">
        <v>31</v>
      </c>
      <c r="U1454" s="1">
        <f>Table13[[#This Row],[Ship Date]]-Table13[[#This Row],[Order Date]]</f>
        <v>3</v>
      </c>
      <c r="V1454" s="1" t="str">
        <f>IF(Table13[[#This Row],[Days to Ship]]&lt;=1, "Fast", IF(Table13[[#This Row],[Days to Ship]]&lt;=3, "Meduim", "High"))</f>
        <v>Meduim</v>
      </c>
      <c r="W1454" s="1">
        <v>10562</v>
      </c>
      <c r="X1454" s="1" t="s">
        <v>22</v>
      </c>
      <c r="Y1454" s="1" t="s">
        <v>889</v>
      </c>
      <c r="Z1454" s="1" t="s">
        <v>62</v>
      </c>
      <c r="AA1454" s="1" t="s">
        <v>2243</v>
      </c>
      <c r="AB1454" s="1" t="s">
        <v>34</v>
      </c>
      <c r="AC1454" s="1" t="s">
        <v>35</v>
      </c>
      <c r="AD1454" s="1" t="s">
        <v>104</v>
      </c>
      <c r="AE1454" s="1" t="s">
        <v>36</v>
      </c>
      <c r="AF1454" s="1"/>
      <c r="AK1454" s="1"/>
    </row>
    <row r="1455" spans="1:37" x14ac:dyDescent="0.35">
      <c r="A1455" s="1">
        <v>2561</v>
      </c>
      <c r="B1455" s="1" t="str">
        <f>VLOOKUP(Table13[[#This Row],[Customer ID]],'Customer Lookup'!A:B,2,)</f>
        <v>Laurie Moon</v>
      </c>
      <c r="C1455" s="1">
        <v>86466</v>
      </c>
      <c r="D1455" s="1" t="str">
        <f>_xlfn.XLOOKUP(Table13[[#This Row],[Product Sub-Category]],'Product Lookup'!A:A,'Product Lookup'!B:B)</f>
        <v>Binders</v>
      </c>
      <c r="E1455" s="1">
        <v>7</v>
      </c>
      <c r="F1455" s="4">
        <v>3.98</v>
      </c>
      <c r="G1455" s="4">
        <f>Table13[[#This Row],[Unit Price]]*Table13[[#This Row],[Quantity ordered]]</f>
        <v>27.86</v>
      </c>
      <c r="H1455" s="1">
        <v>0.05</v>
      </c>
      <c r="I1455" s="5">
        <v>0.05</v>
      </c>
      <c r="J14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5" s="6">
        <f>Table13[[#This Row],[Total Price(Before Discount)]]*Table13[[#This Row],[Discount]]</f>
        <v>1.393</v>
      </c>
      <c r="L1455" s="6">
        <f>Table13[[#This Row],[Total Price(Before Discount)]]-Table13[[#This Row],[Discount Amount]]</f>
        <v>26.466999999999999</v>
      </c>
      <c r="M1455" s="6" t="str">
        <f>IF(Table13[[#This Row],[Total Price(After Discount)]]&gt;=5000, "High Order", "Low order")</f>
        <v>Low order</v>
      </c>
      <c r="N1455" s="2">
        <v>42102</v>
      </c>
      <c r="O1455" s="2" t="str">
        <f>TEXT(Table13[[#This Row],[Order Date]],"dddd")</f>
        <v>Wednesday</v>
      </c>
      <c r="P1455" s="2" t="str">
        <f>TEXT(Table13[[#This Row],[Order Date]],"mmmm")</f>
        <v>April</v>
      </c>
      <c r="Q1455" s="2" t="str">
        <f>TEXT(Table13[[#This Row],[Order Date]],"yyyy")</f>
        <v>2015</v>
      </c>
      <c r="R1455" s="2" t="str">
        <f>TEXT(Table13[[#This Row],[Order Date]], "mmmm yyyy")</f>
        <v>April 2015</v>
      </c>
      <c r="S1455" s="2">
        <v>42104</v>
      </c>
      <c r="T1455" s="1" t="s">
        <v>31</v>
      </c>
      <c r="U1455" s="1">
        <f>Table13[[#This Row],[Ship Date]]-Table13[[#This Row],[Order Date]]</f>
        <v>2</v>
      </c>
      <c r="V1455" s="1" t="str">
        <f>IF(Table13[[#This Row],[Days to Ship]]&lt;=1, "Fast", IF(Table13[[#This Row],[Days to Ship]]&lt;=3, "Meduim", "High"))</f>
        <v>Meduim</v>
      </c>
      <c r="W1455" s="1">
        <v>10562</v>
      </c>
      <c r="X1455" s="1" t="s">
        <v>32</v>
      </c>
      <c r="Y1455" s="1" t="s">
        <v>889</v>
      </c>
      <c r="Z1455" s="1" t="s">
        <v>62</v>
      </c>
      <c r="AA1455" s="1" t="s">
        <v>2243</v>
      </c>
      <c r="AB1455" s="1" t="s">
        <v>58</v>
      </c>
      <c r="AC1455" s="1" t="s">
        <v>2236</v>
      </c>
      <c r="AD1455" s="1" t="s">
        <v>104</v>
      </c>
      <c r="AE1455" s="1" t="s">
        <v>53</v>
      </c>
      <c r="AF1455" s="1"/>
      <c r="AK1455" s="1"/>
    </row>
    <row r="1456" spans="1:37" x14ac:dyDescent="0.35">
      <c r="A1456" s="1">
        <v>2561</v>
      </c>
      <c r="B1456" s="1" t="str">
        <f>VLOOKUP(Table13[[#This Row],[Customer ID]],'Customer Lookup'!A:B,2,)</f>
        <v>Laurie Moon</v>
      </c>
      <c r="C1456" s="1">
        <v>86466</v>
      </c>
      <c r="D1456" s="1" t="str">
        <f>_xlfn.XLOOKUP(Table13[[#This Row],[Product Sub-Category]],'Product Lookup'!A:A,'Product Lookup'!B:B)</f>
        <v>Furnishings</v>
      </c>
      <c r="E1456" s="1">
        <v>12</v>
      </c>
      <c r="F1456" s="4">
        <v>12.22</v>
      </c>
      <c r="G1456" s="4">
        <f>Table13[[#This Row],[Unit Price]]*Table13[[#This Row],[Quantity ordered]]</f>
        <v>146.64000000000001</v>
      </c>
      <c r="H1456" s="1">
        <v>0.05</v>
      </c>
      <c r="I1456" s="5">
        <v>0.05</v>
      </c>
      <c r="J14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6" s="6">
        <f>Table13[[#This Row],[Total Price(Before Discount)]]*Table13[[#This Row],[Discount]]</f>
        <v>7.3320000000000007</v>
      </c>
      <c r="L1456" s="6">
        <f>Table13[[#This Row],[Total Price(Before Discount)]]-Table13[[#This Row],[Discount Amount]]</f>
        <v>139.30800000000002</v>
      </c>
      <c r="M1456" s="6" t="str">
        <f>IF(Table13[[#This Row],[Total Price(After Discount)]]&gt;=5000, "High Order", "Low order")</f>
        <v>Low order</v>
      </c>
      <c r="N1456" s="2">
        <v>42102</v>
      </c>
      <c r="O1456" s="2" t="str">
        <f>TEXT(Table13[[#This Row],[Order Date]],"dddd")</f>
        <v>Wednesday</v>
      </c>
      <c r="P1456" s="2" t="str">
        <f>TEXT(Table13[[#This Row],[Order Date]],"mmmm")</f>
        <v>April</v>
      </c>
      <c r="Q1456" s="2" t="str">
        <f>TEXT(Table13[[#This Row],[Order Date]],"yyyy")</f>
        <v>2015</v>
      </c>
      <c r="R1456" s="2" t="str">
        <f>TEXT(Table13[[#This Row],[Order Date]], "mmmm yyyy")</f>
        <v>April 2015</v>
      </c>
      <c r="S1456" s="2">
        <v>42102</v>
      </c>
      <c r="T1456" s="1" t="s">
        <v>31</v>
      </c>
      <c r="U1456" s="1">
        <f>Table13[[#This Row],[Ship Date]]-Table13[[#This Row],[Order Date]]</f>
        <v>0</v>
      </c>
      <c r="V1456" s="1" t="str">
        <f>IF(Table13[[#This Row],[Days to Ship]]&lt;=1, "Fast", IF(Table13[[#This Row],[Days to Ship]]&lt;=3, "Meduim", "High"))</f>
        <v>Fast</v>
      </c>
      <c r="W1456" s="1">
        <v>10562</v>
      </c>
      <c r="X1456" s="1" t="s">
        <v>32</v>
      </c>
      <c r="Y1456" s="1" t="s">
        <v>889</v>
      </c>
      <c r="Z1456" s="1" t="s">
        <v>62</v>
      </c>
      <c r="AA1456" s="1" t="s">
        <v>2244</v>
      </c>
      <c r="AB1456" s="1" t="s">
        <v>34</v>
      </c>
      <c r="AC1456" s="1" t="s">
        <v>52</v>
      </c>
      <c r="AD1456" s="1" t="s">
        <v>104</v>
      </c>
      <c r="AE1456" s="1" t="s">
        <v>44</v>
      </c>
      <c r="AF1456" s="1"/>
      <c r="AK1456" s="1"/>
    </row>
    <row r="1457" spans="1:37" x14ac:dyDescent="0.35">
      <c r="A1457" s="1">
        <v>2563</v>
      </c>
      <c r="B1457" s="1" t="str">
        <f>VLOOKUP(Table13[[#This Row],[Customer ID]],'Customer Lookup'!A:B,2,)</f>
        <v>Karen Warren</v>
      </c>
      <c r="C1457" s="1">
        <v>91447</v>
      </c>
      <c r="D1457" s="1" t="str">
        <f>_xlfn.XLOOKUP(Table13[[#This Row],[Product Sub-Category]],'Product Lookup'!A:A,'Product Lookup'!B:B)</f>
        <v>Binders</v>
      </c>
      <c r="E1457" s="1">
        <v>9</v>
      </c>
      <c r="F1457" s="4">
        <v>4.55</v>
      </c>
      <c r="G1457" s="4">
        <f>Table13[[#This Row],[Unit Price]]*Table13[[#This Row],[Quantity ordered]]</f>
        <v>40.949999999999996</v>
      </c>
      <c r="H1457" s="1">
        <v>0.05</v>
      </c>
      <c r="I1457" s="5">
        <v>0.05</v>
      </c>
      <c r="J14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7" s="6">
        <f>Table13[[#This Row],[Total Price(Before Discount)]]*Table13[[#This Row],[Discount]]</f>
        <v>2.0474999999999999</v>
      </c>
      <c r="L1457" s="6">
        <f>Table13[[#This Row],[Total Price(Before Discount)]]-Table13[[#This Row],[Discount Amount]]</f>
        <v>38.902499999999996</v>
      </c>
      <c r="M1457" s="6" t="str">
        <f>IF(Table13[[#This Row],[Total Price(After Discount)]]&gt;=5000, "High Order", "Low order")</f>
        <v>Low order</v>
      </c>
      <c r="N1457" s="2">
        <v>42102</v>
      </c>
      <c r="O1457" s="2" t="str">
        <f>TEXT(Table13[[#This Row],[Order Date]],"dddd")</f>
        <v>Wednesday</v>
      </c>
      <c r="P1457" s="2" t="str">
        <f>TEXT(Table13[[#This Row],[Order Date]],"mmmm")</f>
        <v>April</v>
      </c>
      <c r="Q1457" s="2" t="str">
        <f>TEXT(Table13[[#This Row],[Order Date]],"yyyy")</f>
        <v>2015</v>
      </c>
      <c r="R1457" s="2" t="str">
        <f>TEXT(Table13[[#This Row],[Order Date]], "mmmm yyyy")</f>
        <v>April 2015</v>
      </c>
      <c r="S1457" s="2">
        <v>42103</v>
      </c>
      <c r="T1457" s="1" t="s">
        <v>31</v>
      </c>
      <c r="U1457" s="1">
        <f>Table13[[#This Row],[Ship Date]]-Table13[[#This Row],[Order Date]]</f>
        <v>1</v>
      </c>
      <c r="V1457" s="1" t="str">
        <f>IF(Table13[[#This Row],[Days to Ship]]&lt;=1, "Fast", IF(Table13[[#This Row],[Days to Ship]]&lt;=3, "Meduim", "High"))</f>
        <v>Fast</v>
      </c>
      <c r="W1457" s="1">
        <v>55432</v>
      </c>
      <c r="X1457" s="1" t="s">
        <v>32</v>
      </c>
      <c r="Y1457" s="1" t="s">
        <v>890</v>
      </c>
      <c r="Z1457" s="1" t="s">
        <v>55</v>
      </c>
      <c r="AA1457" s="1" t="s">
        <v>1097</v>
      </c>
      <c r="AB1457" s="1" t="s">
        <v>58</v>
      </c>
      <c r="AC1457" s="1" t="s">
        <v>2236</v>
      </c>
      <c r="AD1457" s="1" t="s">
        <v>42</v>
      </c>
      <c r="AE1457" s="1" t="s">
        <v>53</v>
      </c>
      <c r="AF1457" s="1"/>
      <c r="AK1457" s="1"/>
    </row>
    <row r="1458" spans="1:37" x14ac:dyDescent="0.35">
      <c r="A1458" s="1">
        <v>2570</v>
      </c>
      <c r="B1458" s="1" t="str">
        <f>VLOOKUP(Table13[[#This Row],[Customer ID]],'Customer Lookup'!A:B,2,)</f>
        <v>Yvonne Stephens</v>
      </c>
      <c r="C1458" s="1">
        <v>90327</v>
      </c>
      <c r="D1458" s="1" t="str">
        <f>_xlfn.XLOOKUP(Table13[[#This Row],[Product Sub-Category]],'Product Lookup'!A:A,'Product Lookup'!B:B)</f>
        <v>Appliances</v>
      </c>
      <c r="E1458" s="1">
        <v>19</v>
      </c>
      <c r="F1458" s="4">
        <v>4.37</v>
      </c>
      <c r="G1458" s="4">
        <f>Table13[[#This Row],[Unit Price]]*Table13[[#This Row],[Quantity ordered]]</f>
        <v>83.03</v>
      </c>
      <c r="H1458" s="1">
        <v>0.05</v>
      </c>
      <c r="I1458" s="5">
        <v>0.05</v>
      </c>
      <c r="J14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8" s="6">
        <f>Table13[[#This Row],[Total Price(Before Discount)]]*Table13[[#This Row],[Discount]]</f>
        <v>4.1515000000000004</v>
      </c>
      <c r="L1458" s="6">
        <f>Table13[[#This Row],[Total Price(Before Discount)]]-Table13[[#This Row],[Discount Amount]]</f>
        <v>78.878500000000003</v>
      </c>
      <c r="M1458" s="6" t="str">
        <f>IF(Table13[[#This Row],[Total Price(After Discount)]]&gt;=5000, "High Order", "Low order")</f>
        <v>Low order</v>
      </c>
      <c r="N1458" s="2">
        <v>42119</v>
      </c>
      <c r="O1458" s="2" t="str">
        <f>TEXT(Table13[[#This Row],[Order Date]],"dddd")</f>
        <v>Saturday</v>
      </c>
      <c r="P1458" s="2" t="str">
        <f>TEXT(Table13[[#This Row],[Order Date]],"mmmm")</f>
        <v>April</v>
      </c>
      <c r="Q1458" s="2" t="str">
        <f>TEXT(Table13[[#This Row],[Order Date]],"yyyy")</f>
        <v>2015</v>
      </c>
      <c r="R1458" s="2" t="str">
        <f>TEXT(Table13[[#This Row],[Order Date]], "mmmm yyyy")</f>
        <v>April 2015</v>
      </c>
      <c r="S1458" s="2">
        <v>42121</v>
      </c>
      <c r="T1458" s="1" t="s">
        <v>41</v>
      </c>
      <c r="U1458" s="1">
        <f>Table13[[#This Row],[Ship Date]]-Table13[[#This Row],[Order Date]]</f>
        <v>2</v>
      </c>
      <c r="V1458" s="1" t="str">
        <f>IF(Table13[[#This Row],[Days to Ship]]&lt;=1, "Fast", IF(Table13[[#This Row],[Days to Ship]]&lt;=3, "Meduim", "High"))</f>
        <v>Meduim</v>
      </c>
      <c r="W1458" s="1">
        <v>95616</v>
      </c>
      <c r="X1458" s="1" t="s">
        <v>32</v>
      </c>
      <c r="Y1458" s="1" t="s">
        <v>891</v>
      </c>
      <c r="Z1458" s="1" t="s">
        <v>37</v>
      </c>
      <c r="AA1458" s="1" t="s">
        <v>1097</v>
      </c>
      <c r="AB1458" s="1" t="s">
        <v>58</v>
      </c>
      <c r="AC1458" s="1" t="s">
        <v>196</v>
      </c>
      <c r="AD1458" s="1" t="s">
        <v>104</v>
      </c>
      <c r="AE1458" s="1" t="s">
        <v>53</v>
      </c>
      <c r="AF1458" s="1"/>
      <c r="AK1458" s="1"/>
    </row>
    <row r="1459" spans="1:37" x14ac:dyDescent="0.35">
      <c r="A1459" s="1">
        <v>2570</v>
      </c>
      <c r="B1459" s="1" t="str">
        <f>VLOOKUP(Table13[[#This Row],[Customer ID]],'Customer Lookup'!A:B,2,)</f>
        <v>Yvonne Stephens</v>
      </c>
      <c r="C1459" s="1">
        <v>90327</v>
      </c>
      <c r="D1459" s="1" t="str">
        <f>_xlfn.XLOOKUP(Table13[[#This Row],[Product Sub-Category]],'Product Lookup'!A:A,'Product Lookup'!B:B)</f>
        <v>Chairs</v>
      </c>
      <c r="E1459" s="1">
        <v>14</v>
      </c>
      <c r="F1459" s="4">
        <v>500.98</v>
      </c>
      <c r="G1459" s="4">
        <f>Table13[[#This Row],[Unit Price]]*Table13[[#This Row],[Quantity ordered]]</f>
        <v>7013.72</v>
      </c>
      <c r="H1459" s="1">
        <v>0.1</v>
      </c>
      <c r="I1459" s="5">
        <v>0.1</v>
      </c>
      <c r="J14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59" s="6">
        <f>Table13[[#This Row],[Total Price(Before Discount)]]*Table13[[#This Row],[Discount]]</f>
        <v>701.37200000000007</v>
      </c>
      <c r="L1459" s="6">
        <f>Table13[[#This Row],[Total Price(Before Discount)]]-Table13[[#This Row],[Discount Amount]]</f>
        <v>6312.348</v>
      </c>
      <c r="M1459" s="6" t="str">
        <f>IF(Table13[[#This Row],[Total Price(After Discount)]]&gt;=5000, "High Order", "Low order")</f>
        <v>High Order</v>
      </c>
      <c r="N1459" s="2">
        <v>42119</v>
      </c>
      <c r="O1459" s="2" t="str">
        <f>TEXT(Table13[[#This Row],[Order Date]],"dddd")</f>
        <v>Saturday</v>
      </c>
      <c r="P1459" s="2" t="str">
        <f>TEXT(Table13[[#This Row],[Order Date]],"mmmm")</f>
        <v>April</v>
      </c>
      <c r="Q1459" s="2" t="str">
        <f>TEXT(Table13[[#This Row],[Order Date]],"yyyy")</f>
        <v>2015</v>
      </c>
      <c r="R1459" s="2" t="str">
        <f>TEXT(Table13[[#This Row],[Order Date]], "mmmm yyyy")</f>
        <v>April 2015</v>
      </c>
      <c r="S1459" s="2">
        <v>42120</v>
      </c>
      <c r="T1459" s="1" t="s">
        <v>41</v>
      </c>
      <c r="U1459" s="1">
        <f>Table13[[#This Row],[Ship Date]]-Table13[[#This Row],[Order Date]]</f>
        <v>1</v>
      </c>
      <c r="V1459" s="1" t="str">
        <f>IF(Table13[[#This Row],[Days to Ship]]&lt;=1, "Fast", IF(Table13[[#This Row],[Days to Ship]]&lt;=3, "Meduim", "High"))</f>
        <v>Fast</v>
      </c>
      <c r="W1459" s="1">
        <v>95616</v>
      </c>
      <c r="X1459" s="1" t="s">
        <v>22</v>
      </c>
      <c r="Y1459" s="1" t="s">
        <v>891</v>
      </c>
      <c r="Z1459" s="1" t="s">
        <v>37</v>
      </c>
      <c r="AA1459" s="1" t="s">
        <v>1097</v>
      </c>
      <c r="AB1459" s="1" t="s">
        <v>34</v>
      </c>
      <c r="AC1459" s="1" t="s">
        <v>35</v>
      </c>
      <c r="AD1459" s="1" t="s">
        <v>104</v>
      </c>
      <c r="AE1459" s="1" t="s">
        <v>36</v>
      </c>
      <c r="AF1459" s="1"/>
      <c r="AK1459" s="1"/>
    </row>
    <row r="1460" spans="1:37" x14ac:dyDescent="0.35">
      <c r="A1460" s="1">
        <v>2570</v>
      </c>
      <c r="B1460" s="1" t="str">
        <f>VLOOKUP(Table13[[#This Row],[Customer ID]],'Customer Lookup'!A:B,2,)</f>
        <v>Yvonne Stephens</v>
      </c>
      <c r="C1460" s="1">
        <v>90327</v>
      </c>
      <c r="D1460" s="1" t="str">
        <f>_xlfn.XLOOKUP(Table13[[#This Row],[Product Sub-Category]],'Product Lookup'!A:A,'Product Lookup'!B:B)</f>
        <v>Furnishings</v>
      </c>
      <c r="E1460" s="1">
        <v>18</v>
      </c>
      <c r="F1460" s="4">
        <v>12.58</v>
      </c>
      <c r="G1460" s="4">
        <f>Table13[[#This Row],[Unit Price]]*Table13[[#This Row],[Quantity ordered]]</f>
        <v>226.44</v>
      </c>
      <c r="H1460" s="1">
        <v>0.05</v>
      </c>
      <c r="I1460" s="5">
        <v>0.05</v>
      </c>
      <c r="J14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0" s="6">
        <f>Table13[[#This Row],[Total Price(Before Discount)]]*Table13[[#This Row],[Discount]]</f>
        <v>11.322000000000001</v>
      </c>
      <c r="L1460" s="6">
        <f>Table13[[#This Row],[Total Price(Before Discount)]]-Table13[[#This Row],[Discount Amount]]</f>
        <v>215.11799999999999</v>
      </c>
      <c r="M1460" s="6" t="str">
        <f>IF(Table13[[#This Row],[Total Price(After Discount)]]&gt;=5000, "High Order", "Low order")</f>
        <v>Low order</v>
      </c>
      <c r="N1460" s="2">
        <v>42119</v>
      </c>
      <c r="O1460" s="2" t="str">
        <f>TEXT(Table13[[#This Row],[Order Date]],"dddd")</f>
        <v>Saturday</v>
      </c>
      <c r="P1460" s="2" t="str">
        <f>TEXT(Table13[[#This Row],[Order Date]],"mmmm")</f>
        <v>April</v>
      </c>
      <c r="Q1460" s="2" t="str">
        <f>TEXT(Table13[[#This Row],[Order Date]],"yyyy")</f>
        <v>2015</v>
      </c>
      <c r="R1460" s="2" t="str">
        <f>TEXT(Table13[[#This Row],[Order Date]], "mmmm yyyy")</f>
        <v>April 2015</v>
      </c>
      <c r="S1460" s="2">
        <v>42119</v>
      </c>
      <c r="T1460" s="1" t="s">
        <v>41</v>
      </c>
      <c r="U1460" s="1">
        <f>Table13[[#This Row],[Ship Date]]-Table13[[#This Row],[Order Date]]</f>
        <v>0</v>
      </c>
      <c r="V1460" s="1" t="str">
        <f>IF(Table13[[#This Row],[Days to Ship]]&lt;=1, "Fast", IF(Table13[[#This Row],[Days to Ship]]&lt;=3, "Meduim", "High"))</f>
        <v>Fast</v>
      </c>
      <c r="W1460" s="1">
        <v>95616</v>
      </c>
      <c r="X1460" s="1" t="s">
        <v>32</v>
      </c>
      <c r="Y1460" s="1" t="s">
        <v>891</v>
      </c>
      <c r="Z1460" s="1" t="s">
        <v>37</v>
      </c>
      <c r="AA1460" s="1" t="s">
        <v>1097</v>
      </c>
      <c r="AB1460" s="1" t="s">
        <v>34</v>
      </c>
      <c r="AC1460" s="1" t="s">
        <v>52</v>
      </c>
      <c r="AD1460" s="1" t="s">
        <v>104</v>
      </c>
      <c r="AE1460" s="1" t="s">
        <v>53</v>
      </c>
      <c r="AF1460" s="1"/>
      <c r="AK1460" s="1"/>
    </row>
    <row r="1461" spans="1:37" x14ac:dyDescent="0.35">
      <c r="A1461" s="1">
        <v>2570</v>
      </c>
      <c r="B1461" s="1" t="str">
        <f>VLOOKUP(Table13[[#This Row],[Customer ID]],'Customer Lookup'!A:B,2,)</f>
        <v>Yvonne Stephens</v>
      </c>
      <c r="C1461" s="1">
        <v>90327</v>
      </c>
      <c r="D1461" s="1" t="str">
        <f>_xlfn.XLOOKUP(Table13[[#This Row],[Product Sub-Category]],'Product Lookup'!A:A,'Product Lookup'!B:B)</f>
        <v>Furnishings</v>
      </c>
      <c r="E1461" s="1">
        <v>7</v>
      </c>
      <c r="F1461" s="4">
        <v>7.7</v>
      </c>
      <c r="G1461" s="4">
        <f>Table13[[#This Row],[Unit Price]]*Table13[[#This Row],[Quantity ordered]]</f>
        <v>53.9</v>
      </c>
      <c r="H1461" s="1">
        <v>0.05</v>
      </c>
      <c r="I1461" s="5">
        <v>0.05</v>
      </c>
      <c r="J14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1" s="6">
        <f>Table13[[#This Row],[Total Price(Before Discount)]]*Table13[[#This Row],[Discount]]</f>
        <v>2.6950000000000003</v>
      </c>
      <c r="L1461" s="6">
        <f>Table13[[#This Row],[Total Price(Before Discount)]]-Table13[[#This Row],[Discount Amount]]</f>
        <v>51.204999999999998</v>
      </c>
      <c r="M1461" s="6" t="str">
        <f>IF(Table13[[#This Row],[Total Price(After Discount)]]&gt;=5000, "High Order", "Low order")</f>
        <v>Low order</v>
      </c>
      <c r="N1461" s="2">
        <v>42119</v>
      </c>
      <c r="O1461" s="2" t="str">
        <f>TEXT(Table13[[#This Row],[Order Date]],"dddd")</f>
        <v>Saturday</v>
      </c>
      <c r="P1461" s="2" t="str">
        <f>TEXT(Table13[[#This Row],[Order Date]],"mmmm")</f>
        <v>April</v>
      </c>
      <c r="Q1461" s="2" t="str">
        <f>TEXT(Table13[[#This Row],[Order Date]],"yyyy")</f>
        <v>2015</v>
      </c>
      <c r="R1461" s="2" t="str">
        <f>TEXT(Table13[[#This Row],[Order Date]], "mmmm yyyy")</f>
        <v>April 2015</v>
      </c>
      <c r="S1461" s="2">
        <v>42120</v>
      </c>
      <c r="T1461" s="1" t="s">
        <v>41</v>
      </c>
      <c r="U1461" s="1">
        <f>Table13[[#This Row],[Ship Date]]-Table13[[#This Row],[Order Date]]</f>
        <v>1</v>
      </c>
      <c r="V1461" s="1" t="str">
        <f>IF(Table13[[#This Row],[Days to Ship]]&lt;=1, "Fast", IF(Table13[[#This Row],[Days to Ship]]&lt;=3, "Meduim", "High"))</f>
        <v>Fast</v>
      </c>
      <c r="W1461" s="1">
        <v>95616</v>
      </c>
      <c r="X1461" s="1" t="s">
        <v>32</v>
      </c>
      <c r="Y1461" s="1" t="s">
        <v>891</v>
      </c>
      <c r="Z1461" s="1" t="s">
        <v>37</v>
      </c>
      <c r="AA1461" s="1" t="s">
        <v>2243</v>
      </c>
      <c r="AB1461" s="1" t="s">
        <v>34</v>
      </c>
      <c r="AC1461" s="1" t="s">
        <v>52</v>
      </c>
      <c r="AD1461" s="1" t="s">
        <v>104</v>
      </c>
      <c r="AE1461" s="1" t="s">
        <v>26</v>
      </c>
      <c r="AF1461" s="1"/>
      <c r="AK1461" s="1"/>
    </row>
    <row r="1462" spans="1:37" x14ac:dyDescent="0.35">
      <c r="A1462" s="1">
        <v>2571</v>
      </c>
      <c r="B1462" s="1" t="str">
        <f>VLOOKUP(Table13[[#This Row],[Customer ID]],'Customer Lookup'!A:B,2,)</f>
        <v>Rosemary O'Brien</v>
      </c>
      <c r="C1462" s="1">
        <v>50656</v>
      </c>
      <c r="D1462" s="1" t="str">
        <f>_xlfn.XLOOKUP(Table13[[#This Row],[Product Sub-Category]],'Product Lookup'!A:A,'Product Lookup'!B:B)</f>
        <v>Chairs</v>
      </c>
      <c r="E1462" s="1">
        <v>56</v>
      </c>
      <c r="F1462" s="4">
        <v>500.98</v>
      </c>
      <c r="G1462" s="4">
        <f>Table13[[#This Row],[Unit Price]]*Table13[[#This Row],[Quantity ordered]]</f>
        <v>28054.880000000001</v>
      </c>
      <c r="H1462" s="1">
        <v>0.1</v>
      </c>
      <c r="I1462" s="5">
        <v>0.1</v>
      </c>
      <c r="J14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62" s="6">
        <f>Table13[[#This Row],[Total Price(Before Discount)]]*Table13[[#This Row],[Discount]]</f>
        <v>2805.4880000000003</v>
      </c>
      <c r="L1462" s="6">
        <f>Table13[[#This Row],[Total Price(Before Discount)]]-Table13[[#This Row],[Discount Amount]]</f>
        <v>25249.392</v>
      </c>
      <c r="M1462" s="6" t="str">
        <f>IF(Table13[[#This Row],[Total Price(After Discount)]]&gt;=5000, "High Order", "Low order")</f>
        <v>High Order</v>
      </c>
      <c r="N1462" s="2">
        <v>42119</v>
      </c>
      <c r="O1462" s="2" t="str">
        <f>TEXT(Table13[[#This Row],[Order Date]],"dddd")</f>
        <v>Saturday</v>
      </c>
      <c r="P1462" s="2" t="str">
        <f>TEXT(Table13[[#This Row],[Order Date]],"mmmm")</f>
        <v>April</v>
      </c>
      <c r="Q1462" s="2" t="str">
        <f>TEXT(Table13[[#This Row],[Order Date]],"yyyy")</f>
        <v>2015</v>
      </c>
      <c r="R1462" s="2" t="str">
        <f>TEXT(Table13[[#This Row],[Order Date]], "mmmm yyyy")</f>
        <v>April 2015</v>
      </c>
      <c r="S1462" s="2">
        <v>42120</v>
      </c>
      <c r="T1462" s="1" t="s">
        <v>41</v>
      </c>
      <c r="U1462" s="1">
        <f>Table13[[#This Row],[Ship Date]]-Table13[[#This Row],[Order Date]]</f>
        <v>1</v>
      </c>
      <c r="V1462" s="1" t="str">
        <f>IF(Table13[[#This Row],[Days to Ship]]&lt;=1, "Fast", IF(Table13[[#This Row],[Days to Ship]]&lt;=3, "Meduim", "High"))</f>
        <v>Fast</v>
      </c>
      <c r="W1462" s="1">
        <v>10165</v>
      </c>
      <c r="X1462" s="1" t="s">
        <v>22</v>
      </c>
      <c r="Y1462" s="1" t="s">
        <v>79</v>
      </c>
      <c r="Z1462" s="1" t="s">
        <v>62</v>
      </c>
      <c r="AA1462" s="1" t="s">
        <v>2243</v>
      </c>
      <c r="AB1462" s="1" t="s">
        <v>34</v>
      </c>
      <c r="AC1462" s="1" t="s">
        <v>35</v>
      </c>
      <c r="AD1462" s="1" t="s">
        <v>104</v>
      </c>
      <c r="AE1462" s="1" t="s">
        <v>36</v>
      </c>
      <c r="AF1462" s="1"/>
      <c r="AK1462" s="1"/>
    </row>
    <row r="1463" spans="1:37" x14ac:dyDescent="0.35">
      <c r="A1463" s="1">
        <v>2571</v>
      </c>
      <c r="B1463" s="1" t="str">
        <f>VLOOKUP(Table13[[#This Row],[Customer ID]],'Customer Lookup'!A:B,2,)</f>
        <v>Rosemary O'Brien</v>
      </c>
      <c r="C1463" s="1">
        <v>50656</v>
      </c>
      <c r="D1463" s="1" t="str">
        <f>_xlfn.XLOOKUP(Table13[[#This Row],[Product Sub-Category]],'Product Lookup'!A:A,'Product Lookup'!B:B)</f>
        <v>Furnishings</v>
      </c>
      <c r="E1463" s="1">
        <v>27</v>
      </c>
      <c r="F1463" s="4">
        <v>7.7</v>
      </c>
      <c r="G1463" s="4">
        <f>Table13[[#This Row],[Unit Price]]*Table13[[#This Row],[Quantity ordered]]</f>
        <v>207.9</v>
      </c>
      <c r="H1463" s="1">
        <v>0.05</v>
      </c>
      <c r="I1463" s="5">
        <v>0.05</v>
      </c>
      <c r="J14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3" s="6">
        <f>Table13[[#This Row],[Total Price(Before Discount)]]*Table13[[#This Row],[Discount]]</f>
        <v>10.395000000000001</v>
      </c>
      <c r="L1463" s="6">
        <f>Table13[[#This Row],[Total Price(Before Discount)]]-Table13[[#This Row],[Discount Amount]]</f>
        <v>197.505</v>
      </c>
      <c r="M1463" s="6" t="str">
        <f>IF(Table13[[#This Row],[Total Price(After Discount)]]&gt;=5000, "High Order", "Low order")</f>
        <v>Low order</v>
      </c>
      <c r="N1463" s="2">
        <v>42119</v>
      </c>
      <c r="O1463" s="2" t="str">
        <f>TEXT(Table13[[#This Row],[Order Date]],"dddd")</f>
        <v>Saturday</v>
      </c>
      <c r="P1463" s="2" t="str">
        <f>TEXT(Table13[[#This Row],[Order Date]],"mmmm")</f>
        <v>April</v>
      </c>
      <c r="Q1463" s="2" t="str">
        <f>TEXT(Table13[[#This Row],[Order Date]],"yyyy")</f>
        <v>2015</v>
      </c>
      <c r="R1463" s="2" t="str">
        <f>TEXT(Table13[[#This Row],[Order Date]], "mmmm yyyy")</f>
        <v>April 2015</v>
      </c>
      <c r="S1463" s="2">
        <v>42120</v>
      </c>
      <c r="T1463" s="1" t="s">
        <v>41</v>
      </c>
      <c r="U1463" s="1">
        <f>Table13[[#This Row],[Ship Date]]-Table13[[#This Row],[Order Date]]</f>
        <v>1</v>
      </c>
      <c r="V1463" s="1" t="str">
        <f>IF(Table13[[#This Row],[Days to Ship]]&lt;=1, "Fast", IF(Table13[[#This Row],[Days to Ship]]&lt;=3, "Meduim", "High"))</f>
        <v>Fast</v>
      </c>
      <c r="W1463" s="1">
        <v>10165</v>
      </c>
      <c r="X1463" s="1" t="s">
        <v>32</v>
      </c>
      <c r="Y1463" s="1" t="s">
        <v>79</v>
      </c>
      <c r="Z1463" s="1" t="s">
        <v>62</v>
      </c>
      <c r="AA1463" s="1" t="s">
        <v>2245</v>
      </c>
      <c r="AB1463" s="1" t="s">
        <v>34</v>
      </c>
      <c r="AC1463" s="1" t="s">
        <v>52</v>
      </c>
      <c r="AD1463" s="1" t="s">
        <v>104</v>
      </c>
      <c r="AE1463" s="1" t="s">
        <v>26</v>
      </c>
      <c r="AF1463" s="1"/>
      <c r="AK1463" s="1"/>
    </row>
    <row r="1464" spans="1:37" x14ac:dyDescent="0.35">
      <c r="A1464" s="1">
        <v>2578</v>
      </c>
      <c r="B1464" s="1" t="str">
        <f>VLOOKUP(Table13[[#This Row],[Customer ID]],'Customer Lookup'!A:B,2,)</f>
        <v>Kent Gill</v>
      </c>
      <c r="C1464" s="1">
        <v>88298</v>
      </c>
      <c r="D1464" s="1" t="str">
        <f>_xlfn.XLOOKUP(Table13[[#This Row],[Product Sub-Category]],'Product Lookup'!A:A,'Product Lookup'!B:B)</f>
        <v>Binders</v>
      </c>
      <c r="E1464" s="1">
        <v>5</v>
      </c>
      <c r="F1464" s="4">
        <v>8.6</v>
      </c>
      <c r="G1464" s="4">
        <f>Table13[[#This Row],[Unit Price]]*Table13[[#This Row],[Quantity ordered]]</f>
        <v>43</v>
      </c>
      <c r="H1464" s="1">
        <v>0.05</v>
      </c>
      <c r="I1464" s="5">
        <v>0.05</v>
      </c>
      <c r="J14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4" s="6">
        <f>Table13[[#This Row],[Total Price(Before Discount)]]*Table13[[#This Row],[Discount]]</f>
        <v>2.15</v>
      </c>
      <c r="L1464" s="6">
        <f>Table13[[#This Row],[Total Price(Before Discount)]]-Table13[[#This Row],[Discount Amount]]</f>
        <v>40.85</v>
      </c>
      <c r="M1464" s="6" t="str">
        <f>IF(Table13[[#This Row],[Total Price(After Discount)]]&gt;=5000, "High Order", "Low order")</f>
        <v>Low order</v>
      </c>
      <c r="N1464" s="2">
        <v>42126</v>
      </c>
      <c r="O1464" s="2" t="str">
        <f>TEXT(Table13[[#This Row],[Order Date]],"dddd")</f>
        <v>Saturday</v>
      </c>
      <c r="P1464" s="2" t="str">
        <f>TEXT(Table13[[#This Row],[Order Date]],"mmmm")</f>
        <v>May</v>
      </c>
      <c r="Q1464" s="2" t="str">
        <f>TEXT(Table13[[#This Row],[Order Date]],"yyyy")</f>
        <v>2015</v>
      </c>
      <c r="R1464" s="2" t="str">
        <f>TEXT(Table13[[#This Row],[Order Date]], "mmmm yyyy")</f>
        <v>May 2015</v>
      </c>
      <c r="S1464" s="2">
        <v>42128</v>
      </c>
      <c r="T1464" s="1" t="s">
        <v>98</v>
      </c>
      <c r="U1464" s="1">
        <f>Table13[[#This Row],[Ship Date]]-Table13[[#This Row],[Order Date]]</f>
        <v>2</v>
      </c>
      <c r="V1464" s="1" t="str">
        <f>IF(Table13[[#This Row],[Days to Ship]]&lt;=1, "Fast", IF(Table13[[#This Row],[Days to Ship]]&lt;=3, "Meduim", "High"))</f>
        <v>Meduim</v>
      </c>
      <c r="W1464" s="1">
        <v>36801</v>
      </c>
      <c r="X1464" s="1" t="s">
        <v>32</v>
      </c>
      <c r="Y1464" s="1" t="s">
        <v>892</v>
      </c>
      <c r="Z1464" s="1" t="s">
        <v>542</v>
      </c>
      <c r="AA1464" s="1" t="s">
        <v>2245</v>
      </c>
      <c r="AB1464" s="1" t="s">
        <v>58</v>
      </c>
      <c r="AC1464" s="1" t="s">
        <v>2236</v>
      </c>
      <c r="AD1464" s="1" t="s">
        <v>42</v>
      </c>
      <c r="AE1464" s="1" t="s">
        <v>53</v>
      </c>
      <c r="AF1464" s="1"/>
      <c r="AK1464" s="1"/>
    </row>
    <row r="1465" spans="1:37" x14ac:dyDescent="0.35">
      <c r="A1465" s="1">
        <v>2578</v>
      </c>
      <c r="B1465" s="1" t="str">
        <f>VLOOKUP(Table13[[#This Row],[Customer ID]],'Customer Lookup'!A:B,2,)</f>
        <v>Kent Gill</v>
      </c>
      <c r="C1465" s="1">
        <v>88298</v>
      </c>
      <c r="D1465" s="1" t="str">
        <f>_xlfn.XLOOKUP(Table13[[#This Row],[Product Sub-Category]],'Product Lookup'!A:A,'Product Lookup'!B:B)</f>
        <v>Rubber Bands</v>
      </c>
      <c r="E1465" s="1">
        <v>26</v>
      </c>
      <c r="F1465" s="4">
        <v>3.58</v>
      </c>
      <c r="G1465" s="4">
        <f>Table13[[#This Row],[Unit Price]]*Table13[[#This Row],[Quantity ordered]]</f>
        <v>93.08</v>
      </c>
      <c r="H1465" s="1">
        <v>0.05</v>
      </c>
      <c r="I1465" s="5">
        <v>0.05</v>
      </c>
      <c r="J14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5" s="6">
        <f>Table13[[#This Row],[Total Price(Before Discount)]]*Table13[[#This Row],[Discount]]</f>
        <v>4.6539999999999999</v>
      </c>
      <c r="L1465" s="6">
        <f>Table13[[#This Row],[Total Price(Before Discount)]]-Table13[[#This Row],[Discount Amount]]</f>
        <v>88.426000000000002</v>
      </c>
      <c r="M1465" s="6" t="str">
        <f>IF(Table13[[#This Row],[Total Price(After Discount)]]&gt;=5000, "High Order", "Low order")</f>
        <v>Low order</v>
      </c>
      <c r="N1465" s="2">
        <v>42126</v>
      </c>
      <c r="O1465" s="2" t="str">
        <f>TEXT(Table13[[#This Row],[Order Date]],"dddd")</f>
        <v>Saturday</v>
      </c>
      <c r="P1465" s="2" t="str">
        <f>TEXT(Table13[[#This Row],[Order Date]],"mmmm")</f>
        <v>May</v>
      </c>
      <c r="Q1465" s="2" t="str">
        <f>TEXT(Table13[[#This Row],[Order Date]],"yyyy")</f>
        <v>2015</v>
      </c>
      <c r="R1465" s="2" t="str">
        <f>TEXT(Table13[[#This Row],[Order Date]], "mmmm yyyy")</f>
        <v>May 2015</v>
      </c>
      <c r="S1465" s="2">
        <v>42130</v>
      </c>
      <c r="T1465" s="1" t="s">
        <v>98</v>
      </c>
      <c r="U1465" s="1">
        <f>Table13[[#This Row],[Ship Date]]-Table13[[#This Row],[Order Date]]</f>
        <v>4</v>
      </c>
      <c r="V1465" s="1" t="str">
        <f>IF(Table13[[#This Row],[Days to Ship]]&lt;=1, "Fast", IF(Table13[[#This Row],[Days to Ship]]&lt;=3, "Meduim", "High"))</f>
        <v>High</v>
      </c>
      <c r="W1465" s="1">
        <v>36801</v>
      </c>
      <c r="X1465" s="1" t="s">
        <v>32</v>
      </c>
      <c r="Y1465" s="1" t="s">
        <v>892</v>
      </c>
      <c r="Z1465" s="1" t="s">
        <v>542</v>
      </c>
      <c r="AA1465" s="1" t="s">
        <v>2245</v>
      </c>
      <c r="AB1465" s="1" t="s">
        <v>58</v>
      </c>
      <c r="AC1465" s="1" t="s">
        <v>60</v>
      </c>
      <c r="AD1465" s="1" t="s">
        <v>42</v>
      </c>
      <c r="AE1465" s="1" t="s">
        <v>26</v>
      </c>
      <c r="AF1465" s="1"/>
      <c r="AK1465" s="1"/>
    </row>
    <row r="1466" spans="1:37" x14ac:dyDescent="0.35">
      <c r="A1466" s="1">
        <v>2578</v>
      </c>
      <c r="B1466" s="1" t="str">
        <f>VLOOKUP(Table13[[#This Row],[Customer ID]],'Customer Lookup'!A:B,2,)</f>
        <v>Kent Gill</v>
      </c>
      <c r="C1466" s="1">
        <v>88298</v>
      </c>
      <c r="D1466" s="1" t="str">
        <f>_xlfn.XLOOKUP(Table13[[#This Row],[Product Sub-Category]],'Product Lookup'!A:A,'Product Lookup'!B:B)</f>
        <v>Tables</v>
      </c>
      <c r="E1466" s="1">
        <v>34</v>
      </c>
      <c r="F1466" s="4">
        <v>105.49</v>
      </c>
      <c r="G1466" s="4">
        <f>Table13[[#This Row],[Unit Price]]*Table13[[#This Row],[Quantity ordered]]</f>
        <v>3586.66</v>
      </c>
      <c r="H1466" s="1">
        <v>0.1</v>
      </c>
      <c r="I1466" s="5">
        <v>0.1</v>
      </c>
      <c r="J14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66" s="6">
        <f>Table13[[#This Row],[Total Price(Before Discount)]]*Table13[[#This Row],[Discount]]</f>
        <v>358.666</v>
      </c>
      <c r="L1466" s="6">
        <f>Table13[[#This Row],[Total Price(Before Discount)]]-Table13[[#This Row],[Discount Amount]]</f>
        <v>3227.9939999999997</v>
      </c>
      <c r="M1466" s="6" t="str">
        <f>IF(Table13[[#This Row],[Total Price(After Discount)]]&gt;=5000, "High Order", "Low order")</f>
        <v>Low order</v>
      </c>
      <c r="N1466" s="2">
        <v>42126</v>
      </c>
      <c r="O1466" s="2" t="str">
        <f>TEXT(Table13[[#This Row],[Order Date]],"dddd")</f>
        <v>Saturday</v>
      </c>
      <c r="P1466" s="2" t="str">
        <f>TEXT(Table13[[#This Row],[Order Date]],"mmmm")</f>
        <v>May</v>
      </c>
      <c r="Q1466" s="2" t="str">
        <f>TEXT(Table13[[#This Row],[Order Date]],"yyyy")</f>
        <v>2015</v>
      </c>
      <c r="R1466" s="2" t="str">
        <f>TEXT(Table13[[#This Row],[Order Date]], "mmmm yyyy")</f>
        <v>May 2015</v>
      </c>
      <c r="S1466" s="2">
        <v>42133</v>
      </c>
      <c r="T1466" s="1" t="s">
        <v>98</v>
      </c>
      <c r="U1466" s="1">
        <f>Table13[[#This Row],[Ship Date]]-Table13[[#This Row],[Order Date]]</f>
        <v>7</v>
      </c>
      <c r="V1466" s="1" t="str">
        <f>IF(Table13[[#This Row],[Days to Ship]]&lt;=1, "Fast", IF(Table13[[#This Row],[Days to Ship]]&lt;=3, "Meduim", "High"))</f>
        <v>High</v>
      </c>
      <c r="W1466" s="1">
        <v>36801</v>
      </c>
      <c r="X1466" s="1" t="s">
        <v>22</v>
      </c>
      <c r="Y1466" s="1" t="s">
        <v>892</v>
      </c>
      <c r="Z1466" s="1" t="s">
        <v>542</v>
      </c>
      <c r="AA1466" s="1" t="s">
        <v>2245</v>
      </c>
      <c r="AB1466" s="1" t="s">
        <v>34</v>
      </c>
      <c r="AC1466" s="1" t="s">
        <v>123</v>
      </c>
      <c r="AD1466" s="1" t="s">
        <v>42</v>
      </c>
      <c r="AE1466" s="1" t="s">
        <v>108</v>
      </c>
      <c r="AF1466" s="1"/>
      <c r="AK1466" s="1"/>
    </row>
    <row r="1467" spans="1:37" x14ac:dyDescent="0.35">
      <c r="A1467" s="1">
        <v>2579</v>
      </c>
      <c r="B1467" s="1" t="str">
        <f>VLOOKUP(Table13[[#This Row],[Customer ID]],'Customer Lookup'!A:B,2,)</f>
        <v>Marshall Sutherland</v>
      </c>
      <c r="C1467" s="1">
        <v>88296</v>
      </c>
      <c r="D1467" s="1" t="str">
        <f>_xlfn.XLOOKUP(Table13[[#This Row],[Product Sub-Category]],'Product Lookup'!A:A,'Product Lookup'!B:B)</f>
        <v>Tables</v>
      </c>
      <c r="E1467" s="1">
        <v>1</v>
      </c>
      <c r="F1467" s="4">
        <v>212.6</v>
      </c>
      <c r="G1467" s="4">
        <f>Table13[[#This Row],[Unit Price]]*Table13[[#This Row],[Quantity ordered]]</f>
        <v>212.6</v>
      </c>
      <c r="H1467" s="1">
        <v>0.1</v>
      </c>
      <c r="I1467" s="5">
        <v>0.1</v>
      </c>
      <c r="J14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67" s="6">
        <f>Table13[[#This Row],[Total Price(Before Discount)]]*Table13[[#This Row],[Discount]]</f>
        <v>21.26</v>
      </c>
      <c r="L1467" s="6">
        <f>Table13[[#This Row],[Total Price(Before Discount)]]-Table13[[#This Row],[Discount Amount]]</f>
        <v>191.34</v>
      </c>
      <c r="M1467" s="6" t="str">
        <f>IF(Table13[[#This Row],[Total Price(After Discount)]]&gt;=5000, "High Order", "Low order")</f>
        <v>Low order</v>
      </c>
      <c r="N1467" s="2">
        <v>42007</v>
      </c>
      <c r="O1467" s="2" t="str">
        <f>TEXT(Table13[[#This Row],[Order Date]],"dddd")</f>
        <v>Saturday</v>
      </c>
      <c r="P1467" s="2" t="str">
        <f>TEXT(Table13[[#This Row],[Order Date]],"mmmm")</f>
        <v>January</v>
      </c>
      <c r="Q1467" s="2" t="str">
        <f>TEXT(Table13[[#This Row],[Order Date]],"yyyy")</f>
        <v>2015</v>
      </c>
      <c r="R1467" s="2" t="str">
        <f>TEXT(Table13[[#This Row],[Order Date]], "mmmm yyyy")</f>
        <v>January 2015</v>
      </c>
      <c r="S1467" s="2">
        <v>42008</v>
      </c>
      <c r="T1467" s="1" t="s">
        <v>21</v>
      </c>
      <c r="U1467" s="1">
        <f>Table13[[#This Row],[Ship Date]]-Table13[[#This Row],[Order Date]]</f>
        <v>1</v>
      </c>
      <c r="V1467" s="1" t="str">
        <f>IF(Table13[[#This Row],[Days to Ship]]&lt;=1, "Fast", IF(Table13[[#This Row],[Days to Ship]]&lt;=3, "Meduim", "High"))</f>
        <v>Fast</v>
      </c>
      <c r="W1467" s="1">
        <v>36869</v>
      </c>
      <c r="X1467" s="1" t="s">
        <v>22</v>
      </c>
      <c r="Y1467" s="1" t="s">
        <v>893</v>
      </c>
      <c r="Z1467" s="1" t="s">
        <v>542</v>
      </c>
      <c r="AA1467" s="1" t="s">
        <v>2245</v>
      </c>
      <c r="AB1467" s="1" t="s">
        <v>34</v>
      </c>
      <c r="AC1467" s="1" t="s">
        <v>123</v>
      </c>
      <c r="AD1467" s="1" t="s">
        <v>42</v>
      </c>
      <c r="AE1467" s="1" t="s">
        <v>108</v>
      </c>
      <c r="AF1467" s="1"/>
      <c r="AK1467" s="1"/>
    </row>
    <row r="1468" spans="1:37" x14ac:dyDescent="0.35">
      <c r="A1468" s="1">
        <v>2579</v>
      </c>
      <c r="B1468" s="1" t="str">
        <f>VLOOKUP(Table13[[#This Row],[Customer ID]],'Customer Lookup'!A:B,2,)</f>
        <v>Marshall Sutherland</v>
      </c>
      <c r="C1468" s="1">
        <v>88297</v>
      </c>
      <c r="D1468" s="1" t="str">
        <f>_xlfn.XLOOKUP(Table13[[#This Row],[Product Sub-Category]],'Product Lookup'!A:A,'Product Lookup'!B:B)</f>
        <v>Furnishings</v>
      </c>
      <c r="E1468" s="1">
        <v>15</v>
      </c>
      <c r="F1468" s="4">
        <v>1.76</v>
      </c>
      <c r="G1468" s="4">
        <f>Table13[[#This Row],[Unit Price]]*Table13[[#This Row],[Quantity ordered]]</f>
        <v>26.4</v>
      </c>
      <c r="H1468" s="1">
        <v>0.05</v>
      </c>
      <c r="I1468" s="5">
        <v>0.05</v>
      </c>
      <c r="J14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8" s="6">
        <f>Table13[[#This Row],[Total Price(Before Discount)]]*Table13[[#This Row],[Discount]]</f>
        <v>1.32</v>
      </c>
      <c r="L1468" s="6">
        <f>Table13[[#This Row],[Total Price(Before Discount)]]-Table13[[#This Row],[Discount Amount]]</f>
        <v>25.08</v>
      </c>
      <c r="M1468" s="6" t="str">
        <f>IF(Table13[[#This Row],[Total Price(After Discount)]]&gt;=5000, "High Order", "Low order")</f>
        <v>Low order</v>
      </c>
      <c r="N1468" s="2">
        <v>42021</v>
      </c>
      <c r="O1468" s="2" t="str">
        <f>TEXT(Table13[[#This Row],[Order Date]],"dddd")</f>
        <v>Saturday</v>
      </c>
      <c r="P1468" s="2" t="str">
        <f>TEXT(Table13[[#This Row],[Order Date]],"mmmm")</f>
        <v>January</v>
      </c>
      <c r="Q1468" s="2" t="str">
        <f>TEXT(Table13[[#This Row],[Order Date]],"yyyy")</f>
        <v>2015</v>
      </c>
      <c r="R1468" s="2" t="str">
        <f>TEXT(Table13[[#This Row],[Order Date]], "mmmm yyyy")</f>
        <v>January 2015</v>
      </c>
      <c r="S1468" s="2">
        <v>42021</v>
      </c>
      <c r="T1468" s="1" t="s">
        <v>50</v>
      </c>
      <c r="U1468" s="1">
        <f>Table13[[#This Row],[Ship Date]]-Table13[[#This Row],[Order Date]]</f>
        <v>0</v>
      </c>
      <c r="V1468" s="1" t="str">
        <f>IF(Table13[[#This Row],[Days to Ship]]&lt;=1, "Fast", IF(Table13[[#This Row],[Days to Ship]]&lt;=3, "Meduim", "High"))</f>
        <v>Fast</v>
      </c>
      <c r="W1468" s="1">
        <v>36869</v>
      </c>
      <c r="X1468" s="1" t="s">
        <v>32</v>
      </c>
      <c r="Y1468" s="1" t="s">
        <v>893</v>
      </c>
      <c r="Z1468" s="1" t="s">
        <v>542</v>
      </c>
      <c r="AA1468" s="1" t="s">
        <v>2244</v>
      </c>
      <c r="AB1468" s="1" t="s">
        <v>34</v>
      </c>
      <c r="AC1468" s="1" t="s">
        <v>52</v>
      </c>
      <c r="AD1468" s="1" t="s">
        <v>42</v>
      </c>
      <c r="AE1468" s="1" t="s">
        <v>53</v>
      </c>
      <c r="AF1468" s="1"/>
      <c r="AK1468" s="1"/>
    </row>
    <row r="1469" spans="1:37" x14ac:dyDescent="0.35">
      <c r="A1469" s="1">
        <v>2583</v>
      </c>
      <c r="B1469" s="1" t="str">
        <f>VLOOKUP(Table13[[#This Row],[Customer ID]],'Customer Lookup'!A:B,2,)</f>
        <v>Wendy Pridgen Pearce</v>
      </c>
      <c r="C1469" s="1">
        <v>89657</v>
      </c>
      <c r="D1469" s="1" t="str">
        <f>_xlfn.XLOOKUP(Table13[[#This Row],[Product Sub-Category]],'Product Lookup'!A:A,'Product Lookup'!B:B)</f>
        <v>Office Machines</v>
      </c>
      <c r="E1469" s="1">
        <v>3</v>
      </c>
      <c r="F1469" s="4">
        <v>510.14</v>
      </c>
      <c r="G1469" s="4">
        <f>Table13[[#This Row],[Unit Price]]*Table13[[#This Row],[Quantity ordered]]</f>
        <v>1530.42</v>
      </c>
      <c r="H1469" s="1">
        <v>0.1</v>
      </c>
      <c r="I1469" s="5">
        <v>0.1</v>
      </c>
      <c r="J14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69" s="6">
        <f>Table13[[#This Row],[Total Price(Before Discount)]]*Table13[[#This Row],[Discount]]</f>
        <v>153.042</v>
      </c>
      <c r="L1469" s="6">
        <f>Table13[[#This Row],[Total Price(Before Discount)]]-Table13[[#This Row],[Discount Amount]]</f>
        <v>1377.3780000000002</v>
      </c>
      <c r="M1469" s="6" t="str">
        <f>IF(Table13[[#This Row],[Total Price(After Discount)]]&gt;=5000, "High Order", "Low order")</f>
        <v>Low order</v>
      </c>
      <c r="N1469" s="2">
        <v>42162</v>
      </c>
      <c r="O1469" s="2" t="str">
        <f>TEXT(Table13[[#This Row],[Order Date]],"dddd")</f>
        <v>Sunday</v>
      </c>
      <c r="P1469" s="2" t="str">
        <f>TEXT(Table13[[#This Row],[Order Date]],"mmmm")</f>
        <v>June</v>
      </c>
      <c r="Q1469" s="2" t="str">
        <f>TEXT(Table13[[#This Row],[Order Date]],"yyyy")</f>
        <v>2015</v>
      </c>
      <c r="R1469" s="2" t="str">
        <f>TEXT(Table13[[#This Row],[Order Date]], "mmmm yyyy")</f>
        <v>June 2015</v>
      </c>
      <c r="S1469" s="2">
        <v>42164</v>
      </c>
      <c r="T1469" s="1" t="s">
        <v>50</v>
      </c>
      <c r="U1469" s="1">
        <f>Table13[[#This Row],[Ship Date]]-Table13[[#This Row],[Order Date]]</f>
        <v>2</v>
      </c>
      <c r="V1469" s="1" t="str">
        <f>IF(Table13[[#This Row],[Days to Ship]]&lt;=1, "Fast", IF(Table13[[#This Row],[Days to Ship]]&lt;=3, "Meduim", "High"))</f>
        <v>Meduim</v>
      </c>
      <c r="W1469" s="1">
        <v>49423</v>
      </c>
      <c r="X1469" s="1" t="s">
        <v>22</v>
      </c>
      <c r="Y1469" s="1" t="s">
        <v>894</v>
      </c>
      <c r="Z1469" s="1" t="s">
        <v>215</v>
      </c>
      <c r="AA1469" s="1" t="s">
        <v>2244</v>
      </c>
      <c r="AB1469" s="1" t="s">
        <v>73</v>
      </c>
      <c r="AC1469" s="1" t="s">
        <v>74</v>
      </c>
      <c r="AD1469" s="1" t="s">
        <v>42</v>
      </c>
      <c r="AE1469" s="1" t="s">
        <v>36</v>
      </c>
      <c r="AF1469" s="1"/>
      <c r="AK1469" s="1"/>
    </row>
    <row r="1470" spans="1:37" x14ac:dyDescent="0.35">
      <c r="A1470" s="1">
        <v>2583</v>
      </c>
      <c r="B1470" s="1" t="str">
        <f>VLOOKUP(Table13[[#This Row],[Customer ID]],'Customer Lookup'!A:B,2,)</f>
        <v>Wendy Pridgen Pearce</v>
      </c>
      <c r="C1470" s="1">
        <v>89657</v>
      </c>
      <c r="D1470" s="1" t="str">
        <f>_xlfn.XLOOKUP(Table13[[#This Row],[Product Sub-Category]],'Product Lookup'!A:A,'Product Lookup'!B:B)</f>
        <v>Paper</v>
      </c>
      <c r="E1470" s="1">
        <v>23</v>
      </c>
      <c r="F1470" s="4">
        <v>4.76</v>
      </c>
      <c r="G1470" s="4">
        <f>Table13[[#This Row],[Unit Price]]*Table13[[#This Row],[Quantity ordered]]</f>
        <v>109.47999999999999</v>
      </c>
      <c r="H1470" s="1">
        <v>0.05</v>
      </c>
      <c r="I1470" s="5">
        <v>0.05</v>
      </c>
      <c r="J14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0" s="6">
        <f>Table13[[#This Row],[Total Price(Before Discount)]]*Table13[[#This Row],[Discount]]</f>
        <v>5.4740000000000002</v>
      </c>
      <c r="L1470" s="6">
        <f>Table13[[#This Row],[Total Price(Before Discount)]]-Table13[[#This Row],[Discount Amount]]</f>
        <v>104.00599999999999</v>
      </c>
      <c r="M1470" s="6" t="str">
        <f>IF(Table13[[#This Row],[Total Price(After Discount)]]&gt;=5000, "High Order", "Low order")</f>
        <v>Low order</v>
      </c>
      <c r="N1470" s="2">
        <v>42162</v>
      </c>
      <c r="O1470" s="2" t="str">
        <f>TEXT(Table13[[#This Row],[Order Date]],"dddd")</f>
        <v>Sunday</v>
      </c>
      <c r="P1470" s="2" t="str">
        <f>TEXT(Table13[[#This Row],[Order Date]],"mmmm")</f>
        <v>June</v>
      </c>
      <c r="Q1470" s="2" t="str">
        <f>TEXT(Table13[[#This Row],[Order Date]],"yyyy")</f>
        <v>2015</v>
      </c>
      <c r="R1470" s="2" t="str">
        <f>TEXT(Table13[[#This Row],[Order Date]], "mmmm yyyy")</f>
        <v>June 2015</v>
      </c>
      <c r="S1470" s="2">
        <v>42164</v>
      </c>
      <c r="T1470" s="1" t="s">
        <v>50</v>
      </c>
      <c r="U1470" s="1">
        <f>Table13[[#This Row],[Ship Date]]-Table13[[#This Row],[Order Date]]</f>
        <v>2</v>
      </c>
      <c r="V1470" s="1" t="str">
        <f>IF(Table13[[#This Row],[Days to Ship]]&lt;=1, "Fast", IF(Table13[[#This Row],[Days to Ship]]&lt;=3, "Meduim", "High"))</f>
        <v>Meduim</v>
      </c>
      <c r="W1470" s="1">
        <v>49423</v>
      </c>
      <c r="X1470" s="1" t="s">
        <v>32</v>
      </c>
      <c r="Y1470" s="1" t="s">
        <v>894</v>
      </c>
      <c r="Z1470" s="1" t="s">
        <v>215</v>
      </c>
      <c r="AA1470" s="1" t="s">
        <v>2244</v>
      </c>
      <c r="AB1470" s="1" t="s">
        <v>58</v>
      </c>
      <c r="AC1470" s="1" t="s">
        <v>83</v>
      </c>
      <c r="AD1470" s="1" t="s">
        <v>42</v>
      </c>
      <c r="AE1470" s="1" t="s">
        <v>26</v>
      </c>
      <c r="AF1470" s="1"/>
      <c r="AK1470" s="1"/>
    </row>
    <row r="1471" spans="1:37" x14ac:dyDescent="0.35">
      <c r="A1471" s="1">
        <v>2584</v>
      </c>
      <c r="B1471" s="1" t="str">
        <f>VLOOKUP(Table13[[#This Row],[Customer ID]],'Customer Lookup'!A:B,2,)</f>
        <v>Seth Matthews</v>
      </c>
      <c r="C1471" s="1">
        <v>89658</v>
      </c>
      <c r="D1471" s="1" t="str">
        <f>_xlfn.XLOOKUP(Table13[[#This Row],[Product Sub-Category]],'Product Lookup'!A:A,'Product Lookup'!B:B)</f>
        <v>Labels</v>
      </c>
      <c r="E1471" s="1">
        <v>15</v>
      </c>
      <c r="F1471" s="4">
        <v>6.3</v>
      </c>
      <c r="G1471" s="4">
        <f>Table13[[#This Row],[Unit Price]]*Table13[[#This Row],[Quantity ordered]]</f>
        <v>94.5</v>
      </c>
      <c r="H1471" s="1">
        <v>0.05</v>
      </c>
      <c r="I1471" s="5">
        <v>0.05</v>
      </c>
      <c r="J14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1" s="6">
        <f>Table13[[#This Row],[Total Price(Before Discount)]]*Table13[[#This Row],[Discount]]</f>
        <v>4.7250000000000005</v>
      </c>
      <c r="L1471" s="6">
        <f>Table13[[#This Row],[Total Price(Before Discount)]]-Table13[[#This Row],[Discount Amount]]</f>
        <v>89.775000000000006</v>
      </c>
      <c r="M1471" s="6" t="str">
        <f>IF(Table13[[#This Row],[Total Price(After Discount)]]&gt;=5000, "High Order", "Low order")</f>
        <v>Low order</v>
      </c>
      <c r="N1471" s="2">
        <v>42164</v>
      </c>
      <c r="O1471" s="2" t="str">
        <f>TEXT(Table13[[#This Row],[Order Date]],"dddd")</f>
        <v>Tuesday</v>
      </c>
      <c r="P1471" s="2" t="str">
        <f>TEXT(Table13[[#This Row],[Order Date]],"mmmm")</f>
        <v>June</v>
      </c>
      <c r="Q1471" s="2" t="str">
        <f>TEXT(Table13[[#This Row],[Order Date]],"yyyy")</f>
        <v>2015</v>
      </c>
      <c r="R1471" s="2" t="str">
        <f>TEXT(Table13[[#This Row],[Order Date]], "mmmm yyyy")</f>
        <v>June 2015</v>
      </c>
      <c r="S1471" s="2">
        <v>42166</v>
      </c>
      <c r="T1471" s="1" t="s">
        <v>41</v>
      </c>
      <c r="U1471" s="1">
        <f>Table13[[#This Row],[Ship Date]]-Table13[[#This Row],[Order Date]]</f>
        <v>2</v>
      </c>
      <c r="V1471" s="1" t="str">
        <f>IF(Table13[[#This Row],[Days to Ship]]&lt;=1, "Fast", IF(Table13[[#This Row],[Days to Ship]]&lt;=3, "Meduim", "High"))</f>
        <v>Meduim</v>
      </c>
      <c r="W1471" s="1">
        <v>48141</v>
      </c>
      <c r="X1471" s="1" t="s">
        <v>32</v>
      </c>
      <c r="Y1471" s="1" t="s">
        <v>895</v>
      </c>
      <c r="Z1471" s="1" t="s">
        <v>215</v>
      </c>
      <c r="AA1471" s="1" t="s">
        <v>2244</v>
      </c>
      <c r="AB1471" s="1" t="s">
        <v>58</v>
      </c>
      <c r="AC1471" s="1" t="s">
        <v>116</v>
      </c>
      <c r="AD1471" s="1" t="s">
        <v>42</v>
      </c>
      <c r="AE1471" s="1" t="s">
        <v>53</v>
      </c>
      <c r="AF1471" s="1"/>
      <c r="AK1471" s="1"/>
    </row>
    <row r="1472" spans="1:37" x14ac:dyDescent="0.35">
      <c r="A1472" s="1">
        <v>2587</v>
      </c>
      <c r="B1472" s="1" t="str">
        <f>VLOOKUP(Table13[[#This Row],[Customer ID]],'Customer Lookup'!A:B,2,)</f>
        <v>Eugene H Walsh</v>
      </c>
      <c r="C1472" s="1">
        <v>91166</v>
      </c>
      <c r="D1472" s="1" t="str">
        <f>_xlfn.XLOOKUP(Table13[[#This Row],[Product Sub-Category]],'Product Lookup'!A:A,'Product Lookup'!B:B)</f>
        <v>Paper</v>
      </c>
      <c r="E1472" s="1">
        <v>18</v>
      </c>
      <c r="F1472" s="4">
        <v>6.48</v>
      </c>
      <c r="G1472" s="4">
        <f>Table13[[#This Row],[Unit Price]]*Table13[[#This Row],[Quantity ordered]]</f>
        <v>116.64000000000001</v>
      </c>
      <c r="H1472" s="1">
        <v>0.05</v>
      </c>
      <c r="I1472" s="5">
        <v>0.05</v>
      </c>
      <c r="J14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2" s="6">
        <f>Table13[[#This Row],[Total Price(Before Discount)]]*Table13[[#This Row],[Discount]]</f>
        <v>5.8320000000000007</v>
      </c>
      <c r="L1472" s="6">
        <f>Table13[[#This Row],[Total Price(Before Discount)]]-Table13[[#This Row],[Discount Amount]]</f>
        <v>110.80800000000002</v>
      </c>
      <c r="M1472" s="6" t="str">
        <f>IF(Table13[[#This Row],[Total Price(After Discount)]]&gt;=5000, "High Order", "Low order")</f>
        <v>Low order</v>
      </c>
      <c r="N1472" s="2">
        <v>42063</v>
      </c>
      <c r="O1472" s="2" t="str">
        <f>TEXT(Table13[[#This Row],[Order Date]],"dddd")</f>
        <v>Saturday</v>
      </c>
      <c r="P1472" s="2" t="str">
        <f>TEXT(Table13[[#This Row],[Order Date]],"mmmm")</f>
        <v>February</v>
      </c>
      <c r="Q1472" s="2" t="str">
        <f>TEXT(Table13[[#This Row],[Order Date]],"yyyy")</f>
        <v>2015</v>
      </c>
      <c r="R1472" s="2" t="str">
        <f>TEXT(Table13[[#This Row],[Order Date]], "mmmm yyyy")</f>
        <v>February 2015</v>
      </c>
      <c r="S1472" s="2">
        <v>42063</v>
      </c>
      <c r="T1472" s="1" t="s">
        <v>50</v>
      </c>
      <c r="U1472" s="1">
        <f>Table13[[#This Row],[Ship Date]]-Table13[[#This Row],[Order Date]]</f>
        <v>0</v>
      </c>
      <c r="V1472" s="1" t="str">
        <f>IF(Table13[[#This Row],[Days to Ship]]&lt;=1, "Fast", IF(Table13[[#This Row],[Days to Ship]]&lt;=3, "Meduim", "High"))</f>
        <v>Fast</v>
      </c>
      <c r="W1472" s="1">
        <v>54220</v>
      </c>
      <c r="X1472" s="1" t="s">
        <v>22</v>
      </c>
      <c r="Y1472" s="1" t="s">
        <v>896</v>
      </c>
      <c r="Z1472" s="1" t="s">
        <v>718</v>
      </c>
      <c r="AA1472" s="1" t="s">
        <v>2244</v>
      </c>
      <c r="AB1472" s="1" t="s">
        <v>58</v>
      </c>
      <c r="AC1472" s="1" t="s">
        <v>83</v>
      </c>
      <c r="AD1472" s="1" t="s">
        <v>42</v>
      </c>
      <c r="AE1472" s="1" t="s">
        <v>53</v>
      </c>
      <c r="AF1472" s="1"/>
      <c r="AK1472" s="1"/>
    </row>
    <row r="1473" spans="1:37" x14ac:dyDescent="0.35">
      <c r="A1473" s="1">
        <v>2587</v>
      </c>
      <c r="B1473" s="1" t="str">
        <f>VLOOKUP(Table13[[#This Row],[Customer ID]],'Customer Lookup'!A:B,2,)</f>
        <v>Eugene H Walsh</v>
      </c>
      <c r="C1473" s="1">
        <v>91167</v>
      </c>
      <c r="D1473" s="1" t="str">
        <f>_xlfn.XLOOKUP(Table13[[#This Row],[Product Sub-Category]],'Product Lookup'!A:A,'Product Lookup'!B:B)</f>
        <v>Furnishings</v>
      </c>
      <c r="E1473" s="1">
        <v>12</v>
      </c>
      <c r="F1473" s="4">
        <v>22.72</v>
      </c>
      <c r="G1473" s="4">
        <f>Table13[[#This Row],[Unit Price]]*Table13[[#This Row],[Quantity ordered]]</f>
        <v>272.64</v>
      </c>
      <c r="H1473" s="1">
        <v>0.05</v>
      </c>
      <c r="I1473" s="5">
        <v>0.05</v>
      </c>
      <c r="J14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3" s="6">
        <f>Table13[[#This Row],[Total Price(Before Discount)]]*Table13[[#This Row],[Discount]]</f>
        <v>13.632</v>
      </c>
      <c r="L1473" s="6">
        <f>Table13[[#This Row],[Total Price(Before Discount)]]-Table13[[#This Row],[Discount Amount]]</f>
        <v>259.00799999999998</v>
      </c>
      <c r="M1473" s="6" t="str">
        <f>IF(Table13[[#This Row],[Total Price(After Discount)]]&gt;=5000, "High Order", "Low order")</f>
        <v>Low order</v>
      </c>
      <c r="N1473" s="2">
        <v>42181</v>
      </c>
      <c r="O1473" s="2" t="str">
        <f>TEXT(Table13[[#This Row],[Order Date]],"dddd")</f>
        <v>Friday</v>
      </c>
      <c r="P1473" s="2" t="str">
        <f>TEXT(Table13[[#This Row],[Order Date]],"mmmm")</f>
        <v>June</v>
      </c>
      <c r="Q1473" s="2" t="str">
        <f>TEXT(Table13[[#This Row],[Order Date]],"yyyy")</f>
        <v>2015</v>
      </c>
      <c r="R1473" s="2" t="str">
        <f>TEXT(Table13[[#This Row],[Order Date]], "mmmm yyyy")</f>
        <v>June 2015</v>
      </c>
      <c r="S1473" s="2">
        <v>42181</v>
      </c>
      <c r="T1473" s="1" t="s">
        <v>31</v>
      </c>
      <c r="U1473" s="1">
        <f>Table13[[#This Row],[Ship Date]]-Table13[[#This Row],[Order Date]]</f>
        <v>0</v>
      </c>
      <c r="V1473" s="1" t="str">
        <f>IF(Table13[[#This Row],[Days to Ship]]&lt;=1, "Fast", IF(Table13[[#This Row],[Days to Ship]]&lt;=3, "Meduim", "High"))</f>
        <v>Fast</v>
      </c>
      <c r="W1473" s="1">
        <v>54220</v>
      </c>
      <c r="X1473" s="1" t="s">
        <v>32</v>
      </c>
      <c r="Y1473" s="1" t="s">
        <v>896</v>
      </c>
      <c r="Z1473" s="1" t="s">
        <v>718</v>
      </c>
      <c r="AA1473" s="1" t="s">
        <v>2245</v>
      </c>
      <c r="AB1473" s="1" t="s">
        <v>34</v>
      </c>
      <c r="AC1473" s="1" t="s">
        <v>52</v>
      </c>
      <c r="AD1473" s="1" t="s">
        <v>42</v>
      </c>
      <c r="AE1473" s="1" t="s">
        <v>44</v>
      </c>
      <c r="AF1473" s="1"/>
      <c r="AK1473" s="1"/>
    </row>
    <row r="1474" spans="1:37" x14ac:dyDescent="0.35">
      <c r="A1474" s="1">
        <v>2593</v>
      </c>
      <c r="B1474" s="1" t="str">
        <f>VLOOKUP(Table13[[#This Row],[Customer ID]],'Customer Lookup'!A:B,2,)</f>
        <v>Anne Schultz</v>
      </c>
      <c r="C1474" s="1">
        <v>87772</v>
      </c>
      <c r="D1474" s="1" t="str">
        <f>_xlfn.XLOOKUP(Table13[[#This Row],[Product Sub-Category]],'Product Lookup'!A:A,'Product Lookup'!B:B)</f>
        <v>Storage</v>
      </c>
      <c r="E1474" s="1">
        <v>10</v>
      </c>
      <c r="F1474" s="4">
        <v>419.19</v>
      </c>
      <c r="G1474" s="4">
        <f>Table13[[#This Row],[Unit Price]]*Table13[[#This Row],[Quantity ordered]]</f>
        <v>4191.8999999999996</v>
      </c>
      <c r="H1474" s="1">
        <v>0.1</v>
      </c>
      <c r="I1474" s="5">
        <v>0.1</v>
      </c>
      <c r="J14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74" s="6">
        <f>Table13[[#This Row],[Total Price(Before Discount)]]*Table13[[#This Row],[Discount]]</f>
        <v>419.19</v>
      </c>
      <c r="L1474" s="6">
        <f>Table13[[#This Row],[Total Price(Before Discount)]]-Table13[[#This Row],[Discount Amount]]</f>
        <v>3772.7099999999996</v>
      </c>
      <c r="M1474" s="6" t="str">
        <f>IF(Table13[[#This Row],[Total Price(After Discount)]]&gt;=5000, "High Order", "Low order")</f>
        <v>Low order</v>
      </c>
      <c r="N1474" s="2">
        <v>42111</v>
      </c>
      <c r="O1474" s="2" t="str">
        <f>TEXT(Table13[[#This Row],[Order Date]],"dddd")</f>
        <v>Friday</v>
      </c>
      <c r="P1474" s="2" t="str">
        <f>TEXT(Table13[[#This Row],[Order Date]],"mmmm")</f>
        <v>April</v>
      </c>
      <c r="Q1474" s="2" t="str">
        <f>TEXT(Table13[[#This Row],[Order Date]],"yyyy")</f>
        <v>2015</v>
      </c>
      <c r="R1474" s="2" t="str">
        <f>TEXT(Table13[[#This Row],[Order Date]], "mmmm yyyy")</f>
        <v>April 2015</v>
      </c>
      <c r="S1474" s="2">
        <v>42111</v>
      </c>
      <c r="T1474" s="1" t="s">
        <v>98</v>
      </c>
      <c r="U1474" s="1">
        <f>Table13[[#This Row],[Ship Date]]-Table13[[#This Row],[Order Date]]</f>
        <v>0</v>
      </c>
      <c r="V1474" s="1" t="str">
        <f>IF(Table13[[#This Row],[Days to Ship]]&lt;=1, "Fast", IF(Table13[[#This Row],[Days to Ship]]&lt;=3, "Meduim", "High"))</f>
        <v>Fast</v>
      </c>
      <c r="W1474" s="1">
        <v>30605</v>
      </c>
      <c r="X1474" s="1" t="s">
        <v>32</v>
      </c>
      <c r="Y1474" s="1" t="s">
        <v>897</v>
      </c>
      <c r="Z1474" s="1" t="s">
        <v>254</v>
      </c>
      <c r="AA1474" s="1" t="s">
        <v>2245</v>
      </c>
      <c r="AB1474" s="1" t="s">
        <v>58</v>
      </c>
      <c r="AC1474" s="1" t="s">
        <v>119</v>
      </c>
      <c r="AD1474" s="1" t="s">
        <v>81</v>
      </c>
      <c r="AE1474" s="1" t="s">
        <v>53</v>
      </c>
      <c r="AF1474" s="1"/>
      <c r="AK1474" s="1"/>
    </row>
    <row r="1475" spans="1:37" x14ac:dyDescent="0.35">
      <c r="A1475" s="1">
        <v>2593</v>
      </c>
      <c r="B1475" s="1" t="str">
        <f>VLOOKUP(Table13[[#This Row],[Customer ID]],'Customer Lookup'!A:B,2,)</f>
        <v>Anne Schultz</v>
      </c>
      <c r="C1475" s="1">
        <v>87773</v>
      </c>
      <c r="D1475" s="1" t="str">
        <f>_xlfn.XLOOKUP(Table13[[#This Row],[Product Sub-Category]],'Product Lookup'!A:A,'Product Lookup'!B:B)</f>
        <v>Telephones</v>
      </c>
      <c r="E1475" s="1">
        <v>2</v>
      </c>
      <c r="F1475" s="4">
        <v>85.99</v>
      </c>
      <c r="G1475" s="4">
        <f>Table13[[#This Row],[Unit Price]]*Table13[[#This Row],[Quantity ordered]]</f>
        <v>171.98</v>
      </c>
      <c r="H1475" s="1">
        <v>0.05</v>
      </c>
      <c r="I1475" s="5">
        <v>0.05</v>
      </c>
      <c r="J14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5" s="6">
        <f>Table13[[#This Row],[Total Price(Before Discount)]]*Table13[[#This Row],[Discount]]</f>
        <v>8.5990000000000002</v>
      </c>
      <c r="L1475" s="6">
        <f>Table13[[#This Row],[Total Price(Before Discount)]]-Table13[[#This Row],[Discount Amount]]</f>
        <v>163.381</v>
      </c>
      <c r="M1475" s="6" t="str">
        <f>IF(Table13[[#This Row],[Total Price(After Discount)]]&gt;=5000, "High Order", "Low order")</f>
        <v>Low order</v>
      </c>
      <c r="N1475" s="2">
        <v>42075</v>
      </c>
      <c r="O1475" s="2" t="str">
        <f>TEXT(Table13[[#This Row],[Order Date]],"dddd")</f>
        <v>Thursday</v>
      </c>
      <c r="P1475" s="2" t="str">
        <f>TEXT(Table13[[#This Row],[Order Date]],"mmmm")</f>
        <v>March</v>
      </c>
      <c r="Q1475" s="2" t="str">
        <f>TEXT(Table13[[#This Row],[Order Date]],"yyyy")</f>
        <v>2015</v>
      </c>
      <c r="R1475" s="2" t="str">
        <f>TEXT(Table13[[#This Row],[Order Date]], "mmmm yyyy")</f>
        <v>March 2015</v>
      </c>
      <c r="S1475" s="2">
        <v>42080</v>
      </c>
      <c r="T1475" s="1" t="s">
        <v>98</v>
      </c>
      <c r="U1475" s="1">
        <f>Table13[[#This Row],[Ship Date]]-Table13[[#This Row],[Order Date]]</f>
        <v>5</v>
      </c>
      <c r="V1475" s="1" t="str">
        <f>IF(Table13[[#This Row],[Days to Ship]]&lt;=1, "Fast", IF(Table13[[#This Row],[Days to Ship]]&lt;=3, "Meduim", "High"))</f>
        <v>High</v>
      </c>
      <c r="W1475" s="1">
        <v>30605</v>
      </c>
      <c r="X1475" s="1" t="s">
        <v>32</v>
      </c>
      <c r="Y1475" s="1" t="s">
        <v>897</v>
      </c>
      <c r="Z1475" s="1" t="s">
        <v>254</v>
      </c>
      <c r="AA1475" s="1" t="s">
        <v>2243</v>
      </c>
      <c r="AB1475" s="1" t="s">
        <v>73</v>
      </c>
      <c r="AC1475" s="1" t="s">
        <v>2234</v>
      </c>
      <c r="AD1475" s="1" t="s">
        <v>81</v>
      </c>
      <c r="AE1475" s="1" t="s">
        <v>26</v>
      </c>
      <c r="AF1475" s="1"/>
      <c r="AK1475" s="1"/>
    </row>
    <row r="1476" spans="1:37" x14ac:dyDescent="0.35">
      <c r="A1476" s="1">
        <v>2601</v>
      </c>
      <c r="B1476" s="1" t="str">
        <f>VLOOKUP(Table13[[#This Row],[Customer ID]],'Customer Lookup'!A:B,2,)</f>
        <v>Malcolm French</v>
      </c>
      <c r="C1476" s="1">
        <v>87382</v>
      </c>
      <c r="D1476" s="1" t="str">
        <f>_xlfn.XLOOKUP(Table13[[#This Row],[Product Sub-Category]],'Product Lookup'!A:A,'Product Lookup'!B:B)</f>
        <v>Scissors</v>
      </c>
      <c r="E1476" s="1">
        <v>7</v>
      </c>
      <c r="F1476" s="4">
        <v>5.74</v>
      </c>
      <c r="G1476" s="4">
        <f>Table13[[#This Row],[Unit Price]]*Table13[[#This Row],[Quantity ordered]]</f>
        <v>40.18</v>
      </c>
      <c r="H1476" s="1">
        <v>0.05</v>
      </c>
      <c r="I1476" s="5">
        <v>0.05</v>
      </c>
      <c r="J14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6" s="6">
        <f>Table13[[#This Row],[Total Price(Before Discount)]]*Table13[[#This Row],[Discount]]</f>
        <v>2.0089999999999999</v>
      </c>
      <c r="L1476" s="6">
        <f>Table13[[#This Row],[Total Price(Before Discount)]]-Table13[[#This Row],[Discount Amount]]</f>
        <v>38.170999999999999</v>
      </c>
      <c r="M1476" s="6" t="str">
        <f>IF(Table13[[#This Row],[Total Price(After Discount)]]&gt;=5000, "High Order", "Low order")</f>
        <v>Low order</v>
      </c>
      <c r="N1476" s="2">
        <v>42084</v>
      </c>
      <c r="O1476" s="2" t="str">
        <f>TEXT(Table13[[#This Row],[Order Date]],"dddd")</f>
        <v>Saturday</v>
      </c>
      <c r="P1476" s="2" t="str">
        <f>TEXT(Table13[[#This Row],[Order Date]],"mmmm")</f>
        <v>March</v>
      </c>
      <c r="Q1476" s="2" t="str">
        <f>TEXT(Table13[[#This Row],[Order Date]],"yyyy")</f>
        <v>2015</v>
      </c>
      <c r="R1476" s="2" t="str">
        <f>TEXT(Table13[[#This Row],[Order Date]], "mmmm yyyy")</f>
        <v>March 2015</v>
      </c>
      <c r="S1476" s="2">
        <v>42089</v>
      </c>
      <c r="T1476" s="1" t="s">
        <v>98</v>
      </c>
      <c r="U1476" s="1">
        <f>Table13[[#This Row],[Ship Date]]-Table13[[#This Row],[Order Date]]</f>
        <v>5</v>
      </c>
      <c r="V1476" s="1" t="str">
        <f>IF(Table13[[#This Row],[Days to Ship]]&lt;=1, "Fast", IF(Table13[[#This Row],[Days to Ship]]&lt;=3, "Meduim", "High"))</f>
        <v>High</v>
      </c>
      <c r="W1476" s="1">
        <v>3054</v>
      </c>
      <c r="X1476" s="1" t="s">
        <v>32</v>
      </c>
      <c r="Y1476" s="1" t="s">
        <v>898</v>
      </c>
      <c r="Z1476" s="1" t="s">
        <v>155</v>
      </c>
      <c r="AA1476" s="1" t="s">
        <v>2243</v>
      </c>
      <c r="AB1476" s="1" t="s">
        <v>58</v>
      </c>
      <c r="AC1476" s="1" t="s">
        <v>2239</v>
      </c>
      <c r="AD1476" s="1" t="s">
        <v>81</v>
      </c>
      <c r="AE1476" s="1" t="s">
        <v>44</v>
      </c>
      <c r="AF1476" s="1"/>
      <c r="AK1476" s="1"/>
    </row>
    <row r="1477" spans="1:37" x14ac:dyDescent="0.35">
      <c r="A1477" s="1">
        <v>2603</v>
      </c>
      <c r="B1477" s="1" t="str">
        <f>VLOOKUP(Table13[[#This Row],[Customer ID]],'Customer Lookup'!A:B,2,)</f>
        <v>Penny Leach</v>
      </c>
      <c r="C1477" s="1">
        <v>87383</v>
      </c>
      <c r="D1477" s="1" t="str">
        <f>_xlfn.XLOOKUP(Table13[[#This Row],[Product Sub-Category]],'Product Lookup'!A:A,'Product Lookup'!B:B)</f>
        <v>Telephones</v>
      </c>
      <c r="E1477" s="1">
        <v>22</v>
      </c>
      <c r="F1477" s="4">
        <v>200.99</v>
      </c>
      <c r="G1477" s="4">
        <f>Table13[[#This Row],[Unit Price]]*Table13[[#This Row],[Quantity ordered]]</f>
        <v>4421.7800000000007</v>
      </c>
      <c r="H1477" s="1">
        <v>0.1</v>
      </c>
      <c r="I1477" s="5">
        <v>0.1</v>
      </c>
      <c r="J14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77" s="6">
        <f>Table13[[#This Row],[Total Price(Before Discount)]]*Table13[[#This Row],[Discount]]</f>
        <v>442.17800000000011</v>
      </c>
      <c r="L1477" s="6">
        <f>Table13[[#This Row],[Total Price(Before Discount)]]-Table13[[#This Row],[Discount Amount]]</f>
        <v>3979.6020000000008</v>
      </c>
      <c r="M1477" s="6" t="str">
        <f>IF(Table13[[#This Row],[Total Price(After Discount)]]&gt;=5000, "High Order", "Low order")</f>
        <v>Low order</v>
      </c>
      <c r="N1477" s="2">
        <v>42099</v>
      </c>
      <c r="O1477" s="2" t="str">
        <f>TEXT(Table13[[#This Row],[Order Date]],"dddd")</f>
        <v>Sunday</v>
      </c>
      <c r="P1477" s="2" t="str">
        <f>TEXT(Table13[[#This Row],[Order Date]],"mmmm")</f>
        <v>April</v>
      </c>
      <c r="Q1477" s="2" t="str">
        <f>TEXT(Table13[[#This Row],[Order Date]],"yyyy")</f>
        <v>2015</v>
      </c>
      <c r="R1477" s="2" t="str">
        <f>TEXT(Table13[[#This Row],[Order Date]], "mmmm yyyy")</f>
        <v>April 2015</v>
      </c>
      <c r="S1477" s="2">
        <v>42100</v>
      </c>
      <c r="T1477" s="1" t="s">
        <v>41</v>
      </c>
      <c r="U1477" s="1">
        <f>Table13[[#This Row],[Ship Date]]-Table13[[#This Row],[Order Date]]</f>
        <v>1</v>
      </c>
      <c r="V1477" s="1" t="str">
        <f>IF(Table13[[#This Row],[Days to Ship]]&lt;=1, "Fast", IF(Table13[[#This Row],[Days to Ship]]&lt;=3, "Meduim", "High"))</f>
        <v>Fast</v>
      </c>
      <c r="W1477" s="1">
        <v>7601</v>
      </c>
      <c r="X1477" s="1" t="s">
        <v>32</v>
      </c>
      <c r="Y1477" s="1" t="s">
        <v>899</v>
      </c>
      <c r="Z1477" s="1" t="s">
        <v>46</v>
      </c>
      <c r="AA1477" s="1" t="s">
        <v>2243</v>
      </c>
      <c r="AB1477" s="1" t="s">
        <v>73</v>
      </c>
      <c r="AC1477" s="1" t="s">
        <v>2234</v>
      </c>
      <c r="AD1477" s="1" t="s">
        <v>81</v>
      </c>
      <c r="AE1477" s="1" t="s">
        <v>53</v>
      </c>
      <c r="AF1477" s="1"/>
      <c r="AK1477" s="1"/>
    </row>
    <row r="1478" spans="1:37" x14ac:dyDescent="0.35">
      <c r="A1478" s="1">
        <v>2604</v>
      </c>
      <c r="B1478" s="1" t="str">
        <f>VLOOKUP(Table13[[#This Row],[Customer ID]],'Customer Lookup'!A:B,2,)</f>
        <v>Gina Curry</v>
      </c>
      <c r="C1478" s="1">
        <v>87383</v>
      </c>
      <c r="D1478" s="1" t="str">
        <f>_xlfn.XLOOKUP(Table13[[#This Row],[Product Sub-Category]],'Product Lookup'!A:A,'Product Lookup'!B:B)</f>
        <v>Office Machines</v>
      </c>
      <c r="E1478" s="1">
        <v>3</v>
      </c>
      <c r="F1478" s="4">
        <v>297.48</v>
      </c>
      <c r="G1478" s="4">
        <f>Table13[[#This Row],[Unit Price]]*Table13[[#This Row],[Quantity ordered]]</f>
        <v>892.44</v>
      </c>
      <c r="H1478" s="1">
        <v>0.1</v>
      </c>
      <c r="I1478" s="5">
        <v>0.1</v>
      </c>
      <c r="J14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78" s="6">
        <f>Table13[[#This Row],[Total Price(Before Discount)]]*Table13[[#This Row],[Discount]]</f>
        <v>89.244000000000014</v>
      </c>
      <c r="L1478" s="6">
        <f>Table13[[#This Row],[Total Price(Before Discount)]]-Table13[[#This Row],[Discount Amount]]</f>
        <v>803.19600000000003</v>
      </c>
      <c r="M1478" s="6" t="str">
        <f>IF(Table13[[#This Row],[Total Price(After Discount)]]&gt;=5000, "High Order", "Low order")</f>
        <v>Low order</v>
      </c>
      <c r="N1478" s="2">
        <v>42099</v>
      </c>
      <c r="O1478" s="2" t="str">
        <f>TEXT(Table13[[#This Row],[Order Date]],"dddd")</f>
        <v>Sunday</v>
      </c>
      <c r="P1478" s="2" t="str">
        <f>TEXT(Table13[[#This Row],[Order Date]],"mmmm")</f>
        <v>April</v>
      </c>
      <c r="Q1478" s="2" t="str">
        <f>TEXT(Table13[[#This Row],[Order Date]],"yyyy")</f>
        <v>2015</v>
      </c>
      <c r="R1478" s="2" t="str">
        <f>TEXT(Table13[[#This Row],[Order Date]], "mmmm yyyy")</f>
        <v>April 2015</v>
      </c>
      <c r="S1478" s="2">
        <v>42100</v>
      </c>
      <c r="T1478" s="1" t="s">
        <v>41</v>
      </c>
      <c r="U1478" s="1">
        <f>Table13[[#This Row],[Ship Date]]-Table13[[#This Row],[Order Date]]</f>
        <v>1</v>
      </c>
      <c r="V1478" s="1" t="str">
        <f>IF(Table13[[#This Row],[Days to Ship]]&lt;=1, "Fast", IF(Table13[[#This Row],[Days to Ship]]&lt;=3, "Meduim", "High"))</f>
        <v>Fast</v>
      </c>
      <c r="W1478" s="1">
        <v>8830</v>
      </c>
      <c r="X1478" s="1" t="s">
        <v>22</v>
      </c>
      <c r="Y1478" s="1" t="s">
        <v>900</v>
      </c>
      <c r="Z1478" s="1" t="s">
        <v>46</v>
      </c>
      <c r="AA1478" s="1" t="s">
        <v>1097</v>
      </c>
      <c r="AB1478" s="1" t="s">
        <v>73</v>
      </c>
      <c r="AC1478" s="1" t="s">
        <v>74</v>
      </c>
      <c r="AD1478" s="1" t="s">
        <v>81</v>
      </c>
      <c r="AE1478" s="1" t="s">
        <v>36</v>
      </c>
      <c r="AF1478" s="1"/>
      <c r="AK1478" s="1"/>
    </row>
    <row r="1479" spans="1:37" x14ac:dyDescent="0.35">
      <c r="A1479" s="1">
        <v>2610</v>
      </c>
      <c r="B1479" s="1" t="str">
        <f>VLOOKUP(Table13[[#This Row],[Customer ID]],'Customer Lookup'!A:B,2,)</f>
        <v>Tommy Lutz</v>
      </c>
      <c r="C1479" s="1">
        <v>86118</v>
      </c>
      <c r="D1479" s="1" t="str">
        <f>_xlfn.XLOOKUP(Table13[[#This Row],[Product Sub-Category]],'Product Lookup'!A:A,'Product Lookup'!B:B)</f>
        <v>Binders</v>
      </c>
      <c r="E1479" s="1">
        <v>9</v>
      </c>
      <c r="F1479" s="4">
        <v>5.4</v>
      </c>
      <c r="G1479" s="4">
        <f>Table13[[#This Row],[Unit Price]]*Table13[[#This Row],[Quantity ordered]]</f>
        <v>48.6</v>
      </c>
      <c r="H1479" s="1">
        <v>0.05</v>
      </c>
      <c r="I1479" s="5">
        <v>0.05</v>
      </c>
      <c r="J14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9" s="6">
        <f>Table13[[#This Row],[Total Price(Before Discount)]]*Table13[[#This Row],[Discount]]</f>
        <v>2.4300000000000002</v>
      </c>
      <c r="L1479" s="6">
        <f>Table13[[#This Row],[Total Price(Before Discount)]]-Table13[[#This Row],[Discount Amount]]</f>
        <v>46.17</v>
      </c>
      <c r="M1479" s="6" t="str">
        <f>IF(Table13[[#This Row],[Total Price(After Discount)]]&gt;=5000, "High Order", "Low order")</f>
        <v>Low order</v>
      </c>
      <c r="N1479" s="2">
        <v>42140</v>
      </c>
      <c r="O1479" s="2" t="str">
        <f>TEXT(Table13[[#This Row],[Order Date]],"dddd")</f>
        <v>Saturday</v>
      </c>
      <c r="P1479" s="2" t="str">
        <f>TEXT(Table13[[#This Row],[Order Date]],"mmmm")</f>
        <v>May</v>
      </c>
      <c r="Q1479" s="2" t="str">
        <f>TEXT(Table13[[#This Row],[Order Date]],"yyyy")</f>
        <v>2015</v>
      </c>
      <c r="R1479" s="2" t="str">
        <f>TEXT(Table13[[#This Row],[Order Date]], "mmmm yyyy")</f>
        <v>May 2015</v>
      </c>
      <c r="S1479" s="2">
        <v>42141</v>
      </c>
      <c r="T1479" s="1" t="s">
        <v>21</v>
      </c>
      <c r="U1479" s="1">
        <f>Table13[[#This Row],[Ship Date]]-Table13[[#This Row],[Order Date]]</f>
        <v>1</v>
      </c>
      <c r="V1479" s="1" t="str">
        <f>IF(Table13[[#This Row],[Days to Ship]]&lt;=1, "Fast", IF(Table13[[#This Row],[Days to Ship]]&lt;=3, "Meduim", "High"))</f>
        <v>Fast</v>
      </c>
      <c r="W1479" s="1">
        <v>95616</v>
      </c>
      <c r="X1479" s="1" t="s">
        <v>32</v>
      </c>
      <c r="Y1479" s="1" t="s">
        <v>891</v>
      </c>
      <c r="Z1479" s="1" t="s">
        <v>37</v>
      </c>
      <c r="AA1479" s="1" t="s">
        <v>2243</v>
      </c>
      <c r="AB1479" s="1" t="s">
        <v>58</v>
      </c>
      <c r="AC1479" s="1" t="s">
        <v>2236</v>
      </c>
      <c r="AD1479" s="1" t="s">
        <v>81</v>
      </c>
      <c r="AE1479" s="1" t="s">
        <v>53</v>
      </c>
      <c r="AF1479" s="1"/>
      <c r="AK1479" s="1"/>
    </row>
    <row r="1480" spans="1:37" x14ac:dyDescent="0.35">
      <c r="A1480" s="1">
        <v>2613</v>
      </c>
      <c r="B1480" s="1" t="str">
        <f>VLOOKUP(Table13[[#This Row],[Customer ID]],'Customer Lookup'!A:B,2,)</f>
        <v>Anthony Stanley</v>
      </c>
      <c r="C1480" s="1">
        <v>86119</v>
      </c>
      <c r="D1480" s="1" t="str">
        <f>_xlfn.XLOOKUP(Table13[[#This Row],[Product Sub-Category]],'Product Lookup'!A:A,'Product Lookup'!B:B)</f>
        <v>Appliances</v>
      </c>
      <c r="E1480" s="1">
        <v>1</v>
      </c>
      <c r="F1480" s="4">
        <v>50.98</v>
      </c>
      <c r="G1480" s="4">
        <f>Table13[[#This Row],[Unit Price]]*Table13[[#This Row],[Quantity ordered]]</f>
        <v>50.98</v>
      </c>
      <c r="H1480" s="1">
        <v>0.05</v>
      </c>
      <c r="I1480" s="5">
        <v>0.05</v>
      </c>
      <c r="J14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0" s="6">
        <f>Table13[[#This Row],[Total Price(Before Discount)]]*Table13[[#This Row],[Discount]]</f>
        <v>2.5489999999999999</v>
      </c>
      <c r="L1480" s="6">
        <f>Table13[[#This Row],[Total Price(Before Discount)]]-Table13[[#This Row],[Discount Amount]]</f>
        <v>48.430999999999997</v>
      </c>
      <c r="M1480" s="6" t="str">
        <f>IF(Table13[[#This Row],[Total Price(After Discount)]]&gt;=5000, "High Order", "Low order")</f>
        <v>Low order</v>
      </c>
      <c r="N1480" s="2">
        <v>42028</v>
      </c>
      <c r="O1480" s="2" t="str">
        <f>TEXT(Table13[[#This Row],[Order Date]],"dddd")</f>
        <v>Saturday</v>
      </c>
      <c r="P1480" s="2" t="str">
        <f>TEXT(Table13[[#This Row],[Order Date]],"mmmm")</f>
        <v>January</v>
      </c>
      <c r="Q1480" s="2" t="str">
        <f>TEXT(Table13[[#This Row],[Order Date]],"yyyy")</f>
        <v>2015</v>
      </c>
      <c r="R1480" s="2" t="str">
        <f>TEXT(Table13[[#This Row],[Order Date]], "mmmm yyyy")</f>
        <v>January 2015</v>
      </c>
      <c r="S1480" s="2">
        <v>42028</v>
      </c>
      <c r="T1480" s="1" t="s">
        <v>98</v>
      </c>
      <c r="U1480" s="1">
        <f>Table13[[#This Row],[Ship Date]]-Table13[[#This Row],[Order Date]]</f>
        <v>0</v>
      </c>
      <c r="V1480" s="1" t="str">
        <f>IF(Table13[[#This Row],[Days to Ship]]&lt;=1, "Fast", IF(Table13[[#This Row],[Days to Ship]]&lt;=3, "Meduim", "High"))</f>
        <v>Fast</v>
      </c>
      <c r="W1480" s="1">
        <v>8863</v>
      </c>
      <c r="X1480" s="1" t="s">
        <v>22</v>
      </c>
      <c r="Y1480" s="1" t="s">
        <v>901</v>
      </c>
      <c r="Z1480" s="1" t="s">
        <v>46</v>
      </c>
      <c r="AA1480" s="1" t="s">
        <v>2244</v>
      </c>
      <c r="AB1480" s="1" t="s">
        <v>58</v>
      </c>
      <c r="AC1480" s="1" t="s">
        <v>196</v>
      </c>
      <c r="AD1480" s="1" t="s">
        <v>81</v>
      </c>
      <c r="AE1480" s="1" t="s">
        <v>53</v>
      </c>
      <c r="AF1480" s="1"/>
      <c r="AK1480" s="1"/>
    </row>
    <row r="1481" spans="1:37" x14ac:dyDescent="0.35">
      <c r="A1481" s="1">
        <v>2616</v>
      </c>
      <c r="B1481" s="1" t="str">
        <f>VLOOKUP(Table13[[#This Row],[Customer ID]],'Customer Lookup'!A:B,2,)</f>
        <v>Laurence Hull</v>
      </c>
      <c r="C1481" s="1">
        <v>91495</v>
      </c>
      <c r="D1481" s="1" t="str">
        <f>_xlfn.XLOOKUP(Table13[[#This Row],[Product Sub-Category]],'Product Lookup'!A:A,'Product Lookup'!B:B)</f>
        <v>Pens</v>
      </c>
      <c r="E1481" s="1">
        <v>16</v>
      </c>
      <c r="F1481" s="4">
        <v>2.6</v>
      </c>
      <c r="G1481" s="4">
        <f>Table13[[#This Row],[Unit Price]]*Table13[[#This Row],[Quantity ordered]]</f>
        <v>41.6</v>
      </c>
      <c r="H1481" s="1">
        <v>0.05</v>
      </c>
      <c r="I1481" s="5">
        <v>0.05</v>
      </c>
      <c r="J14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1" s="6">
        <f>Table13[[#This Row],[Total Price(Before Discount)]]*Table13[[#This Row],[Discount]]</f>
        <v>2.08</v>
      </c>
      <c r="L1481" s="6">
        <f>Table13[[#This Row],[Total Price(Before Discount)]]-Table13[[#This Row],[Discount Amount]]</f>
        <v>39.520000000000003</v>
      </c>
      <c r="M1481" s="6" t="str">
        <f>IF(Table13[[#This Row],[Total Price(After Discount)]]&gt;=5000, "High Order", "Low order")</f>
        <v>Low order</v>
      </c>
      <c r="N1481" s="2">
        <v>42074</v>
      </c>
      <c r="O1481" s="2" t="str">
        <f>TEXT(Table13[[#This Row],[Order Date]],"dddd")</f>
        <v>Wednesday</v>
      </c>
      <c r="P1481" s="2" t="str">
        <f>TEXT(Table13[[#This Row],[Order Date]],"mmmm")</f>
        <v>March</v>
      </c>
      <c r="Q1481" s="2" t="str">
        <f>TEXT(Table13[[#This Row],[Order Date]],"yyyy")</f>
        <v>2015</v>
      </c>
      <c r="R1481" s="2" t="str">
        <f>TEXT(Table13[[#This Row],[Order Date]], "mmmm yyyy")</f>
        <v>March 2015</v>
      </c>
      <c r="S1481" s="2">
        <v>42076</v>
      </c>
      <c r="T1481" s="1" t="s">
        <v>41</v>
      </c>
      <c r="U1481" s="1">
        <f>Table13[[#This Row],[Ship Date]]-Table13[[#This Row],[Order Date]]</f>
        <v>2</v>
      </c>
      <c r="V1481" s="1" t="str">
        <f>IF(Table13[[#This Row],[Days to Ship]]&lt;=1, "Fast", IF(Table13[[#This Row],[Days to Ship]]&lt;=3, "Meduim", "High"))</f>
        <v>Meduim</v>
      </c>
      <c r="W1481" s="1">
        <v>49002</v>
      </c>
      <c r="X1481" s="1" t="s">
        <v>32</v>
      </c>
      <c r="Y1481" s="1" t="s">
        <v>902</v>
      </c>
      <c r="Z1481" s="1" t="s">
        <v>215</v>
      </c>
      <c r="AA1481" s="1" t="s">
        <v>2244</v>
      </c>
      <c r="AB1481" s="1" t="s">
        <v>58</v>
      </c>
      <c r="AC1481" s="1" t="s">
        <v>25</v>
      </c>
      <c r="AD1481" s="1" t="s">
        <v>81</v>
      </c>
      <c r="AE1481" s="1" t="s">
        <v>26</v>
      </c>
      <c r="AF1481" s="1"/>
      <c r="AK1481" s="1"/>
    </row>
    <row r="1482" spans="1:37" x14ac:dyDescent="0.35">
      <c r="A1482" s="1">
        <v>2617</v>
      </c>
      <c r="B1482" s="1" t="str">
        <f>VLOOKUP(Table13[[#This Row],[Customer ID]],'Customer Lookup'!A:B,2,)</f>
        <v>Gerald Crabtree</v>
      </c>
      <c r="C1482" s="1">
        <v>91496</v>
      </c>
      <c r="D1482" s="1" t="str">
        <f>_xlfn.XLOOKUP(Table13[[#This Row],[Product Sub-Category]],'Product Lookup'!A:A,'Product Lookup'!B:B)</f>
        <v>Appliances</v>
      </c>
      <c r="E1482" s="1">
        <v>6</v>
      </c>
      <c r="F1482" s="4">
        <v>3.25</v>
      </c>
      <c r="G1482" s="4">
        <f>Table13[[#This Row],[Unit Price]]*Table13[[#This Row],[Quantity ordered]]</f>
        <v>19.5</v>
      </c>
      <c r="H1482" s="1">
        <v>0.05</v>
      </c>
      <c r="I1482" s="5">
        <v>0.05</v>
      </c>
      <c r="J14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2" s="6">
        <f>Table13[[#This Row],[Total Price(Before Discount)]]*Table13[[#This Row],[Discount]]</f>
        <v>0.97500000000000009</v>
      </c>
      <c r="L1482" s="6">
        <f>Table13[[#This Row],[Total Price(Before Discount)]]-Table13[[#This Row],[Discount Amount]]</f>
        <v>18.524999999999999</v>
      </c>
      <c r="M1482" s="6" t="str">
        <f>IF(Table13[[#This Row],[Total Price(After Discount)]]&gt;=5000, "High Order", "Low order")</f>
        <v>Low order</v>
      </c>
      <c r="N1482" s="2">
        <v>42182</v>
      </c>
      <c r="O1482" s="2" t="str">
        <f>TEXT(Table13[[#This Row],[Order Date]],"dddd")</f>
        <v>Saturday</v>
      </c>
      <c r="P1482" s="2" t="str">
        <f>TEXT(Table13[[#This Row],[Order Date]],"mmmm")</f>
        <v>June</v>
      </c>
      <c r="Q1482" s="2" t="str">
        <f>TEXT(Table13[[#This Row],[Order Date]],"yyyy")</f>
        <v>2015</v>
      </c>
      <c r="R1482" s="2" t="str">
        <f>TEXT(Table13[[#This Row],[Order Date]], "mmmm yyyy")</f>
        <v>June 2015</v>
      </c>
      <c r="S1482" s="2">
        <v>42183</v>
      </c>
      <c r="T1482" s="1" t="s">
        <v>31</v>
      </c>
      <c r="U1482" s="1">
        <f>Table13[[#This Row],[Ship Date]]-Table13[[#This Row],[Order Date]]</f>
        <v>1</v>
      </c>
      <c r="V1482" s="1" t="str">
        <f>IF(Table13[[#This Row],[Days to Ship]]&lt;=1, "Fast", IF(Table13[[#This Row],[Days to Ship]]&lt;=3, "Meduim", "High"))</f>
        <v>Fast</v>
      </c>
      <c r="W1482" s="1">
        <v>57401</v>
      </c>
      <c r="X1482" s="1" t="s">
        <v>32</v>
      </c>
      <c r="Y1482" s="1" t="s">
        <v>903</v>
      </c>
      <c r="Z1482" s="1" t="s">
        <v>825</v>
      </c>
      <c r="AA1482" s="1" t="s">
        <v>2243</v>
      </c>
      <c r="AB1482" s="1" t="s">
        <v>58</v>
      </c>
      <c r="AC1482" s="1" t="s">
        <v>196</v>
      </c>
      <c r="AD1482" s="1" t="s">
        <v>81</v>
      </c>
      <c r="AE1482" s="1" t="s">
        <v>178</v>
      </c>
      <c r="AF1482" s="1"/>
      <c r="AK1482" s="1"/>
    </row>
    <row r="1483" spans="1:37" x14ac:dyDescent="0.35">
      <c r="A1483" s="1">
        <v>2618</v>
      </c>
      <c r="B1483" s="1" t="str">
        <f>VLOOKUP(Table13[[#This Row],[Customer ID]],'Customer Lookup'!A:B,2,)</f>
        <v>Amy Hamrick Melvin</v>
      </c>
      <c r="C1483" s="1">
        <v>46884</v>
      </c>
      <c r="D1483" s="1" t="str">
        <f>_xlfn.XLOOKUP(Table13[[#This Row],[Product Sub-Category]],'Product Lookup'!A:A,'Product Lookup'!B:B)</f>
        <v>Envelopes</v>
      </c>
      <c r="E1483" s="1">
        <v>18</v>
      </c>
      <c r="F1483" s="4">
        <v>7.64</v>
      </c>
      <c r="G1483" s="4">
        <f>Table13[[#This Row],[Unit Price]]*Table13[[#This Row],[Quantity ordered]]</f>
        <v>137.51999999999998</v>
      </c>
      <c r="H1483" s="1">
        <v>0.05</v>
      </c>
      <c r="I1483" s="5">
        <v>0.05</v>
      </c>
      <c r="J14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3" s="6">
        <f>Table13[[#This Row],[Total Price(Before Discount)]]*Table13[[#This Row],[Discount]]</f>
        <v>6.8759999999999994</v>
      </c>
      <c r="L1483" s="6">
        <f>Table13[[#This Row],[Total Price(Before Discount)]]-Table13[[#This Row],[Discount Amount]]</f>
        <v>130.64399999999998</v>
      </c>
      <c r="M1483" s="6" t="str">
        <f>IF(Table13[[#This Row],[Total Price(After Discount)]]&gt;=5000, "High Order", "Low order")</f>
        <v>Low order</v>
      </c>
      <c r="N1483" s="2">
        <v>42021</v>
      </c>
      <c r="O1483" s="2" t="str">
        <f>TEXT(Table13[[#This Row],[Order Date]],"dddd")</f>
        <v>Saturday</v>
      </c>
      <c r="P1483" s="2" t="str">
        <f>TEXT(Table13[[#This Row],[Order Date]],"mmmm")</f>
        <v>January</v>
      </c>
      <c r="Q1483" s="2" t="str">
        <f>TEXT(Table13[[#This Row],[Order Date]],"yyyy")</f>
        <v>2015</v>
      </c>
      <c r="R1483" s="2" t="str">
        <f>TEXT(Table13[[#This Row],[Order Date]], "mmmm yyyy")</f>
        <v>January 2015</v>
      </c>
      <c r="S1483" s="2">
        <v>42023</v>
      </c>
      <c r="T1483" s="1" t="s">
        <v>50</v>
      </c>
      <c r="U1483" s="1">
        <f>Table13[[#This Row],[Ship Date]]-Table13[[#This Row],[Order Date]]</f>
        <v>2</v>
      </c>
      <c r="V1483" s="1" t="str">
        <f>IF(Table13[[#This Row],[Days to Ship]]&lt;=1, "Fast", IF(Table13[[#This Row],[Days to Ship]]&lt;=3, "Meduim", "High"))</f>
        <v>Meduim</v>
      </c>
      <c r="W1483" s="1">
        <v>10004</v>
      </c>
      <c r="X1483" s="1" t="s">
        <v>32</v>
      </c>
      <c r="Y1483" s="1" t="s">
        <v>79</v>
      </c>
      <c r="Z1483" s="1" t="s">
        <v>62</v>
      </c>
      <c r="AA1483" s="1" t="s">
        <v>2243</v>
      </c>
      <c r="AB1483" s="1" t="s">
        <v>58</v>
      </c>
      <c r="AC1483" s="1" t="s">
        <v>61</v>
      </c>
      <c r="AD1483" s="1" t="s">
        <v>81</v>
      </c>
      <c r="AE1483" s="1" t="s">
        <v>53</v>
      </c>
      <c r="AF1483" s="1"/>
      <c r="AK1483" s="1"/>
    </row>
    <row r="1484" spans="1:37" x14ac:dyDescent="0.35">
      <c r="A1484" s="1">
        <v>2618</v>
      </c>
      <c r="B1484" s="1" t="str">
        <f>VLOOKUP(Table13[[#This Row],[Customer ID]],'Customer Lookup'!A:B,2,)</f>
        <v>Amy Hamrick Melvin</v>
      </c>
      <c r="C1484" s="1">
        <v>46884</v>
      </c>
      <c r="D1484" s="1" t="str">
        <f>_xlfn.XLOOKUP(Table13[[#This Row],[Product Sub-Category]],'Product Lookup'!A:A,'Product Lookup'!B:B)</f>
        <v>Telephones</v>
      </c>
      <c r="E1484" s="1">
        <v>3</v>
      </c>
      <c r="F1484" s="4">
        <v>125.99</v>
      </c>
      <c r="G1484" s="4">
        <f>Table13[[#This Row],[Unit Price]]*Table13[[#This Row],[Quantity ordered]]</f>
        <v>377.96999999999997</v>
      </c>
      <c r="H1484" s="1">
        <v>0.1</v>
      </c>
      <c r="I1484" s="5">
        <v>0.1</v>
      </c>
      <c r="J14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84" s="6">
        <f>Table13[[#This Row],[Total Price(Before Discount)]]*Table13[[#This Row],[Discount]]</f>
        <v>37.796999999999997</v>
      </c>
      <c r="L1484" s="6">
        <f>Table13[[#This Row],[Total Price(Before Discount)]]-Table13[[#This Row],[Discount Amount]]</f>
        <v>340.173</v>
      </c>
      <c r="M1484" s="6" t="str">
        <f>IF(Table13[[#This Row],[Total Price(After Discount)]]&gt;=5000, "High Order", "Low order")</f>
        <v>Low order</v>
      </c>
      <c r="N1484" s="2">
        <v>42021</v>
      </c>
      <c r="O1484" s="2" t="str">
        <f>TEXT(Table13[[#This Row],[Order Date]],"dddd")</f>
        <v>Saturday</v>
      </c>
      <c r="P1484" s="2" t="str">
        <f>TEXT(Table13[[#This Row],[Order Date]],"mmmm")</f>
        <v>January</v>
      </c>
      <c r="Q1484" s="2" t="str">
        <f>TEXT(Table13[[#This Row],[Order Date]],"yyyy")</f>
        <v>2015</v>
      </c>
      <c r="R1484" s="2" t="str">
        <f>TEXT(Table13[[#This Row],[Order Date]], "mmmm yyyy")</f>
        <v>January 2015</v>
      </c>
      <c r="S1484" s="2">
        <v>42023</v>
      </c>
      <c r="T1484" s="1" t="s">
        <v>50</v>
      </c>
      <c r="U1484" s="1">
        <f>Table13[[#This Row],[Ship Date]]-Table13[[#This Row],[Order Date]]</f>
        <v>2</v>
      </c>
      <c r="V1484" s="1" t="str">
        <f>IF(Table13[[#This Row],[Days to Ship]]&lt;=1, "Fast", IF(Table13[[#This Row],[Days to Ship]]&lt;=3, "Meduim", "High"))</f>
        <v>Meduim</v>
      </c>
      <c r="W1484" s="1">
        <v>10004</v>
      </c>
      <c r="X1484" s="1" t="s">
        <v>32</v>
      </c>
      <c r="Y1484" s="1" t="s">
        <v>79</v>
      </c>
      <c r="Z1484" s="1" t="s">
        <v>62</v>
      </c>
      <c r="AA1484" s="1" t="s">
        <v>2243</v>
      </c>
      <c r="AB1484" s="1" t="s">
        <v>73</v>
      </c>
      <c r="AC1484" s="1" t="s">
        <v>2234</v>
      </c>
      <c r="AD1484" s="1" t="s">
        <v>81</v>
      </c>
      <c r="AE1484" s="1" t="s">
        <v>53</v>
      </c>
      <c r="AF1484" s="1"/>
      <c r="AK1484" s="1"/>
    </row>
    <row r="1485" spans="1:37" x14ac:dyDescent="0.35">
      <c r="A1485" s="1">
        <v>2618</v>
      </c>
      <c r="B1485" s="1" t="str">
        <f>VLOOKUP(Table13[[#This Row],[Customer ID]],'Customer Lookup'!A:B,2,)</f>
        <v>Amy Hamrick Melvin</v>
      </c>
      <c r="C1485" s="1">
        <v>46884</v>
      </c>
      <c r="D1485" s="1" t="str">
        <f>_xlfn.XLOOKUP(Table13[[#This Row],[Product Sub-Category]],'Product Lookup'!A:A,'Product Lookup'!B:B)</f>
        <v>Pens</v>
      </c>
      <c r="E1485" s="1">
        <v>25</v>
      </c>
      <c r="F1485" s="4">
        <v>11.55</v>
      </c>
      <c r="G1485" s="4">
        <f>Table13[[#This Row],[Unit Price]]*Table13[[#This Row],[Quantity ordered]]</f>
        <v>288.75</v>
      </c>
      <c r="H1485" s="1">
        <v>0.05</v>
      </c>
      <c r="I1485" s="5">
        <v>0.05</v>
      </c>
      <c r="J14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5" s="6">
        <f>Table13[[#This Row],[Total Price(Before Discount)]]*Table13[[#This Row],[Discount]]</f>
        <v>14.4375</v>
      </c>
      <c r="L1485" s="6">
        <f>Table13[[#This Row],[Total Price(Before Discount)]]-Table13[[#This Row],[Discount Amount]]</f>
        <v>274.3125</v>
      </c>
      <c r="M1485" s="6" t="str">
        <f>IF(Table13[[#This Row],[Total Price(After Discount)]]&gt;=5000, "High Order", "Low order")</f>
        <v>Low order</v>
      </c>
      <c r="N1485" s="2">
        <v>42021</v>
      </c>
      <c r="O1485" s="2" t="str">
        <f>TEXT(Table13[[#This Row],[Order Date]],"dddd")</f>
        <v>Saturday</v>
      </c>
      <c r="P1485" s="2" t="str">
        <f>TEXT(Table13[[#This Row],[Order Date]],"mmmm")</f>
        <v>January</v>
      </c>
      <c r="Q1485" s="2" t="str">
        <f>TEXT(Table13[[#This Row],[Order Date]],"yyyy")</f>
        <v>2015</v>
      </c>
      <c r="R1485" s="2" t="str">
        <f>TEXT(Table13[[#This Row],[Order Date]], "mmmm yyyy")</f>
        <v>January 2015</v>
      </c>
      <c r="S1485" s="2">
        <v>42022</v>
      </c>
      <c r="T1485" s="1" t="s">
        <v>50</v>
      </c>
      <c r="U1485" s="1">
        <f>Table13[[#This Row],[Ship Date]]-Table13[[#This Row],[Order Date]]</f>
        <v>1</v>
      </c>
      <c r="V1485" s="1" t="str">
        <f>IF(Table13[[#This Row],[Days to Ship]]&lt;=1, "Fast", IF(Table13[[#This Row],[Days to Ship]]&lt;=3, "Meduim", "High"))</f>
        <v>Fast</v>
      </c>
      <c r="W1485" s="1">
        <v>10004</v>
      </c>
      <c r="X1485" s="1" t="s">
        <v>32</v>
      </c>
      <c r="Y1485" s="1" t="s">
        <v>79</v>
      </c>
      <c r="Z1485" s="1" t="s">
        <v>62</v>
      </c>
      <c r="AA1485" s="1" t="s">
        <v>2243</v>
      </c>
      <c r="AB1485" s="1" t="s">
        <v>58</v>
      </c>
      <c r="AC1485" s="1" t="s">
        <v>25</v>
      </c>
      <c r="AD1485" s="1" t="s">
        <v>81</v>
      </c>
      <c r="AE1485" s="1" t="s">
        <v>26</v>
      </c>
      <c r="AF1485" s="1"/>
      <c r="AK1485" s="1"/>
    </row>
    <row r="1486" spans="1:37" x14ac:dyDescent="0.35">
      <c r="A1486" s="1">
        <v>2618</v>
      </c>
      <c r="B1486" s="1" t="str">
        <f>VLOOKUP(Table13[[#This Row],[Customer ID]],'Customer Lookup'!A:B,2,)</f>
        <v>Amy Hamrick Melvin</v>
      </c>
      <c r="C1486" s="1">
        <v>34017</v>
      </c>
      <c r="D1486" s="1" t="str">
        <f>_xlfn.XLOOKUP(Table13[[#This Row],[Product Sub-Category]],'Product Lookup'!A:A,'Product Lookup'!B:B)</f>
        <v>Pens</v>
      </c>
      <c r="E1486" s="1">
        <v>20</v>
      </c>
      <c r="F1486" s="4">
        <v>4.84</v>
      </c>
      <c r="G1486" s="4">
        <f>Table13[[#This Row],[Unit Price]]*Table13[[#This Row],[Quantity ordered]]</f>
        <v>96.8</v>
      </c>
      <c r="H1486" s="1">
        <v>0.05</v>
      </c>
      <c r="I1486" s="5">
        <v>0.05</v>
      </c>
      <c r="J14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6" s="6">
        <f>Table13[[#This Row],[Total Price(Before Discount)]]*Table13[[#This Row],[Discount]]</f>
        <v>4.84</v>
      </c>
      <c r="L1486" s="6">
        <f>Table13[[#This Row],[Total Price(Before Discount)]]-Table13[[#This Row],[Discount Amount]]</f>
        <v>91.96</v>
      </c>
      <c r="M1486" s="6" t="str">
        <f>IF(Table13[[#This Row],[Total Price(After Discount)]]&gt;=5000, "High Order", "Low order")</f>
        <v>Low order</v>
      </c>
      <c r="N1486" s="2">
        <v>42086</v>
      </c>
      <c r="O1486" s="2" t="str">
        <f>TEXT(Table13[[#This Row],[Order Date]],"dddd")</f>
        <v>Monday</v>
      </c>
      <c r="P1486" s="2" t="str">
        <f>TEXT(Table13[[#This Row],[Order Date]],"mmmm")</f>
        <v>March</v>
      </c>
      <c r="Q1486" s="2" t="str">
        <f>TEXT(Table13[[#This Row],[Order Date]],"yyyy")</f>
        <v>2015</v>
      </c>
      <c r="R1486" s="2" t="str">
        <f>TEXT(Table13[[#This Row],[Order Date]], "mmmm yyyy")</f>
        <v>March 2015</v>
      </c>
      <c r="S1486" s="2">
        <v>42086</v>
      </c>
      <c r="T1486" s="1" t="s">
        <v>21</v>
      </c>
      <c r="U1486" s="1">
        <f>Table13[[#This Row],[Ship Date]]-Table13[[#This Row],[Order Date]]</f>
        <v>0</v>
      </c>
      <c r="V1486" s="1" t="str">
        <f>IF(Table13[[#This Row],[Days to Ship]]&lt;=1, "Fast", IF(Table13[[#This Row],[Days to Ship]]&lt;=3, "Meduim", "High"))</f>
        <v>Fast</v>
      </c>
      <c r="W1486" s="1">
        <v>10004</v>
      </c>
      <c r="X1486" s="1" t="s">
        <v>22</v>
      </c>
      <c r="Y1486" s="1" t="s">
        <v>79</v>
      </c>
      <c r="Z1486" s="1" t="s">
        <v>62</v>
      </c>
      <c r="AA1486" s="1" t="s">
        <v>2243</v>
      </c>
      <c r="AB1486" s="1" t="s">
        <v>58</v>
      </c>
      <c r="AC1486" s="1" t="s">
        <v>25</v>
      </c>
      <c r="AD1486" s="1" t="s">
        <v>81</v>
      </c>
      <c r="AE1486" s="1" t="s">
        <v>26</v>
      </c>
      <c r="AF1486" s="1"/>
      <c r="AK1486" s="1"/>
    </row>
    <row r="1487" spans="1:37" x14ac:dyDescent="0.35">
      <c r="A1487" s="1">
        <v>2618</v>
      </c>
      <c r="B1487" s="1" t="str">
        <f>VLOOKUP(Table13[[#This Row],[Customer ID]],'Customer Lookup'!A:B,2,)</f>
        <v>Amy Hamrick Melvin</v>
      </c>
      <c r="C1487" s="1">
        <v>34017</v>
      </c>
      <c r="D1487" s="1" t="str">
        <f>_xlfn.XLOOKUP(Table13[[#This Row],[Product Sub-Category]],'Product Lookup'!A:A,'Product Lookup'!B:B)</f>
        <v>Storage</v>
      </c>
      <c r="E1487" s="1">
        <v>28</v>
      </c>
      <c r="F1487" s="4">
        <v>14.98</v>
      </c>
      <c r="G1487" s="4">
        <f>Table13[[#This Row],[Unit Price]]*Table13[[#This Row],[Quantity ordered]]</f>
        <v>419.44</v>
      </c>
      <c r="H1487" s="1">
        <v>0.05</v>
      </c>
      <c r="I1487" s="5">
        <v>0.05</v>
      </c>
      <c r="J14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7" s="6">
        <f>Table13[[#This Row],[Total Price(Before Discount)]]*Table13[[#This Row],[Discount]]</f>
        <v>20.972000000000001</v>
      </c>
      <c r="L1487" s="6">
        <f>Table13[[#This Row],[Total Price(Before Discount)]]-Table13[[#This Row],[Discount Amount]]</f>
        <v>398.46800000000002</v>
      </c>
      <c r="M1487" s="6" t="str">
        <f>IF(Table13[[#This Row],[Total Price(After Discount)]]&gt;=5000, "High Order", "Low order")</f>
        <v>Low order</v>
      </c>
      <c r="N1487" s="2">
        <v>42086</v>
      </c>
      <c r="O1487" s="2" t="str">
        <f>TEXT(Table13[[#This Row],[Order Date]],"dddd")</f>
        <v>Monday</v>
      </c>
      <c r="P1487" s="2" t="str">
        <f>TEXT(Table13[[#This Row],[Order Date]],"mmmm")</f>
        <v>March</v>
      </c>
      <c r="Q1487" s="2" t="str">
        <f>TEXT(Table13[[#This Row],[Order Date]],"yyyy")</f>
        <v>2015</v>
      </c>
      <c r="R1487" s="2" t="str">
        <f>TEXT(Table13[[#This Row],[Order Date]], "mmmm yyyy")</f>
        <v>March 2015</v>
      </c>
      <c r="S1487" s="2">
        <v>42088</v>
      </c>
      <c r="T1487" s="1" t="s">
        <v>21</v>
      </c>
      <c r="U1487" s="1">
        <f>Table13[[#This Row],[Ship Date]]-Table13[[#This Row],[Order Date]]</f>
        <v>2</v>
      </c>
      <c r="V1487" s="1" t="str">
        <f>IF(Table13[[#This Row],[Days to Ship]]&lt;=1, "Fast", IF(Table13[[#This Row],[Days to Ship]]&lt;=3, "Meduim", "High"))</f>
        <v>Meduim</v>
      </c>
      <c r="W1487" s="1">
        <v>10004</v>
      </c>
      <c r="X1487" s="1" t="s">
        <v>32</v>
      </c>
      <c r="Y1487" s="1" t="s">
        <v>79</v>
      </c>
      <c r="Z1487" s="1" t="s">
        <v>62</v>
      </c>
      <c r="AA1487" s="1" t="s">
        <v>2243</v>
      </c>
      <c r="AB1487" s="1" t="s">
        <v>58</v>
      </c>
      <c r="AC1487" s="1" t="s">
        <v>119</v>
      </c>
      <c r="AD1487" s="1" t="s">
        <v>81</v>
      </c>
      <c r="AE1487" s="1" t="s">
        <v>53</v>
      </c>
      <c r="AF1487" s="1"/>
      <c r="AK1487" s="1"/>
    </row>
    <row r="1488" spans="1:37" x14ac:dyDescent="0.35">
      <c r="A1488" s="1">
        <v>2618</v>
      </c>
      <c r="B1488" s="1" t="str">
        <f>VLOOKUP(Table13[[#This Row],[Customer ID]],'Customer Lookup'!A:B,2,)</f>
        <v>Amy Hamrick Melvin</v>
      </c>
      <c r="C1488" s="1">
        <v>53153</v>
      </c>
      <c r="D1488" s="1" t="str">
        <f>_xlfn.XLOOKUP(Table13[[#This Row],[Product Sub-Category]],'Product Lookup'!A:A,'Product Lookup'!B:B)</f>
        <v>Appliances</v>
      </c>
      <c r="E1488" s="1">
        <v>53</v>
      </c>
      <c r="F1488" s="4">
        <v>20.27</v>
      </c>
      <c r="G1488" s="4">
        <f>Table13[[#This Row],[Unit Price]]*Table13[[#This Row],[Quantity ordered]]</f>
        <v>1074.31</v>
      </c>
      <c r="H1488" s="1">
        <v>0.05</v>
      </c>
      <c r="I1488" s="5">
        <v>0.05</v>
      </c>
      <c r="J14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8" s="6">
        <f>Table13[[#This Row],[Total Price(Before Discount)]]*Table13[[#This Row],[Discount]]</f>
        <v>53.715499999999999</v>
      </c>
      <c r="L1488" s="6">
        <f>Table13[[#This Row],[Total Price(Before Discount)]]-Table13[[#This Row],[Discount Amount]]</f>
        <v>1020.5944999999999</v>
      </c>
      <c r="M1488" s="6" t="str">
        <f>IF(Table13[[#This Row],[Total Price(After Discount)]]&gt;=5000, "High Order", "Low order")</f>
        <v>Low order</v>
      </c>
      <c r="N1488" s="2">
        <v>42086</v>
      </c>
      <c r="O1488" s="2" t="str">
        <f>TEXT(Table13[[#This Row],[Order Date]],"dddd")</f>
        <v>Monday</v>
      </c>
      <c r="P1488" s="2" t="str">
        <f>TEXT(Table13[[#This Row],[Order Date]],"mmmm")</f>
        <v>March</v>
      </c>
      <c r="Q1488" s="2" t="str">
        <f>TEXT(Table13[[#This Row],[Order Date]],"yyyy")</f>
        <v>2015</v>
      </c>
      <c r="R1488" s="2" t="str">
        <f>TEXT(Table13[[#This Row],[Order Date]], "mmmm yyyy")</f>
        <v>March 2015</v>
      </c>
      <c r="S1488" s="2">
        <v>42087</v>
      </c>
      <c r="T1488" s="1" t="s">
        <v>41</v>
      </c>
      <c r="U1488" s="1">
        <f>Table13[[#This Row],[Ship Date]]-Table13[[#This Row],[Order Date]]</f>
        <v>1</v>
      </c>
      <c r="V1488" s="1" t="str">
        <f>IF(Table13[[#This Row],[Days to Ship]]&lt;=1, "Fast", IF(Table13[[#This Row],[Days to Ship]]&lt;=3, "Meduim", "High"))</f>
        <v>Fast</v>
      </c>
      <c r="W1488" s="1">
        <v>10004</v>
      </c>
      <c r="X1488" s="1" t="s">
        <v>32</v>
      </c>
      <c r="Y1488" s="1" t="s">
        <v>79</v>
      </c>
      <c r="Z1488" s="1" t="s">
        <v>62</v>
      </c>
      <c r="AA1488" s="1" t="s">
        <v>2244</v>
      </c>
      <c r="AB1488" s="1" t="s">
        <v>58</v>
      </c>
      <c r="AC1488" s="1" t="s">
        <v>196</v>
      </c>
      <c r="AD1488" s="1" t="s">
        <v>81</v>
      </c>
      <c r="AE1488" s="1" t="s">
        <v>53</v>
      </c>
      <c r="AF1488" s="1"/>
      <c r="AK1488" s="1"/>
    </row>
    <row r="1489" spans="1:37" x14ac:dyDescent="0.35">
      <c r="A1489" s="1">
        <v>2619</v>
      </c>
      <c r="B1489" s="1" t="str">
        <f>VLOOKUP(Table13[[#This Row],[Customer ID]],'Customer Lookup'!A:B,2,)</f>
        <v>Brandon E Shepherd</v>
      </c>
      <c r="C1489" s="1">
        <v>88014</v>
      </c>
      <c r="D1489" s="1" t="str">
        <f>_xlfn.XLOOKUP(Table13[[#This Row],[Product Sub-Category]],'Product Lookup'!A:A,'Product Lookup'!B:B)</f>
        <v>Pens</v>
      </c>
      <c r="E1489" s="1">
        <v>5</v>
      </c>
      <c r="F1489" s="4">
        <v>4.84</v>
      </c>
      <c r="G1489" s="4">
        <f>Table13[[#This Row],[Unit Price]]*Table13[[#This Row],[Quantity ordered]]</f>
        <v>24.2</v>
      </c>
      <c r="H1489" s="1">
        <v>0.05</v>
      </c>
      <c r="I1489" s="5">
        <v>0.05</v>
      </c>
      <c r="J14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9" s="6">
        <f>Table13[[#This Row],[Total Price(Before Discount)]]*Table13[[#This Row],[Discount]]</f>
        <v>1.21</v>
      </c>
      <c r="L1489" s="6">
        <f>Table13[[#This Row],[Total Price(Before Discount)]]-Table13[[#This Row],[Discount Amount]]</f>
        <v>22.99</v>
      </c>
      <c r="M1489" s="6" t="str">
        <f>IF(Table13[[#This Row],[Total Price(After Discount)]]&gt;=5000, "High Order", "Low order")</f>
        <v>Low order</v>
      </c>
      <c r="N1489" s="2">
        <v>42086</v>
      </c>
      <c r="O1489" s="2" t="str">
        <f>TEXT(Table13[[#This Row],[Order Date]],"dddd")</f>
        <v>Monday</v>
      </c>
      <c r="P1489" s="2" t="str">
        <f>TEXT(Table13[[#This Row],[Order Date]],"mmmm")</f>
        <v>March</v>
      </c>
      <c r="Q1489" s="2" t="str">
        <f>TEXT(Table13[[#This Row],[Order Date]],"yyyy")</f>
        <v>2015</v>
      </c>
      <c r="R1489" s="2" t="str">
        <f>TEXT(Table13[[#This Row],[Order Date]], "mmmm yyyy")</f>
        <v>March 2015</v>
      </c>
      <c r="S1489" s="2">
        <v>42086</v>
      </c>
      <c r="T1489" s="1" t="s">
        <v>21</v>
      </c>
      <c r="U1489" s="1">
        <f>Table13[[#This Row],[Ship Date]]-Table13[[#This Row],[Order Date]]</f>
        <v>0</v>
      </c>
      <c r="V1489" s="1" t="str">
        <f>IF(Table13[[#This Row],[Days to Ship]]&lt;=1, "Fast", IF(Table13[[#This Row],[Days to Ship]]&lt;=3, "Meduim", "High"))</f>
        <v>Fast</v>
      </c>
      <c r="W1489" s="1">
        <v>57103</v>
      </c>
      <c r="X1489" s="1" t="s">
        <v>22</v>
      </c>
      <c r="Y1489" s="1" t="s">
        <v>904</v>
      </c>
      <c r="Z1489" s="1" t="s">
        <v>825</v>
      </c>
      <c r="AA1489" s="1" t="s">
        <v>2244</v>
      </c>
      <c r="AB1489" s="1" t="s">
        <v>58</v>
      </c>
      <c r="AC1489" s="1" t="s">
        <v>25</v>
      </c>
      <c r="AD1489" s="1" t="s">
        <v>81</v>
      </c>
      <c r="AE1489" s="1" t="s">
        <v>26</v>
      </c>
      <c r="AF1489" s="1"/>
      <c r="AK1489" s="1"/>
    </row>
    <row r="1490" spans="1:37" x14ac:dyDescent="0.35">
      <c r="A1490" s="1">
        <v>2619</v>
      </c>
      <c r="B1490" s="1" t="str">
        <f>VLOOKUP(Table13[[#This Row],[Customer ID]],'Customer Lookup'!A:B,2,)</f>
        <v>Brandon E Shepherd</v>
      </c>
      <c r="C1490" s="1">
        <v>88015</v>
      </c>
      <c r="D1490" s="1" t="str">
        <f>_xlfn.XLOOKUP(Table13[[#This Row],[Product Sub-Category]],'Product Lookup'!A:A,'Product Lookup'!B:B)</f>
        <v>Pens</v>
      </c>
      <c r="E1490" s="1">
        <v>4</v>
      </c>
      <c r="F1490" s="4">
        <v>30.98</v>
      </c>
      <c r="G1490" s="4">
        <f>Table13[[#This Row],[Unit Price]]*Table13[[#This Row],[Quantity ordered]]</f>
        <v>123.92</v>
      </c>
      <c r="H1490" s="1">
        <v>0.05</v>
      </c>
      <c r="I1490" s="5">
        <v>0.05</v>
      </c>
      <c r="J14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0" s="6">
        <f>Table13[[#This Row],[Total Price(Before Discount)]]*Table13[[#This Row],[Discount]]</f>
        <v>6.1960000000000006</v>
      </c>
      <c r="L1490" s="6">
        <f>Table13[[#This Row],[Total Price(Before Discount)]]-Table13[[#This Row],[Discount Amount]]</f>
        <v>117.724</v>
      </c>
      <c r="M1490" s="6" t="str">
        <f>IF(Table13[[#This Row],[Total Price(After Discount)]]&gt;=5000, "High Order", "Low order")</f>
        <v>Low order</v>
      </c>
      <c r="N1490" s="2">
        <v>42044</v>
      </c>
      <c r="O1490" s="2" t="str">
        <f>TEXT(Table13[[#This Row],[Order Date]],"dddd")</f>
        <v>Monday</v>
      </c>
      <c r="P1490" s="2" t="str">
        <f>TEXT(Table13[[#This Row],[Order Date]],"mmmm")</f>
        <v>February</v>
      </c>
      <c r="Q1490" s="2" t="str">
        <f>TEXT(Table13[[#This Row],[Order Date]],"yyyy")</f>
        <v>2015</v>
      </c>
      <c r="R1490" s="2" t="str">
        <f>TEXT(Table13[[#This Row],[Order Date]], "mmmm yyyy")</f>
        <v>February 2015</v>
      </c>
      <c r="S1490" s="2">
        <v>42046</v>
      </c>
      <c r="T1490" s="1" t="s">
        <v>31</v>
      </c>
      <c r="U1490" s="1">
        <f>Table13[[#This Row],[Ship Date]]-Table13[[#This Row],[Order Date]]</f>
        <v>2</v>
      </c>
      <c r="V1490" s="1" t="str">
        <f>IF(Table13[[#This Row],[Days to Ship]]&lt;=1, "Fast", IF(Table13[[#This Row],[Days to Ship]]&lt;=3, "Meduim", "High"))</f>
        <v>Meduim</v>
      </c>
      <c r="W1490" s="1">
        <v>57103</v>
      </c>
      <c r="X1490" s="1" t="s">
        <v>32</v>
      </c>
      <c r="Y1490" s="1" t="s">
        <v>904</v>
      </c>
      <c r="Z1490" s="1" t="s">
        <v>825</v>
      </c>
      <c r="AA1490" s="1" t="s">
        <v>2245</v>
      </c>
      <c r="AB1490" s="1" t="s">
        <v>58</v>
      </c>
      <c r="AC1490" s="1" t="s">
        <v>25</v>
      </c>
      <c r="AD1490" s="1" t="s">
        <v>81</v>
      </c>
      <c r="AE1490" s="1" t="s">
        <v>44</v>
      </c>
      <c r="AF1490" s="1"/>
      <c r="AK1490" s="1"/>
    </row>
    <row r="1491" spans="1:37" x14ac:dyDescent="0.35">
      <c r="A1491" s="1">
        <v>2620</v>
      </c>
      <c r="B1491" s="1" t="str">
        <f>VLOOKUP(Table13[[#This Row],[Customer ID]],'Customer Lookup'!A:B,2,)</f>
        <v>Phyllis Little</v>
      </c>
      <c r="C1491" s="1">
        <v>88017</v>
      </c>
      <c r="D1491" s="1" t="str">
        <f>_xlfn.XLOOKUP(Table13[[#This Row],[Product Sub-Category]],'Product Lookup'!A:A,'Product Lookup'!B:B)</f>
        <v>Appliances</v>
      </c>
      <c r="E1491" s="1">
        <v>13</v>
      </c>
      <c r="F1491" s="4">
        <v>20.27</v>
      </c>
      <c r="G1491" s="4">
        <f>Table13[[#This Row],[Unit Price]]*Table13[[#This Row],[Quantity ordered]]</f>
        <v>263.51</v>
      </c>
      <c r="H1491" s="1">
        <v>0.05</v>
      </c>
      <c r="I1491" s="5">
        <v>0.05</v>
      </c>
      <c r="J14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1" s="6">
        <f>Table13[[#This Row],[Total Price(Before Discount)]]*Table13[[#This Row],[Discount]]</f>
        <v>13.1755</v>
      </c>
      <c r="L1491" s="6">
        <f>Table13[[#This Row],[Total Price(Before Discount)]]-Table13[[#This Row],[Discount Amount]]</f>
        <v>250.33449999999999</v>
      </c>
      <c r="M1491" s="6" t="str">
        <f>IF(Table13[[#This Row],[Total Price(After Discount)]]&gt;=5000, "High Order", "Low order")</f>
        <v>Low order</v>
      </c>
      <c r="N1491" s="2">
        <v>42086</v>
      </c>
      <c r="O1491" s="2" t="str">
        <f>TEXT(Table13[[#This Row],[Order Date]],"dddd")</f>
        <v>Monday</v>
      </c>
      <c r="P1491" s="2" t="str">
        <f>TEXT(Table13[[#This Row],[Order Date]],"mmmm")</f>
        <v>March</v>
      </c>
      <c r="Q1491" s="2" t="str">
        <f>TEXT(Table13[[#This Row],[Order Date]],"yyyy")</f>
        <v>2015</v>
      </c>
      <c r="R1491" s="2" t="str">
        <f>TEXT(Table13[[#This Row],[Order Date]], "mmmm yyyy")</f>
        <v>March 2015</v>
      </c>
      <c r="S1491" s="2">
        <v>42087</v>
      </c>
      <c r="T1491" s="1" t="s">
        <v>41</v>
      </c>
      <c r="U1491" s="1">
        <f>Table13[[#This Row],[Ship Date]]-Table13[[#This Row],[Order Date]]</f>
        <v>1</v>
      </c>
      <c r="V1491" s="1" t="str">
        <f>IF(Table13[[#This Row],[Days to Ship]]&lt;=1, "Fast", IF(Table13[[#This Row],[Days to Ship]]&lt;=3, "Meduim", "High"))</f>
        <v>Fast</v>
      </c>
      <c r="W1491" s="1">
        <v>38134</v>
      </c>
      <c r="X1491" s="1" t="s">
        <v>32</v>
      </c>
      <c r="Y1491" s="1" t="s">
        <v>905</v>
      </c>
      <c r="Z1491" s="1" t="s">
        <v>184</v>
      </c>
      <c r="AA1491" s="1" t="s">
        <v>2245</v>
      </c>
      <c r="AB1491" s="1" t="s">
        <v>58</v>
      </c>
      <c r="AC1491" s="1" t="s">
        <v>196</v>
      </c>
      <c r="AD1491" s="1" t="s">
        <v>81</v>
      </c>
      <c r="AE1491" s="1" t="s">
        <v>53</v>
      </c>
      <c r="AF1491" s="1"/>
      <c r="AK1491" s="1"/>
    </row>
    <row r="1492" spans="1:37" x14ac:dyDescent="0.35">
      <c r="A1492" s="1">
        <v>2621</v>
      </c>
      <c r="B1492" s="1" t="str">
        <f>VLOOKUP(Table13[[#This Row],[Customer ID]],'Customer Lookup'!A:B,2,)</f>
        <v>Robyn Hayes</v>
      </c>
      <c r="C1492" s="1">
        <v>88016</v>
      </c>
      <c r="D1492" s="1" t="str">
        <f>_xlfn.XLOOKUP(Table13[[#This Row],[Product Sub-Category]],'Product Lookup'!A:A,'Product Lookup'!B:B)</f>
        <v>Pens</v>
      </c>
      <c r="E1492" s="1">
        <v>5</v>
      </c>
      <c r="F1492" s="4">
        <v>40.97</v>
      </c>
      <c r="G1492" s="4">
        <f>Table13[[#This Row],[Unit Price]]*Table13[[#This Row],[Quantity ordered]]</f>
        <v>204.85</v>
      </c>
      <c r="H1492" s="1">
        <v>0.05</v>
      </c>
      <c r="I1492" s="5">
        <v>0.05</v>
      </c>
      <c r="J14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2" s="6">
        <f>Table13[[#This Row],[Total Price(Before Discount)]]*Table13[[#This Row],[Discount]]</f>
        <v>10.2425</v>
      </c>
      <c r="L1492" s="6">
        <f>Table13[[#This Row],[Total Price(Before Discount)]]-Table13[[#This Row],[Discount Amount]]</f>
        <v>194.60749999999999</v>
      </c>
      <c r="M1492" s="6" t="str">
        <f>IF(Table13[[#This Row],[Total Price(After Discount)]]&gt;=5000, "High Order", "Low order")</f>
        <v>Low order</v>
      </c>
      <c r="N1492" s="2">
        <v>42082</v>
      </c>
      <c r="O1492" s="2" t="str">
        <f>TEXT(Table13[[#This Row],[Order Date]],"dddd")</f>
        <v>Thursday</v>
      </c>
      <c r="P1492" s="2" t="str">
        <f>TEXT(Table13[[#This Row],[Order Date]],"mmmm")</f>
        <v>March</v>
      </c>
      <c r="Q1492" s="2" t="str">
        <f>TEXT(Table13[[#This Row],[Order Date]],"yyyy")</f>
        <v>2015</v>
      </c>
      <c r="R1492" s="2" t="str">
        <f>TEXT(Table13[[#This Row],[Order Date]], "mmmm yyyy")</f>
        <v>March 2015</v>
      </c>
      <c r="S1492" s="2">
        <v>42083</v>
      </c>
      <c r="T1492" s="1" t="s">
        <v>21</v>
      </c>
      <c r="U1492" s="1">
        <f>Table13[[#This Row],[Ship Date]]-Table13[[#This Row],[Order Date]]</f>
        <v>1</v>
      </c>
      <c r="V1492" s="1" t="str">
        <f>IF(Table13[[#This Row],[Days to Ship]]&lt;=1, "Fast", IF(Table13[[#This Row],[Days to Ship]]&lt;=3, "Meduim", "High"))</f>
        <v>Fast</v>
      </c>
      <c r="W1492" s="1">
        <v>37027</v>
      </c>
      <c r="X1492" s="1" t="s">
        <v>22</v>
      </c>
      <c r="Y1492" s="1" t="s">
        <v>906</v>
      </c>
      <c r="Z1492" s="1" t="s">
        <v>184</v>
      </c>
      <c r="AA1492" s="1" t="s">
        <v>1097</v>
      </c>
      <c r="AB1492" s="1" t="s">
        <v>58</v>
      </c>
      <c r="AC1492" s="1" t="s">
        <v>25</v>
      </c>
      <c r="AD1492" s="1" t="s">
        <v>81</v>
      </c>
      <c r="AE1492" s="1" t="s">
        <v>44</v>
      </c>
      <c r="AF1492" s="1"/>
      <c r="AK1492" s="1"/>
    </row>
    <row r="1493" spans="1:37" x14ac:dyDescent="0.35">
      <c r="A1493" s="1">
        <v>2626</v>
      </c>
      <c r="B1493" s="1" t="str">
        <f>VLOOKUP(Table13[[#This Row],[Customer ID]],'Customer Lookup'!A:B,2,)</f>
        <v>Lillian Fischer</v>
      </c>
      <c r="C1493" s="1">
        <v>90927</v>
      </c>
      <c r="D1493" s="1" t="str">
        <f>_xlfn.XLOOKUP(Table13[[#This Row],[Product Sub-Category]],'Product Lookup'!A:A,'Product Lookup'!B:B)</f>
        <v>Binders</v>
      </c>
      <c r="E1493" s="1">
        <v>6</v>
      </c>
      <c r="F1493" s="4">
        <v>41.94</v>
      </c>
      <c r="G1493" s="4">
        <f>Table13[[#This Row],[Unit Price]]*Table13[[#This Row],[Quantity ordered]]</f>
        <v>251.64</v>
      </c>
      <c r="H1493" s="1">
        <v>0.05</v>
      </c>
      <c r="I1493" s="5">
        <v>0.05</v>
      </c>
      <c r="J14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3" s="6">
        <f>Table13[[#This Row],[Total Price(Before Discount)]]*Table13[[#This Row],[Discount]]</f>
        <v>12.582000000000001</v>
      </c>
      <c r="L1493" s="6">
        <f>Table13[[#This Row],[Total Price(Before Discount)]]-Table13[[#This Row],[Discount Amount]]</f>
        <v>239.05799999999999</v>
      </c>
      <c r="M1493" s="6" t="str">
        <f>IF(Table13[[#This Row],[Total Price(After Discount)]]&gt;=5000, "High Order", "Low order")</f>
        <v>Low order</v>
      </c>
      <c r="N1493" s="2">
        <v>42042</v>
      </c>
      <c r="O1493" s="2" t="str">
        <f>TEXT(Table13[[#This Row],[Order Date]],"dddd")</f>
        <v>Saturday</v>
      </c>
      <c r="P1493" s="2" t="str">
        <f>TEXT(Table13[[#This Row],[Order Date]],"mmmm")</f>
        <v>February</v>
      </c>
      <c r="Q1493" s="2" t="str">
        <f>TEXT(Table13[[#This Row],[Order Date]],"yyyy")</f>
        <v>2015</v>
      </c>
      <c r="R1493" s="2" t="str">
        <f>TEXT(Table13[[#This Row],[Order Date]], "mmmm yyyy")</f>
        <v>February 2015</v>
      </c>
      <c r="S1493" s="2">
        <v>42043</v>
      </c>
      <c r="T1493" s="1" t="s">
        <v>21</v>
      </c>
      <c r="U1493" s="1">
        <f>Table13[[#This Row],[Ship Date]]-Table13[[#This Row],[Order Date]]</f>
        <v>1</v>
      </c>
      <c r="V1493" s="1" t="str">
        <f>IF(Table13[[#This Row],[Days to Ship]]&lt;=1, "Fast", IF(Table13[[#This Row],[Days to Ship]]&lt;=3, "Meduim", "High"))</f>
        <v>Fast</v>
      </c>
      <c r="W1493" s="1">
        <v>94025</v>
      </c>
      <c r="X1493" s="1" t="s">
        <v>32</v>
      </c>
      <c r="Y1493" s="1" t="s">
        <v>593</v>
      </c>
      <c r="Z1493" s="1" t="s">
        <v>37</v>
      </c>
      <c r="AA1493" s="1" t="s">
        <v>2244</v>
      </c>
      <c r="AB1493" s="1" t="s">
        <v>58</v>
      </c>
      <c r="AC1493" s="1" t="s">
        <v>2236</v>
      </c>
      <c r="AD1493" s="1" t="s">
        <v>104</v>
      </c>
      <c r="AE1493" s="1" t="s">
        <v>53</v>
      </c>
      <c r="AF1493" s="1"/>
      <c r="AK1493" s="1"/>
    </row>
    <row r="1494" spans="1:37" x14ac:dyDescent="0.35">
      <c r="A1494" s="1">
        <v>2628</v>
      </c>
      <c r="B1494" s="1" t="str">
        <f>VLOOKUP(Table13[[#This Row],[Customer ID]],'Customer Lookup'!A:B,2,)</f>
        <v>Danielle P Rao</v>
      </c>
      <c r="C1494" s="1">
        <v>85916</v>
      </c>
      <c r="D1494" s="1" t="str">
        <f>_xlfn.XLOOKUP(Table13[[#This Row],[Product Sub-Category]],'Product Lookup'!A:A,'Product Lookup'!B:B)</f>
        <v>Labels</v>
      </c>
      <c r="E1494" s="1">
        <v>14</v>
      </c>
      <c r="F1494" s="4">
        <v>30.53</v>
      </c>
      <c r="G1494" s="4">
        <f>Table13[[#This Row],[Unit Price]]*Table13[[#This Row],[Quantity ordered]]</f>
        <v>427.42</v>
      </c>
      <c r="H1494" s="1">
        <v>0.05</v>
      </c>
      <c r="I1494" s="5">
        <v>0.05</v>
      </c>
      <c r="J14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4" s="6">
        <f>Table13[[#This Row],[Total Price(Before Discount)]]*Table13[[#This Row],[Discount]]</f>
        <v>21.371000000000002</v>
      </c>
      <c r="L1494" s="6">
        <f>Table13[[#This Row],[Total Price(Before Discount)]]-Table13[[#This Row],[Discount Amount]]</f>
        <v>406.04900000000004</v>
      </c>
      <c r="M1494" s="6" t="str">
        <f>IF(Table13[[#This Row],[Total Price(After Discount)]]&gt;=5000, "High Order", "Low order")</f>
        <v>Low order</v>
      </c>
      <c r="N1494" s="2">
        <v>42021</v>
      </c>
      <c r="O1494" s="2" t="str">
        <f>TEXT(Table13[[#This Row],[Order Date]],"dddd")</f>
        <v>Saturday</v>
      </c>
      <c r="P1494" s="2" t="str">
        <f>TEXT(Table13[[#This Row],[Order Date]],"mmmm")</f>
        <v>January</v>
      </c>
      <c r="Q1494" s="2" t="str">
        <f>TEXT(Table13[[#This Row],[Order Date]],"yyyy")</f>
        <v>2015</v>
      </c>
      <c r="R1494" s="2" t="str">
        <f>TEXT(Table13[[#This Row],[Order Date]], "mmmm yyyy")</f>
        <v>January 2015</v>
      </c>
      <c r="S1494" s="2">
        <v>42023</v>
      </c>
      <c r="T1494" s="1" t="s">
        <v>50</v>
      </c>
      <c r="U1494" s="1">
        <f>Table13[[#This Row],[Ship Date]]-Table13[[#This Row],[Order Date]]</f>
        <v>2</v>
      </c>
      <c r="V1494" s="1" t="str">
        <f>IF(Table13[[#This Row],[Days to Ship]]&lt;=1, "Fast", IF(Table13[[#This Row],[Days to Ship]]&lt;=3, "Meduim", "High"))</f>
        <v>Meduim</v>
      </c>
      <c r="W1494" s="1">
        <v>73160</v>
      </c>
      <c r="X1494" s="1" t="s">
        <v>22</v>
      </c>
      <c r="Y1494" s="1" t="s">
        <v>855</v>
      </c>
      <c r="Z1494" s="1" t="s">
        <v>217</v>
      </c>
      <c r="AA1494" s="1" t="s">
        <v>2244</v>
      </c>
      <c r="AB1494" s="1" t="s">
        <v>58</v>
      </c>
      <c r="AC1494" s="1" t="s">
        <v>116</v>
      </c>
      <c r="AD1494" s="1" t="s">
        <v>81</v>
      </c>
      <c r="AE1494" s="1" t="s">
        <v>53</v>
      </c>
      <c r="AF1494" s="1"/>
      <c r="AK1494" s="1"/>
    </row>
    <row r="1495" spans="1:37" x14ac:dyDescent="0.35">
      <c r="A1495" s="1">
        <v>2630</v>
      </c>
      <c r="B1495" s="1" t="str">
        <f>VLOOKUP(Table13[[#This Row],[Customer ID]],'Customer Lookup'!A:B,2,)</f>
        <v>Betsy Puckett</v>
      </c>
      <c r="C1495" s="1">
        <v>85914</v>
      </c>
      <c r="D1495" s="1" t="str">
        <f>_xlfn.XLOOKUP(Table13[[#This Row],[Product Sub-Category]],'Product Lookup'!A:A,'Product Lookup'!B:B)</f>
        <v>Furnishings</v>
      </c>
      <c r="E1495" s="1">
        <v>5</v>
      </c>
      <c r="F1495" s="4">
        <v>194.3</v>
      </c>
      <c r="G1495" s="4">
        <f>Table13[[#This Row],[Unit Price]]*Table13[[#This Row],[Quantity ordered]]</f>
        <v>971.5</v>
      </c>
      <c r="H1495" s="1">
        <v>0.1</v>
      </c>
      <c r="I1495" s="5">
        <v>0.1</v>
      </c>
      <c r="J14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95" s="6">
        <f>Table13[[#This Row],[Total Price(Before Discount)]]*Table13[[#This Row],[Discount]]</f>
        <v>97.15</v>
      </c>
      <c r="L1495" s="6">
        <f>Table13[[#This Row],[Total Price(Before Discount)]]-Table13[[#This Row],[Discount Amount]]</f>
        <v>874.35</v>
      </c>
      <c r="M1495" s="6" t="str">
        <f>IF(Table13[[#This Row],[Total Price(After Discount)]]&gt;=5000, "High Order", "Low order")</f>
        <v>Low order</v>
      </c>
      <c r="N1495" s="2">
        <v>42009</v>
      </c>
      <c r="O1495" s="2" t="str">
        <f>TEXT(Table13[[#This Row],[Order Date]],"dddd")</f>
        <v>Monday</v>
      </c>
      <c r="P1495" s="2" t="str">
        <f>TEXT(Table13[[#This Row],[Order Date]],"mmmm")</f>
        <v>January</v>
      </c>
      <c r="Q1495" s="2" t="str">
        <f>TEXT(Table13[[#This Row],[Order Date]],"yyyy")</f>
        <v>2015</v>
      </c>
      <c r="R1495" s="2" t="str">
        <f>TEXT(Table13[[#This Row],[Order Date]], "mmmm yyyy")</f>
        <v>January 2015</v>
      </c>
      <c r="S1495" s="2">
        <v>42011</v>
      </c>
      <c r="T1495" s="1" t="s">
        <v>41</v>
      </c>
      <c r="U1495" s="1">
        <f>Table13[[#This Row],[Ship Date]]-Table13[[#This Row],[Order Date]]</f>
        <v>2</v>
      </c>
      <c r="V1495" s="1" t="str">
        <f>IF(Table13[[#This Row],[Days to Ship]]&lt;=1, "Fast", IF(Table13[[#This Row],[Days to Ship]]&lt;=3, "Meduim", "High"))</f>
        <v>Meduim</v>
      </c>
      <c r="W1495" s="1">
        <v>73071</v>
      </c>
      <c r="X1495" s="1" t="s">
        <v>32</v>
      </c>
      <c r="Y1495" s="1" t="s">
        <v>907</v>
      </c>
      <c r="Z1495" s="1" t="s">
        <v>217</v>
      </c>
      <c r="AA1495" s="1" t="s">
        <v>2244</v>
      </c>
      <c r="AB1495" s="1" t="s">
        <v>34</v>
      </c>
      <c r="AC1495" s="1" t="s">
        <v>52</v>
      </c>
      <c r="AD1495" s="1" t="s">
        <v>51</v>
      </c>
      <c r="AE1495" s="1" t="s">
        <v>178</v>
      </c>
      <c r="AF1495" s="1"/>
      <c r="AK1495" s="1"/>
    </row>
    <row r="1496" spans="1:37" x14ac:dyDescent="0.35">
      <c r="A1496" s="1">
        <v>2630</v>
      </c>
      <c r="B1496" s="1" t="str">
        <f>VLOOKUP(Table13[[#This Row],[Customer ID]],'Customer Lookup'!A:B,2,)</f>
        <v>Betsy Puckett</v>
      </c>
      <c r="C1496" s="1">
        <v>85914</v>
      </c>
      <c r="D1496" s="1" t="str">
        <f>_xlfn.XLOOKUP(Table13[[#This Row],[Product Sub-Category]],'Product Lookup'!A:A,'Product Lookup'!B:B)</f>
        <v>Furnishings</v>
      </c>
      <c r="E1496" s="1">
        <v>10</v>
      </c>
      <c r="F1496" s="4">
        <v>209.84</v>
      </c>
      <c r="G1496" s="4">
        <f>Table13[[#This Row],[Unit Price]]*Table13[[#This Row],[Quantity ordered]]</f>
        <v>2098.4</v>
      </c>
      <c r="H1496" s="1">
        <v>0.1</v>
      </c>
      <c r="I1496" s="5">
        <v>0.1</v>
      </c>
      <c r="J14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96" s="6">
        <f>Table13[[#This Row],[Total Price(Before Discount)]]*Table13[[#This Row],[Discount]]</f>
        <v>209.84000000000003</v>
      </c>
      <c r="L1496" s="6">
        <f>Table13[[#This Row],[Total Price(Before Discount)]]-Table13[[#This Row],[Discount Amount]]</f>
        <v>1888.56</v>
      </c>
      <c r="M1496" s="6" t="str">
        <f>IF(Table13[[#This Row],[Total Price(After Discount)]]&gt;=5000, "High Order", "Low order")</f>
        <v>Low order</v>
      </c>
      <c r="N1496" s="2">
        <v>42009</v>
      </c>
      <c r="O1496" s="2" t="str">
        <f>TEXT(Table13[[#This Row],[Order Date]],"dddd")</f>
        <v>Monday</v>
      </c>
      <c r="P1496" s="2" t="str">
        <f>TEXT(Table13[[#This Row],[Order Date]],"mmmm")</f>
        <v>January</v>
      </c>
      <c r="Q1496" s="2" t="str">
        <f>TEXT(Table13[[#This Row],[Order Date]],"yyyy")</f>
        <v>2015</v>
      </c>
      <c r="R1496" s="2" t="str">
        <f>TEXT(Table13[[#This Row],[Order Date]], "mmmm yyyy")</f>
        <v>January 2015</v>
      </c>
      <c r="S1496" s="2">
        <v>42010</v>
      </c>
      <c r="T1496" s="1" t="s">
        <v>41</v>
      </c>
      <c r="U1496" s="1">
        <f>Table13[[#This Row],[Ship Date]]-Table13[[#This Row],[Order Date]]</f>
        <v>1</v>
      </c>
      <c r="V1496" s="1" t="str">
        <f>IF(Table13[[#This Row],[Days to Ship]]&lt;=1, "Fast", IF(Table13[[#This Row],[Days to Ship]]&lt;=3, "Meduim", "High"))</f>
        <v>Fast</v>
      </c>
      <c r="W1496" s="1">
        <v>73071</v>
      </c>
      <c r="X1496" s="1" t="s">
        <v>32</v>
      </c>
      <c r="Y1496" s="1" t="s">
        <v>907</v>
      </c>
      <c r="Z1496" s="1" t="s">
        <v>217</v>
      </c>
      <c r="AA1496" s="1" t="s">
        <v>2244</v>
      </c>
      <c r="AB1496" s="1" t="s">
        <v>34</v>
      </c>
      <c r="AC1496" s="1" t="s">
        <v>52</v>
      </c>
      <c r="AD1496" s="1" t="s">
        <v>51</v>
      </c>
      <c r="AE1496" s="1" t="s">
        <v>178</v>
      </c>
      <c r="AF1496" s="1"/>
      <c r="AK1496" s="1"/>
    </row>
    <row r="1497" spans="1:37" x14ac:dyDescent="0.35">
      <c r="A1497" s="1">
        <v>2630</v>
      </c>
      <c r="B1497" s="1" t="str">
        <f>VLOOKUP(Table13[[#This Row],[Customer ID]],'Customer Lookup'!A:B,2,)</f>
        <v>Betsy Puckett</v>
      </c>
      <c r="C1497" s="1">
        <v>85914</v>
      </c>
      <c r="D1497" s="1" t="str">
        <f>_xlfn.XLOOKUP(Table13[[#This Row],[Product Sub-Category]],'Product Lookup'!A:A,'Product Lookup'!B:B)</f>
        <v>Office Machines</v>
      </c>
      <c r="E1497" s="1">
        <v>8</v>
      </c>
      <c r="F1497" s="4">
        <v>145.44999999999999</v>
      </c>
      <c r="G1497" s="4">
        <f>Table13[[#This Row],[Unit Price]]*Table13[[#This Row],[Quantity ordered]]</f>
        <v>1163.5999999999999</v>
      </c>
      <c r="H1497" s="1">
        <v>0.1</v>
      </c>
      <c r="I1497" s="5">
        <v>0.1</v>
      </c>
      <c r="J14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97" s="6">
        <f>Table13[[#This Row],[Total Price(Before Discount)]]*Table13[[#This Row],[Discount]]</f>
        <v>116.36</v>
      </c>
      <c r="L1497" s="6">
        <f>Table13[[#This Row],[Total Price(Before Discount)]]-Table13[[#This Row],[Discount Amount]]</f>
        <v>1047.24</v>
      </c>
      <c r="M1497" s="6" t="str">
        <f>IF(Table13[[#This Row],[Total Price(After Discount)]]&gt;=5000, "High Order", "Low order")</f>
        <v>Low order</v>
      </c>
      <c r="N1497" s="2">
        <v>42009</v>
      </c>
      <c r="O1497" s="2" t="str">
        <f>TEXT(Table13[[#This Row],[Order Date]],"dddd")</f>
        <v>Monday</v>
      </c>
      <c r="P1497" s="2" t="str">
        <f>TEXT(Table13[[#This Row],[Order Date]],"mmmm")</f>
        <v>January</v>
      </c>
      <c r="Q1497" s="2" t="str">
        <f>TEXT(Table13[[#This Row],[Order Date]],"yyyy")</f>
        <v>2015</v>
      </c>
      <c r="R1497" s="2" t="str">
        <f>TEXT(Table13[[#This Row],[Order Date]], "mmmm yyyy")</f>
        <v>January 2015</v>
      </c>
      <c r="S1497" s="2">
        <v>42011</v>
      </c>
      <c r="T1497" s="1" t="s">
        <v>41</v>
      </c>
      <c r="U1497" s="1">
        <f>Table13[[#This Row],[Ship Date]]-Table13[[#This Row],[Order Date]]</f>
        <v>2</v>
      </c>
      <c r="V1497" s="1" t="str">
        <f>IF(Table13[[#This Row],[Days to Ship]]&lt;=1, "Fast", IF(Table13[[#This Row],[Days to Ship]]&lt;=3, "Meduim", "High"))</f>
        <v>Meduim</v>
      </c>
      <c r="W1497" s="1">
        <v>73071</v>
      </c>
      <c r="X1497" s="1" t="s">
        <v>22</v>
      </c>
      <c r="Y1497" s="1" t="s">
        <v>907</v>
      </c>
      <c r="Z1497" s="1" t="s">
        <v>217</v>
      </c>
      <c r="AA1497" s="1" t="s">
        <v>2244</v>
      </c>
      <c r="AB1497" s="1" t="s">
        <v>73</v>
      </c>
      <c r="AC1497" s="1" t="s">
        <v>74</v>
      </c>
      <c r="AD1497" s="1" t="s">
        <v>51</v>
      </c>
      <c r="AE1497" s="1" t="s">
        <v>36</v>
      </c>
      <c r="AF1497" s="1"/>
      <c r="AK1497" s="1"/>
    </row>
    <row r="1498" spans="1:37" x14ac:dyDescent="0.35">
      <c r="A1498" s="1">
        <v>2630</v>
      </c>
      <c r="B1498" s="1" t="str">
        <f>VLOOKUP(Table13[[#This Row],[Customer ID]],'Customer Lookup'!A:B,2,)</f>
        <v>Betsy Puckett</v>
      </c>
      <c r="C1498" s="1">
        <v>85915</v>
      </c>
      <c r="D1498" s="1" t="str">
        <f>_xlfn.XLOOKUP(Table13[[#This Row],[Product Sub-Category]],'Product Lookup'!A:A,'Product Lookup'!B:B)</f>
        <v>Telephones</v>
      </c>
      <c r="E1498" s="1">
        <v>3</v>
      </c>
      <c r="F1498" s="4">
        <v>65.989999999999995</v>
      </c>
      <c r="G1498" s="4">
        <f>Table13[[#This Row],[Unit Price]]*Table13[[#This Row],[Quantity ordered]]</f>
        <v>197.96999999999997</v>
      </c>
      <c r="H1498" s="1">
        <v>0.05</v>
      </c>
      <c r="I1498" s="5">
        <v>0.05</v>
      </c>
      <c r="J14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8" s="6">
        <f>Table13[[#This Row],[Total Price(Before Discount)]]*Table13[[#This Row],[Discount]]</f>
        <v>9.8984999999999985</v>
      </c>
      <c r="L1498" s="6">
        <f>Table13[[#This Row],[Total Price(Before Discount)]]-Table13[[#This Row],[Discount Amount]]</f>
        <v>188.07149999999996</v>
      </c>
      <c r="M1498" s="6" t="str">
        <f>IF(Table13[[#This Row],[Total Price(After Discount)]]&gt;=5000, "High Order", "Low order")</f>
        <v>Low order</v>
      </c>
      <c r="N1498" s="2">
        <v>42011</v>
      </c>
      <c r="O1498" s="2" t="str">
        <f>TEXT(Table13[[#This Row],[Order Date]],"dddd")</f>
        <v>Wednesday</v>
      </c>
      <c r="P1498" s="2" t="str">
        <f>TEXT(Table13[[#This Row],[Order Date]],"mmmm")</f>
        <v>January</v>
      </c>
      <c r="Q1498" s="2" t="str">
        <f>TEXT(Table13[[#This Row],[Order Date]],"yyyy")</f>
        <v>2015</v>
      </c>
      <c r="R1498" s="2" t="str">
        <f>TEXT(Table13[[#This Row],[Order Date]], "mmmm yyyy")</f>
        <v>January 2015</v>
      </c>
      <c r="S1498" s="2">
        <v>42012</v>
      </c>
      <c r="T1498" s="1" t="s">
        <v>21</v>
      </c>
      <c r="U1498" s="1">
        <f>Table13[[#This Row],[Ship Date]]-Table13[[#This Row],[Order Date]]</f>
        <v>1</v>
      </c>
      <c r="V1498" s="1" t="str">
        <f>IF(Table13[[#This Row],[Days to Ship]]&lt;=1, "Fast", IF(Table13[[#This Row],[Days to Ship]]&lt;=3, "Meduim", "High"))</f>
        <v>Fast</v>
      </c>
      <c r="W1498" s="1">
        <v>73071</v>
      </c>
      <c r="X1498" s="1" t="s">
        <v>32</v>
      </c>
      <c r="Y1498" s="1" t="s">
        <v>907</v>
      </c>
      <c r="Z1498" s="1" t="s">
        <v>217</v>
      </c>
      <c r="AA1498" s="1" t="s">
        <v>1097</v>
      </c>
      <c r="AB1498" s="1" t="s">
        <v>73</v>
      </c>
      <c r="AC1498" s="1" t="s">
        <v>2234</v>
      </c>
      <c r="AD1498" s="1" t="s">
        <v>51</v>
      </c>
      <c r="AE1498" s="1" t="s">
        <v>53</v>
      </c>
      <c r="AF1498" s="1"/>
      <c r="AK1498" s="1"/>
    </row>
    <row r="1499" spans="1:37" x14ac:dyDescent="0.35">
      <c r="A1499" s="1">
        <v>2638</v>
      </c>
      <c r="B1499" s="1" t="str">
        <f>VLOOKUP(Table13[[#This Row],[Customer ID]],'Customer Lookup'!A:B,2,)</f>
        <v>Alicia Wood Shah</v>
      </c>
      <c r="C1499" s="1">
        <v>90951</v>
      </c>
      <c r="D1499" s="1" t="str">
        <f>_xlfn.XLOOKUP(Table13[[#This Row],[Product Sub-Category]],'Product Lookup'!A:A,'Product Lookup'!B:B)</f>
        <v>Computer Peripherals</v>
      </c>
      <c r="E1499" s="1">
        <v>13</v>
      </c>
      <c r="F1499" s="4">
        <v>100.97</v>
      </c>
      <c r="G1499" s="4">
        <f>Table13[[#This Row],[Unit Price]]*Table13[[#This Row],[Quantity ordered]]</f>
        <v>1312.61</v>
      </c>
      <c r="H1499" s="1">
        <v>0.1</v>
      </c>
      <c r="I1499" s="5">
        <v>0.1</v>
      </c>
      <c r="J14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99" s="6">
        <f>Table13[[#This Row],[Total Price(Before Discount)]]*Table13[[#This Row],[Discount]]</f>
        <v>131.261</v>
      </c>
      <c r="L1499" s="6">
        <f>Table13[[#This Row],[Total Price(Before Discount)]]-Table13[[#This Row],[Discount Amount]]</f>
        <v>1181.3489999999999</v>
      </c>
      <c r="M1499" s="6" t="str">
        <f>IF(Table13[[#This Row],[Total Price(After Discount)]]&gt;=5000, "High Order", "Low order")</f>
        <v>Low order</v>
      </c>
      <c r="N1499" s="2">
        <v>42163</v>
      </c>
      <c r="O1499" s="2" t="str">
        <f>TEXT(Table13[[#This Row],[Order Date]],"dddd")</f>
        <v>Monday</v>
      </c>
      <c r="P1499" s="2" t="str">
        <f>TEXT(Table13[[#This Row],[Order Date]],"mmmm")</f>
        <v>June</v>
      </c>
      <c r="Q1499" s="2" t="str">
        <f>TEXT(Table13[[#This Row],[Order Date]],"yyyy")</f>
        <v>2015</v>
      </c>
      <c r="R1499" s="2" t="str">
        <f>TEXT(Table13[[#This Row],[Order Date]], "mmmm yyyy")</f>
        <v>June 2015</v>
      </c>
      <c r="S1499" s="2">
        <v>42163</v>
      </c>
      <c r="T1499" s="1" t="s">
        <v>98</v>
      </c>
      <c r="U1499" s="1">
        <f>Table13[[#This Row],[Ship Date]]-Table13[[#This Row],[Order Date]]</f>
        <v>0</v>
      </c>
      <c r="V1499" s="1" t="str">
        <f>IF(Table13[[#This Row],[Days to Ship]]&lt;=1, "Fast", IF(Table13[[#This Row],[Days to Ship]]&lt;=3, "Meduim", "High"))</f>
        <v>Fast</v>
      </c>
      <c r="W1499" s="1">
        <v>83704</v>
      </c>
      <c r="X1499" s="1" t="s">
        <v>22</v>
      </c>
      <c r="Y1499" s="1" t="s">
        <v>908</v>
      </c>
      <c r="Z1499" s="1" t="s">
        <v>682</v>
      </c>
      <c r="AA1499" s="1" t="s">
        <v>1097</v>
      </c>
      <c r="AB1499" s="1" t="s">
        <v>73</v>
      </c>
      <c r="AC1499" s="1" t="s">
        <v>144</v>
      </c>
      <c r="AD1499" s="1" t="s">
        <v>104</v>
      </c>
      <c r="AE1499" s="1" t="s">
        <v>53</v>
      </c>
      <c r="AF1499" s="1"/>
      <c r="AK1499" s="1"/>
    </row>
    <row r="1500" spans="1:37" x14ac:dyDescent="0.35">
      <c r="A1500" s="1">
        <v>2639</v>
      </c>
      <c r="B1500" s="1" t="str">
        <f>VLOOKUP(Table13[[#This Row],[Customer ID]],'Customer Lookup'!A:B,2,)</f>
        <v>Marianne Connor</v>
      </c>
      <c r="C1500" s="1">
        <v>90952</v>
      </c>
      <c r="D1500" s="1" t="str">
        <f>_xlfn.XLOOKUP(Table13[[#This Row],[Product Sub-Category]],'Product Lookup'!A:A,'Product Lookup'!B:B)</f>
        <v>Labels</v>
      </c>
      <c r="E1500" s="1">
        <v>3</v>
      </c>
      <c r="F1500" s="4">
        <v>4.9800000000000004</v>
      </c>
      <c r="G1500" s="4">
        <f>Table13[[#This Row],[Unit Price]]*Table13[[#This Row],[Quantity ordered]]</f>
        <v>14.940000000000001</v>
      </c>
      <c r="H1500" s="1">
        <v>0.05</v>
      </c>
      <c r="I1500" s="5">
        <v>0.05</v>
      </c>
      <c r="J15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0" s="6">
        <f>Table13[[#This Row],[Total Price(Before Discount)]]*Table13[[#This Row],[Discount]]</f>
        <v>0.74700000000000011</v>
      </c>
      <c r="L1500" s="6">
        <f>Table13[[#This Row],[Total Price(Before Discount)]]-Table13[[#This Row],[Discount Amount]]</f>
        <v>14.193000000000001</v>
      </c>
      <c r="M1500" s="6" t="str">
        <f>IF(Table13[[#This Row],[Total Price(After Discount)]]&gt;=5000, "High Order", "Low order")</f>
        <v>Low order</v>
      </c>
      <c r="N1500" s="2">
        <v>42082</v>
      </c>
      <c r="O1500" s="2" t="str">
        <f>TEXT(Table13[[#This Row],[Order Date]],"dddd")</f>
        <v>Thursday</v>
      </c>
      <c r="P1500" s="2" t="str">
        <f>TEXT(Table13[[#This Row],[Order Date]],"mmmm")</f>
        <v>March</v>
      </c>
      <c r="Q1500" s="2" t="str">
        <f>TEXT(Table13[[#This Row],[Order Date]],"yyyy")</f>
        <v>2015</v>
      </c>
      <c r="R1500" s="2" t="str">
        <f>TEXT(Table13[[#This Row],[Order Date]], "mmmm yyyy")</f>
        <v>March 2015</v>
      </c>
      <c r="S1500" s="2">
        <v>42082</v>
      </c>
      <c r="T1500" s="1" t="s">
        <v>31</v>
      </c>
      <c r="U1500" s="1">
        <f>Table13[[#This Row],[Ship Date]]-Table13[[#This Row],[Order Date]]</f>
        <v>0</v>
      </c>
      <c r="V1500" s="1" t="str">
        <f>IF(Table13[[#This Row],[Days to Ship]]&lt;=1, "Fast", IF(Table13[[#This Row],[Days to Ship]]&lt;=3, "Meduim", "High"))</f>
        <v>Fast</v>
      </c>
      <c r="W1500" s="1">
        <v>88201</v>
      </c>
      <c r="X1500" s="1" t="s">
        <v>32</v>
      </c>
      <c r="Y1500" s="1" t="s">
        <v>358</v>
      </c>
      <c r="Z1500" s="1" t="s">
        <v>244</v>
      </c>
      <c r="AA1500" s="1" t="s">
        <v>1097</v>
      </c>
      <c r="AB1500" s="1" t="s">
        <v>58</v>
      </c>
      <c r="AC1500" s="1" t="s">
        <v>116</v>
      </c>
      <c r="AD1500" s="1" t="s">
        <v>104</v>
      </c>
      <c r="AE1500" s="1" t="s">
        <v>53</v>
      </c>
      <c r="AF1500" s="1"/>
      <c r="AK1500" s="1"/>
    </row>
    <row r="1501" spans="1:37" x14ac:dyDescent="0.35">
      <c r="A1501" s="1">
        <v>2647</v>
      </c>
      <c r="B1501" s="1" t="str">
        <f>VLOOKUP(Table13[[#This Row],[Customer ID]],'Customer Lookup'!A:B,2,)</f>
        <v>Teresa Bishop</v>
      </c>
      <c r="C1501" s="1">
        <v>91386</v>
      </c>
      <c r="D1501" s="1" t="str">
        <f>_xlfn.XLOOKUP(Table13[[#This Row],[Product Sub-Category]],'Product Lookup'!A:A,'Product Lookup'!B:B)</f>
        <v>Appliances</v>
      </c>
      <c r="E1501" s="1">
        <v>5</v>
      </c>
      <c r="F1501" s="4">
        <v>10.98</v>
      </c>
      <c r="G1501" s="4">
        <f>Table13[[#This Row],[Unit Price]]*Table13[[#This Row],[Quantity ordered]]</f>
        <v>54.900000000000006</v>
      </c>
      <c r="H1501" s="1">
        <v>0.05</v>
      </c>
      <c r="I1501" s="5">
        <v>0.05</v>
      </c>
      <c r="J15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1" s="6">
        <f>Table13[[#This Row],[Total Price(Before Discount)]]*Table13[[#This Row],[Discount]]</f>
        <v>2.7450000000000006</v>
      </c>
      <c r="L1501" s="6">
        <f>Table13[[#This Row],[Total Price(Before Discount)]]-Table13[[#This Row],[Discount Amount]]</f>
        <v>52.155000000000008</v>
      </c>
      <c r="M1501" s="6" t="str">
        <f>IF(Table13[[#This Row],[Total Price(After Discount)]]&gt;=5000, "High Order", "Low order")</f>
        <v>Low order</v>
      </c>
      <c r="N1501" s="2">
        <v>42080</v>
      </c>
      <c r="O1501" s="2" t="str">
        <f>TEXT(Table13[[#This Row],[Order Date]],"dddd")</f>
        <v>Tuesday</v>
      </c>
      <c r="P1501" s="2" t="str">
        <f>TEXT(Table13[[#This Row],[Order Date]],"mmmm")</f>
        <v>March</v>
      </c>
      <c r="Q1501" s="2" t="str">
        <f>TEXT(Table13[[#This Row],[Order Date]],"yyyy")</f>
        <v>2015</v>
      </c>
      <c r="R1501" s="2" t="str">
        <f>TEXT(Table13[[#This Row],[Order Date]], "mmmm yyyy")</f>
        <v>March 2015</v>
      </c>
      <c r="S1501" s="2">
        <v>42087</v>
      </c>
      <c r="T1501" s="1" t="s">
        <v>98</v>
      </c>
      <c r="U1501" s="1">
        <f>Table13[[#This Row],[Ship Date]]-Table13[[#This Row],[Order Date]]</f>
        <v>7</v>
      </c>
      <c r="V1501" s="1" t="str">
        <f>IF(Table13[[#This Row],[Days to Ship]]&lt;=1, "Fast", IF(Table13[[#This Row],[Days to Ship]]&lt;=3, "Meduim", "High"))</f>
        <v>High</v>
      </c>
      <c r="W1501" s="1">
        <v>93309</v>
      </c>
      <c r="X1501" s="1" t="s">
        <v>32</v>
      </c>
      <c r="Y1501" s="1" t="s">
        <v>909</v>
      </c>
      <c r="Z1501" s="1" t="s">
        <v>37</v>
      </c>
      <c r="AA1501" s="1" t="s">
        <v>1097</v>
      </c>
      <c r="AB1501" s="1" t="s">
        <v>58</v>
      </c>
      <c r="AC1501" s="1" t="s">
        <v>196</v>
      </c>
      <c r="AD1501" s="1" t="s">
        <v>81</v>
      </c>
      <c r="AE1501" s="1" t="s">
        <v>53</v>
      </c>
      <c r="AF1501" s="1"/>
      <c r="AK1501" s="1"/>
    </row>
    <row r="1502" spans="1:37" x14ac:dyDescent="0.35">
      <c r="A1502" s="1">
        <v>2647</v>
      </c>
      <c r="B1502" s="1" t="str">
        <f>VLOOKUP(Table13[[#This Row],[Customer ID]],'Customer Lookup'!A:B,2,)</f>
        <v>Teresa Bishop</v>
      </c>
      <c r="C1502" s="1">
        <v>91386</v>
      </c>
      <c r="D1502" s="1" t="str">
        <f>_xlfn.XLOOKUP(Table13[[#This Row],[Product Sub-Category]],'Product Lookup'!A:A,'Product Lookup'!B:B)</f>
        <v>Furnishings</v>
      </c>
      <c r="E1502" s="1">
        <v>4</v>
      </c>
      <c r="F1502" s="4">
        <v>39.979999999999997</v>
      </c>
      <c r="G1502" s="4">
        <f>Table13[[#This Row],[Unit Price]]*Table13[[#This Row],[Quantity ordered]]</f>
        <v>159.91999999999999</v>
      </c>
      <c r="H1502" s="1">
        <v>0.05</v>
      </c>
      <c r="I1502" s="5">
        <v>0.05</v>
      </c>
      <c r="J15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2" s="6">
        <f>Table13[[#This Row],[Total Price(Before Discount)]]*Table13[[#This Row],[Discount]]</f>
        <v>7.9959999999999996</v>
      </c>
      <c r="L1502" s="6">
        <f>Table13[[#This Row],[Total Price(Before Discount)]]-Table13[[#This Row],[Discount Amount]]</f>
        <v>151.92399999999998</v>
      </c>
      <c r="M1502" s="6" t="str">
        <f>IF(Table13[[#This Row],[Total Price(After Discount)]]&gt;=5000, "High Order", "Low order")</f>
        <v>Low order</v>
      </c>
      <c r="N1502" s="2">
        <v>42080</v>
      </c>
      <c r="O1502" s="2" t="str">
        <f>TEXT(Table13[[#This Row],[Order Date]],"dddd")</f>
        <v>Tuesday</v>
      </c>
      <c r="P1502" s="2" t="str">
        <f>TEXT(Table13[[#This Row],[Order Date]],"mmmm")</f>
        <v>March</v>
      </c>
      <c r="Q1502" s="2" t="str">
        <f>TEXT(Table13[[#This Row],[Order Date]],"yyyy")</f>
        <v>2015</v>
      </c>
      <c r="R1502" s="2" t="str">
        <f>TEXT(Table13[[#This Row],[Order Date]], "mmmm yyyy")</f>
        <v>March 2015</v>
      </c>
      <c r="S1502" s="2">
        <v>42082</v>
      </c>
      <c r="T1502" s="1" t="s">
        <v>98</v>
      </c>
      <c r="U1502" s="1">
        <f>Table13[[#This Row],[Ship Date]]-Table13[[#This Row],[Order Date]]</f>
        <v>2</v>
      </c>
      <c r="V1502" s="1" t="str">
        <f>IF(Table13[[#This Row],[Days to Ship]]&lt;=1, "Fast", IF(Table13[[#This Row],[Days to Ship]]&lt;=3, "Meduim", "High"))</f>
        <v>Meduim</v>
      </c>
      <c r="W1502" s="1">
        <v>93309</v>
      </c>
      <c r="X1502" s="1" t="s">
        <v>32</v>
      </c>
      <c r="Y1502" s="1" t="s">
        <v>909</v>
      </c>
      <c r="Z1502" s="1" t="s">
        <v>37</v>
      </c>
      <c r="AA1502" s="1" t="s">
        <v>2243</v>
      </c>
      <c r="AB1502" s="1" t="s">
        <v>34</v>
      </c>
      <c r="AC1502" s="1" t="s">
        <v>52</v>
      </c>
      <c r="AD1502" s="1" t="s">
        <v>81</v>
      </c>
      <c r="AE1502" s="1" t="s">
        <v>26</v>
      </c>
      <c r="AF1502" s="1"/>
      <c r="AK1502" s="1"/>
    </row>
    <row r="1503" spans="1:37" x14ac:dyDescent="0.35">
      <c r="A1503" s="1">
        <v>2649</v>
      </c>
      <c r="B1503" s="1" t="str">
        <f>VLOOKUP(Table13[[#This Row],[Customer ID]],'Customer Lookup'!A:B,2,)</f>
        <v>Leo J Olson</v>
      </c>
      <c r="C1503" s="1">
        <v>88814</v>
      </c>
      <c r="D1503" s="1" t="str">
        <f>_xlfn.XLOOKUP(Table13[[#This Row],[Product Sub-Category]],'Product Lookup'!A:A,'Product Lookup'!B:B)</f>
        <v>Computer Peripherals</v>
      </c>
      <c r="E1503" s="1">
        <v>5</v>
      </c>
      <c r="F1503" s="4">
        <v>39.979999999999997</v>
      </c>
      <c r="G1503" s="4">
        <f>Table13[[#This Row],[Unit Price]]*Table13[[#This Row],[Quantity ordered]]</f>
        <v>199.89999999999998</v>
      </c>
      <c r="H1503" s="1">
        <v>0.05</v>
      </c>
      <c r="I1503" s="5">
        <v>0.05</v>
      </c>
      <c r="J15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3" s="6">
        <f>Table13[[#This Row],[Total Price(Before Discount)]]*Table13[[#This Row],[Discount]]</f>
        <v>9.9949999999999992</v>
      </c>
      <c r="L1503" s="6">
        <f>Table13[[#This Row],[Total Price(Before Discount)]]-Table13[[#This Row],[Discount Amount]]</f>
        <v>189.90499999999997</v>
      </c>
      <c r="M1503" s="6" t="str">
        <f>IF(Table13[[#This Row],[Total Price(After Discount)]]&gt;=5000, "High Order", "Low order")</f>
        <v>Low order</v>
      </c>
      <c r="N1503" s="2">
        <v>42166</v>
      </c>
      <c r="O1503" s="2" t="str">
        <f>TEXT(Table13[[#This Row],[Order Date]],"dddd")</f>
        <v>Thursday</v>
      </c>
      <c r="P1503" s="2" t="str">
        <f>TEXT(Table13[[#This Row],[Order Date]],"mmmm")</f>
        <v>June</v>
      </c>
      <c r="Q1503" s="2" t="str">
        <f>TEXT(Table13[[#This Row],[Order Date]],"yyyy")</f>
        <v>2015</v>
      </c>
      <c r="R1503" s="2" t="str">
        <f>TEXT(Table13[[#This Row],[Order Date]], "mmmm yyyy")</f>
        <v>June 2015</v>
      </c>
      <c r="S1503" s="2">
        <v>42167</v>
      </c>
      <c r="T1503" s="1" t="s">
        <v>21</v>
      </c>
      <c r="U1503" s="1">
        <f>Table13[[#This Row],[Ship Date]]-Table13[[#This Row],[Order Date]]</f>
        <v>1</v>
      </c>
      <c r="V1503" s="1" t="str">
        <f>IF(Table13[[#This Row],[Days to Ship]]&lt;=1, "Fast", IF(Table13[[#This Row],[Days to Ship]]&lt;=3, "Meduim", "High"))</f>
        <v>Fast</v>
      </c>
      <c r="W1503" s="1">
        <v>21040</v>
      </c>
      <c r="X1503" s="1" t="s">
        <v>32</v>
      </c>
      <c r="Y1503" s="1" t="s">
        <v>835</v>
      </c>
      <c r="Z1503" s="1" t="s">
        <v>268</v>
      </c>
      <c r="AA1503" s="1" t="s">
        <v>2243</v>
      </c>
      <c r="AB1503" s="1" t="s">
        <v>73</v>
      </c>
      <c r="AC1503" s="1" t="s">
        <v>144</v>
      </c>
      <c r="AD1503" s="1" t="s">
        <v>81</v>
      </c>
      <c r="AE1503" s="1" t="s">
        <v>53</v>
      </c>
      <c r="AF1503" s="1"/>
      <c r="AK1503" s="1"/>
    </row>
    <row r="1504" spans="1:37" x14ac:dyDescent="0.35">
      <c r="A1504" s="1">
        <v>2650</v>
      </c>
      <c r="B1504" s="1" t="str">
        <f>VLOOKUP(Table13[[#This Row],[Customer ID]],'Customer Lookup'!A:B,2,)</f>
        <v>Joanne Chu</v>
      </c>
      <c r="C1504" s="1">
        <v>88815</v>
      </c>
      <c r="D1504" s="1" t="str">
        <f>_xlfn.XLOOKUP(Table13[[#This Row],[Product Sub-Category]],'Product Lookup'!A:A,'Product Lookup'!B:B)</f>
        <v>Telephones</v>
      </c>
      <c r="E1504" s="1">
        <v>26</v>
      </c>
      <c r="F1504" s="4">
        <v>35.99</v>
      </c>
      <c r="G1504" s="4">
        <f>Table13[[#This Row],[Unit Price]]*Table13[[#This Row],[Quantity ordered]]</f>
        <v>935.74</v>
      </c>
      <c r="H1504" s="1">
        <v>0.05</v>
      </c>
      <c r="I1504" s="5">
        <v>0.05</v>
      </c>
      <c r="J15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4" s="6">
        <f>Table13[[#This Row],[Total Price(Before Discount)]]*Table13[[#This Row],[Discount]]</f>
        <v>46.787000000000006</v>
      </c>
      <c r="L1504" s="6">
        <f>Table13[[#This Row],[Total Price(Before Discount)]]-Table13[[#This Row],[Discount Amount]]</f>
        <v>888.95299999999997</v>
      </c>
      <c r="M1504" s="6" t="str">
        <f>IF(Table13[[#This Row],[Total Price(After Discount)]]&gt;=5000, "High Order", "Low order")</f>
        <v>Low order</v>
      </c>
      <c r="N1504" s="2">
        <v>42128</v>
      </c>
      <c r="O1504" s="2" t="str">
        <f>TEXT(Table13[[#This Row],[Order Date]],"dddd")</f>
        <v>Monday</v>
      </c>
      <c r="P1504" s="2" t="str">
        <f>TEXT(Table13[[#This Row],[Order Date]],"mmmm")</f>
        <v>May</v>
      </c>
      <c r="Q1504" s="2" t="str">
        <f>TEXT(Table13[[#This Row],[Order Date]],"yyyy")</f>
        <v>2015</v>
      </c>
      <c r="R1504" s="2" t="str">
        <f>TEXT(Table13[[#This Row],[Order Date]], "mmmm yyyy")</f>
        <v>May 2015</v>
      </c>
      <c r="S1504" s="2">
        <v>42129</v>
      </c>
      <c r="T1504" s="1" t="s">
        <v>41</v>
      </c>
      <c r="U1504" s="1">
        <f>Table13[[#This Row],[Ship Date]]-Table13[[#This Row],[Order Date]]</f>
        <v>1</v>
      </c>
      <c r="V1504" s="1" t="str">
        <f>IF(Table13[[#This Row],[Days to Ship]]&lt;=1, "Fast", IF(Table13[[#This Row],[Days to Ship]]&lt;=3, "Meduim", "High"))</f>
        <v>Fast</v>
      </c>
      <c r="W1504" s="1">
        <v>15234</v>
      </c>
      <c r="X1504" s="1" t="s">
        <v>32</v>
      </c>
      <c r="Y1504" s="1" t="s">
        <v>910</v>
      </c>
      <c r="Z1504" s="1" t="s">
        <v>174</v>
      </c>
      <c r="AA1504" s="1" t="s">
        <v>1097</v>
      </c>
      <c r="AB1504" s="1" t="s">
        <v>73</v>
      </c>
      <c r="AC1504" s="1" t="s">
        <v>2234</v>
      </c>
      <c r="AD1504" s="1" t="s">
        <v>81</v>
      </c>
      <c r="AE1504" s="1" t="s">
        <v>26</v>
      </c>
      <c r="AF1504" s="1"/>
      <c r="AK1504" s="1"/>
    </row>
    <row r="1505" spans="1:37" x14ac:dyDescent="0.35">
      <c r="A1505" s="1">
        <v>2652</v>
      </c>
      <c r="B1505" s="1" t="str">
        <f>VLOOKUP(Table13[[#This Row],[Customer ID]],'Customer Lookup'!A:B,2,)</f>
        <v>Brenda Ross</v>
      </c>
      <c r="C1505" s="1">
        <v>89361</v>
      </c>
      <c r="D1505" s="1" t="str">
        <f>_xlfn.XLOOKUP(Table13[[#This Row],[Product Sub-Category]],'Product Lookup'!A:A,'Product Lookup'!B:B)</f>
        <v>Paper</v>
      </c>
      <c r="E1505" s="1">
        <v>2</v>
      </c>
      <c r="F1505" s="4">
        <v>47.9</v>
      </c>
      <c r="G1505" s="4">
        <f>Table13[[#This Row],[Unit Price]]*Table13[[#This Row],[Quantity ordered]]</f>
        <v>95.8</v>
      </c>
      <c r="H1505" s="1">
        <v>0.05</v>
      </c>
      <c r="I1505" s="5">
        <v>0.05</v>
      </c>
      <c r="J15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5" s="6">
        <f>Table13[[#This Row],[Total Price(Before Discount)]]*Table13[[#This Row],[Discount]]</f>
        <v>4.79</v>
      </c>
      <c r="L1505" s="6">
        <f>Table13[[#This Row],[Total Price(Before Discount)]]-Table13[[#This Row],[Discount Amount]]</f>
        <v>91.009999999999991</v>
      </c>
      <c r="M1505" s="6" t="str">
        <f>IF(Table13[[#This Row],[Total Price(After Discount)]]&gt;=5000, "High Order", "Low order")</f>
        <v>Low order</v>
      </c>
      <c r="N1505" s="2">
        <v>42149</v>
      </c>
      <c r="O1505" s="2" t="str">
        <f>TEXT(Table13[[#This Row],[Order Date]],"dddd")</f>
        <v>Monday</v>
      </c>
      <c r="P1505" s="2" t="str">
        <f>TEXT(Table13[[#This Row],[Order Date]],"mmmm")</f>
        <v>May</v>
      </c>
      <c r="Q1505" s="2" t="str">
        <f>TEXT(Table13[[#This Row],[Order Date]],"yyyy")</f>
        <v>2015</v>
      </c>
      <c r="R1505" s="2" t="str">
        <f>TEXT(Table13[[#This Row],[Order Date]], "mmmm yyyy")</f>
        <v>May 2015</v>
      </c>
      <c r="S1505" s="2">
        <v>42151</v>
      </c>
      <c r="T1505" s="1" t="s">
        <v>50</v>
      </c>
      <c r="U1505" s="1">
        <f>Table13[[#This Row],[Ship Date]]-Table13[[#This Row],[Order Date]]</f>
        <v>2</v>
      </c>
      <c r="V1505" s="1" t="str">
        <f>IF(Table13[[#This Row],[Days to Ship]]&lt;=1, "Fast", IF(Table13[[#This Row],[Days to Ship]]&lt;=3, "Meduim", "High"))</f>
        <v>Meduim</v>
      </c>
      <c r="W1505" s="1">
        <v>93309</v>
      </c>
      <c r="X1505" s="1" t="s">
        <v>32</v>
      </c>
      <c r="Y1505" s="1" t="s">
        <v>909</v>
      </c>
      <c r="Z1505" s="1" t="s">
        <v>37</v>
      </c>
      <c r="AA1505" s="1" t="s">
        <v>2244</v>
      </c>
      <c r="AB1505" s="1" t="s">
        <v>58</v>
      </c>
      <c r="AC1505" s="1" t="s">
        <v>83</v>
      </c>
      <c r="AD1505" s="1" t="s">
        <v>104</v>
      </c>
      <c r="AE1505" s="1" t="s">
        <v>53</v>
      </c>
      <c r="AF1505" s="1"/>
      <c r="AK1505" s="1"/>
    </row>
    <row r="1506" spans="1:37" x14ac:dyDescent="0.35">
      <c r="A1506" s="1">
        <v>2653</v>
      </c>
      <c r="B1506" s="1" t="str">
        <f>VLOOKUP(Table13[[#This Row],[Customer ID]],'Customer Lookup'!A:B,2,)</f>
        <v>Leo Kane</v>
      </c>
      <c r="C1506" s="1">
        <v>89360</v>
      </c>
      <c r="D1506" s="1" t="str">
        <f>_xlfn.XLOOKUP(Table13[[#This Row],[Product Sub-Category]],'Product Lookup'!A:A,'Product Lookup'!B:B)</f>
        <v>Computer Peripherals</v>
      </c>
      <c r="E1506" s="1">
        <v>7</v>
      </c>
      <c r="F1506" s="4">
        <v>4.9800000000000004</v>
      </c>
      <c r="G1506" s="4">
        <f>Table13[[#This Row],[Unit Price]]*Table13[[#This Row],[Quantity ordered]]</f>
        <v>34.86</v>
      </c>
      <c r="H1506" s="1">
        <v>0.05</v>
      </c>
      <c r="I1506" s="5">
        <v>0.05</v>
      </c>
      <c r="J15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6" s="6">
        <f>Table13[[#This Row],[Total Price(Before Discount)]]*Table13[[#This Row],[Discount]]</f>
        <v>1.7430000000000001</v>
      </c>
      <c r="L1506" s="6">
        <f>Table13[[#This Row],[Total Price(Before Discount)]]-Table13[[#This Row],[Discount Amount]]</f>
        <v>33.116999999999997</v>
      </c>
      <c r="M1506" s="6" t="str">
        <f>IF(Table13[[#This Row],[Total Price(After Discount)]]&gt;=5000, "High Order", "Low order")</f>
        <v>Low order</v>
      </c>
      <c r="N1506" s="2">
        <v>42057</v>
      </c>
      <c r="O1506" s="2" t="str">
        <f>TEXT(Table13[[#This Row],[Order Date]],"dddd")</f>
        <v>Sunday</v>
      </c>
      <c r="P1506" s="2" t="str">
        <f>TEXT(Table13[[#This Row],[Order Date]],"mmmm")</f>
        <v>February</v>
      </c>
      <c r="Q1506" s="2" t="str">
        <f>TEXT(Table13[[#This Row],[Order Date]],"yyyy")</f>
        <v>2015</v>
      </c>
      <c r="R1506" s="2" t="str">
        <f>TEXT(Table13[[#This Row],[Order Date]], "mmmm yyyy")</f>
        <v>February 2015</v>
      </c>
      <c r="S1506" s="2">
        <v>42058</v>
      </c>
      <c r="T1506" s="1" t="s">
        <v>31</v>
      </c>
      <c r="U1506" s="1">
        <f>Table13[[#This Row],[Ship Date]]-Table13[[#This Row],[Order Date]]</f>
        <v>1</v>
      </c>
      <c r="V1506" s="1" t="str">
        <f>IF(Table13[[#This Row],[Days to Ship]]&lt;=1, "Fast", IF(Table13[[#This Row],[Days to Ship]]&lt;=3, "Meduim", "High"))</f>
        <v>Fast</v>
      </c>
      <c r="W1506" s="1">
        <v>67037</v>
      </c>
      <c r="X1506" s="1" t="s">
        <v>32</v>
      </c>
      <c r="Y1506" s="1" t="s">
        <v>911</v>
      </c>
      <c r="Z1506" s="1" t="s">
        <v>145</v>
      </c>
      <c r="AA1506" s="1" t="s">
        <v>2244</v>
      </c>
      <c r="AB1506" s="1" t="s">
        <v>73</v>
      </c>
      <c r="AC1506" s="1" t="s">
        <v>144</v>
      </c>
      <c r="AD1506" s="1" t="s">
        <v>104</v>
      </c>
      <c r="AE1506" s="1" t="s">
        <v>44</v>
      </c>
      <c r="AF1506" s="1"/>
      <c r="AK1506" s="1"/>
    </row>
    <row r="1507" spans="1:37" x14ac:dyDescent="0.35">
      <c r="A1507" s="1">
        <v>2653</v>
      </c>
      <c r="B1507" s="1" t="str">
        <f>VLOOKUP(Table13[[#This Row],[Customer ID]],'Customer Lookup'!A:B,2,)</f>
        <v>Leo Kane</v>
      </c>
      <c r="C1507" s="1">
        <v>89360</v>
      </c>
      <c r="D1507" s="1" t="str">
        <f>_xlfn.XLOOKUP(Table13[[#This Row],[Product Sub-Category]],'Product Lookup'!A:A,'Product Lookup'!B:B)</f>
        <v>Furnishings</v>
      </c>
      <c r="E1507" s="1">
        <v>11</v>
      </c>
      <c r="F1507" s="4">
        <v>34.229999999999997</v>
      </c>
      <c r="G1507" s="4">
        <f>Table13[[#This Row],[Unit Price]]*Table13[[#This Row],[Quantity ordered]]</f>
        <v>376.53</v>
      </c>
      <c r="H1507" s="1">
        <v>0.05</v>
      </c>
      <c r="I1507" s="5">
        <v>0.05</v>
      </c>
      <c r="J15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7" s="6">
        <f>Table13[[#This Row],[Total Price(Before Discount)]]*Table13[[#This Row],[Discount]]</f>
        <v>18.826499999999999</v>
      </c>
      <c r="L1507" s="6">
        <f>Table13[[#This Row],[Total Price(Before Discount)]]-Table13[[#This Row],[Discount Amount]]</f>
        <v>357.70349999999996</v>
      </c>
      <c r="M1507" s="6" t="str">
        <f>IF(Table13[[#This Row],[Total Price(After Discount)]]&gt;=5000, "High Order", "Low order")</f>
        <v>Low order</v>
      </c>
      <c r="N1507" s="2">
        <v>42057</v>
      </c>
      <c r="O1507" s="2" t="str">
        <f>TEXT(Table13[[#This Row],[Order Date]],"dddd")</f>
        <v>Sunday</v>
      </c>
      <c r="P1507" s="2" t="str">
        <f>TEXT(Table13[[#This Row],[Order Date]],"mmmm")</f>
        <v>February</v>
      </c>
      <c r="Q1507" s="2" t="str">
        <f>TEXT(Table13[[#This Row],[Order Date]],"yyyy")</f>
        <v>2015</v>
      </c>
      <c r="R1507" s="2" t="str">
        <f>TEXT(Table13[[#This Row],[Order Date]], "mmmm yyyy")</f>
        <v>February 2015</v>
      </c>
      <c r="S1507" s="2">
        <v>42059</v>
      </c>
      <c r="T1507" s="1" t="s">
        <v>31</v>
      </c>
      <c r="U1507" s="1">
        <f>Table13[[#This Row],[Ship Date]]-Table13[[#This Row],[Order Date]]</f>
        <v>2</v>
      </c>
      <c r="V1507" s="1" t="str">
        <f>IF(Table13[[#This Row],[Days to Ship]]&lt;=1, "Fast", IF(Table13[[#This Row],[Days to Ship]]&lt;=3, "Meduim", "High"))</f>
        <v>Meduim</v>
      </c>
      <c r="W1507" s="1">
        <v>67037</v>
      </c>
      <c r="X1507" s="1" t="s">
        <v>32</v>
      </c>
      <c r="Y1507" s="1" t="s">
        <v>911</v>
      </c>
      <c r="Z1507" s="1" t="s">
        <v>145</v>
      </c>
      <c r="AA1507" s="1" t="s">
        <v>2245</v>
      </c>
      <c r="AB1507" s="1" t="s">
        <v>34</v>
      </c>
      <c r="AC1507" s="1" t="s">
        <v>52</v>
      </c>
      <c r="AD1507" s="1" t="s">
        <v>104</v>
      </c>
      <c r="AE1507" s="1" t="s">
        <v>53</v>
      </c>
      <c r="AF1507" s="1"/>
      <c r="AK1507" s="1"/>
    </row>
    <row r="1508" spans="1:37" x14ac:dyDescent="0.35">
      <c r="A1508" s="1">
        <v>2655</v>
      </c>
      <c r="B1508" s="1" t="str">
        <f>VLOOKUP(Table13[[#This Row],[Customer ID]],'Customer Lookup'!A:B,2,)</f>
        <v>Benjamin Lam</v>
      </c>
      <c r="C1508" s="1">
        <v>86063</v>
      </c>
      <c r="D1508" s="1" t="str">
        <f>_xlfn.XLOOKUP(Table13[[#This Row],[Product Sub-Category]],'Product Lookup'!A:A,'Product Lookup'!B:B)</f>
        <v>Chairs</v>
      </c>
      <c r="E1508" s="1">
        <v>6</v>
      </c>
      <c r="F1508" s="4">
        <v>89.99</v>
      </c>
      <c r="G1508" s="4">
        <f>Table13[[#This Row],[Unit Price]]*Table13[[#This Row],[Quantity ordered]]</f>
        <v>539.93999999999994</v>
      </c>
      <c r="H1508" s="1">
        <v>0.05</v>
      </c>
      <c r="I1508" s="5">
        <v>0.05</v>
      </c>
      <c r="J15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8" s="6">
        <f>Table13[[#This Row],[Total Price(Before Discount)]]*Table13[[#This Row],[Discount]]</f>
        <v>26.997</v>
      </c>
      <c r="L1508" s="6">
        <f>Table13[[#This Row],[Total Price(Before Discount)]]-Table13[[#This Row],[Discount Amount]]</f>
        <v>512.94299999999998</v>
      </c>
      <c r="M1508" s="6" t="str">
        <f>IF(Table13[[#This Row],[Total Price(After Discount)]]&gt;=5000, "High Order", "Low order")</f>
        <v>Low order</v>
      </c>
      <c r="N1508" s="2">
        <v>42112</v>
      </c>
      <c r="O1508" s="2" t="str">
        <f>TEXT(Table13[[#This Row],[Order Date]],"dddd")</f>
        <v>Saturday</v>
      </c>
      <c r="P1508" s="2" t="str">
        <f>TEXT(Table13[[#This Row],[Order Date]],"mmmm")</f>
        <v>April</v>
      </c>
      <c r="Q1508" s="2" t="str">
        <f>TEXT(Table13[[#This Row],[Order Date]],"yyyy")</f>
        <v>2015</v>
      </c>
      <c r="R1508" s="2" t="str">
        <f>TEXT(Table13[[#This Row],[Order Date]], "mmmm yyyy")</f>
        <v>April 2015</v>
      </c>
      <c r="S1508" s="2">
        <v>42112</v>
      </c>
      <c r="T1508" s="1" t="s">
        <v>50</v>
      </c>
      <c r="U1508" s="1">
        <f>Table13[[#This Row],[Ship Date]]-Table13[[#This Row],[Order Date]]</f>
        <v>0</v>
      </c>
      <c r="V1508" s="1" t="str">
        <f>IF(Table13[[#This Row],[Days to Ship]]&lt;=1, "Fast", IF(Table13[[#This Row],[Days to Ship]]&lt;=3, "Meduim", "High"))</f>
        <v>Fast</v>
      </c>
      <c r="W1508" s="1">
        <v>30318</v>
      </c>
      <c r="X1508" s="1" t="s">
        <v>22</v>
      </c>
      <c r="Y1508" s="1" t="s">
        <v>337</v>
      </c>
      <c r="Z1508" s="1" t="s">
        <v>254</v>
      </c>
      <c r="AA1508" s="1" t="s">
        <v>2245</v>
      </c>
      <c r="AB1508" s="1" t="s">
        <v>34</v>
      </c>
      <c r="AC1508" s="1" t="s">
        <v>35</v>
      </c>
      <c r="AD1508" s="1" t="s">
        <v>104</v>
      </c>
      <c r="AE1508" s="1" t="s">
        <v>36</v>
      </c>
      <c r="AF1508" s="1"/>
      <c r="AK1508" s="1"/>
    </row>
    <row r="1509" spans="1:37" x14ac:dyDescent="0.35">
      <c r="A1509" s="1">
        <v>2655</v>
      </c>
      <c r="B1509" s="1" t="str">
        <f>VLOOKUP(Table13[[#This Row],[Customer ID]],'Customer Lookup'!A:B,2,)</f>
        <v>Benjamin Lam</v>
      </c>
      <c r="C1509" s="1">
        <v>86064</v>
      </c>
      <c r="D1509" s="1" t="str">
        <f>_xlfn.XLOOKUP(Table13[[#This Row],[Product Sub-Category]],'Product Lookup'!A:A,'Product Lookup'!B:B)</f>
        <v>Pens</v>
      </c>
      <c r="E1509" s="1">
        <v>10</v>
      </c>
      <c r="F1509" s="4">
        <v>2.94</v>
      </c>
      <c r="G1509" s="4">
        <f>Table13[[#This Row],[Unit Price]]*Table13[[#This Row],[Quantity ordered]]</f>
        <v>29.4</v>
      </c>
      <c r="H1509" s="1">
        <v>0.05</v>
      </c>
      <c r="I1509" s="5">
        <v>0.05</v>
      </c>
      <c r="J15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9" s="6">
        <f>Table13[[#This Row],[Total Price(Before Discount)]]*Table13[[#This Row],[Discount]]</f>
        <v>1.47</v>
      </c>
      <c r="L1509" s="6">
        <f>Table13[[#This Row],[Total Price(Before Discount)]]-Table13[[#This Row],[Discount Amount]]</f>
        <v>27.93</v>
      </c>
      <c r="M1509" s="6" t="str">
        <f>IF(Table13[[#This Row],[Total Price(After Discount)]]&gt;=5000, "High Order", "Low order")</f>
        <v>Low order</v>
      </c>
      <c r="N1509" s="2">
        <v>42102</v>
      </c>
      <c r="O1509" s="2" t="str">
        <f>TEXT(Table13[[#This Row],[Order Date]],"dddd")</f>
        <v>Wednesday</v>
      </c>
      <c r="P1509" s="2" t="str">
        <f>TEXT(Table13[[#This Row],[Order Date]],"mmmm")</f>
        <v>April</v>
      </c>
      <c r="Q1509" s="2" t="str">
        <f>TEXT(Table13[[#This Row],[Order Date]],"yyyy")</f>
        <v>2015</v>
      </c>
      <c r="R1509" s="2" t="str">
        <f>TEXT(Table13[[#This Row],[Order Date]], "mmmm yyyy")</f>
        <v>April 2015</v>
      </c>
      <c r="S1509" s="2">
        <v>42103</v>
      </c>
      <c r="T1509" s="1" t="s">
        <v>41</v>
      </c>
      <c r="U1509" s="1">
        <f>Table13[[#This Row],[Ship Date]]-Table13[[#This Row],[Order Date]]</f>
        <v>1</v>
      </c>
      <c r="V1509" s="1" t="str">
        <f>IF(Table13[[#This Row],[Days to Ship]]&lt;=1, "Fast", IF(Table13[[#This Row],[Days to Ship]]&lt;=3, "Meduim", "High"))</f>
        <v>Fast</v>
      </c>
      <c r="W1509" s="1">
        <v>30318</v>
      </c>
      <c r="X1509" s="1" t="s">
        <v>32</v>
      </c>
      <c r="Y1509" s="1" t="s">
        <v>337</v>
      </c>
      <c r="Z1509" s="1" t="s">
        <v>254</v>
      </c>
      <c r="AA1509" s="1" t="s">
        <v>2243</v>
      </c>
      <c r="AB1509" s="1" t="s">
        <v>58</v>
      </c>
      <c r="AC1509" s="1" t="s">
        <v>25</v>
      </c>
      <c r="AD1509" s="1" t="s">
        <v>81</v>
      </c>
      <c r="AE1509" s="1" t="s">
        <v>26</v>
      </c>
      <c r="AF1509" s="1"/>
      <c r="AK1509" s="1"/>
    </row>
    <row r="1510" spans="1:37" x14ac:dyDescent="0.35">
      <c r="A1510" s="1">
        <v>2660</v>
      </c>
      <c r="B1510" s="1" t="str">
        <f>VLOOKUP(Table13[[#This Row],[Customer ID]],'Customer Lookup'!A:B,2,)</f>
        <v>Jeffrey Page</v>
      </c>
      <c r="C1510" s="1">
        <v>86486</v>
      </c>
      <c r="D1510" s="1" t="str">
        <f>_xlfn.XLOOKUP(Table13[[#This Row],[Product Sub-Category]],'Product Lookup'!A:A,'Product Lookup'!B:B)</f>
        <v>Storage</v>
      </c>
      <c r="E1510" s="1">
        <v>4</v>
      </c>
      <c r="F1510" s="4">
        <v>138.13999999999999</v>
      </c>
      <c r="G1510" s="4">
        <f>Table13[[#This Row],[Unit Price]]*Table13[[#This Row],[Quantity ordered]]</f>
        <v>552.55999999999995</v>
      </c>
      <c r="H1510" s="1">
        <v>0.1</v>
      </c>
      <c r="I1510" s="5">
        <v>0.1</v>
      </c>
      <c r="J15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10" s="6">
        <f>Table13[[#This Row],[Total Price(Before Discount)]]*Table13[[#This Row],[Discount]]</f>
        <v>55.256</v>
      </c>
      <c r="L1510" s="6">
        <f>Table13[[#This Row],[Total Price(Before Discount)]]-Table13[[#This Row],[Discount Amount]]</f>
        <v>497.30399999999997</v>
      </c>
      <c r="M1510" s="6" t="str">
        <f>IF(Table13[[#This Row],[Total Price(After Discount)]]&gt;=5000, "High Order", "Low order")</f>
        <v>Low order</v>
      </c>
      <c r="N1510" s="2">
        <v>42059</v>
      </c>
      <c r="O1510" s="2" t="str">
        <f>TEXT(Table13[[#This Row],[Order Date]],"dddd")</f>
        <v>Tuesday</v>
      </c>
      <c r="P1510" s="2" t="str">
        <f>TEXT(Table13[[#This Row],[Order Date]],"mmmm")</f>
        <v>February</v>
      </c>
      <c r="Q1510" s="2" t="str">
        <f>TEXT(Table13[[#This Row],[Order Date]],"yyyy")</f>
        <v>2015</v>
      </c>
      <c r="R1510" s="2" t="str">
        <f>TEXT(Table13[[#This Row],[Order Date]], "mmmm yyyy")</f>
        <v>February 2015</v>
      </c>
      <c r="S1510" s="2">
        <v>42061</v>
      </c>
      <c r="T1510" s="1" t="s">
        <v>41</v>
      </c>
      <c r="U1510" s="1">
        <f>Table13[[#This Row],[Ship Date]]-Table13[[#This Row],[Order Date]]</f>
        <v>2</v>
      </c>
      <c r="V1510" s="1" t="str">
        <f>IF(Table13[[#This Row],[Days to Ship]]&lt;=1, "Fast", IF(Table13[[#This Row],[Days to Ship]]&lt;=3, "Meduim", "High"))</f>
        <v>Meduim</v>
      </c>
      <c r="W1510" s="1">
        <v>4038</v>
      </c>
      <c r="X1510" s="1" t="s">
        <v>32</v>
      </c>
      <c r="Y1510" s="1" t="s">
        <v>490</v>
      </c>
      <c r="Z1510" s="1" t="s">
        <v>147</v>
      </c>
      <c r="AA1510" s="1" t="s">
        <v>2243</v>
      </c>
      <c r="AB1510" s="1" t="s">
        <v>58</v>
      </c>
      <c r="AC1510" s="1" t="s">
        <v>119</v>
      </c>
      <c r="AD1510" s="1" t="s">
        <v>51</v>
      </c>
      <c r="AE1510" s="1" t="s">
        <v>178</v>
      </c>
      <c r="AF1510" s="1"/>
      <c r="AK1510" s="1"/>
    </row>
    <row r="1511" spans="1:37" x14ac:dyDescent="0.35">
      <c r="A1511" s="1">
        <v>2667</v>
      </c>
      <c r="B1511" s="1" t="str">
        <f>VLOOKUP(Table13[[#This Row],[Customer ID]],'Customer Lookup'!A:B,2,)</f>
        <v>Pat Baker</v>
      </c>
      <c r="C1511" s="1">
        <v>87831</v>
      </c>
      <c r="D1511" s="1" t="str">
        <f>_xlfn.XLOOKUP(Table13[[#This Row],[Product Sub-Category]],'Product Lookup'!A:A,'Product Lookup'!B:B)</f>
        <v>Appliances</v>
      </c>
      <c r="E1511" s="1">
        <v>4</v>
      </c>
      <c r="F1511" s="4">
        <v>90.24</v>
      </c>
      <c r="G1511" s="4">
        <f>Table13[[#This Row],[Unit Price]]*Table13[[#This Row],[Quantity ordered]]</f>
        <v>360.96</v>
      </c>
      <c r="H1511" s="1">
        <v>0.05</v>
      </c>
      <c r="I1511" s="5">
        <v>0.05</v>
      </c>
      <c r="J15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1" s="6">
        <f>Table13[[#This Row],[Total Price(Before Discount)]]*Table13[[#This Row],[Discount]]</f>
        <v>18.047999999999998</v>
      </c>
      <c r="L1511" s="6">
        <f>Table13[[#This Row],[Total Price(Before Discount)]]-Table13[[#This Row],[Discount Amount]]</f>
        <v>342.91199999999998</v>
      </c>
      <c r="M1511" s="6" t="str">
        <f>IF(Table13[[#This Row],[Total Price(After Discount)]]&gt;=5000, "High Order", "Low order")</f>
        <v>Low order</v>
      </c>
      <c r="N1511" s="2">
        <v>42096</v>
      </c>
      <c r="O1511" s="2" t="str">
        <f>TEXT(Table13[[#This Row],[Order Date]],"dddd")</f>
        <v>Thursday</v>
      </c>
      <c r="P1511" s="2" t="str">
        <f>TEXT(Table13[[#This Row],[Order Date]],"mmmm")</f>
        <v>April</v>
      </c>
      <c r="Q1511" s="2" t="str">
        <f>TEXT(Table13[[#This Row],[Order Date]],"yyyy")</f>
        <v>2015</v>
      </c>
      <c r="R1511" s="2" t="str">
        <f>TEXT(Table13[[#This Row],[Order Date]], "mmmm yyyy")</f>
        <v>April 2015</v>
      </c>
      <c r="S1511" s="2">
        <v>42098</v>
      </c>
      <c r="T1511" s="1" t="s">
        <v>21</v>
      </c>
      <c r="U1511" s="1">
        <f>Table13[[#This Row],[Ship Date]]-Table13[[#This Row],[Order Date]]</f>
        <v>2</v>
      </c>
      <c r="V1511" s="1" t="str">
        <f>IF(Table13[[#This Row],[Days to Ship]]&lt;=1, "Fast", IF(Table13[[#This Row],[Days to Ship]]&lt;=3, "Meduim", "High"))</f>
        <v>Meduim</v>
      </c>
      <c r="W1511" s="1">
        <v>44107</v>
      </c>
      <c r="X1511" s="1" t="s">
        <v>32</v>
      </c>
      <c r="Y1511" s="1" t="s">
        <v>88</v>
      </c>
      <c r="Z1511" s="1" t="s">
        <v>124</v>
      </c>
      <c r="AA1511" s="1" t="s">
        <v>2243</v>
      </c>
      <c r="AB1511" s="1" t="s">
        <v>58</v>
      </c>
      <c r="AC1511" s="1" t="s">
        <v>196</v>
      </c>
      <c r="AD1511" s="1" t="s">
        <v>42</v>
      </c>
      <c r="AE1511" s="1" t="s">
        <v>53</v>
      </c>
      <c r="AF1511" s="1"/>
      <c r="AK1511" s="1"/>
    </row>
    <row r="1512" spans="1:37" x14ac:dyDescent="0.35">
      <c r="A1512" s="1">
        <v>2667</v>
      </c>
      <c r="B1512" s="1" t="str">
        <f>VLOOKUP(Table13[[#This Row],[Customer ID]],'Customer Lookup'!A:B,2,)</f>
        <v>Pat Baker</v>
      </c>
      <c r="C1512" s="1">
        <v>87831</v>
      </c>
      <c r="D1512" s="1" t="str">
        <f>_xlfn.XLOOKUP(Table13[[#This Row],[Product Sub-Category]],'Product Lookup'!A:A,'Product Lookup'!B:B)</f>
        <v>Paper</v>
      </c>
      <c r="E1512" s="1">
        <v>3</v>
      </c>
      <c r="F1512" s="4">
        <v>47.9</v>
      </c>
      <c r="G1512" s="4">
        <f>Table13[[#This Row],[Unit Price]]*Table13[[#This Row],[Quantity ordered]]</f>
        <v>143.69999999999999</v>
      </c>
      <c r="H1512" s="1">
        <v>0.05</v>
      </c>
      <c r="I1512" s="5">
        <v>0.05</v>
      </c>
      <c r="J15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2" s="6">
        <f>Table13[[#This Row],[Total Price(Before Discount)]]*Table13[[#This Row],[Discount]]</f>
        <v>7.1849999999999996</v>
      </c>
      <c r="L1512" s="6">
        <f>Table13[[#This Row],[Total Price(Before Discount)]]-Table13[[#This Row],[Discount Amount]]</f>
        <v>136.51499999999999</v>
      </c>
      <c r="M1512" s="6" t="str">
        <f>IF(Table13[[#This Row],[Total Price(After Discount)]]&gt;=5000, "High Order", "Low order")</f>
        <v>Low order</v>
      </c>
      <c r="N1512" s="2">
        <v>42096</v>
      </c>
      <c r="O1512" s="2" t="str">
        <f>TEXT(Table13[[#This Row],[Order Date]],"dddd")</f>
        <v>Thursday</v>
      </c>
      <c r="P1512" s="2" t="str">
        <f>TEXT(Table13[[#This Row],[Order Date]],"mmmm")</f>
        <v>April</v>
      </c>
      <c r="Q1512" s="2" t="str">
        <f>TEXT(Table13[[#This Row],[Order Date]],"yyyy")</f>
        <v>2015</v>
      </c>
      <c r="R1512" s="2" t="str">
        <f>TEXT(Table13[[#This Row],[Order Date]], "mmmm yyyy")</f>
        <v>April 2015</v>
      </c>
      <c r="S1512" s="2">
        <v>42098</v>
      </c>
      <c r="T1512" s="1" t="s">
        <v>21</v>
      </c>
      <c r="U1512" s="1">
        <f>Table13[[#This Row],[Ship Date]]-Table13[[#This Row],[Order Date]]</f>
        <v>2</v>
      </c>
      <c r="V1512" s="1" t="str">
        <f>IF(Table13[[#This Row],[Days to Ship]]&lt;=1, "Fast", IF(Table13[[#This Row],[Days to Ship]]&lt;=3, "Meduim", "High"))</f>
        <v>Meduim</v>
      </c>
      <c r="W1512" s="1">
        <v>44107</v>
      </c>
      <c r="X1512" s="1" t="s">
        <v>22</v>
      </c>
      <c r="Y1512" s="1" t="s">
        <v>88</v>
      </c>
      <c r="Z1512" s="1" t="s">
        <v>124</v>
      </c>
      <c r="AA1512" s="1" t="s">
        <v>2244</v>
      </c>
      <c r="AB1512" s="1" t="s">
        <v>58</v>
      </c>
      <c r="AC1512" s="1" t="s">
        <v>83</v>
      </c>
      <c r="AD1512" s="1" t="s">
        <v>42</v>
      </c>
      <c r="AE1512" s="1" t="s">
        <v>53</v>
      </c>
      <c r="AF1512" s="1"/>
      <c r="AK1512" s="1"/>
    </row>
    <row r="1513" spans="1:37" x14ac:dyDescent="0.35">
      <c r="A1513" s="1">
        <v>2668</v>
      </c>
      <c r="B1513" s="1" t="str">
        <f>VLOOKUP(Table13[[#This Row],[Customer ID]],'Customer Lookup'!A:B,2,)</f>
        <v>Carlos Hanson</v>
      </c>
      <c r="C1513" s="1">
        <v>87830</v>
      </c>
      <c r="D1513" s="1" t="str">
        <f>_xlfn.XLOOKUP(Table13[[#This Row],[Product Sub-Category]],'Product Lookup'!A:A,'Product Lookup'!B:B)</f>
        <v>Furnishings</v>
      </c>
      <c r="E1513" s="1">
        <v>12</v>
      </c>
      <c r="F1513" s="4">
        <v>10.4</v>
      </c>
      <c r="G1513" s="4">
        <f>Table13[[#This Row],[Unit Price]]*Table13[[#This Row],[Quantity ordered]]</f>
        <v>124.80000000000001</v>
      </c>
      <c r="H1513" s="1">
        <v>0.05</v>
      </c>
      <c r="I1513" s="5">
        <v>0.05</v>
      </c>
      <c r="J15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3" s="6">
        <f>Table13[[#This Row],[Total Price(Before Discount)]]*Table13[[#This Row],[Discount]]</f>
        <v>6.2400000000000011</v>
      </c>
      <c r="L1513" s="6">
        <f>Table13[[#This Row],[Total Price(Before Discount)]]-Table13[[#This Row],[Discount Amount]]</f>
        <v>118.56000000000002</v>
      </c>
      <c r="M1513" s="6" t="str">
        <f>IF(Table13[[#This Row],[Total Price(After Discount)]]&gt;=5000, "High Order", "Low order")</f>
        <v>Low order</v>
      </c>
      <c r="N1513" s="2">
        <v>42091</v>
      </c>
      <c r="O1513" s="2" t="str">
        <f>TEXT(Table13[[#This Row],[Order Date]],"dddd")</f>
        <v>Saturday</v>
      </c>
      <c r="P1513" s="2" t="str">
        <f>TEXT(Table13[[#This Row],[Order Date]],"mmmm")</f>
        <v>March</v>
      </c>
      <c r="Q1513" s="2" t="str">
        <f>TEXT(Table13[[#This Row],[Order Date]],"yyyy")</f>
        <v>2015</v>
      </c>
      <c r="R1513" s="2" t="str">
        <f>TEXT(Table13[[#This Row],[Order Date]], "mmmm yyyy")</f>
        <v>March 2015</v>
      </c>
      <c r="S1513" s="2">
        <v>42092</v>
      </c>
      <c r="T1513" s="1" t="s">
        <v>21</v>
      </c>
      <c r="U1513" s="1">
        <f>Table13[[#This Row],[Ship Date]]-Table13[[#This Row],[Order Date]]</f>
        <v>1</v>
      </c>
      <c r="V1513" s="1" t="str">
        <f>IF(Table13[[#This Row],[Days to Ship]]&lt;=1, "Fast", IF(Table13[[#This Row],[Days to Ship]]&lt;=3, "Meduim", "High"))</f>
        <v>Fast</v>
      </c>
      <c r="W1513" s="1">
        <v>57701</v>
      </c>
      <c r="X1513" s="1" t="s">
        <v>32</v>
      </c>
      <c r="Y1513" s="1" t="s">
        <v>912</v>
      </c>
      <c r="Z1513" s="1" t="s">
        <v>825</v>
      </c>
      <c r="AA1513" s="1" t="s">
        <v>2244</v>
      </c>
      <c r="AB1513" s="1" t="s">
        <v>34</v>
      </c>
      <c r="AC1513" s="1" t="s">
        <v>52</v>
      </c>
      <c r="AD1513" s="1" t="s">
        <v>81</v>
      </c>
      <c r="AE1513" s="1" t="s">
        <v>44</v>
      </c>
      <c r="AF1513" s="1"/>
      <c r="AK1513" s="1"/>
    </row>
    <row r="1514" spans="1:37" x14ac:dyDescent="0.35">
      <c r="A1514" s="1">
        <v>2668</v>
      </c>
      <c r="B1514" s="1" t="str">
        <f>VLOOKUP(Table13[[#This Row],[Customer ID]],'Customer Lookup'!A:B,2,)</f>
        <v>Carlos Hanson</v>
      </c>
      <c r="C1514" s="1">
        <v>87830</v>
      </c>
      <c r="D1514" s="1" t="str">
        <f>_xlfn.XLOOKUP(Table13[[#This Row],[Product Sub-Category]],'Product Lookup'!A:A,'Product Lookup'!B:B)</f>
        <v>Paper</v>
      </c>
      <c r="E1514" s="1">
        <v>12</v>
      </c>
      <c r="F1514" s="4">
        <v>4.28</v>
      </c>
      <c r="G1514" s="4">
        <f>Table13[[#This Row],[Unit Price]]*Table13[[#This Row],[Quantity ordered]]</f>
        <v>51.36</v>
      </c>
      <c r="H1514" s="1">
        <v>0.05</v>
      </c>
      <c r="I1514" s="5">
        <v>0.05</v>
      </c>
      <c r="J15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4" s="6">
        <f>Table13[[#This Row],[Total Price(Before Discount)]]*Table13[[#This Row],[Discount]]</f>
        <v>2.5680000000000001</v>
      </c>
      <c r="L1514" s="6">
        <f>Table13[[#This Row],[Total Price(Before Discount)]]-Table13[[#This Row],[Discount Amount]]</f>
        <v>48.792000000000002</v>
      </c>
      <c r="M1514" s="6" t="str">
        <f>IF(Table13[[#This Row],[Total Price(After Discount)]]&gt;=5000, "High Order", "Low order")</f>
        <v>Low order</v>
      </c>
      <c r="N1514" s="2">
        <v>42091</v>
      </c>
      <c r="O1514" s="2" t="str">
        <f>TEXT(Table13[[#This Row],[Order Date]],"dddd")</f>
        <v>Saturday</v>
      </c>
      <c r="P1514" s="2" t="str">
        <f>TEXT(Table13[[#This Row],[Order Date]],"mmmm")</f>
        <v>March</v>
      </c>
      <c r="Q1514" s="2" t="str">
        <f>TEXT(Table13[[#This Row],[Order Date]],"yyyy")</f>
        <v>2015</v>
      </c>
      <c r="R1514" s="2" t="str">
        <f>TEXT(Table13[[#This Row],[Order Date]], "mmmm yyyy")</f>
        <v>March 2015</v>
      </c>
      <c r="S1514" s="2">
        <v>42093</v>
      </c>
      <c r="T1514" s="1" t="s">
        <v>21</v>
      </c>
      <c r="U1514" s="1">
        <f>Table13[[#This Row],[Ship Date]]-Table13[[#This Row],[Order Date]]</f>
        <v>2</v>
      </c>
      <c r="V1514" s="1" t="str">
        <f>IF(Table13[[#This Row],[Days to Ship]]&lt;=1, "Fast", IF(Table13[[#This Row],[Days to Ship]]&lt;=3, "Meduim", "High"))</f>
        <v>Meduim</v>
      </c>
      <c r="W1514" s="1">
        <v>57701</v>
      </c>
      <c r="X1514" s="1" t="s">
        <v>32</v>
      </c>
      <c r="Y1514" s="1" t="s">
        <v>912</v>
      </c>
      <c r="Z1514" s="1" t="s">
        <v>825</v>
      </c>
      <c r="AA1514" s="1" t="s">
        <v>2244</v>
      </c>
      <c r="AB1514" s="1" t="s">
        <v>58</v>
      </c>
      <c r="AC1514" s="1" t="s">
        <v>83</v>
      </c>
      <c r="AD1514" s="1" t="s">
        <v>81</v>
      </c>
      <c r="AE1514" s="1" t="s">
        <v>53</v>
      </c>
      <c r="AF1514" s="1"/>
      <c r="AK1514" s="1"/>
    </row>
    <row r="1515" spans="1:37" x14ac:dyDescent="0.35">
      <c r="A1515" s="1">
        <v>2668</v>
      </c>
      <c r="B1515" s="1" t="str">
        <f>VLOOKUP(Table13[[#This Row],[Customer ID]],'Customer Lookup'!A:B,2,)</f>
        <v>Carlos Hanson</v>
      </c>
      <c r="C1515" s="1">
        <v>87832</v>
      </c>
      <c r="D1515" s="1" t="str">
        <f>_xlfn.XLOOKUP(Table13[[#This Row],[Product Sub-Category]],'Product Lookup'!A:A,'Product Lookup'!B:B)</f>
        <v>Rubber Bands</v>
      </c>
      <c r="E1515" s="1">
        <v>6</v>
      </c>
      <c r="F1515" s="4">
        <v>3.93</v>
      </c>
      <c r="G1515" s="4">
        <f>Table13[[#This Row],[Unit Price]]*Table13[[#This Row],[Quantity ordered]]</f>
        <v>23.580000000000002</v>
      </c>
      <c r="H1515" s="1">
        <v>0.05</v>
      </c>
      <c r="I1515" s="5">
        <v>0.05</v>
      </c>
      <c r="J15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5" s="6">
        <f>Table13[[#This Row],[Total Price(Before Discount)]]*Table13[[#This Row],[Discount]]</f>
        <v>1.179</v>
      </c>
      <c r="L1515" s="6">
        <f>Table13[[#This Row],[Total Price(Before Discount)]]-Table13[[#This Row],[Discount Amount]]</f>
        <v>22.401000000000003</v>
      </c>
      <c r="M1515" s="6" t="str">
        <f>IF(Table13[[#This Row],[Total Price(After Discount)]]&gt;=5000, "High Order", "Low order")</f>
        <v>Low order</v>
      </c>
      <c r="N1515" s="2">
        <v>42115</v>
      </c>
      <c r="O1515" s="2" t="str">
        <f>TEXT(Table13[[#This Row],[Order Date]],"dddd")</f>
        <v>Tuesday</v>
      </c>
      <c r="P1515" s="2" t="str">
        <f>TEXT(Table13[[#This Row],[Order Date]],"mmmm")</f>
        <v>April</v>
      </c>
      <c r="Q1515" s="2" t="str">
        <f>TEXT(Table13[[#This Row],[Order Date]],"yyyy")</f>
        <v>2015</v>
      </c>
      <c r="R1515" s="2" t="str">
        <f>TEXT(Table13[[#This Row],[Order Date]], "mmmm yyyy")</f>
        <v>April 2015</v>
      </c>
      <c r="S1515" s="2">
        <v>42117</v>
      </c>
      <c r="T1515" s="1" t="s">
        <v>31</v>
      </c>
      <c r="U1515" s="1">
        <f>Table13[[#This Row],[Ship Date]]-Table13[[#This Row],[Order Date]]</f>
        <v>2</v>
      </c>
      <c r="V1515" s="1" t="str">
        <f>IF(Table13[[#This Row],[Days to Ship]]&lt;=1, "Fast", IF(Table13[[#This Row],[Days to Ship]]&lt;=3, "Meduim", "High"))</f>
        <v>Meduim</v>
      </c>
      <c r="W1515" s="1">
        <v>57701</v>
      </c>
      <c r="X1515" s="1" t="s">
        <v>32</v>
      </c>
      <c r="Y1515" s="1" t="s">
        <v>912</v>
      </c>
      <c r="Z1515" s="1" t="s">
        <v>825</v>
      </c>
      <c r="AA1515" s="1" t="s">
        <v>1097</v>
      </c>
      <c r="AB1515" s="1" t="s">
        <v>58</v>
      </c>
      <c r="AC1515" s="1" t="s">
        <v>60</v>
      </c>
      <c r="AD1515" s="1" t="s">
        <v>42</v>
      </c>
      <c r="AE1515" s="1" t="s">
        <v>26</v>
      </c>
      <c r="AF1515" s="1"/>
      <c r="AK1515" s="1"/>
    </row>
    <row r="1516" spans="1:37" x14ac:dyDescent="0.35">
      <c r="A1516" s="1">
        <v>2670</v>
      </c>
      <c r="B1516" s="1" t="str">
        <f>VLOOKUP(Table13[[#This Row],[Customer ID]],'Customer Lookup'!A:B,2,)</f>
        <v>Yvonne Mann</v>
      </c>
      <c r="C1516" s="1">
        <v>37924</v>
      </c>
      <c r="D1516" s="1" t="str">
        <f>_xlfn.XLOOKUP(Table13[[#This Row],[Product Sub-Category]],'Product Lookup'!A:A,'Product Lookup'!B:B)</f>
        <v>Storage</v>
      </c>
      <c r="E1516" s="1">
        <v>167</v>
      </c>
      <c r="F1516" s="4">
        <v>165.2</v>
      </c>
      <c r="G1516" s="4">
        <f>Table13[[#This Row],[Unit Price]]*Table13[[#This Row],[Quantity ordered]]</f>
        <v>27588.399999999998</v>
      </c>
      <c r="H1516" s="1">
        <v>0.1</v>
      </c>
      <c r="I1516" s="5">
        <v>0.1</v>
      </c>
      <c r="J15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16" s="6">
        <f>Table13[[#This Row],[Total Price(Before Discount)]]*Table13[[#This Row],[Discount]]</f>
        <v>2758.84</v>
      </c>
      <c r="L1516" s="6">
        <f>Table13[[#This Row],[Total Price(Before Discount)]]-Table13[[#This Row],[Discount Amount]]</f>
        <v>24829.559999999998</v>
      </c>
      <c r="M1516" s="6" t="str">
        <f>IF(Table13[[#This Row],[Total Price(After Discount)]]&gt;=5000, "High Order", "Low order")</f>
        <v>High Order</v>
      </c>
      <c r="N1516" s="2">
        <v>42153</v>
      </c>
      <c r="O1516" s="2" t="str">
        <f>TEXT(Table13[[#This Row],[Order Date]],"dddd")</f>
        <v>Friday</v>
      </c>
      <c r="P1516" s="2" t="str">
        <f>TEXT(Table13[[#This Row],[Order Date]],"mmmm")</f>
        <v>May</v>
      </c>
      <c r="Q1516" s="2" t="str">
        <f>TEXT(Table13[[#This Row],[Order Date]],"yyyy")</f>
        <v>2015</v>
      </c>
      <c r="R1516" s="2" t="str">
        <f>TEXT(Table13[[#This Row],[Order Date]], "mmmm yyyy")</f>
        <v>May 2015</v>
      </c>
      <c r="S1516" s="2">
        <v>42153</v>
      </c>
      <c r="T1516" s="1" t="s">
        <v>21</v>
      </c>
      <c r="U1516" s="1">
        <f>Table13[[#This Row],[Ship Date]]-Table13[[#This Row],[Order Date]]</f>
        <v>0</v>
      </c>
      <c r="V1516" s="1" t="str">
        <f>IF(Table13[[#This Row],[Days to Ship]]&lt;=1, "Fast", IF(Table13[[#This Row],[Days to Ship]]&lt;=3, "Meduim", "High"))</f>
        <v>Fast</v>
      </c>
      <c r="W1516" s="1">
        <v>90049</v>
      </c>
      <c r="X1516" s="1" t="s">
        <v>32</v>
      </c>
      <c r="Y1516" s="1" t="s">
        <v>361</v>
      </c>
      <c r="Z1516" s="1" t="s">
        <v>37</v>
      </c>
      <c r="AA1516" s="1" t="s">
        <v>1097</v>
      </c>
      <c r="AB1516" s="1" t="s">
        <v>58</v>
      </c>
      <c r="AC1516" s="1" t="s">
        <v>119</v>
      </c>
      <c r="AD1516" s="1" t="s">
        <v>42</v>
      </c>
      <c r="AE1516" s="1" t="s">
        <v>53</v>
      </c>
      <c r="AF1516" s="1"/>
      <c r="AK1516" s="1"/>
    </row>
    <row r="1517" spans="1:37" x14ac:dyDescent="0.35">
      <c r="A1517" s="1">
        <v>2670</v>
      </c>
      <c r="B1517" s="1" t="str">
        <f>VLOOKUP(Table13[[#This Row],[Customer ID]],'Customer Lookup'!A:B,2,)</f>
        <v>Yvonne Mann</v>
      </c>
      <c r="C1517" s="1">
        <v>37924</v>
      </c>
      <c r="D1517" s="1" t="str">
        <f>_xlfn.XLOOKUP(Table13[[#This Row],[Product Sub-Category]],'Product Lookup'!A:A,'Product Lookup'!B:B)</f>
        <v>Pens</v>
      </c>
      <c r="E1517" s="1">
        <v>71</v>
      </c>
      <c r="F1517" s="4">
        <v>17.989999999999998</v>
      </c>
      <c r="G1517" s="4">
        <f>Table13[[#This Row],[Unit Price]]*Table13[[#This Row],[Quantity ordered]]</f>
        <v>1277.29</v>
      </c>
      <c r="H1517" s="1">
        <v>0.05</v>
      </c>
      <c r="I1517" s="5">
        <v>0.05</v>
      </c>
      <c r="J15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7" s="6">
        <f>Table13[[#This Row],[Total Price(Before Discount)]]*Table13[[#This Row],[Discount]]</f>
        <v>63.8645</v>
      </c>
      <c r="L1517" s="6">
        <f>Table13[[#This Row],[Total Price(Before Discount)]]-Table13[[#This Row],[Discount Amount]]</f>
        <v>1213.4255000000001</v>
      </c>
      <c r="M1517" s="6" t="str">
        <f>IF(Table13[[#This Row],[Total Price(After Discount)]]&gt;=5000, "High Order", "Low order")</f>
        <v>Low order</v>
      </c>
      <c r="N1517" s="2">
        <v>42153</v>
      </c>
      <c r="O1517" s="2" t="str">
        <f>TEXT(Table13[[#This Row],[Order Date]],"dddd")</f>
        <v>Friday</v>
      </c>
      <c r="P1517" s="2" t="str">
        <f>TEXT(Table13[[#This Row],[Order Date]],"mmmm")</f>
        <v>May</v>
      </c>
      <c r="Q1517" s="2" t="str">
        <f>TEXT(Table13[[#This Row],[Order Date]],"yyyy")</f>
        <v>2015</v>
      </c>
      <c r="R1517" s="2" t="str">
        <f>TEXT(Table13[[#This Row],[Order Date]], "mmmm yyyy")</f>
        <v>May 2015</v>
      </c>
      <c r="S1517" s="2">
        <v>42153</v>
      </c>
      <c r="T1517" s="1" t="s">
        <v>21</v>
      </c>
      <c r="U1517" s="1">
        <f>Table13[[#This Row],[Ship Date]]-Table13[[#This Row],[Order Date]]</f>
        <v>0</v>
      </c>
      <c r="V1517" s="1" t="str">
        <f>IF(Table13[[#This Row],[Days to Ship]]&lt;=1, "Fast", IF(Table13[[#This Row],[Days to Ship]]&lt;=3, "Meduim", "High"))</f>
        <v>Fast</v>
      </c>
      <c r="W1517" s="1">
        <v>90049</v>
      </c>
      <c r="X1517" s="1" t="s">
        <v>32</v>
      </c>
      <c r="Y1517" s="1" t="s">
        <v>361</v>
      </c>
      <c r="Z1517" s="1" t="s">
        <v>37</v>
      </c>
      <c r="AA1517" s="1" t="s">
        <v>2245</v>
      </c>
      <c r="AB1517" s="1" t="s">
        <v>58</v>
      </c>
      <c r="AC1517" s="1" t="s">
        <v>25</v>
      </c>
      <c r="AD1517" s="1" t="s">
        <v>42</v>
      </c>
      <c r="AE1517" s="1" t="s">
        <v>53</v>
      </c>
      <c r="AF1517" s="1"/>
      <c r="AK1517" s="1"/>
    </row>
    <row r="1518" spans="1:37" x14ac:dyDescent="0.35">
      <c r="A1518" s="1">
        <v>2671</v>
      </c>
      <c r="B1518" s="1" t="str">
        <f>VLOOKUP(Table13[[#This Row],[Customer ID]],'Customer Lookup'!A:B,2,)</f>
        <v>Lloyd Fuller</v>
      </c>
      <c r="C1518" s="1">
        <v>90551</v>
      </c>
      <c r="D1518" s="1" t="str">
        <f>_xlfn.XLOOKUP(Table13[[#This Row],[Product Sub-Category]],'Product Lookup'!A:A,'Product Lookup'!B:B)</f>
        <v>Storage</v>
      </c>
      <c r="E1518" s="1">
        <v>42</v>
      </c>
      <c r="F1518" s="4">
        <v>165.2</v>
      </c>
      <c r="G1518" s="4">
        <f>Table13[[#This Row],[Unit Price]]*Table13[[#This Row],[Quantity ordered]]</f>
        <v>6938.4</v>
      </c>
      <c r="H1518" s="1">
        <v>0.1</v>
      </c>
      <c r="I1518" s="5">
        <v>0.1</v>
      </c>
      <c r="J15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18" s="6">
        <f>Table13[[#This Row],[Total Price(Before Discount)]]*Table13[[#This Row],[Discount]]</f>
        <v>693.84</v>
      </c>
      <c r="L1518" s="6">
        <f>Table13[[#This Row],[Total Price(Before Discount)]]-Table13[[#This Row],[Discount Amount]]</f>
        <v>6244.5599999999995</v>
      </c>
      <c r="M1518" s="6" t="str">
        <f>IF(Table13[[#This Row],[Total Price(After Discount)]]&gt;=5000, "High Order", "Low order")</f>
        <v>High Order</v>
      </c>
      <c r="N1518" s="2">
        <v>42153</v>
      </c>
      <c r="O1518" s="2" t="str">
        <f>TEXT(Table13[[#This Row],[Order Date]],"dddd")</f>
        <v>Friday</v>
      </c>
      <c r="P1518" s="2" t="str">
        <f>TEXT(Table13[[#This Row],[Order Date]],"mmmm")</f>
        <v>May</v>
      </c>
      <c r="Q1518" s="2" t="str">
        <f>TEXT(Table13[[#This Row],[Order Date]],"yyyy")</f>
        <v>2015</v>
      </c>
      <c r="R1518" s="2" t="str">
        <f>TEXT(Table13[[#This Row],[Order Date]], "mmmm yyyy")</f>
        <v>May 2015</v>
      </c>
      <c r="S1518" s="2">
        <v>42153</v>
      </c>
      <c r="T1518" s="1" t="s">
        <v>21</v>
      </c>
      <c r="U1518" s="1">
        <f>Table13[[#This Row],[Ship Date]]-Table13[[#This Row],[Order Date]]</f>
        <v>0</v>
      </c>
      <c r="V1518" s="1" t="str">
        <f>IF(Table13[[#This Row],[Days to Ship]]&lt;=1, "Fast", IF(Table13[[#This Row],[Days to Ship]]&lt;=3, "Meduim", "High"))</f>
        <v>Fast</v>
      </c>
      <c r="W1518" s="1">
        <v>37027</v>
      </c>
      <c r="X1518" s="1" t="s">
        <v>32</v>
      </c>
      <c r="Y1518" s="1" t="s">
        <v>906</v>
      </c>
      <c r="Z1518" s="1" t="s">
        <v>184</v>
      </c>
      <c r="AA1518" s="1" t="s">
        <v>2245</v>
      </c>
      <c r="AB1518" s="1" t="s">
        <v>58</v>
      </c>
      <c r="AC1518" s="1" t="s">
        <v>119</v>
      </c>
      <c r="AD1518" s="1" t="s">
        <v>42</v>
      </c>
      <c r="AE1518" s="1" t="s">
        <v>53</v>
      </c>
      <c r="AF1518" s="1"/>
      <c r="AK1518" s="1"/>
    </row>
    <row r="1519" spans="1:37" x14ac:dyDescent="0.35">
      <c r="A1519" s="1">
        <v>2677</v>
      </c>
      <c r="B1519" s="1" t="str">
        <f>VLOOKUP(Table13[[#This Row],[Customer ID]],'Customer Lookup'!A:B,2,)</f>
        <v>Geoffrey Rivera</v>
      </c>
      <c r="C1519" s="1">
        <v>86633</v>
      </c>
      <c r="D1519" s="1" t="str">
        <f>_xlfn.XLOOKUP(Table13[[#This Row],[Product Sub-Category]],'Product Lookup'!A:A,'Product Lookup'!B:B)</f>
        <v>Furnishings</v>
      </c>
      <c r="E1519" s="1">
        <v>10</v>
      </c>
      <c r="F1519" s="4">
        <v>41.32</v>
      </c>
      <c r="G1519" s="4">
        <f>Table13[[#This Row],[Unit Price]]*Table13[[#This Row],[Quantity ordered]]</f>
        <v>413.2</v>
      </c>
      <c r="H1519" s="1">
        <v>0.05</v>
      </c>
      <c r="I1519" s="5">
        <v>0.05</v>
      </c>
      <c r="J15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9" s="6">
        <f>Table13[[#This Row],[Total Price(Before Discount)]]*Table13[[#This Row],[Discount]]</f>
        <v>20.66</v>
      </c>
      <c r="L1519" s="6">
        <f>Table13[[#This Row],[Total Price(Before Discount)]]-Table13[[#This Row],[Discount Amount]]</f>
        <v>392.53999999999996</v>
      </c>
      <c r="M1519" s="6" t="str">
        <f>IF(Table13[[#This Row],[Total Price(After Discount)]]&gt;=5000, "High Order", "Low order")</f>
        <v>Low order</v>
      </c>
      <c r="N1519" s="2">
        <v>42171</v>
      </c>
      <c r="O1519" s="2" t="str">
        <f>TEXT(Table13[[#This Row],[Order Date]],"dddd")</f>
        <v>Tuesday</v>
      </c>
      <c r="P1519" s="2" t="str">
        <f>TEXT(Table13[[#This Row],[Order Date]],"mmmm")</f>
        <v>June</v>
      </c>
      <c r="Q1519" s="2" t="str">
        <f>TEXT(Table13[[#This Row],[Order Date]],"yyyy")</f>
        <v>2015</v>
      </c>
      <c r="R1519" s="2" t="str">
        <f>TEXT(Table13[[#This Row],[Order Date]], "mmmm yyyy")</f>
        <v>June 2015</v>
      </c>
      <c r="S1519" s="2">
        <v>42172</v>
      </c>
      <c r="T1519" s="1" t="s">
        <v>41</v>
      </c>
      <c r="U1519" s="1">
        <f>Table13[[#This Row],[Ship Date]]-Table13[[#This Row],[Order Date]]</f>
        <v>1</v>
      </c>
      <c r="V1519" s="1" t="str">
        <f>IF(Table13[[#This Row],[Days to Ship]]&lt;=1, "Fast", IF(Table13[[#This Row],[Days to Ship]]&lt;=3, "Meduim", "High"))</f>
        <v>Fast</v>
      </c>
      <c r="W1519" s="1">
        <v>22601</v>
      </c>
      <c r="X1519" s="1" t="s">
        <v>22</v>
      </c>
      <c r="Y1519" s="1" t="s">
        <v>913</v>
      </c>
      <c r="Z1519" s="1" t="s">
        <v>117</v>
      </c>
      <c r="AA1519" s="1" t="s">
        <v>2245</v>
      </c>
      <c r="AB1519" s="1" t="s">
        <v>34</v>
      </c>
      <c r="AC1519" s="1" t="s">
        <v>52</v>
      </c>
      <c r="AD1519" s="1" t="s">
        <v>51</v>
      </c>
      <c r="AE1519" s="1" t="s">
        <v>75</v>
      </c>
      <c r="AF1519" s="1"/>
      <c r="AK1519" s="1"/>
    </row>
    <row r="1520" spans="1:37" x14ac:dyDescent="0.35">
      <c r="A1520" s="1">
        <v>2677</v>
      </c>
      <c r="B1520" s="1" t="str">
        <f>VLOOKUP(Table13[[#This Row],[Customer ID]],'Customer Lookup'!A:B,2,)</f>
        <v>Geoffrey Rivera</v>
      </c>
      <c r="C1520" s="1">
        <v>86633</v>
      </c>
      <c r="D1520" s="1" t="str">
        <f>_xlfn.XLOOKUP(Table13[[#This Row],[Product Sub-Category]],'Product Lookup'!A:A,'Product Lookup'!B:B)</f>
        <v>Paper</v>
      </c>
      <c r="E1520" s="1">
        <v>5</v>
      </c>
      <c r="F1520" s="4">
        <v>6.88</v>
      </c>
      <c r="G1520" s="4">
        <f>Table13[[#This Row],[Unit Price]]*Table13[[#This Row],[Quantity ordered]]</f>
        <v>34.4</v>
      </c>
      <c r="H1520" s="1">
        <v>0.05</v>
      </c>
      <c r="I1520" s="5">
        <v>0.05</v>
      </c>
      <c r="J15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0" s="6">
        <f>Table13[[#This Row],[Total Price(Before Discount)]]*Table13[[#This Row],[Discount]]</f>
        <v>1.72</v>
      </c>
      <c r="L1520" s="6">
        <f>Table13[[#This Row],[Total Price(Before Discount)]]-Table13[[#This Row],[Discount Amount]]</f>
        <v>32.68</v>
      </c>
      <c r="M1520" s="6" t="str">
        <f>IF(Table13[[#This Row],[Total Price(After Discount)]]&gt;=5000, "High Order", "Low order")</f>
        <v>Low order</v>
      </c>
      <c r="N1520" s="2">
        <v>42171</v>
      </c>
      <c r="O1520" s="2" t="str">
        <f>TEXT(Table13[[#This Row],[Order Date]],"dddd")</f>
        <v>Tuesday</v>
      </c>
      <c r="P1520" s="2" t="str">
        <f>TEXT(Table13[[#This Row],[Order Date]],"mmmm")</f>
        <v>June</v>
      </c>
      <c r="Q1520" s="2" t="str">
        <f>TEXT(Table13[[#This Row],[Order Date]],"yyyy")</f>
        <v>2015</v>
      </c>
      <c r="R1520" s="2" t="str">
        <f>TEXT(Table13[[#This Row],[Order Date]], "mmmm yyyy")</f>
        <v>June 2015</v>
      </c>
      <c r="S1520" s="2">
        <v>42171</v>
      </c>
      <c r="T1520" s="1" t="s">
        <v>41</v>
      </c>
      <c r="U1520" s="1">
        <f>Table13[[#This Row],[Ship Date]]-Table13[[#This Row],[Order Date]]</f>
        <v>0</v>
      </c>
      <c r="V1520" s="1" t="str">
        <f>IF(Table13[[#This Row],[Days to Ship]]&lt;=1, "Fast", IF(Table13[[#This Row],[Days to Ship]]&lt;=3, "Meduim", "High"))</f>
        <v>Fast</v>
      </c>
      <c r="W1520" s="1">
        <v>22601</v>
      </c>
      <c r="X1520" s="1" t="s">
        <v>32</v>
      </c>
      <c r="Y1520" s="1" t="s">
        <v>913</v>
      </c>
      <c r="Z1520" s="1" t="s">
        <v>117</v>
      </c>
      <c r="AA1520" s="1" t="s">
        <v>2245</v>
      </c>
      <c r="AB1520" s="1" t="s">
        <v>58</v>
      </c>
      <c r="AC1520" s="1" t="s">
        <v>83</v>
      </c>
      <c r="AD1520" s="1" t="s">
        <v>51</v>
      </c>
      <c r="AE1520" s="1" t="s">
        <v>26</v>
      </c>
      <c r="AF1520" s="1"/>
      <c r="AK1520" s="1"/>
    </row>
    <row r="1521" spans="1:37" x14ac:dyDescent="0.35">
      <c r="A1521" s="1">
        <v>2684</v>
      </c>
      <c r="B1521" s="1" t="str">
        <f>VLOOKUP(Table13[[#This Row],[Customer ID]],'Customer Lookup'!A:B,2,)</f>
        <v>Edna Michael</v>
      </c>
      <c r="C1521" s="1">
        <v>89146</v>
      </c>
      <c r="D1521" s="1" t="str">
        <f>_xlfn.XLOOKUP(Table13[[#This Row],[Product Sub-Category]],'Product Lookup'!A:A,'Product Lookup'!B:B)</f>
        <v>Envelopes</v>
      </c>
      <c r="E1521" s="1">
        <v>1</v>
      </c>
      <c r="F1521" s="4">
        <v>8.74</v>
      </c>
      <c r="G1521" s="4">
        <f>Table13[[#This Row],[Unit Price]]*Table13[[#This Row],[Quantity ordered]]</f>
        <v>8.74</v>
      </c>
      <c r="H1521" s="1">
        <v>0.05</v>
      </c>
      <c r="I1521" s="5">
        <v>0.05</v>
      </c>
      <c r="J15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1" s="6">
        <f>Table13[[#This Row],[Total Price(Before Discount)]]*Table13[[#This Row],[Discount]]</f>
        <v>0.43700000000000006</v>
      </c>
      <c r="L1521" s="6">
        <f>Table13[[#This Row],[Total Price(Before Discount)]]-Table13[[#This Row],[Discount Amount]]</f>
        <v>8.3030000000000008</v>
      </c>
      <c r="M1521" s="6" t="str">
        <f>IF(Table13[[#This Row],[Total Price(After Discount)]]&gt;=5000, "High Order", "Low order")</f>
        <v>Low order</v>
      </c>
      <c r="N1521" s="2">
        <v>42050</v>
      </c>
      <c r="O1521" s="2" t="str">
        <f>TEXT(Table13[[#This Row],[Order Date]],"dddd")</f>
        <v>Sunday</v>
      </c>
      <c r="P1521" s="2" t="str">
        <f>TEXT(Table13[[#This Row],[Order Date]],"mmmm")</f>
        <v>February</v>
      </c>
      <c r="Q1521" s="2" t="str">
        <f>TEXT(Table13[[#This Row],[Order Date]],"yyyy")</f>
        <v>2015</v>
      </c>
      <c r="R1521" s="2" t="str">
        <f>TEXT(Table13[[#This Row],[Order Date]], "mmmm yyyy")</f>
        <v>February 2015</v>
      </c>
      <c r="S1521" s="2">
        <v>42055</v>
      </c>
      <c r="T1521" s="1" t="s">
        <v>98</v>
      </c>
      <c r="U1521" s="1">
        <f>Table13[[#This Row],[Ship Date]]-Table13[[#This Row],[Order Date]]</f>
        <v>5</v>
      </c>
      <c r="V1521" s="1" t="str">
        <f>IF(Table13[[#This Row],[Days to Ship]]&lt;=1, "Fast", IF(Table13[[#This Row],[Days to Ship]]&lt;=3, "Meduim", "High"))</f>
        <v>High</v>
      </c>
      <c r="W1521" s="1">
        <v>33952</v>
      </c>
      <c r="X1521" s="1" t="s">
        <v>22</v>
      </c>
      <c r="Y1521" s="1" t="s">
        <v>914</v>
      </c>
      <c r="Z1521" s="1" t="s">
        <v>242</v>
      </c>
      <c r="AA1521" s="1" t="s">
        <v>2245</v>
      </c>
      <c r="AB1521" s="1" t="s">
        <v>58</v>
      </c>
      <c r="AC1521" s="1" t="s">
        <v>61</v>
      </c>
      <c r="AD1521" s="1" t="s">
        <v>51</v>
      </c>
      <c r="AE1521" s="1" t="s">
        <v>53</v>
      </c>
      <c r="AF1521" s="1"/>
      <c r="AK1521" s="1"/>
    </row>
    <row r="1522" spans="1:37" x14ac:dyDescent="0.35">
      <c r="A1522" s="1">
        <v>2684</v>
      </c>
      <c r="B1522" s="1" t="str">
        <f>VLOOKUP(Table13[[#This Row],[Customer ID]],'Customer Lookup'!A:B,2,)</f>
        <v>Edna Michael</v>
      </c>
      <c r="C1522" s="1">
        <v>89146</v>
      </c>
      <c r="D1522" s="1" t="str">
        <f>_xlfn.XLOOKUP(Table13[[#This Row],[Product Sub-Category]],'Product Lookup'!A:A,'Product Lookup'!B:B)</f>
        <v>Paper</v>
      </c>
      <c r="E1522" s="1">
        <v>1</v>
      </c>
      <c r="F1522" s="4">
        <v>18.97</v>
      </c>
      <c r="G1522" s="4">
        <f>Table13[[#This Row],[Unit Price]]*Table13[[#This Row],[Quantity ordered]]</f>
        <v>18.97</v>
      </c>
      <c r="H1522" s="1">
        <v>0.05</v>
      </c>
      <c r="I1522" s="5">
        <v>0.05</v>
      </c>
      <c r="J15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2" s="6">
        <f>Table13[[#This Row],[Total Price(Before Discount)]]*Table13[[#This Row],[Discount]]</f>
        <v>0.94850000000000001</v>
      </c>
      <c r="L1522" s="6">
        <f>Table13[[#This Row],[Total Price(Before Discount)]]-Table13[[#This Row],[Discount Amount]]</f>
        <v>18.0215</v>
      </c>
      <c r="M1522" s="6" t="str">
        <f>IF(Table13[[#This Row],[Total Price(After Discount)]]&gt;=5000, "High Order", "Low order")</f>
        <v>Low order</v>
      </c>
      <c r="N1522" s="2">
        <v>42050</v>
      </c>
      <c r="O1522" s="2" t="str">
        <f>TEXT(Table13[[#This Row],[Order Date]],"dddd")</f>
        <v>Sunday</v>
      </c>
      <c r="P1522" s="2" t="str">
        <f>TEXT(Table13[[#This Row],[Order Date]],"mmmm")</f>
        <v>February</v>
      </c>
      <c r="Q1522" s="2" t="str">
        <f>TEXT(Table13[[#This Row],[Order Date]],"yyyy")</f>
        <v>2015</v>
      </c>
      <c r="R1522" s="2" t="str">
        <f>TEXT(Table13[[#This Row],[Order Date]], "mmmm yyyy")</f>
        <v>February 2015</v>
      </c>
      <c r="S1522" s="2">
        <v>42055</v>
      </c>
      <c r="T1522" s="1" t="s">
        <v>98</v>
      </c>
      <c r="U1522" s="1">
        <f>Table13[[#This Row],[Ship Date]]-Table13[[#This Row],[Order Date]]</f>
        <v>5</v>
      </c>
      <c r="V1522" s="1" t="str">
        <f>IF(Table13[[#This Row],[Days to Ship]]&lt;=1, "Fast", IF(Table13[[#This Row],[Days to Ship]]&lt;=3, "Meduim", "High"))</f>
        <v>High</v>
      </c>
      <c r="W1522" s="1">
        <v>33952</v>
      </c>
      <c r="X1522" s="1" t="s">
        <v>32</v>
      </c>
      <c r="Y1522" s="1" t="s">
        <v>914</v>
      </c>
      <c r="Z1522" s="1" t="s">
        <v>242</v>
      </c>
      <c r="AA1522" s="1" t="s">
        <v>2245</v>
      </c>
      <c r="AB1522" s="1" t="s">
        <v>58</v>
      </c>
      <c r="AC1522" s="1" t="s">
        <v>83</v>
      </c>
      <c r="AD1522" s="1" t="s">
        <v>51</v>
      </c>
      <c r="AE1522" s="1" t="s">
        <v>53</v>
      </c>
      <c r="AF1522" s="1"/>
      <c r="AK1522" s="1"/>
    </row>
    <row r="1523" spans="1:37" x14ac:dyDescent="0.35">
      <c r="A1523" s="1">
        <v>2684</v>
      </c>
      <c r="B1523" s="1" t="str">
        <f>VLOOKUP(Table13[[#This Row],[Customer ID]],'Customer Lookup'!A:B,2,)</f>
        <v>Edna Michael</v>
      </c>
      <c r="C1523" s="1">
        <v>89148</v>
      </c>
      <c r="D1523" s="1" t="str">
        <f>_xlfn.XLOOKUP(Table13[[#This Row],[Product Sub-Category]],'Product Lookup'!A:A,'Product Lookup'!B:B)</f>
        <v>Furnishings</v>
      </c>
      <c r="E1523" s="1">
        <v>5</v>
      </c>
      <c r="F1523" s="4">
        <v>4.97</v>
      </c>
      <c r="G1523" s="4">
        <f>Table13[[#This Row],[Unit Price]]*Table13[[#This Row],[Quantity ordered]]</f>
        <v>24.849999999999998</v>
      </c>
      <c r="H1523" s="1">
        <v>0.05</v>
      </c>
      <c r="I1523" s="5">
        <v>0.05</v>
      </c>
      <c r="J15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3" s="6">
        <f>Table13[[#This Row],[Total Price(Before Discount)]]*Table13[[#This Row],[Discount]]</f>
        <v>1.2424999999999999</v>
      </c>
      <c r="L1523" s="6">
        <f>Table13[[#This Row],[Total Price(Before Discount)]]-Table13[[#This Row],[Discount Amount]]</f>
        <v>23.607499999999998</v>
      </c>
      <c r="M1523" s="6" t="str">
        <f>IF(Table13[[#This Row],[Total Price(After Discount)]]&gt;=5000, "High Order", "Low order")</f>
        <v>Low order</v>
      </c>
      <c r="N1523" s="2">
        <v>42104</v>
      </c>
      <c r="O1523" s="2" t="str">
        <f>TEXT(Table13[[#This Row],[Order Date]],"dddd")</f>
        <v>Friday</v>
      </c>
      <c r="P1523" s="2" t="str">
        <f>TEXT(Table13[[#This Row],[Order Date]],"mmmm")</f>
        <v>April</v>
      </c>
      <c r="Q1523" s="2" t="str">
        <f>TEXT(Table13[[#This Row],[Order Date]],"yyyy")</f>
        <v>2015</v>
      </c>
      <c r="R1523" s="2" t="str">
        <f>TEXT(Table13[[#This Row],[Order Date]], "mmmm yyyy")</f>
        <v>April 2015</v>
      </c>
      <c r="S1523" s="2">
        <v>42109</v>
      </c>
      <c r="T1523" s="1" t="s">
        <v>98</v>
      </c>
      <c r="U1523" s="1">
        <f>Table13[[#This Row],[Ship Date]]-Table13[[#This Row],[Order Date]]</f>
        <v>5</v>
      </c>
      <c r="V1523" s="1" t="str">
        <f>IF(Table13[[#This Row],[Days to Ship]]&lt;=1, "Fast", IF(Table13[[#This Row],[Days to Ship]]&lt;=3, "Meduim", "High"))</f>
        <v>High</v>
      </c>
      <c r="W1523" s="1">
        <v>33952</v>
      </c>
      <c r="X1523" s="1" t="s">
        <v>32</v>
      </c>
      <c r="Y1523" s="1" t="s">
        <v>914</v>
      </c>
      <c r="Z1523" s="1" t="s">
        <v>242</v>
      </c>
      <c r="AA1523" s="1" t="s">
        <v>2245</v>
      </c>
      <c r="AB1523" s="1" t="s">
        <v>34</v>
      </c>
      <c r="AC1523" s="1" t="s">
        <v>52</v>
      </c>
      <c r="AD1523" s="1" t="s">
        <v>51</v>
      </c>
      <c r="AE1523" s="1" t="s">
        <v>75</v>
      </c>
      <c r="AF1523" s="1"/>
      <c r="AK1523" s="1"/>
    </row>
    <row r="1524" spans="1:37" x14ac:dyDescent="0.35">
      <c r="A1524" s="1">
        <v>2684</v>
      </c>
      <c r="B1524" s="1" t="str">
        <f>VLOOKUP(Table13[[#This Row],[Customer ID]],'Customer Lookup'!A:B,2,)</f>
        <v>Edna Michael</v>
      </c>
      <c r="C1524" s="1">
        <v>89148</v>
      </c>
      <c r="D1524" s="1" t="str">
        <f>_xlfn.XLOOKUP(Table13[[#This Row],[Product Sub-Category]],'Product Lookup'!A:A,'Product Lookup'!B:B)</f>
        <v>Rubber Bands</v>
      </c>
      <c r="E1524" s="1">
        <v>12</v>
      </c>
      <c r="F1524" s="4">
        <v>2.62</v>
      </c>
      <c r="G1524" s="4">
        <f>Table13[[#This Row],[Unit Price]]*Table13[[#This Row],[Quantity ordered]]</f>
        <v>31.44</v>
      </c>
      <c r="H1524" s="1">
        <v>0.05</v>
      </c>
      <c r="I1524" s="5">
        <v>0.05</v>
      </c>
      <c r="J15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4" s="6">
        <f>Table13[[#This Row],[Total Price(Before Discount)]]*Table13[[#This Row],[Discount]]</f>
        <v>1.5720000000000001</v>
      </c>
      <c r="L1524" s="6">
        <f>Table13[[#This Row],[Total Price(Before Discount)]]-Table13[[#This Row],[Discount Amount]]</f>
        <v>29.868000000000002</v>
      </c>
      <c r="M1524" s="6" t="str">
        <f>IF(Table13[[#This Row],[Total Price(After Discount)]]&gt;=5000, "High Order", "Low order")</f>
        <v>Low order</v>
      </c>
      <c r="N1524" s="2">
        <v>42104</v>
      </c>
      <c r="O1524" s="2" t="str">
        <f>TEXT(Table13[[#This Row],[Order Date]],"dddd")</f>
        <v>Friday</v>
      </c>
      <c r="P1524" s="2" t="str">
        <f>TEXT(Table13[[#This Row],[Order Date]],"mmmm")</f>
        <v>April</v>
      </c>
      <c r="Q1524" s="2" t="str">
        <f>TEXT(Table13[[#This Row],[Order Date]],"yyyy")</f>
        <v>2015</v>
      </c>
      <c r="R1524" s="2" t="str">
        <f>TEXT(Table13[[#This Row],[Order Date]], "mmmm yyyy")</f>
        <v>April 2015</v>
      </c>
      <c r="S1524" s="2">
        <v>42106</v>
      </c>
      <c r="T1524" s="1" t="s">
        <v>98</v>
      </c>
      <c r="U1524" s="1">
        <f>Table13[[#This Row],[Ship Date]]-Table13[[#This Row],[Order Date]]</f>
        <v>2</v>
      </c>
      <c r="V1524" s="1" t="str">
        <f>IF(Table13[[#This Row],[Days to Ship]]&lt;=1, "Fast", IF(Table13[[#This Row],[Days to Ship]]&lt;=3, "Meduim", "High"))</f>
        <v>Meduim</v>
      </c>
      <c r="W1524" s="1">
        <v>33952</v>
      </c>
      <c r="X1524" s="1" t="s">
        <v>32</v>
      </c>
      <c r="Y1524" s="1" t="s">
        <v>914</v>
      </c>
      <c r="Z1524" s="1" t="s">
        <v>242</v>
      </c>
      <c r="AA1524" s="1" t="s">
        <v>2245</v>
      </c>
      <c r="AB1524" s="1" t="s">
        <v>58</v>
      </c>
      <c r="AC1524" s="1" t="s">
        <v>60</v>
      </c>
      <c r="AD1524" s="1" t="s">
        <v>51</v>
      </c>
      <c r="AE1524" s="1" t="s">
        <v>26</v>
      </c>
      <c r="AF1524" s="1"/>
      <c r="AK1524" s="1"/>
    </row>
    <row r="1525" spans="1:37" x14ac:dyDescent="0.35">
      <c r="A1525" s="1">
        <v>2684</v>
      </c>
      <c r="B1525" s="1" t="str">
        <f>VLOOKUP(Table13[[#This Row],[Customer ID]],'Customer Lookup'!A:B,2,)</f>
        <v>Edna Michael</v>
      </c>
      <c r="C1525" s="1">
        <v>89148</v>
      </c>
      <c r="D1525" s="1" t="str">
        <f>_xlfn.XLOOKUP(Table13[[#This Row],[Product Sub-Category]],'Product Lookup'!A:A,'Product Lookup'!B:B)</f>
        <v>Telephones</v>
      </c>
      <c r="E1525" s="1">
        <v>21</v>
      </c>
      <c r="F1525" s="4">
        <v>65.989999999999995</v>
      </c>
      <c r="G1525" s="4">
        <f>Table13[[#This Row],[Unit Price]]*Table13[[#This Row],[Quantity ordered]]</f>
        <v>1385.79</v>
      </c>
      <c r="H1525" s="1">
        <v>0.05</v>
      </c>
      <c r="I1525" s="5">
        <v>0.05</v>
      </c>
      <c r="J15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5" s="6">
        <f>Table13[[#This Row],[Total Price(Before Discount)]]*Table13[[#This Row],[Discount]]</f>
        <v>69.289500000000004</v>
      </c>
      <c r="L1525" s="6">
        <f>Table13[[#This Row],[Total Price(Before Discount)]]-Table13[[#This Row],[Discount Amount]]</f>
        <v>1316.5004999999999</v>
      </c>
      <c r="M1525" s="6" t="str">
        <f>IF(Table13[[#This Row],[Total Price(After Discount)]]&gt;=5000, "High Order", "Low order")</f>
        <v>Low order</v>
      </c>
      <c r="N1525" s="2">
        <v>42104</v>
      </c>
      <c r="O1525" s="2" t="str">
        <f>TEXT(Table13[[#This Row],[Order Date]],"dddd")</f>
        <v>Friday</v>
      </c>
      <c r="P1525" s="2" t="str">
        <f>TEXT(Table13[[#This Row],[Order Date]],"mmmm")</f>
        <v>April</v>
      </c>
      <c r="Q1525" s="2" t="str">
        <f>TEXT(Table13[[#This Row],[Order Date]],"yyyy")</f>
        <v>2015</v>
      </c>
      <c r="R1525" s="2" t="str">
        <f>TEXT(Table13[[#This Row],[Order Date]], "mmmm yyyy")</f>
        <v>April 2015</v>
      </c>
      <c r="S1525" s="2">
        <v>42104</v>
      </c>
      <c r="T1525" s="1" t="s">
        <v>98</v>
      </c>
      <c r="U1525" s="1">
        <f>Table13[[#This Row],[Ship Date]]-Table13[[#This Row],[Order Date]]</f>
        <v>0</v>
      </c>
      <c r="V1525" s="1" t="str">
        <f>IF(Table13[[#This Row],[Days to Ship]]&lt;=1, "Fast", IF(Table13[[#This Row],[Days to Ship]]&lt;=3, "Meduim", "High"))</f>
        <v>Fast</v>
      </c>
      <c r="W1525" s="1">
        <v>33952</v>
      </c>
      <c r="X1525" s="1" t="s">
        <v>32</v>
      </c>
      <c r="Y1525" s="1" t="s">
        <v>914</v>
      </c>
      <c r="Z1525" s="1" t="s">
        <v>242</v>
      </c>
      <c r="AA1525" s="1" t="s">
        <v>2243</v>
      </c>
      <c r="AB1525" s="1" t="s">
        <v>73</v>
      </c>
      <c r="AC1525" s="1" t="s">
        <v>2234</v>
      </c>
      <c r="AD1525" s="1" t="s">
        <v>51</v>
      </c>
      <c r="AE1525" s="1" t="s">
        <v>53</v>
      </c>
      <c r="AF1525" s="1"/>
      <c r="AK1525" s="1"/>
    </row>
    <row r="1526" spans="1:37" x14ac:dyDescent="0.35">
      <c r="A1526" s="1">
        <v>2685</v>
      </c>
      <c r="B1526" s="1" t="str">
        <f>VLOOKUP(Table13[[#This Row],[Customer ID]],'Customer Lookup'!A:B,2,)</f>
        <v>Kathryn Wolfe</v>
      </c>
      <c r="C1526" s="1">
        <v>89147</v>
      </c>
      <c r="D1526" s="1" t="str">
        <f>_xlfn.XLOOKUP(Table13[[#This Row],[Product Sub-Category]],'Product Lookup'!A:A,'Product Lookup'!B:B)</f>
        <v>Binders</v>
      </c>
      <c r="E1526" s="1">
        <v>2</v>
      </c>
      <c r="F1526" s="4">
        <v>7.38</v>
      </c>
      <c r="G1526" s="4">
        <f>Table13[[#This Row],[Unit Price]]*Table13[[#This Row],[Quantity ordered]]</f>
        <v>14.76</v>
      </c>
      <c r="H1526" s="1">
        <v>0.05</v>
      </c>
      <c r="I1526" s="5">
        <v>0.05</v>
      </c>
      <c r="J15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6" s="6">
        <f>Table13[[#This Row],[Total Price(Before Discount)]]*Table13[[#This Row],[Discount]]</f>
        <v>0.73799999999999999</v>
      </c>
      <c r="L1526" s="6">
        <f>Table13[[#This Row],[Total Price(Before Discount)]]-Table13[[#This Row],[Discount Amount]]</f>
        <v>14.022</v>
      </c>
      <c r="M1526" s="6" t="str">
        <f>IF(Table13[[#This Row],[Total Price(After Discount)]]&gt;=5000, "High Order", "Low order")</f>
        <v>Low order</v>
      </c>
      <c r="N1526" s="2">
        <v>42098</v>
      </c>
      <c r="O1526" s="2" t="str">
        <f>TEXT(Table13[[#This Row],[Order Date]],"dddd")</f>
        <v>Saturday</v>
      </c>
      <c r="P1526" s="2" t="str">
        <f>TEXT(Table13[[#This Row],[Order Date]],"mmmm")</f>
        <v>April</v>
      </c>
      <c r="Q1526" s="2" t="str">
        <f>TEXT(Table13[[#This Row],[Order Date]],"yyyy")</f>
        <v>2015</v>
      </c>
      <c r="R1526" s="2" t="str">
        <f>TEXT(Table13[[#This Row],[Order Date]], "mmmm yyyy")</f>
        <v>April 2015</v>
      </c>
      <c r="S1526" s="2">
        <v>42099</v>
      </c>
      <c r="T1526" s="1" t="s">
        <v>21</v>
      </c>
      <c r="U1526" s="1">
        <f>Table13[[#This Row],[Ship Date]]-Table13[[#This Row],[Order Date]]</f>
        <v>1</v>
      </c>
      <c r="V1526" s="1" t="str">
        <f>IF(Table13[[#This Row],[Days to Ship]]&lt;=1, "Fast", IF(Table13[[#This Row],[Days to Ship]]&lt;=3, "Meduim", "High"))</f>
        <v>Fast</v>
      </c>
      <c r="W1526" s="1">
        <v>11803</v>
      </c>
      <c r="X1526" s="1" t="s">
        <v>32</v>
      </c>
      <c r="Y1526" s="1" t="s">
        <v>915</v>
      </c>
      <c r="Z1526" s="1" t="s">
        <v>62</v>
      </c>
      <c r="AA1526" s="1" t="s">
        <v>2243</v>
      </c>
      <c r="AB1526" s="1" t="s">
        <v>58</v>
      </c>
      <c r="AC1526" s="1" t="s">
        <v>2236</v>
      </c>
      <c r="AD1526" s="1" t="s">
        <v>51</v>
      </c>
      <c r="AE1526" s="1" t="s">
        <v>53</v>
      </c>
      <c r="AF1526" s="1"/>
      <c r="AK1526" s="1"/>
    </row>
    <row r="1527" spans="1:37" x14ac:dyDescent="0.35">
      <c r="A1527" s="1">
        <v>2689</v>
      </c>
      <c r="B1527" s="1" t="str">
        <f>VLOOKUP(Table13[[#This Row],[Customer ID]],'Customer Lookup'!A:B,2,)</f>
        <v>Marlene Gray</v>
      </c>
      <c r="C1527" s="1">
        <v>90624</v>
      </c>
      <c r="D1527" s="1" t="str">
        <f>_xlfn.XLOOKUP(Table13[[#This Row],[Product Sub-Category]],'Product Lookup'!A:A,'Product Lookup'!B:B)</f>
        <v>Labels</v>
      </c>
      <c r="E1527" s="1">
        <v>21</v>
      </c>
      <c r="F1527" s="4">
        <v>3.75</v>
      </c>
      <c r="G1527" s="4">
        <f>Table13[[#This Row],[Unit Price]]*Table13[[#This Row],[Quantity ordered]]</f>
        <v>78.75</v>
      </c>
      <c r="H1527" s="1">
        <v>0.05</v>
      </c>
      <c r="I1527" s="5">
        <v>0.05</v>
      </c>
      <c r="J15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7" s="6">
        <f>Table13[[#This Row],[Total Price(Before Discount)]]*Table13[[#This Row],[Discount]]</f>
        <v>3.9375</v>
      </c>
      <c r="L1527" s="6">
        <f>Table13[[#This Row],[Total Price(Before Discount)]]-Table13[[#This Row],[Discount Amount]]</f>
        <v>74.8125</v>
      </c>
      <c r="M1527" s="6" t="str">
        <f>IF(Table13[[#This Row],[Total Price(After Discount)]]&gt;=5000, "High Order", "Low order")</f>
        <v>Low order</v>
      </c>
      <c r="N1527" s="2">
        <v>42128</v>
      </c>
      <c r="O1527" s="2" t="str">
        <f>TEXT(Table13[[#This Row],[Order Date]],"dddd")</f>
        <v>Monday</v>
      </c>
      <c r="P1527" s="2" t="str">
        <f>TEXT(Table13[[#This Row],[Order Date]],"mmmm")</f>
        <v>May</v>
      </c>
      <c r="Q1527" s="2" t="str">
        <f>TEXT(Table13[[#This Row],[Order Date]],"yyyy")</f>
        <v>2015</v>
      </c>
      <c r="R1527" s="2" t="str">
        <f>TEXT(Table13[[#This Row],[Order Date]], "mmmm yyyy")</f>
        <v>May 2015</v>
      </c>
      <c r="S1527" s="2">
        <v>42130</v>
      </c>
      <c r="T1527" s="1" t="s">
        <v>41</v>
      </c>
      <c r="U1527" s="1">
        <f>Table13[[#This Row],[Ship Date]]-Table13[[#This Row],[Order Date]]</f>
        <v>2</v>
      </c>
      <c r="V1527" s="1" t="str">
        <f>IF(Table13[[#This Row],[Days to Ship]]&lt;=1, "Fast", IF(Table13[[#This Row],[Days to Ship]]&lt;=3, "Meduim", "High"))</f>
        <v>Meduim</v>
      </c>
      <c r="W1527" s="1">
        <v>7011</v>
      </c>
      <c r="X1527" s="1" t="s">
        <v>32</v>
      </c>
      <c r="Y1527" s="1" t="s">
        <v>916</v>
      </c>
      <c r="Z1527" s="1" t="s">
        <v>46</v>
      </c>
      <c r="AA1527" s="1" t="s">
        <v>2243</v>
      </c>
      <c r="AB1527" s="1" t="s">
        <v>58</v>
      </c>
      <c r="AC1527" s="1" t="s">
        <v>116</v>
      </c>
      <c r="AD1527" s="1" t="s">
        <v>42</v>
      </c>
      <c r="AE1527" s="1" t="s">
        <v>53</v>
      </c>
      <c r="AF1527" s="1"/>
      <c r="AK1527" s="1"/>
    </row>
    <row r="1528" spans="1:37" x14ac:dyDescent="0.35">
      <c r="A1528" s="1">
        <v>2693</v>
      </c>
      <c r="B1528" s="1" t="str">
        <f>VLOOKUP(Table13[[#This Row],[Customer ID]],'Customer Lookup'!A:B,2,)</f>
        <v>Lloyd Cannon</v>
      </c>
      <c r="C1528" s="1">
        <v>90624</v>
      </c>
      <c r="D1528" s="1" t="str">
        <f>_xlfn.XLOOKUP(Table13[[#This Row],[Product Sub-Category]],'Product Lookup'!A:A,'Product Lookup'!B:B)</f>
        <v>Paper</v>
      </c>
      <c r="E1528" s="1">
        <v>20</v>
      </c>
      <c r="F1528" s="4">
        <v>30.98</v>
      </c>
      <c r="G1528" s="4">
        <f>Table13[[#This Row],[Unit Price]]*Table13[[#This Row],[Quantity ordered]]</f>
        <v>619.6</v>
      </c>
      <c r="H1528" s="1">
        <v>0.05</v>
      </c>
      <c r="I1528" s="5">
        <v>0.05</v>
      </c>
      <c r="J15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8" s="6">
        <f>Table13[[#This Row],[Total Price(Before Discount)]]*Table13[[#This Row],[Discount]]</f>
        <v>30.980000000000004</v>
      </c>
      <c r="L1528" s="6">
        <f>Table13[[#This Row],[Total Price(Before Discount)]]-Table13[[#This Row],[Discount Amount]]</f>
        <v>588.62</v>
      </c>
      <c r="M1528" s="6" t="str">
        <f>IF(Table13[[#This Row],[Total Price(After Discount)]]&gt;=5000, "High Order", "Low order")</f>
        <v>Low order</v>
      </c>
      <c r="N1528" s="2">
        <v>42128</v>
      </c>
      <c r="O1528" s="2" t="str">
        <f>TEXT(Table13[[#This Row],[Order Date]],"dddd")</f>
        <v>Monday</v>
      </c>
      <c r="P1528" s="2" t="str">
        <f>TEXT(Table13[[#This Row],[Order Date]],"mmmm")</f>
        <v>May</v>
      </c>
      <c r="Q1528" s="2" t="str">
        <f>TEXT(Table13[[#This Row],[Order Date]],"yyyy")</f>
        <v>2015</v>
      </c>
      <c r="R1528" s="2" t="str">
        <f>TEXT(Table13[[#This Row],[Order Date]], "mmmm yyyy")</f>
        <v>May 2015</v>
      </c>
      <c r="S1528" s="2">
        <v>42128</v>
      </c>
      <c r="T1528" s="1" t="s">
        <v>41</v>
      </c>
      <c r="U1528" s="1">
        <f>Table13[[#This Row],[Ship Date]]-Table13[[#This Row],[Order Date]]</f>
        <v>0</v>
      </c>
      <c r="V1528" s="1" t="str">
        <f>IF(Table13[[#This Row],[Days to Ship]]&lt;=1, "Fast", IF(Table13[[#This Row],[Days to Ship]]&lt;=3, "Meduim", "High"))</f>
        <v>Fast</v>
      </c>
      <c r="W1528" s="1">
        <v>5201</v>
      </c>
      <c r="X1528" s="1" t="s">
        <v>32</v>
      </c>
      <c r="Y1528" s="1" t="s">
        <v>489</v>
      </c>
      <c r="Z1528" s="1" t="s">
        <v>121</v>
      </c>
      <c r="AA1528" s="1" t="s">
        <v>2245</v>
      </c>
      <c r="AB1528" s="1" t="s">
        <v>58</v>
      </c>
      <c r="AC1528" s="1" t="s">
        <v>83</v>
      </c>
      <c r="AD1528" s="1" t="s">
        <v>42</v>
      </c>
      <c r="AE1528" s="1" t="s">
        <v>53</v>
      </c>
      <c r="AF1528" s="1"/>
      <c r="AK1528" s="1"/>
    </row>
    <row r="1529" spans="1:37" x14ac:dyDescent="0.35">
      <c r="A1529" s="1">
        <v>2696</v>
      </c>
      <c r="B1529" s="1" t="str">
        <f>VLOOKUP(Table13[[#This Row],[Customer ID]],'Customer Lookup'!A:B,2,)</f>
        <v>Sally Dunn</v>
      </c>
      <c r="C1529" s="1">
        <v>87676</v>
      </c>
      <c r="D1529" s="1" t="str">
        <f>_xlfn.XLOOKUP(Table13[[#This Row],[Product Sub-Category]],'Product Lookup'!A:A,'Product Lookup'!B:B)</f>
        <v>Furnishings</v>
      </c>
      <c r="E1529" s="1">
        <v>6</v>
      </c>
      <c r="F1529" s="4">
        <v>107.53</v>
      </c>
      <c r="G1529" s="4">
        <f>Table13[[#This Row],[Unit Price]]*Table13[[#This Row],[Quantity ordered]]</f>
        <v>645.18000000000006</v>
      </c>
      <c r="H1529" s="1">
        <v>0.1</v>
      </c>
      <c r="I1529" s="5">
        <v>0.1</v>
      </c>
      <c r="J15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29" s="6">
        <f>Table13[[#This Row],[Total Price(Before Discount)]]*Table13[[#This Row],[Discount]]</f>
        <v>64.518000000000015</v>
      </c>
      <c r="L1529" s="6">
        <f>Table13[[#This Row],[Total Price(Before Discount)]]-Table13[[#This Row],[Discount Amount]]</f>
        <v>580.66200000000003</v>
      </c>
      <c r="M1529" s="6" t="str">
        <f>IF(Table13[[#This Row],[Total Price(After Discount)]]&gt;=5000, "High Order", "Low order")</f>
        <v>Low order</v>
      </c>
      <c r="N1529" s="2">
        <v>42068</v>
      </c>
      <c r="O1529" s="2" t="str">
        <f>TEXT(Table13[[#This Row],[Order Date]],"dddd")</f>
        <v>Thursday</v>
      </c>
      <c r="P1529" s="2" t="str">
        <f>TEXT(Table13[[#This Row],[Order Date]],"mmmm")</f>
        <v>March</v>
      </c>
      <c r="Q1529" s="2" t="str">
        <f>TEXT(Table13[[#This Row],[Order Date]],"yyyy")</f>
        <v>2015</v>
      </c>
      <c r="R1529" s="2" t="str">
        <f>TEXT(Table13[[#This Row],[Order Date]], "mmmm yyyy")</f>
        <v>March 2015</v>
      </c>
      <c r="S1529" s="2">
        <v>42069</v>
      </c>
      <c r="T1529" s="1" t="s">
        <v>41</v>
      </c>
      <c r="U1529" s="1">
        <f>Table13[[#This Row],[Ship Date]]-Table13[[#This Row],[Order Date]]</f>
        <v>1</v>
      </c>
      <c r="V1529" s="1" t="str">
        <f>IF(Table13[[#This Row],[Days to Ship]]&lt;=1, "Fast", IF(Table13[[#This Row],[Days to Ship]]&lt;=3, "Meduim", "High"))</f>
        <v>Fast</v>
      </c>
      <c r="W1529" s="1">
        <v>35401</v>
      </c>
      <c r="X1529" s="1" t="s">
        <v>32</v>
      </c>
      <c r="Y1529" s="1" t="s">
        <v>917</v>
      </c>
      <c r="Z1529" s="1" t="s">
        <v>542</v>
      </c>
      <c r="AA1529" s="1" t="s">
        <v>2245</v>
      </c>
      <c r="AB1529" s="1" t="s">
        <v>34</v>
      </c>
      <c r="AC1529" s="1" t="s">
        <v>52</v>
      </c>
      <c r="AD1529" s="1" t="s">
        <v>42</v>
      </c>
      <c r="AE1529" s="1" t="s">
        <v>75</v>
      </c>
      <c r="AF1529" s="1"/>
      <c r="AK1529" s="1"/>
    </row>
    <row r="1530" spans="1:37" x14ac:dyDescent="0.35">
      <c r="A1530" s="1">
        <v>2697</v>
      </c>
      <c r="B1530" s="1" t="str">
        <f>VLOOKUP(Table13[[#This Row],[Customer ID]],'Customer Lookup'!A:B,2,)</f>
        <v>Ricky W Clements</v>
      </c>
      <c r="C1530" s="1">
        <v>87678</v>
      </c>
      <c r="D1530" s="1" t="str">
        <f>_xlfn.XLOOKUP(Table13[[#This Row],[Product Sub-Category]],'Product Lookup'!A:A,'Product Lookup'!B:B)</f>
        <v>Furnishings</v>
      </c>
      <c r="E1530" s="1">
        <v>16</v>
      </c>
      <c r="F1530" s="4">
        <v>1.74</v>
      </c>
      <c r="G1530" s="4">
        <f>Table13[[#This Row],[Unit Price]]*Table13[[#This Row],[Quantity ordered]]</f>
        <v>27.84</v>
      </c>
      <c r="H1530" s="1">
        <v>0.05</v>
      </c>
      <c r="I1530" s="5">
        <v>0.05</v>
      </c>
      <c r="J15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0" s="6">
        <f>Table13[[#This Row],[Total Price(Before Discount)]]*Table13[[#This Row],[Discount]]</f>
        <v>1.3920000000000001</v>
      </c>
      <c r="L1530" s="6">
        <f>Table13[[#This Row],[Total Price(Before Discount)]]-Table13[[#This Row],[Discount Amount]]</f>
        <v>26.448</v>
      </c>
      <c r="M1530" s="6" t="str">
        <f>IF(Table13[[#This Row],[Total Price(After Discount)]]&gt;=5000, "High Order", "Low order")</f>
        <v>Low order</v>
      </c>
      <c r="N1530" s="2">
        <v>42058</v>
      </c>
      <c r="O1530" s="2" t="str">
        <f>TEXT(Table13[[#This Row],[Order Date]],"dddd")</f>
        <v>Monday</v>
      </c>
      <c r="P1530" s="2" t="str">
        <f>TEXT(Table13[[#This Row],[Order Date]],"mmmm")</f>
        <v>February</v>
      </c>
      <c r="Q1530" s="2" t="str">
        <f>TEXT(Table13[[#This Row],[Order Date]],"yyyy")</f>
        <v>2015</v>
      </c>
      <c r="R1530" s="2" t="str">
        <f>TEXT(Table13[[#This Row],[Order Date]], "mmmm yyyy")</f>
        <v>February 2015</v>
      </c>
      <c r="S1530" s="2">
        <v>42060</v>
      </c>
      <c r="T1530" s="1" t="s">
        <v>41</v>
      </c>
      <c r="U1530" s="1">
        <f>Table13[[#This Row],[Ship Date]]-Table13[[#This Row],[Order Date]]</f>
        <v>2</v>
      </c>
      <c r="V1530" s="1" t="str">
        <f>IF(Table13[[#This Row],[Days to Ship]]&lt;=1, "Fast", IF(Table13[[#This Row],[Days to Ship]]&lt;=3, "Meduim", "High"))</f>
        <v>Meduim</v>
      </c>
      <c r="W1530" s="1">
        <v>35216</v>
      </c>
      <c r="X1530" s="1" t="s">
        <v>32</v>
      </c>
      <c r="Y1530" s="1" t="s">
        <v>918</v>
      </c>
      <c r="Z1530" s="1" t="s">
        <v>542</v>
      </c>
      <c r="AA1530" s="1" t="s">
        <v>2245</v>
      </c>
      <c r="AB1530" s="1" t="s">
        <v>34</v>
      </c>
      <c r="AC1530" s="1" t="s">
        <v>52</v>
      </c>
      <c r="AD1530" s="1" t="s">
        <v>81</v>
      </c>
      <c r="AE1530" s="1" t="s">
        <v>44</v>
      </c>
      <c r="AF1530" s="1"/>
      <c r="AK1530" s="1"/>
    </row>
    <row r="1531" spans="1:37" x14ac:dyDescent="0.35">
      <c r="A1531" s="1">
        <v>2697</v>
      </c>
      <c r="B1531" s="1" t="str">
        <f>VLOOKUP(Table13[[#This Row],[Customer ID]],'Customer Lookup'!A:B,2,)</f>
        <v>Ricky W Clements</v>
      </c>
      <c r="C1531" s="1">
        <v>87678</v>
      </c>
      <c r="D1531" s="1" t="str">
        <f>_xlfn.XLOOKUP(Table13[[#This Row],[Product Sub-Category]],'Product Lookup'!A:A,'Product Lookup'!B:B)</f>
        <v>Office Machines</v>
      </c>
      <c r="E1531" s="1">
        <v>21</v>
      </c>
      <c r="F1531" s="4">
        <v>119.99</v>
      </c>
      <c r="G1531" s="4">
        <f>Table13[[#This Row],[Unit Price]]*Table13[[#This Row],[Quantity ordered]]</f>
        <v>2519.79</v>
      </c>
      <c r="H1531" s="1">
        <v>0.1</v>
      </c>
      <c r="I1531" s="5">
        <v>0.1</v>
      </c>
      <c r="J15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31" s="6">
        <f>Table13[[#This Row],[Total Price(Before Discount)]]*Table13[[#This Row],[Discount]]</f>
        <v>251.97900000000001</v>
      </c>
      <c r="L1531" s="6">
        <f>Table13[[#This Row],[Total Price(Before Discount)]]-Table13[[#This Row],[Discount Amount]]</f>
        <v>2267.8110000000001</v>
      </c>
      <c r="M1531" s="6" t="str">
        <f>IF(Table13[[#This Row],[Total Price(After Discount)]]&gt;=5000, "High Order", "Low order")</f>
        <v>Low order</v>
      </c>
      <c r="N1531" s="2">
        <v>42058</v>
      </c>
      <c r="O1531" s="2" t="str">
        <f>TEXT(Table13[[#This Row],[Order Date]],"dddd")</f>
        <v>Monday</v>
      </c>
      <c r="P1531" s="2" t="str">
        <f>TEXT(Table13[[#This Row],[Order Date]],"mmmm")</f>
        <v>February</v>
      </c>
      <c r="Q1531" s="2" t="str">
        <f>TEXT(Table13[[#This Row],[Order Date]],"yyyy")</f>
        <v>2015</v>
      </c>
      <c r="R1531" s="2" t="str">
        <f>TEXT(Table13[[#This Row],[Order Date]], "mmmm yyyy")</f>
        <v>February 2015</v>
      </c>
      <c r="S1531" s="2">
        <v>42059</v>
      </c>
      <c r="T1531" s="1" t="s">
        <v>41</v>
      </c>
      <c r="U1531" s="1">
        <f>Table13[[#This Row],[Ship Date]]-Table13[[#This Row],[Order Date]]</f>
        <v>1</v>
      </c>
      <c r="V1531" s="1" t="str">
        <f>IF(Table13[[#This Row],[Days to Ship]]&lt;=1, "Fast", IF(Table13[[#This Row],[Days to Ship]]&lt;=3, "Meduim", "High"))</f>
        <v>Fast</v>
      </c>
      <c r="W1531" s="1">
        <v>35216</v>
      </c>
      <c r="X1531" s="1" t="s">
        <v>22</v>
      </c>
      <c r="Y1531" s="1" t="s">
        <v>918</v>
      </c>
      <c r="Z1531" s="1" t="s">
        <v>542</v>
      </c>
      <c r="AA1531" s="1" t="s">
        <v>1097</v>
      </c>
      <c r="AB1531" s="1" t="s">
        <v>73</v>
      </c>
      <c r="AC1531" s="1" t="s">
        <v>74</v>
      </c>
      <c r="AD1531" s="1" t="s">
        <v>81</v>
      </c>
      <c r="AE1531" s="1" t="s">
        <v>108</v>
      </c>
      <c r="AF1531" s="1"/>
      <c r="AK1531" s="1"/>
    </row>
    <row r="1532" spans="1:37" x14ac:dyDescent="0.35">
      <c r="A1532" s="1">
        <v>2699</v>
      </c>
      <c r="B1532" s="1" t="str">
        <f>VLOOKUP(Table13[[#This Row],[Customer ID]],'Customer Lookup'!A:B,2,)</f>
        <v>Marcia Greenberg</v>
      </c>
      <c r="C1532" s="1">
        <v>87677</v>
      </c>
      <c r="D1532" s="1" t="str">
        <f>_xlfn.XLOOKUP(Table13[[#This Row],[Product Sub-Category]],'Product Lookup'!A:A,'Product Lookup'!B:B)</f>
        <v>Binders</v>
      </c>
      <c r="E1532" s="1">
        <v>16</v>
      </c>
      <c r="F1532" s="4">
        <v>4.9800000000000004</v>
      </c>
      <c r="G1532" s="4">
        <f>Table13[[#This Row],[Unit Price]]*Table13[[#This Row],[Quantity ordered]]</f>
        <v>79.680000000000007</v>
      </c>
      <c r="H1532" s="1">
        <v>0.05</v>
      </c>
      <c r="I1532" s="5">
        <v>0.05</v>
      </c>
      <c r="J15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2" s="6">
        <f>Table13[[#This Row],[Total Price(Before Discount)]]*Table13[[#This Row],[Discount]]</f>
        <v>3.9840000000000004</v>
      </c>
      <c r="L1532" s="6">
        <f>Table13[[#This Row],[Total Price(Before Discount)]]-Table13[[#This Row],[Discount Amount]]</f>
        <v>75.696000000000012</v>
      </c>
      <c r="M1532" s="6" t="str">
        <f>IF(Table13[[#This Row],[Total Price(After Discount)]]&gt;=5000, "High Order", "Low order")</f>
        <v>Low order</v>
      </c>
      <c r="N1532" s="2">
        <v>42146</v>
      </c>
      <c r="O1532" s="2" t="str">
        <f>TEXT(Table13[[#This Row],[Order Date]],"dddd")</f>
        <v>Friday</v>
      </c>
      <c r="P1532" s="2" t="str">
        <f>TEXT(Table13[[#This Row],[Order Date]],"mmmm")</f>
        <v>May</v>
      </c>
      <c r="Q1532" s="2" t="str">
        <f>TEXT(Table13[[#This Row],[Order Date]],"yyyy")</f>
        <v>2015</v>
      </c>
      <c r="R1532" s="2" t="str">
        <f>TEXT(Table13[[#This Row],[Order Date]], "mmmm yyyy")</f>
        <v>May 2015</v>
      </c>
      <c r="S1532" s="2">
        <v>42148</v>
      </c>
      <c r="T1532" s="1" t="s">
        <v>41</v>
      </c>
      <c r="U1532" s="1">
        <f>Table13[[#This Row],[Ship Date]]-Table13[[#This Row],[Order Date]]</f>
        <v>2</v>
      </c>
      <c r="V1532" s="1" t="str">
        <f>IF(Table13[[#This Row],[Days to Ship]]&lt;=1, "Fast", IF(Table13[[#This Row],[Days to Ship]]&lt;=3, "Meduim", "High"))</f>
        <v>Meduim</v>
      </c>
      <c r="W1532" s="1">
        <v>86442</v>
      </c>
      <c r="X1532" s="1" t="s">
        <v>32</v>
      </c>
      <c r="Y1532" s="1" t="s">
        <v>919</v>
      </c>
      <c r="Z1532" s="1" t="s">
        <v>250</v>
      </c>
      <c r="AA1532" s="1" t="s">
        <v>1097</v>
      </c>
      <c r="AB1532" s="1" t="s">
        <v>58</v>
      </c>
      <c r="AC1532" s="1" t="s">
        <v>2236</v>
      </c>
      <c r="AD1532" s="1" t="s">
        <v>81</v>
      </c>
      <c r="AE1532" s="1" t="s">
        <v>53</v>
      </c>
      <c r="AF1532" s="1"/>
      <c r="AK1532" s="1"/>
    </row>
    <row r="1533" spans="1:37" x14ac:dyDescent="0.35">
      <c r="A1533" s="1">
        <v>2699</v>
      </c>
      <c r="B1533" s="1" t="str">
        <f>VLOOKUP(Table13[[#This Row],[Customer ID]],'Customer Lookup'!A:B,2,)</f>
        <v>Marcia Greenberg</v>
      </c>
      <c r="C1533" s="1">
        <v>87679</v>
      </c>
      <c r="D1533" s="1" t="str">
        <f>_xlfn.XLOOKUP(Table13[[#This Row],[Product Sub-Category]],'Product Lookup'!A:A,'Product Lookup'!B:B)</f>
        <v>Bookcases</v>
      </c>
      <c r="E1533" s="1">
        <v>19</v>
      </c>
      <c r="F1533" s="4">
        <v>70.98</v>
      </c>
      <c r="G1533" s="4">
        <f>Table13[[#This Row],[Unit Price]]*Table13[[#This Row],[Quantity ordered]]</f>
        <v>1348.6200000000001</v>
      </c>
      <c r="H1533" s="1">
        <v>0.05</v>
      </c>
      <c r="I1533" s="5">
        <v>0.05</v>
      </c>
      <c r="J15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3" s="6">
        <f>Table13[[#This Row],[Total Price(Before Discount)]]*Table13[[#This Row],[Discount]]</f>
        <v>67.431000000000012</v>
      </c>
      <c r="L1533" s="6">
        <f>Table13[[#This Row],[Total Price(Before Discount)]]-Table13[[#This Row],[Discount Amount]]</f>
        <v>1281.1890000000001</v>
      </c>
      <c r="M1533" s="6" t="str">
        <f>IF(Table13[[#This Row],[Total Price(After Discount)]]&gt;=5000, "High Order", "Low order")</f>
        <v>Low order</v>
      </c>
      <c r="N1533" s="2">
        <v>42102</v>
      </c>
      <c r="O1533" s="2" t="str">
        <f>TEXT(Table13[[#This Row],[Order Date]],"dddd")</f>
        <v>Wednesday</v>
      </c>
      <c r="P1533" s="2" t="str">
        <f>TEXT(Table13[[#This Row],[Order Date]],"mmmm")</f>
        <v>April</v>
      </c>
      <c r="Q1533" s="2" t="str">
        <f>TEXT(Table13[[#This Row],[Order Date]],"yyyy")</f>
        <v>2015</v>
      </c>
      <c r="R1533" s="2" t="str">
        <f>TEXT(Table13[[#This Row],[Order Date]], "mmmm yyyy")</f>
        <v>April 2015</v>
      </c>
      <c r="S1533" s="2">
        <v>42104</v>
      </c>
      <c r="T1533" s="1" t="s">
        <v>31</v>
      </c>
      <c r="U1533" s="1">
        <f>Table13[[#This Row],[Ship Date]]-Table13[[#This Row],[Order Date]]</f>
        <v>2</v>
      </c>
      <c r="V1533" s="1" t="str">
        <f>IF(Table13[[#This Row],[Days to Ship]]&lt;=1, "Fast", IF(Table13[[#This Row],[Days to Ship]]&lt;=3, "Meduim", "High"))</f>
        <v>Meduim</v>
      </c>
      <c r="W1533" s="1">
        <v>86442</v>
      </c>
      <c r="X1533" s="1" t="s">
        <v>22</v>
      </c>
      <c r="Y1533" s="1" t="s">
        <v>919</v>
      </c>
      <c r="Z1533" s="1" t="s">
        <v>250</v>
      </c>
      <c r="AA1533" s="1" t="s">
        <v>2245</v>
      </c>
      <c r="AB1533" s="1" t="s">
        <v>34</v>
      </c>
      <c r="AC1533" s="1" t="s">
        <v>151</v>
      </c>
      <c r="AD1533" s="1" t="s">
        <v>81</v>
      </c>
      <c r="AE1533" s="1" t="s">
        <v>108</v>
      </c>
      <c r="AF1533" s="1"/>
      <c r="AK1533" s="1"/>
    </row>
    <row r="1534" spans="1:37" x14ac:dyDescent="0.35">
      <c r="A1534" s="1">
        <v>2704</v>
      </c>
      <c r="B1534" s="1" t="str">
        <f>VLOOKUP(Table13[[#This Row],[Customer ID]],'Customer Lookup'!A:B,2,)</f>
        <v>Juan Gold</v>
      </c>
      <c r="C1534" s="1">
        <v>91407</v>
      </c>
      <c r="D1534" s="1" t="str">
        <f>_xlfn.XLOOKUP(Table13[[#This Row],[Product Sub-Category]],'Product Lookup'!A:A,'Product Lookup'!B:B)</f>
        <v>Paper</v>
      </c>
      <c r="E1534" s="1">
        <v>4</v>
      </c>
      <c r="F1534" s="4">
        <v>3.6</v>
      </c>
      <c r="G1534" s="4">
        <f>Table13[[#This Row],[Unit Price]]*Table13[[#This Row],[Quantity ordered]]</f>
        <v>14.4</v>
      </c>
      <c r="H1534" s="1">
        <v>0.05</v>
      </c>
      <c r="I1534" s="5">
        <v>0.05</v>
      </c>
      <c r="J15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4" s="6">
        <f>Table13[[#This Row],[Total Price(Before Discount)]]*Table13[[#This Row],[Discount]]</f>
        <v>0.72000000000000008</v>
      </c>
      <c r="L1534" s="6">
        <f>Table13[[#This Row],[Total Price(Before Discount)]]-Table13[[#This Row],[Discount Amount]]</f>
        <v>13.68</v>
      </c>
      <c r="M1534" s="6" t="str">
        <f>IF(Table13[[#This Row],[Total Price(After Discount)]]&gt;=5000, "High Order", "Low order")</f>
        <v>Low order</v>
      </c>
      <c r="N1534" s="2">
        <v>42124</v>
      </c>
      <c r="O1534" s="2" t="str">
        <f>TEXT(Table13[[#This Row],[Order Date]],"dddd")</f>
        <v>Thursday</v>
      </c>
      <c r="P1534" s="2" t="str">
        <f>TEXT(Table13[[#This Row],[Order Date]],"mmmm")</f>
        <v>April</v>
      </c>
      <c r="Q1534" s="2" t="str">
        <f>TEXT(Table13[[#This Row],[Order Date]],"yyyy")</f>
        <v>2015</v>
      </c>
      <c r="R1534" s="2" t="str">
        <f>TEXT(Table13[[#This Row],[Order Date]], "mmmm yyyy")</f>
        <v>April 2015</v>
      </c>
      <c r="S1534" s="2">
        <v>42126</v>
      </c>
      <c r="T1534" s="1" t="s">
        <v>41</v>
      </c>
      <c r="U1534" s="1">
        <f>Table13[[#This Row],[Ship Date]]-Table13[[#This Row],[Order Date]]</f>
        <v>2</v>
      </c>
      <c r="V1534" s="1" t="str">
        <f>IF(Table13[[#This Row],[Days to Ship]]&lt;=1, "Fast", IF(Table13[[#This Row],[Days to Ship]]&lt;=3, "Meduim", "High"))</f>
        <v>Meduim</v>
      </c>
      <c r="W1534" s="1">
        <v>32503</v>
      </c>
      <c r="X1534" s="1" t="s">
        <v>32</v>
      </c>
      <c r="Y1534" s="1" t="s">
        <v>920</v>
      </c>
      <c r="Z1534" s="1" t="s">
        <v>242</v>
      </c>
      <c r="AA1534" s="1" t="s">
        <v>2245</v>
      </c>
      <c r="AB1534" s="1" t="s">
        <v>58</v>
      </c>
      <c r="AC1534" s="1" t="s">
        <v>83</v>
      </c>
      <c r="AD1534" s="1" t="s">
        <v>104</v>
      </c>
      <c r="AE1534" s="1" t="s">
        <v>26</v>
      </c>
      <c r="AF1534" s="1"/>
      <c r="AK1534" s="1"/>
    </row>
    <row r="1535" spans="1:37" x14ac:dyDescent="0.35">
      <c r="A1535" s="1">
        <v>2704</v>
      </c>
      <c r="B1535" s="1" t="str">
        <f>VLOOKUP(Table13[[#This Row],[Customer ID]],'Customer Lookup'!A:B,2,)</f>
        <v>Juan Gold</v>
      </c>
      <c r="C1535" s="1">
        <v>91408</v>
      </c>
      <c r="D1535" s="1" t="str">
        <f>_xlfn.XLOOKUP(Table13[[#This Row],[Product Sub-Category]],'Product Lookup'!A:A,'Product Lookup'!B:B)</f>
        <v>Storage</v>
      </c>
      <c r="E1535" s="1">
        <v>4</v>
      </c>
      <c r="F1535" s="4">
        <v>13.48</v>
      </c>
      <c r="G1535" s="4">
        <f>Table13[[#This Row],[Unit Price]]*Table13[[#This Row],[Quantity ordered]]</f>
        <v>53.92</v>
      </c>
      <c r="H1535" s="1">
        <v>0.05</v>
      </c>
      <c r="I1535" s="5">
        <v>0.05</v>
      </c>
      <c r="J15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5" s="6">
        <f>Table13[[#This Row],[Total Price(Before Discount)]]*Table13[[#This Row],[Discount]]</f>
        <v>2.6960000000000002</v>
      </c>
      <c r="L1535" s="6">
        <f>Table13[[#This Row],[Total Price(Before Discount)]]-Table13[[#This Row],[Discount Amount]]</f>
        <v>51.224000000000004</v>
      </c>
      <c r="M1535" s="6" t="str">
        <f>IF(Table13[[#This Row],[Total Price(After Discount)]]&gt;=5000, "High Order", "Low order")</f>
        <v>Low order</v>
      </c>
      <c r="N1535" s="2">
        <v>42124</v>
      </c>
      <c r="O1535" s="2" t="str">
        <f>TEXT(Table13[[#This Row],[Order Date]],"dddd")</f>
        <v>Thursday</v>
      </c>
      <c r="P1535" s="2" t="str">
        <f>TEXT(Table13[[#This Row],[Order Date]],"mmmm")</f>
        <v>April</v>
      </c>
      <c r="Q1535" s="2" t="str">
        <f>TEXT(Table13[[#This Row],[Order Date]],"yyyy")</f>
        <v>2015</v>
      </c>
      <c r="R1535" s="2" t="str">
        <f>TEXT(Table13[[#This Row],[Order Date]], "mmmm yyyy")</f>
        <v>April 2015</v>
      </c>
      <c r="S1535" s="2">
        <v>42128</v>
      </c>
      <c r="T1535" s="1" t="s">
        <v>98</v>
      </c>
      <c r="U1535" s="1">
        <f>Table13[[#This Row],[Ship Date]]-Table13[[#This Row],[Order Date]]</f>
        <v>4</v>
      </c>
      <c r="V1535" s="1" t="str">
        <f>IF(Table13[[#This Row],[Days to Ship]]&lt;=1, "Fast", IF(Table13[[#This Row],[Days to Ship]]&lt;=3, "Meduim", "High"))</f>
        <v>High</v>
      </c>
      <c r="W1535" s="1">
        <v>32503</v>
      </c>
      <c r="X1535" s="1" t="s">
        <v>22</v>
      </c>
      <c r="Y1535" s="1" t="s">
        <v>920</v>
      </c>
      <c r="Z1535" s="1" t="s">
        <v>242</v>
      </c>
      <c r="AA1535" s="1" t="s">
        <v>2243</v>
      </c>
      <c r="AB1535" s="1" t="s">
        <v>58</v>
      </c>
      <c r="AC1535" s="1" t="s">
        <v>119</v>
      </c>
      <c r="AD1535" s="1" t="s">
        <v>104</v>
      </c>
      <c r="AE1535" s="1" t="s">
        <v>53</v>
      </c>
      <c r="AF1535" s="1"/>
      <c r="AK1535" s="1"/>
    </row>
    <row r="1536" spans="1:37" x14ac:dyDescent="0.35">
      <c r="A1536" s="1">
        <v>2709</v>
      </c>
      <c r="B1536" s="1" t="str">
        <f>VLOOKUP(Table13[[#This Row],[Customer ID]],'Customer Lookup'!A:B,2,)</f>
        <v>Stanley Steele</v>
      </c>
      <c r="C1536" s="1">
        <v>89240</v>
      </c>
      <c r="D1536" s="1" t="str">
        <f>_xlfn.XLOOKUP(Table13[[#This Row],[Product Sub-Category]],'Product Lookup'!A:A,'Product Lookup'!B:B)</f>
        <v>Appliances</v>
      </c>
      <c r="E1536" s="1">
        <v>1</v>
      </c>
      <c r="F1536" s="4">
        <v>60.97</v>
      </c>
      <c r="G1536" s="4">
        <f>Table13[[#This Row],[Unit Price]]*Table13[[#This Row],[Quantity ordered]]</f>
        <v>60.97</v>
      </c>
      <c r="H1536" s="1">
        <v>0.05</v>
      </c>
      <c r="I1536" s="5">
        <v>0.05</v>
      </c>
      <c r="J15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6" s="6">
        <f>Table13[[#This Row],[Total Price(Before Discount)]]*Table13[[#This Row],[Discount]]</f>
        <v>3.0485000000000002</v>
      </c>
      <c r="L1536" s="6">
        <f>Table13[[#This Row],[Total Price(Before Discount)]]-Table13[[#This Row],[Discount Amount]]</f>
        <v>57.921500000000002</v>
      </c>
      <c r="M1536" s="6" t="str">
        <f>IF(Table13[[#This Row],[Total Price(After Discount)]]&gt;=5000, "High Order", "Low order")</f>
        <v>Low order</v>
      </c>
      <c r="N1536" s="2">
        <v>42152</v>
      </c>
      <c r="O1536" s="2" t="str">
        <f>TEXT(Table13[[#This Row],[Order Date]],"dddd")</f>
        <v>Thursday</v>
      </c>
      <c r="P1536" s="2" t="str">
        <f>TEXT(Table13[[#This Row],[Order Date]],"mmmm")</f>
        <v>May</v>
      </c>
      <c r="Q1536" s="2" t="str">
        <f>TEXT(Table13[[#This Row],[Order Date]],"yyyy")</f>
        <v>2015</v>
      </c>
      <c r="R1536" s="2" t="str">
        <f>TEXT(Table13[[#This Row],[Order Date]], "mmmm yyyy")</f>
        <v>May 2015</v>
      </c>
      <c r="S1536" s="2">
        <v>42154</v>
      </c>
      <c r="T1536" s="1" t="s">
        <v>50</v>
      </c>
      <c r="U1536" s="1">
        <f>Table13[[#This Row],[Ship Date]]-Table13[[#This Row],[Order Date]]</f>
        <v>2</v>
      </c>
      <c r="V1536" s="1" t="str">
        <f>IF(Table13[[#This Row],[Days to Ship]]&lt;=1, "Fast", IF(Table13[[#This Row],[Days to Ship]]&lt;=3, "Meduim", "High"))</f>
        <v>Meduim</v>
      </c>
      <c r="W1536" s="1">
        <v>21042</v>
      </c>
      <c r="X1536" s="1" t="s">
        <v>32</v>
      </c>
      <c r="Y1536" s="1" t="s">
        <v>921</v>
      </c>
      <c r="Z1536" s="1" t="s">
        <v>268</v>
      </c>
      <c r="AA1536" s="1" t="s">
        <v>2243</v>
      </c>
      <c r="AB1536" s="1" t="s">
        <v>58</v>
      </c>
      <c r="AC1536" s="1" t="s">
        <v>196</v>
      </c>
      <c r="AD1536" s="1" t="s">
        <v>104</v>
      </c>
      <c r="AE1536" s="1" t="s">
        <v>53</v>
      </c>
      <c r="AF1536" s="1"/>
      <c r="AK1536" s="1"/>
    </row>
    <row r="1537" spans="1:37" x14ac:dyDescent="0.35">
      <c r="A1537" s="1">
        <v>2709</v>
      </c>
      <c r="B1537" s="1" t="str">
        <f>VLOOKUP(Table13[[#This Row],[Customer ID]],'Customer Lookup'!A:B,2,)</f>
        <v>Stanley Steele</v>
      </c>
      <c r="C1537" s="1">
        <v>89240</v>
      </c>
      <c r="D1537" s="1" t="str">
        <f>_xlfn.XLOOKUP(Table13[[#This Row],[Product Sub-Category]],'Product Lookup'!A:A,'Product Lookup'!B:B)</f>
        <v>Furnishings</v>
      </c>
      <c r="E1537" s="1">
        <v>15</v>
      </c>
      <c r="F1537" s="4">
        <v>90.98</v>
      </c>
      <c r="G1537" s="4">
        <f>Table13[[#This Row],[Unit Price]]*Table13[[#This Row],[Quantity ordered]]</f>
        <v>1364.7</v>
      </c>
      <c r="H1537" s="1">
        <v>0.05</v>
      </c>
      <c r="I1537" s="5">
        <v>0.05</v>
      </c>
      <c r="J15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7" s="6">
        <f>Table13[[#This Row],[Total Price(Before Discount)]]*Table13[[#This Row],[Discount]]</f>
        <v>68.234999999999999</v>
      </c>
      <c r="L1537" s="6">
        <f>Table13[[#This Row],[Total Price(Before Discount)]]-Table13[[#This Row],[Discount Amount]]</f>
        <v>1296.4650000000001</v>
      </c>
      <c r="M1537" s="6" t="str">
        <f>IF(Table13[[#This Row],[Total Price(After Discount)]]&gt;=5000, "High Order", "Low order")</f>
        <v>Low order</v>
      </c>
      <c r="N1537" s="2">
        <v>42152</v>
      </c>
      <c r="O1537" s="2" t="str">
        <f>TEXT(Table13[[#This Row],[Order Date]],"dddd")</f>
        <v>Thursday</v>
      </c>
      <c r="P1537" s="2" t="str">
        <f>TEXT(Table13[[#This Row],[Order Date]],"mmmm")</f>
        <v>May</v>
      </c>
      <c r="Q1537" s="2" t="str">
        <f>TEXT(Table13[[#This Row],[Order Date]],"yyyy")</f>
        <v>2015</v>
      </c>
      <c r="R1537" s="2" t="str">
        <f>TEXT(Table13[[#This Row],[Order Date]], "mmmm yyyy")</f>
        <v>May 2015</v>
      </c>
      <c r="S1537" s="2">
        <v>42154</v>
      </c>
      <c r="T1537" s="1" t="s">
        <v>50</v>
      </c>
      <c r="U1537" s="1">
        <f>Table13[[#This Row],[Ship Date]]-Table13[[#This Row],[Order Date]]</f>
        <v>2</v>
      </c>
      <c r="V1537" s="1" t="str">
        <f>IF(Table13[[#This Row],[Days to Ship]]&lt;=1, "Fast", IF(Table13[[#This Row],[Days to Ship]]&lt;=3, "Meduim", "High"))</f>
        <v>Meduim</v>
      </c>
      <c r="W1537" s="1">
        <v>21042</v>
      </c>
      <c r="X1537" s="1" t="s">
        <v>32</v>
      </c>
      <c r="Y1537" s="1" t="s">
        <v>921</v>
      </c>
      <c r="Z1537" s="1" t="s">
        <v>268</v>
      </c>
      <c r="AA1537" s="1" t="s">
        <v>2244</v>
      </c>
      <c r="AB1537" s="1" t="s">
        <v>34</v>
      </c>
      <c r="AC1537" s="1" t="s">
        <v>52</v>
      </c>
      <c r="AD1537" s="1" t="s">
        <v>104</v>
      </c>
      <c r="AE1537" s="1" t="s">
        <v>75</v>
      </c>
      <c r="AF1537" s="1"/>
      <c r="AK1537" s="1"/>
    </row>
    <row r="1538" spans="1:37" x14ac:dyDescent="0.35">
      <c r="A1538" s="1">
        <v>2713</v>
      </c>
      <c r="B1538" s="1" t="str">
        <f>VLOOKUP(Table13[[#This Row],[Customer ID]],'Customer Lookup'!A:B,2,)</f>
        <v>Lynda Banks</v>
      </c>
      <c r="C1538" s="1">
        <v>88701</v>
      </c>
      <c r="D1538" s="1" t="str">
        <f>_xlfn.XLOOKUP(Table13[[#This Row],[Product Sub-Category]],'Product Lookup'!A:A,'Product Lookup'!B:B)</f>
        <v>Labels</v>
      </c>
      <c r="E1538" s="1">
        <v>9</v>
      </c>
      <c r="F1538" s="4">
        <v>2.88</v>
      </c>
      <c r="G1538" s="4">
        <f>Table13[[#This Row],[Unit Price]]*Table13[[#This Row],[Quantity ordered]]</f>
        <v>25.919999999999998</v>
      </c>
      <c r="H1538" s="1">
        <v>0.05</v>
      </c>
      <c r="I1538" s="5">
        <v>0.05</v>
      </c>
      <c r="J15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8" s="6">
        <f>Table13[[#This Row],[Total Price(Before Discount)]]*Table13[[#This Row],[Discount]]</f>
        <v>1.296</v>
      </c>
      <c r="L1538" s="6">
        <f>Table13[[#This Row],[Total Price(Before Discount)]]-Table13[[#This Row],[Discount Amount]]</f>
        <v>24.623999999999999</v>
      </c>
      <c r="M1538" s="6" t="str">
        <f>IF(Table13[[#This Row],[Total Price(After Discount)]]&gt;=5000, "High Order", "Low order")</f>
        <v>Low order</v>
      </c>
      <c r="N1538" s="2">
        <v>42176</v>
      </c>
      <c r="O1538" s="2" t="str">
        <f>TEXT(Table13[[#This Row],[Order Date]],"dddd")</f>
        <v>Sunday</v>
      </c>
      <c r="P1538" s="2" t="str">
        <f>TEXT(Table13[[#This Row],[Order Date]],"mmmm")</f>
        <v>June</v>
      </c>
      <c r="Q1538" s="2" t="str">
        <f>TEXT(Table13[[#This Row],[Order Date]],"yyyy")</f>
        <v>2015</v>
      </c>
      <c r="R1538" s="2" t="str">
        <f>TEXT(Table13[[#This Row],[Order Date]], "mmmm yyyy")</f>
        <v>June 2015</v>
      </c>
      <c r="S1538" s="2">
        <v>42179</v>
      </c>
      <c r="T1538" s="1" t="s">
        <v>41</v>
      </c>
      <c r="U1538" s="1">
        <f>Table13[[#This Row],[Ship Date]]-Table13[[#This Row],[Order Date]]</f>
        <v>3</v>
      </c>
      <c r="V1538" s="1" t="str">
        <f>IF(Table13[[#This Row],[Days to Ship]]&lt;=1, "Fast", IF(Table13[[#This Row],[Days to Ship]]&lt;=3, "Meduim", "High"))</f>
        <v>Meduim</v>
      </c>
      <c r="W1538" s="1">
        <v>49001</v>
      </c>
      <c r="X1538" s="1" t="s">
        <v>32</v>
      </c>
      <c r="Y1538" s="1" t="s">
        <v>922</v>
      </c>
      <c r="Z1538" s="1" t="s">
        <v>215</v>
      </c>
      <c r="AA1538" s="1" t="s">
        <v>2244</v>
      </c>
      <c r="AB1538" s="1" t="s">
        <v>58</v>
      </c>
      <c r="AC1538" s="1" t="s">
        <v>116</v>
      </c>
      <c r="AD1538" s="1" t="s">
        <v>81</v>
      </c>
      <c r="AE1538" s="1" t="s">
        <v>53</v>
      </c>
      <c r="AF1538" s="1"/>
      <c r="AK1538" s="1"/>
    </row>
    <row r="1539" spans="1:37" x14ac:dyDescent="0.35">
      <c r="A1539" s="1">
        <v>2713</v>
      </c>
      <c r="B1539" s="1" t="str">
        <f>VLOOKUP(Table13[[#This Row],[Customer ID]],'Customer Lookup'!A:B,2,)</f>
        <v>Lynda Banks</v>
      </c>
      <c r="C1539" s="1">
        <v>88701</v>
      </c>
      <c r="D1539" s="1" t="str">
        <f>_xlfn.XLOOKUP(Table13[[#This Row],[Product Sub-Category]],'Product Lookup'!A:A,'Product Lookup'!B:B)</f>
        <v>Tables</v>
      </c>
      <c r="E1539" s="1">
        <v>2</v>
      </c>
      <c r="F1539" s="4">
        <v>348.21</v>
      </c>
      <c r="G1539" s="4">
        <f>Table13[[#This Row],[Unit Price]]*Table13[[#This Row],[Quantity ordered]]</f>
        <v>696.42</v>
      </c>
      <c r="H1539" s="1">
        <v>0.1</v>
      </c>
      <c r="I1539" s="5">
        <v>0.1</v>
      </c>
      <c r="J15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39" s="6">
        <f>Table13[[#This Row],[Total Price(Before Discount)]]*Table13[[#This Row],[Discount]]</f>
        <v>69.641999999999996</v>
      </c>
      <c r="L1539" s="6">
        <f>Table13[[#This Row],[Total Price(Before Discount)]]-Table13[[#This Row],[Discount Amount]]</f>
        <v>626.77800000000002</v>
      </c>
      <c r="M1539" s="6" t="str">
        <f>IF(Table13[[#This Row],[Total Price(After Discount)]]&gt;=5000, "High Order", "Low order")</f>
        <v>Low order</v>
      </c>
      <c r="N1539" s="2">
        <v>42176</v>
      </c>
      <c r="O1539" s="2" t="str">
        <f>TEXT(Table13[[#This Row],[Order Date]],"dddd")</f>
        <v>Sunday</v>
      </c>
      <c r="P1539" s="2" t="str">
        <f>TEXT(Table13[[#This Row],[Order Date]],"mmmm")</f>
        <v>June</v>
      </c>
      <c r="Q1539" s="2" t="str">
        <f>TEXT(Table13[[#This Row],[Order Date]],"yyyy")</f>
        <v>2015</v>
      </c>
      <c r="R1539" s="2" t="str">
        <f>TEXT(Table13[[#This Row],[Order Date]], "mmmm yyyy")</f>
        <v>June 2015</v>
      </c>
      <c r="S1539" s="2">
        <v>42177</v>
      </c>
      <c r="T1539" s="1" t="s">
        <v>41</v>
      </c>
      <c r="U1539" s="1">
        <f>Table13[[#This Row],[Ship Date]]-Table13[[#This Row],[Order Date]]</f>
        <v>1</v>
      </c>
      <c r="V1539" s="1" t="str">
        <f>IF(Table13[[#This Row],[Days to Ship]]&lt;=1, "Fast", IF(Table13[[#This Row],[Days to Ship]]&lt;=3, "Meduim", "High"))</f>
        <v>Fast</v>
      </c>
      <c r="W1539" s="1">
        <v>49001</v>
      </c>
      <c r="X1539" s="1" t="s">
        <v>22</v>
      </c>
      <c r="Y1539" s="1" t="s">
        <v>922</v>
      </c>
      <c r="Z1539" s="1" t="s">
        <v>215</v>
      </c>
      <c r="AA1539" s="1" t="s">
        <v>2244</v>
      </c>
      <c r="AB1539" s="1" t="s">
        <v>34</v>
      </c>
      <c r="AC1539" s="1" t="s">
        <v>123</v>
      </c>
      <c r="AD1539" s="1" t="s">
        <v>81</v>
      </c>
      <c r="AE1539" s="1" t="s">
        <v>108</v>
      </c>
      <c r="AF1539" s="1"/>
      <c r="AK1539" s="1"/>
    </row>
    <row r="1540" spans="1:37" x14ac:dyDescent="0.35">
      <c r="A1540" s="1">
        <v>2715</v>
      </c>
      <c r="B1540" s="1" t="str">
        <f>VLOOKUP(Table13[[#This Row],[Customer ID]],'Customer Lookup'!A:B,2,)</f>
        <v>Becky Farmer</v>
      </c>
      <c r="C1540" s="1">
        <v>88702</v>
      </c>
      <c r="D1540" s="1" t="str">
        <f>_xlfn.XLOOKUP(Table13[[#This Row],[Product Sub-Category]],'Product Lookup'!A:A,'Product Lookup'!B:B)</f>
        <v>Computer Peripherals</v>
      </c>
      <c r="E1540" s="1">
        <v>1</v>
      </c>
      <c r="F1540" s="4">
        <v>29.89</v>
      </c>
      <c r="G1540" s="4">
        <f>Table13[[#This Row],[Unit Price]]*Table13[[#This Row],[Quantity ordered]]</f>
        <v>29.89</v>
      </c>
      <c r="H1540" s="1">
        <v>0.05</v>
      </c>
      <c r="I1540" s="5">
        <v>0.05</v>
      </c>
      <c r="J15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0" s="6">
        <f>Table13[[#This Row],[Total Price(Before Discount)]]*Table13[[#This Row],[Discount]]</f>
        <v>1.4945000000000002</v>
      </c>
      <c r="L1540" s="6">
        <f>Table13[[#This Row],[Total Price(Before Discount)]]-Table13[[#This Row],[Discount Amount]]</f>
        <v>28.395500000000002</v>
      </c>
      <c r="M1540" s="6" t="str">
        <f>IF(Table13[[#This Row],[Total Price(After Discount)]]&gt;=5000, "High Order", "Low order")</f>
        <v>Low order</v>
      </c>
      <c r="N1540" s="2">
        <v>42016</v>
      </c>
      <c r="O1540" s="2" t="str">
        <f>TEXT(Table13[[#This Row],[Order Date]],"dddd")</f>
        <v>Monday</v>
      </c>
      <c r="P1540" s="2" t="str">
        <f>TEXT(Table13[[#This Row],[Order Date]],"mmmm")</f>
        <v>January</v>
      </c>
      <c r="Q1540" s="2" t="str">
        <f>TEXT(Table13[[#This Row],[Order Date]],"yyyy")</f>
        <v>2015</v>
      </c>
      <c r="R1540" s="2" t="str">
        <f>TEXT(Table13[[#This Row],[Order Date]], "mmmm yyyy")</f>
        <v>January 2015</v>
      </c>
      <c r="S1540" s="2">
        <v>42020</v>
      </c>
      <c r="T1540" s="1" t="s">
        <v>98</v>
      </c>
      <c r="U1540" s="1">
        <f>Table13[[#This Row],[Ship Date]]-Table13[[#This Row],[Order Date]]</f>
        <v>4</v>
      </c>
      <c r="V1540" s="1" t="str">
        <f>IF(Table13[[#This Row],[Days to Ship]]&lt;=1, "Fast", IF(Table13[[#This Row],[Days to Ship]]&lt;=3, "Meduim", "High"))</f>
        <v>High</v>
      </c>
      <c r="W1540" s="1">
        <v>48911</v>
      </c>
      <c r="X1540" s="1" t="s">
        <v>32</v>
      </c>
      <c r="Y1540" s="1" t="s">
        <v>923</v>
      </c>
      <c r="Z1540" s="1" t="s">
        <v>215</v>
      </c>
      <c r="AA1540" s="1" t="s">
        <v>2244</v>
      </c>
      <c r="AB1540" s="1" t="s">
        <v>73</v>
      </c>
      <c r="AC1540" s="1" t="s">
        <v>144</v>
      </c>
      <c r="AD1540" s="1" t="s">
        <v>81</v>
      </c>
      <c r="AE1540" s="1" t="s">
        <v>44</v>
      </c>
      <c r="AF1540" s="1"/>
      <c r="AK1540" s="1"/>
    </row>
    <row r="1541" spans="1:37" x14ac:dyDescent="0.35">
      <c r="A1541" s="1">
        <v>2718</v>
      </c>
      <c r="B1541" s="1" t="str">
        <f>VLOOKUP(Table13[[#This Row],[Customer ID]],'Customer Lookup'!A:B,2,)</f>
        <v>Caroline Stone</v>
      </c>
      <c r="C1541" s="1">
        <v>89394</v>
      </c>
      <c r="D1541" s="1" t="str">
        <f>_xlfn.XLOOKUP(Table13[[#This Row],[Product Sub-Category]],'Product Lookup'!A:A,'Product Lookup'!B:B)</f>
        <v>Paper</v>
      </c>
      <c r="E1541" s="1">
        <v>15</v>
      </c>
      <c r="F1541" s="4">
        <v>6.74</v>
      </c>
      <c r="G1541" s="4">
        <f>Table13[[#This Row],[Unit Price]]*Table13[[#This Row],[Quantity ordered]]</f>
        <v>101.10000000000001</v>
      </c>
      <c r="H1541" s="1">
        <v>0.05</v>
      </c>
      <c r="I1541" s="5">
        <v>0.05</v>
      </c>
      <c r="J15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1" s="6">
        <f>Table13[[#This Row],[Total Price(Before Discount)]]*Table13[[#This Row],[Discount]]</f>
        <v>5.0550000000000006</v>
      </c>
      <c r="L1541" s="6">
        <f>Table13[[#This Row],[Total Price(Before Discount)]]-Table13[[#This Row],[Discount Amount]]</f>
        <v>96.045000000000002</v>
      </c>
      <c r="M1541" s="6" t="str">
        <f>IF(Table13[[#This Row],[Total Price(After Discount)]]&gt;=5000, "High Order", "Low order")</f>
        <v>Low order</v>
      </c>
      <c r="N1541" s="2">
        <v>42064</v>
      </c>
      <c r="O1541" s="2" t="str">
        <f>TEXT(Table13[[#This Row],[Order Date]],"dddd")</f>
        <v>Sunday</v>
      </c>
      <c r="P1541" s="2" t="str">
        <f>TEXT(Table13[[#This Row],[Order Date]],"mmmm")</f>
        <v>March</v>
      </c>
      <c r="Q1541" s="2" t="str">
        <f>TEXT(Table13[[#This Row],[Order Date]],"yyyy")</f>
        <v>2015</v>
      </c>
      <c r="R1541" s="2" t="str">
        <f>TEXT(Table13[[#This Row],[Order Date]], "mmmm yyyy")</f>
        <v>March 2015</v>
      </c>
      <c r="S1541" s="2">
        <v>42066</v>
      </c>
      <c r="T1541" s="1" t="s">
        <v>41</v>
      </c>
      <c r="U1541" s="1">
        <f>Table13[[#This Row],[Ship Date]]-Table13[[#This Row],[Order Date]]</f>
        <v>2</v>
      </c>
      <c r="V1541" s="1" t="str">
        <f>IF(Table13[[#This Row],[Days to Ship]]&lt;=1, "Fast", IF(Table13[[#This Row],[Days to Ship]]&lt;=3, "Meduim", "High"))</f>
        <v>Meduim</v>
      </c>
      <c r="W1541" s="1">
        <v>60438</v>
      </c>
      <c r="X1541" s="1" t="s">
        <v>32</v>
      </c>
      <c r="Y1541" s="1" t="s">
        <v>923</v>
      </c>
      <c r="Z1541" s="1" t="s">
        <v>142</v>
      </c>
      <c r="AA1541" s="1" t="s">
        <v>2245</v>
      </c>
      <c r="AB1541" s="1" t="s">
        <v>58</v>
      </c>
      <c r="AC1541" s="1" t="s">
        <v>83</v>
      </c>
      <c r="AD1541" s="1" t="s">
        <v>104</v>
      </c>
      <c r="AE1541" s="1" t="s">
        <v>26</v>
      </c>
      <c r="AF1541" s="1"/>
      <c r="AK1541" s="1"/>
    </row>
    <row r="1542" spans="1:37" x14ac:dyDescent="0.35">
      <c r="A1542" s="1">
        <v>2720</v>
      </c>
      <c r="B1542" s="1" t="str">
        <f>VLOOKUP(Table13[[#This Row],[Customer ID]],'Customer Lookup'!A:B,2,)</f>
        <v>Donna Block</v>
      </c>
      <c r="C1542" s="1">
        <v>88766</v>
      </c>
      <c r="D1542" s="1" t="str">
        <f>_xlfn.XLOOKUP(Table13[[#This Row],[Product Sub-Category]],'Product Lookup'!A:A,'Product Lookup'!B:B)</f>
        <v>Computer Peripherals</v>
      </c>
      <c r="E1542" s="1">
        <v>6</v>
      </c>
      <c r="F1542" s="4">
        <v>40.479999999999997</v>
      </c>
      <c r="G1542" s="4">
        <f>Table13[[#This Row],[Unit Price]]*Table13[[#This Row],[Quantity ordered]]</f>
        <v>242.88</v>
      </c>
      <c r="H1542" s="1">
        <v>0.05</v>
      </c>
      <c r="I1542" s="5">
        <v>0.05</v>
      </c>
      <c r="J15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2" s="6">
        <f>Table13[[#This Row],[Total Price(Before Discount)]]*Table13[[#This Row],[Discount]]</f>
        <v>12.144</v>
      </c>
      <c r="L1542" s="6">
        <f>Table13[[#This Row],[Total Price(Before Discount)]]-Table13[[#This Row],[Discount Amount]]</f>
        <v>230.73599999999999</v>
      </c>
      <c r="M1542" s="6" t="str">
        <f>IF(Table13[[#This Row],[Total Price(After Discount)]]&gt;=5000, "High Order", "Low order")</f>
        <v>Low order</v>
      </c>
      <c r="N1542" s="2">
        <v>42171</v>
      </c>
      <c r="O1542" s="2" t="str">
        <f>TEXT(Table13[[#This Row],[Order Date]],"dddd")</f>
        <v>Tuesday</v>
      </c>
      <c r="P1542" s="2" t="str">
        <f>TEXT(Table13[[#This Row],[Order Date]],"mmmm")</f>
        <v>June</v>
      </c>
      <c r="Q1542" s="2" t="str">
        <f>TEXT(Table13[[#This Row],[Order Date]],"yyyy")</f>
        <v>2015</v>
      </c>
      <c r="R1542" s="2" t="str">
        <f>TEXT(Table13[[#This Row],[Order Date]], "mmmm yyyy")</f>
        <v>June 2015</v>
      </c>
      <c r="S1542" s="2">
        <v>42172</v>
      </c>
      <c r="T1542" s="1" t="s">
        <v>41</v>
      </c>
      <c r="U1542" s="1">
        <f>Table13[[#This Row],[Ship Date]]-Table13[[#This Row],[Order Date]]</f>
        <v>1</v>
      </c>
      <c r="V1542" s="1" t="str">
        <f>IF(Table13[[#This Row],[Days to Ship]]&lt;=1, "Fast", IF(Table13[[#This Row],[Days to Ship]]&lt;=3, "Meduim", "High"))</f>
        <v>Fast</v>
      </c>
      <c r="W1542" s="1">
        <v>30721</v>
      </c>
      <c r="X1542" s="1" t="s">
        <v>32</v>
      </c>
      <c r="Y1542" s="1" t="s">
        <v>924</v>
      </c>
      <c r="Z1542" s="1" t="s">
        <v>254</v>
      </c>
      <c r="AA1542" s="1" t="s">
        <v>2245</v>
      </c>
      <c r="AB1542" s="1" t="s">
        <v>73</v>
      </c>
      <c r="AC1542" s="1" t="s">
        <v>144</v>
      </c>
      <c r="AD1542" s="1" t="s">
        <v>51</v>
      </c>
      <c r="AE1542" s="1" t="s">
        <v>53</v>
      </c>
      <c r="AF1542" s="1"/>
      <c r="AK1542" s="1"/>
    </row>
    <row r="1543" spans="1:37" x14ac:dyDescent="0.35">
      <c r="A1543" s="1">
        <v>2724</v>
      </c>
      <c r="B1543" s="1" t="str">
        <f>VLOOKUP(Table13[[#This Row],[Customer ID]],'Customer Lookup'!A:B,2,)</f>
        <v>Erika Clapp</v>
      </c>
      <c r="C1543" s="1">
        <v>88959</v>
      </c>
      <c r="D1543" s="1" t="str">
        <f>_xlfn.XLOOKUP(Table13[[#This Row],[Product Sub-Category]],'Product Lookup'!A:A,'Product Lookup'!B:B)</f>
        <v>Paper</v>
      </c>
      <c r="E1543" s="1">
        <v>10</v>
      </c>
      <c r="F1543" s="4">
        <v>4.9800000000000004</v>
      </c>
      <c r="G1543" s="4">
        <f>Table13[[#This Row],[Unit Price]]*Table13[[#This Row],[Quantity ordered]]</f>
        <v>49.800000000000004</v>
      </c>
      <c r="H1543" s="1">
        <v>0.05</v>
      </c>
      <c r="I1543" s="5">
        <v>0.05</v>
      </c>
      <c r="J15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3" s="6">
        <f>Table13[[#This Row],[Total Price(Before Discount)]]*Table13[[#This Row],[Discount]]</f>
        <v>2.4900000000000002</v>
      </c>
      <c r="L1543" s="6">
        <f>Table13[[#This Row],[Total Price(Before Discount)]]-Table13[[#This Row],[Discount Amount]]</f>
        <v>47.31</v>
      </c>
      <c r="M1543" s="6" t="str">
        <f>IF(Table13[[#This Row],[Total Price(After Discount)]]&gt;=5000, "High Order", "Low order")</f>
        <v>Low order</v>
      </c>
      <c r="N1543" s="2">
        <v>42125</v>
      </c>
      <c r="O1543" s="2" t="str">
        <f>TEXT(Table13[[#This Row],[Order Date]],"dddd")</f>
        <v>Friday</v>
      </c>
      <c r="P1543" s="2" t="str">
        <f>TEXT(Table13[[#This Row],[Order Date]],"mmmm")</f>
        <v>May</v>
      </c>
      <c r="Q1543" s="2" t="str">
        <f>TEXT(Table13[[#This Row],[Order Date]],"yyyy")</f>
        <v>2015</v>
      </c>
      <c r="R1543" s="2" t="str">
        <f>TEXT(Table13[[#This Row],[Order Date]], "mmmm yyyy")</f>
        <v>May 2015</v>
      </c>
      <c r="S1543" s="2">
        <v>42126</v>
      </c>
      <c r="T1543" s="1" t="s">
        <v>41</v>
      </c>
      <c r="U1543" s="1">
        <f>Table13[[#This Row],[Ship Date]]-Table13[[#This Row],[Order Date]]</f>
        <v>1</v>
      </c>
      <c r="V1543" s="1" t="str">
        <f>IF(Table13[[#This Row],[Days to Ship]]&lt;=1, "Fast", IF(Table13[[#This Row],[Days to Ship]]&lt;=3, "Meduim", "High"))</f>
        <v>Fast</v>
      </c>
      <c r="W1543" s="1">
        <v>37421</v>
      </c>
      <c r="X1543" s="1" t="s">
        <v>32</v>
      </c>
      <c r="Y1543" s="1" t="s">
        <v>925</v>
      </c>
      <c r="Z1543" s="1" t="s">
        <v>184</v>
      </c>
      <c r="AA1543" s="1" t="s">
        <v>2245</v>
      </c>
      <c r="AB1543" s="1" t="s">
        <v>58</v>
      </c>
      <c r="AC1543" s="1" t="s">
        <v>83</v>
      </c>
      <c r="AD1543" s="1" t="s">
        <v>42</v>
      </c>
      <c r="AE1543" s="1" t="s">
        <v>53</v>
      </c>
      <c r="AF1543" s="1"/>
      <c r="AK1543" s="1"/>
    </row>
    <row r="1544" spans="1:37" x14ac:dyDescent="0.35">
      <c r="A1544" s="1">
        <v>2724</v>
      </c>
      <c r="B1544" s="1" t="str">
        <f>VLOOKUP(Table13[[#This Row],[Customer ID]],'Customer Lookup'!A:B,2,)</f>
        <v>Erika Clapp</v>
      </c>
      <c r="C1544" s="1">
        <v>88959</v>
      </c>
      <c r="D1544" s="1" t="str">
        <f>_xlfn.XLOOKUP(Table13[[#This Row],[Product Sub-Category]],'Product Lookup'!A:A,'Product Lookup'!B:B)</f>
        <v>Paper</v>
      </c>
      <c r="E1544" s="1">
        <v>18</v>
      </c>
      <c r="F1544" s="4">
        <v>6.48</v>
      </c>
      <c r="G1544" s="4">
        <f>Table13[[#This Row],[Unit Price]]*Table13[[#This Row],[Quantity ordered]]</f>
        <v>116.64000000000001</v>
      </c>
      <c r="H1544" s="1">
        <v>0.05</v>
      </c>
      <c r="I1544" s="5">
        <v>0.05</v>
      </c>
      <c r="J15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4" s="6">
        <f>Table13[[#This Row],[Total Price(Before Discount)]]*Table13[[#This Row],[Discount]]</f>
        <v>5.8320000000000007</v>
      </c>
      <c r="L1544" s="6">
        <f>Table13[[#This Row],[Total Price(Before Discount)]]-Table13[[#This Row],[Discount Amount]]</f>
        <v>110.80800000000002</v>
      </c>
      <c r="M1544" s="6" t="str">
        <f>IF(Table13[[#This Row],[Total Price(After Discount)]]&gt;=5000, "High Order", "Low order")</f>
        <v>Low order</v>
      </c>
      <c r="N1544" s="2">
        <v>42125</v>
      </c>
      <c r="O1544" s="2" t="str">
        <f>TEXT(Table13[[#This Row],[Order Date]],"dddd")</f>
        <v>Friday</v>
      </c>
      <c r="P1544" s="2" t="str">
        <f>TEXT(Table13[[#This Row],[Order Date]],"mmmm")</f>
        <v>May</v>
      </c>
      <c r="Q1544" s="2" t="str">
        <f>TEXT(Table13[[#This Row],[Order Date]],"yyyy")</f>
        <v>2015</v>
      </c>
      <c r="R1544" s="2" t="str">
        <f>TEXT(Table13[[#This Row],[Order Date]], "mmmm yyyy")</f>
        <v>May 2015</v>
      </c>
      <c r="S1544" s="2">
        <v>42127</v>
      </c>
      <c r="T1544" s="1" t="s">
        <v>41</v>
      </c>
      <c r="U1544" s="1">
        <f>Table13[[#This Row],[Ship Date]]-Table13[[#This Row],[Order Date]]</f>
        <v>2</v>
      </c>
      <c r="V1544" s="1" t="str">
        <f>IF(Table13[[#This Row],[Days to Ship]]&lt;=1, "Fast", IF(Table13[[#This Row],[Days to Ship]]&lt;=3, "Meduim", "High"))</f>
        <v>Meduim</v>
      </c>
      <c r="W1544" s="1">
        <v>37421</v>
      </c>
      <c r="X1544" s="1" t="s">
        <v>32</v>
      </c>
      <c r="Y1544" s="1" t="s">
        <v>925</v>
      </c>
      <c r="Z1544" s="1" t="s">
        <v>184</v>
      </c>
      <c r="AA1544" s="1" t="s">
        <v>2245</v>
      </c>
      <c r="AB1544" s="1" t="s">
        <v>58</v>
      </c>
      <c r="AC1544" s="1" t="s">
        <v>83</v>
      </c>
      <c r="AD1544" s="1" t="s">
        <v>42</v>
      </c>
      <c r="AE1544" s="1" t="s">
        <v>53</v>
      </c>
      <c r="AF1544" s="1"/>
      <c r="AK1544" s="1"/>
    </row>
    <row r="1545" spans="1:37" x14ac:dyDescent="0.35">
      <c r="A1545" s="1">
        <v>2725</v>
      </c>
      <c r="B1545" s="1" t="str">
        <f>VLOOKUP(Table13[[#This Row],[Customer ID]],'Customer Lookup'!A:B,2,)</f>
        <v>Katharine Hudson</v>
      </c>
      <c r="C1545" s="1">
        <v>88958</v>
      </c>
      <c r="D1545" s="1" t="str">
        <f>_xlfn.XLOOKUP(Table13[[#This Row],[Product Sub-Category]],'Product Lookup'!A:A,'Product Lookup'!B:B)</f>
        <v>Pens</v>
      </c>
      <c r="E1545" s="1">
        <v>10</v>
      </c>
      <c r="F1545" s="4">
        <v>28.15</v>
      </c>
      <c r="G1545" s="4">
        <f>Table13[[#This Row],[Unit Price]]*Table13[[#This Row],[Quantity ordered]]</f>
        <v>281.5</v>
      </c>
      <c r="H1545" s="1">
        <v>0.05</v>
      </c>
      <c r="I1545" s="5">
        <v>0.05</v>
      </c>
      <c r="J15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5" s="6">
        <f>Table13[[#This Row],[Total Price(Before Discount)]]*Table13[[#This Row],[Discount]]</f>
        <v>14.075000000000001</v>
      </c>
      <c r="L1545" s="6">
        <f>Table13[[#This Row],[Total Price(Before Discount)]]-Table13[[#This Row],[Discount Amount]]</f>
        <v>267.42500000000001</v>
      </c>
      <c r="M1545" s="6" t="str">
        <f>IF(Table13[[#This Row],[Total Price(After Discount)]]&gt;=5000, "High Order", "Low order")</f>
        <v>Low order</v>
      </c>
      <c r="N1545" s="2">
        <v>42021</v>
      </c>
      <c r="O1545" s="2" t="str">
        <f>TEXT(Table13[[#This Row],[Order Date]],"dddd")</f>
        <v>Saturday</v>
      </c>
      <c r="P1545" s="2" t="str">
        <f>TEXT(Table13[[#This Row],[Order Date]],"mmmm")</f>
        <v>January</v>
      </c>
      <c r="Q1545" s="2" t="str">
        <f>TEXT(Table13[[#This Row],[Order Date]],"yyyy")</f>
        <v>2015</v>
      </c>
      <c r="R1545" s="2" t="str">
        <f>TEXT(Table13[[#This Row],[Order Date]], "mmmm yyyy")</f>
        <v>January 2015</v>
      </c>
      <c r="S1545" s="2">
        <v>42022</v>
      </c>
      <c r="T1545" s="1" t="s">
        <v>31</v>
      </c>
      <c r="U1545" s="1">
        <f>Table13[[#This Row],[Ship Date]]-Table13[[#This Row],[Order Date]]</f>
        <v>1</v>
      </c>
      <c r="V1545" s="1" t="str">
        <f>IF(Table13[[#This Row],[Days to Ship]]&lt;=1, "Fast", IF(Table13[[#This Row],[Days to Ship]]&lt;=3, "Meduim", "High"))</f>
        <v>Fast</v>
      </c>
      <c r="W1545" s="1">
        <v>37042</v>
      </c>
      <c r="X1545" s="1" t="s">
        <v>32</v>
      </c>
      <c r="Y1545" s="1" t="s">
        <v>926</v>
      </c>
      <c r="Z1545" s="1" t="s">
        <v>184</v>
      </c>
      <c r="AA1545" s="1" t="s">
        <v>1097</v>
      </c>
      <c r="AB1545" s="1" t="s">
        <v>58</v>
      </c>
      <c r="AC1545" s="1" t="s">
        <v>25</v>
      </c>
      <c r="AD1545" s="1" t="s">
        <v>42</v>
      </c>
      <c r="AE1545" s="1" t="s">
        <v>44</v>
      </c>
      <c r="AF1545" s="1"/>
      <c r="AK1545" s="1"/>
    </row>
    <row r="1546" spans="1:37" x14ac:dyDescent="0.35">
      <c r="A1546" s="1">
        <v>2729</v>
      </c>
      <c r="B1546" s="1" t="str">
        <f>VLOOKUP(Table13[[#This Row],[Customer ID]],'Customer Lookup'!A:B,2,)</f>
        <v>Penny O Caldwell</v>
      </c>
      <c r="C1546" s="1">
        <v>88114</v>
      </c>
      <c r="D1546" s="1" t="str">
        <f>_xlfn.XLOOKUP(Table13[[#This Row],[Product Sub-Category]],'Product Lookup'!A:A,'Product Lookup'!B:B)</f>
        <v>Tables</v>
      </c>
      <c r="E1546" s="1">
        <v>4</v>
      </c>
      <c r="F1546" s="4">
        <v>230.98</v>
      </c>
      <c r="G1546" s="4">
        <f>Table13[[#This Row],[Unit Price]]*Table13[[#This Row],[Quantity ordered]]</f>
        <v>923.92</v>
      </c>
      <c r="H1546" s="1">
        <v>0.1</v>
      </c>
      <c r="I1546" s="5">
        <v>0.1</v>
      </c>
      <c r="J15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46" s="6">
        <f>Table13[[#This Row],[Total Price(Before Discount)]]*Table13[[#This Row],[Discount]]</f>
        <v>92.391999999999996</v>
      </c>
      <c r="L1546" s="6">
        <f>Table13[[#This Row],[Total Price(Before Discount)]]-Table13[[#This Row],[Discount Amount]]</f>
        <v>831.52800000000002</v>
      </c>
      <c r="M1546" s="6" t="str">
        <f>IF(Table13[[#This Row],[Total Price(After Discount)]]&gt;=5000, "High Order", "Low order")</f>
        <v>Low order</v>
      </c>
      <c r="N1546" s="2">
        <v>42069</v>
      </c>
      <c r="O1546" s="2" t="str">
        <f>TEXT(Table13[[#This Row],[Order Date]],"dddd")</f>
        <v>Friday</v>
      </c>
      <c r="P1546" s="2" t="str">
        <f>TEXT(Table13[[#This Row],[Order Date]],"mmmm")</f>
        <v>March</v>
      </c>
      <c r="Q1546" s="2" t="str">
        <f>TEXT(Table13[[#This Row],[Order Date]],"yyyy")</f>
        <v>2015</v>
      </c>
      <c r="R1546" s="2" t="str">
        <f>TEXT(Table13[[#This Row],[Order Date]], "mmmm yyyy")</f>
        <v>March 2015</v>
      </c>
      <c r="S1546" s="2">
        <v>42073</v>
      </c>
      <c r="T1546" s="1" t="s">
        <v>98</v>
      </c>
      <c r="U1546" s="1">
        <f>Table13[[#This Row],[Ship Date]]-Table13[[#This Row],[Order Date]]</f>
        <v>4</v>
      </c>
      <c r="V1546" s="1" t="str">
        <f>IF(Table13[[#This Row],[Days to Ship]]&lt;=1, "Fast", IF(Table13[[#This Row],[Days to Ship]]&lt;=3, "Meduim", "High"))</f>
        <v>High</v>
      </c>
      <c r="W1546" s="1">
        <v>98226</v>
      </c>
      <c r="X1546" s="1" t="s">
        <v>22</v>
      </c>
      <c r="Y1546" s="1" t="s">
        <v>332</v>
      </c>
      <c r="Z1546" s="1" t="s">
        <v>29</v>
      </c>
      <c r="AA1546" s="1" t="s">
        <v>2243</v>
      </c>
      <c r="AB1546" s="1" t="s">
        <v>34</v>
      </c>
      <c r="AC1546" s="1" t="s">
        <v>123</v>
      </c>
      <c r="AD1546" s="1" t="s">
        <v>104</v>
      </c>
      <c r="AE1546" s="1" t="s">
        <v>108</v>
      </c>
      <c r="AF1546" s="1"/>
      <c r="AK1546" s="1"/>
    </row>
    <row r="1547" spans="1:37" x14ac:dyDescent="0.35">
      <c r="A1547" s="1">
        <v>2737</v>
      </c>
      <c r="B1547" s="1" t="str">
        <f>VLOOKUP(Table13[[#This Row],[Customer ID]],'Customer Lookup'!A:B,2,)</f>
        <v>Rachel Bates</v>
      </c>
      <c r="C1547" s="1">
        <v>89018</v>
      </c>
      <c r="D1547" s="1" t="str">
        <f>_xlfn.XLOOKUP(Table13[[#This Row],[Product Sub-Category]],'Product Lookup'!A:A,'Product Lookup'!B:B)</f>
        <v>Computer Peripherals</v>
      </c>
      <c r="E1547" s="1">
        <v>8</v>
      </c>
      <c r="F1547" s="4">
        <v>100.98</v>
      </c>
      <c r="G1547" s="4">
        <f>Table13[[#This Row],[Unit Price]]*Table13[[#This Row],[Quantity ordered]]</f>
        <v>807.84</v>
      </c>
      <c r="H1547" s="1">
        <v>0.1</v>
      </c>
      <c r="I1547" s="5">
        <v>0.1</v>
      </c>
      <c r="J15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47" s="6">
        <f>Table13[[#This Row],[Total Price(Before Discount)]]*Table13[[#This Row],[Discount]]</f>
        <v>80.784000000000006</v>
      </c>
      <c r="L1547" s="6">
        <f>Table13[[#This Row],[Total Price(Before Discount)]]-Table13[[#This Row],[Discount Amount]]</f>
        <v>727.05600000000004</v>
      </c>
      <c r="M1547" s="6" t="str">
        <f>IF(Table13[[#This Row],[Total Price(After Discount)]]&gt;=5000, "High Order", "Low order")</f>
        <v>Low order</v>
      </c>
      <c r="N1547" s="2">
        <v>42116</v>
      </c>
      <c r="O1547" s="2" t="str">
        <f>TEXT(Table13[[#This Row],[Order Date]],"dddd")</f>
        <v>Wednesday</v>
      </c>
      <c r="P1547" s="2" t="str">
        <f>TEXT(Table13[[#This Row],[Order Date]],"mmmm")</f>
        <v>April</v>
      </c>
      <c r="Q1547" s="2" t="str">
        <f>TEXT(Table13[[#This Row],[Order Date]],"yyyy")</f>
        <v>2015</v>
      </c>
      <c r="R1547" s="2" t="str">
        <f>TEXT(Table13[[#This Row],[Order Date]], "mmmm yyyy")</f>
        <v>April 2015</v>
      </c>
      <c r="S1547" s="2">
        <v>42118</v>
      </c>
      <c r="T1547" s="1" t="s">
        <v>31</v>
      </c>
      <c r="U1547" s="1">
        <f>Table13[[#This Row],[Ship Date]]-Table13[[#This Row],[Order Date]]</f>
        <v>2</v>
      </c>
      <c r="V1547" s="1" t="str">
        <f>IF(Table13[[#This Row],[Days to Ship]]&lt;=1, "Fast", IF(Table13[[#This Row],[Days to Ship]]&lt;=3, "Meduim", "High"))</f>
        <v>Meduim</v>
      </c>
      <c r="W1547" s="1">
        <v>5701</v>
      </c>
      <c r="X1547" s="1" t="s">
        <v>32</v>
      </c>
      <c r="Y1547" s="1" t="s">
        <v>388</v>
      </c>
      <c r="Z1547" s="1" t="s">
        <v>121</v>
      </c>
      <c r="AA1547" s="1" t="s">
        <v>2243</v>
      </c>
      <c r="AB1547" s="1" t="s">
        <v>73</v>
      </c>
      <c r="AC1547" s="1" t="s">
        <v>144</v>
      </c>
      <c r="AD1547" s="1" t="s">
        <v>51</v>
      </c>
      <c r="AE1547" s="1" t="s">
        <v>53</v>
      </c>
      <c r="AF1547" s="1"/>
      <c r="AK1547" s="1"/>
    </row>
    <row r="1548" spans="1:37" x14ac:dyDescent="0.35">
      <c r="A1548" s="1">
        <v>2737</v>
      </c>
      <c r="B1548" s="1" t="str">
        <f>VLOOKUP(Table13[[#This Row],[Customer ID]],'Customer Lookup'!A:B,2,)</f>
        <v>Rachel Bates</v>
      </c>
      <c r="C1548" s="1">
        <v>89019</v>
      </c>
      <c r="D1548" s="1" t="str">
        <f>_xlfn.XLOOKUP(Table13[[#This Row],[Product Sub-Category]],'Product Lookup'!A:A,'Product Lookup'!B:B)</f>
        <v>Storage</v>
      </c>
      <c r="E1548" s="1">
        <v>12</v>
      </c>
      <c r="F1548" s="4">
        <v>15.31</v>
      </c>
      <c r="G1548" s="4">
        <f>Table13[[#This Row],[Unit Price]]*Table13[[#This Row],[Quantity ordered]]</f>
        <v>183.72</v>
      </c>
      <c r="H1548" s="1">
        <v>0.05</v>
      </c>
      <c r="I1548" s="5">
        <v>0.05</v>
      </c>
      <c r="J15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8" s="6">
        <f>Table13[[#This Row],[Total Price(Before Discount)]]*Table13[[#This Row],[Discount]]</f>
        <v>9.1859999999999999</v>
      </c>
      <c r="L1548" s="6">
        <f>Table13[[#This Row],[Total Price(Before Discount)]]-Table13[[#This Row],[Discount Amount]]</f>
        <v>174.53399999999999</v>
      </c>
      <c r="M1548" s="6" t="str">
        <f>IF(Table13[[#This Row],[Total Price(After Discount)]]&gt;=5000, "High Order", "Low order")</f>
        <v>Low order</v>
      </c>
      <c r="N1548" s="2">
        <v>42156</v>
      </c>
      <c r="O1548" s="2" t="str">
        <f>TEXT(Table13[[#This Row],[Order Date]],"dddd")</f>
        <v>Monday</v>
      </c>
      <c r="P1548" s="2" t="str">
        <f>TEXT(Table13[[#This Row],[Order Date]],"mmmm")</f>
        <v>June</v>
      </c>
      <c r="Q1548" s="2" t="str">
        <f>TEXT(Table13[[#This Row],[Order Date]],"yyyy")</f>
        <v>2015</v>
      </c>
      <c r="R1548" s="2" t="str">
        <f>TEXT(Table13[[#This Row],[Order Date]], "mmmm yyyy")</f>
        <v>June 2015</v>
      </c>
      <c r="S1548" s="2">
        <v>42157</v>
      </c>
      <c r="T1548" s="1" t="s">
        <v>50</v>
      </c>
      <c r="U1548" s="1">
        <f>Table13[[#This Row],[Ship Date]]-Table13[[#This Row],[Order Date]]</f>
        <v>1</v>
      </c>
      <c r="V1548" s="1" t="str">
        <f>IF(Table13[[#This Row],[Days to Ship]]&lt;=1, "Fast", IF(Table13[[#This Row],[Days to Ship]]&lt;=3, "Meduim", "High"))</f>
        <v>Fast</v>
      </c>
      <c r="W1548" s="1">
        <v>5701</v>
      </c>
      <c r="X1548" s="1" t="s">
        <v>32</v>
      </c>
      <c r="Y1548" s="1" t="s">
        <v>388</v>
      </c>
      <c r="Z1548" s="1" t="s">
        <v>121</v>
      </c>
      <c r="AA1548" s="1" t="s">
        <v>2243</v>
      </c>
      <c r="AB1548" s="1" t="s">
        <v>58</v>
      </c>
      <c r="AC1548" s="1" t="s">
        <v>119</v>
      </c>
      <c r="AD1548" s="1" t="s">
        <v>51</v>
      </c>
      <c r="AE1548" s="1" t="s">
        <v>53</v>
      </c>
      <c r="AF1548" s="1"/>
      <c r="AK1548" s="1"/>
    </row>
    <row r="1549" spans="1:37" x14ac:dyDescent="0.35">
      <c r="A1549" s="1">
        <v>2738</v>
      </c>
      <c r="B1549" s="1" t="str">
        <f>VLOOKUP(Table13[[#This Row],[Customer ID]],'Customer Lookup'!A:B,2,)</f>
        <v>Sherri Kramer</v>
      </c>
      <c r="C1549" s="1">
        <v>89017</v>
      </c>
      <c r="D1549" s="1" t="str">
        <f>_xlfn.XLOOKUP(Table13[[#This Row],[Product Sub-Category]],'Product Lookup'!A:A,'Product Lookup'!B:B)</f>
        <v>Computer Peripherals</v>
      </c>
      <c r="E1549" s="1">
        <v>7</v>
      </c>
      <c r="F1549" s="4">
        <v>33.979999999999997</v>
      </c>
      <c r="G1549" s="4">
        <f>Table13[[#This Row],[Unit Price]]*Table13[[#This Row],[Quantity ordered]]</f>
        <v>237.85999999999999</v>
      </c>
      <c r="H1549" s="1">
        <v>0.05</v>
      </c>
      <c r="I1549" s="5">
        <v>0.05</v>
      </c>
      <c r="J15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9" s="6">
        <f>Table13[[#This Row],[Total Price(Before Discount)]]*Table13[[#This Row],[Discount]]</f>
        <v>11.893000000000001</v>
      </c>
      <c r="L1549" s="6">
        <f>Table13[[#This Row],[Total Price(Before Discount)]]-Table13[[#This Row],[Discount Amount]]</f>
        <v>225.96699999999998</v>
      </c>
      <c r="M1549" s="6" t="str">
        <f>IF(Table13[[#This Row],[Total Price(After Discount)]]&gt;=5000, "High Order", "Low order")</f>
        <v>Low order</v>
      </c>
      <c r="N1549" s="2">
        <v>42107</v>
      </c>
      <c r="O1549" s="2" t="str">
        <f>TEXT(Table13[[#This Row],[Order Date]],"dddd")</f>
        <v>Monday</v>
      </c>
      <c r="P1549" s="2" t="str">
        <f>TEXT(Table13[[#This Row],[Order Date]],"mmmm")</f>
        <v>April</v>
      </c>
      <c r="Q1549" s="2" t="str">
        <f>TEXT(Table13[[#This Row],[Order Date]],"yyyy")</f>
        <v>2015</v>
      </c>
      <c r="R1549" s="2" t="str">
        <f>TEXT(Table13[[#This Row],[Order Date]], "mmmm yyyy")</f>
        <v>April 2015</v>
      </c>
      <c r="S1549" s="2">
        <v>42109</v>
      </c>
      <c r="T1549" s="1" t="s">
        <v>41</v>
      </c>
      <c r="U1549" s="1">
        <f>Table13[[#This Row],[Ship Date]]-Table13[[#This Row],[Order Date]]</f>
        <v>2</v>
      </c>
      <c r="V1549" s="1" t="str">
        <f>IF(Table13[[#This Row],[Days to Ship]]&lt;=1, "Fast", IF(Table13[[#This Row],[Days to Ship]]&lt;=3, "Meduim", "High"))</f>
        <v>Meduim</v>
      </c>
      <c r="W1549" s="1">
        <v>5403</v>
      </c>
      <c r="X1549" s="1" t="s">
        <v>32</v>
      </c>
      <c r="Y1549" s="1" t="s">
        <v>401</v>
      </c>
      <c r="Z1549" s="1" t="s">
        <v>121</v>
      </c>
      <c r="AA1549" s="1" t="s">
        <v>1097</v>
      </c>
      <c r="AB1549" s="1" t="s">
        <v>73</v>
      </c>
      <c r="AC1549" s="1" t="s">
        <v>144</v>
      </c>
      <c r="AD1549" s="1" t="s">
        <v>51</v>
      </c>
      <c r="AE1549" s="1" t="s">
        <v>44</v>
      </c>
      <c r="AF1549" s="1"/>
      <c r="AK1549" s="1"/>
    </row>
    <row r="1550" spans="1:37" x14ac:dyDescent="0.35">
      <c r="A1550" s="1">
        <v>2741</v>
      </c>
      <c r="B1550" s="1" t="str">
        <f>VLOOKUP(Table13[[#This Row],[Customer ID]],'Customer Lookup'!A:B,2,)</f>
        <v>Megan York</v>
      </c>
      <c r="C1550" s="1">
        <v>89481</v>
      </c>
      <c r="D1550" s="1" t="str">
        <f>_xlfn.XLOOKUP(Table13[[#This Row],[Product Sub-Category]],'Product Lookup'!A:A,'Product Lookup'!B:B)</f>
        <v>Telephones</v>
      </c>
      <c r="E1550" s="1">
        <v>10</v>
      </c>
      <c r="F1550" s="4">
        <v>35.99</v>
      </c>
      <c r="G1550" s="4">
        <f>Table13[[#This Row],[Unit Price]]*Table13[[#This Row],[Quantity ordered]]</f>
        <v>359.90000000000003</v>
      </c>
      <c r="H1550" s="1">
        <v>0.05</v>
      </c>
      <c r="I1550" s="5">
        <v>0.05</v>
      </c>
      <c r="J15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0" s="6">
        <f>Table13[[#This Row],[Total Price(Before Discount)]]*Table13[[#This Row],[Discount]]</f>
        <v>17.995000000000001</v>
      </c>
      <c r="L1550" s="6">
        <f>Table13[[#This Row],[Total Price(Before Discount)]]-Table13[[#This Row],[Discount Amount]]</f>
        <v>341.90500000000003</v>
      </c>
      <c r="M1550" s="6" t="str">
        <f>IF(Table13[[#This Row],[Total Price(After Discount)]]&gt;=5000, "High Order", "Low order")</f>
        <v>Low order</v>
      </c>
      <c r="N1550" s="2">
        <v>42075</v>
      </c>
      <c r="O1550" s="2" t="str">
        <f>TEXT(Table13[[#This Row],[Order Date]],"dddd")</f>
        <v>Thursday</v>
      </c>
      <c r="P1550" s="2" t="str">
        <f>TEXT(Table13[[#This Row],[Order Date]],"mmmm")</f>
        <v>March</v>
      </c>
      <c r="Q1550" s="2" t="str">
        <f>TEXT(Table13[[#This Row],[Order Date]],"yyyy")</f>
        <v>2015</v>
      </c>
      <c r="R1550" s="2" t="str">
        <f>TEXT(Table13[[#This Row],[Order Date]], "mmmm yyyy")</f>
        <v>March 2015</v>
      </c>
      <c r="S1550" s="2">
        <v>42082</v>
      </c>
      <c r="T1550" s="1" t="s">
        <v>98</v>
      </c>
      <c r="U1550" s="1">
        <f>Table13[[#This Row],[Ship Date]]-Table13[[#This Row],[Order Date]]</f>
        <v>7</v>
      </c>
      <c r="V1550" s="1" t="str">
        <f>IF(Table13[[#This Row],[Days to Ship]]&lt;=1, "Fast", IF(Table13[[#This Row],[Days to Ship]]&lt;=3, "Meduim", "High"))</f>
        <v>High</v>
      </c>
      <c r="W1550" s="1">
        <v>83605</v>
      </c>
      <c r="X1550" s="1" t="s">
        <v>32</v>
      </c>
      <c r="Y1550" s="1" t="s">
        <v>927</v>
      </c>
      <c r="Z1550" s="1" t="s">
        <v>682</v>
      </c>
      <c r="AA1550" s="1" t="s">
        <v>1097</v>
      </c>
      <c r="AB1550" s="1" t="s">
        <v>73</v>
      </c>
      <c r="AC1550" s="1" t="s">
        <v>2234</v>
      </c>
      <c r="AD1550" s="1" t="s">
        <v>51</v>
      </c>
      <c r="AE1550" s="1" t="s">
        <v>26</v>
      </c>
      <c r="AF1550" s="1"/>
      <c r="AK1550" s="1"/>
    </row>
    <row r="1551" spans="1:37" x14ac:dyDescent="0.35">
      <c r="A1551" s="1">
        <v>2745</v>
      </c>
      <c r="B1551" s="1" t="str">
        <f>VLOOKUP(Table13[[#This Row],[Customer ID]],'Customer Lookup'!A:B,2,)</f>
        <v>Arnold Gay</v>
      </c>
      <c r="C1551" s="1">
        <v>86184</v>
      </c>
      <c r="D1551" s="1" t="str">
        <f>_xlfn.XLOOKUP(Table13[[#This Row],[Product Sub-Category]],'Product Lookup'!A:A,'Product Lookup'!B:B)</f>
        <v>Bookcases</v>
      </c>
      <c r="E1551" s="1">
        <v>11</v>
      </c>
      <c r="F1551" s="4">
        <v>220.98</v>
      </c>
      <c r="G1551" s="4">
        <f>Table13[[#This Row],[Unit Price]]*Table13[[#This Row],[Quantity ordered]]</f>
        <v>2430.7799999999997</v>
      </c>
      <c r="H1551" s="1">
        <v>0.1</v>
      </c>
      <c r="I1551" s="5">
        <v>0.1</v>
      </c>
      <c r="J15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51" s="6">
        <f>Table13[[#This Row],[Total Price(Before Discount)]]*Table13[[#This Row],[Discount]]</f>
        <v>243.07799999999997</v>
      </c>
      <c r="L1551" s="6">
        <f>Table13[[#This Row],[Total Price(Before Discount)]]-Table13[[#This Row],[Discount Amount]]</f>
        <v>2187.7019999999998</v>
      </c>
      <c r="M1551" s="6" t="str">
        <f>IF(Table13[[#This Row],[Total Price(After Discount)]]&gt;=5000, "High Order", "Low order")</f>
        <v>Low order</v>
      </c>
      <c r="N1551" s="2">
        <v>42081</v>
      </c>
      <c r="O1551" s="2" t="str">
        <f>TEXT(Table13[[#This Row],[Order Date]],"dddd")</f>
        <v>Wednesday</v>
      </c>
      <c r="P1551" s="2" t="str">
        <f>TEXT(Table13[[#This Row],[Order Date]],"mmmm")</f>
        <v>March</v>
      </c>
      <c r="Q1551" s="2" t="str">
        <f>TEXT(Table13[[#This Row],[Order Date]],"yyyy")</f>
        <v>2015</v>
      </c>
      <c r="R1551" s="2" t="str">
        <f>TEXT(Table13[[#This Row],[Order Date]], "mmmm yyyy")</f>
        <v>March 2015</v>
      </c>
      <c r="S1551" s="2">
        <v>42082</v>
      </c>
      <c r="T1551" s="1" t="s">
        <v>50</v>
      </c>
      <c r="U1551" s="1">
        <f>Table13[[#This Row],[Ship Date]]-Table13[[#This Row],[Order Date]]</f>
        <v>1</v>
      </c>
      <c r="V1551" s="1" t="str">
        <f>IF(Table13[[#This Row],[Days to Ship]]&lt;=1, "Fast", IF(Table13[[#This Row],[Days to Ship]]&lt;=3, "Meduim", "High"))</f>
        <v>Fast</v>
      </c>
      <c r="W1551" s="1">
        <v>85224</v>
      </c>
      <c r="X1551" s="1" t="s">
        <v>22</v>
      </c>
      <c r="Y1551" s="1" t="s">
        <v>928</v>
      </c>
      <c r="Z1551" s="1" t="s">
        <v>250</v>
      </c>
      <c r="AA1551" s="1" t="s">
        <v>2243</v>
      </c>
      <c r="AB1551" s="1" t="s">
        <v>34</v>
      </c>
      <c r="AC1551" s="1" t="s">
        <v>151</v>
      </c>
      <c r="AD1551" s="1" t="s">
        <v>81</v>
      </c>
      <c r="AE1551" s="1" t="s">
        <v>108</v>
      </c>
      <c r="AF1551" s="1"/>
      <c r="AK1551" s="1"/>
    </row>
    <row r="1552" spans="1:37" x14ac:dyDescent="0.35">
      <c r="A1552" s="1">
        <v>2747</v>
      </c>
      <c r="B1552" s="1" t="str">
        <f>VLOOKUP(Table13[[#This Row],[Customer ID]],'Customer Lookup'!A:B,2,)</f>
        <v>Brian Grady</v>
      </c>
      <c r="C1552" s="1">
        <v>35200</v>
      </c>
      <c r="D1552" s="1" t="str">
        <f>_xlfn.XLOOKUP(Table13[[#This Row],[Product Sub-Category]],'Product Lookup'!A:A,'Product Lookup'!B:B)</f>
        <v>Furnishings</v>
      </c>
      <c r="E1552" s="1">
        <v>15</v>
      </c>
      <c r="F1552" s="4">
        <v>9.98</v>
      </c>
      <c r="G1552" s="4">
        <f>Table13[[#This Row],[Unit Price]]*Table13[[#This Row],[Quantity ordered]]</f>
        <v>149.70000000000002</v>
      </c>
      <c r="H1552" s="1">
        <v>0.05</v>
      </c>
      <c r="I1552" s="5">
        <v>0.05</v>
      </c>
      <c r="J15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2" s="6">
        <f>Table13[[#This Row],[Total Price(Before Discount)]]*Table13[[#This Row],[Discount]]</f>
        <v>7.4850000000000012</v>
      </c>
      <c r="L1552" s="6">
        <f>Table13[[#This Row],[Total Price(Before Discount)]]-Table13[[#This Row],[Discount Amount]]</f>
        <v>142.215</v>
      </c>
      <c r="M1552" s="6" t="str">
        <f>IF(Table13[[#This Row],[Total Price(After Discount)]]&gt;=5000, "High Order", "Low order")</f>
        <v>Low order</v>
      </c>
      <c r="N1552" s="2">
        <v>42040</v>
      </c>
      <c r="O1552" s="2" t="str">
        <f>TEXT(Table13[[#This Row],[Order Date]],"dddd")</f>
        <v>Thursday</v>
      </c>
      <c r="P1552" s="2" t="str">
        <f>TEXT(Table13[[#This Row],[Order Date]],"mmmm")</f>
        <v>February</v>
      </c>
      <c r="Q1552" s="2" t="str">
        <f>TEXT(Table13[[#This Row],[Order Date]],"yyyy")</f>
        <v>2015</v>
      </c>
      <c r="R1552" s="2" t="str">
        <f>TEXT(Table13[[#This Row],[Order Date]], "mmmm yyyy")</f>
        <v>February 2015</v>
      </c>
      <c r="S1552" s="2">
        <v>42042</v>
      </c>
      <c r="T1552" s="1" t="s">
        <v>50</v>
      </c>
      <c r="U1552" s="1">
        <f>Table13[[#This Row],[Ship Date]]-Table13[[#This Row],[Order Date]]</f>
        <v>2</v>
      </c>
      <c r="V1552" s="1" t="str">
        <f>IF(Table13[[#This Row],[Days to Ship]]&lt;=1, "Fast", IF(Table13[[#This Row],[Days to Ship]]&lt;=3, "Meduim", "High"))</f>
        <v>Meduim</v>
      </c>
      <c r="W1552" s="1">
        <v>10115</v>
      </c>
      <c r="X1552" s="1" t="s">
        <v>32</v>
      </c>
      <c r="Y1552" s="1" t="s">
        <v>79</v>
      </c>
      <c r="Z1552" s="1" t="s">
        <v>62</v>
      </c>
      <c r="AA1552" s="1" t="s">
        <v>2243</v>
      </c>
      <c r="AB1552" s="1" t="s">
        <v>34</v>
      </c>
      <c r="AC1552" s="1" t="s">
        <v>52</v>
      </c>
      <c r="AD1552" s="1" t="s">
        <v>81</v>
      </c>
      <c r="AE1552" s="1" t="s">
        <v>53</v>
      </c>
      <c r="AF1552" s="1"/>
      <c r="AK1552" s="1"/>
    </row>
    <row r="1553" spans="1:37" x14ac:dyDescent="0.35">
      <c r="A1553" s="1">
        <v>2747</v>
      </c>
      <c r="B1553" s="1" t="str">
        <f>VLOOKUP(Table13[[#This Row],[Customer ID]],'Customer Lookup'!A:B,2,)</f>
        <v>Brian Grady</v>
      </c>
      <c r="C1553" s="1">
        <v>23751</v>
      </c>
      <c r="D1553" s="1" t="str">
        <f>_xlfn.XLOOKUP(Table13[[#This Row],[Product Sub-Category]],'Product Lookup'!A:A,'Product Lookup'!B:B)</f>
        <v>Bookcases</v>
      </c>
      <c r="E1553" s="1">
        <v>44</v>
      </c>
      <c r="F1553" s="4">
        <v>220.98</v>
      </c>
      <c r="G1553" s="4">
        <f>Table13[[#This Row],[Unit Price]]*Table13[[#This Row],[Quantity ordered]]</f>
        <v>9723.119999999999</v>
      </c>
      <c r="H1553" s="1">
        <v>0.1</v>
      </c>
      <c r="I1553" s="5">
        <v>0.1</v>
      </c>
      <c r="J15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53" s="6">
        <f>Table13[[#This Row],[Total Price(Before Discount)]]*Table13[[#This Row],[Discount]]</f>
        <v>972.3119999999999</v>
      </c>
      <c r="L1553" s="6">
        <f>Table13[[#This Row],[Total Price(Before Discount)]]-Table13[[#This Row],[Discount Amount]]</f>
        <v>8750.8079999999991</v>
      </c>
      <c r="M1553" s="6" t="str">
        <f>IF(Table13[[#This Row],[Total Price(After Discount)]]&gt;=5000, "High Order", "Low order")</f>
        <v>High Order</v>
      </c>
      <c r="N1553" s="2">
        <v>42081</v>
      </c>
      <c r="O1553" s="2" t="str">
        <f>TEXT(Table13[[#This Row],[Order Date]],"dddd")</f>
        <v>Wednesday</v>
      </c>
      <c r="P1553" s="2" t="str">
        <f>TEXT(Table13[[#This Row],[Order Date]],"mmmm")</f>
        <v>March</v>
      </c>
      <c r="Q1553" s="2" t="str">
        <f>TEXT(Table13[[#This Row],[Order Date]],"yyyy")</f>
        <v>2015</v>
      </c>
      <c r="R1553" s="2" t="str">
        <f>TEXT(Table13[[#This Row],[Order Date]], "mmmm yyyy")</f>
        <v>March 2015</v>
      </c>
      <c r="S1553" s="2">
        <v>42082</v>
      </c>
      <c r="T1553" s="1" t="s">
        <v>50</v>
      </c>
      <c r="U1553" s="1">
        <f>Table13[[#This Row],[Ship Date]]-Table13[[#This Row],[Order Date]]</f>
        <v>1</v>
      </c>
      <c r="V1553" s="1" t="str">
        <f>IF(Table13[[#This Row],[Days to Ship]]&lt;=1, "Fast", IF(Table13[[#This Row],[Days to Ship]]&lt;=3, "Meduim", "High"))</f>
        <v>Fast</v>
      </c>
      <c r="W1553" s="1">
        <v>10115</v>
      </c>
      <c r="X1553" s="1" t="s">
        <v>22</v>
      </c>
      <c r="Y1553" s="1" t="s">
        <v>79</v>
      </c>
      <c r="Z1553" s="1" t="s">
        <v>62</v>
      </c>
      <c r="AA1553" s="1" t="s">
        <v>2245</v>
      </c>
      <c r="AB1553" s="1" t="s">
        <v>34</v>
      </c>
      <c r="AC1553" s="1" t="s">
        <v>151</v>
      </c>
      <c r="AD1553" s="1" t="s">
        <v>81</v>
      </c>
      <c r="AE1553" s="1" t="s">
        <v>108</v>
      </c>
      <c r="AF1553" s="1"/>
      <c r="AK1553" s="1"/>
    </row>
    <row r="1554" spans="1:37" x14ac:dyDescent="0.35">
      <c r="A1554" s="1">
        <v>2750</v>
      </c>
      <c r="B1554" s="1" t="str">
        <f>VLOOKUP(Table13[[#This Row],[Customer ID]],'Customer Lookup'!A:B,2,)</f>
        <v>Allen Nash</v>
      </c>
      <c r="C1554" s="1">
        <v>91424</v>
      </c>
      <c r="D1554" s="1" t="str">
        <f>_xlfn.XLOOKUP(Table13[[#This Row],[Product Sub-Category]],'Product Lookup'!A:A,'Product Lookup'!B:B)</f>
        <v>Storage</v>
      </c>
      <c r="E1554" s="1">
        <v>4</v>
      </c>
      <c r="F1554" s="4">
        <v>161.55000000000001</v>
      </c>
      <c r="G1554" s="4">
        <f>Table13[[#This Row],[Unit Price]]*Table13[[#This Row],[Quantity ordered]]</f>
        <v>646.20000000000005</v>
      </c>
      <c r="H1554" s="1">
        <v>0.1</v>
      </c>
      <c r="I1554" s="5">
        <v>0.1</v>
      </c>
      <c r="J15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54" s="6">
        <f>Table13[[#This Row],[Total Price(Before Discount)]]*Table13[[#This Row],[Discount]]</f>
        <v>64.62</v>
      </c>
      <c r="L1554" s="6">
        <f>Table13[[#This Row],[Total Price(Before Discount)]]-Table13[[#This Row],[Discount Amount]]</f>
        <v>581.58000000000004</v>
      </c>
      <c r="M1554" s="6" t="str">
        <f>IF(Table13[[#This Row],[Total Price(After Discount)]]&gt;=5000, "High Order", "Low order")</f>
        <v>Low order</v>
      </c>
      <c r="N1554" s="2">
        <v>42071</v>
      </c>
      <c r="O1554" s="2" t="str">
        <f>TEXT(Table13[[#This Row],[Order Date]],"dddd")</f>
        <v>Sunday</v>
      </c>
      <c r="P1554" s="2" t="str">
        <f>TEXT(Table13[[#This Row],[Order Date]],"mmmm")</f>
        <v>March</v>
      </c>
      <c r="Q1554" s="2" t="str">
        <f>TEXT(Table13[[#This Row],[Order Date]],"yyyy")</f>
        <v>2015</v>
      </c>
      <c r="R1554" s="2" t="str">
        <f>TEXT(Table13[[#This Row],[Order Date]], "mmmm yyyy")</f>
        <v>March 2015</v>
      </c>
      <c r="S1554" s="2">
        <v>42071</v>
      </c>
      <c r="T1554" s="1" t="s">
        <v>41</v>
      </c>
      <c r="U1554" s="1">
        <f>Table13[[#This Row],[Ship Date]]-Table13[[#This Row],[Order Date]]</f>
        <v>0</v>
      </c>
      <c r="V1554" s="1" t="str">
        <f>IF(Table13[[#This Row],[Days to Ship]]&lt;=1, "Fast", IF(Table13[[#This Row],[Days to Ship]]&lt;=3, "Meduim", "High"))</f>
        <v>Fast</v>
      </c>
      <c r="W1554" s="1">
        <v>22980</v>
      </c>
      <c r="X1554" s="1" t="s">
        <v>32</v>
      </c>
      <c r="Y1554" s="1" t="s">
        <v>929</v>
      </c>
      <c r="Z1554" s="1" t="s">
        <v>117</v>
      </c>
      <c r="AA1554" s="1" t="s">
        <v>2243</v>
      </c>
      <c r="AB1554" s="1" t="s">
        <v>58</v>
      </c>
      <c r="AC1554" s="1" t="s">
        <v>119</v>
      </c>
      <c r="AD1554" s="1" t="s">
        <v>51</v>
      </c>
      <c r="AE1554" s="1" t="s">
        <v>53</v>
      </c>
      <c r="AF1554" s="1"/>
      <c r="AK1554" s="1"/>
    </row>
    <row r="1555" spans="1:37" x14ac:dyDescent="0.35">
      <c r="A1555" s="1">
        <v>2760</v>
      </c>
      <c r="B1555" s="1" t="str">
        <f>VLOOKUP(Table13[[#This Row],[Customer ID]],'Customer Lookup'!A:B,2,)</f>
        <v>Evan Adkins</v>
      </c>
      <c r="C1555" s="1">
        <v>90724</v>
      </c>
      <c r="D1555" s="1" t="str">
        <f>_xlfn.XLOOKUP(Table13[[#This Row],[Product Sub-Category]],'Product Lookup'!A:A,'Product Lookup'!B:B)</f>
        <v>Pens</v>
      </c>
      <c r="E1555" s="1">
        <v>11</v>
      </c>
      <c r="F1555" s="4">
        <v>22.01</v>
      </c>
      <c r="G1555" s="4">
        <f>Table13[[#This Row],[Unit Price]]*Table13[[#This Row],[Quantity ordered]]</f>
        <v>242.11</v>
      </c>
      <c r="H1555" s="1">
        <v>0.05</v>
      </c>
      <c r="I1555" s="5">
        <v>0.05</v>
      </c>
      <c r="J15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5" s="6">
        <f>Table13[[#This Row],[Total Price(Before Discount)]]*Table13[[#This Row],[Discount]]</f>
        <v>12.105500000000001</v>
      </c>
      <c r="L1555" s="6">
        <f>Table13[[#This Row],[Total Price(Before Discount)]]-Table13[[#This Row],[Discount Amount]]</f>
        <v>230.00450000000001</v>
      </c>
      <c r="M1555" s="6" t="str">
        <f>IF(Table13[[#This Row],[Total Price(After Discount)]]&gt;=5000, "High Order", "Low order")</f>
        <v>Low order</v>
      </c>
      <c r="N1555" s="2">
        <v>42116</v>
      </c>
      <c r="O1555" s="2" t="str">
        <f>TEXT(Table13[[#This Row],[Order Date]],"dddd")</f>
        <v>Wednesday</v>
      </c>
      <c r="P1555" s="2" t="str">
        <f>TEXT(Table13[[#This Row],[Order Date]],"mmmm")</f>
        <v>April</v>
      </c>
      <c r="Q1555" s="2" t="str">
        <f>TEXT(Table13[[#This Row],[Order Date]],"yyyy")</f>
        <v>2015</v>
      </c>
      <c r="R1555" s="2" t="str">
        <f>TEXT(Table13[[#This Row],[Order Date]], "mmmm yyyy")</f>
        <v>April 2015</v>
      </c>
      <c r="S1555" s="2">
        <v>42118</v>
      </c>
      <c r="T1555" s="1" t="s">
        <v>50</v>
      </c>
      <c r="U1555" s="1">
        <f>Table13[[#This Row],[Ship Date]]-Table13[[#This Row],[Order Date]]</f>
        <v>2</v>
      </c>
      <c r="V1555" s="1" t="str">
        <f>IF(Table13[[#This Row],[Days to Ship]]&lt;=1, "Fast", IF(Table13[[#This Row],[Days to Ship]]&lt;=3, "Meduim", "High"))</f>
        <v>Meduim</v>
      </c>
      <c r="W1555" s="1">
        <v>6708</v>
      </c>
      <c r="X1555" s="1" t="s">
        <v>32</v>
      </c>
      <c r="Y1555" s="1" t="s">
        <v>930</v>
      </c>
      <c r="Z1555" s="1" t="s">
        <v>171</v>
      </c>
      <c r="AA1555" s="1" t="s">
        <v>2243</v>
      </c>
      <c r="AB1555" s="1" t="s">
        <v>58</v>
      </c>
      <c r="AC1555" s="1" t="s">
        <v>25</v>
      </c>
      <c r="AD1555" s="1" t="s">
        <v>81</v>
      </c>
      <c r="AE1555" s="1" t="s">
        <v>44</v>
      </c>
      <c r="AF1555" s="1"/>
      <c r="AK1555" s="1"/>
    </row>
    <row r="1556" spans="1:37" x14ac:dyDescent="0.35">
      <c r="A1556" s="1">
        <v>2764</v>
      </c>
      <c r="B1556" s="1" t="str">
        <f>VLOOKUP(Table13[[#This Row],[Customer ID]],'Customer Lookup'!A:B,2,)</f>
        <v>Arnold Johnson</v>
      </c>
      <c r="C1556" s="1">
        <v>90724</v>
      </c>
      <c r="D1556" s="1" t="str">
        <f>_xlfn.XLOOKUP(Table13[[#This Row],[Product Sub-Category]],'Product Lookup'!A:A,'Product Lookup'!B:B)</f>
        <v>Storage</v>
      </c>
      <c r="E1556" s="1">
        <v>4</v>
      </c>
      <c r="F1556" s="4">
        <v>29.74</v>
      </c>
      <c r="G1556" s="4">
        <f>Table13[[#This Row],[Unit Price]]*Table13[[#This Row],[Quantity ordered]]</f>
        <v>118.96</v>
      </c>
      <c r="H1556" s="1">
        <v>0.05</v>
      </c>
      <c r="I1556" s="5">
        <v>0.05</v>
      </c>
      <c r="J15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6" s="6">
        <f>Table13[[#This Row],[Total Price(Before Discount)]]*Table13[[#This Row],[Discount]]</f>
        <v>5.9480000000000004</v>
      </c>
      <c r="L1556" s="6">
        <f>Table13[[#This Row],[Total Price(Before Discount)]]-Table13[[#This Row],[Discount Amount]]</f>
        <v>113.012</v>
      </c>
      <c r="M1556" s="6" t="str">
        <f>IF(Table13[[#This Row],[Total Price(After Discount)]]&gt;=5000, "High Order", "Low order")</f>
        <v>Low order</v>
      </c>
      <c r="N1556" s="2">
        <v>42116</v>
      </c>
      <c r="O1556" s="2" t="str">
        <f>TEXT(Table13[[#This Row],[Order Date]],"dddd")</f>
        <v>Wednesday</v>
      </c>
      <c r="P1556" s="2" t="str">
        <f>TEXT(Table13[[#This Row],[Order Date]],"mmmm")</f>
        <v>April</v>
      </c>
      <c r="Q1556" s="2" t="str">
        <f>TEXT(Table13[[#This Row],[Order Date]],"yyyy")</f>
        <v>2015</v>
      </c>
      <c r="R1556" s="2" t="str">
        <f>TEXT(Table13[[#This Row],[Order Date]], "mmmm yyyy")</f>
        <v>April 2015</v>
      </c>
      <c r="S1556" s="2">
        <v>42116</v>
      </c>
      <c r="T1556" s="1" t="s">
        <v>50</v>
      </c>
      <c r="U1556" s="1">
        <f>Table13[[#This Row],[Ship Date]]-Table13[[#This Row],[Order Date]]</f>
        <v>0</v>
      </c>
      <c r="V1556" s="1" t="str">
        <f>IF(Table13[[#This Row],[Days to Ship]]&lt;=1, "Fast", IF(Table13[[#This Row],[Days to Ship]]&lt;=3, "Meduim", "High"))</f>
        <v>Fast</v>
      </c>
      <c r="W1556" s="1">
        <v>7601</v>
      </c>
      <c r="X1556" s="1" t="s">
        <v>32</v>
      </c>
      <c r="Y1556" s="1" t="s">
        <v>899</v>
      </c>
      <c r="Z1556" s="1" t="s">
        <v>46</v>
      </c>
      <c r="AA1556" s="1" t="s">
        <v>2243</v>
      </c>
      <c r="AB1556" s="1" t="s">
        <v>58</v>
      </c>
      <c r="AC1556" s="1" t="s">
        <v>119</v>
      </c>
      <c r="AD1556" s="1" t="s">
        <v>81</v>
      </c>
      <c r="AE1556" s="1" t="s">
        <v>53</v>
      </c>
      <c r="AF1556" s="1"/>
      <c r="AK1556" s="1"/>
    </row>
    <row r="1557" spans="1:37" x14ac:dyDescent="0.35">
      <c r="A1557" s="1">
        <v>2765</v>
      </c>
      <c r="B1557" s="1" t="str">
        <f>VLOOKUP(Table13[[#This Row],[Customer ID]],'Customer Lookup'!A:B,2,)</f>
        <v>Tracy Schultz</v>
      </c>
      <c r="C1557" s="1">
        <v>90725</v>
      </c>
      <c r="D1557" s="1" t="str">
        <f>_xlfn.XLOOKUP(Table13[[#This Row],[Product Sub-Category]],'Product Lookup'!A:A,'Product Lookup'!B:B)</f>
        <v>Pens</v>
      </c>
      <c r="E1557" s="1">
        <v>7</v>
      </c>
      <c r="F1557" s="4">
        <v>5.85</v>
      </c>
      <c r="G1557" s="4">
        <f>Table13[[#This Row],[Unit Price]]*Table13[[#This Row],[Quantity ordered]]</f>
        <v>40.949999999999996</v>
      </c>
      <c r="H1557" s="1">
        <v>0.05</v>
      </c>
      <c r="I1557" s="5">
        <v>0.05</v>
      </c>
      <c r="J15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7" s="6">
        <f>Table13[[#This Row],[Total Price(Before Discount)]]*Table13[[#This Row],[Discount]]</f>
        <v>2.0474999999999999</v>
      </c>
      <c r="L1557" s="6">
        <f>Table13[[#This Row],[Total Price(Before Discount)]]-Table13[[#This Row],[Discount Amount]]</f>
        <v>38.902499999999996</v>
      </c>
      <c r="M1557" s="6" t="str">
        <f>IF(Table13[[#This Row],[Total Price(After Discount)]]&gt;=5000, "High Order", "Low order")</f>
        <v>Low order</v>
      </c>
      <c r="N1557" s="2">
        <v>42152</v>
      </c>
      <c r="O1557" s="2" t="str">
        <f>TEXT(Table13[[#This Row],[Order Date]],"dddd")</f>
        <v>Thursday</v>
      </c>
      <c r="P1557" s="2" t="str">
        <f>TEXT(Table13[[#This Row],[Order Date]],"mmmm")</f>
        <v>May</v>
      </c>
      <c r="Q1557" s="2" t="str">
        <f>TEXT(Table13[[#This Row],[Order Date]],"yyyy")</f>
        <v>2015</v>
      </c>
      <c r="R1557" s="2" t="str">
        <f>TEXT(Table13[[#This Row],[Order Date]], "mmmm yyyy")</f>
        <v>May 2015</v>
      </c>
      <c r="S1557" s="2">
        <v>42154</v>
      </c>
      <c r="T1557" s="1" t="s">
        <v>98</v>
      </c>
      <c r="U1557" s="1">
        <f>Table13[[#This Row],[Ship Date]]-Table13[[#This Row],[Order Date]]</f>
        <v>2</v>
      </c>
      <c r="V1557" s="1" t="str">
        <f>IF(Table13[[#This Row],[Days to Ship]]&lt;=1, "Fast", IF(Table13[[#This Row],[Days to Ship]]&lt;=3, "Meduim", "High"))</f>
        <v>Meduim</v>
      </c>
      <c r="W1557" s="1">
        <v>8021</v>
      </c>
      <c r="X1557" s="1" t="s">
        <v>32</v>
      </c>
      <c r="Y1557" s="1" t="s">
        <v>931</v>
      </c>
      <c r="Z1557" s="1" t="s">
        <v>46</v>
      </c>
      <c r="AA1557" s="1" t="s">
        <v>2245</v>
      </c>
      <c r="AB1557" s="1" t="s">
        <v>58</v>
      </c>
      <c r="AC1557" s="1" t="s">
        <v>25</v>
      </c>
      <c r="AD1557" s="1" t="s">
        <v>81</v>
      </c>
      <c r="AE1557" s="1" t="s">
        <v>26</v>
      </c>
      <c r="AF1557" s="1"/>
      <c r="AK1557" s="1"/>
    </row>
    <row r="1558" spans="1:37" x14ac:dyDescent="0.35">
      <c r="A1558" s="1">
        <v>2770</v>
      </c>
      <c r="B1558" s="1" t="str">
        <f>VLOOKUP(Table13[[#This Row],[Customer ID]],'Customer Lookup'!A:B,2,)</f>
        <v>Joel Burnette</v>
      </c>
      <c r="C1558" s="1">
        <v>88975</v>
      </c>
      <c r="D1558" s="1" t="str">
        <f>_xlfn.XLOOKUP(Table13[[#This Row],[Product Sub-Category]],'Product Lookup'!A:A,'Product Lookup'!B:B)</f>
        <v>Pens</v>
      </c>
      <c r="E1558" s="1">
        <v>14</v>
      </c>
      <c r="F1558" s="4">
        <v>11.55</v>
      </c>
      <c r="G1558" s="4">
        <f>Table13[[#This Row],[Unit Price]]*Table13[[#This Row],[Quantity ordered]]</f>
        <v>161.70000000000002</v>
      </c>
      <c r="H1558" s="1">
        <v>0.05</v>
      </c>
      <c r="I1558" s="5">
        <v>0.05</v>
      </c>
      <c r="J15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8" s="6">
        <f>Table13[[#This Row],[Total Price(Before Discount)]]*Table13[[#This Row],[Discount]]</f>
        <v>8.0850000000000009</v>
      </c>
      <c r="L1558" s="6">
        <f>Table13[[#This Row],[Total Price(Before Discount)]]-Table13[[#This Row],[Discount Amount]]</f>
        <v>153.61500000000001</v>
      </c>
      <c r="M1558" s="6" t="str">
        <f>IF(Table13[[#This Row],[Total Price(After Discount)]]&gt;=5000, "High Order", "Low order")</f>
        <v>Low order</v>
      </c>
      <c r="N1558" s="2">
        <v>42071</v>
      </c>
      <c r="O1558" s="2" t="str">
        <f>TEXT(Table13[[#This Row],[Order Date]],"dddd")</f>
        <v>Sunday</v>
      </c>
      <c r="P1558" s="2" t="str">
        <f>TEXT(Table13[[#This Row],[Order Date]],"mmmm")</f>
        <v>March</v>
      </c>
      <c r="Q1558" s="2" t="str">
        <f>TEXT(Table13[[#This Row],[Order Date]],"yyyy")</f>
        <v>2015</v>
      </c>
      <c r="R1558" s="2" t="str">
        <f>TEXT(Table13[[#This Row],[Order Date]], "mmmm yyyy")</f>
        <v>March 2015</v>
      </c>
      <c r="S1558" s="2">
        <v>42073</v>
      </c>
      <c r="T1558" s="1" t="s">
        <v>41</v>
      </c>
      <c r="U1558" s="1">
        <f>Table13[[#This Row],[Ship Date]]-Table13[[#This Row],[Order Date]]</f>
        <v>2</v>
      </c>
      <c r="V1558" s="1" t="str">
        <f>IF(Table13[[#This Row],[Days to Ship]]&lt;=1, "Fast", IF(Table13[[#This Row],[Days to Ship]]&lt;=3, "Meduim", "High"))</f>
        <v>Meduim</v>
      </c>
      <c r="W1558" s="1">
        <v>30338</v>
      </c>
      <c r="X1558" s="1" t="s">
        <v>32</v>
      </c>
      <c r="Y1558" s="1" t="s">
        <v>932</v>
      </c>
      <c r="Z1558" s="1" t="s">
        <v>254</v>
      </c>
      <c r="AA1558" s="1" t="s">
        <v>2245</v>
      </c>
      <c r="AB1558" s="1" t="s">
        <v>58</v>
      </c>
      <c r="AC1558" s="1" t="s">
        <v>25</v>
      </c>
      <c r="AD1558" s="1" t="s">
        <v>81</v>
      </c>
      <c r="AE1558" s="1" t="s">
        <v>26</v>
      </c>
      <c r="AF1558" s="1"/>
      <c r="AK1558" s="1"/>
    </row>
    <row r="1559" spans="1:37" x14ac:dyDescent="0.35">
      <c r="A1559" s="1">
        <v>2771</v>
      </c>
      <c r="B1559" s="1" t="str">
        <f>VLOOKUP(Table13[[#This Row],[Customer ID]],'Customer Lookup'!A:B,2,)</f>
        <v>Kevin Wolfe</v>
      </c>
      <c r="C1559" s="1">
        <v>88974</v>
      </c>
      <c r="D1559" s="1" t="str">
        <f>_xlfn.XLOOKUP(Table13[[#This Row],[Product Sub-Category]],'Product Lookup'!A:A,'Product Lookup'!B:B)</f>
        <v>Appliances</v>
      </c>
      <c r="E1559" s="1">
        <v>3</v>
      </c>
      <c r="F1559" s="4">
        <v>177.98</v>
      </c>
      <c r="G1559" s="4">
        <f>Table13[[#This Row],[Unit Price]]*Table13[[#This Row],[Quantity ordered]]</f>
        <v>533.93999999999994</v>
      </c>
      <c r="H1559" s="1">
        <v>0.1</v>
      </c>
      <c r="I1559" s="5">
        <v>0.1</v>
      </c>
      <c r="J15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59" s="6">
        <f>Table13[[#This Row],[Total Price(Before Discount)]]*Table13[[#This Row],[Discount]]</f>
        <v>53.393999999999998</v>
      </c>
      <c r="L1559" s="6">
        <f>Table13[[#This Row],[Total Price(Before Discount)]]-Table13[[#This Row],[Discount Amount]]</f>
        <v>480.54599999999994</v>
      </c>
      <c r="M1559" s="6" t="str">
        <f>IF(Table13[[#This Row],[Total Price(After Discount)]]&gt;=5000, "High Order", "Low order")</f>
        <v>Low order</v>
      </c>
      <c r="N1559" s="2">
        <v>42168</v>
      </c>
      <c r="O1559" s="2" t="str">
        <f>TEXT(Table13[[#This Row],[Order Date]],"dddd")</f>
        <v>Saturday</v>
      </c>
      <c r="P1559" s="2" t="str">
        <f>TEXT(Table13[[#This Row],[Order Date]],"mmmm")</f>
        <v>June</v>
      </c>
      <c r="Q1559" s="2" t="str">
        <f>TEXT(Table13[[#This Row],[Order Date]],"yyyy")</f>
        <v>2015</v>
      </c>
      <c r="R1559" s="2" t="str">
        <f>TEXT(Table13[[#This Row],[Order Date]], "mmmm yyyy")</f>
        <v>June 2015</v>
      </c>
      <c r="S1559" s="2">
        <v>42168</v>
      </c>
      <c r="T1559" s="1" t="s">
        <v>21</v>
      </c>
      <c r="U1559" s="1">
        <f>Table13[[#This Row],[Ship Date]]-Table13[[#This Row],[Order Date]]</f>
        <v>0</v>
      </c>
      <c r="V1559" s="1" t="str">
        <f>IF(Table13[[#This Row],[Days to Ship]]&lt;=1, "Fast", IF(Table13[[#This Row],[Days to Ship]]&lt;=3, "Meduim", "High"))</f>
        <v>Fast</v>
      </c>
      <c r="W1559" s="1">
        <v>30344</v>
      </c>
      <c r="X1559" s="1" t="s">
        <v>32</v>
      </c>
      <c r="Y1559" s="1" t="s">
        <v>933</v>
      </c>
      <c r="Z1559" s="1" t="s">
        <v>254</v>
      </c>
      <c r="AA1559" s="1" t="s">
        <v>1097</v>
      </c>
      <c r="AB1559" s="1" t="s">
        <v>58</v>
      </c>
      <c r="AC1559" s="1" t="s">
        <v>196</v>
      </c>
      <c r="AD1559" s="1" t="s">
        <v>81</v>
      </c>
      <c r="AE1559" s="1" t="s">
        <v>53</v>
      </c>
      <c r="AF1559" s="1"/>
      <c r="AK1559" s="1"/>
    </row>
    <row r="1560" spans="1:37" x14ac:dyDescent="0.35">
      <c r="A1560" s="1">
        <v>2773</v>
      </c>
      <c r="B1560" s="1" t="str">
        <f>VLOOKUP(Table13[[#This Row],[Customer ID]],'Customer Lookup'!A:B,2,)</f>
        <v>Christina Zhu</v>
      </c>
      <c r="C1560" s="1">
        <v>91584</v>
      </c>
      <c r="D1560" s="1" t="str">
        <f>_xlfn.XLOOKUP(Table13[[#This Row],[Product Sub-Category]],'Product Lookup'!A:A,'Product Lookup'!B:B)</f>
        <v>Binders</v>
      </c>
      <c r="E1560" s="1">
        <v>2</v>
      </c>
      <c r="F1560" s="4">
        <v>5.18</v>
      </c>
      <c r="G1560" s="4">
        <f>Table13[[#This Row],[Unit Price]]*Table13[[#This Row],[Quantity ordered]]</f>
        <v>10.36</v>
      </c>
      <c r="H1560" s="1">
        <v>0.05</v>
      </c>
      <c r="I1560" s="5">
        <v>0.05</v>
      </c>
      <c r="J15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0" s="6">
        <f>Table13[[#This Row],[Total Price(Before Discount)]]*Table13[[#This Row],[Discount]]</f>
        <v>0.51800000000000002</v>
      </c>
      <c r="L1560" s="6">
        <f>Table13[[#This Row],[Total Price(Before Discount)]]-Table13[[#This Row],[Discount Amount]]</f>
        <v>9.8419999999999987</v>
      </c>
      <c r="M1560" s="6" t="str">
        <f>IF(Table13[[#This Row],[Total Price(After Discount)]]&gt;=5000, "High Order", "Low order")</f>
        <v>Low order</v>
      </c>
      <c r="N1560" s="2">
        <v>42089</v>
      </c>
      <c r="O1560" s="2" t="str">
        <f>TEXT(Table13[[#This Row],[Order Date]],"dddd")</f>
        <v>Thursday</v>
      </c>
      <c r="P1560" s="2" t="str">
        <f>TEXT(Table13[[#This Row],[Order Date]],"mmmm")</f>
        <v>March</v>
      </c>
      <c r="Q1560" s="2" t="str">
        <f>TEXT(Table13[[#This Row],[Order Date]],"yyyy")</f>
        <v>2015</v>
      </c>
      <c r="R1560" s="2" t="str">
        <f>TEXT(Table13[[#This Row],[Order Date]], "mmmm yyyy")</f>
        <v>March 2015</v>
      </c>
      <c r="S1560" s="2">
        <v>42091</v>
      </c>
      <c r="T1560" s="1" t="s">
        <v>31</v>
      </c>
      <c r="U1560" s="1">
        <f>Table13[[#This Row],[Ship Date]]-Table13[[#This Row],[Order Date]]</f>
        <v>2</v>
      </c>
      <c r="V1560" s="1" t="str">
        <f>IF(Table13[[#This Row],[Days to Ship]]&lt;=1, "Fast", IF(Table13[[#This Row],[Days to Ship]]&lt;=3, "Meduim", "High"))</f>
        <v>Meduim</v>
      </c>
      <c r="W1560" s="1">
        <v>94568</v>
      </c>
      <c r="X1560" s="1" t="s">
        <v>32</v>
      </c>
      <c r="Y1560" s="1" t="s">
        <v>502</v>
      </c>
      <c r="Z1560" s="1" t="s">
        <v>37</v>
      </c>
      <c r="AA1560" s="1" t="s">
        <v>2244</v>
      </c>
      <c r="AB1560" s="1" t="s">
        <v>58</v>
      </c>
      <c r="AC1560" s="1" t="s">
        <v>2236</v>
      </c>
      <c r="AD1560" s="1" t="s">
        <v>81</v>
      </c>
      <c r="AE1560" s="1" t="s">
        <v>53</v>
      </c>
      <c r="AF1560" s="1"/>
      <c r="AK1560" s="1"/>
    </row>
    <row r="1561" spans="1:37" x14ac:dyDescent="0.35">
      <c r="A1561" s="1">
        <v>2775</v>
      </c>
      <c r="B1561" s="1" t="str">
        <f>VLOOKUP(Table13[[#This Row],[Customer ID]],'Customer Lookup'!A:B,2,)</f>
        <v>Theodore Rubin</v>
      </c>
      <c r="C1561" s="1">
        <v>91229</v>
      </c>
      <c r="D1561" s="1" t="str">
        <f>_xlfn.XLOOKUP(Table13[[#This Row],[Product Sub-Category]],'Product Lookup'!A:A,'Product Lookup'!B:B)</f>
        <v>Office Machines</v>
      </c>
      <c r="E1561" s="1">
        <v>8</v>
      </c>
      <c r="F1561" s="4">
        <v>574.74</v>
      </c>
      <c r="G1561" s="4">
        <f>Table13[[#This Row],[Unit Price]]*Table13[[#This Row],[Quantity ordered]]</f>
        <v>4597.92</v>
      </c>
      <c r="H1561" s="1">
        <v>0.1</v>
      </c>
      <c r="I1561" s="5">
        <v>0.1</v>
      </c>
      <c r="J15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1" s="6">
        <f>Table13[[#This Row],[Total Price(Before Discount)]]*Table13[[#This Row],[Discount]]</f>
        <v>459.79200000000003</v>
      </c>
      <c r="L1561" s="6">
        <f>Table13[[#This Row],[Total Price(Before Discount)]]-Table13[[#This Row],[Discount Amount]]</f>
        <v>4138.1279999999997</v>
      </c>
      <c r="M1561" s="6" t="str">
        <f>IF(Table13[[#This Row],[Total Price(After Discount)]]&gt;=5000, "High Order", "Low order")</f>
        <v>Low order</v>
      </c>
      <c r="N1561" s="2">
        <v>42034</v>
      </c>
      <c r="O1561" s="2" t="str">
        <f>TEXT(Table13[[#This Row],[Order Date]],"dddd")</f>
        <v>Friday</v>
      </c>
      <c r="P1561" s="2" t="str">
        <f>TEXT(Table13[[#This Row],[Order Date]],"mmmm")</f>
        <v>January</v>
      </c>
      <c r="Q1561" s="2" t="str">
        <f>TEXT(Table13[[#This Row],[Order Date]],"yyyy")</f>
        <v>2015</v>
      </c>
      <c r="R1561" s="2" t="str">
        <f>TEXT(Table13[[#This Row],[Order Date]], "mmmm yyyy")</f>
        <v>January 2015</v>
      </c>
      <c r="S1561" s="2">
        <v>42039</v>
      </c>
      <c r="T1561" s="1" t="s">
        <v>98</v>
      </c>
      <c r="U1561" s="1">
        <f>Table13[[#This Row],[Ship Date]]-Table13[[#This Row],[Order Date]]</f>
        <v>5</v>
      </c>
      <c r="V1561" s="1" t="str">
        <f>IF(Table13[[#This Row],[Days to Ship]]&lt;=1, "Fast", IF(Table13[[#This Row],[Days to Ship]]&lt;=3, "Meduim", "High"))</f>
        <v>High</v>
      </c>
      <c r="W1561" s="1">
        <v>60131</v>
      </c>
      <c r="X1561" s="1" t="s">
        <v>32</v>
      </c>
      <c r="Y1561" s="1" t="s">
        <v>934</v>
      </c>
      <c r="Z1561" s="1" t="s">
        <v>142</v>
      </c>
      <c r="AA1561" s="1" t="s">
        <v>2243</v>
      </c>
      <c r="AB1561" s="1" t="s">
        <v>73</v>
      </c>
      <c r="AC1561" s="1" t="s">
        <v>74</v>
      </c>
      <c r="AD1561" s="1" t="s">
        <v>104</v>
      </c>
      <c r="AE1561" s="1" t="s">
        <v>178</v>
      </c>
      <c r="AF1561" s="1"/>
      <c r="AK1561" s="1"/>
    </row>
    <row r="1562" spans="1:37" x14ac:dyDescent="0.35">
      <c r="A1562" s="1">
        <v>2776</v>
      </c>
      <c r="B1562" s="1" t="str">
        <f>VLOOKUP(Table13[[#This Row],[Customer ID]],'Customer Lookup'!A:B,2,)</f>
        <v>April Henson</v>
      </c>
      <c r="C1562" s="1">
        <v>91228</v>
      </c>
      <c r="D1562" s="1" t="str">
        <f>_xlfn.XLOOKUP(Table13[[#This Row],[Product Sub-Category]],'Product Lookup'!A:A,'Product Lookup'!B:B)</f>
        <v>Chairs</v>
      </c>
      <c r="E1562" s="1">
        <v>11</v>
      </c>
      <c r="F1562" s="4">
        <v>350.98</v>
      </c>
      <c r="G1562" s="4">
        <f>Table13[[#This Row],[Unit Price]]*Table13[[#This Row],[Quantity ordered]]</f>
        <v>3860.78</v>
      </c>
      <c r="H1562" s="1">
        <v>0.1</v>
      </c>
      <c r="I1562" s="5">
        <v>0.1</v>
      </c>
      <c r="J15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2" s="6">
        <f>Table13[[#This Row],[Total Price(Before Discount)]]*Table13[[#This Row],[Discount]]</f>
        <v>386.07800000000003</v>
      </c>
      <c r="L1562" s="6">
        <f>Table13[[#This Row],[Total Price(Before Discount)]]-Table13[[#This Row],[Discount Amount]]</f>
        <v>3474.7020000000002</v>
      </c>
      <c r="M1562" s="6" t="str">
        <f>IF(Table13[[#This Row],[Total Price(After Discount)]]&gt;=5000, "High Order", "Low order")</f>
        <v>Low order</v>
      </c>
      <c r="N1562" s="2">
        <v>42016</v>
      </c>
      <c r="O1562" s="2" t="str">
        <f>TEXT(Table13[[#This Row],[Order Date]],"dddd")</f>
        <v>Monday</v>
      </c>
      <c r="P1562" s="2" t="str">
        <f>TEXT(Table13[[#This Row],[Order Date]],"mmmm")</f>
        <v>January</v>
      </c>
      <c r="Q1562" s="2" t="str">
        <f>TEXT(Table13[[#This Row],[Order Date]],"yyyy")</f>
        <v>2015</v>
      </c>
      <c r="R1562" s="2" t="str">
        <f>TEXT(Table13[[#This Row],[Order Date]], "mmmm yyyy")</f>
        <v>January 2015</v>
      </c>
      <c r="S1562" s="2">
        <v>42019</v>
      </c>
      <c r="T1562" s="1" t="s">
        <v>41</v>
      </c>
      <c r="U1562" s="1">
        <f>Table13[[#This Row],[Ship Date]]-Table13[[#This Row],[Order Date]]</f>
        <v>3</v>
      </c>
      <c r="V1562" s="1" t="str">
        <f>IF(Table13[[#This Row],[Days to Ship]]&lt;=1, "Fast", IF(Table13[[#This Row],[Days to Ship]]&lt;=3, "Meduim", "High"))</f>
        <v>Meduim</v>
      </c>
      <c r="W1562" s="1">
        <v>20877</v>
      </c>
      <c r="X1562" s="1" t="s">
        <v>22</v>
      </c>
      <c r="Y1562" s="1" t="s">
        <v>935</v>
      </c>
      <c r="Z1562" s="1" t="s">
        <v>268</v>
      </c>
      <c r="AA1562" s="1" t="s">
        <v>2243</v>
      </c>
      <c r="AB1562" s="1" t="s">
        <v>34</v>
      </c>
      <c r="AC1562" s="1" t="s">
        <v>35</v>
      </c>
      <c r="AD1562" s="1" t="s">
        <v>104</v>
      </c>
      <c r="AE1562" s="1" t="s">
        <v>36</v>
      </c>
      <c r="AF1562" s="1"/>
      <c r="AK1562" s="1"/>
    </row>
    <row r="1563" spans="1:37" x14ac:dyDescent="0.35">
      <c r="A1563" s="1">
        <v>2776</v>
      </c>
      <c r="B1563" s="1" t="str">
        <f>VLOOKUP(Table13[[#This Row],[Customer ID]],'Customer Lookup'!A:B,2,)</f>
        <v>April Henson</v>
      </c>
      <c r="C1563" s="1">
        <v>91228</v>
      </c>
      <c r="D1563" s="1" t="str">
        <f>_xlfn.XLOOKUP(Table13[[#This Row],[Product Sub-Category]],'Product Lookup'!A:A,'Product Lookup'!B:B)</f>
        <v>Pens</v>
      </c>
      <c r="E1563" s="1">
        <v>8</v>
      </c>
      <c r="F1563" s="4">
        <v>1.68</v>
      </c>
      <c r="G1563" s="4">
        <f>Table13[[#This Row],[Unit Price]]*Table13[[#This Row],[Quantity ordered]]</f>
        <v>13.44</v>
      </c>
      <c r="H1563" s="1">
        <v>0.05</v>
      </c>
      <c r="I1563" s="5">
        <v>0.05</v>
      </c>
      <c r="J15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3" s="6">
        <f>Table13[[#This Row],[Total Price(Before Discount)]]*Table13[[#This Row],[Discount]]</f>
        <v>0.67200000000000004</v>
      </c>
      <c r="L1563" s="6">
        <f>Table13[[#This Row],[Total Price(Before Discount)]]-Table13[[#This Row],[Discount Amount]]</f>
        <v>12.767999999999999</v>
      </c>
      <c r="M1563" s="6" t="str">
        <f>IF(Table13[[#This Row],[Total Price(After Discount)]]&gt;=5000, "High Order", "Low order")</f>
        <v>Low order</v>
      </c>
      <c r="N1563" s="2">
        <v>42016</v>
      </c>
      <c r="O1563" s="2" t="str">
        <f>TEXT(Table13[[#This Row],[Order Date]],"dddd")</f>
        <v>Monday</v>
      </c>
      <c r="P1563" s="2" t="str">
        <f>TEXT(Table13[[#This Row],[Order Date]],"mmmm")</f>
        <v>January</v>
      </c>
      <c r="Q1563" s="2" t="str">
        <f>TEXT(Table13[[#This Row],[Order Date]],"yyyy")</f>
        <v>2015</v>
      </c>
      <c r="R1563" s="2" t="str">
        <f>TEXT(Table13[[#This Row],[Order Date]], "mmmm yyyy")</f>
        <v>January 2015</v>
      </c>
      <c r="S1563" s="2">
        <v>42018</v>
      </c>
      <c r="T1563" s="1" t="s">
        <v>41</v>
      </c>
      <c r="U1563" s="1">
        <f>Table13[[#This Row],[Ship Date]]-Table13[[#This Row],[Order Date]]</f>
        <v>2</v>
      </c>
      <c r="V1563" s="1" t="str">
        <f>IF(Table13[[#This Row],[Days to Ship]]&lt;=1, "Fast", IF(Table13[[#This Row],[Days to Ship]]&lt;=3, "Meduim", "High"))</f>
        <v>Meduim</v>
      </c>
      <c r="W1563" s="1">
        <v>20877</v>
      </c>
      <c r="X1563" s="1" t="s">
        <v>32</v>
      </c>
      <c r="Y1563" s="1" t="s">
        <v>935</v>
      </c>
      <c r="Z1563" s="1" t="s">
        <v>268</v>
      </c>
      <c r="AA1563" s="1" t="s">
        <v>2245</v>
      </c>
      <c r="AB1563" s="1" t="s">
        <v>58</v>
      </c>
      <c r="AC1563" s="1" t="s">
        <v>25</v>
      </c>
      <c r="AD1563" s="1" t="s">
        <v>104</v>
      </c>
      <c r="AE1563" s="1" t="s">
        <v>26</v>
      </c>
      <c r="AF1563" s="1"/>
      <c r="AK1563" s="1"/>
    </row>
    <row r="1564" spans="1:37" x14ac:dyDescent="0.35">
      <c r="A1564" s="1">
        <v>2778</v>
      </c>
      <c r="B1564" s="1" t="str">
        <f>VLOOKUP(Table13[[#This Row],[Customer ID]],'Customer Lookup'!A:B,2,)</f>
        <v>Alison Jones</v>
      </c>
      <c r="C1564" s="1">
        <v>87160</v>
      </c>
      <c r="D1564" s="1" t="str">
        <f>_xlfn.XLOOKUP(Table13[[#This Row],[Product Sub-Category]],'Product Lookup'!A:A,'Product Lookup'!B:B)</f>
        <v>Telephones</v>
      </c>
      <c r="E1564" s="1">
        <v>12</v>
      </c>
      <c r="F1564" s="4">
        <v>205.99</v>
      </c>
      <c r="G1564" s="4">
        <f>Table13[[#This Row],[Unit Price]]*Table13[[#This Row],[Quantity ordered]]</f>
        <v>2471.88</v>
      </c>
      <c r="H1564" s="1">
        <v>0.1</v>
      </c>
      <c r="I1564" s="5">
        <v>0.1</v>
      </c>
      <c r="J15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4" s="6">
        <f>Table13[[#This Row],[Total Price(Before Discount)]]*Table13[[#This Row],[Discount]]</f>
        <v>247.18800000000002</v>
      </c>
      <c r="L1564" s="6">
        <f>Table13[[#This Row],[Total Price(Before Discount)]]-Table13[[#This Row],[Discount Amount]]</f>
        <v>2224.692</v>
      </c>
      <c r="M1564" s="6" t="str">
        <f>IF(Table13[[#This Row],[Total Price(After Discount)]]&gt;=5000, "High Order", "Low order")</f>
        <v>Low order</v>
      </c>
      <c r="N1564" s="2">
        <v>42046</v>
      </c>
      <c r="O1564" s="2" t="str">
        <f>TEXT(Table13[[#This Row],[Order Date]],"dddd")</f>
        <v>Wednesday</v>
      </c>
      <c r="P1564" s="2" t="str">
        <f>TEXT(Table13[[#This Row],[Order Date]],"mmmm")</f>
        <v>February</v>
      </c>
      <c r="Q1564" s="2" t="str">
        <f>TEXT(Table13[[#This Row],[Order Date]],"yyyy")</f>
        <v>2015</v>
      </c>
      <c r="R1564" s="2" t="str">
        <f>TEXT(Table13[[#This Row],[Order Date]], "mmmm yyyy")</f>
        <v>February 2015</v>
      </c>
      <c r="S1564" s="2">
        <v>42047</v>
      </c>
      <c r="T1564" s="1" t="s">
        <v>21</v>
      </c>
      <c r="U1564" s="1">
        <f>Table13[[#This Row],[Ship Date]]-Table13[[#This Row],[Order Date]]</f>
        <v>1</v>
      </c>
      <c r="V1564" s="1" t="str">
        <f>IF(Table13[[#This Row],[Days to Ship]]&lt;=1, "Fast", IF(Table13[[#This Row],[Days to Ship]]&lt;=3, "Meduim", "High"))</f>
        <v>Fast</v>
      </c>
      <c r="W1564" s="1">
        <v>28403</v>
      </c>
      <c r="X1564" s="1" t="s">
        <v>22</v>
      </c>
      <c r="Y1564" s="1" t="s">
        <v>469</v>
      </c>
      <c r="Z1564" s="1" t="s">
        <v>225</v>
      </c>
      <c r="AA1564" s="1" t="s">
        <v>2245</v>
      </c>
      <c r="AB1564" s="1" t="s">
        <v>73</v>
      </c>
      <c r="AC1564" s="1" t="s">
        <v>2234</v>
      </c>
      <c r="AD1564" s="1" t="s">
        <v>104</v>
      </c>
      <c r="AE1564" s="1" t="s">
        <v>53</v>
      </c>
      <c r="AF1564" s="1"/>
      <c r="AK1564" s="1"/>
    </row>
    <row r="1565" spans="1:37" x14ac:dyDescent="0.35">
      <c r="A1565" s="1">
        <v>2778</v>
      </c>
      <c r="B1565" s="1" t="str">
        <f>VLOOKUP(Table13[[#This Row],[Customer ID]],'Customer Lookup'!A:B,2,)</f>
        <v>Alison Jones</v>
      </c>
      <c r="C1565" s="1">
        <v>87160</v>
      </c>
      <c r="D1565" s="1" t="str">
        <f>_xlfn.XLOOKUP(Table13[[#This Row],[Product Sub-Category]],'Product Lookup'!A:A,'Product Lookup'!B:B)</f>
        <v>Telephones</v>
      </c>
      <c r="E1565" s="1">
        <v>5</v>
      </c>
      <c r="F1565" s="4">
        <v>205.99</v>
      </c>
      <c r="G1565" s="4">
        <f>Table13[[#This Row],[Unit Price]]*Table13[[#This Row],[Quantity ordered]]</f>
        <v>1029.95</v>
      </c>
      <c r="H1565" s="1">
        <v>0.1</v>
      </c>
      <c r="I1565" s="5">
        <v>0.1</v>
      </c>
      <c r="J15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5" s="6">
        <f>Table13[[#This Row],[Total Price(Before Discount)]]*Table13[[#This Row],[Discount]]</f>
        <v>102.995</v>
      </c>
      <c r="L1565" s="6">
        <f>Table13[[#This Row],[Total Price(Before Discount)]]-Table13[[#This Row],[Discount Amount]]</f>
        <v>926.95500000000004</v>
      </c>
      <c r="M1565" s="6" t="str">
        <f>IF(Table13[[#This Row],[Total Price(After Discount)]]&gt;=5000, "High Order", "Low order")</f>
        <v>Low order</v>
      </c>
      <c r="N1565" s="2">
        <v>42046</v>
      </c>
      <c r="O1565" s="2" t="str">
        <f>TEXT(Table13[[#This Row],[Order Date]],"dddd")</f>
        <v>Wednesday</v>
      </c>
      <c r="P1565" s="2" t="str">
        <f>TEXT(Table13[[#This Row],[Order Date]],"mmmm")</f>
        <v>February</v>
      </c>
      <c r="Q1565" s="2" t="str">
        <f>TEXT(Table13[[#This Row],[Order Date]],"yyyy")</f>
        <v>2015</v>
      </c>
      <c r="R1565" s="2" t="str">
        <f>TEXT(Table13[[#This Row],[Order Date]], "mmmm yyyy")</f>
        <v>February 2015</v>
      </c>
      <c r="S1565" s="2">
        <v>42047</v>
      </c>
      <c r="T1565" s="1" t="s">
        <v>21</v>
      </c>
      <c r="U1565" s="1">
        <f>Table13[[#This Row],[Ship Date]]-Table13[[#This Row],[Order Date]]</f>
        <v>1</v>
      </c>
      <c r="V1565" s="1" t="str">
        <f>IF(Table13[[#This Row],[Days to Ship]]&lt;=1, "Fast", IF(Table13[[#This Row],[Days to Ship]]&lt;=3, "Meduim", "High"))</f>
        <v>Fast</v>
      </c>
      <c r="W1565" s="1">
        <v>28403</v>
      </c>
      <c r="X1565" s="1" t="s">
        <v>32</v>
      </c>
      <c r="Y1565" s="1" t="s">
        <v>469</v>
      </c>
      <c r="Z1565" s="1" t="s">
        <v>225</v>
      </c>
      <c r="AA1565" s="1" t="s">
        <v>2245</v>
      </c>
      <c r="AB1565" s="1" t="s">
        <v>73</v>
      </c>
      <c r="AC1565" s="1" t="s">
        <v>2234</v>
      </c>
      <c r="AD1565" s="1" t="s">
        <v>104</v>
      </c>
      <c r="AE1565" s="1" t="s">
        <v>53</v>
      </c>
      <c r="AF1565" s="1"/>
      <c r="AK1565" s="1"/>
    </row>
    <row r="1566" spans="1:37" x14ac:dyDescent="0.35">
      <c r="A1566" s="1">
        <v>2779</v>
      </c>
      <c r="B1566" s="1" t="str">
        <f>VLOOKUP(Table13[[#This Row],[Customer ID]],'Customer Lookup'!A:B,2,)</f>
        <v>Jacob Burgess</v>
      </c>
      <c r="C1566" s="1">
        <v>87161</v>
      </c>
      <c r="D1566" s="1" t="str">
        <f>_xlfn.XLOOKUP(Table13[[#This Row],[Product Sub-Category]],'Product Lookup'!A:A,'Product Lookup'!B:B)</f>
        <v>Telephones</v>
      </c>
      <c r="E1566" s="1">
        <v>11</v>
      </c>
      <c r="F1566" s="4">
        <v>35.99</v>
      </c>
      <c r="G1566" s="4">
        <f>Table13[[#This Row],[Unit Price]]*Table13[[#This Row],[Quantity ordered]]</f>
        <v>395.89000000000004</v>
      </c>
      <c r="H1566" s="1">
        <v>0.05</v>
      </c>
      <c r="I1566" s="5">
        <v>0.05</v>
      </c>
      <c r="J15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6" s="6">
        <f>Table13[[#This Row],[Total Price(Before Discount)]]*Table13[[#This Row],[Discount]]</f>
        <v>19.794500000000003</v>
      </c>
      <c r="L1566" s="6">
        <f>Table13[[#This Row],[Total Price(Before Discount)]]-Table13[[#This Row],[Discount Amount]]</f>
        <v>376.09550000000002</v>
      </c>
      <c r="M1566" s="6" t="str">
        <f>IF(Table13[[#This Row],[Total Price(After Discount)]]&gt;=5000, "High Order", "Low order")</f>
        <v>Low order</v>
      </c>
      <c r="N1566" s="2">
        <v>42166</v>
      </c>
      <c r="O1566" s="2" t="str">
        <f>TEXT(Table13[[#This Row],[Order Date]],"dddd")</f>
        <v>Thursday</v>
      </c>
      <c r="P1566" s="2" t="str">
        <f>TEXT(Table13[[#This Row],[Order Date]],"mmmm")</f>
        <v>June</v>
      </c>
      <c r="Q1566" s="2" t="str">
        <f>TEXT(Table13[[#This Row],[Order Date]],"yyyy")</f>
        <v>2015</v>
      </c>
      <c r="R1566" s="2" t="str">
        <f>TEXT(Table13[[#This Row],[Order Date]], "mmmm yyyy")</f>
        <v>June 2015</v>
      </c>
      <c r="S1566" s="2">
        <v>42167</v>
      </c>
      <c r="T1566" s="1" t="s">
        <v>41</v>
      </c>
      <c r="U1566" s="1">
        <f>Table13[[#This Row],[Ship Date]]-Table13[[#This Row],[Order Date]]</f>
        <v>1</v>
      </c>
      <c r="V1566" s="1" t="str">
        <f>IF(Table13[[#This Row],[Days to Ship]]&lt;=1, "Fast", IF(Table13[[#This Row],[Days to Ship]]&lt;=3, "Meduim", "High"))</f>
        <v>Fast</v>
      </c>
      <c r="W1566" s="1">
        <v>27893</v>
      </c>
      <c r="X1566" s="1" t="s">
        <v>32</v>
      </c>
      <c r="Y1566" s="1" t="s">
        <v>936</v>
      </c>
      <c r="Z1566" s="1" t="s">
        <v>225</v>
      </c>
      <c r="AA1566" s="1" t="s">
        <v>1097</v>
      </c>
      <c r="AB1566" s="1" t="s">
        <v>73</v>
      </c>
      <c r="AC1566" s="1" t="s">
        <v>2234</v>
      </c>
      <c r="AD1566" s="1" t="s">
        <v>81</v>
      </c>
      <c r="AE1566" s="1" t="s">
        <v>26</v>
      </c>
      <c r="AF1566" s="1"/>
      <c r="AK1566" s="1"/>
    </row>
    <row r="1567" spans="1:37" x14ac:dyDescent="0.35">
      <c r="A1567" s="1">
        <v>2781</v>
      </c>
      <c r="B1567" s="1" t="str">
        <f>VLOOKUP(Table13[[#This Row],[Customer ID]],'Customer Lookup'!A:B,2,)</f>
        <v>Kelly Byers</v>
      </c>
      <c r="C1567" s="1">
        <v>87162</v>
      </c>
      <c r="D1567" s="1" t="str">
        <f>_xlfn.XLOOKUP(Table13[[#This Row],[Product Sub-Category]],'Product Lookup'!A:A,'Product Lookup'!B:B)</f>
        <v>Binders</v>
      </c>
      <c r="E1567" s="1">
        <v>2</v>
      </c>
      <c r="F1567" s="4">
        <v>2.16</v>
      </c>
      <c r="G1567" s="4">
        <f>Table13[[#This Row],[Unit Price]]*Table13[[#This Row],[Quantity ordered]]</f>
        <v>4.32</v>
      </c>
      <c r="H1567" s="1">
        <v>0.05</v>
      </c>
      <c r="I1567" s="5">
        <v>0.05</v>
      </c>
      <c r="J15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7" s="6">
        <f>Table13[[#This Row],[Total Price(Before Discount)]]*Table13[[#This Row],[Discount]]</f>
        <v>0.21600000000000003</v>
      </c>
      <c r="L1567" s="6">
        <f>Table13[[#This Row],[Total Price(Before Discount)]]-Table13[[#This Row],[Discount Amount]]</f>
        <v>4.1040000000000001</v>
      </c>
      <c r="M1567" s="6" t="str">
        <f>IF(Table13[[#This Row],[Total Price(After Discount)]]&gt;=5000, "High Order", "Low order")</f>
        <v>Low order</v>
      </c>
      <c r="N1567" s="2">
        <v>42035</v>
      </c>
      <c r="O1567" s="2" t="str">
        <f>TEXT(Table13[[#This Row],[Order Date]],"dddd")</f>
        <v>Saturday</v>
      </c>
      <c r="P1567" s="2" t="str">
        <f>TEXT(Table13[[#This Row],[Order Date]],"mmmm")</f>
        <v>January</v>
      </c>
      <c r="Q1567" s="2" t="str">
        <f>TEXT(Table13[[#This Row],[Order Date]],"yyyy")</f>
        <v>2015</v>
      </c>
      <c r="R1567" s="2" t="str">
        <f>TEXT(Table13[[#This Row],[Order Date]], "mmmm yyyy")</f>
        <v>January 2015</v>
      </c>
      <c r="S1567" s="2">
        <v>42039</v>
      </c>
      <c r="T1567" s="1" t="s">
        <v>98</v>
      </c>
      <c r="U1567" s="1">
        <f>Table13[[#This Row],[Ship Date]]-Table13[[#This Row],[Order Date]]</f>
        <v>4</v>
      </c>
      <c r="V1567" s="1" t="str">
        <f>IF(Table13[[#This Row],[Days to Ship]]&lt;=1, "Fast", IF(Table13[[#This Row],[Days to Ship]]&lt;=3, "Meduim", "High"))</f>
        <v>High</v>
      </c>
      <c r="W1567" s="1">
        <v>97071</v>
      </c>
      <c r="X1567" s="1" t="s">
        <v>32</v>
      </c>
      <c r="Y1567" s="1" t="s">
        <v>937</v>
      </c>
      <c r="Z1567" s="1" t="s">
        <v>90</v>
      </c>
      <c r="AA1567" s="1" t="s">
        <v>1097</v>
      </c>
      <c r="AB1567" s="1" t="s">
        <v>58</v>
      </c>
      <c r="AC1567" s="1" t="s">
        <v>2236</v>
      </c>
      <c r="AD1567" s="1" t="s">
        <v>104</v>
      </c>
      <c r="AE1567" s="1" t="s">
        <v>53</v>
      </c>
      <c r="AF1567" s="1"/>
      <c r="AK1567" s="1"/>
    </row>
    <row r="1568" spans="1:37" x14ac:dyDescent="0.35">
      <c r="A1568" s="1">
        <v>2781</v>
      </c>
      <c r="B1568" s="1" t="str">
        <f>VLOOKUP(Table13[[#This Row],[Customer ID]],'Customer Lookup'!A:B,2,)</f>
        <v>Kelly Byers</v>
      </c>
      <c r="C1568" s="1">
        <v>87162</v>
      </c>
      <c r="D1568" s="1" t="str">
        <f>_xlfn.XLOOKUP(Table13[[#This Row],[Product Sub-Category]],'Product Lookup'!A:A,'Product Lookup'!B:B)</f>
        <v>Office Machines</v>
      </c>
      <c r="E1568" s="1">
        <v>11</v>
      </c>
      <c r="F1568" s="4">
        <v>808.49</v>
      </c>
      <c r="G1568" s="4">
        <f>Table13[[#This Row],[Unit Price]]*Table13[[#This Row],[Quantity ordered]]</f>
        <v>8893.39</v>
      </c>
      <c r="H1568" s="1">
        <v>0.1</v>
      </c>
      <c r="I1568" s="5">
        <v>0.1</v>
      </c>
      <c r="J15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8" s="6">
        <f>Table13[[#This Row],[Total Price(Before Discount)]]*Table13[[#This Row],[Discount]]</f>
        <v>889.33899999999994</v>
      </c>
      <c r="L1568" s="6">
        <f>Table13[[#This Row],[Total Price(Before Discount)]]-Table13[[#This Row],[Discount Amount]]</f>
        <v>8004.0509999999995</v>
      </c>
      <c r="M1568" s="6" t="str">
        <f>IF(Table13[[#This Row],[Total Price(After Discount)]]&gt;=5000, "High Order", "Low order")</f>
        <v>High Order</v>
      </c>
      <c r="N1568" s="2">
        <v>42035</v>
      </c>
      <c r="O1568" s="2" t="str">
        <f>TEXT(Table13[[#This Row],[Order Date]],"dddd")</f>
        <v>Saturday</v>
      </c>
      <c r="P1568" s="2" t="str">
        <f>TEXT(Table13[[#This Row],[Order Date]],"mmmm")</f>
        <v>January</v>
      </c>
      <c r="Q1568" s="2" t="str">
        <f>TEXT(Table13[[#This Row],[Order Date]],"yyyy")</f>
        <v>2015</v>
      </c>
      <c r="R1568" s="2" t="str">
        <f>TEXT(Table13[[#This Row],[Order Date]], "mmmm yyyy")</f>
        <v>January 2015</v>
      </c>
      <c r="S1568" s="2">
        <v>42042</v>
      </c>
      <c r="T1568" s="1" t="s">
        <v>98</v>
      </c>
      <c r="U1568" s="1">
        <f>Table13[[#This Row],[Ship Date]]-Table13[[#This Row],[Order Date]]</f>
        <v>7</v>
      </c>
      <c r="V1568" s="1" t="str">
        <f>IF(Table13[[#This Row],[Days to Ship]]&lt;=1, "Fast", IF(Table13[[#This Row],[Days to Ship]]&lt;=3, "Meduim", "High"))</f>
        <v>High</v>
      </c>
      <c r="W1568" s="1">
        <v>97071</v>
      </c>
      <c r="X1568" s="1" t="s">
        <v>22</v>
      </c>
      <c r="Y1568" s="1" t="s">
        <v>937</v>
      </c>
      <c r="Z1568" s="1" t="s">
        <v>90</v>
      </c>
      <c r="AA1568" s="1" t="s">
        <v>1097</v>
      </c>
      <c r="AB1568" s="1" t="s">
        <v>73</v>
      </c>
      <c r="AC1568" s="1" t="s">
        <v>74</v>
      </c>
      <c r="AD1568" s="1" t="s">
        <v>104</v>
      </c>
      <c r="AE1568" s="1" t="s">
        <v>36</v>
      </c>
      <c r="AF1568" s="1"/>
      <c r="AK1568" s="1"/>
    </row>
    <row r="1569" spans="1:37" x14ac:dyDescent="0.35">
      <c r="A1569" s="1">
        <v>2781</v>
      </c>
      <c r="B1569" s="1" t="str">
        <f>VLOOKUP(Table13[[#This Row],[Customer ID]],'Customer Lookup'!A:B,2,)</f>
        <v>Kelly Byers</v>
      </c>
      <c r="C1569" s="1">
        <v>87162</v>
      </c>
      <c r="D1569" s="1" t="str">
        <f>_xlfn.XLOOKUP(Table13[[#This Row],[Product Sub-Category]],'Product Lookup'!A:A,'Product Lookup'!B:B)</f>
        <v>Paper</v>
      </c>
      <c r="E1569" s="1">
        <v>3</v>
      </c>
      <c r="F1569" s="4">
        <v>6.48</v>
      </c>
      <c r="G1569" s="4">
        <f>Table13[[#This Row],[Unit Price]]*Table13[[#This Row],[Quantity ordered]]</f>
        <v>19.440000000000001</v>
      </c>
      <c r="H1569" s="1">
        <v>0.05</v>
      </c>
      <c r="I1569" s="5">
        <v>0.05</v>
      </c>
      <c r="J15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9" s="6">
        <f>Table13[[#This Row],[Total Price(Before Discount)]]*Table13[[#This Row],[Discount]]</f>
        <v>0.97200000000000009</v>
      </c>
      <c r="L1569" s="6">
        <f>Table13[[#This Row],[Total Price(Before Discount)]]-Table13[[#This Row],[Discount Amount]]</f>
        <v>18.468</v>
      </c>
      <c r="M1569" s="6" t="str">
        <f>IF(Table13[[#This Row],[Total Price(After Discount)]]&gt;=5000, "High Order", "Low order")</f>
        <v>Low order</v>
      </c>
      <c r="N1569" s="2">
        <v>42035</v>
      </c>
      <c r="O1569" s="2" t="str">
        <f>TEXT(Table13[[#This Row],[Order Date]],"dddd")</f>
        <v>Saturday</v>
      </c>
      <c r="P1569" s="2" t="str">
        <f>TEXT(Table13[[#This Row],[Order Date]],"mmmm")</f>
        <v>January</v>
      </c>
      <c r="Q1569" s="2" t="str">
        <f>TEXT(Table13[[#This Row],[Order Date]],"yyyy")</f>
        <v>2015</v>
      </c>
      <c r="R1569" s="2" t="str">
        <f>TEXT(Table13[[#This Row],[Order Date]], "mmmm yyyy")</f>
        <v>January 2015</v>
      </c>
      <c r="S1569" s="2">
        <v>42042</v>
      </c>
      <c r="T1569" s="1" t="s">
        <v>98</v>
      </c>
      <c r="U1569" s="1">
        <f>Table13[[#This Row],[Ship Date]]-Table13[[#This Row],[Order Date]]</f>
        <v>7</v>
      </c>
      <c r="V1569" s="1" t="str">
        <f>IF(Table13[[#This Row],[Days to Ship]]&lt;=1, "Fast", IF(Table13[[#This Row],[Days to Ship]]&lt;=3, "Meduim", "High"))</f>
        <v>High</v>
      </c>
      <c r="W1569" s="1">
        <v>97071</v>
      </c>
      <c r="X1569" s="1" t="s">
        <v>32</v>
      </c>
      <c r="Y1569" s="1" t="s">
        <v>937</v>
      </c>
      <c r="Z1569" s="1" t="s">
        <v>90</v>
      </c>
      <c r="AA1569" s="1" t="s">
        <v>2245</v>
      </c>
      <c r="AB1569" s="1" t="s">
        <v>58</v>
      </c>
      <c r="AC1569" s="1" t="s">
        <v>83</v>
      </c>
      <c r="AD1569" s="1" t="s">
        <v>104</v>
      </c>
      <c r="AE1569" s="1" t="s">
        <v>53</v>
      </c>
      <c r="AF1569" s="1"/>
      <c r="AK1569" s="1"/>
    </row>
    <row r="1570" spans="1:37" x14ac:dyDescent="0.35">
      <c r="A1570" s="1">
        <v>2787</v>
      </c>
      <c r="B1570" s="1" t="str">
        <f>VLOOKUP(Table13[[#This Row],[Customer ID]],'Customer Lookup'!A:B,2,)</f>
        <v>Rodney Kearney</v>
      </c>
      <c r="C1570" s="1">
        <v>91316</v>
      </c>
      <c r="D1570" s="1" t="str">
        <f>_xlfn.XLOOKUP(Table13[[#This Row],[Product Sub-Category]],'Product Lookup'!A:A,'Product Lookup'!B:B)</f>
        <v>Computer Peripherals</v>
      </c>
      <c r="E1570" s="1">
        <v>8</v>
      </c>
      <c r="F1570" s="4">
        <v>47.98</v>
      </c>
      <c r="G1570" s="4">
        <f>Table13[[#This Row],[Unit Price]]*Table13[[#This Row],[Quantity ordered]]</f>
        <v>383.84</v>
      </c>
      <c r="H1570" s="1">
        <v>0.05</v>
      </c>
      <c r="I1570" s="5">
        <v>0.05</v>
      </c>
      <c r="J15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0" s="6">
        <f>Table13[[#This Row],[Total Price(Before Discount)]]*Table13[[#This Row],[Discount]]</f>
        <v>19.192</v>
      </c>
      <c r="L1570" s="6">
        <f>Table13[[#This Row],[Total Price(Before Discount)]]-Table13[[#This Row],[Discount Amount]]</f>
        <v>364.64799999999997</v>
      </c>
      <c r="M1570" s="6" t="str">
        <f>IF(Table13[[#This Row],[Total Price(After Discount)]]&gt;=5000, "High Order", "Low order")</f>
        <v>Low order</v>
      </c>
      <c r="N1570" s="2">
        <v>42075</v>
      </c>
      <c r="O1570" s="2" t="str">
        <f>TEXT(Table13[[#This Row],[Order Date]],"dddd")</f>
        <v>Thursday</v>
      </c>
      <c r="P1570" s="2" t="str">
        <f>TEXT(Table13[[#This Row],[Order Date]],"mmmm")</f>
        <v>March</v>
      </c>
      <c r="Q1570" s="2" t="str">
        <f>TEXT(Table13[[#This Row],[Order Date]],"yyyy")</f>
        <v>2015</v>
      </c>
      <c r="R1570" s="2" t="str">
        <f>TEXT(Table13[[#This Row],[Order Date]], "mmmm yyyy")</f>
        <v>March 2015</v>
      </c>
      <c r="S1570" s="2">
        <v>42076</v>
      </c>
      <c r="T1570" s="1" t="s">
        <v>31</v>
      </c>
      <c r="U1570" s="1">
        <f>Table13[[#This Row],[Ship Date]]-Table13[[#This Row],[Order Date]]</f>
        <v>1</v>
      </c>
      <c r="V1570" s="1" t="str">
        <f>IF(Table13[[#This Row],[Days to Ship]]&lt;=1, "Fast", IF(Table13[[#This Row],[Days to Ship]]&lt;=3, "Meduim", "High"))</f>
        <v>Fast</v>
      </c>
      <c r="W1570" s="1">
        <v>70003</v>
      </c>
      <c r="X1570" s="1" t="s">
        <v>22</v>
      </c>
      <c r="Y1570" s="1" t="s">
        <v>938</v>
      </c>
      <c r="Z1570" s="1" t="s">
        <v>138</v>
      </c>
      <c r="AA1570" s="1" t="s">
        <v>2244</v>
      </c>
      <c r="AB1570" s="1" t="s">
        <v>73</v>
      </c>
      <c r="AC1570" s="1" t="s">
        <v>144</v>
      </c>
      <c r="AD1570" s="1" t="s">
        <v>104</v>
      </c>
      <c r="AE1570" s="1" t="s">
        <v>44</v>
      </c>
      <c r="AF1570" s="1"/>
      <c r="AK1570" s="1"/>
    </row>
    <row r="1571" spans="1:37" x14ac:dyDescent="0.35">
      <c r="A1571" s="1">
        <v>2791</v>
      </c>
      <c r="B1571" s="1" t="str">
        <f>VLOOKUP(Table13[[#This Row],[Customer ID]],'Customer Lookup'!A:B,2,)</f>
        <v>Dawn Larson</v>
      </c>
      <c r="C1571" s="1">
        <v>88758</v>
      </c>
      <c r="D1571" s="1" t="str">
        <f>_xlfn.XLOOKUP(Table13[[#This Row],[Product Sub-Category]],'Product Lookup'!A:A,'Product Lookup'!B:B)</f>
        <v>Pens</v>
      </c>
      <c r="E1571" s="1">
        <v>7</v>
      </c>
      <c r="F1571" s="4">
        <v>2.88</v>
      </c>
      <c r="G1571" s="4">
        <f>Table13[[#This Row],[Unit Price]]*Table13[[#This Row],[Quantity ordered]]</f>
        <v>20.16</v>
      </c>
      <c r="H1571" s="1">
        <v>0.05</v>
      </c>
      <c r="I1571" s="5">
        <v>0.05</v>
      </c>
      <c r="J15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1" s="6">
        <f>Table13[[#This Row],[Total Price(Before Discount)]]*Table13[[#This Row],[Discount]]</f>
        <v>1.008</v>
      </c>
      <c r="L1571" s="6">
        <f>Table13[[#This Row],[Total Price(Before Discount)]]-Table13[[#This Row],[Discount Amount]]</f>
        <v>19.152000000000001</v>
      </c>
      <c r="M1571" s="6" t="str">
        <f>IF(Table13[[#This Row],[Total Price(After Discount)]]&gt;=5000, "High Order", "Low order")</f>
        <v>Low order</v>
      </c>
      <c r="N1571" s="2">
        <v>42019</v>
      </c>
      <c r="O1571" s="2" t="str">
        <f>TEXT(Table13[[#This Row],[Order Date]],"dddd")</f>
        <v>Thursday</v>
      </c>
      <c r="P1571" s="2" t="str">
        <f>TEXT(Table13[[#This Row],[Order Date]],"mmmm")</f>
        <v>January</v>
      </c>
      <c r="Q1571" s="2" t="str">
        <f>TEXT(Table13[[#This Row],[Order Date]],"yyyy")</f>
        <v>2015</v>
      </c>
      <c r="R1571" s="2" t="str">
        <f>TEXT(Table13[[#This Row],[Order Date]], "mmmm yyyy")</f>
        <v>January 2015</v>
      </c>
      <c r="S1571" s="2">
        <v>42019</v>
      </c>
      <c r="T1571" s="1" t="s">
        <v>41</v>
      </c>
      <c r="U1571" s="1">
        <f>Table13[[#This Row],[Ship Date]]-Table13[[#This Row],[Order Date]]</f>
        <v>0</v>
      </c>
      <c r="V1571" s="1" t="str">
        <f>IF(Table13[[#This Row],[Days to Ship]]&lt;=1, "Fast", IF(Table13[[#This Row],[Days to Ship]]&lt;=3, "Meduim", "High"))</f>
        <v>Fast</v>
      </c>
      <c r="W1571" s="1">
        <v>48071</v>
      </c>
      <c r="X1571" s="1" t="s">
        <v>32</v>
      </c>
      <c r="Y1571" s="1" t="s">
        <v>939</v>
      </c>
      <c r="Z1571" s="1" t="s">
        <v>215</v>
      </c>
      <c r="AA1571" s="1" t="s">
        <v>2244</v>
      </c>
      <c r="AB1571" s="1" t="s">
        <v>58</v>
      </c>
      <c r="AC1571" s="1" t="s">
        <v>25</v>
      </c>
      <c r="AD1571" s="1" t="s">
        <v>81</v>
      </c>
      <c r="AE1571" s="1" t="s">
        <v>26</v>
      </c>
      <c r="AF1571" s="1"/>
      <c r="AK1571" s="1"/>
    </row>
    <row r="1572" spans="1:37" x14ac:dyDescent="0.35">
      <c r="A1572" s="1">
        <v>2794</v>
      </c>
      <c r="B1572" s="1" t="str">
        <f>VLOOKUP(Table13[[#This Row],[Customer ID]],'Customer Lookup'!A:B,2,)</f>
        <v>Connie Bunn</v>
      </c>
      <c r="C1572" s="1">
        <v>87554</v>
      </c>
      <c r="D1572" s="1" t="str">
        <f>_xlfn.XLOOKUP(Table13[[#This Row],[Product Sub-Category]],'Product Lookup'!A:A,'Product Lookup'!B:B)</f>
        <v>Labels</v>
      </c>
      <c r="E1572" s="1">
        <v>2</v>
      </c>
      <c r="F1572" s="4">
        <v>2.61</v>
      </c>
      <c r="G1572" s="4">
        <f>Table13[[#This Row],[Unit Price]]*Table13[[#This Row],[Quantity ordered]]</f>
        <v>5.22</v>
      </c>
      <c r="H1572" s="1">
        <v>0.05</v>
      </c>
      <c r="I1572" s="5">
        <v>0.05</v>
      </c>
      <c r="J15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2" s="6">
        <f>Table13[[#This Row],[Total Price(Before Discount)]]*Table13[[#This Row],[Discount]]</f>
        <v>0.26100000000000001</v>
      </c>
      <c r="L1572" s="6">
        <f>Table13[[#This Row],[Total Price(Before Discount)]]-Table13[[#This Row],[Discount Amount]]</f>
        <v>4.9589999999999996</v>
      </c>
      <c r="M1572" s="6" t="str">
        <f>IF(Table13[[#This Row],[Total Price(After Discount)]]&gt;=5000, "High Order", "Low order")</f>
        <v>Low order</v>
      </c>
      <c r="N1572" s="2">
        <v>42083</v>
      </c>
      <c r="O1572" s="2" t="str">
        <f>TEXT(Table13[[#This Row],[Order Date]],"dddd")</f>
        <v>Friday</v>
      </c>
      <c r="P1572" s="2" t="str">
        <f>TEXT(Table13[[#This Row],[Order Date]],"mmmm")</f>
        <v>March</v>
      </c>
      <c r="Q1572" s="2" t="str">
        <f>TEXT(Table13[[#This Row],[Order Date]],"yyyy")</f>
        <v>2015</v>
      </c>
      <c r="R1572" s="2" t="str">
        <f>TEXT(Table13[[#This Row],[Order Date]], "mmmm yyyy")</f>
        <v>March 2015</v>
      </c>
      <c r="S1572" s="2">
        <v>42085</v>
      </c>
      <c r="T1572" s="1" t="s">
        <v>50</v>
      </c>
      <c r="U1572" s="1">
        <f>Table13[[#This Row],[Ship Date]]-Table13[[#This Row],[Order Date]]</f>
        <v>2</v>
      </c>
      <c r="V1572" s="1" t="str">
        <f>IF(Table13[[#This Row],[Days to Ship]]&lt;=1, "Fast", IF(Table13[[#This Row],[Days to Ship]]&lt;=3, "Meduim", "High"))</f>
        <v>Meduim</v>
      </c>
      <c r="W1572" s="1">
        <v>50158</v>
      </c>
      <c r="X1572" s="1" t="s">
        <v>32</v>
      </c>
      <c r="Y1572" s="1" t="s">
        <v>940</v>
      </c>
      <c r="Z1572" s="1" t="s">
        <v>228</v>
      </c>
      <c r="AA1572" s="1" t="s">
        <v>2244</v>
      </c>
      <c r="AB1572" s="1" t="s">
        <v>58</v>
      </c>
      <c r="AC1572" s="1" t="s">
        <v>116</v>
      </c>
      <c r="AD1572" s="1" t="s">
        <v>81</v>
      </c>
      <c r="AE1572" s="1" t="s">
        <v>53</v>
      </c>
      <c r="AF1572" s="1"/>
      <c r="AK1572" s="1"/>
    </row>
    <row r="1573" spans="1:37" x14ac:dyDescent="0.35">
      <c r="A1573" s="1">
        <v>2794</v>
      </c>
      <c r="B1573" s="1" t="str">
        <f>VLOOKUP(Table13[[#This Row],[Customer ID]],'Customer Lookup'!A:B,2,)</f>
        <v>Connie Bunn</v>
      </c>
      <c r="C1573" s="1">
        <v>87555</v>
      </c>
      <c r="D1573" s="1" t="str">
        <f>_xlfn.XLOOKUP(Table13[[#This Row],[Product Sub-Category]],'Product Lookup'!A:A,'Product Lookup'!B:B)</f>
        <v>Paper</v>
      </c>
      <c r="E1573" s="1">
        <v>5</v>
      </c>
      <c r="F1573" s="4">
        <v>4.76</v>
      </c>
      <c r="G1573" s="4">
        <f>Table13[[#This Row],[Unit Price]]*Table13[[#This Row],[Quantity ordered]]</f>
        <v>23.799999999999997</v>
      </c>
      <c r="H1573" s="1">
        <v>0.05</v>
      </c>
      <c r="I1573" s="5">
        <v>0.05</v>
      </c>
      <c r="J15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3" s="6">
        <f>Table13[[#This Row],[Total Price(Before Discount)]]*Table13[[#This Row],[Discount]]</f>
        <v>1.19</v>
      </c>
      <c r="L1573" s="6">
        <f>Table13[[#This Row],[Total Price(Before Discount)]]-Table13[[#This Row],[Discount Amount]]</f>
        <v>22.609999999999996</v>
      </c>
      <c r="M1573" s="6" t="str">
        <f>IF(Table13[[#This Row],[Total Price(After Discount)]]&gt;=5000, "High Order", "Low order")</f>
        <v>Low order</v>
      </c>
      <c r="N1573" s="2">
        <v>42162</v>
      </c>
      <c r="O1573" s="2" t="str">
        <f>TEXT(Table13[[#This Row],[Order Date]],"dddd")</f>
        <v>Sunday</v>
      </c>
      <c r="P1573" s="2" t="str">
        <f>TEXT(Table13[[#This Row],[Order Date]],"mmmm")</f>
        <v>June</v>
      </c>
      <c r="Q1573" s="2" t="str">
        <f>TEXT(Table13[[#This Row],[Order Date]],"yyyy")</f>
        <v>2015</v>
      </c>
      <c r="R1573" s="2" t="str">
        <f>TEXT(Table13[[#This Row],[Order Date]], "mmmm yyyy")</f>
        <v>June 2015</v>
      </c>
      <c r="S1573" s="2">
        <v>42162</v>
      </c>
      <c r="T1573" s="1" t="s">
        <v>21</v>
      </c>
      <c r="U1573" s="1">
        <f>Table13[[#This Row],[Ship Date]]-Table13[[#This Row],[Order Date]]</f>
        <v>0</v>
      </c>
      <c r="V1573" s="1" t="str">
        <f>IF(Table13[[#This Row],[Days to Ship]]&lt;=1, "Fast", IF(Table13[[#This Row],[Days to Ship]]&lt;=3, "Meduim", "High"))</f>
        <v>Fast</v>
      </c>
      <c r="W1573" s="1">
        <v>50158</v>
      </c>
      <c r="X1573" s="1" t="s">
        <v>32</v>
      </c>
      <c r="Y1573" s="1" t="s">
        <v>940</v>
      </c>
      <c r="Z1573" s="1" t="s">
        <v>228</v>
      </c>
      <c r="AA1573" s="1" t="s">
        <v>2244</v>
      </c>
      <c r="AB1573" s="1" t="s">
        <v>58</v>
      </c>
      <c r="AC1573" s="1" t="s">
        <v>83</v>
      </c>
      <c r="AD1573" s="1" t="s">
        <v>81</v>
      </c>
      <c r="AE1573" s="1" t="s">
        <v>26</v>
      </c>
      <c r="AF1573" s="1"/>
      <c r="AK1573" s="1"/>
    </row>
    <row r="1574" spans="1:37" x14ac:dyDescent="0.35">
      <c r="A1574" s="1">
        <v>2795</v>
      </c>
      <c r="B1574" s="1" t="str">
        <f>VLOOKUP(Table13[[#This Row],[Customer ID]],'Customer Lookup'!A:B,2,)</f>
        <v>Harry Burns</v>
      </c>
      <c r="C1574" s="1">
        <v>87556</v>
      </c>
      <c r="D1574" s="1" t="str">
        <f>_xlfn.XLOOKUP(Table13[[#This Row],[Product Sub-Category]],'Product Lookup'!A:A,'Product Lookup'!B:B)</f>
        <v>Pens</v>
      </c>
      <c r="E1574" s="1">
        <v>8</v>
      </c>
      <c r="F1574" s="4">
        <v>3.57</v>
      </c>
      <c r="G1574" s="4">
        <f>Table13[[#This Row],[Unit Price]]*Table13[[#This Row],[Quantity ordered]]</f>
        <v>28.56</v>
      </c>
      <c r="H1574" s="1">
        <v>0.05</v>
      </c>
      <c r="I1574" s="5">
        <v>0.05</v>
      </c>
      <c r="J15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4" s="6">
        <f>Table13[[#This Row],[Total Price(Before Discount)]]*Table13[[#This Row],[Discount]]</f>
        <v>1.4279999999999999</v>
      </c>
      <c r="L1574" s="6">
        <f>Table13[[#This Row],[Total Price(Before Discount)]]-Table13[[#This Row],[Discount Amount]]</f>
        <v>27.131999999999998</v>
      </c>
      <c r="M1574" s="6" t="str">
        <f>IF(Table13[[#This Row],[Total Price(After Discount)]]&gt;=5000, "High Order", "Low order")</f>
        <v>Low order</v>
      </c>
      <c r="N1574" s="2">
        <v>42030</v>
      </c>
      <c r="O1574" s="2" t="str">
        <f>TEXT(Table13[[#This Row],[Order Date]],"dddd")</f>
        <v>Monday</v>
      </c>
      <c r="P1574" s="2" t="str">
        <f>TEXT(Table13[[#This Row],[Order Date]],"mmmm")</f>
        <v>January</v>
      </c>
      <c r="Q1574" s="2" t="str">
        <f>TEXT(Table13[[#This Row],[Order Date]],"yyyy")</f>
        <v>2015</v>
      </c>
      <c r="R1574" s="2" t="str">
        <f>TEXT(Table13[[#This Row],[Order Date]], "mmmm yyyy")</f>
        <v>January 2015</v>
      </c>
      <c r="S1574" s="2">
        <v>42032</v>
      </c>
      <c r="T1574" s="1" t="s">
        <v>98</v>
      </c>
      <c r="U1574" s="1">
        <f>Table13[[#This Row],[Ship Date]]-Table13[[#This Row],[Order Date]]</f>
        <v>2</v>
      </c>
      <c r="V1574" s="1" t="str">
        <f>IF(Table13[[#This Row],[Days to Ship]]&lt;=1, "Fast", IF(Table13[[#This Row],[Days to Ship]]&lt;=3, "Meduim", "High"))</f>
        <v>Meduim</v>
      </c>
      <c r="W1574" s="1">
        <v>50401</v>
      </c>
      <c r="X1574" s="1" t="s">
        <v>32</v>
      </c>
      <c r="Y1574" s="1" t="s">
        <v>941</v>
      </c>
      <c r="Z1574" s="1" t="s">
        <v>228</v>
      </c>
      <c r="AA1574" s="1" t="s">
        <v>2244</v>
      </c>
      <c r="AB1574" s="1" t="s">
        <v>58</v>
      </c>
      <c r="AC1574" s="1" t="s">
        <v>25</v>
      </c>
      <c r="AD1574" s="1" t="s">
        <v>81</v>
      </c>
      <c r="AE1574" s="1" t="s">
        <v>44</v>
      </c>
      <c r="AF1574" s="1"/>
      <c r="AK1574" s="1"/>
    </row>
    <row r="1575" spans="1:37" x14ac:dyDescent="0.35">
      <c r="A1575" s="1">
        <v>2795</v>
      </c>
      <c r="B1575" s="1" t="str">
        <f>VLOOKUP(Table13[[#This Row],[Customer ID]],'Customer Lookup'!A:B,2,)</f>
        <v>Harry Burns</v>
      </c>
      <c r="C1575" s="1">
        <v>87556</v>
      </c>
      <c r="D1575" s="1" t="str">
        <f>_xlfn.XLOOKUP(Table13[[#This Row],[Product Sub-Category]],'Product Lookup'!A:A,'Product Lookup'!B:B)</f>
        <v>Telephones</v>
      </c>
      <c r="E1575" s="1">
        <v>14</v>
      </c>
      <c r="F1575" s="4">
        <v>200.99</v>
      </c>
      <c r="G1575" s="4">
        <f>Table13[[#This Row],[Unit Price]]*Table13[[#This Row],[Quantity ordered]]</f>
        <v>2813.86</v>
      </c>
      <c r="H1575" s="1">
        <v>0.1</v>
      </c>
      <c r="I1575" s="5">
        <v>0.1</v>
      </c>
      <c r="J15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75" s="6">
        <f>Table13[[#This Row],[Total Price(Before Discount)]]*Table13[[#This Row],[Discount]]</f>
        <v>281.38600000000002</v>
      </c>
      <c r="L1575" s="6">
        <f>Table13[[#This Row],[Total Price(Before Discount)]]-Table13[[#This Row],[Discount Amount]]</f>
        <v>2532.4740000000002</v>
      </c>
      <c r="M1575" s="6" t="str">
        <f>IF(Table13[[#This Row],[Total Price(After Discount)]]&gt;=5000, "High Order", "Low order")</f>
        <v>Low order</v>
      </c>
      <c r="N1575" s="2">
        <v>42030</v>
      </c>
      <c r="O1575" s="2" t="str">
        <f>TEXT(Table13[[#This Row],[Order Date]],"dddd")</f>
        <v>Monday</v>
      </c>
      <c r="P1575" s="2" t="str">
        <f>TEXT(Table13[[#This Row],[Order Date]],"mmmm")</f>
        <v>January</v>
      </c>
      <c r="Q1575" s="2" t="str">
        <f>TEXT(Table13[[#This Row],[Order Date]],"yyyy")</f>
        <v>2015</v>
      </c>
      <c r="R1575" s="2" t="str">
        <f>TEXT(Table13[[#This Row],[Order Date]], "mmmm yyyy")</f>
        <v>January 2015</v>
      </c>
      <c r="S1575" s="2">
        <v>42034</v>
      </c>
      <c r="T1575" s="1" t="s">
        <v>98</v>
      </c>
      <c r="U1575" s="1">
        <f>Table13[[#This Row],[Ship Date]]-Table13[[#This Row],[Order Date]]</f>
        <v>4</v>
      </c>
      <c r="V1575" s="1" t="str">
        <f>IF(Table13[[#This Row],[Days to Ship]]&lt;=1, "Fast", IF(Table13[[#This Row],[Days to Ship]]&lt;=3, "Meduim", "High"))</f>
        <v>High</v>
      </c>
      <c r="W1575" s="1">
        <v>50401</v>
      </c>
      <c r="X1575" s="1" t="s">
        <v>32</v>
      </c>
      <c r="Y1575" s="1" t="s">
        <v>941</v>
      </c>
      <c r="Z1575" s="1" t="s">
        <v>228</v>
      </c>
      <c r="AA1575" s="1" t="s">
        <v>2244</v>
      </c>
      <c r="AB1575" s="1" t="s">
        <v>73</v>
      </c>
      <c r="AC1575" s="1" t="s">
        <v>2234</v>
      </c>
      <c r="AD1575" s="1" t="s">
        <v>81</v>
      </c>
      <c r="AE1575" s="1" t="s">
        <v>53</v>
      </c>
      <c r="AF1575" s="1"/>
      <c r="AK1575" s="1"/>
    </row>
    <row r="1576" spans="1:37" x14ac:dyDescent="0.35">
      <c r="A1576" s="1">
        <v>2795</v>
      </c>
      <c r="B1576" s="1" t="str">
        <f>VLOOKUP(Table13[[#This Row],[Customer ID]],'Customer Lookup'!A:B,2,)</f>
        <v>Harry Burns</v>
      </c>
      <c r="C1576" s="1">
        <v>87556</v>
      </c>
      <c r="D1576" s="1" t="str">
        <f>_xlfn.XLOOKUP(Table13[[#This Row],[Product Sub-Category]],'Product Lookup'!A:A,'Product Lookup'!B:B)</f>
        <v>Telephones</v>
      </c>
      <c r="E1576" s="1">
        <v>2</v>
      </c>
      <c r="F1576" s="4">
        <v>195.99</v>
      </c>
      <c r="G1576" s="4">
        <f>Table13[[#This Row],[Unit Price]]*Table13[[#This Row],[Quantity ordered]]</f>
        <v>391.98</v>
      </c>
      <c r="H1576" s="1">
        <v>0.1</v>
      </c>
      <c r="I1576" s="5">
        <v>0.1</v>
      </c>
      <c r="J15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76" s="6">
        <f>Table13[[#This Row],[Total Price(Before Discount)]]*Table13[[#This Row],[Discount]]</f>
        <v>39.198000000000008</v>
      </c>
      <c r="L1576" s="6">
        <f>Table13[[#This Row],[Total Price(Before Discount)]]-Table13[[#This Row],[Discount Amount]]</f>
        <v>352.78200000000004</v>
      </c>
      <c r="M1576" s="6" t="str">
        <f>IF(Table13[[#This Row],[Total Price(After Discount)]]&gt;=5000, "High Order", "Low order")</f>
        <v>Low order</v>
      </c>
      <c r="N1576" s="2">
        <v>42030</v>
      </c>
      <c r="O1576" s="2" t="str">
        <f>TEXT(Table13[[#This Row],[Order Date]],"dddd")</f>
        <v>Monday</v>
      </c>
      <c r="P1576" s="2" t="str">
        <f>TEXT(Table13[[#This Row],[Order Date]],"mmmm")</f>
        <v>January</v>
      </c>
      <c r="Q1576" s="2" t="str">
        <f>TEXT(Table13[[#This Row],[Order Date]],"yyyy")</f>
        <v>2015</v>
      </c>
      <c r="R1576" s="2" t="str">
        <f>TEXT(Table13[[#This Row],[Order Date]], "mmmm yyyy")</f>
        <v>January 2015</v>
      </c>
      <c r="S1576" s="2">
        <v>42030</v>
      </c>
      <c r="T1576" s="1" t="s">
        <v>98</v>
      </c>
      <c r="U1576" s="1">
        <f>Table13[[#This Row],[Ship Date]]-Table13[[#This Row],[Order Date]]</f>
        <v>0</v>
      </c>
      <c r="V1576" s="1" t="str">
        <f>IF(Table13[[#This Row],[Days to Ship]]&lt;=1, "Fast", IF(Table13[[#This Row],[Days to Ship]]&lt;=3, "Meduim", "High"))</f>
        <v>Fast</v>
      </c>
      <c r="W1576" s="1">
        <v>50401</v>
      </c>
      <c r="X1576" s="1" t="s">
        <v>32</v>
      </c>
      <c r="Y1576" s="1" t="s">
        <v>941</v>
      </c>
      <c r="Z1576" s="1" t="s">
        <v>228</v>
      </c>
      <c r="AA1576" s="1" t="s">
        <v>2244</v>
      </c>
      <c r="AB1576" s="1" t="s">
        <v>73</v>
      </c>
      <c r="AC1576" s="1" t="s">
        <v>2234</v>
      </c>
      <c r="AD1576" s="1" t="s">
        <v>81</v>
      </c>
      <c r="AE1576" s="1" t="s">
        <v>53</v>
      </c>
      <c r="AF1576" s="1"/>
      <c r="AK1576" s="1"/>
    </row>
    <row r="1577" spans="1:37" x14ac:dyDescent="0.35">
      <c r="A1577" s="1">
        <v>2796</v>
      </c>
      <c r="B1577" s="1" t="str">
        <f>VLOOKUP(Table13[[#This Row],[Customer ID]],'Customer Lookup'!A:B,2,)</f>
        <v>Cindy McLeod</v>
      </c>
      <c r="C1577" s="1">
        <v>87553</v>
      </c>
      <c r="D1577" s="1" t="str">
        <f>_xlfn.XLOOKUP(Table13[[#This Row],[Product Sub-Category]],'Product Lookup'!A:A,'Product Lookup'!B:B)</f>
        <v>Binders</v>
      </c>
      <c r="E1577" s="1">
        <v>12</v>
      </c>
      <c r="F1577" s="4">
        <v>30.44</v>
      </c>
      <c r="G1577" s="4">
        <f>Table13[[#This Row],[Unit Price]]*Table13[[#This Row],[Quantity ordered]]</f>
        <v>365.28000000000003</v>
      </c>
      <c r="H1577" s="1">
        <v>0.05</v>
      </c>
      <c r="I1577" s="5">
        <v>0.05</v>
      </c>
      <c r="J15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7" s="6">
        <f>Table13[[#This Row],[Total Price(Before Discount)]]*Table13[[#This Row],[Discount]]</f>
        <v>18.264000000000003</v>
      </c>
      <c r="L1577" s="6">
        <f>Table13[[#This Row],[Total Price(Before Discount)]]-Table13[[#This Row],[Discount Amount]]</f>
        <v>347.01600000000002</v>
      </c>
      <c r="M1577" s="6" t="str">
        <f>IF(Table13[[#This Row],[Total Price(After Discount)]]&gt;=5000, "High Order", "Low order")</f>
        <v>Low order</v>
      </c>
      <c r="N1577" s="2">
        <v>42025</v>
      </c>
      <c r="O1577" s="2" t="str">
        <f>TEXT(Table13[[#This Row],[Order Date]],"dddd")</f>
        <v>Wednesday</v>
      </c>
      <c r="P1577" s="2" t="str">
        <f>TEXT(Table13[[#This Row],[Order Date]],"mmmm")</f>
        <v>January</v>
      </c>
      <c r="Q1577" s="2" t="str">
        <f>TEXT(Table13[[#This Row],[Order Date]],"yyyy")</f>
        <v>2015</v>
      </c>
      <c r="R1577" s="2" t="str">
        <f>TEXT(Table13[[#This Row],[Order Date]], "mmmm yyyy")</f>
        <v>January 2015</v>
      </c>
      <c r="S1577" s="2">
        <v>42027</v>
      </c>
      <c r="T1577" s="1" t="s">
        <v>50</v>
      </c>
      <c r="U1577" s="1">
        <f>Table13[[#This Row],[Ship Date]]-Table13[[#This Row],[Order Date]]</f>
        <v>2</v>
      </c>
      <c r="V1577" s="1" t="str">
        <f>IF(Table13[[#This Row],[Days to Ship]]&lt;=1, "Fast", IF(Table13[[#This Row],[Days to Ship]]&lt;=3, "Meduim", "High"))</f>
        <v>Meduim</v>
      </c>
      <c r="W1577" s="1">
        <v>51106</v>
      </c>
      <c r="X1577" s="1" t="s">
        <v>32</v>
      </c>
      <c r="Y1577" s="1" t="s">
        <v>942</v>
      </c>
      <c r="Z1577" s="1" t="s">
        <v>228</v>
      </c>
      <c r="AA1577" s="1" t="s">
        <v>2243</v>
      </c>
      <c r="AB1577" s="1" t="s">
        <v>58</v>
      </c>
      <c r="AC1577" s="1" t="s">
        <v>2236</v>
      </c>
      <c r="AD1577" s="1" t="s">
        <v>81</v>
      </c>
      <c r="AE1577" s="1" t="s">
        <v>53</v>
      </c>
      <c r="AF1577" s="1"/>
      <c r="AK1577" s="1"/>
    </row>
    <row r="1578" spans="1:37" x14ac:dyDescent="0.35">
      <c r="A1578" s="1">
        <v>2797</v>
      </c>
      <c r="B1578" s="1" t="str">
        <f>VLOOKUP(Table13[[#This Row],[Customer ID]],'Customer Lookup'!A:B,2,)</f>
        <v>Cameron Kendall</v>
      </c>
      <c r="C1578" s="1">
        <v>87552</v>
      </c>
      <c r="D1578" s="1" t="str">
        <f>_xlfn.XLOOKUP(Table13[[#This Row],[Product Sub-Category]],'Product Lookup'!A:A,'Product Lookup'!B:B)</f>
        <v>Computer Peripherals</v>
      </c>
      <c r="E1578" s="1">
        <v>8</v>
      </c>
      <c r="F1578" s="4">
        <v>5.0199999999999996</v>
      </c>
      <c r="G1578" s="4">
        <f>Table13[[#This Row],[Unit Price]]*Table13[[#This Row],[Quantity ordered]]</f>
        <v>40.159999999999997</v>
      </c>
      <c r="H1578" s="1">
        <v>0.05</v>
      </c>
      <c r="I1578" s="5">
        <v>0.05</v>
      </c>
      <c r="J15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8" s="6">
        <f>Table13[[#This Row],[Total Price(Before Discount)]]*Table13[[#This Row],[Discount]]</f>
        <v>2.008</v>
      </c>
      <c r="L1578" s="6">
        <f>Table13[[#This Row],[Total Price(Before Discount)]]-Table13[[#This Row],[Discount Amount]]</f>
        <v>38.151999999999994</v>
      </c>
      <c r="M1578" s="6" t="str">
        <f>IF(Table13[[#This Row],[Total Price(After Discount)]]&gt;=5000, "High Order", "Low order")</f>
        <v>Low order</v>
      </c>
      <c r="N1578" s="2">
        <v>42014</v>
      </c>
      <c r="O1578" s="2" t="str">
        <f>TEXT(Table13[[#This Row],[Order Date]],"dddd")</f>
        <v>Saturday</v>
      </c>
      <c r="P1578" s="2" t="str">
        <f>TEXT(Table13[[#This Row],[Order Date]],"mmmm")</f>
        <v>January</v>
      </c>
      <c r="Q1578" s="2" t="str">
        <f>TEXT(Table13[[#This Row],[Order Date]],"yyyy")</f>
        <v>2015</v>
      </c>
      <c r="R1578" s="2" t="str">
        <f>TEXT(Table13[[#This Row],[Order Date]], "mmmm yyyy")</f>
        <v>January 2015</v>
      </c>
      <c r="S1578" s="2">
        <v>42015</v>
      </c>
      <c r="T1578" s="1" t="s">
        <v>50</v>
      </c>
      <c r="U1578" s="1">
        <f>Table13[[#This Row],[Ship Date]]-Table13[[#This Row],[Order Date]]</f>
        <v>1</v>
      </c>
      <c r="V1578" s="1" t="str">
        <f>IF(Table13[[#This Row],[Days to Ship]]&lt;=1, "Fast", IF(Table13[[#This Row],[Days to Ship]]&lt;=3, "Meduim", "High"))</f>
        <v>Fast</v>
      </c>
      <c r="W1578" s="1">
        <v>15122</v>
      </c>
      <c r="X1578" s="1" t="s">
        <v>32</v>
      </c>
      <c r="Y1578" s="1" t="s">
        <v>943</v>
      </c>
      <c r="Z1578" s="1" t="s">
        <v>174</v>
      </c>
      <c r="AA1578" s="1" t="s">
        <v>2243</v>
      </c>
      <c r="AB1578" s="1" t="s">
        <v>73</v>
      </c>
      <c r="AC1578" s="1" t="s">
        <v>144</v>
      </c>
      <c r="AD1578" s="1" t="s">
        <v>104</v>
      </c>
      <c r="AE1578" s="1" t="s">
        <v>44</v>
      </c>
      <c r="AF1578" s="1"/>
      <c r="AK1578" s="1"/>
    </row>
    <row r="1579" spans="1:37" x14ac:dyDescent="0.35">
      <c r="A1579" s="1">
        <v>2797</v>
      </c>
      <c r="B1579" s="1" t="str">
        <f>VLOOKUP(Table13[[#This Row],[Customer ID]],'Customer Lookup'!A:B,2,)</f>
        <v>Cameron Kendall</v>
      </c>
      <c r="C1579" s="1">
        <v>87553</v>
      </c>
      <c r="D1579" s="1" t="str">
        <f>_xlfn.XLOOKUP(Table13[[#This Row],[Product Sub-Category]],'Product Lookup'!A:A,'Product Lookup'!B:B)</f>
        <v>Labels</v>
      </c>
      <c r="E1579" s="1">
        <v>9</v>
      </c>
      <c r="F1579" s="4">
        <v>4.91</v>
      </c>
      <c r="G1579" s="4">
        <f>Table13[[#This Row],[Unit Price]]*Table13[[#This Row],[Quantity ordered]]</f>
        <v>44.19</v>
      </c>
      <c r="H1579" s="1">
        <v>0.05</v>
      </c>
      <c r="I1579" s="5">
        <v>0.05</v>
      </c>
      <c r="J15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9" s="6">
        <f>Table13[[#This Row],[Total Price(Before Discount)]]*Table13[[#This Row],[Discount]]</f>
        <v>2.2094999999999998</v>
      </c>
      <c r="L1579" s="6">
        <f>Table13[[#This Row],[Total Price(Before Discount)]]-Table13[[#This Row],[Discount Amount]]</f>
        <v>41.980499999999999</v>
      </c>
      <c r="M1579" s="6" t="str">
        <f>IF(Table13[[#This Row],[Total Price(After Discount)]]&gt;=5000, "High Order", "Low order")</f>
        <v>Low order</v>
      </c>
      <c r="N1579" s="2">
        <v>42025</v>
      </c>
      <c r="O1579" s="2" t="str">
        <f>TEXT(Table13[[#This Row],[Order Date]],"dddd")</f>
        <v>Wednesday</v>
      </c>
      <c r="P1579" s="2" t="str">
        <f>TEXT(Table13[[#This Row],[Order Date]],"mmmm")</f>
        <v>January</v>
      </c>
      <c r="Q1579" s="2" t="str">
        <f>TEXT(Table13[[#This Row],[Order Date]],"yyyy")</f>
        <v>2015</v>
      </c>
      <c r="R1579" s="2" t="str">
        <f>TEXT(Table13[[#This Row],[Order Date]], "mmmm yyyy")</f>
        <v>January 2015</v>
      </c>
      <c r="S1579" s="2">
        <v>42026</v>
      </c>
      <c r="T1579" s="1" t="s">
        <v>50</v>
      </c>
      <c r="U1579" s="1">
        <f>Table13[[#This Row],[Ship Date]]-Table13[[#This Row],[Order Date]]</f>
        <v>1</v>
      </c>
      <c r="V1579" s="1" t="str">
        <f>IF(Table13[[#This Row],[Days to Ship]]&lt;=1, "Fast", IF(Table13[[#This Row],[Days to Ship]]&lt;=3, "Meduim", "High"))</f>
        <v>Fast</v>
      </c>
      <c r="W1579" s="1">
        <v>15122</v>
      </c>
      <c r="X1579" s="1" t="s">
        <v>32</v>
      </c>
      <c r="Y1579" s="1" t="s">
        <v>943</v>
      </c>
      <c r="Z1579" s="1" t="s">
        <v>174</v>
      </c>
      <c r="AA1579" s="1" t="s">
        <v>1097</v>
      </c>
      <c r="AB1579" s="1" t="s">
        <v>58</v>
      </c>
      <c r="AC1579" s="1" t="s">
        <v>116</v>
      </c>
      <c r="AD1579" s="1" t="s">
        <v>81</v>
      </c>
      <c r="AE1579" s="1" t="s">
        <v>53</v>
      </c>
      <c r="AF1579" s="1"/>
      <c r="AK1579" s="1"/>
    </row>
    <row r="1580" spans="1:37" x14ac:dyDescent="0.35">
      <c r="A1580" s="1">
        <v>2801</v>
      </c>
      <c r="B1580" s="1" t="str">
        <f>VLOOKUP(Table13[[#This Row],[Customer ID]],'Customer Lookup'!A:B,2,)</f>
        <v>Jimmy Wang</v>
      </c>
      <c r="C1580" s="1">
        <v>91049</v>
      </c>
      <c r="D1580" s="1" t="str">
        <f>_xlfn.XLOOKUP(Table13[[#This Row],[Product Sub-Category]],'Product Lookup'!A:A,'Product Lookup'!B:B)</f>
        <v>Appliances</v>
      </c>
      <c r="E1580" s="1">
        <v>15</v>
      </c>
      <c r="F1580" s="4">
        <v>17.52</v>
      </c>
      <c r="G1580" s="4">
        <f>Table13[[#This Row],[Unit Price]]*Table13[[#This Row],[Quantity ordered]]</f>
        <v>262.8</v>
      </c>
      <c r="H1580" s="1">
        <v>0.05</v>
      </c>
      <c r="I1580" s="5">
        <v>0.05</v>
      </c>
      <c r="J15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0" s="6">
        <f>Table13[[#This Row],[Total Price(Before Discount)]]*Table13[[#This Row],[Discount]]</f>
        <v>13.14</v>
      </c>
      <c r="L1580" s="6">
        <f>Table13[[#This Row],[Total Price(Before Discount)]]-Table13[[#This Row],[Discount Amount]]</f>
        <v>249.66000000000003</v>
      </c>
      <c r="M1580" s="6" t="str">
        <f>IF(Table13[[#This Row],[Total Price(After Discount)]]&gt;=5000, "High Order", "Low order")</f>
        <v>Low order</v>
      </c>
      <c r="N1580" s="2">
        <v>42183</v>
      </c>
      <c r="O1580" s="2" t="str">
        <f>TEXT(Table13[[#This Row],[Order Date]],"dddd")</f>
        <v>Sunday</v>
      </c>
      <c r="P1580" s="2" t="str">
        <f>TEXT(Table13[[#This Row],[Order Date]],"mmmm")</f>
        <v>June</v>
      </c>
      <c r="Q1580" s="2" t="str">
        <f>TEXT(Table13[[#This Row],[Order Date]],"yyyy")</f>
        <v>2015</v>
      </c>
      <c r="R1580" s="2" t="str">
        <f>TEXT(Table13[[#This Row],[Order Date]], "mmmm yyyy")</f>
        <v>June 2015</v>
      </c>
      <c r="S1580" s="2">
        <v>42188</v>
      </c>
      <c r="T1580" s="1" t="s">
        <v>98</v>
      </c>
      <c r="U1580" s="1">
        <f>Table13[[#This Row],[Ship Date]]-Table13[[#This Row],[Order Date]]</f>
        <v>5</v>
      </c>
      <c r="V1580" s="1" t="str">
        <f>IF(Table13[[#This Row],[Days to Ship]]&lt;=1, "Fast", IF(Table13[[#This Row],[Days to Ship]]&lt;=3, "Meduim", "High"))</f>
        <v>High</v>
      </c>
      <c r="W1580" s="1">
        <v>85224</v>
      </c>
      <c r="X1580" s="1" t="s">
        <v>32</v>
      </c>
      <c r="Y1580" s="1" t="s">
        <v>928</v>
      </c>
      <c r="Z1580" s="1" t="s">
        <v>250</v>
      </c>
      <c r="AA1580" s="1" t="s">
        <v>1097</v>
      </c>
      <c r="AB1580" s="1" t="s">
        <v>58</v>
      </c>
      <c r="AC1580" s="1" t="s">
        <v>196</v>
      </c>
      <c r="AD1580" s="1" t="s">
        <v>42</v>
      </c>
      <c r="AE1580" s="1" t="s">
        <v>75</v>
      </c>
      <c r="AF1580" s="1"/>
      <c r="AK1580" s="1"/>
    </row>
    <row r="1581" spans="1:37" x14ac:dyDescent="0.35">
      <c r="A1581" s="1">
        <v>2803</v>
      </c>
      <c r="B1581" s="1" t="str">
        <f>VLOOKUP(Table13[[#This Row],[Customer ID]],'Customer Lookup'!A:B,2,)</f>
        <v>Catherine Dorsey Burnett</v>
      </c>
      <c r="C1581" s="1">
        <v>86227</v>
      </c>
      <c r="D1581" s="1" t="str">
        <f>_xlfn.XLOOKUP(Table13[[#This Row],[Product Sub-Category]],'Product Lookup'!A:A,'Product Lookup'!B:B)</f>
        <v>Office Machines</v>
      </c>
      <c r="E1581" s="1">
        <v>10</v>
      </c>
      <c r="F1581" s="4">
        <v>500.98</v>
      </c>
      <c r="G1581" s="4">
        <f>Table13[[#This Row],[Unit Price]]*Table13[[#This Row],[Quantity ordered]]</f>
        <v>5009.8</v>
      </c>
      <c r="H1581" s="1">
        <v>0.1</v>
      </c>
      <c r="I1581" s="5">
        <v>0.1</v>
      </c>
      <c r="J15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81" s="6">
        <f>Table13[[#This Row],[Total Price(Before Discount)]]*Table13[[#This Row],[Discount]]</f>
        <v>500.98</v>
      </c>
      <c r="L1581" s="6">
        <f>Table13[[#This Row],[Total Price(Before Discount)]]-Table13[[#This Row],[Discount Amount]]</f>
        <v>4508.82</v>
      </c>
      <c r="M1581" s="6" t="str">
        <f>IF(Table13[[#This Row],[Total Price(After Discount)]]&gt;=5000, "High Order", "Low order")</f>
        <v>Low order</v>
      </c>
      <c r="N1581" s="2">
        <v>42040</v>
      </c>
      <c r="O1581" s="2" t="str">
        <f>TEXT(Table13[[#This Row],[Order Date]],"dddd")</f>
        <v>Thursday</v>
      </c>
      <c r="P1581" s="2" t="str">
        <f>TEXT(Table13[[#This Row],[Order Date]],"mmmm")</f>
        <v>February</v>
      </c>
      <c r="Q1581" s="2" t="str">
        <f>TEXT(Table13[[#This Row],[Order Date]],"yyyy")</f>
        <v>2015</v>
      </c>
      <c r="R1581" s="2" t="str">
        <f>TEXT(Table13[[#This Row],[Order Date]], "mmmm yyyy")</f>
        <v>February 2015</v>
      </c>
      <c r="S1581" s="2">
        <v>42041</v>
      </c>
      <c r="T1581" s="1" t="s">
        <v>50</v>
      </c>
      <c r="U1581" s="1">
        <f>Table13[[#This Row],[Ship Date]]-Table13[[#This Row],[Order Date]]</f>
        <v>1</v>
      </c>
      <c r="V1581" s="1" t="str">
        <f>IF(Table13[[#This Row],[Days to Ship]]&lt;=1, "Fast", IF(Table13[[#This Row],[Days to Ship]]&lt;=3, "Meduim", "High"))</f>
        <v>Fast</v>
      </c>
      <c r="W1581" s="1">
        <v>90022</v>
      </c>
      <c r="X1581" s="1" t="s">
        <v>22</v>
      </c>
      <c r="Y1581" s="1" t="s">
        <v>944</v>
      </c>
      <c r="Z1581" s="1" t="s">
        <v>37</v>
      </c>
      <c r="AA1581" s="1" t="s">
        <v>1097</v>
      </c>
      <c r="AB1581" s="1" t="s">
        <v>73</v>
      </c>
      <c r="AC1581" s="1" t="s">
        <v>74</v>
      </c>
      <c r="AD1581" s="1" t="s">
        <v>51</v>
      </c>
      <c r="AE1581" s="1" t="s">
        <v>36</v>
      </c>
      <c r="AF1581" s="1"/>
      <c r="AK1581" s="1"/>
    </row>
    <row r="1582" spans="1:37" x14ac:dyDescent="0.35">
      <c r="A1582" s="1">
        <v>2803</v>
      </c>
      <c r="B1582" s="1" t="str">
        <f>VLOOKUP(Table13[[#This Row],[Customer ID]],'Customer Lookup'!A:B,2,)</f>
        <v>Catherine Dorsey Burnett</v>
      </c>
      <c r="C1582" s="1">
        <v>86227</v>
      </c>
      <c r="D1582" s="1" t="str">
        <f>_xlfn.XLOOKUP(Table13[[#This Row],[Product Sub-Category]],'Product Lookup'!A:A,'Product Lookup'!B:B)</f>
        <v>Storage</v>
      </c>
      <c r="E1582" s="1">
        <v>1</v>
      </c>
      <c r="F1582" s="4">
        <v>178.47</v>
      </c>
      <c r="G1582" s="4">
        <f>Table13[[#This Row],[Unit Price]]*Table13[[#This Row],[Quantity ordered]]</f>
        <v>178.47</v>
      </c>
      <c r="H1582" s="1">
        <v>0.1</v>
      </c>
      <c r="I1582" s="5">
        <v>0.1</v>
      </c>
      <c r="J15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82" s="6">
        <f>Table13[[#This Row],[Total Price(Before Discount)]]*Table13[[#This Row],[Discount]]</f>
        <v>17.847000000000001</v>
      </c>
      <c r="L1582" s="6">
        <f>Table13[[#This Row],[Total Price(Before Discount)]]-Table13[[#This Row],[Discount Amount]]</f>
        <v>160.62299999999999</v>
      </c>
      <c r="M1582" s="6" t="str">
        <f>IF(Table13[[#This Row],[Total Price(After Discount)]]&gt;=5000, "High Order", "Low order")</f>
        <v>Low order</v>
      </c>
      <c r="N1582" s="2">
        <v>42040</v>
      </c>
      <c r="O1582" s="2" t="str">
        <f>TEXT(Table13[[#This Row],[Order Date]],"dddd")</f>
        <v>Thursday</v>
      </c>
      <c r="P1582" s="2" t="str">
        <f>TEXT(Table13[[#This Row],[Order Date]],"mmmm")</f>
        <v>February</v>
      </c>
      <c r="Q1582" s="2" t="str">
        <f>TEXT(Table13[[#This Row],[Order Date]],"yyyy")</f>
        <v>2015</v>
      </c>
      <c r="R1582" s="2" t="str">
        <f>TEXT(Table13[[#This Row],[Order Date]], "mmmm yyyy")</f>
        <v>February 2015</v>
      </c>
      <c r="S1582" s="2">
        <v>42042</v>
      </c>
      <c r="T1582" s="1" t="s">
        <v>50</v>
      </c>
      <c r="U1582" s="1">
        <f>Table13[[#This Row],[Ship Date]]-Table13[[#This Row],[Order Date]]</f>
        <v>2</v>
      </c>
      <c r="V1582" s="1" t="str">
        <f>IF(Table13[[#This Row],[Days to Ship]]&lt;=1, "Fast", IF(Table13[[#This Row],[Days to Ship]]&lt;=3, "Meduim", "High"))</f>
        <v>Meduim</v>
      </c>
      <c r="W1582" s="1">
        <v>90022</v>
      </c>
      <c r="X1582" s="1" t="s">
        <v>32</v>
      </c>
      <c r="Y1582" s="1" t="s">
        <v>944</v>
      </c>
      <c r="Z1582" s="1" t="s">
        <v>37</v>
      </c>
      <c r="AA1582" s="1" t="s">
        <v>2245</v>
      </c>
      <c r="AB1582" s="1" t="s">
        <v>58</v>
      </c>
      <c r="AC1582" s="1" t="s">
        <v>119</v>
      </c>
      <c r="AD1582" s="1" t="s">
        <v>51</v>
      </c>
      <c r="AE1582" s="1" t="s">
        <v>53</v>
      </c>
      <c r="AF1582" s="1"/>
      <c r="AK1582" s="1"/>
    </row>
    <row r="1583" spans="1:37" x14ac:dyDescent="0.35">
      <c r="A1583" s="1">
        <v>2813</v>
      </c>
      <c r="B1583" s="1" t="str">
        <f>VLOOKUP(Table13[[#This Row],[Customer ID]],'Customer Lookup'!A:B,2,)</f>
        <v>Marjorie Burnette</v>
      </c>
      <c r="C1583" s="1">
        <v>88819</v>
      </c>
      <c r="D1583" s="1" t="str">
        <f>_xlfn.XLOOKUP(Table13[[#This Row],[Product Sub-Category]],'Product Lookup'!A:A,'Product Lookup'!B:B)</f>
        <v>Binders</v>
      </c>
      <c r="E1583" s="1">
        <v>12</v>
      </c>
      <c r="F1583" s="4">
        <v>30.56</v>
      </c>
      <c r="G1583" s="4">
        <f>Table13[[#This Row],[Unit Price]]*Table13[[#This Row],[Quantity ordered]]</f>
        <v>366.71999999999997</v>
      </c>
      <c r="H1583" s="1">
        <v>0.05</v>
      </c>
      <c r="I1583" s="5">
        <v>0.05</v>
      </c>
      <c r="J15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3" s="6">
        <f>Table13[[#This Row],[Total Price(Before Discount)]]*Table13[[#This Row],[Discount]]</f>
        <v>18.335999999999999</v>
      </c>
      <c r="L1583" s="6">
        <f>Table13[[#This Row],[Total Price(Before Discount)]]-Table13[[#This Row],[Discount Amount]]</f>
        <v>348.38399999999996</v>
      </c>
      <c r="M1583" s="6" t="str">
        <f>IF(Table13[[#This Row],[Total Price(After Discount)]]&gt;=5000, "High Order", "Low order")</f>
        <v>Low order</v>
      </c>
      <c r="N1583" s="2">
        <v>42042</v>
      </c>
      <c r="O1583" s="2" t="str">
        <f>TEXT(Table13[[#This Row],[Order Date]],"dddd")</f>
        <v>Saturday</v>
      </c>
      <c r="P1583" s="2" t="str">
        <f>TEXT(Table13[[#This Row],[Order Date]],"mmmm")</f>
        <v>February</v>
      </c>
      <c r="Q1583" s="2" t="str">
        <f>TEXT(Table13[[#This Row],[Order Date]],"yyyy")</f>
        <v>2015</v>
      </c>
      <c r="R1583" s="2" t="str">
        <f>TEXT(Table13[[#This Row],[Order Date]], "mmmm yyyy")</f>
        <v>February 2015</v>
      </c>
      <c r="S1583" s="2">
        <v>42042</v>
      </c>
      <c r="T1583" s="1" t="s">
        <v>50</v>
      </c>
      <c r="U1583" s="1">
        <f>Table13[[#This Row],[Ship Date]]-Table13[[#This Row],[Order Date]]</f>
        <v>0</v>
      </c>
      <c r="V1583" s="1" t="str">
        <f>IF(Table13[[#This Row],[Days to Ship]]&lt;=1, "Fast", IF(Table13[[#This Row],[Days to Ship]]&lt;=3, "Meduim", "High"))</f>
        <v>Fast</v>
      </c>
      <c r="W1583" s="1">
        <v>37311</v>
      </c>
      <c r="X1583" s="1" t="s">
        <v>32</v>
      </c>
      <c r="Y1583" s="1" t="s">
        <v>945</v>
      </c>
      <c r="Z1583" s="1" t="s">
        <v>184</v>
      </c>
      <c r="AA1583" s="1" t="s">
        <v>2243</v>
      </c>
      <c r="AB1583" s="1" t="s">
        <v>58</v>
      </c>
      <c r="AC1583" s="1" t="s">
        <v>2236</v>
      </c>
      <c r="AD1583" s="1" t="s">
        <v>81</v>
      </c>
      <c r="AE1583" s="1" t="s">
        <v>53</v>
      </c>
      <c r="AF1583" s="1"/>
      <c r="AK1583" s="1"/>
    </row>
    <row r="1584" spans="1:37" x14ac:dyDescent="0.35">
      <c r="A1584" s="1">
        <v>2817</v>
      </c>
      <c r="B1584" s="1" t="str">
        <f>VLOOKUP(Table13[[#This Row],[Customer ID]],'Customer Lookup'!A:B,2,)</f>
        <v>Paul W French</v>
      </c>
      <c r="C1584" s="1">
        <v>89743</v>
      </c>
      <c r="D1584" s="1" t="str">
        <f>_xlfn.XLOOKUP(Table13[[#This Row],[Product Sub-Category]],'Product Lookup'!A:A,'Product Lookup'!B:B)</f>
        <v>Rubber Bands</v>
      </c>
      <c r="E1584" s="1">
        <v>2</v>
      </c>
      <c r="F1584" s="4">
        <v>4.71</v>
      </c>
      <c r="G1584" s="4">
        <f>Table13[[#This Row],[Unit Price]]*Table13[[#This Row],[Quantity ordered]]</f>
        <v>9.42</v>
      </c>
      <c r="H1584" s="1">
        <v>0.05</v>
      </c>
      <c r="I1584" s="5">
        <v>0.05</v>
      </c>
      <c r="J15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4" s="6">
        <f>Table13[[#This Row],[Total Price(Before Discount)]]*Table13[[#This Row],[Discount]]</f>
        <v>0.47100000000000003</v>
      </c>
      <c r="L1584" s="6">
        <f>Table13[[#This Row],[Total Price(Before Discount)]]-Table13[[#This Row],[Discount Amount]]</f>
        <v>8.9489999999999998</v>
      </c>
      <c r="M1584" s="6" t="str">
        <f>IF(Table13[[#This Row],[Total Price(After Discount)]]&gt;=5000, "High Order", "Low order")</f>
        <v>Low order</v>
      </c>
      <c r="N1584" s="2">
        <v>42156</v>
      </c>
      <c r="O1584" s="2" t="str">
        <f>TEXT(Table13[[#This Row],[Order Date]],"dddd")</f>
        <v>Monday</v>
      </c>
      <c r="P1584" s="2" t="str">
        <f>TEXT(Table13[[#This Row],[Order Date]],"mmmm")</f>
        <v>June</v>
      </c>
      <c r="Q1584" s="2" t="str">
        <f>TEXT(Table13[[#This Row],[Order Date]],"yyyy")</f>
        <v>2015</v>
      </c>
      <c r="R1584" s="2" t="str">
        <f>TEXT(Table13[[#This Row],[Order Date]], "mmmm yyyy")</f>
        <v>June 2015</v>
      </c>
      <c r="S1584" s="2">
        <v>42157</v>
      </c>
      <c r="T1584" s="1" t="s">
        <v>21</v>
      </c>
      <c r="U1584" s="1">
        <f>Table13[[#This Row],[Ship Date]]-Table13[[#This Row],[Order Date]]</f>
        <v>1</v>
      </c>
      <c r="V1584" s="1" t="str">
        <f>IF(Table13[[#This Row],[Days to Ship]]&lt;=1, "Fast", IF(Table13[[#This Row],[Days to Ship]]&lt;=3, "Meduim", "High"))</f>
        <v>Fast</v>
      </c>
      <c r="W1584" s="1">
        <v>43055</v>
      </c>
      <c r="X1584" s="1" t="s">
        <v>22</v>
      </c>
      <c r="Y1584" s="1" t="s">
        <v>262</v>
      </c>
      <c r="Z1584" s="1" t="s">
        <v>124</v>
      </c>
      <c r="AA1584" s="1" t="s">
        <v>2243</v>
      </c>
      <c r="AB1584" s="1" t="s">
        <v>58</v>
      </c>
      <c r="AC1584" s="1" t="s">
        <v>60</v>
      </c>
      <c r="AD1584" s="1" t="s">
        <v>81</v>
      </c>
      <c r="AE1584" s="1" t="s">
        <v>26</v>
      </c>
      <c r="AF1584" s="1"/>
      <c r="AK1584" s="1"/>
    </row>
    <row r="1585" spans="1:37" x14ac:dyDescent="0.35">
      <c r="A1585" s="1">
        <v>2817</v>
      </c>
      <c r="B1585" s="1" t="str">
        <f>VLOOKUP(Table13[[#This Row],[Customer ID]],'Customer Lookup'!A:B,2,)</f>
        <v>Paul W French</v>
      </c>
      <c r="C1585" s="1">
        <v>89743</v>
      </c>
      <c r="D1585" s="1" t="str">
        <f>_xlfn.XLOOKUP(Table13[[#This Row],[Product Sub-Category]],'Product Lookup'!A:A,'Product Lookup'!B:B)</f>
        <v>Telephones</v>
      </c>
      <c r="E1585" s="1">
        <v>3</v>
      </c>
      <c r="F1585" s="4">
        <v>55.99</v>
      </c>
      <c r="G1585" s="4">
        <f>Table13[[#This Row],[Unit Price]]*Table13[[#This Row],[Quantity ordered]]</f>
        <v>167.97</v>
      </c>
      <c r="H1585" s="1">
        <v>0.05</v>
      </c>
      <c r="I1585" s="5">
        <v>0.05</v>
      </c>
      <c r="J15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5" s="6">
        <f>Table13[[#This Row],[Total Price(Before Discount)]]*Table13[[#This Row],[Discount]]</f>
        <v>8.3985000000000003</v>
      </c>
      <c r="L1585" s="6">
        <f>Table13[[#This Row],[Total Price(Before Discount)]]-Table13[[#This Row],[Discount Amount]]</f>
        <v>159.57149999999999</v>
      </c>
      <c r="M1585" s="6" t="str">
        <f>IF(Table13[[#This Row],[Total Price(After Discount)]]&gt;=5000, "High Order", "Low order")</f>
        <v>Low order</v>
      </c>
      <c r="N1585" s="2">
        <v>42156</v>
      </c>
      <c r="O1585" s="2" t="str">
        <f>TEXT(Table13[[#This Row],[Order Date]],"dddd")</f>
        <v>Monday</v>
      </c>
      <c r="P1585" s="2" t="str">
        <f>TEXT(Table13[[#This Row],[Order Date]],"mmmm")</f>
        <v>June</v>
      </c>
      <c r="Q1585" s="2" t="str">
        <f>TEXT(Table13[[#This Row],[Order Date]],"yyyy")</f>
        <v>2015</v>
      </c>
      <c r="R1585" s="2" t="str">
        <f>TEXT(Table13[[#This Row],[Order Date]], "mmmm yyyy")</f>
        <v>June 2015</v>
      </c>
      <c r="S1585" s="2">
        <v>42157</v>
      </c>
      <c r="T1585" s="1" t="s">
        <v>21</v>
      </c>
      <c r="U1585" s="1">
        <f>Table13[[#This Row],[Ship Date]]-Table13[[#This Row],[Order Date]]</f>
        <v>1</v>
      </c>
      <c r="V1585" s="1" t="str">
        <f>IF(Table13[[#This Row],[Days to Ship]]&lt;=1, "Fast", IF(Table13[[#This Row],[Days to Ship]]&lt;=3, "Meduim", "High"))</f>
        <v>Fast</v>
      </c>
      <c r="W1585" s="1">
        <v>43055</v>
      </c>
      <c r="X1585" s="1" t="s">
        <v>22</v>
      </c>
      <c r="Y1585" s="1" t="s">
        <v>262</v>
      </c>
      <c r="Z1585" s="1" t="s">
        <v>124</v>
      </c>
      <c r="AA1585" s="1" t="s">
        <v>2244</v>
      </c>
      <c r="AB1585" s="1" t="s">
        <v>73</v>
      </c>
      <c r="AC1585" s="1" t="s">
        <v>2234</v>
      </c>
      <c r="AD1585" s="1" t="s">
        <v>81</v>
      </c>
      <c r="AE1585" s="1" t="s">
        <v>44</v>
      </c>
      <c r="AF1585" s="1"/>
      <c r="AK1585" s="1"/>
    </row>
    <row r="1586" spans="1:37" x14ac:dyDescent="0.35">
      <c r="A1586" s="1">
        <v>2820</v>
      </c>
      <c r="B1586" s="1" t="str">
        <f>VLOOKUP(Table13[[#This Row],[Customer ID]],'Customer Lookup'!A:B,2,)</f>
        <v>Laurence Simon</v>
      </c>
      <c r="C1586" s="1">
        <v>87899</v>
      </c>
      <c r="D1586" s="1" t="str">
        <f>_xlfn.XLOOKUP(Table13[[#This Row],[Product Sub-Category]],'Product Lookup'!A:A,'Product Lookup'!B:B)</f>
        <v>Computer Peripherals</v>
      </c>
      <c r="E1586" s="1">
        <v>18</v>
      </c>
      <c r="F1586" s="4">
        <v>6.48</v>
      </c>
      <c r="G1586" s="4">
        <f>Table13[[#This Row],[Unit Price]]*Table13[[#This Row],[Quantity ordered]]</f>
        <v>116.64000000000001</v>
      </c>
      <c r="H1586" s="1">
        <v>0.05</v>
      </c>
      <c r="I1586" s="5">
        <v>0.05</v>
      </c>
      <c r="J15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6" s="6">
        <f>Table13[[#This Row],[Total Price(Before Discount)]]*Table13[[#This Row],[Discount]]</f>
        <v>5.8320000000000007</v>
      </c>
      <c r="L1586" s="6">
        <f>Table13[[#This Row],[Total Price(Before Discount)]]-Table13[[#This Row],[Discount Amount]]</f>
        <v>110.80800000000002</v>
      </c>
      <c r="M1586" s="6" t="str">
        <f>IF(Table13[[#This Row],[Total Price(After Discount)]]&gt;=5000, "High Order", "Low order")</f>
        <v>Low order</v>
      </c>
      <c r="N1586" s="2">
        <v>42134</v>
      </c>
      <c r="O1586" s="2" t="str">
        <f>TEXT(Table13[[#This Row],[Order Date]],"dddd")</f>
        <v>Sunday</v>
      </c>
      <c r="P1586" s="2" t="str">
        <f>TEXT(Table13[[#This Row],[Order Date]],"mmmm")</f>
        <v>May</v>
      </c>
      <c r="Q1586" s="2" t="str">
        <f>TEXT(Table13[[#This Row],[Order Date]],"yyyy")</f>
        <v>2015</v>
      </c>
      <c r="R1586" s="2" t="str">
        <f>TEXT(Table13[[#This Row],[Order Date]], "mmmm yyyy")</f>
        <v>May 2015</v>
      </c>
      <c r="S1586" s="2">
        <v>42136</v>
      </c>
      <c r="T1586" s="1" t="s">
        <v>98</v>
      </c>
      <c r="U1586" s="1">
        <f>Table13[[#This Row],[Ship Date]]-Table13[[#This Row],[Order Date]]</f>
        <v>2</v>
      </c>
      <c r="V1586" s="1" t="str">
        <f>IF(Table13[[#This Row],[Days to Ship]]&lt;=1, "Fast", IF(Table13[[#This Row],[Days to Ship]]&lt;=3, "Meduim", "High"))</f>
        <v>Meduim</v>
      </c>
      <c r="W1586" s="1">
        <v>63129</v>
      </c>
      <c r="X1586" s="1" t="s">
        <v>32</v>
      </c>
      <c r="Y1586" s="1" t="s">
        <v>946</v>
      </c>
      <c r="Z1586" s="1" t="s">
        <v>306</v>
      </c>
      <c r="AA1586" s="1" t="s">
        <v>2244</v>
      </c>
      <c r="AB1586" s="1" t="s">
        <v>73</v>
      </c>
      <c r="AC1586" s="1" t="s">
        <v>144</v>
      </c>
      <c r="AD1586" s="1" t="s">
        <v>42</v>
      </c>
      <c r="AE1586" s="1" t="s">
        <v>44</v>
      </c>
      <c r="AF1586" s="1"/>
      <c r="AK1586" s="1"/>
    </row>
    <row r="1587" spans="1:37" x14ac:dyDescent="0.35">
      <c r="A1587" s="1">
        <v>2820</v>
      </c>
      <c r="B1587" s="1" t="str">
        <f>VLOOKUP(Table13[[#This Row],[Customer ID]],'Customer Lookup'!A:B,2,)</f>
        <v>Laurence Simon</v>
      </c>
      <c r="C1587" s="1">
        <v>87900</v>
      </c>
      <c r="D1587" s="1" t="str">
        <f>_xlfn.XLOOKUP(Table13[[#This Row],[Product Sub-Category]],'Product Lookup'!A:A,'Product Lookup'!B:B)</f>
        <v>Pens</v>
      </c>
      <c r="E1587" s="1">
        <v>14</v>
      </c>
      <c r="F1587" s="4">
        <v>22.01</v>
      </c>
      <c r="G1587" s="4">
        <f>Table13[[#This Row],[Unit Price]]*Table13[[#This Row],[Quantity ordered]]</f>
        <v>308.14000000000004</v>
      </c>
      <c r="H1587" s="1">
        <v>0.05</v>
      </c>
      <c r="I1587" s="5">
        <v>0.05</v>
      </c>
      <c r="J15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7" s="6">
        <f>Table13[[#This Row],[Total Price(Before Discount)]]*Table13[[#This Row],[Discount]]</f>
        <v>15.407000000000004</v>
      </c>
      <c r="L1587" s="6">
        <f>Table13[[#This Row],[Total Price(Before Discount)]]-Table13[[#This Row],[Discount Amount]]</f>
        <v>292.73300000000006</v>
      </c>
      <c r="M1587" s="6" t="str">
        <f>IF(Table13[[#This Row],[Total Price(After Discount)]]&gt;=5000, "High Order", "Low order")</f>
        <v>Low order</v>
      </c>
      <c r="N1587" s="2">
        <v>42018</v>
      </c>
      <c r="O1587" s="2" t="str">
        <f>TEXT(Table13[[#This Row],[Order Date]],"dddd")</f>
        <v>Wednesday</v>
      </c>
      <c r="P1587" s="2" t="str">
        <f>TEXT(Table13[[#This Row],[Order Date]],"mmmm")</f>
        <v>January</v>
      </c>
      <c r="Q1587" s="2" t="str">
        <f>TEXT(Table13[[#This Row],[Order Date]],"yyyy")</f>
        <v>2015</v>
      </c>
      <c r="R1587" s="2" t="str">
        <f>TEXT(Table13[[#This Row],[Order Date]], "mmmm yyyy")</f>
        <v>January 2015</v>
      </c>
      <c r="S1587" s="2">
        <v>42019</v>
      </c>
      <c r="T1587" s="1" t="s">
        <v>31</v>
      </c>
      <c r="U1587" s="1">
        <f>Table13[[#This Row],[Ship Date]]-Table13[[#This Row],[Order Date]]</f>
        <v>1</v>
      </c>
      <c r="V1587" s="1" t="str">
        <f>IF(Table13[[#This Row],[Days to Ship]]&lt;=1, "Fast", IF(Table13[[#This Row],[Days to Ship]]&lt;=3, "Meduim", "High"))</f>
        <v>Fast</v>
      </c>
      <c r="W1587" s="1">
        <v>63129</v>
      </c>
      <c r="X1587" s="1" t="s">
        <v>32</v>
      </c>
      <c r="Y1587" s="1" t="s">
        <v>946</v>
      </c>
      <c r="Z1587" s="1" t="s">
        <v>306</v>
      </c>
      <c r="AA1587" s="1" t="s">
        <v>1097</v>
      </c>
      <c r="AB1587" s="1" t="s">
        <v>58</v>
      </c>
      <c r="AC1587" s="1" t="s">
        <v>25</v>
      </c>
      <c r="AD1587" s="1" t="s">
        <v>42</v>
      </c>
      <c r="AE1587" s="1" t="s">
        <v>44</v>
      </c>
      <c r="AF1587" s="1"/>
      <c r="AK1587" s="1"/>
    </row>
    <row r="1588" spans="1:37" x14ac:dyDescent="0.35">
      <c r="A1588" s="1">
        <v>2823</v>
      </c>
      <c r="B1588" s="1" t="str">
        <f>VLOOKUP(Table13[[#This Row],[Customer ID]],'Customer Lookup'!A:B,2,)</f>
        <v>Max Hurley</v>
      </c>
      <c r="C1588" s="1">
        <v>87240</v>
      </c>
      <c r="D1588" s="1" t="str">
        <f>_xlfn.XLOOKUP(Table13[[#This Row],[Product Sub-Category]],'Product Lookup'!A:A,'Product Lookup'!B:B)</f>
        <v>Pens</v>
      </c>
      <c r="E1588" s="1">
        <v>11</v>
      </c>
      <c r="F1588" s="4">
        <v>21.98</v>
      </c>
      <c r="G1588" s="4">
        <f>Table13[[#This Row],[Unit Price]]*Table13[[#This Row],[Quantity ordered]]</f>
        <v>241.78</v>
      </c>
      <c r="H1588" s="1">
        <v>0.05</v>
      </c>
      <c r="I1588" s="5">
        <v>0.05</v>
      </c>
      <c r="J15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8" s="6">
        <f>Table13[[#This Row],[Total Price(Before Discount)]]*Table13[[#This Row],[Discount]]</f>
        <v>12.089</v>
      </c>
      <c r="L1588" s="6">
        <f>Table13[[#This Row],[Total Price(Before Discount)]]-Table13[[#This Row],[Discount Amount]]</f>
        <v>229.691</v>
      </c>
      <c r="M1588" s="6" t="str">
        <f>IF(Table13[[#This Row],[Total Price(After Discount)]]&gt;=5000, "High Order", "Low order")</f>
        <v>Low order</v>
      </c>
      <c r="N1588" s="2">
        <v>42124</v>
      </c>
      <c r="O1588" s="2" t="str">
        <f>TEXT(Table13[[#This Row],[Order Date]],"dddd")</f>
        <v>Thursday</v>
      </c>
      <c r="P1588" s="2" t="str">
        <f>TEXT(Table13[[#This Row],[Order Date]],"mmmm")</f>
        <v>April</v>
      </c>
      <c r="Q1588" s="2" t="str">
        <f>TEXT(Table13[[#This Row],[Order Date]],"yyyy")</f>
        <v>2015</v>
      </c>
      <c r="R1588" s="2" t="str">
        <f>TEXT(Table13[[#This Row],[Order Date]], "mmmm yyyy")</f>
        <v>April 2015</v>
      </c>
      <c r="S1588" s="2">
        <v>42126</v>
      </c>
      <c r="T1588" s="1" t="s">
        <v>98</v>
      </c>
      <c r="U1588" s="1">
        <f>Table13[[#This Row],[Ship Date]]-Table13[[#This Row],[Order Date]]</f>
        <v>2</v>
      </c>
      <c r="V1588" s="1" t="str">
        <f>IF(Table13[[#This Row],[Days to Ship]]&lt;=1, "Fast", IF(Table13[[#This Row],[Days to Ship]]&lt;=3, "Meduim", "High"))</f>
        <v>Meduim</v>
      </c>
      <c r="W1588" s="1">
        <v>89031</v>
      </c>
      <c r="X1588" s="1" t="s">
        <v>32</v>
      </c>
      <c r="Y1588" s="1" t="s">
        <v>947</v>
      </c>
      <c r="Z1588" s="1" t="s">
        <v>317</v>
      </c>
      <c r="AA1588" s="1" t="s">
        <v>1097</v>
      </c>
      <c r="AB1588" s="1" t="s">
        <v>58</v>
      </c>
      <c r="AC1588" s="1" t="s">
        <v>25</v>
      </c>
      <c r="AD1588" s="1" t="s">
        <v>81</v>
      </c>
      <c r="AE1588" s="1" t="s">
        <v>44</v>
      </c>
      <c r="AF1588" s="1"/>
      <c r="AK1588" s="1"/>
    </row>
    <row r="1589" spans="1:37" x14ac:dyDescent="0.35">
      <c r="A1589" s="1">
        <v>2825</v>
      </c>
      <c r="B1589" s="1" t="str">
        <f>VLOOKUP(Table13[[#This Row],[Customer ID]],'Customer Lookup'!A:B,2,)</f>
        <v>Carole Rosen</v>
      </c>
      <c r="C1589" s="1">
        <v>89497</v>
      </c>
      <c r="D1589" s="1" t="str">
        <f>_xlfn.XLOOKUP(Table13[[#This Row],[Product Sub-Category]],'Product Lookup'!A:A,'Product Lookup'!B:B)</f>
        <v>Computer Peripherals</v>
      </c>
      <c r="E1589" s="1">
        <v>3</v>
      </c>
      <c r="F1589" s="4">
        <v>27.48</v>
      </c>
      <c r="G1589" s="4">
        <f>Table13[[#This Row],[Unit Price]]*Table13[[#This Row],[Quantity ordered]]</f>
        <v>82.44</v>
      </c>
      <c r="H1589" s="1">
        <v>0.05</v>
      </c>
      <c r="I1589" s="5">
        <v>0.05</v>
      </c>
      <c r="J15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9" s="6">
        <f>Table13[[#This Row],[Total Price(Before Discount)]]*Table13[[#This Row],[Discount]]</f>
        <v>4.1219999999999999</v>
      </c>
      <c r="L1589" s="6">
        <f>Table13[[#This Row],[Total Price(Before Discount)]]-Table13[[#This Row],[Discount Amount]]</f>
        <v>78.317999999999998</v>
      </c>
      <c r="M1589" s="6" t="str">
        <f>IF(Table13[[#This Row],[Total Price(After Discount)]]&gt;=5000, "High Order", "Low order")</f>
        <v>Low order</v>
      </c>
      <c r="N1589" s="2">
        <v>42144</v>
      </c>
      <c r="O1589" s="2" t="str">
        <f>TEXT(Table13[[#This Row],[Order Date]],"dddd")</f>
        <v>Wednesday</v>
      </c>
      <c r="P1589" s="2" t="str">
        <f>TEXT(Table13[[#This Row],[Order Date]],"mmmm")</f>
        <v>May</v>
      </c>
      <c r="Q1589" s="2" t="str">
        <f>TEXT(Table13[[#This Row],[Order Date]],"yyyy")</f>
        <v>2015</v>
      </c>
      <c r="R1589" s="2" t="str">
        <f>TEXT(Table13[[#This Row],[Order Date]], "mmmm yyyy")</f>
        <v>May 2015</v>
      </c>
      <c r="S1589" s="2">
        <v>42151</v>
      </c>
      <c r="T1589" s="1" t="s">
        <v>98</v>
      </c>
      <c r="U1589" s="1">
        <f>Table13[[#This Row],[Ship Date]]-Table13[[#This Row],[Order Date]]</f>
        <v>7</v>
      </c>
      <c r="V1589" s="1" t="str">
        <f>IF(Table13[[#This Row],[Days to Ship]]&lt;=1, "Fast", IF(Table13[[#This Row],[Days to Ship]]&lt;=3, "Meduim", "High"))</f>
        <v>High</v>
      </c>
      <c r="W1589" s="1">
        <v>83701</v>
      </c>
      <c r="X1589" s="1" t="s">
        <v>32</v>
      </c>
      <c r="Y1589" s="1" t="s">
        <v>908</v>
      </c>
      <c r="Z1589" s="1" t="s">
        <v>682</v>
      </c>
      <c r="AA1589" s="1" t="s">
        <v>1097</v>
      </c>
      <c r="AB1589" s="1" t="s">
        <v>73</v>
      </c>
      <c r="AC1589" s="1" t="s">
        <v>144</v>
      </c>
      <c r="AD1589" s="1" t="s">
        <v>104</v>
      </c>
      <c r="AE1589" s="1" t="s">
        <v>53</v>
      </c>
      <c r="AF1589" s="1"/>
      <c r="AK1589" s="1"/>
    </row>
    <row r="1590" spans="1:37" x14ac:dyDescent="0.35">
      <c r="A1590" s="1">
        <v>2825</v>
      </c>
      <c r="B1590" s="1" t="str">
        <f>VLOOKUP(Table13[[#This Row],[Customer ID]],'Customer Lookup'!A:B,2,)</f>
        <v>Carole Rosen</v>
      </c>
      <c r="C1590" s="1">
        <v>89497</v>
      </c>
      <c r="D1590" s="1" t="str">
        <f>_xlfn.XLOOKUP(Table13[[#This Row],[Product Sub-Category]],'Product Lookup'!A:A,'Product Lookup'!B:B)</f>
        <v>Paper</v>
      </c>
      <c r="E1590" s="1">
        <v>4</v>
      </c>
      <c r="F1590" s="4">
        <v>10.06</v>
      </c>
      <c r="G1590" s="4">
        <f>Table13[[#This Row],[Unit Price]]*Table13[[#This Row],[Quantity ordered]]</f>
        <v>40.24</v>
      </c>
      <c r="H1590" s="1">
        <v>0.05</v>
      </c>
      <c r="I1590" s="5">
        <v>0.05</v>
      </c>
      <c r="J15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0" s="6">
        <f>Table13[[#This Row],[Total Price(Before Discount)]]*Table13[[#This Row],[Discount]]</f>
        <v>2.012</v>
      </c>
      <c r="L1590" s="6">
        <f>Table13[[#This Row],[Total Price(Before Discount)]]-Table13[[#This Row],[Discount Amount]]</f>
        <v>38.228000000000002</v>
      </c>
      <c r="M1590" s="6" t="str">
        <f>IF(Table13[[#This Row],[Total Price(After Discount)]]&gt;=5000, "High Order", "Low order")</f>
        <v>Low order</v>
      </c>
      <c r="N1590" s="2">
        <v>42144</v>
      </c>
      <c r="O1590" s="2" t="str">
        <f>TEXT(Table13[[#This Row],[Order Date]],"dddd")</f>
        <v>Wednesday</v>
      </c>
      <c r="P1590" s="2" t="str">
        <f>TEXT(Table13[[#This Row],[Order Date]],"mmmm")</f>
        <v>May</v>
      </c>
      <c r="Q1590" s="2" t="str">
        <f>TEXT(Table13[[#This Row],[Order Date]],"yyyy")</f>
        <v>2015</v>
      </c>
      <c r="R1590" s="2" t="str">
        <f>TEXT(Table13[[#This Row],[Order Date]], "mmmm yyyy")</f>
        <v>May 2015</v>
      </c>
      <c r="S1590" s="2">
        <v>42148</v>
      </c>
      <c r="T1590" s="1" t="s">
        <v>98</v>
      </c>
      <c r="U1590" s="1">
        <f>Table13[[#This Row],[Ship Date]]-Table13[[#This Row],[Order Date]]</f>
        <v>4</v>
      </c>
      <c r="V1590" s="1" t="str">
        <f>IF(Table13[[#This Row],[Days to Ship]]&lt;=1, "Fast", IF(Table13[[#This Row],[Days to Ship]]&lt;=3, "Meduim", "High"))</f>
        <v>High</v>
      </c>
      <c r="W1590" s="1">
        <v>83701</v>
      </c>
      <c r="X1590" s="1" t="s">
        <v>32</v>
      </c>
      <c r="Y1590" s="1" t="s">
        <v>908</v>
      </c>
      <c r="Z1590" s="1" t="s">
        <v>682</v>
      </c>
      <c r="AA1590" s="1" t="s">
        <v>1097</v>
      </c>
      <c r="AB1590" s="1" t="s">
        <v>58</v>
      </c>
      <c r="AC1590" s="1" t="s">
        <v>83</v>
      </c>
      <c r="AD1590" s="1" t="s">
        <v>104</v>
      </c>
      <c r="AE1590" s="1" t="s">
        <v>26</v>
      </c>
      <c r="AF1590" s="1"/>
      <c r="AK1590" s="1"/>
    </row>
    <row r="1591" spans="1:37" x14ac:dyDescent="0.35">
      <c r="A1591" s="1">
        <v>2828</v>
      </c>
      <c r="B1591" s="1" t="str">
        <f>VLOOKUP(Table13[[#This Row],[Customer ID]],'Customer Lookup'!A:B,2,)</f>
        <v>Monica Howard</v>
      </c>
      <c r="C1591" s="1">
        <v>87720</v>
      </c>
      <c r="D1591" s="1" t="str">
        <f>_xlfn.XLOOKUP(Table13[[#This Row],[Product Sub-Category]],'Product Lookup'!A:A,'Product Lookup'!B:B)</f>
        <v>Storage</v>
      </c>
      <c r="E1591" s="1">
        <v>8</v>
      </c>
      <c r="F1591" s="4">
        <v>11.29</v>
      </c>
      <c r="G1591" s="4">
        <f>Table13[[#This Row],[Unit Price]]*Table13[[#This Row],[Quantity ordered]]</f>
        <v>90.32</v>
      </c>
      <c r="H1591" s="1">
        <v>0.05</v>
      </c>
      <c r="I1591" s="5">
        <v>0.05</v>
      </c>
      <c r="J15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1" s="6">
        <f>Table13[[#This Row],[Total Price(Before Discount)]]*Table13[[#This Row],[Discount]]</f>
        <v>4.516</v>
      </c>
      <c r="L1591" s="6">
        <f>Table13[[#This Row],[Total Price(Before Discount)]]-Table13[[#This Row],[Discount Amount]]</f>
        <v>85.803999999999988</v>
      </c>
      <c r="M1591" s="6" t="str">
        <f>IF(Table13[[#This Row],[Total Price(After Discount)]]&gt;=5000, "High Order", "Low order")</f>
        <v>Low order</v>
      </c>
      <c r="N1591" s="2">
        <v>42054</v>
      </c>
      <c r="O1591" s="2" t="str">
        <f>TEXT(Table13[[#This Row],[Order Date]],"dddd")</f>
        <v>Thursday</v>
      </c>
      <c r="P1591" s="2" t="str">
        <f>TEXT(Table13[[#This Row],[Order Date]],"mmmm")</f>
        <v>February</v>
      </c>
      <c r="Q1591" s="2" t="str">
        <f>TEXT(Table13[[#This Row],[Order Date]],"yyyy")</f>
        <v>2015</v>
      </c>
      <c r="R1591" s="2" t="str">
        <f>TEXT(Table13[[#This Row],[Order Date]], "mmmm yyyy")</f>
        <v>February 2015</v>
      </c>
      <c r="S1591" s="2">
        <v>42056</v>
      </c>
      <c r="T1591" s="1" t="s">
        <v>21</v>
      </c>
      <c r="U1591" s="1">
        <f>Table13[[#This Row],[Ship Date]]-Table13[[#This Row],[Order Date]]</f>
        <v>2</v>
      </c>
      <c r="V1591" s="1" t="str">
        <f>IF(Table13[[#This Row],[Days to Ship]]&lt;=1, "Fast", IF(Table13[[#This Row],[Days to Ship]]&lt;=3, "Meduim", "High"))</f>
        <v>Meduim</v>
      </c>
      <c r="W1591" s="1">
        <v>92243</v>
      </c>
      <c r="X1591" s="1" t="s">
        <v>32</v>
      </c>
      <c r="Y1591" s="1" t="s">
        <v>948</v>
      </c>
      <c r="Z1591" s="1" t="s">
        <v>37</v>
      </c>
      <c r="AA1591" s="1" t="s">
        <v>1097</v>
      </c>
      <c r="AB1591" s="1" t="s">
        <v>58</v>
      </c>
      <c r="AC1591" s="1" t="s">
        <v>119</v>
      </c>
      <c r="AD1591" s="1" t="s">
        <v>81</v>
      </c>
      <c r="AE1591" s="1" t="s">
        <v>53</v>
      </c>
      <c r="AF1591" s="1"/>
      <c r="AK1591" s="1"/>
    </row>
    <row r="1592" spans="1:37" x14ac:dyDescent="0.35">
      <c r="A1592" s="1">
        <v>2828</v>
      </c>
      <c r="B1592" s="1" t="str">
        <f>VLOOKUP(Table13[[#This Row],[Customer ID]],'Customer Lookup'!A:B,2,)</f>
        <v>Monica Howard</v>
      </c>
      <c r="C1592" s="1">
        <v>87721</v>
      </c>
      <c r="D1592" s="1" t="str">
        <f>_xlfn.XLOOKUP(Table13[[#This Row],[Product Sub-Category]],'Product Lookup'!A:A,'Product Lookup'!B:B)</f>
        <v>Computer Peripherals</v>
      </c>
      <c r="E1592" s="1">
        <v>12</v>
      </c>
      <c r="F1592" s="4">
        <v>39.479999999999997</v>
      </c>
      <c r="G1592" s="4">
        <f>Table13[[#This Row],[Unit Price]]*Table13[[#This Row],[Quantity ordered]]</f>
        <v>473.76</v>
      </c>
      <c r="H1592" s="1">
        <v>0.05</v>
      </c>
      <c r="I1592" s="5">
        <v>0.05</v>
      </c>
      <c r="J15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2" s="6">
        <f>Table13[[#This Row],[Total Price(Before Discount)]]*Table13[[#This Row],[Discount]]</f>
        <v>23.688000000000002</v>
      </c>
      <c r="L1592" s="6">
        <f>Table13[[#This Row],[Total Price(Before Discount)]]-Table13[[#This Row],[Discount Amount]]</f>
        <v>450.072</v>
      </c>
      <c r="M1592" s="6" t="str">
        <f>IF(Table13[[#This Row],[Total Price(After Discount)]]&gt;=5000, "High Order", "Low order")</f>
        <v>Low order</v>
      </c>
      <c r="N1592" s="2">
        <v>42156</v>
      </c>
      <c r="O1592" s="2" t="str">
        <f>TEXT(Table13[[#This Row],[Order Date]],"dddd")</f>
        <v>Monday</v>
      </c>
      <c r="P1592" s="2" t="str">
        <f>TEXT(Table13[[#This Row],[Order Date]],"mmmm")</f>
        <v>June</v>
      </c>
      <c r="Q1592" s="2" t="str">
        <f>TEXT(Table13[[#This Row],[Order Date]],"yyyy")</f>
        <v>2015</v>
      </c>
      <c r="R1592" s="2" t="str">
        <f>TEXT(Table13[[#This Row],[Order Date]], "mmmm yyyy")</f>
        <v>June 2015</v>
      </c>
      <c r="S1592" s="2">
        <v>42157</v>
      </c>
      <c r="T1592" s="1" t="s">
        <v>50</v>
      </c>
      <c r="U1592" s="1">
        <f>Table13[[#This Row],[Ship Date]]-Table13[[#This Row],[Order Date]]</f>
        <v>1</v>
      </c>
      <c r="V1592" s="1" t="str">
        <f>IF(Table13[[#This Row],[Days to Ship]]&lt;=1, "Fast", IF(Table13[[#This Row],[Days to Ship]]&lt;=3, "Meduim", "High"))</f>
        <v>Fast</v>
      </c>
      <c r="W1592" s="1">
        <v>92243</v>
      </c>
      <c r="X1592" s="1" t="s">
        <v>32</v>
      </c>
      <c r="Y1592" s="1" t="s">
        <v>948</v>
      </c>
      <c r="Z1592" s="1" t="s">
        <v>37</v>
      </c>
      <c r="AA1592" s="1" t="s">
        <v>2244</v>
      </c>
      <c r="AB1592" s="1" t="s">
        <v>73</v>
      </c>
      <c r="AC1592" s="1" t="s">
        <v>144</v>
      </c>
      <c r="AD1592" s="1" t="s">
        <v>81</v>
      </c>
      <c r="AE1592" s="1" t="s">
        <v>44</v>
      </c>
      <c r="AF1592" s="1"/>
      <c r="AK1592" s="1"/>
    </row>
    <row r="1593" spans="1:37" x14ac:dyDescent="0.35">
      <c r="A1593" s="1">
        <v>2833</v>
      </c>
      <c r="B1593" s="1" t="str">
        <f>VLOOKUP(Table13[[#This Row],[Customer ID]],'Customer Lookup'!A:B,2,)</f>
        <v>Tim Connolly</v>
      </c>
      <c r="C1593" s="1">
        <v>91030</v>
      </c>
      <c r="D1593" s="1" t="str">
        <f>_xlfn.XLOOKUP(Table13[[#This Row],[Product Sub-Category]],'Product Lookup'!A:A,'Product Lookup'!B:B)</f>
        <v>Bookcases</v>
      </c>
      <c r="E1593" s="1">
        <v>4</v>
      </c>
      <c r="F1593" s="4">
        <v>140.97999999999999</v>
      </c>
      <c r="G1593" s="4">
        <f>Table13[[#This Row],[Unit Price]]*Table13[[#This Row],[Quantity ordered]]</f>
        <v>563.91999999999996</v>
      </c>
      <c r="H1593" s="1">
        <v>0.1</v>
      </c>
      <c r="I1593" s="5">
        <v>0.1</v>
      </c>
      <c r="J15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93" s="6">
        <f>Table13[[#This Row],[Total Price(Before Discount)]]*Table13[[#This Row],[Discount]]</f>
        <v>56.391999999999996</v>
      </c>
      <c r="L1593" s="6">
        <f>Table13[[#This Row],[Total Price(Before Discount)]]-Table13[[#This Row],[Discount Amount]]</f>
        <v>507.52799999999996</v>
      </c>
      <c r="M1593" s="6" t="str">
        <f>IF(Table13[[#This Row],[Total Price(After Discount)]]&gt;=5000, "High Order", "Low order")</f>
        <v>Low order</v>
      </c>
      <c r="N1593" s="2">
        <v>42088</v>
      </c>
      <c r="O1593" s="2" t="str">
        <f>TEXT(Table13[[#This Row],[Order Date]],"dddd")</f>
        <v>Wednesday</v>
      </c>
      <c r="P1593" s="2" t="str">
        <f>TEXT(Table13[[#This Row],[Order Date]],"mmmm")</f>
        <v>March</v>
      </c>
      <c r="Q1593" s="2" t="str">
        <f>TEXT(Table13[[#This Row],[Order Date]],"yyyy")</f>
        <v>2015</v>
      </c>
      <c r="R1593" s="2" t="str">
        <f>TEXT(Table13[[#This Row],[Order Date]], "mmmm yyyy")</f>
        <v>March 2015</v>
      </c>
      <c r="S1593" s="2">
        <v>42090</v>
      </c>
      <c r="T1593" s="1" t="s">
        <v>31</v>
      </c>
      <c r="U1593" s="1">
        <f>Table13[[#This Row],[Ship Date]]-Table13[[#This Row],[Order Date]]</f>
        <v>2</v>
      </c>
      <c r="V1593" s="1" t="str">
        <f>IF(Table13[[#This Row],[Days to Ship]]&lt;=1, "Fast", IF(Table13[[#This Row],[Days to Ship]]&lt;=3, "Meduim", "High"))</f>
        <v>Meduim</v>
      </c>
      <c r="W1593" s="1">
        <v>55076</v>
      </c>
      <c r="X1593" s="1" t="s">
        <v>22</v>
      </c>
      <c r="Y1593" s="1" t="s">
        <v>949</v>
      </c>
      <c r="Z1593" s="1" t="s">
        <v>55</v>
      </c>
      <c r="AA1593" s="1" t="s">
        <v>2244</v>
      </c>
      <c r="AB1593" s="1" t="s">
        <v>34</v>
      </c>
      <c r="AC1593" s="1" t="s">
        <v>151</v>
      </c>
      <c r="AD1593" s="1" t="s">
        <v>51</v>
      </c>
      <c r="AE1593" s="1" t="s">
        <v>108</v>
      </c>
      <c r="AF1593" s="1"/>
      <c r="AK1593" s="1"/>
    </row>
    <row r="1594" spans="1:37" x14ac:dyDescent="0.35">
      <c r="A1594" s="1">
        <v>2833</v>
      </c>
      <c r="B1594" s="1" t="str">
        <f>VLOOKUP(Table13[[#This Row],[Customer ID]],'Customer Lookup'!A:B,2,)</f>
        <v>Tim Connolly</v>
      </c>
      <c r="C1594" s="1">
        <v>91030</v>
      </c>
      <c r="D1594" s="1" t="str">
        <f>_xlfn.XLOOKUP(Table13[[#This Row],[Product Sub-Category]],'Product Lookup'!A:A,'Product Lookup'!B:B)</f>
        <v>Telephones</v>
      </c>
      <c r="E1594" s="1">
        <v>15</v>
      </c>
      <c r="F1594" s="4">
        <v>65.989999999999995</v>
      </c>
      <c r="G1594" s="4">
        <f>Table13[[#This Row],[Unit Price]]*Table13[[#This Row],[Quantity ordered]]</f>
        <v>989.84999999999991</v>
      </c>
      <c r="H1594" s="1">
        <v>0.05</v>
      </c>
      <c r="I1594" s="5">
        <v>0.05</v>
      </c>
      <c r="J15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4" s="6">
        <f>Table13[[#This Row],[Total Price(Before Discount)]]*Table13[[#This Row],[Discount]]</f>
        <v>49.4925</v>
      </c>
      <c r="L1594" s="6">
        <f>Table13[[#This Row],[Total Price(Before Discount)]]-Table13[[#This Row],[Discount Amount]]</f>
        <v>940.35749999999996</v>
      </c>
      <c r="M1594" s="6" t="str">
        <f>IF(Table13[[#This Row],[Total Price(After Discount)]]&gt;=5000, "High Order", "Low order")</f>
        <v>Low order</v>
      </c>
      <c r="N1594" s="2">
        <v>42088</v>
      </c>
      <c r="O1594" s="2" t="str">
        <f>TEXT(Table13[[#This Row],[Order Date]],"dddd")</f>
        <v>Wednesday</v>
      </c>
      <c r="P1594" s="2" t="str">
        <f>TEXT(Table13[[#This Row],[Order Date]],"mmmm")</f>
        <v>March</v>
      </c>
      <c r="Q1594" s="2" t="str">
        <f>TEXT(Table13[[#This Row],[Order Date]],"yyyy")</f>
        <v>2015</v>
      </c>
      <c r="R1594" s="2" t="str">
        <f>TEXT(Table13[[#This Row],[Order Date]], "mmmm yyyy")</f>
        <v>March 2015</v>
      </c>
      <c r="S1594" s="2">
        <v>42089</v>
      </c>
      <c r="T1594" s="1" t="s">
        <v>31</v>
      </c>
      <c r="U1594" s="1">
        <f>Table13[[#This Row],[Ship Date]]-Table13[[#This Row],[Order Date]]</f>
        <v>1</v>
      </c>
      <c r="V1594" s="1" t="str">
        <f>IF(Table13[[#This Row],[Days to Ship]]&lt;=1, "Fast", IF(Table13[[#This Row],[Days to Ship]]&lt;=3, "Meduim", "High"))</f>
        <v>Fast</v>
      </c>
      <c r="W1594" s="1">
        <v>55076</v>
      </c>
      <c r="X1594" s="1" t="s">
        <v>32</v>
      </c>
      <c r="Y1594" s="1" t="s">
        <v>949</v>
      </c>
      <c r="Z1594" s="1" t="s">
        <v>55</v>
      </c>
      <c r="AA1594" s="1" t="s">
        <v>2244</v>
      </c>
      <c r="AB1594" s="1" t="s">
        <v>73</v>
      </c>
      <c r="AC1594" s="1" t="s">
        <v>2234</v>
      </c>
      <c r="AD1594" s="1" t="s">
        <v>51</v>
      </c>
      <c r="AE1594" s="1" t="s">
        <v>53</v>
      </c>
      <c r="AF1594" s="1"/>
      <c r="AK1594" s="1"/>
    </row>
    <row r="1595" spans="1:37" x14ac:dyDescent="0.35">
      <c r="A1595" s="1">
        <v>2837</v>
      </c>
      <c r="B1595" s="1" t="str">
        <f>VLOOKUP(Table13[[#This Row],[Customer ID]],'Customer Lookup'!A:B,2,)</f>
        <v>Leslie Hawley</v>
      </c>
      <c r="C1595" s="1">
        <v>89801</v>
      </c>
      <c r="D1595" s="1" t="str">
        <f>_xlfn.XLOOKUP(Table13[[#This Row],[Product Sub-Category]],'Product Lookup'!A:A,'Product Lookup'!B:B)</f>
        <v>Office Machines</v>
      </c>
      <c r="E1595" s="1">
        <v>13</v>
      </c>
      <c r="F1595" s="4">
        <v>51.98</v>
      </c>
      <c r="G1595" s="4">
        <f>Table13[[#This Row],[Unit Price]]*Table13[[#This Row],[Quantity ordered]]</f>
        <v>675.74</v>
      </c>
      <c r="H1595" s="1">
        <v>0.05</v>
      </c>
      <c r="I1595" s="5">
        <v>0.05</v>
      </c>
      <c r="J15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5" s="6">
        <f>Table13[[#This Row],[Total Price(Before Discount)]]*Table13[[#This Row],[Discount]]</f>
        <v>33.786999999999999</v>
      </c>
      <c r="L1595" s="6">
        <f>Table13[[#This Row],[Total Price(Before Discount)]]-Table13[[#This Row],[Discount Amount]]</f>
        <v>641.95299999999997</v>
      </c>
      <c r="M1595" s="6" t="str">
        <f>IF(Table13[[#This Row],[Total Price(After Discount)]]&gt;=5000, "High Order", "Low order")</f>
        <v>Low order</v>
      </c>
      <c r="N1595" s="2">
        <v>42071</v>
      </c>
      <c r="O1595" s="2" t="str">
        <f>TEXT(Table13[[#This Row],[Order Date]],"dddd")</f>
        <v>Sunday</v>
      </c>
      <c r="P1595" s="2" t="str">
        <f>TEXT(Table13[[#This Row],[Order Date]],"mmmm")</f>
        <v>March</v>
      </c>
      <c r="Q1595" s="2" t="str">
        <f>TEXT(Table13[[#This Row],[Order Date]],"yyyy")</f>
        <v>2015</v>
      </c>
      <c r="R1595" s="2" t="str">
        <f>TEXT(Table13[[#This Row],[Order Date]], "mmmm yyyy")</f>
        <v>March 2015</v>
      </c>
      <c r="S1595" s="2">
        <v>42073</v>
      </c>
      <c r="T1595" s="1" t="s">
        <v>21</v>
      </c>
      <c r="U1595" s="1">
        <f>Table13[[#This Row],[Ship Date]]-Table13[[#This Row],[Order Date]]</f>
        <v>2</v>
      </c>
      <c r="V1595" s="1" t="str">
        <f>IF(Table13[[#This Row],[Days to Ship]]&lt;=1, "Fast", IF(Table13[[#This Row],[Days to Ship]]&lt;=3, "Meduim", "High"))</f>
        <v>Meduim</v>
      </c>
      <c r="W1595" s="1">
        <v>74133</v>
      </c>
      <c r="X1595" s="1" t="s">
        <v>32</v>
      </c>
      <c r="Y1595" s="1" t="s">
        <v>950</v>
      </c>
      <c r="Z1595" s="1" t="s">
        <v>217</v>
      </c>
      <c r="AA1595" s="1" t="s">
        <v>2244</v>
      </c>
      <c r="AB1595" s="1" t="s">
        <v>73</v>
      </c>
      <c r="AC1595" s="1" t="s">
        <v>74</v>
      </c>
      <c r="AD1595" s="1" t="s">
        <v>42</v>
      </c>
      <c r="AE1595" s="1" t="s">
        <v>75</v>
      </c>
      <c r="AF1595" s="1"/>
      <c r="AK1595" s="1"/>
    </row>
    <row r="1596" spans="1:37" x14ac:dyDescent="0.35">
      <c r="A1596" s="1">
        <v>2837</v>
      </c>
      <c r="B1596" s="1" t="str">
        <f>VLOOKUP(Table13[[#This Row],[Customer ID]],'Customer Lookup'!A:B,2,)</f>
        <v>Leslie Hawley</v>
      </c>
      <c r="C1596" s="1">
        <v>89801</v>
      </c>
      <c r="D1596" s="1" t="str">
        <f>_xlfn.XLOOKUP(Table13[[#This Row],[Product Sub-Category]],'Product Lookup'!A:A,'Product Lookup'!B:B)</f>
        <v>Office Machines</v>
      </c>
      <c r="E1596" s="1">
        <v>3</v>
      </c>
      <c r="F1596" s="4">
        <v>80.97</v>
      </c>
      <c r="G1596" s="4">
        <f>Table13[[#This Row],[Unit Price]]*Table13[[#This Row],[Quantity ordered]]</f>
        <v>242.91</v>
      </c>
      <c r="H1596" s="1">
        <v>0.05</v>
      </c>
      <c r="I1596" s="5">
        <v>0.05</v>
      </c>
      <c r="J15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6" s="6">
        <f>Table13[[#This Row],[Total Price(Before Discount)]]*Table13[[#This Row],[Discount]]</f>
        <v>12.1455</v>
      </c>
      <c r="L1596" s="6">
        <f>Table13[[#This Row],[Total Price(Before Discount)]]-Table13[[#This Row],[Discount Amount]]</f>
        <v>230.7645</v>
      </c>
      <c r="M1596" s="6" t="str">
        <f>IF(Table13[[#This Row],[Total Price(After Discount)]]&gt;=5000, "High Order", "Low order")</f>
        <v>Low order</v>
      </c>
      <c r="N1596" s="2">
        <v>42071</v>
      </c>
      <c r="O1596" s="2" t="str">
        <f>TEXT(Table13[[#This Row],[Order Date]],"dddd")</f>
        <v>Sunday</v>
      </c>
      <c r="P1596" s="2" t="str">
        <f>TEXT(Table13[[#This Row],[Order Date]],"mmmm")</f>
        <v>March</v>
      </c>
      <c r="Q1596" s="2" t="str">
        <f>TEXT(Table13[[#This Row],[Order Date]],"yyyy")</f>
        <v>2015</v>
      </c>
      <c r="R1596" s="2" t="str">
        <f>TEXT(Table13[[#This Row],[Order Date]], "mmmm yyyy")</f>
        <v>March 2015</v>
      </c>
      <c r="S1596" s="2">
        <v>42074</v>
      </c>
      <c r="T1596" s="1" t="s">
        <v>21</v>
      </c>
      <c r="U1596" s="1">
        <f>Table13[[#This Row],[Ship Date]]-Table13[[#This Row],[Order Date]]</f>
        <v>3</v>
      </c>
      <c r="V1596" s="1" t="str">
        <f>IF(Table13[[#This Row],[Days to Ship]]&lt;=1, "Fast", IF(Table13[[#This Row],[Days to Ship]]&lt;=3, "Meduim", "High"))</f>
        <v>Meduim</v>
      </c>
      <c r="W1596" s="1">
        <v>74133</v>
      </c>
      <c r="X1596" s="1" t="s">
        <v>22</v>
      </c>
      <c r="Y1596" s="1" t="s">
        <v>950</v>
      </c>
      <c r="Z1596" s="1" t="s">
        <v>217</v>
      </c>
      <c r="AA1596" s="1" t="s">
        <v>2245</v>
      </c>
      <c r="AB1596" s="1" t="s">
        <v>73</v>
      </c>
      <c r="AC1596" s="1" t="s">
        <v>74</v>
      </c>
      <c r="AD1596" s="1" t="s">
        <v>42</v>
      </c>
      <c r="AE1596" s="1" t="s">
        <v>36</v>
      </c>
      <c r="AF1596" s="1"/>
      <c r="AK1596" s="1"/>
    </row>
    <row r="1597" spans="1:37" x14ac:dyDescent="0.35">
      <c r="A1597" s="1">
        <v>2840</v>
      </c>
      <c r="B1597" s="1" t="str">
        <f>VLOOKUP(Table13[[#This Row],[Customer ID]],'Customer Lookup'!A:B,2,)</f>
        <v>Bob Berg</v>
      </c>
      <c r="C1597" s="1">
        <v>87884</v>
      </c>
      <c r="D1597" s="1" t="str">
        <f>_xlfn.XLOOKUP(Table13[[#This Row],[Product Sub-Category]],'Product Lookup'!A:A,'Product Lookup'!B:B)</f>
        <v>Pens</v>
      </c>
      <c r="E1597" s="1">
        <v>16</v>
      </c>
      <c r="F1597" s="4">
        <v>21.98</v>
      </c>
      <c r="G1597" s="4">
        <f>Table13[[#This Row],[Unit Price]]*Table13[[#This Row],[Quantity ordered]]</f>
        <v>351.68</v>
      </c>
      <c r="H1597" s="1">
        <v>0.05</v>
      </c>
      <c r="I1597" s="5">
        <v>0.05</v>
      </c>
      <c r="J15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7" s="6">
        <f>Table13[[#This Row],[Total Price(Before Discount)]]*Table13[[#This Row],[Discount]]</f>
        <v>17.584</v>
      </c>
      <c r="L1597" s="6">
        <f>Table13[[#This Row],[Total Price(Before Discount)]]-Table13[[#This Row],[Discount Amount]]</f>
        <v>334.096</v>
      </c>
      <c r="M1597" s="6" t="str">
        <f>IF(Table13[[#This Row],[Total Price(After Discount)]]&gt;=5000, "High Order", "Low order")</f>
        <v>Low order</v>
      </c>
      <c r="N1597" s="2">
        <v>42082</v>
      </c>
      <c r="O1597" s="2" t="str">
        <f>TEXT(Table13[[#This Row],[Order Date]],"dddd")</f>
        <v>Thursday</v>
      </c>
      <c r="P1597" s="2" t="str">
        <f>TEXT(Table13[[#This Row],[Order Date]],"mmmm")</f>
        <v>March</v>
      </c>
      <c r="Q1597" s="2" t="str">
        <f>TEXT(Table13[[#This Row],[Order Date]],"yyyy")</f>
        <v>2015</v>
      </c>
      <c r="R1597" s="2" t="str">
        <f>TEXT(Table13[[#This Row],[Order Date]], "mmmm yyyy")</f>
        <v>March 2015</v>
      </c>
      <c r="S1597" s="2">
        <v>42083</v>
      </c>
      <c r="T1597" s="1" t="s">
        <v>21</v>
      </c>
      <c r="U1597" s="1">
        <f>Table13[[#This Row],[Ship Date]]-Table13[[#This Row],[Order Date]]</f>
        <v>1</v>
      </c>
      <c r="V1597" s="1" t="str">
        <f>IF(Table13[[#This Row],[Days to Ship]]&lt;=1, "Fast", IF(Table13[[#This Row],[Days to Ship]]&lt;=3, "Meduim", "High"))</f>
        <v>Fast</v>
      </c>
      <c r="W1597" s="1">
        <v>33161</v>
      </c>
      <c r="X1597" s="1" t="s">
        <v>32</v>
      </c>
      <c r="Y1597" s="1" t="s">
        <v>951</v>
      </c>
      <c r="Z1597" s="1" t="s">
        <v>242</v>
      </c>
      <c r="AA1597" s="1" t="s">
        <v>2245</v>
      </c>
      <c r="AB1597" s="1" t="s">
        <v>58</v>
      </c>
      <c r="AC1597" s="1" t="s">
        <v>25</v>
      </c>
      <c r="AD1597" s="1" t="s">
        <v>81</v>
      </c>
      <c r="AE1597" s="1" t="s">
        <v>44</v>
      </c>
      <c r="AF1597" s="1"/>
      <c r="AK1597" s="1"/>
    </row>
    <row r="1598" spans="1:37" x14ac:dyDescent="0.35">
      <c r="A1598" s="1">
        <v>2840</v>
      </c>
      <c r="B1598" s="1" t="str">
        <f>VLOOKUP(Table13[[#This Row],[Customer ID]],'Customer Lookup'!A:B,2,)</f>
        <v>Bob Berg</v>
      </c>
      <c r="C1598" s="1">
        <v>87885</v>
      </c>
      <c r="D1598" s="1" t="str">
        <f>_xlfn.XLOOKUP(Table13[[#This Row],[Product Sub-Category]],'Product Lookup'!A:A,'Product Lookup'!B:B)</f>
        <v>Furnishings</v>
      </c>
      <c r="E1598" s="1">
        <v>17</v>
      </c>
      <c r="F1598" s="4">
        <v>15.68</v>
      </c>
      <c r="G1598" s="4">
        <f>Table13[[#This Row],[Unit Price]]*Table13[[#This Row],[Quantity ordered]]</f>
        <v>266.56</v>
      </c>
      <c r="H1598" s="1">
        <v>0.05</v>
      </c>
      <c r="I1598" s="5">
        <v>0.05</v>
      </c>
      <c r="J15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8" s="6">
        <f>Table13[[#This Row],[Total Price(Before Discount)]]*Table13[[#This Row],[Discount]]</f>
        <v>13.328000000000001</v>
      </c>
      <c r="L1598" s="6">
        <f>Table13[[#This Row],[Total Price(Before Discount)]]-Table13[[#This Row],[Discount Amount]]</f>
        <v>253.232</v>
      </c>
      <c r="M1598" s="6" t="str">
        <f>IF(Table13[[#This Row],[Total Price(After Discount)]]&gt;=5000, "High Order", "Low order")</f>
        <v>Low order</v>
      </c>
      <c r="N1598" s="2">
        <v>42166</v>
      </c>
      <c r="O1598" s="2" t="str">
        <f>TEXT(Table13[[#This Row],[Order Date]],"dddd")</f>
        <v>Thursday</v>
      </c>
      <c r="P1598" s="2" t="str">
        <f>TEXT(Table13[[#This Row],[Order Date]],"mmmm")</f>
        <v>June</v>
      </c>
      <c r="Q1598" s="2" t="str">
        <f>TEXT(Table13[[#This Row],[Order Date]],"yyyy")</f>
        <v>2015</v>
      </c>
      <c r="R1598" s="2" t="str">
        <f>TEXT(Table13[[#This Row],[Order Date]], "mmmm yyyy")</f>
        <v>June 2015</v>
      </c>
      <c r="S1598" s="2">
        <v>42168</v>
      </c>
      <c r="T1598" s="1" t="s">
        <v>50</v>
      </c>
      <c r="U1598" s="1">
        <f>Table13[[#This Row],[Ship Date]]-Table13[[#This Row],[Order Date]]</f>
        <v>2</v>
      </c>
      <c r="V1598" s="1" t="str">
        <f>IF(Table13[[#This Row],[Days to Ship]]&lt;=1, "Fast", IF(Table13[[#This Row],[Days to Ship]]&lt;=3, "Meduim", "High"))</f>
        <v>Meduim</v>
      </c>
      <c r="W1598" s="1">
        <v>33161</v>
      </c>
      <c r="X1598" s="1" t="s">
        <v>32</v>
      </c>
      <c r="Y1598" s="1" t="s">
        <v>951</v>
      </c>
      <c r="Z1598" s="1" t="s">
        <v>242</v>
      </c>
      <c r="AA1598" s="1" t="s">
        <v>2245</v>
      </c>
      <c r="AB1598" s="1" t="s">
        <v>34</v>
      </c>
      <c r="AC1598" s="1" t="s">
        <v>52</v>
      </c>
      <c r="AD1598" s="1" t="s">
        <v>81</v>
      </c>
      <c r="AE1598" s="1" t="s">
        <v>44</v>
      </c>
      <c r="AF1598" s="1"/>
      <c r="AK1598" s="1"/>
    </row>
    <row r="1599" spans="1:37" x14ac:dyDescent="0.35">
      <c r="A1599" s="1">
        <v>2840</v>
      </c>
      <c r="B1599" s="1" t="str">
        <f>VLOOKUP(Table13[[#This Row],[Customer ID]],'Customer Lookup'!A:B,2,)</f>
        <v>Bob Berg</v>
      </c>
      <c r="C1599" s="1">
        <v>87885</v>
      </c>
      <c r="D1599" s="1" t="str">
        <f>_xlfn.XLOOKUP(Table13[[#This Row],[Product Sub-Category]],'Product Lookup'!A:A,'Product Lookup'!B:B)</f>
        <v>Furnishings</v>
      </c>
      <c r="E1599" s="1">
        <v>18</v>
      </c>
      <c r="F1599" s="4">
        <v>14.98</v>
      </c>
      <c r="G1599" s="4">
        <f>Table13[[#This Row],[Unit Price]]*Table13[[#This Row],[Quantity ordered]]</f>
        <v>269.64</v>
      </c>
      <c r="H1599" s="1">
        <v>0.05</v>
      </c>
      <c r="I1599" s="5">
        <v>0.05</v>
      </c>
      <c r="J15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9" s="6">
        <f>Table13[[#This Row],[Total Price(Before Discount)]]*Table13[[#This Row],[Discount]]</f>
        <v>13.481999999999999</v>
      </c>
      <c r="L1599" s="6">
        <f>Table13[[#This Row],[Total Price(Before Discount)]]-Table13[[#This Row],[Discount Amount]]</f>
        <v>256.15800000000002</v>
      </c>
      <c r="M1599" s="6" t="str">
        <f>IF(Table13[[#This Row],[Total Price(After Discount)]]&gt;=5000, "High Order", "Low order")</f>
        <v>Low order</v>
      </c>
      <c r="N1599" s="2">
        <v>42166</v>
      </c>
      <c r="O1599" s="2" t="str">
        <f>TEXT(Table13[[#This Row],[Order Date]],"dddd")</f>
        <v>Thursday</v>
      </c>
      <c r="P1599" s="2" t="str">
        <f>TEXT(Table13[[#This Row],[Order Date]],"mmmm")</f>
        <v>June</v>
      </c>
      <c r="Q1599" s="2" t="str">
        <f>TEXT(Table13[[#This Row],[Order Date]],"yyyy")</f>
        <v>2015</v>
      </c>
      <c r="R1599" s="2" t="str">
        <f>TEXT(Table13[[#This Row],[Order Date]], "mmmm yyyy")</f>
        <v>June 2015</v>
      </c>
      <c r="S1599" s="2">
        <v>42167</v>
      </c>
      <c r="T1599" s="1" t="s">
        <v>50</v>
      </c>
      <c r="U1599" s="1">
        <f>Table13[[#This Row],[Ship Date]]-Table13[[#This Row],[Order Date]]</f>
        <v>1</v>
      </c>
      <c r="V1599" s="1" t="str">
        <f>IF(Table13[[#This Row],[Days to Ship]]&lt;=1, "Fast", IF(Table13[[#This Row],[Days to Ship]]&lt;=3, "Meduim", "High"))</f>
        <v>Fast</v>
      </c>
      <c r="W1599" s="1">
        <v>33161</v>
      </c>
      <c r="X1599" s="1" t="s">
        <v>32</v>
      </c>
      <c r="Y1599" s="1" t="s">
        <v>951</v>
      </c>
      <c r="Z1599" s="1" t="s">
        <v>242</v>
      </c>
      <c r="AA1599" s="1" t="s">
        <v>2245</v>
      </c>
      <c r="AB1599" s="1" t="s">
        <v>34</v>
      </c>
      <c r="AC1599" s="1" t="s">
        <v>52</v>
      </c>
      <c r="AD1599" s="1" t="s">
        <v>81</v>
      </c>
      <c r="AE1599" s="1" t="s">
        <v>44</v>
      </c>
      <c r="AF1599" s="1"/>
      <c r="AK1599" s="1"/>
    </row>
    <row r="1600" spans="1:37" x14ac:dyDescent="0.35">
      <c r="A1600" s="1">
        <v>2840</v>
      </c>
      <c r="B1600" s="1" t="str">
        <f>VLOOKUP(Table13[[#This Row],[Customer ID]],'Customer Lookup'!A:B,2,)</f>
        <v>Bob Berg</v>
      </c>
      <c r="C1600" s="1">
        <v>87885</v>
      </c>
      <c r="D1600" s="1" t="str">
        <f>_xlfn.XLOOKUP(Table13[[#This Row],[Product Sub-Category]],'Product Lookup'!A:A,'Product Lookup'!B:B)</f>
        <v>Paper</v>
      </c>
      <c r="E1600" s="1">
        <v>1</v>
      </c>
      <c r="F1600" s="4">
        <v>38.76</v>
      </c>
      <c r="G1600" s="4">
        <f>Table13[[#This Row],[Unit Price]]*Table13[[#This Row],[Quantity ordered]]</f>
        <v>38.76</v>
      </c>
      <c r="H1600" s="1">
        <v>0.05</v>
      </c>
      <c r="I1600" s="5">
        <v>0.05</v>
      </c>
      <c r="J16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0" s="6">
        <f>Table13[[#This Row],[Total Price(Before Discount)]]*Table13[[#This Row],[Discount]]</f>
        <v>1.9379999999999999</v>
      </c>
      <c r="L1600" s="6">
        <f>Table13[[#This Row],[Total Price(Before Discount)]]-Table13[[#This Row],[Discount Amount]]</f>
        <v>36.821999999999996</v>
      </c>
      <c r="M1600" s="6" t="str">
        <f>IF(Table13[[#This Row],[Total Price(After Discount)]]&gt;=5000, "High Order", "Low order")</f>
        <v>Low order</v>
      </c>
      <c r="N1600" s="2">
        <v>42166</v>
      </c>
      <c r="O1600" s="2" t="str">
        <f>TEXT(Table13[[#This Row],[Order Date]],"dddd")</f>
        <v>Thursday</v>
      </c>
      <c r="P1600" s="2" t="str">
        <f>TEXT(Table13[[#This Row],[Order Date]],"mmmm")</f>
        <v>June</v>
      </c>
      <c r="Q1600" s="2" t="str">
        <f>TEXT(Table13[[#This Row],[Order Date]],"yyyy")</f>
        <v>2015</v>
      </c>
      <c r="R1600" s="2" t="str">
        <f>TEXT(Table13[[#This Row],[Order Date]], "mmmm yyyy")</f>
        <v>June 2015</v>
      </c>
      <c r="S1600" s="2">
        <v>42167</v>
      </c>
      <c r="T1600" s="1" t="s">
        <v>50</v>
      </c>
      <c r="U1600" s="1">
        <f>Table13[[#This Row],[Ship Date]]-Table13[[#This Row],[Order Date]]</f>
        <v>1</v>
      </c>
      <c r="V1600" s="1" t="str">
        <f>IF(Table13[[#This Row],[Days to Ship]]&lt;=1, "Fast", IF(Table13[[#This Row],[Days to Ship]]&lt;=3, "Meduim", "High"))</f>
        <v>Fast</v>
      </c>
      <c r="W1600" s="1">
        <v>33161</v>
      </c>
      <c r="X1600" s="1" t="s">
        <v>32</v>
      </c>
      <c r="Y1600" s="1" t="s">
        <v>951</v>
      </c>
      <c r="Z1600" s="1" t="s">
        <v>242</v>
      </c>
      <c r="AA1600" s="1" t="s">
        <v>2245</v>
      </c>
      <c r="AB1600" s="1" t="s">
        <v>58</v>
      </c>
      <c r="AC1600" s="1" t="s">
        <v>83</v>
      </c>
      <c r="AD1600" s="1" t="s">
        <v>81</v>
      </c>
      <c r="AE1600" s="1" t="s">
        <v>53</v>
      </c>
      <c r="AF1600" s="1"/>
      <c r="AK1600" s="1"/>
    </row>
    <row r="1601" spans="1:37" x14ac:dyDescent="0.35">
      <c r="A1601" s="1">
        <v>2847</v>
      </c>
      <c r="B1601" s="1" t="str">
        <f>VLOOKUP(Table13[[#This Row],[Customer ID]],'Customer Lookup'!A:B,2,)</f>
        <v>Vanessa Day</v>
      </c>
      <c r="C1601" s="1">
        <v>85928</v>
      </c>
      <c r="D1601" s="1" t="str">
        <f>_xlfn.XLOOKUP(Table13[[#This Row],[Product Sub-Category]],'Product Lookup'!A:A,'Product Lookup'!B:B)</f>
        <v>Envelopes</v>
      </c>
      <c r="E1601" s="1">
        <v>3</v>
      </c>
      <c r="F1601" s="4">
        <v>90.48</v>
      </c>
      <c r="G1601" s="4">
        <f>Table13[[#This Row],[Unit Price]]*Table13[[#This Row],[Quantity ordered]]</f>
        <v>271.44</v>
      </c>
      <c r="H1601" s="1">
        <v>0.05</v>
      </c>
      <c r="I1601" s="5">
        <v>0.05</v>
      </c>
      <c r="J16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1" s="6">
        <f>Table13[[#This Row],[Total Price(Before Discount)]]*Table13[[#This Row],[Discount]]</f>
        <v>13.572000000000001</v>
      </c>
      <c r="L1601" s="6">
        <f>Table13[[#This Row],[Total Price(Before Discount)]]-Table13[[#This Row],[Discount Amount]]</f>
        <v>257.86799999999999</v>
      </c>
      <c r="M1601" s="6" t="str">
        <f>IF(Table13[[#This Row],[Total Price(After Discount)]]&gt;=5000, "High Order", "Low order")</f>
        <v>Low order</v>
      </c>
      <c r="N1601" s="2">
        <v>42103</v>
      </c>
      <c r="O1601" s="2" t="str">
        <f>TEXT(Table13[[#This Row],[Order Date]],"dddd")</f>
        <v>Thursday</v>
      </c>
      <c r="P1601" s="2" t="str">
        <f>TEXT(Table13[[#This Row],[Order Date]],"mmmm")</f>
        <v>April</v>
      </c>
      <c r="Q1601" s="2" t="str">
        <f>TEXT(Table13[[#This Row],[Order Date]],"yyyy")</f>
        <v>2015</v>
      </c>
      <c r="R1601" s="2" t="str">
        <f>TEXT(Table13[[#This Row],[Order Date]], "mmmm yyyy")</f>
        <v>April 2015</v>
      </c>
      <c r="S1601" s="2">
        <v>42105</v>
      </c>
      <c r="T1601" s="1" t="s">
        <v>31</v>
      </c>
      <c r="U1601" s="1">
        <f>Table13[[#This Row],[Ship Date]]-Table13[[#This Row],[Order Date]]</f>
        <v>2</v>
      </c>
      <c r="V1601" s="1" t="str">
        <f>IF(Table13[[#This Row],[Days to Ship]]&lt;=1, "Fast", IF(Table13[[#This Row],[Days to Ship]]&lt;=3, "Meduim", "High"))</f>
        <v>Meduim</v>
      </c>
      <c r="W1601" s="1">
        <v>38017</v>
      </c>
      <c r="X1601" s="1" t="s">
        <v>32</v>
      </c>
      <c r="Y1601" s="1" t="s">
        <v>952</v>
      </c>
      <c r="Z1601" s="1" t="s">
        <v>184</v>
      </c>
      <c r="AA1601" s="1" t="s">
        <v>2245</v>
      </c>
      <c r="AB1601" s="1" t="s">
        <v>58</v>
      </c>
      <c r="AC1601" s="1" t="s">
        <v>61</v>
      </c>
      <c r="AD1601" s="1" t="s">
        <v>81</v>
      </c>
      <c r="AE1601" s="1" t="s">
        <v>53</v>
      </c>
      <c r="AF1601" s="1"/>
      <c r="AK1601" s="1"/>
    </row>
    <row r="1602" spans="1:37" x14ac:dyDescent="0.35">
      <c r="A1602" s="1">
        <v>2847</v>
      </c>
      <c r="B1602" s="1" t="str">
        <f>VLOOKUP(Table13[[#This Row],[Customer ID]],'Customer Lookup'!A:B,2,)</f>
        <v>Vanessa Day</v>
      </c>
      <c r="C1602" s="1">
        <v>85928</v>
      </c>
      <c r="D1602" s="1" t="str">
        <f>_xlfn.XLOOKUP(Table13[[#This Row],[Product Sub-Category]],'Product Lookup'!A:A,'Product Lookup'!B:B)</f>
        <v>Furnishings</v>
      </c>
      <c r="E1602" s="1">
        <v>9</v>
      </c>
      <c r="F1602" s="4">
        <v>9.77</v>
      </c>
      <c r="G1602" s="4">
        <f>Table13[[#This Row],[Unit Price]]*Table13[[#This Row],[Quantity ordered]]</f>
        <v>87.929999999999993</v>
      </c>
      <c r="H1602" s="1">
        <v>0.05</v>
      </c>
      <c r="I1602" s="5">
        <v>0.05</v>
      </c>
      <c r="J16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2" s="6">
        <f>Table13[[#This Row],[Total Price(Before Discount)]]*Table13[[#This Row],[Discount]]</f>
        <v>4.3964999999999996</v>
      </c>
      <c r="L1602" s="6">
        <f>Table13[[#This Row],[Total Price(Before Discount)]]-Table13[[#This Row],[Discount Amount]]</f>
        <v>83.533499999999989</v>
      </c>
      <c r="M1602" s="6" t="str">
        <f>IF(Table13[[#This Row],[Total Price(After Discount)]]&gt;=5000, "High Order", "Low order")</f>
        <v>Low order</v>
      </c>
      <c r="N1602" s="2">
        <v>42103</v>
      </c>
      <c r="O1602" s="2" t="str">
        <f>TEXT(Table13[[#This Row],[Order Date]],"dddd")</f>
        <v>Thursday</v>
      </c>
      <c r="P1602" s="2" t="str">
        <f>TEXT(Table13[[#This Row],[Order Date]],"mmmm")</f>
        <v>April</v>
      </c>
      <c r="Q1602" s="2" t="str">
        <f>TEXT(Table13[[#This Row],[Order Date]],"yyyy")</f>
        <v>2015</v>
      </c>
      <c r="R1602" s="2" t="str">
        <f>TEXT(Table13[[#This Row],[Order Date]], "mmmm yyyy")</f>
        <v>April 2015</v>
      </c>
      <c r="S1602" s="2">
        <v>42104</v>
      </c>
      <c r="T1602" s="1" t="s">
        <v>31</v>
      </c>
      <c r="U1602" s="1">
        <f>Table13[[#This Row],[Ship Date]]-Table13[[#This Row],[Order Date]]</f>
        <v>1</v>
      </c>
      <c r="V1602" s="1" t="str">
        <f>IF(Table13[[#This Row],[Days to Ship]]&lt;=1, "Fast", IF(Table13[[#This Row],[Days to Ship]]&lt;=3, "Meduim", "High"))</f>
        <v>Fast</v>
      </c>
      <c r="W1602" s="1">
        <v>38017</v>
      </c>
      <c r="X1602" s="1" t="s">
        <v>32</v>
      </c>
      <c r="Y1602" s="1" t="s">
        <v>952</v>
      </c>
      <c r="Z1602" s="1" t="s">
        <v>184</v>
      </c>
      <c r="AA1602" s="1" t="s">
        <v>2245</v>
      </c>
      <c r="AB1602" s="1" t="s">
        <v>34</v>
      </c>
      <c r="AC1602" s="1" t="s">
        <v>52</v>
      </c>
      <c r="AD1602" s="1" t="s">
        <v>81</v>
      </c>
      <c r="AE1602" s="1" t="s">
        <v>75</v>
      </c>
      <c r="AF1602" s="1"/>
      <c r="AK1602" s="1"/>
    </row>
    <row r="1603" spans="1:37" x14ac:dyDescent="0.35">
      <c r="A1603" s="1">
        <v>2847</v>
      </c>
      <c r="B1603" s="1" t="str">
        <f>VLOOKUP(Table13[[#This Row],[Customer ID]],'Customer Lookup'!A:B,2,)</f>
        <v>Vanessa Day</v>
      </c>
      <c r="C1603" s="1">
        <v>85928</v>
      </c>
      <c r="D1603" s="1" t="str">
        <f>_xlfn.XLOOKUP(Table13[[#This Row],[Product Sub-Category]],'Product Lookup'!A:A,'Product Lookup'!B:B)</f>
        <v>Pens</v>
      </c>
      <c r="E1603" s="1">
        <v>1</v>
      </c>
      <c r="F1603" s="4">
        <v>34.99</v>
      </c>
      <c r="G1603" s="4">
        <f>Table13[[#This Row],[Unit Price]]*Table13[[#This Row],[Quantity ordered]]</f>
        <v>34.99</v>
      </c>
      <c r="H1603" s="1">
        <v>0.05</v>
      </c>
      <c r="I1603" s="5">
        <v>0.05</v>
      </c>
      <c r="J16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3" s="6">
        <f>Table13[[#This Row],[Total Price(Before Discount)]]*Table13[[#This Row],[Discount]]</f>
        <v>1.7495000000000003</v>
      </c>
      <c r="L1603" s="6">
        <f>Table13[[#This Row],[Total Price(Before Discount)]]-Table13[[#This Row],[Discount Amount]]</f>
        <v>33.240500000000004</v>
      </c>
      <c r="M1603" s="6" t="str">
        <f>IF(Table13[[#This Row],[Total Price(After Discount)]]&gt;=5000, "High Order", "Low order")</f>
        <v>Low order</v>
      </c>
      <c r="N1603" s="2">
        <v>42103</v>
      </c>
      <c r="O1603" s="2" t="str">
        <f>TEXT(Table13[[#This Row],[Order Date]],"dddd")</f>
        <v>Thursday</v>
      </c>
      <c r="P1603" s="2" t="str">
        <f>TEXT(Table13[[#This Row],[Order Date]],"mmmm")</f>
        <v>April</v>
      </c>
      <c r="Q1603" s="2" t="str">
        <f>TEXT(Table13[[#This Row],[Order Date]],"yyyy")</f>
        <v>2015</v>
      </c>
      <c r="R1603" s="2" t="str">
        <f>TEXT(Table13[[#This Row],[Order Date]], "mmmm yyyy")</f>
        <v>April 2015</v>
      </c>
      <c r="S1603" s="2">
        <v>42105</v>
      </c>
      <c r="T1603" s="1" t="s">
        <v>31</v>
      </c>
      <c r="U1603" s="1">
        <f>Table13[[#This Row],[Ship Date]]-Table13[[#This Row],[Order Date]]</f>
        <v>2</v>
      </c>
      <c r="V1603" s="1" t="str">
        <f>IF(Table13[[#This Row],[Days to Ship]]&lt;=1, "Fast", IF(Table13[[#This Row],[Days to Ship]]&lt;=3, "Meduim", "High"))</f>
        <v>Meduim</v>
      </c>
      <c r="W1603" s="1">
        <v>38017</v>
      </c>
      <c r="X1603" s="1" t="s">
        <v>32</v>
      </c>
      <c r="Y1603" s="1" t="s">
        <v>952</v>
      </c>
      <c r="Z1603" s="1" t="s">
        <v>184</v>
      </c>
      <c r="AA1603" s="1" t="s">
        <v>2245</v>
      </c>
      <c r="AB1603" s="1" t="s">
        <v>58</v>
      </c>
      <c r="AC1603" s="1" t="s">
        <v>25</v>
      </c>
      <c r="AD1603" s="1" t="s">
        <v>81</v>
      </c>
      <c r="AE1603" s="1" t="s">
        <v>53</v>
      </c>
      <c r="AF1603" s="1"/>
      <c r="AK1603" s="1"/>
    </row>
    <row r="1604" spans="1:37" x14ac:dyDescent="0.35">
      <c r="A1604" s="1">
        <v>2848</v>
      </c>
      <c r="B1604" s="1" t="str">
        <f>VLOOKUP(Table13[[#This Row],[Customer ID]],'Customer Lookup'!A:B,2,)</f>
        <v>Eileen Dalton</v>
      </c>
      <c r="C1604" s="1">
        <v>85929</v>
      </c>
      <c r="D1604" s="1" t="str">
        <f>_xlfn.XLOOKUP(Table13[[#This Row],[Product Sub-Category]],'Product Lookup'!A:A,'Product Lookup'!B:B)</f>
        <v>Computer Peripherals</v>
      </c>
      <c r="E1604" s="1">
        <v>16</v>
      </c>
      <c r="F1604" s="4">
        <v>49.99</v>
      </c>
      <c r="G1604" s="4">
        <f>Table13[[#This Row],[Unit Price]]*Table13[[#This Row],[Quantity ordered]]</f>
        <v>799.84</v>
      </c>
      <c r="H1604" s="1">
        <v>0.05</v>
      </c>
      <c r="I1604" s="5">
        <v>0.05</v>
      </c>
      <c r="J16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4" s="6">
        <f>Table13[[#This Row],[Total Price(Before Discount)]]*Table13[[#This Row],[Discount]]</f>
        <v>39.992000000000004</v>
      </c>
      <c r="L1604" s="6">
        <f>Table13[[#This Row],[Total Price(Before Discount)]]-Table13[[#This Row],[Discount Amount]]</f>
        <v>759.84800000000007</v>
      </c>
      <c r="M1604" s="6" t="str">
        <f>IF(Table13[[#This Row],[Total Price(After Discount)]]&gt;=5000, "High Order", "Low order")</f>
        <v>Low order</v>
      </c>
      <c r="N1604" s="2">
        <v>42161</v>
      </c>
      <c r="O1604" s="2" t="str">
        <f>TEXT(Table13[[#This Row],[Order Date]],"dddd")</f>
        <v>Saturday</v>
      </c>
      <c r="P1604" s="2" t="str">
        <f>TEXT(Table13[[#This Row],[Order Date]],"mmmm")</f>
        <v>June</v>
      </c>
      <c r="Q1604" s="2" t="str">
        <f>TEXT(Table13[[#This Row],[Order Date]],"yyyy")</f>
        <v>2015</v>
      </c>
      <c r="R1604" s="2" t="str">
        <f>TEXT(Table13[[#This Row],[Order Date]], "mmmm yyyy")</f>
        <v>June 2015</v>
      </c>
      <c r="S1604" s="2">
        <v>42163</v>
      </c>
      <c r="T1604" s="1" t="s">
        <v>50</v>
      </c>
      <c r="U1604" s="1">
        <f>Table13[[#This Row],[Ship Date]]-Table13[[#This Row],[Order Date]]</f>
        <v>2</v>
      </c>
      <c r="V1604" s="1" t="str">
        <f>IF(Table13[[#This Row],[Days to Ship]]&lt;=1, "Fast", IF(Table13[[#This Row],[Days to Ship]]&lt;=3, "Meduim", "High"))</f>
        <v>Meduim</v>
      </c>
      <c r="W1604" s="1">
        <v>38401</v>
      </c>
      <c r="X1604" s="1" t="s">
        <v>32</v>
      </c>
      <c r="Y1604" s="1" t="s">
        <v>953</v>
      </c>
      <c r="Z1604" s="1" t="s">
        <v>184</v>
      </c>
      <c r="AA1604" s="1" t="s">
        <v>2244</v>
      </c>
      <c r="AB1604" s="1" t="s">
        <v>73</v>
      </c>
      <c r="AC1604" s="1" t="s">
        <v>144</v>
      </c>
      <c r="AD1604" s="1" t="s">
        <v>81</v>
      </c>
      <c r="AE1604" s="1" t="s">
        <v>53</v>
      </c>
      <c r="AF1604" s="1"/>
      <c r="AK1604" s="1"/>
    </row>
    <row r="1605" spans="1:37" x14ac:dyDescent="0.35">
      <c r="A1605" s="1">
        <v>2851</v>
      </c>
      <c r="B1605" s="1" t="str">
        <f>VLOOKUP(Table13[[#This Row],[Customer ID]],'Customer Lookup'!A:B,2,)</f>
        <v>Annie Sherrill</v>
      </c>
      <c r="C1605" s="1">
        <v>86454</v>
      </c>
      <c r="D1605" s="1" t="str">
        <f>_xlfn.XLOOKUP(Table13[[#This Row],[Product Sub-Category]],'Product Lookup'!A:A,'Product Lookup'!B:B)</f>
        <v>Telephones</v>
      </c>
      <c r="E1605" s="1">
        <v>11</v>
      </c>
      <c r="F1605" s="4">
        <v>115.99</v>
      </c>
      <c r="G1605" s="4">
        <f>Table13[[#This Row],[Unit Price]]*Table13[[#This Row],[Quantity ordered]]</f>
        <v>1275.8899999999999</v>
      </c>
      <c r="H1605" s="1">
        <v>0.1</v>
      </c>
      <c r="I1605" s="5">
        <v>0.1</v>
      </c>
      <c r="J16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05" s="6">
        <f>Table13[[#This Row],[Total Price(Before Discount)]]*Table13[[#This Row],[Discount]]</f>
        <v>127.589</v>
      </c>
      <c r="L1605" s="6">
        <f>Table13[[#This Row],[Total Price(Before Discount)]]-Table13[[#This Row],[Discount Amount]]</f>
        <v>1148.3009999999999</v>
      </c>
      <c r="M1605" s="6" t="str">
        <f>IF(Table13[[#This Row],[Total Price(After Discount)]]&gt;=5000, "High Order", "Low order")</f>
        <v>Low order</v>
      </c>
      <c r="N1605" s="2">
        <v>42103</v>
      </c>
      <c r="O1605" s="2" t="str">
        <f>TEXT(Table13[[#This Row],[Order Date]],"dddd")</f>
        <v>Thursday</v>
      </c>
      <c r="P1605" s="2" t="str">
        <f>TEXT(Table13[[#This Row],[Order Date]],"mmmm")</f>
        <v>April</v>
      </c>
      <c r="Q1605" s="2" t="str">
        <f>TEXT(Table13[[#This Row],[Order Date]],"yyyy")</f>
        <v>2015</v>
      </c>
      <c r="R1605" s="2" t="str">
        <f>TEXT(Table13[[#This Row],[Order Date]], "mmmm yyyy")</f>
        <v>April 2015</v>
      </c>
      <c r="S1605" s="2">
        <v>42107</v>
      </c>
      <c r="T1605" s="1" t="s">
        <v>98</v>
      </c>
      <c r="U1605" s="1">
        <f>Table13[[#This Row],[Ship Date]]-Table13[[#This Row],[Order Date]]</f>
        <v>4</v>
      </c>
      <c r="V1605" s="1" t="str">
        <f>IF(Table13[[#This Row],[Days to Ship]]&lt;=1, "Fast", IF(Table13[[#This Row],[Days to Ship]]&lt;=3, "Meduim", "High"))</f>
        <v>High</v>
      </c>
      <c r="W1605" s="1">
        <v>79762</v>
      </c>
      <c r="X1605" s="1" t="s">
        <v>32</v>
      </c>
      <c r="Y1605" s="1" t="s">
        <v>954</v>
      </c>
      <c r="Z1605" s="1" t="s">
        <v>112</v>
      </c>
      <c r="AA1605" s="1" t="s">
        <v>1097</v>
      </c>
      <c r="AB1605" s="1" t="s">
        <v>73</v>
      </c>
      <c r="AC1605" s="1" t="s">
        <v>2234</v>
      </c>
      <c r="AD1605" s="1" t="s">
        <v>104</v>
      </c>
      <c r="AE1605" s="1" t="s">
        <v>53</v>
      </c>
      <c r="AF1605" s="1"/>
      <c r="AK1605" s="1"/>
    </row>
    <row r="1606" spans="1:37" x14ac:dyDescent="0.35">
      <c r="A1606" s="1">
        <v>2855</v>
      </c>
      <c r="B1606" s="1" t="str">
        <f>VLOOKUP(Table13[[#This Row],[Customer ID]],'Customer Lookup'!A:B,2,)</f>
        <v>Vicki Womble</v>
      </c>
      <c r="C1606" s="1">
        <v>87316</v>
      </c>
      <c r="D1606" s="1" t="str">
        <f>_xlfn.XLOOKUP(Table13[[#This Row],[Product Sub-Category]],'Product Lookup'!A:A,'Product Lookup'!B:B)</f>
        <v>Binders</v>
      </c>
      <c r="E1606" s="1">
        <v>10</v>
      </c>
      <c r="F1606" s="4">
        <v>7.84</v>
      </c>
      <c r="G1606" s="4">
        <f>Table13[[#This Row],[Unit Price]]*Table13[[#This Row],[Quantity ordered]]</f>
        <v>78.400000000000006</v>
      </c>
      <c r="H1606" s="1">
        <v>0.05</v>
      </c>
      <c r="I1606" s="5">
        <v>0.05</v>
      </c>
      <c r="J16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6" s="6">
        <f>Table13[[#This Row],[Total Price(Before Discount)]]*Table13[[#This Row],[Discount]]</f>
        <v>3.9200000000000004</v>
      </c>
      <c r="L1606" s="6">
        <f>Table13[[#This Row],[Total Price(Before Discount)]]-Table13[[#This Row],[Discount Amount]]</f>
        <v>74.48</v>
      </c>
      <c r="M1606" s="6" t="str">
        <f>IF(Table13[[#This Row],[Total Price(After Discount)]]&gt;=5000, "High Order", "Low order")</f>
        <v>Low order</v>
      </c>
      <c r="N1606" s="2">
        <v>42025</v>
      </c>
      <c r="O1606" s="2" t="str">
        <f>TEXT(Table13[[#This Row],[Order Date]],"dddd")</f>
        <v>Wednesday</v>
      </c>
      <c r="P1606" s="2" t="str">
        <f>TEXT(Table13[[#This Row],[Order Date]],"mmmm")</f>
        <v>January</v>
      </c>
      <c r="Q1606" s="2" t="str">
        <f>TEXT(Table13[[#This Row],[Order Date]],"yyyy")</f>
        <v>2015</v>
      </c>
      <c r="R1606" s="2" t="str">
        <f>TEXT(Table13[[#This Row],[Order Date]], "mmmm yyyy")</f>
        <v>January 2015</v>
      </c>
      <c r="S1606" s="2">
        <v>42026</v>
      </c>
      <c r="T1606" s="1" t="s">
        <v>50</v>
      </c>
      <c r="U1606" s="1">
        <f>Table13[[#This Row],[Ship Date]]-Table13[[#This Row],[Order Date]]</f>
        <v>1</v>
      </c>
      <c r="V1606" s="1" t="str">
        <f>IF(Table13[[#This Row],[Days to Ship]]&lt;=1, "Fast", IF(Table13[[#This Row],[Days to Ship]]&lt;=3, "Meduim", "High"))</f>
        <v>Fast</v>
      </c>
      <c r="W1606" s="1">
        <v>98198</v>
      </c>
      <c r="X1606" s="1" t="s">
        <v>32</v>
      </c>
      <c r="Y1606" s="1" t="s">
        <v>955</v>
      </c>
      <c r="Z1606" s="1" t="s">
        <v>29</v>
      </c>
      <c r="AA1606" s="1" t="s">
        <v>1097</v>
      </c>
      <c r="AB1606" s="1" t="s">
        <v>58</v>
      </c>
      <c r="AC1606" s="1" t="s">
        <v>2236</v>
      </c>
      <c r="AD1606" s="1" t="s">
        <v>81</v>
      </c>
      <c r="AE1606" s="1" t="s">
        <v>53</v>
      </c>
      <c r="AF1606" s="1"/>
      <c r="AK1606" s="1"/>
    </row>
    <row r="1607" spans="1:37" x14ac:dyDescent="0.35">
      <c r="A1607" s="1">
        <v>2855</v>
      </c>
      <c r="B1607" s="1" t="str">
        <f>VLOOKUP(Table13[[#This Row],[Customer ID]],'Customer Lookup'!A:B,2,)</f>
        <v>Vicki Womble</v>
      </c>
      <c r="C1607" s="1">
        <v>87316</v>
      </c>
      <c r="D1607" s="1" t="str">
        <f>_xlfn.XLOOKUP(Table13[[#This Row],[Product Sub-Category]],'Product Lookup'!A:A,'Product Lookup'!B:B)</f>
        <v>Furnishings</v>
      </c>
      <c r="E1607" s="1">
        <v>10</v>
      </c>
      <c r="F1607" s="4">
        <v>105.34</v>
      </c>
      <c r="G1607" s="4">
        <f>Table13[[#This Row],[Unit Price]]*Table13[[#This Row],[Quantity ordered]]</f>
        <v>1053.4000000000001</v>
      </c>
      <c r="H1607" s="1">
        <v>0.1</v>
      </c>
      <c r="I1607" s="5">
        <v>0.1</v>
      </c>
      <c r="J16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07" s="6">
        <f>Table13[[#This Row],[Total Price(Before Discount)]]*Table13[[#This Row],[Discount]]</f>
        <v>105.34000000000002</v>
      </c>
      <c r="L1607" s="6">
        <f>Table13[[#This Row],[Total Price(Before Discount)]]-Table13[[#This Row],[Discount Amount]]</f>
        <v>948.06000000000006</v>
      </c>
      <c r="M1607" s="6" t="str">
        <f>IF(Table13[[#This Row],[Total Price(After Discount)]]&gt;=5000, "High Order", "Low order")</f>
        <v>Low order</v>
      </c>
      <c r="N1607" s="2">
        <v>42025</v>
      </c>
      <c r="O1607" s="2" t="str">
        <f>TEXT(Table13[[#This Row],[Order Date]],"dddd")</f>
        <v>Wednesday</v>
      </c>
      <c r="P1607" s="2" t="str">
        <f>TEXT(Table13[[#This Row],[Order Date]],"mmmm")</f>
        <v>January</v>
      </c>
      <c r="Q1607" s="2" t="str">
        <f>TEXT(Table13[[#This Row],[Order Date]],"yyyy")</f>
        <v>2015</v>
      </c>
      <c r="R1607" s="2" t="str">
        <f>TEXT(Table13[[#This Row],[Order Date]], "mmmm yyyy")</f>
        <v>January 2015</v>
      </c>
      <c r="S1607" s="2">
        <v>42026</v>
      </c>
      <c r="T1607" s="1" t="s">
        <v>50</v>
      </c>
      <c r="U1607" s="1">
        <f>Table13[[#This Row],[Ship Date]]-Table13[[#This Row],[Order Date]]</f>
        <v>1</v>
      </c>
      <c r="V1607" s="1" t="str">
        <f>IF(Table13[[#This Row],[Days to Ship]]&lt;=1, "Fast", IF(Table13[[#This Row],[Days to Ship]]&lt;=3, "Meduim", "High"))</f>
        <v>Fast</v>
      </c>
      <c r="W1607" s="1">
        <v>98198</v>
      </c>
      <c r="X1607" s="1" t="s">
        <v>32</v>
      </c>
      <c r="Y1607" s="1" t="s">
        <v>955</v>
      </c>
      <c r="Z1607" s="1" t="s">
        <v>29</v>
      </c>
      <c r="AA1607" s="1" t="s">
        <v>1097</v>
      </c>
      <c r="AB1607" s="1" t="s">
        <v>34</v>
      </c>
      <c r="AC1607" s="1" t="s">
        <v>52</v>
      </c>
      <c r="AD1607" s="1" t="s">
        <v>81</v>
      </c>
      <c r="AE1607" s="1" t="s">
        <v>178</v>
      </c>
      <c r="AF1607" s="1"/>
      <c r="AK1607" s="1"/>
    </row>
    <row r="1608" spans="1:37" x14ac:dyDescent="0.35">
      <c r="A1608" s="1">
        <v>2855</v>
      </c>
      <c r="B1608" s="1" t="str">
        <f>VLOOKUP(Table13[[#This Row],[Customer ID]],'Customer Lookup'!A:B,2,)</f>
        <v>Vicki Womble</v>
      </c>
      <c r="C1608" s="1">
        <v>87317</v>
      </c>
      <c r="D1608" s="1" t="str">
        <f>_xlfn.XLOOKUP(Table13[[#This Row],[Product Sub-Category]],'Product Lookup'!A:A,'Product Lookup'!B:B)</f>
        <v>Office Machines</v>
      </c>
      <c r="E1608" s="1">
        <v>1</v>
      </c>
      <c r="F1608" s="4">
        <v>6783.02</v>
      </c>
      <c r="G1608" s="4">
        <f>Table13[[#This Row],[Unit Price]]*Table13[[#This Row],[Quantity ordered]]</f>
        <v>6783.02</v>
      </c>
      <c r="H1608" s="1">
        <v>0.15</v>
      </c>
      <c r="I1608" s="5">
        <v>0.15</v>
      </c>
      <c r="J16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608" s="6">
        <f>Table13[[#This Row],[Total Price(Before Discount)]]*Table13[[#This Row],[Discount]]</f>
        <v>1017.453</v>
      </c>
      <c r="L1608" s="6">
        <f>Table13[[#This Row],[Total Price(Before Discount)]]-Table13[[#This Row],[Discount Amount]]</f>
        <v>5765.5670000000009</v>
      </c>
      <c r="M1608" s="6" t="str">
        <f>IF(Table13[[#This Row],[Total Price(After Discount)]]&gt;=5000, "High Order", "Low order")</f>
        <v>High Order</v>
      </c>
      <c r="N1608" s="2">
        <v>42073</v>
      </c>
      <c r="O1608" s="2" t="str">
        <f>TEXT(Table13[[#This Row],[Order Date]],"dddd")</f>
        <v>Tuesday</v>
      </c>
      <c r="P1608" s="2" t="str">
        <f>TEXT(Table13[[#This Row],[Order Date]],"mmmm")</f>
        <v>March</v>
      </c>
      <c r="Q1608" s="2" t="str">
        <f>TEXT(Table13[[#This Row],[Order Date]],"yyyy")</f>
        <v>2015</v>
      </c>
      <c r="R1608" s="2" t="str">
        <f>TEXT(Table13[[#This Row],[Order Date]], "mmmm yyyy")</f>
        <v>March 2015</v>
      </c>
      <c r="S1608" s="2">
        <v>42077</v>
      </c>
      <c r="T1608" s="1" t="s">
        <v>98</v>
      </c>
      <c r="U1608" s="1">
        <f>Table13[[#This Row],[Ship Date]]-Table13[[#This Row],[Order Date]]</f>
        <v>4</v>
      </c>
      <c r="V1608" s="1" t="str">
        <f>IF(Table13[[#This Row],[Days to Ship]]&lt;=1, "Fast", IF(Table13[[#This Row],[Days to Ship]]&lt;=3, "Meduim", "High"))</f>
        <v>High</v>
      </c>
      <c r="W1608" s="1">
        <v>98198</v>
      </c>
      <c r="X1608" s="1" t="s">
        <v>32</v>
      </c>
      <c r="Y1608" s="1" t="s">
        <v>955</v>
      </c>
      <c r="Z1608" s="1" t="s">
        <v>29</v>
      </c>
      <c r="AA1608" s="1" t="s">
        <v>2245</v>
      </c>
      <c r="AB1608" s="1" t="s">
        <v>73</v>
      </c>
      <c r="AC1608" s="1" t="s">
        <v>74</v>
      </c>
      <c r="AD1608" s="1" t="s">
        <v>104</v>
      </c>
      <c r="AE1608" s="1" t="s">
        <v>178</v>
      </c>
      <c r="AF1608" s="1"/>
      <c r="AK1608" s="1"/>
    </row>
    <row r="1609" spans="1:37" x14ac:dyDescent="0.35">
      <c r="A1609" s="1">
        <v>2858</v>
      </c>
      <c r="B1609" s="1" t="str">
        <f>VLOOKUP(Table13[[#This Row],[Customer ID]],'Customer Lookup'!A:B,2,)</f>
        <v>Jerry Webster</v>
      </c>
      <c r="C1609" s="1">
        <v>88279</v>
      </c>
      <c r="D1609" s="1" t="str">
        <f>_xlfn.XLOOKUP(Table13[[#This Row],[Product Sub-Category]],'Product Lookup'!A:A,'Product Lookup'!B:B)</f>
        <v>Pens</v>
      </c>
      <c r="E1609" s="1">
        <v>3</v>
      </c>
      <c r="F1609" s="4">
        <v>2.94</v>
      </c>
      <c r="G1609" s="4">
        <f>Table13[[#This Row],[Unit Price]]*Table13[[#This Row],[Quantity ordered]]</f>
        <v>8.82</v>
      </c>
      <c r="H1609" s="1">
        <v>0.05</v>
      </c>
      <c r="I1609" s="5">
        <v>0.05</v>
      </c>
      <c r="J16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9" s="6">
        <f>Table13[[#This Row],[Total Price(Before Discount)]]*Table13[[#This Row],[Discount]]</f>
        <v>0.44100000000000006</v>
      </c>
      <c r="L1609" s="6">
        <f>Table13[[#This Row],[Total Price(Before Discount)]]-Table13[[#This Row],[Discount Amount]]</f>
        <v>8.3789999999999996</v>
      </c>
      <c r="M1609" s="6" t="str">
        <f>IF(Table13[[#This Row],[Total Price(After Discount)]]&gt;=5000, "High Order", "Low order")</f>
        <v>Low order</v>
      </c>
      <c r="N1609" s="2">
        <v>42141</v>
      </c>
      <c r="O1609" s="2" t="str">
        <f>TEXT(Table13[[#This Row],[Order Date]],"dddd")</f>
        <v>Sunday</v>
      </c>
      <c r="P1609" s="2" t="str">
        <f>TEXT(Table13[[#This Row],[Order Date]],"mmmm")</f>
        <v>May</v>
      </c>
      <c r="Q1609" s="2" t="str">
        <f>TEXT(Table13[[#This Row],[Order Date]],"yyyy")</f>
        <v>2015</v>
      </c>
      <c r="R1609" s="2" t="str">
        <f>TEXT(Table13[[#This Row],[Order Date]], "mmmm yyyy")</f>
        <v>May 2015</v>
      </c>
      <c r="S1609" s="2">
        <v>42142</v>
      </c>
      <c r="T1609" s="1" t="s">
        <v>50</v>
      </c>
      <c r="U1609" s="1">
        <f>Table13[[#This Row],[Ship Date]]-Table13[[#This Row],[Order Date]]</f>
        <v>1</v>
      </c>
      <c r="V1609" s="1" t="str">
        <f>IF(Table13[[#This Row],[Days to Ship]]&lt;=1, "Fast", IF(Table13[[#This Row],[Days to Ship]]&lt;=3, "Meduim", "High"))</f>
        <v>Fast</v>
      </c>
      <c r="W1609" s="1">
        <v>32259</v>
      </c>
      <c r="X1609" s="1" t="s">
        <v>32</v>
      </c>
      <c r="Y1609" s="1" t="s">
        <v>839</v>
      </c>
      <c r="Z1609" s="1" t="s">
        <v>242</v>
      </c>
      <c r="AA1609" s="1" t="s">
        <v>2245</v>
      </c>
      <c r="AB1609" s="1" t="s">
        <v>58</v>
      </c>
      <c r="AC1609" s="1" t="s">
        <v>25</v>
      </c>
      <c r="AD1609" s="1" t="s">
        <v>81</v>
      </c>
      <c r="AE1609" s="1" t="s">
        <v>26</v>
      </c>
      <c r="AF1609" s="1"/>
      <c r="AK1609" s="1"/>
    </row>
    <row r="1610" spans="1:37" x14ac:dyDescent="0.35">
      <c r="A1610" s="1">
        <v>2858</v>
      </c>
      <c r="B1610" s="1" t="str">
        <f>VLOOKUP(Table13[[#This Row],[Customer ID]],'Customer Lookup'!A:B,2,)</f>
        <v>Jerry Webster</v>
      </c>
      <c r="C1610" s="1">
        <v>88282</v>
      </c>
      <c r="D1610" s="1" t="str">
        <f>_xlfn.XLOOKUP(Table13[[#This Row],[Product Sub-Category]],'Product Lookup'!A:A,'Product Lookup'!B:B)</f>
        <v>Binders</v>
      </c>
      <c r="E1610" s="1">
        <v>30</v>
      </c>
      <c r="F1610" s="4">
        <v>67.28</v>
      </c>
      <c r="G1610" s="4">
        <f>Table13[[#This Row],[Unit Price]]*Table13[[#This Row],[Quantity ordered]]</f>
        <v>2018.4</v>
      </c>
      <c r="H1610" s="1">
        <v>0.05</v>
      </c>
      <c r="I1610" s="5">
        <v>0.05</v>
      </c>
      <c r="J16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0" s="6">
        <f>Table13[[#This Row],[Total Price(Before Discount)]]*Table13[[#This Row],[Discount]]</f>
        <v>100.92000000000002</v>
      </c>
      <c r="L1610" s="6">
        <f>Table13[[#This Row],[Total Price(Before Discount)]]-Table13[[#This Row],[Discount Amount]]</f>
        <v>1917.48</v>
      </c>
      <c r="M1610" s="6" t="str">
        <f>IF(Table13[[#This Row],[Total Price(After Discount)]]&gt;=5000, "High Order", "Low order")</f>
        <v>Low order</v>
      </c>
      <c r="N1610" s="2">
        <v>42147</v>
      </c>
      <c r="O1610" s="2" t="str">
        <f>TEXT(Table13[[#This Row],[Order Date]],"dddd")</f>
        <v>Saturday</v>
      </c>
      <c r="P1610" s="2" t="str">
        <f>TEXT(Table13[[#This Row],[Order Date]],"mmmm")</f>
        <v>May</v>
      </c>
      <c r="Q1610" s="2" t="str">
        <f>TEXT(Table13[[#This Row],[Order Date]],"yyyy")</f>
        <v>2015</v>
      </c>
      <c r="R1610" s="2" t="str">
        <f>TEXT(Table13[[#This Row],[Order Date]], "mmmm yyyy")</f>
        <v>May 2015</v>
      </c>
      <c r="S1610" s="2">
        <v>42152</v>
      </c>
      <c r="T1610" s="1" t="s">
        <v>98</v>
      </c>
      <c r="U1610" s="1">
        <f>Table13[[#This Row],[Ship Date]]-Table13[[#This Row],[Order Date]]</f>
        <v>5</v>
      </c>
      <c r="V1610" s="1" t="str">
        <f>IF(Table13[[#This Row],[Days to Ship]]&lt;=1, "Fast", IF(Table13[[#This Row],[Days to Ship]]&lt;=3, "Meduim", "High"))</f>
        <v>High</v>
      </c>
      <c r="W1610" s="1">
        <v>32259</v>
      </c>
      <c r="X1610" s="1" t="s">
        <v>32</v>
      </c>
      <c r="Y1610" s="1" t="s">
        <v>839</v>
      </c>
      <c r="Z1610" s="1" t="s">
        <v>242</v>
      </c>
      <c r="AA1610" s="1" t="s">
        <v>2245</v>
      </c>
      <c r="AB1610" s="1" t="s">
        <v>58</v>
      </c>
      <c r="AC1610" s="1" t="s">
        <v>2236</v>
      </c>
      <c r="AD1610" s="1" t="s">
        <v>81</v>
      </c>
      <c r="AE1610" s="1" t="s">
        <v>53</v>
      </c>
      <c r="AF1610" s="1"/>
      <c r="AK1610" s="1"/>
    </row>
    <row r="1611" spans="1:37" x14ac:dyDescent="0.35">
      <c r="A1611" s="1">
        <v>2858</v>
      </c>
      <c r="B1611" s="1" t="str">
        <f>VLOOKUP(Table13[[#This Row],[Customer ID]],'Customer Lookup'!A:B,2,)</f>
        <v>Jerry Webster</v>
      </c>
      <c r="C1611" s="1">
        <v>88282</v>
      </c>
      <c r="D1611" s="1" t="str">
        <f>_xlfn.XLOOKUP(Table13[[#This Row],[Product Sub-Category]],'Product Lookup'!A:A,'Product Lookup'!B:B)</f>
        <v>Bookcases</v>
      </c>
      <c r="E1611" s="1">
        <v>42</v>
      </c>
      <c r="F1611" s="4">
        <v>130.97999999999999</v>
      </c>
      <c r="G1611" s="4">
        <f>Table13[[#This Row],[Unit Price]]*Table13[[#This Row],[Quantity ordered]]</f>
        <v>5501.16</v>
      </c>
      <c r="H1611" s="1">
        <v>0.1</v>
      </c>
      <c r="I1611" s="5">
        <v>0.1</v>
      </c>
      <c r="J16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11" s="6">
        <f>Table13[[#This Row],[Total Price(Before Discount)]]*Table13[[#This Row],[Discount]]</f>
        <v>550.11599999999999</v>
      </c>
      <c r="L1611" s="6">
        <f>Table13[[#This Row],[Total Price(Before Discount)]]-Table13[[#This Row],[Discount Amount]]</f>
        <v>4951.0439999999999</v>
      </c>
      <c r="M1611" s="6" t="str">
        <f>IF(Table13[[#This Row],[Total Price(After Discount)]]&gt;=5000, "High Order", "Low order")</f>
        <v>Low order</v>
      </c>
      <c r="N1611" s="2">
        <v>42147</v>
      </c>
      <c r="O1611" s="2" t="str">
        <f>TEXT(Table13[[#This Row],[Order Date]],"dddd")</f>
        <v>Saturday</v>
      </c>
      <c r="P1611" s="2" t="str">
        <f>TEXT(Table13[[#This Row],[Order Date]],"mmmm")</f>
        <v>May</v>
      </c>
      <c r="Q1611" s="2" t="str">
        <f>TEXT(Table13[[#This Row],[Order Date]],"yyyy")</f>
        <v>2015</v>
      </c>
      <c r="R1611" s="2" t="str">
        <f>TEXT(Table13[[#This Row],[Order Date]], "mmmm yyyy")</f>
        <v>May 2015</v>
      </c>
      <c r="S1611" s="2">
        <v>42147</v>
      </c>
      <c r="T1611" s="1" t="s">
        <v>98</v>
      </c>
      <c r="U1611" s="1">
        <f>Table13[[#This Row],[Ship Date]]-Table13[[#This Row],[Order Date]]</f>
        <v>0</v>
      </c>
      <c r="V1611" s="1" t="str">
        <f>IF(Table13[[#This Row],[Days to Ship]]&lt;=1, "Fast", IF(Table13[[#This Row],[Days to Ship]]&lt;=3, "Meduim", "High"))</f>
        <v>Fast</v>
      </c>
      <c r="W1611" s="1">
        <v>32259</v>
      </c>
      <c r="X1611" s="1" t="s">
        <v>22</v>
      </c>
      <c r="Y1611" s="1" t="s">
        <v>839</v>
      </c>
      <c r="Z1611" s="1" t="s">
        <v>242</v>
      </c>
      <c r="AA1611" s="1" t="s">
        <v>2245</v>
      </c>
      <c r="AB1611" s="1" t="s">
        <v>34</v>
      </c>
      <c r="AC1611" s="1" t="s">
        <v>151</v>
      </c>
      <c r="AD1611" s="1" t="s">
        <v>81</v>
      </c>
      <c r="AE1611" s="1" t="s">
        <v>108</v>
      </c>
      <c r="AF1611" s="1"/>
      <c r="AK1611" s="1"/>
    </row>
    <row r="1612" spans="1:37" x14ac:dyDescent="0.35">
      <c r="A1612" s="1">
        <v>2858</v>
      </c>
      <c r="B1612" s="1" t="str">
        <f>VLOOKUP(Table13[[#This Row],[Customer ID]],'Customer Lookup'!A:B,2,)</f>
        <v>Jerry Webster</v>
      </c>
      <c r="C1612" s="1">
        <v>88282</v>
      </c>
      <c r="D1612" s="1" t="str">
        <f>_xlfn.XLOOKUP(Table13[[#This Row],[Product Sub-Category]],'Product Lookup'!A:A,'Product Lookup'!B:B)</f>
        <v>Pens</v>
      </c>
      <c r="E1612" s="1">
        <v>28</v>
      </c>
      <c r="F1612" s="4">
        <v>2.78</v>
      </c>
      <c r="G1612" s="4">
        <f>Table13[[#This Row],[Unit Price]]*Table13[[#This Row],[Quantity ordered]]</f>
        <v>77.839999999999989</v>
      </c>
      <c r="H1612" s="1">
        <v>0.05</v>
      </c>
      <c r="I1612" s="5">
        <v>0.05</v>
      </c>
      <c r="J16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2" s="6">
        <f>Table13[[#This Row],[Total Price(Before Discount)]]*Table13[[#This Row],[Discount]]</f>
        <v>3.8919999999999995</v>
      </c>
      <c r="L1612" s="6">
        <f>Table13[[#This Row],[Total Price(Before Discount)]]-Table13[[#This Row],[Discount Amount]]</f>
        <v>73.947999999999993</v>
      </c>
      <c r="M1612" s="6" t="str">
        <f>IF(Table13[[#This Row],[Total Price(After Discount)]]&gt;=5000, "High Order", "Low order")</f>
        <v>Low order</v>
      </c>
      <c r="N1612" s="2">
        <v>42147</v>
      </c>
      <c r="O1612" s="2" t="str">
        <f>TEXT(Table13[[#This Row],[Order Date]],"dddd")</f>
        <v>Saturday</v>
      </c>
      <c r="P1612" s="2" t="str">
        <f>TEXT(Table13[[#This Row],[Order Date]],"mmmm")</f>
        <v>May</v>
      </c>
      <c r="Q1612" s="2" t="str">
        <f>TEXT(Table13[[#This Row],[Order Date]],"yyyy")</f>
        <v>2015</v>
      </c>
      <c r="R1612" s="2" t="str">
        <f>TEXT(Table13[[#This Row],[Order Date]], "mmmm yyyy")</f>
        <v>May 2015</v>
      </c>
      <c r="S1612" s="2">
        <v>42147</v>
      </c>
      <c r="T1612" s="1" t="s">
        <v>98</v>
      </c>
      <c r="U1612" s="1">
        <f>Table13[[#This Row],[Ship Date]]-Table13[[#This Row],[Order Date]]</f>
        <v>0</v>
      </c>
      <c r="V1612" s="1" t="str">
        <f>IF(Table13[[#This Row],[Days to Ship]]&lt;=1, "Fast", IF(Table13[[#This Row],[Days to Ship]]&lt;=3, "Meduim", "High"))</f>
        <v>Fast</v>
      </c>
      <c r="W1612" s="1">
        <v>32259</v>
      </c>
      <c r="X1612" s="1" t="s">
        <v>32</v>
      </c>
      <c r="Y1612" s="1" t="s">
        <v>839</v>
      </c>
      <c r="Z1612" s="1" t="s">
        <v>242</v>
      </c>
      <c r="AA1612" s="1" t="s">
        <v>2245</v>
      </c>
      <c r="AB1612" s="1" t="s">
        <v>58</v>
      </c>
      <c r="AC1612" s="1" t="s">
        <v>25</v>
      </c>
      <c r="AD1612" s="1" t="s">
        <v>81</v>
      </c>
      <c r="AE1612" s="1" t="s">
        <v>26</v>
      </c>
      <c r="AF1612" s="1"/>
      <c r="AK1612" s="1"/>
    </row>
    <row r="1613" spans="1:37" x14ac:dyDescent="0.35">
      <c r="A1613" s="1">
        <v>2859</v>
      </c>
      <c r="B1613" s="1" t="str">
        <f>VLOOKUP(Table13[[#This Row],[Customer ID]],'Customer Lookup'!A:B,2,)</f>
        <v>Brad H Blake</v>
      </c>
      <c r="C1613" s="1">
        <v>88281</v>
      </c>
      <c r="D1613" s="1" t="str">
        <f>_xlfn.XLOOKUP(Table13[[#This Row],[Product Sub-Category]],'Product Lookup'!A:A,'Product Lookup'!B:B)</f>
        <v>Storage</v>
      </c>
      <c r="E1613" s="1">
        <v>23</v>
      </c>
      <c r="F1613" s="4">
        <v>142.86000000000001</v>
      </c>
      <c r="G1613" s="4">
        <f>Table13[[#This Row],[Unit Price]]*Table13[[#This Row],[Quantity ordered]]</f>
        <v>3285.78</v>
      </c>
      <c r="H1613" s="1">
        <v>0.1</v>
      </c>
      <c r="I1613" s="5">
        <v>0.1</v>
      </c>
      <c r="J16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13" s="6">
        <f>Table13[[#This Row],[Total Price(Before Discount)]]*Table13[[#This Row],[Discount]]</f>
        <v>328.57800000000003</v>
      </c>
      <c r="L1613" s="6">
        <f>Table13[[#This Row],[Total Price(Before Discount)]]-Table13[[#This Row],[Discount Amount]]</f>
        <v>2957.2020000000002</v>
      </c>
      <c r="M1613" s="6" t="str">
        <f>IF(Table13[[#This Row],[Total Price(After Discount)]]&gt;=5000, "High Order", "Low order")</f>
        <v>Low order</v>
      </c>
      <c r="N1613" s="2">
        <v>42095</v>
      </c>
      <c r="O1613" s="2" t="str">
        <f>TEXT(Table13[[#This Row],[Order Date]],"dddd")</f>
        <v>Wednesday</v>
      </c>
      <c r="P1613" s="2" t="str">
        <f>TEXT(Table13[[#This Row],[Order Date]],"mmmm")</f>
        <v>April</v>
      </c>
      <c r="Q1613" s="2" t="str">
        <f>TEXT(Table13[[#This Row],[Order Date]],"yyyy")</f>
        <v>2015</v>
      </c>
      <c r="R1613" s="2" t="str">
        <f>TEXT(Table13[[#This Row],[Order Date]], "mmmm yyyy")</f>
        <v>April 2015</v>
      </c>
      <c r="S1613" s="2">
        <v>42097</v>
      </c>
      <c r="T1613" s="1" t="s">
        <v>31</v>
      </c>
      <c r="U1613" s="1">
        <f>Table13[[#This Row],[Ship Date]]-Table13[[#This Row],[Order Date]]</f>
        <v>2</v>
      </c>
      <c r="V1613" s="1" t="str">
        <f>IF(Table13[[#This Row],[Days to Ship]]&lt;=1, "Fast", IF(Table13[[#This Row],[Days to Ship]]&lt;=3, "Meduim", "High"))</f>
        <v>Meduim</v>
      </c>
      <c r="W1613" s="1">
        <v>32601</v>
      </c>
      <c r="X1613" s="1" t="s">
        <v>32</v>
      </c>
      <c r="Y1613" s="1" t="s">
        <v>209</v>
      </c>
      <c r="Z1613" s="1" t="s">
        <v>242</v>
      </c>
      <c r="AA1613" s="1" t="s">
        <v>2244</v>
      </c>
      <c r="AB1613" s="1" t="s">
        <v>58</v>
      </c>
      <c r="AC1613" s="1" t="s">
        <v>119</v>
      </c>
      <c r="AD1613" s="1" t="s">
        <v>81</v>
      </c>
      <c r="AE1613" s="1" t="s">
        <v>53</v>
      </c>
      <c r="AF1613" s="1"/>
      <c r="AK1613" s="1"/>
    </row>
    <row r="1614" spans="1:37" x14ac:dyDescent="0.35">
      <c r="A1614" s="1">
        <v>2861</v>
      </c>
      <c r="B1614" s="1" t="str">
        <f>VLOOKUP(Table13[[#This Row],[Customer ID]],'Customer Lookup'!A:B,2,)</f>
        <v>Dwight Robinson</v>
      </c>
      <c r="C1614" s="1">
        <v>88280</v>
      </c>
      <c r="D1614" s="1" t="str">
        <f>_xlfn.XLOOKUP(Table13[[#This Row],[Product Sub-Category]],'Product Lookup'!A:A,'Product Lookup'!B:B)</f>
        <v>Telephones</v>
      </c>
      <c r="E1614" s="1">
        <v>11</v>
      </c>
      <c r="F1614" s="4">
        <v>20.99</v>
      </c>
      <c r="G1614" s="4">
        <f>Table13[[#This Row],[Unit Price]]*Table13[[#This Row],[Quantity ordered]]</f>
        <v>230.89</v>
      </c>
      <c r="H1614" s="1">
        <v>0.05</v>
      </c>
      <c r="I1614" s="5">
        <v>0.05</v>
      </c>
      <c r="J16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4" s="6">
        <f>Table13[[#This Row],[Total Price(Before Discount)]]*Table13[[#This Row],[Discount]]</f>
        <v>11.544499999999999</v>
      </c>
      <c r="L1614" s="6">
        <f>Table13[[#This Row],[Total Price(Before Discount)]]-Table13[[#This Row],[Discount Amount]]</f>
        <v>219.34549999999999</v>
      </c>
      <c r="M1614" s="6" t="str">
        <f>IF(Table13[[#This Row],[Total Price(After Discount)]]&gt;=5000, "High Order", "Low order")</f>
        <v>Low order</v>
      </c>
      <c r="N1614" s="2">
        <v>42063</v>
      </c>
      <c r="O1614" s="2" t="str">
        <f>TEXT(Table13[[#This Row],[Order Date]],"dddd")</f>
        <v>Saturday</v>
      </c>
      <c r="P1614" s="2" t="str">
        <f>TEXT(Table13[[#This Row],[Order Date]],"mmmm")</f>
        <v>February</v>
      </c>
      <c r="Q1614" s="2" t="str">
        <f>TEXT(Table13[[#This Row],[Order Date]],"yyyy")</f>
        <v>2015</v>
      </c>
      <c r="R1614" s="2" t="str">
        <f>TEXT(Table13[[#This Row],[Order Date]], "mmmm yyyy")</f>
        <v>February 2015</v>
      </c>
      <c r="S1614" s="2">
        <v>42063</v>
      </c>
      <c r="T1614" s="1" t="s">
        <v>50</v>
      </c>
      <c r="U1614" s="1">
        <f>Table13[[#This Row],[Ship Date]]-Table13[[#This Row],[Order Date]]</f>
        <v>0</v>
      </c>
      <c r="V1614" s="1" t="str">
        <f>IF(Table13[[#This Row],[Days to Ship]]&lt;=1, "Fast", IF(Table13[[#This Row],[Days to Ship]]&lt;=3, "Meduim", "High"))</f>
        <v>Fast</v>
      </c>
      <c r="W1614" s="1">
        <v>67601</v>
      </c>
      <c r="X1614" s="1" t="s">
        <v>32</v>
      </c>
      <c r="Y1614" s="1" t="s">
        <v>956</v>
      </c>
      <c r="Z1614" s="1" t="s">
        <v>145</v>
      </c>
      <c r="AA1614" s="1" t="s">
        <v>2244</v>
      </c>
      <c r="AB1614" s="1" t="s">
        <v>73</v>
      </c>
      <c r="AC1614" s="1" t="s">
        <v>2234</v>
      </c>
      <c r="AD1614" s="1" t="s">
        <v>81</v>
      </c>
      <c r="AE1614" s="1" t="s">
        <v>75</v>
      </c>
      <c r="AF1614" s="1"/>
      <c r="AK1614" s="1"/>
    </row>
    <row r="1615" spans="1:37" x14ac:dyDescent="0.35">
      <c r="A1615" s="1">
        <v>2862</v>
      </c>
      <c r="B1615" s="1" t="str">
        <f>VLOOKUP(Table13[[#This Row],[Customer ID]],'Customer Lookup'!A:B,2,)</f>
        <v>Carrie High</v>
      </c>
      <c r="C1615" s="1">
        <v>88278</v>
      </c>
      <c r="D1615" s="1" t="str">
        <f>_xlfn.XLOOKUP(Table13[[#This Row],[Product Sub-Category]],'Product Lookup'!A:A,'Product Lookup'!B:B)</f>
        <v>Furnishings</v>
      </c>
      <c r="E1615" s="1">
        <v>9</v>
      </c>
      <c r="F1615" s="4">
        <v>12.22</v>
      </c>
      <c r="G1615" s="4">
        <f>Table13[[#This Row],[Unit Price]]*Table13[[#This Row],[Quantity ordered]]</f>
        <v>109.98</v>
      </c>
      <c r="H1615" s="1">
        <v>0.05</v>
      </c>
      <c r="I1615" s="5">
        <v>0.05</v>
      </c>
      <c r="J16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5" s="6">
        <f>Table13[[#This Row],[Total Price(Before Discount)]]*Table13[[#This Row],[Discount]]</f>
        <v>5.4990000000000006</v>
      </c>
      <c r="L1615" s="6">
        <f>Table13[[#This Row],[Total Price(Before Discount)]]-Table13[[#This Row],[Discount Amount]]</f>
        <v>104.48100000000001</v>
      </c>
      <c r="M1615" s="6" t="str">
        <f>IF(Table13[[#This Row],[Total Price(After Discount)]]&gt;=5000, "High Order", "Low order")</f>
        <v>Low order</v>
      </c>
      <c r="N1615" s="2">
        <v>42105</v>
      </c>
      <c r="O1615" s="2" t="str">
        <f>TEXT(Table13[[#This Row],[Order Date]],"dddd")</f>
        <v>Saturday</v>
      </c>
      <c r="P1615" s="2" t="str">
        <f>TEXT(Table13[[#This Row],[Order Date]],"mmmm")</f>
        <v>April</v>
      </c>
      <c r="Q1615" s="2" t="str">
        <f>TEXT(Table13[[#This Row],[Order Date]],"yyyy")</f>
        <v>2015</v>
      </c>
      <c r="R1615" s="2" t="str">
        <f>TEXT(Table13[[#This Row],[Order Date]], "mmmm yyyy")</f>
        <v>April 2015</v>
      </c>
      <c r="S1615" s="2">
        <v>42106</v>
      </c>
      <c r="T1615" s="1" t="s">
        <v>21</v>
      </c>
      <c r="U1615" s="1">
        <f>Table13[[#This Row],[Ship Date]]-Table13[[#This Row],[Order Date]]</f>
        <v>1</v>
      </c>
      <c r="V1615" s="1" t="str">
        <f>IF(Table13[[#This Row],[Days to Ship]]&lt;=1, "Fast", IF(Table13[[#This Row],[Days to Ship]]&lt;=3, "Meduim", "High"))</f>
        <v>Fast</v>
      </c>
      <c r="W1615" s="1">
        <v>68128</v>
      </c>
      <c r="X1615" s="1" t="s">
        <v>32</v>
      </c>
      <c r="Y1615" s="1" t="s">
        <v>957</v>
      </c>
      <c r="Z1615" s="1" t="s">
        <v>302</v>
      </c>
      <c r="AA1615" s="1" t="s">
        <v>2244</v>
      </c>
      <c r="AB1615" s="1" t="s">
        <v>34</v>
      </c>
      <c r="AC1615" s="1" t="s">
        <v>52</v>
      </c>
      <c r="AD1615" s="1" t="s">
        <v>81</v>
      </c>
      <c r="AE1615" s="1" t="s">
        <v>44</v>
      </c>
      <c r="AF1615" s="1"/>
      <c r="AK1615" s="1"/>
    </row>
    <row r="1616" spans="1:37" x14ac:dyDescent="0.35">
      <c r="A1616" s="1">
        <v>2865</v>
      </c>
      <c r="B1616" s="1" t="str">
        <f>VLOOKUP(Table13[[#This Row],[Customer ID]],'Customer Lookup'!A:B,2,)</f>
        <v>Roberta Mitchell</v>
      </c>
      <c r="C1616" s="1">
        <v>90871</v>
      </c>
      <c r="D1616" s="1" t="str">
        <f>_xlfn.XLOOKUP(Table13[[#This Row],[Product Sub-Category]],'Product Lookup'!A:A,'Product Lookup'!B:B)</f>
        <v>Furnishings</v>
      </c>
      <c r="E1616" s="1">
        <v>4</v>
      </c>
      <c r="F1616" s="4">
        <v>13.79</v>
      </c>
      <c r="G1616" s="4">
        <f>Table13[[#This Row],[Unit Price]]*Table13[[#This Row],[Quantity ordered]]</f>
        <v>55.16</v>
      </c>
      <c r="H1616" s="1">
        <v>0.05</v>
      </c>
      <c r="I1616" s="5">
        <v>0.05</v>
      </c>
      <c r="J16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6" s="6">
        <f>Table13[[#This Row],[Total Price(Before Discount)]]*Table13[[#This Row],[Discount]]</f>
        <v>2.758</v>
      </c>
      <c r="L1616" s="6">
        <f>Table13[[#This Row],[Total Price(Before Discount)]]-Table13[[#This Row],[Discount Amount]]</f>
        <v>52.401999999999994</v>
      </c>
      <c r="M1616" s="6" t="str">
        <f>IF(Table13[[#This Row],[Total Price(After Discount)]]&gt;=5000, "High Order", "Low order")</f>
        <v>Low order</v>
      </c>
      <c r="N1616" s="2">
        <v>42058</v>
      </c>
      <c r="O1616" s="2" t="str">
        <f>TEXT(Table13[[#This Row],[Order Date]],"dddd")</f>
        <v>Monday</v>
      </c>
      <c r="P1616" s="2" t="str">
        <f>TEXT(Table13[[#This Row],[Order Date]],"mmmm")</f>
        <v>February</v>
      </c>
      <c r="Q1616" s="2" t="str">
        <f>TEXT(Table13[[#This Row],[Order Date]],"yyyy")</f>
        <v>2015</v>
      </c>
      <c r="R1616" s="2" t="str">
        <f>TEXT(Table13[[#This Row],[Order Date]], "mmmm yyyy")</f>
        <v>February 2015</v>
      </c>
      <c r="S1616" s="2">
        <v>42060</v>
      </c>
      <c r="T1616" s="1" t="s">
        <v>41</v>
      </c>
      <c r="U1616" s="1">
        <f>Table13[[#This Row],[Ship Date]]-Table13[[#This Row],[Order Date]]</f>
        <v>2</v>
      </c>
      <c r="V1616" s="1" t="str">
        <f>IF(Table13[[#This Row],[Days to Ship]]&lt;=1, "Fast", IF(Table13[[#This Row],[Days to Ship]]&lt;=3, "Meduim", "High"))</f>
        <v>Meduim</v>
      </c>
      <c r="W1616" s="1">
        <v>75460</v>
      </c>
      <c r="X1616" s="1" t="s">
        <v>32</v>
      </c>
      <c r="Y1616" s="1" t="s">
        <v>958</v>
      </c>
      <c r="Z1616" s="1" t="s">
        <v>112</v>
      </c>
      <c r="AA1616" s="1" t="s">
        <v>2244</v>
      </c>
      <c r="AB1616" s="1" t="s">
        <v>34</v>
      </c>
      <c r="AC1616" s="1" t="s">
        <v>52</v>
      </c>
      <c r="AD1616" s="1" t="s">
        <v>81</v>
      </c>
      <c r="AE1616" s="1" t="s">
        <v>53</v>
      </c>
      <c r="AF1616" s="1"/>
      <c r="AK1616" s="1"/>
    </row>
    <row r="1617" spans="1:37" x14ac:dyDescent="0.35">
      <c r="A1617" s="1">
        <v>2865</v>
      </c>
      <c r="B1617" s="1" t="str">
        <f>VLOOKUP(Table13[[#This Row],[Customer ID]],'Customer Lookup'!A:B,2,)</f>
        <v>Roberta Mitchell</v>
      </c>
      <c r="C1617" s="1">
        <v>90871</v>
      </c>
      <c r="D1617" s="1" t="str">
        <f>_xlfn.XLOOKUP(Table13[[#This Row],[Product Sub-Category]],'Product Lookup'!A:A,'Product Lookup'!B:B)</f>
        <v>Storage</v>
      </c>
      <c r="E1617" s="1">
        <v>8</v>
      </c>
      <c r="F1617" s="4">
        <v>33.29</v>
      </c>
      <c r="G1617" s="4">
        <f>Table13[[#This Row],[Unit Price]]*Table13[[#This Row],[Quantity ordered]]</f>
        <v>266.32</v>
      </c>
      <c r="H1617" s="1">
        <v>0.05</v>
      </c>
      <c r="I1617" s="5">
        <v>0.05</v>
      </c>
      <c r="J16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7" s="6">
        <f>Table13[[#This Row],[Total Price(Before Discount)]]*Table13[[#This Row],[Discount]]</f>
        <v>13.316000000000001</v>
      </c>
      <c r="L1617" s="6">
        <f>Table13[[#This Row],[Total Price(Before Discount)]]-Table13[[#This Row],[Discount Amount]]</f>
        <v>253.00399999999999</v>
      </c>
      <c r="M1617" s="6" t="str">
        <f>IF(Table13[[#This Row],[Total Price(After Discount)]]&gt;=5000, "High Order", "Low order")</f>
        <v>Low order</v>
      </c>
      <c r="N1617" s="2">
        <v>42058</v>
      </c>
      <c r="O1617" s="2" t="str">
        <f>TEXT(Table13[[#This Row],[Order Date]],"dddd")</f>
        <v>Monday</v>
      </c>
      <c r="P1617" s="2" t="str">
        <f>TEXT(Table13[[#This Row],[Order Date]],"mmmm")</f>
        <v>February</v>
      </c>
      <c r="Q1617" s="2" t="str">
        <f>TEXT(Table13[[#This Row],[Order Date]],"yyyy")</f>
        <v>2015</v>
      </c>
      <c r="R1617" s="2" t="str">
        <f>TEXT(Table13[[#This Row],[Order Date]], "mmmm yyyy")</f>
        <v>February 2015</v>
      </c>
      <c r="S1617" s="2">
        <v>42059</v>
      </c>
      <c r="T1617" s="1" t="s">
        <v>41</v>
      </c>
      <c r="U1617" s="1">
        <f>Table13[[#This Row],[Ship Date]]-Table13[[#This Row],[Order Date]]</f>
        <v>1</v>
      </c>
      <c r="V1617" s="1" t="str">
        <f>IF(Table13[[#This Row],[Days to Ship]]&lt;=1, "Fast", IF(Table13[[#This Row],[Days to Ship]]&lt;=3, "Meduim", "High"))</f>
        <v>Fast</v>
      </c>
      <c r="W1617" s="1">
        <v>75460</v>
      </c>
      <c r="X1617" s="1" t="s">
        <v>32</v>
      </c>
      <c r="Y1617" s="1" t="s">
        <v>958</v>
      </c>
      <c r="Z1617" s="1" t="s">
        <v>112</v>
      </c>
      <c r="AA1617" s="1" t="s">
        <v>2243</v>
      </c>
      <c r="AB1617" s="1" t="s">
        <v>58</v>
      </c>
      <c r="AC1617" s="1" t="s">
        <v>119</v>
      </c>
      <c r="AD1617" s="1" t="s">
        <v>81</v>
      </c>
      <c r="AE1617" s="1" t="s">
        <v>53</v>
      </c>
      <c r="AF1617" s="1"/>
      <c r="AK1617" s="1"/>
    </row>
    <row r="1618" spans="1:37" x14ac:dyDescent="0.35">
      <c r="A1618" s="1">
        <v>2867</v>
      </c>
      <c r="B1618" s="1" t="str">
        <f>VLOOKUP(Table13[[#This Row],[Customer ID]],'Customer Lookup'!A:B,2,)</f>
        <v>Dana Teague</v>
      </c>
      <c r="C1618" s="1">
        <v>11013</v>
      </c>
      <c r="D1618" s="1" t="str">
        <f>_xlfn.XLOOKUP(Table13[[#This Row],[Product Sub-Category]],'Product Lookup'!A:A,'Product Lookup'!B:B)</f>
        <v>Telephones</v>
      </c>
      <c r="E1618" s="1">
        <v>2</v>
      </c>
      <c r="F1618" s="4">
        <v>125.99</v>
      </c>
      <c r="G1618" s="4">
        <f>Table13[[#This Row],[Unit Price]]*Table13[[#This Row],[Quantity ordered]]</f>
        <v>251.98</v>
      </c>
      <c r="H1618" s="1">
        <v>0.1</v>
      </c>
      <c r="I1618" s="5">
        <v>0.1</v>
      </c>
      <c r="J16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18" s="6">
        <f>Table13[[#This Row],[Total Price(Before Discount)]]*Table13[[#This Row],[Discount]]</f>
        <v>25.198</v>
      </c>
      <c r="L1618" s="6">
        <f>Table13[[#This Row],[Total Price(Before Discount)]]-Table13[[#This Row],[Discount Amount]]</f>
        <v>226.78199999999998</v>
      </c>
      <c r="M1618" s="6" t="str">
        <f>IF(Table13[[#This Row],[Total Price(After Discount)]]&gt;=5000, "High Order", "Low order")</f>
        <v>Low order</v>
      </c>
      <c r="N1618" s="2">
        <v>42111</v>
      </c>
      <c r="O1618" s="2" t="str">
        <f>TEXT(Table13[[#This Row],[Order Date]],"dddd")</f>
        <v>Friday</v>
      </c>
      <c r="P1618" s="2" t="str">
        <f>TEXT(Table13[[#This Row],[Order Date]],"mmmm")</f>
        <v>April</v>
      </c>
      <c r="Q1618" s="2" t="str">
        <f>TEXT(Table13[[#This Row],[Order Date]],"yyyy")</f>
        <v>2015</v>
      </c>
      <c r="R1618" s="2" t="str">
        <f>TEXT(Table13[[#This Row],[Order Date]], "mmmm yyyy")</f>
        <v>April 2015</v>
      </c>
      <c r="S1618" s="2">
        <v>42112</v>
      </c>
      <c r="T1618" s="1" t="s">
        <v>21</v>
      </c>
      <c r="U1618" s="1">
        <f>Table13[[#This Row],[Ship Date]]-Table13[[#This Row],[Order Date]]</f>
        <v>1</v>
      </c>
      <c r="V1618" s="1" t="str">
        <f>IF(Table13[[#This Row],[Days to Ship]]&lt;=1, "Fast", IF(Table13[[#This Row],[Days to Ship]]&lt;=3, "Meduim", "High"))</f>
        <v>Fast</v>
      </c>
      <c r="W1618" s="1">
        <v>20016</v>
      </c>
      <c r="X1618" s="1" t="s">
        <v>32</v>
      </c>
      <c r="Y1618" s="1" t="s">
        <v>29</v>
      </c>
      <c r="Z1618" s="1" t="s">
        <v>466</v>
      </c>
      <c r="AA1618" s="1" t="s">
        <v>1097</v>
      </c>
      <c r="AB1618" s="1" t="s">
        <v>73</v>
      </c>
      <c r="AC1618" s="1" t="s">
        <v>2234</v>
      </c>
      <c r="AD1618" s="1" t="s">
        <v>81</v>
      </c>
      <c r="AE1618" s="1" t="s">
        <v>53</v>
      </c>
      <c r="AF1618" s="1"/>
      <c r="AK1618" s="1"/>
    </row>
    <row r="1619" spans="1:37" x14ac:dyDescent="0.35">
      <c r="A1619" s="1">
        <v>2868</v>
      </c>
      <c r="B1619" s="1" t="str">
        <f>VLOOKUP(Table13[[#This Row],[Customer ID]],'Customer Lookup'!A:B,2,)</f>
        <v>Eugene Clayton</v>
      </c>
      <c r="C1619" s="1">
        <v>85826</v>
      </c>
      <c r="D1619" s="1" t="str">
        <f>_xlfn.XLOOKUP(Table13[[#This Row],[Product Sub-Category]],'Product Lookup'!A:A,'Product Lookup'!B:B)</f>
        <v>Binders</v>
      </c>
      <c r="E1619" s="1">
        <v>6</v>
      </c>
      <c r="F1619" s="4">
        <v>896.99</v>
      </c>
      <c r="G1619" s="4">
        <f>Table13[[#This Row],[Unit Price]]*Table13[[#This Row],[Quantity ordered]]</f>
        <v>5381.9400000000005</v>
      </c>
      <c r="H1619" s="1">
        <v>0.1</v>
      </c>
      <c r="I1619" s="5">
        <v>0.1</v>
      </c>
      <c r="J16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19" s="6">
        <f>Table13[[#This Row],[Total Price(Before Discount)]]*Table13[[#This Row],[Discount]]</f>
        <v>538.19400000000007</v>
      </c>
      <c r="L1619" s="6">
        <f>Table13[[#This Row],[Total Price(Before Discount)]]-Table13[[#This Row],[Discount Amount]]</f>
        <v>4843.7460000000001</v>
      </c>
      <c r="M1619" s="6" t="str">
        <f>IF(Table13[[#This Row],[Total Price(After Discount)]]&gt;=5000, "High Order", "Low order")</f>
        <v>Low order</v>
      </c>
      <c r="N1619" s="2">
        <v>42012</v>
      </c>
      <c r="O1619" s="2" t="str">
        <f>TEXT(Table13[[#This Row],[Order Date]],"dddd")</f>
        <v>Thursday</v>
      </c>
      <c r="P1619" s="2" t="str">
        <f>TEXT(Table13[[#This Row],[Order Date]],"mmmm")</f>
        <v>January</v>
      </c>
      <c r="Q1619" s="2" t="str">
        <f>TEXT(Table13[[#This Row],[Order Date]],"yyyy")</f>
        <v>2015</v>
      </c>
      <c r="R1619" s="2" t="str">
        <f>TEXT(Table13[[#This Row],[Order Date]], "mmmm yyyy")</f>
        <v>January 2015</v>
      </c>
      <c r="S1619" s="2">
        <v>42014</v>
      </c>
      <c r="T1619" s="1" t="s">
        <v>21</v>
      </c>
      <c r="U1619" s="1">
        <f>Table13[[#This Row],[Ship Date]]-Table13[[#This Row],[Order Date]]</f>
        <v>2</v>
      </c>
      <c r="V1619" s="1" t="str">
        <f>IF(Table13[[#This Row],[Days to Ship]]&lt;=1, "Fast", IF(Table13[[#This Row],[Days to Ship]]&lt;=3, "Meduim", "High"))</f>
        <v>Meduim</v>
      </c>
      <c r="W1619" s="1">
        <v>98026</v>
      </c>
      <c r="X1619" s="1" t="s">
        <v>32</v>
      </c>
      <c r="Y1619" s="1" t="s">
        <v>959</v>
      </c>
      <c r="Z1619" s="1" t="s">
        <v>29</v>
      </c>
      <c r="AA1619" s="1" t="s">
        <v>1097</v>
      </c>
      <c r="AB1619" s="1" t="s">
        <v>58</v>
      </c>
      <c r="AC1619" s="1" t="s">
        <v>2236</v>
      </c>
      <c r="AD1619" s="1" t="s">
        <v>81</v>
      </c>
      <c r="AE1619" s="1" t="s">
        <v>53</v>
      </c>
      <c r="AF1619" s="1"/>
      <c r="AK1619" s="1"/>
    </row>
    <row r="1620" spans="1:37" x14ac:dyDescent="0.35">
      <c r="A1620" s="1">
        <v>2868</v>
      </c>
      <c r="B1620" s="1" t="str">
        <f>VLOOKUP(Table13[[#This Row],[Customer ID]],'Customer Lookup'!A:B,2,)</f>
        <v>Eugene Clayton</v>
      </c>
      <c r="C1620" s="1">
        <v>85827</v>
      </c>
      <c r="D1620" s="1" t="str">
        <f>_xlfn.XLOOKUP(Table13[[#This Row],[Product Sub-Category]],'Product Lookup'!A:A,'Product Lookup'!B:B)</f>
        <v>Telephones</v>
      </c>
      <c r="E1620" s="1">
        <v>1</v>
      </c>
      <c r="F1620" s="4">
        <v>125.99</v>
      </c>
      <c r="G1620" s="4">
        <f>Table13[[#This Row],[Unit Price]]*Table13[[#This Row],[Quantity ordered]]</f>
        <v>125.99</v>
      </c>
      <c r="H1620" s="1">
        <v>0.1</v>
      </c>
      <c r="I1620" s="5">
        <v>0.1</v>
      </c>
      <c r="J16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20" s="6">
        <f>Table13[[#This Row],[Total Price(Before Discount)]]*Table13[[#This Row],[Discount]]</f>
        <v>12.599</v>
      </c>
      <c r="L1620" s="6">
        <f>Table13[[#This Row],[Total Price(Before Discount)]]-Table13[[#This Row],[Discount Amount]]</f>
        <v>113.39099999999999</v>
      </c>
      <c r="M1620" s="6" t="str">
        <f>IF(Table13[[#This Row],[Total Price(After Discount)]]&gt;=5000, "High Order", "Low order")</f>
        <v>Low order</v>
      </c>
      <c r="N1620" s="2">
        <v>42111</v>
      </c>
      <c r="O1620" s="2" t="str">
        <f>TEXT(Table13[[#This Row],[Order Date]],"dddd")</f>
        <v>Friday</v>
      </c>
      <c r="P1620" s="2" t="str">
        <f>TEXT(Table13[[#This Row],[Order Date]],"mmmm")</f>
        <v>April</v>
      </c>
      <c r="Q1620" s="2" t="str">
        <f>TEXT(Table13[[#This Row],[Order Date]],"yyyy")</f>
        <v>2015</v>
      </c>
      <c r="R1620" s="2" t="str">
        <f>TEXT(Table13[[#This Row],[Order Date]], "mmmm yyyy")</f>
        <v>April 2015</v>
      </c>
      <c r="S1620" s="2">
        <v>42112</v>
      </c>
      <c r="T1620" s="1" t="s">
        <v>21</v>
      </c>
      <c r="U1620" s="1">
        <f>Table13[[#This Row],[Ship Date]]-Table13[[#This Row],[Order Date]]</f>
        <v>1</v>
      </c>
      <c r="V1620" s="1" t="str">
        <f>IF(Table13[[#This Row],[Days to Ship]]&lt;=1, "Fast", IF(Table13[[#This Row],[Days to Ship]]&lt;=3, "Meduim", "High"))</f>
        <v>Fast</v>
      </c>
      <c r="W1620" s="1">
        <v>98026</v>
      </c>
      <c r="X1620" s="1" t="s">
        <v>32</v>
      </c>
      <c r="Y1620" s="1" t="s">
        <v>959</v>
      </c>
      <c r="Z1620" s="1" t="s">
        <v>29</v>
      </c>
      <c r="AA1620" s="1" t="s">
        <v>1097</v>
      </c>
      <c r="AB1620" s="1" t="s">
        <v>73</v>
      </c>
      <c r="AC1620" s="1" t="s">
        <v>2234</v>
      </c>
      <c r="AD1620" s="1" t="s">
        <v>81</v>
      </c>
      <c r="AE1620" s="1" t="s">
        <v>53</v>
      </c>
      <c r="AF1620" s="1"/>
      <c r="AK1620" s="1"/>
    </row>
    <row r="1621" spans="1:37" x14ac:dyDescent="0.35">
      <c r="A1621" s="1">
        <v>2868</v>
      </c>
      <c r="B1621" s="1" t="str">
        <f>VLOOKUP(Table13[[#This Row],[Customer ID]],'Customer Lookup'!A:B,2,)</f>
        <v>Eugene Clayton</v>
      </c>
      <c r="C1621" s="1">
        <v>85828</v>
      </c>
      <c r="D1621" s="1" t="str">
        <f>_xlfn.XLOOKUP(Table13[[#This Row],[Product Sub-Category]],'Product Lookup'!A:A,'Product Lookup'!B:B)</f>
        <v>Binders</v>
      </c>
      <c r="E1621" s="1">
        <v>4</v>
      </c>
      <c r="F1621" s="4">
        <v>15.99</v>
      </c>
      <c r="G1621" s="4">
        <f>Table13[[#This Row],[Unit Price]]*Table13[[#This Row],[Quantity ordered]]</f>
        <v>63.96</v>
      </c>
      <c r="H1621" s="1">
        <v>0.05</v>
      </c>
      <c r="I1621" s="5">
        <v>0.05</v>
      </c>
      <c r="J16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1" s="6">
        <f>Table13[[#This Row],[Total Price(Before Discount)]]*Table13[[#This Row],[Discount]]</f>
        <v>3.1980000000000004</v>
      </c>
      <c r="L1621" s="6">
        <f>Table13[[#This Row],[Total Price(Before Discount)]]-Table13[[#This Row],[Discount Amount]]</f>
        <v>60.762</v>
      </c>
      <c r="M1621" s="6" t="str">
        <f>IF(Table13[[#This Row],[Total Price(After Discount)]]&gt;=5000, "High Order", "Low order")</f>
        <v>Low order</v>
      </c>
      <c r="N1621" s="2">
        <v>42149</v>
      </c>
      <c r="O1621" s="2" t="str">
        <f>TEXT(Table13[[#This Row],[Order Date]],"dddd")</f>
        <v>Monday</v>
      </c>
      <c r="P1621" s="2" t="str">
        <f>TEXT(Table13[[#This Row],[Order Date]],"mmmm")</f>
        <v>May</v>
      </c>
      <c r="Q1621" s="2" t="str">
        <f>TEXT(Table13[[#This Row],[Order Date]],"yyyy")</f>
        <v>2015</v>
      </c>
      <c r="R1621" s="2" t="str">
        <f>TEXT(Table13[[#This Row],[Order Date]], "mmmm yyyy")</f>
        <v>May 2015</v>
      </c>
      <c r="S1621" s="2">
        <v>42151</v>
      </c>
      <c r="T1621" s="1" t="s">
        <v>31</v>
      </c>
      <c r="U1621" s="1">
        <f>Table13[[#This Row],[Ship Date]]-Table13[[#This Row],[Order Date]]</f>
        <v>2</v>
      </c>
      <c r="V1621" s="1" t="str">
        <f>IF(Table13[[#This Row],[Days to Ship]]&lt;=1, "Fast", IF(Table13[[#This Row],[Days to Ship]]&lt;=3, "Meduim", "High"))</f>
        <v>Meduim</v>
      </c>
      <c r="W1621" s="1">
        <v>98026</v>
      </c>
      <c r="X1621" s="1" t="s">
        <v>22</v>
      </c>
      <c r="Y1621" s="1" t="s">
        <v>959</v>
      </c>
      <c r="Z1621" s="1" t="s">
        <v>29</v>
      </c>
      <c r="AA1621" s="1" t="s">
        <v>2245</v>
      </c>
      <c r="AB1621" s="1" t="s">
        <v>58</v>
      </c>
      <c r="AC1621" s="1" t="s">
        <v>2236</v>
      </c>
      <c r="AD1621" s="1" t="s">
        <v>81</v>
      </c>
      <c r="AE1621" s="1" t="s">
        <v>53</v>
      </c>
      <c r="AF1621" s="1"/>
      <c r="AK1621" s="1"/>
    </row>
    <row r="1622" spans="1:37" x14ac:dyDescent="0.35">
      <c r="A1622" s="1">
        <v>2873</v>
      </c>
      <c r="B1622" s="1" t="str">
        <f>VLOOKUP(Table13[[#This Row],[Customer ID]],'Customer Lookup'!A:B,2,)</f>
        <v>Benjamin Gunter</v>
      </c>
      <c r="C1622" s="1">
        <v>89872</v>
      </c>
      <c r="D1622" s="1" t="str">
        <f>_xlfn.XLOOKUP(Table13[[#This Row],[Product Sub-Category]],'Product Lookup'!A:A,'Product Lookup'!B:B)</f>
        <v>Labels</v>
      </c>
      <c r="E1622" s="1">
        <v>12</v>
      </c>
      <c r="F1622" s="4">
        <v>2.89</v>
      </c>
      <c r="G1622" s="4">
        <f>Table13[[#This Row],[Unit Price]]*Table13[[#This Row],[Quantity ordered]]</f>
        <v>34.68</v>
      </c>
      <c r="H1622" s="1">
        <v>0.05</v>
      </c>
      <c r="I1622" s="5">
        <v>0.05</v>
      </c>
      <c r="J16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2" s="6">
        <f>Table13[[#This Row],[Total Price(Before Discount)]]*Table13[[#This Row],[Discount]]</f>
        <v>1.734</v>
      </c>
      <c r="L1622" s="6">
        <f>Table13[[#This Row],[Total Price(Before Discount)]]-Table13[[#This Row],[Discount Amount]]</f>
        <v>32.945999999999998</v>
      </c>
      <c r="M1622" s="6" t="str">
        <f>IF(Table13[[#This Row],[Total Price(After Discount)]]&gt;=5000, "High Order", "Low order")</f>
        <v>Low order</v>
      </c>
      <c r="N1622" s="2">
        <v>42026</v>
      </c>
      <c r="O1622" s="2" t="str">
        <f>TEXT(Table13[[#This Row],[Order Date]],"dddd")</f>
        <v>Thursday</v>
      </c>
      <c r="P1622" s="2" t="str">
        <f>TEXT(Table13[[#This Row],[Order Date]],"mmmm")</f>
        <v>January</v>
      </c>
      <c r="Q1622" s="2" t="str">
        <f>TEXT(Table13[[#This Row],[Order Date]],"yyyy")</f>
        <v>2015</v>
      </c>
      <c r="R1622" s="2" t="str">
        <f>TEXT(Table13[[#This Row],[Order Date]], "mmmm yyyy")</f>
        <v>January 2015</v>
      </c>
      <c r="S1622" s="2">
        <v>42028</v>
      </c>
      <c r="T1622" s="1" t="s">
        <v>50</v>
      </c>
      <c r="U1622" s="1">
        <f>Table13[[#This Row],[Ship Date]]-Table13[[#This Row],[Order Date]]</f>
        <v>2</v>
      </c>
      <c r="V1622" s="1" t="str">
        <f>IF(Table13[[#This Row],[Days to Ship]]&lt;=1, "Fast", IF(Table13[[#This Row],[Days to Ship]]&lt;=3, "Meduim", "High"))</f>
        <v>Meduim</v>
      </c>
      <c r="W1622" s="1">
        <v>33012</v>
      </c>
      <c r="X1622" s="1" t="s">
        <v>32</v>
      </c>
      <c r="Y1622" s="1" t="s">
        <v>960</v>
      </c>
      <c r="Z1622" s="1" t="s">
        <v>242</v>
      </c>
      <c r="AA1622" s="1" t="s">
        <v>2245</v>
      </c>
      <c r="AB1622" s="1" t="s">
        <v>58</v>
      </c>
      <c r="AC1622" s="1" t="s">
        <v>116</v>
      </c>
      <c r="AD1622" s="1" t="s">
        <v>51</v>
      </c>
      <c r="AE1622" s="1" t="s">
        <v>53</v>
      </c>
      <c r="AF1622" s="1"/>
      <c r="AK1622" s="1"/>
    </row>
    <row r="1623" spans="1:37" x14ac:dyDescent="0.35">
      <c r="A1623" s="1">
        <v>2873</v>
      </c>
      <c r="B1623" s="1" t="str">
        <f>VLOOKUP(Table13[[#This Row],[Customer ID]],'Customer Lookup'!A:B,2,)</f>
        <v>Benjamin Gunter</v>
      </c>
      <c r="C1623" s="1">
        <v>89872</v>
      </c>
      <c r="D1623" s="1" t="str">
        <f>_xlfn.XLOOKUP(Table13[[#This Row],[Product Sub-Category]],'Product Lookup'!A:A,'Product Lookup'!B:B)</f>
        <v>Tables</v>
      </c>
      <c r="E1623" s="1">
        <v>10</v>
      </c>
      <c r="F1623" s="4">
        <v>217.85</v>
      </c>
      <c r="G1623" s="4">
        <f>Table13[[#This Row],[Unit Price]]*Table13[[#This Row],[Quantity ordered]]</f>
        <v>2178.5</v>
      </c>
      <c r="H1623" s="1">
        <v>0.1</v>
      </c>
      <c r="I1623" s="5">
        <v>0.1</v>
      </c>
      <c r="J16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23" s="6">
        <f>Table13[[#This Row],[Total Price(Before Discount)]]*Table13[[#This Row],[Discount]]</f>
        <v>217.85000000000002</v>
      </c>
      <c r="L1623" s="6">
        <f>Table13[[#This Row],[Total Price(Before Discount)]]-Table13[[#This Row],[Discount Amount]]</f>
        <v>1960.65</v>
      </c>
      <c r="M1623" s="6" t="str">
        <f>IF(Table13[[#This Row],[Total Price(After Discount)]]&gt;=5000, "High Order", "Low order")</f>
        <v>Low order</v>
      </c>
      <c r="N1623" s="2">
        <v>42026</v>
      </c>
      <c r="O1623" s="2" t="str">
        <f>TEXT(Table13[[#This Row],[Order Date]],"dddd")</f>
        <v>Thursday</v>
      </c>
      <c r="P1623" s="2" t="str">
        <f>TEXT(Table13[[#This Row],[Order Date]],"mmmm")</f>
        <v>January</v>
      </c>
      <c r="Q1623" s="2" t="str">
        <f>TEXT(Table13[[#This Row],[Order Date]],"yyyy")</f>
        <v>2015</v>
      </c>
      <c r="R1623" s="2" t="str">
        <f>TEXT(Table13[[#This Row],[Order Date]], "mmmm yyyy")</f>
        <v>January 2015</v>
      </c>
      <c r="S1623" s="2">
        <v>42027</v>
      </c>
      <c r="T1623" s="1" t="s">
        <v>50</v>
      </c>
      <c r="U1623" s="1">
        <f>Table13[[#This Row],[Ship Date]]-Table13[[#This Row],[Order Date]]</f>
        <v>1</v>
      </c>
      <c r="V1623" s="1" t="str">
        <f>IF(Table13[[#This Row],[Days to Ship]]&lt;=1, "Fast", IF(Table13[[#This Row],[Days to Ship]]&lt;=3, "Meduim", "High"))</f>
        <v>Fast</v>
      </c>
      <c r="W1623" s="1">
        <v>33012</v>
      </c>
      <c r="X1623" s="1" t="s">
        <v>22</v>
      </c>
      <c r="Y1623" s="1" t="s">
        <v>960</v>
      </c>
      <c r="Z1623" s="1" t="s">
        <v>242</v>
      </c>
      <c r="AA1623" s="1" t="s">
        <v>2244</v>
      </c>
      <c r="AB1623" s="1" t="s">
        <v>34</v>
      </c>
      <c r="AC1623" s="1" t="s">
        <v>123</v>
      </c>
      <c r="AD1623" s="1" t="s">
        <v>51</v>
      </c>
      <c r="AE1623" s="1" t="s">
        <v>108</v>
      </c>
      <c r="AF1623" s="1"/>
      <c r="AK1623" s="1"/>
    </row>
    <row r="1624" spans="1:37" x14ac:dyDescent="0.35">
      <c r="A1624" s="1">
        <v>2874</v>
      </c>
      <c r="B1624" s="1" t="str">
        <f>VLOOKUP(Table13[[#This Row],[Customer ID]],'Customer Lookup'!A:B,2,)</f>
        <v>Marian Willis</v>
      </c>
      <c r="C1624" s="1">
        <v>89873</v>
      </c>
      <c r="D1624" s="1" t="str">
        <f>_xlfn.XLOOKUP(Table13[[#This Row],[Product Sub-Category]],'Product Lookup'!A:A,'Product Lookup'!B:B)</f>
        <v>Pens</v>
      </c>
      <c r="E1624" s="1">
        <v>4</v>
      </c>
      <c r="F1624" s="4">
        <v>4.84</v>
      </c>
      <c r="G1624" s="4">
        <f>Table13[[#This Row],[Unit Price]]*Table13[[#This Row],[Quantity ordered]]</f>
        <v>19.36</v>
      </c>
      <c r="H1624" s="1">
        <v>0.05</v>
      </c>
      <c r="I1624" s="5">
        <v>0.05</v>
      </c>
      <c r="J16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4" s="6">
        <f>Table13[[#This Row],[Total Price(Before Discount)]]*Table13[[#This Row],[Discount]]</f>
        <v>0.96799999999999997</v>
      </c>
      <c r="L1624" s="6">
        <f>Table13[[#This Row],[Total Price(Before Discount)]]-Table13[[#This Row],[Discount Amount]]</f>
        <v>18.391999999999999</v>
      </c>
      <c r="M1624" s="6" t="str">
        <f>IF(Table13[[#This Row],[Total Price(After Discount)]]&gt;=5000, "High Order", "Low order")</f>
        <v>Low order</v>
      </c>
      <c r="N1624" s="2">
        <v>42100</v>
      </c>
      <c r="O1624" s="2" t="str">
        <f>TEXT(Table13[[#This Row],[Order Date]],"dddd")</f>
        <v>Monday</v>
      </c>
      <c r="P1624" s="2" t="str">
        <f>TEXT(Table13[[#This Row],[Order Date]],"mmmm")</f>
        <v>April</v>
      </c>
      <c r="Q1624" s="2" t="str">
        <f>TEXT(Table13[[#This Row],[Order Date]],"yyyy")</f>
        <v>2015</v>
      </c>
      <c r="R1624" s="2" t="str">
        <f>TEXT(Table13[[#This Row],[Order Date]], "mmmm yyyy")</f>
        <v>April 2015</v>
      </c>
      <c r="S1624" s="2">
        <v>42109</v>
      </c>
      <c r="T1624" s="1" t="s">
        <v>98</v>
      </c>
      <c r="U1624" s="1">
        <f>Table13[[#This Row],[Ship Date]]-Table13[[#This Row],[Order Date]]</f>
        <v>9</v>
      </c>
      <c r="V1624" s="1" t="str">
        <f>IF(Table13[[#This Row],[Days to Ship]]&lt;=1, "Fast", IF(Table13[[#This Row],[Days to Ship]]&lt;=3, "Meduim", "High"))</f>
        <v>High</v>
      </c>
      <c r="W1624" s="1">
        <v>68128</v>
      </c>
      <c r="X1624" s="1" t="s">
        <v>32</v>
      </c>
      <c r="Y1624" s="1" t="s">
        <v>957</v>
      </c>
      <c r="Z1624" s="1" t="s">
        <v>302</v>
      </c>
      <c r="AA1624" s="1" t="s">
        <v>2244</v>
      </c>
      <c r="AB1624" s="1" t="s">
        <v>58</v>
      </c>
      <c r="AC1624" s="1" t="s">
        <v>25</v>
      </c>
      <c r="AD1624" s="1" t="s">
        <v>42</v>
      </c>
      <c r="AE1624" s="1" t="s">
        <v>26</v>
      </c>
      <c r="AF1624" s="1"/>
      <c r="AK1624" s="1"/>
    </row>
    <row r="1625" spans="1:37" x14ac:dyDescent="0.35">
      <c r="A1625" s="1">
        <v>2874</v>
      </c>
      <c r="B1625" s="1" t="str">
        <f>VLOOKUP(Table13[[#This Row],[Customer ID]],'Customer Lookup'!A:B,2,)</f>
        <v>Marian Willis</v>
      </c>
      <c r="C1625" s="1">
        <v>89874</v>
      </c>
      <c r="D1625" s="1" t="str">
        <f>_xlfn.XLOOKUP(Table13[[#This Row],[Product Sub-Category]],'Product Lookup'!A:A,'Product Lookup'!B:B)</f>
        <v>Binders</v>
      </c>
      <c r="E1625" s="1">
        <v>19</v>
      </c>
      <c r="F1625" s="4">
        <v>304.99</v>
      </c>
      <c r="G1625" s="4">
        <f>Table13[[#This Row],[Unit Price]]*Table13[[#This Row],[Quantity ordered]]</f>
        <v>5794.81</v>
      </c>
      <c r="H1625" s="1">
        <v>0.1</v>
      </c>
      <c r="I1625" s="5">
        <v>0.1</v>
      </c>
      <c r="J16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25" s="6">
        <f>Table13[[#This Row],[Total Price(Before Discount)]]*Table13[[#This Row],[Discount]]</f>
        <v>579.48100000000011</v>
      </c>
      <c r="L1625" s="6">
        <f>Table13[[#This Row],[Total Price(Before Discount)]]-Table13[[#This Row],[Discount Amount]]</f>
        <v>5215.3290000000006</v>
      </c>
      <c r="M1625" s="6" t="str">
        <f>IF(Table13[[#This Row],[Total Price(After Discount)]]&gt;=5000, "High Order", "Low order")</f>
        <v>High Order</v>
      </c>
      <c r="N1625" s="2">
        <v>42177</v>
      </c>
      <c r="O1625" s="2" t="str">
        <f>TEXT(Table13[[#This Row],[Order Date]],"dddd")</f>
        <v>Monday</v>
      </c>
      <c r="P1625" s="2" t="str">
        <f>TEXT(Table13[[#This Row],[Order Date]],"mmmm")</f>
        <v>June</v>
      </c>
      <c r="Q1625" s="2" t="str">
        <f>TEXT(Table13[[#This Row],[Order Date]],"yyyy")</f>
        <v>2015</v>
      </c>
      <c r="R1625" s="2" t="str">
        <f>TEXT(Table13[[#This Row],[Order Date]], "mmmm yyyy")</f>
        <v>June 2015</v>
      </c>
      <c r="S1625" s="2">
        <v>42179</v>
      </c>
      <c r="T1625" s="1" t="s">
        <v>41</v>
      </c>
      <c r="U1625" s="1">
        <f>Table13[[#This Row],[Ship Date]]-Table13[[#This Row],[Order Date]]</f>
        <v>2</v>
      </c>
      <c r="V1625" s="1" t="str">
        <f>IF(Table13[[#This Row],[Days to Ship]]&lt;=1, "Fast", IF(Table13[[#This Row],[Days to Ship]]&lt;=3, "Meduim", "High"))</f>
        <v>Meduim</v>
      </c>
      <c r="W1625" s="1">
        <v>68128</v>
      </c>
      <c r="X1625" s="1" t="s">
        <v>32</v>
      </c>
      <c r="Y1625" s="1" t="s">
        <v>957</v>
      </c>
      <c r="Z1625" s="1" t="s">
        <v>302</v>
      </c>
      <c r="AA1625" s="1" t="s">
        <v>2244</v>
      </c>
      <c r="AB1625" s="1" t="s">
        <v>58</v>
      </c>
      <c r="AC1625" s="1" t="s">
        <v>2236</v>
      </c>
      <c r="AD1625" s="1" t="s">
        <v>42</v>
      </c>
      <c r="AE1625" s="1" t="s">
        <v>53</v>
      </c>
      <c r="AF1625" s="1"/>
      <c r="AK1625" s="1"/>
    </row>
    <row r="1626" spans="1:37" x14ac:dyDescent="0.35">
      <c r="A1626" s="1">
        <v>2874</v>
      </c>
      <c r="B1626" s="1" t="str">
        <f>VLOOKUP(Table13[[#This Row],[Customer ID]],'Customer Lookup'!A:B,2,)</f>
        <v>Marian Willis</v>
      </c>
      <c r="C1626" s="1">
        <v>89874</v>
      </c>
      <c r="D1626" s="1" t="str">
        <f>_xlfn.XLOOKUP(Table13[[#This Row],[Product Sub-Category]],'Product Lookup'!A:A,'Product Lookup'!B:B)</f>
        <v>Telephones</v>
      </c>
      <c r="E1626" s="1">
        <v>12</v>
      </c>
      <c r="F1626" s="4">
        <v>65.989999999999995</v>
      </c>
      <c r="G1626" s="4">
        <f>Table13[[#This Row],[Unit Price]]*Table13[[#This Row],[Quantity ordered]]</f>
        <v>791.87999999999988</v>
      </c>
      <c r="H1626" s="1">
        <v>0.05</v>
      </c>
      <c r="I1626" s="5">
        <v>0.05</v>
      </c>
      <c r="J16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6" s="6">
        <f>Table13[[#This Row],[Total Price(Before Discount)]]*Table13[[#This Row],[Discount]]</f>
        <v>39.593999999999994</v>
      </c>
      <c r="L1626" s="6">
        <f>Table13[[#This Row],[Total Price(Before Discount)]]-Table13[[#This Row],[Discount Amount]]</f>
        <v>752.28599999999983</v>
      </c>
      <c r="M1626" s="6" t="str">
        <f>IF(Table13[[#This Row],[Total Price(After Discount)]]&gt;=5000, "High Order", "Low order")</f>
        <v>Low order</v>
      </c>
      <c r="N1626" s="2">
        <v>42177</v>
      </c>
      <c r="O1626" s="2" t="str">
        <f>TEXT(Table13[[#This Row],[Order Date]],"dddd")</f>
        <v>Monday</v>
      </c>
      <c r="P1626" s="2" t="str">
        <f>TEXT(Table13[[#This Row],[Order Date]],"mmmm")</f>
        <v>June</v>
      </c>
      <c r="Q1626" s="2" t="str">
        <f>TEXT(Table13[[#This Row],[Order Date]],"yyyy")</f>
        <v>2015</v>
      </c>
      <c r="R1626" s="2" t="str">
        <f>TEXT(Table13[[#This Row],[Order Date]], "mmmm yyyy")</f>
        <v>June 2015</v>
      </c>
      <c r="S1626" s="2">
        <v>42179</v>
      </c>
      <c r="T1626" s="1" t="s">
        <v>41</v>
      </c>
      <c r="U1626" s="1">
        <f>Table13[[#This Row],[Ship Date]]-Table13[[#This Row],[Order Date]]</f>
        <v>2</v>
      </c>
      <c r="V1626" s="1" t="str">
        <f>IF(Table13[[#This Row],[Days to Ship]]&lt;=1, "Fast", IF(Table13[[#This Row],[Days to Ship]]&lt;=3, "Meduim", "High"))</f>
        <v>Meduim</v>
      </c>
      <c r="W1626" s="1">
        <v>68128</v>
      </c>
      <c r="X1626" s="1" t="s">
        <v>32</v>
      </c>
      <c r="Y1626" s="1" t="s">
        <v>957</v>
      </c>
      <c r="Z1626" s="1" t="s">
        <v>302</v>
      </c>
      <c r="AA1626" s="1" t="s">
        <v>2243</v>
      </c>
      <c r="AB1626" s="1" t="s">
        <v>73</v>
      </c>
      <c r="AC1626" s="1" t="s">
        <v>2234</v>
      </c>
      <c r="AD1626" s="1" t="s">
        <v>42</v>
      </c>
      <c r="AE1626" s="1" t="s">
        <v>53</v>
      </c>
      <c r="AF1626" s="1"/>
      <c r="AK1626" s="1"/>
    </row>
    <row r="1627" spans="1:37" x14ac:dyDescent="0.35">
      <c r="A1627" s="1">
        <v>2877</v>
      </c>
      <c r="B1627" s="1" t="str">
        <f>VLOOKUP(Table13[[#This Row],[Customer ID]],'Customer Lookup'!A:B,2,)</f>
        <v>Shannon Aldridge</v>
      </c>
      <c r="C1627" s="1">
        <v>91492</v>
      </c>
      <c r="D1627" s="1" t="str">
        <f>_xlfn.XLOOKUP(Table13[[#This Row],[Product Sub-Category]],'Product Lookup'!A:A,'Product Lookup'!B:B)</f>
        <v>Computer Peripherals</v>
      </c>
      <c r="E1627" s="1">
        <v>12</v>
      </c>
      <c r="F1627" s="4">
        <v>8.33</v>
      </c>
      <c r="G1627" s="4">
        <f>Table13[[#This Row],[Unit Price]]*Table13[[#This Row],[Quantity ordered]]</f>
        <v>99.960000000000008</v>
      </c>
      <c r="H1627" s="1">
        <v>0.05</v>
      </c>
      <c r="I1627" s="5">
        <v>0.05</v>
      </c>
      <c r="J16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7" s="6">
        <f>Table13[[#This Row],[Total Price(Before Discount)]]*Table13[[#This Row],[Discount]]</f>
        <v>4.9980000000000011</v>
      </c>
      <c r="L1627" s="6">
        <f>Table13[[#This Row],[Total Price(Before Discount)]]-Table13[[#This Row],[Discount Amount]]</f>
        <v>94.962000000000003</v>
      </c>
      <c r="M1627" s="6" t="str">
        <f>IF(Table13[[#This Row],[Total Price(After Discount)]]&gt;=5000, "High Order", "Low order")</f>
        <v>Low order</v>
      </c>
      <c r="N1627" s="2">
        <v>42065</v>
      </c>
      <c r="O1627" s="2" t="str">
        <f>TEXT(Table13[[#This Row],[Order Date]],"dddd")</f>
        <v>Monday</v>
      </c>
      <c r="P1627" s="2" t="str">
        <f>TEXT(Table13[[#This Row],[Order Date]],"mmmm")</f>
        <v>March</v>
      </c>
      <c r="Q1627" s="2" t="str">
        <f>TEXT(Table13[[#This Row],[Order Date]],"yyyy")</f>
        <v>2015</v>
      </c>
      <c r="R1627" s="2" t="str">
        <f>TEXT(Table13[[#This Row],[Order Date]], "mmmm yyyy")</f>
        <v>March 2015</v>
      </c>
      <c r="S1627" s="2">
        <v>42067</v>
      </c>
      <c r="T1627" s="1" t="s">
        <v>31</v>
      </c>
      <c r="U1627" s="1">
        <f>Table13[[#This Row],[Ship Date]]-Table13[[#This Row],[Order Date]]</f>
        <v>2</v>
      </c>
      <c r="V1627" s="1" t="str">
        <f>IF(Table13[[#This Row],[Days to Ship]]&lt;=1, "Fast", IF(Table13[[#This Row],[Days to Ship]]&lt;=3, "Meduim", "High"))</f>
        <v>Meduim</v>
      </c>
      <c r="W1627" s="1">
        <v>44070</v>
      </c>
      <c r="X1627" s="1" t="s">
        <v>22</v>
      </c>
      <c r="Y1627" s="1" t="s">
        <v>961</v>
      </c>
      <c r="Z1627" s="1" t="s">
        <v>124</v>
      </c>
      <c r="AA1627" s="1" t="s">
        <v>1097</v>
      </c>
      <c r="AB1627" s="1" t="s">
        <v>73</v>
      </c>
      <c r="AC1627" s="1" t="s">
        <v>144</v>
      </c>
      <c r="AD1627" s="1" t="s">
        <v>104</v>
      </c>
      <c r="AE1627" s="1" t="s">
        <v>44</v>
      </c>
      <c r="AF1627" s="1"/>
      <c r="AK1627" s="1"/>
    </row>
    <row r="1628" spans="1:37" x14ac:dyDescent="0.35">
      <c r="A1628" s="1">
        <v>2878</v>
      </c>
      <c r="B1628" s="1" t="str">
        <f>VLOOKUP(Table13[[#This Row],[Customer ID]],'Customer Lookup'!A:B,2,)</f>
        <v>Susan Carroll Berman</v>
      </c>
      <c r="C1628" s="1">
        <v>54369</v>
      </c>
      <c r="D1628" s="1" t="str">
        <f>_xlfn.XLOOKUP(Table13[[#This Row],[Product Sub-Category]],'Product Lookup'!A:A,'Product Lookup'!B:B)</f>
        <v>Computer Peripherals</v>
      </c>
      <c r="E1628" s="1">
        <v>47</v>
      </c>
      <c r="F1628" s="4">
        <v>8.33</v>
      </c>
      <c r="G1628" s="4">
        <f>Table13[[#This Row],[Unit Price]]*Table13[[#This Row],[Quantity ordered]]</f>
        <v>391.51</v>
      </c>
      <c r="H1628" s="1">
        <v>0.05</v>
      </c>
      <c r="I1628" s="5">
        <v>0.05</v>
      </c>
      <c r="J16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8" s="6">
        <f>Table13[[#This Row],[Total Price(Before Discount)]]*Table13[[#This Row],[Discount]]</f>
        <v>19.575500000000002</v>
      </c>
      <c r="L1628" s="6">
        <f>Table13[[#This Row],[Total Price(Before Discount)]]-Table13[[#This Row],[Discount Amount]]</f>
        <v>371.93450000000001</v>
      </c>
      <c r="M1628" s="6" t="str">
        <f>IF(Table13[[#This Row],[Total Price(After Discount)]]&gt;=5000, "High Order", "Low order")</f>
        <v>Low order</v>
      </c>
      <c r="N1628" s="2">
        <v>42065</v>
      </c>
      <c r="O1628" s="2" t="str">
        <f>TEXT(Table13[[#This Row],[Order Date]],"dddd")</f>
        <v>Monday</v>
      </c>
      <c r="P1628" s="2" t="str">
        <f>TEXT(Table13[[#This Row],[Order Date]],"mmmm")</f>
        <v>March</v>
      </c>
      <c r="Q1628" s="2" t="str">
        <f>TEXT(Table13[[#This Row],[Order Date]],"yyyy")</f>
        <v>2015</v>
      </c>
      <c r="R1628" s="2" t="str">
        <f>TEXT(Table13[[#This Row],[Order Date]], "mmmm yyyy")</f>
        <v>March 2015</v>
      </c>
      <c r="S1628" s="2">
        <v>42067</v>
      </c>
      <c r="T1628" s="1" t="s">
        <v>31</v>
      </c>
      <c r="U1628" s="1">
        <f>Table13[[#This Row],[Ship Date]]-Table13[[#This Row],[Order Date]]</f>
        <v>2</v>
      </c>
      <c r="V1628" s="1" t="str">
        <f>IF(Table13[[#This Row],[Days to Ship]]&lt;=1, "Fast", IF(Table13[[#This Row],[Days to Ship]]&lt;=3, "Meduim", "High"))</f>
        <v>Meduim</v>
      </c>
      <c r="W1628" s="1">
        <v>98107</v>
      </c>
      <c r="X1628" s="1" t="s">
        <v>22</v>
      </c>
      <c r="Y1628" s="1" t="s">
        <v>160</v>
      </c>
      <c r="Z1628" s="1" t="s">
        <v>29</v>
      </c>
      <c r="AA1628" s="1" t="s">
        <v>2245</v>
      </c>
      <c r="AB1628" s="1" t="s">
        <v>73</v>
      </c>
      <c r="AC1628" s="1" t="s">
        <v>144</v>
      </c>
      <c r="AD1628" s="1" t="s">
        <v>104</v>
      </c>
      <c r="AE1628" s="1" t="s">
        <v>44</v>
      </c>
      <c r="AF1628" s="1"/>
      <c r="AK1628" s="1"/>
    </row>
    <row r="1629" spans="1:37" x14ac:dyDescent="0.35">
      <c r="A1629" s="1">
        <v>2880</v>
      </c>
      <c r="B1629" s="1" t="str">
        <f>VLOOKUP(Table13[[#This Row],[Customer ID]],'Customer Lookup'!A:B,2,)</f>
        <v>Grace Black</v>
      </c>
      <c r="C1629" s="1">
        <v>88626</v>
      </c>
      <c r="D1629" s="1" t="str">
        <f>_xlfn.XLOOKUP(Table13[[#This Row],[Product Sub-Category]],'Product Lookup'!A:A,'Product Lookup'!B:B)</f>
        <v>Paper</v>
      </c>
      <c r="E1629" s="1">
        <v>11</v>
      </c>
      <c r="F1629" s="4">
        <v>6.68</v>
      </c>
      <c r="G1629" s="4">
        <f>Table13[[#This Row],[Unit Price]]*Table13[[#This Row],[Quantity ordered]]</f>
        <v>73.47999999999999</v>
      </c>
      <c r="H1629" s="1">
        <v>0.05</v>
      </c>
      <c r="I1629" s="5">
        <v>0.05</v>
      </c>
      <c r="J16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9" s="6">
        <f>Table13[[#This Row],[Total Price(Before Discount)]]*Table13[[#This Row],[Discount]]</f>
        <v>3.6739999999999995</v>
      </c>
      <c r="L1629" s="6">
        <f>Table13[[#This Row],[Total Price(Before Discount)]]-Table13[[#This Row],[Discount Amount]]</f>
        <v>69.805999999999983</v>
      </c>
      <c r="M1629" s="6" t="str">
        <f>IF(Table13[[#This Row],[Total Price(After Discount)]]&gt;=5000, "High Order", "Low order")</f>
        <v>Low order</v>
      </c>
      <c r="N1629" s="2">
        <v>42091</v>
      </c>
      <c r="O1629" s="2" t="str">
        <f>TEXT(Table13[[#This Row],[Order Date]],"dddd")</f>
        <v>Saturday</v>
      </c>
      <c r="P1629" s="2" t="str">
        <f>TEXT(Table13[[#This Row],[Order Date]],"mmmm")</f>
        <v>March</v>
      </c>
      <c r="Q1629" s="2" t="str">
        <f>TEXT(Table13[[#This Row],[Order Date]],"yyyy")</f>
        <v>2015</v>
      </c>
      <c r="R1629" s="2" t="str">
        <f>TEXT(Table13[[#This Row],[Order Date]], "mmmm yyyy")</f>
        <v>March 2015</v>
      </c>
      <c r="S1629" s="2">
        <v>42092</v>
      </c>
      <c r="T1629" s="1" t="s">
        <v>50</v>
      </c>
      <c r="U1629" s="1">
        <f>Table13[[#This Row],[Ship Date]]-Table13[[#This Row],[Order Date]]</f>
        <v>1</v>
      </c>
      <c r="V1629" s="1" t="str">
        <f>IF(Table13[[#This Row],[Days to Ship]]&lt;=1, "Fast", IF(Table13[[#This Row],[Days to Ship]]&lt;=3, "Meduim", "High"))</f>
        <v>Fast</v>
      </c>
      <c r="W1629" s="1">
        <v>33160</v>
      </c>
      <c r="X1629" s="1" t="s">
        <v>32</v>
      </c>
      <c r="Y1629" s="1" t="s">
        <v>962</v>
      </c>
      <c r="Z1629" s="1" t="s">
        <v>242</v>
      </c>
      <c r="AA1629" s="1" t="s">
        <v>2245</v>
      </c>
      <c r="AB1629" s="1" t="s">
        <v>58</v>
      </c>
      <c r="AC1629" s="1" t="s">
        <v>83</v>
      </c>
      <c r="AD1629" s="1" t="s">
        <v>51</v>
      </c>
      <c r="AE1629" s="1" t="s">
        <v>53</v>
      </c>
      <c r="AF1629" s="1"/>
      <c r="AK1629" s="1"/>
    </row>
    <row r="1630" spans="1:37" x14ac:dyDescent="0.35">
      <c r="A1630" s="1">
        <v>2880</v>
      </c>
      <c r="B1630" s="1" t="str">
        <f>VLOOKUP(Table13[[#This Row],[Customer ID]],'Customer Lookup'!A:B,2,)</f>
        <v>Grace Black</v>
      </c>
      <c r="C1630" s="1">
        <v>88627</v>
      </c>
      <c r="D1630" s="1" t="str">
        <f>_xlfn.XLOOKUP(Table13[[#This Row],[Product Sub-Category]],'Product Lookup'!A:A,'Product Lookup'!B:B)</f>
        <v>Chairs</v>
      </c>
      <c r="E1630" s="1">
        <v>25</v>
      </c>
      <c r="F1630" s="4">
        <v>243.98</v>
      </c>
      <c r="G1630" s="4">
        <f>Table13[[#This Row],[Unit Price]]*Table13[[#This Row],[Quantity ordered]]</f>
        <v>6099.5</v>
      </c>
      <c r="H1630" s="1">
        <v>0.1</v>
      </c>
      <c r="I1630" s="5">
        <v>0.1</v>
      </c>
      <c r="J16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30" s="6">
        <f>Table13[[#This Row],[Total Price(Before Discount)]]*Table13[[#This Row],[Discount]]</f>
        <v>609.95000000000005</v>
      </c>
      <c r="L1630" s="6">
        <f>Table13[[#This Row],[Total Price(Before Discount)]]-Table13[[#This Row],[Discount Amount]]</f>
        <v>5489.55</v>
      </c>
      <c r="M1630" s="6" t="str">
        <f>IF(Table13[[#This Row],[Total Price(After Discount)]]&gt;=5000, "High Order", "Low order")</f>
        <v>High Order</v>
      </c>
      <c r="N1630" s="2">
        <v>42132</v>
      </c>
      <c r="O1630" s="2" t="str">
        <f>TEXT(Table13[[#This Row],[Order Date]],"dddd")</f>
        <v>Friday</v>
      </c>
      <c r="P1630" s="2" t="str">
        <f>TEXT(Table13[[#This Row],[Order Date]],"mmmm")</f>
        <v>May</v>
      </c>
      <c r="Q1630" s="2" t="str">
        <f>TEXT(Table13[[#This Row],[Order Date]],"yyyy")</f>
        <v>2015</v>
      </c>
      <c r="R1630" s="2" t="str">
        <f>TEXT(Table13[[#This Row],[Order Date]], "mmmm yyyy")</f>
        <v>May 2015</v>
      </c>
      <c r="S1630" s="2">
        <v>42137</v>
      </c>
      <c r="T1630" s="1" t="s">
        <v>98</v>
      </c>
      <c r="U1630" s="1">
        <f>Table13[[#This Row],[Ship Date]]-Table13[[#This Row],[Order Date]]</f>
        <v>5</v>
      </c>
      <c r="V1630" s="1" t="str">
        <f>IF(Table13[[#This Row],[Days to Ship]]&lt;=1, "Fast", IF(Table13[[#This Row],[Days to Ship]]&lt;=3, "Meduim", "High"))</f>
        <v>High</v>
      </c>
      <c r="W1630" s="1">
        <v>33160</v>
      </c>
      <c r="X1630" s="1" t="s">
        <v>22</v>
      </c>
      <c r="Y1630" s="1" t="s">
        <v>962</v>
      </c>
      <c r="Z1630" s="1" t="s">
        <v>242</v>
      </c>
      <c r="AA1630" s="1" t="s">
        <v>2245</v>
      </c>
      <c r="AB1630" s="1" t="s">
        <v>34</v>
      </c>
      <c r="AC1630" s="1" t="s">
        <v>35</v>
      </c>
      <c r="AD1630" s="1" t="s">
        <v>51</v>
      </c>
      <c r="AE1630" s="1" t="s">
        <v>36</v>
      </c>
      <c r="AF1630" s="1"/>
      <c r="AK1630" s="1"/>
    </row>
    <row r="1631" spans="1:37" x14ac:dyDescent="0.35">
      <c r="A1631" s="1">
        <v>2882</v>
      </c>
      <c r="B1631" s="1" t="str">
        <f>VLOOKUP(Table13[[#This Row],[Customer ID]],'Customer Lookup'!A:B,2,)</f>
        <v>Andrew Gonzalez</v>
      </c>
      <c r="C1631" s="1">
        <v>55300</v>
      </c>
      <c r="D1631" s="1" t="str">
        <f>_xlfn.XLOOKUP(Table13[[#This Row],[Product Sub-Category]],'Product Lookup'!A:A,'Product Lookup'!B:B)</f>
        <v>Appliances</v>
      </c>
      <c r="E1631" s="1">
        <v>37</v>
      </c>
      <c r="F1631" s="4">
        <v>4.0599999999999996</v>
      </c>
      <c r="G1631" s="4">
        <f>Table13[[#This Row],[Unit Price]]*Table13[[#This Row],[Quantity ordered]]</f>
        <v>150.22</v>
      </c>
      <c r="H1631" s="1">
        <v>0.05</v>
      </c>
      <c r="I1631" s="5">
        <v>0.05</v>
      </c>
      <c r="J16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1" s="6">
        <f>Table13[[#This Row],[Total Price(Before Discount)]]*Table13[[#This Row],[Discount]]</f>
        <v>7.5110000000000001</v>
      </c>
      <c r="L1631" s="6">
        <f>Table13[[#This Row],[Total Price(Before Discount)]]-Table13[[#This Row],[Discount Amount]]</f>
        <v>142.709</v>
      </c>
      <c r="M1631" s="6" t="str">
        <f>IF(Table13[[#This Row],[Total Price(After Discount)]]&gt;=5000, "High Order", "Low order")</f>
        <v>Low order</v>
      </c>
      <c r="N1631" s="2">
        <v>42055</v>
      </c>
      <c r="O1631" s="2" t="str">
        <f>TEXT(Table13[[#This Row],[Order Date]],"dddd")</f>
        <v>Friday</v>
      </c>
      <c r="P1631" s="2" t="str">
        <f>TEXT(Table13[[#This Row],[Order Date]],"mmmm")</f>
        <v>February</v>
      </c>
      <c r="Q1631" s="2" t="str">
        <f>TEXT(Table13[[#This Row],[Order Date]],"yyyy")</f>
        <v>2015</v>
      </c>
      <c r="R1631" s="2" t="str">
        <f>TEXT(Table13[[#This Row],[Order Date]], "mmmm yyyy")</f>
        <v>February 2015</v>
      </c>
      <c r="S1631" s="2">
        <v>42057</v>
      </c>
      <c r="T1631" s="1" t="s">
        <v>21</v>
      </c>
      <c r="U1631" s="1">
        <f>Table13[[#This Row],[Ship Date]]-Table13[[#This Row],[Order Date]]</f>
        <v>2</v>
      </c>
      <c r="V1631" s="1" t="str">
        <f>IF(Table13[[#This Row],[Days to Ship]]&lt;=1, "Fast", IF(Table13[[#This Row],[Days to Ship]]&lt;=3, "Meduim", "High"))</f>
        <v>Meduim</v>
      </c>
      <c r="W1631" s="1">
        <v>28206</v>
      </c>
      <c r="X1631" s="1" t="s">
        <v>32</v>
      </c>
      <c r="Y1631" s="1" t="s">
        <v>257</v>
      </c>
      <c r="Z1631" s="1" t="s">
        <v>225</v>
      </c>
      <c r="AA1631" s="1" t="s">
        <v>2245</v>
      </c>
      <c r="AB1631" s="1" t="s">
        <v>58</v>
      </c>
      <c r="AC1631" s="1" t="s">
        <v>196</v>
      </c>
      <c r="AD1631" s="1" t="s">
        <v>104</v>
      </c>
      <c r="AE1631" s="1" t="s">
        <v>53</v>
      </c>
      <c r="AF1631" s="1"/>
      <c r="AK1631" s="1"/>
    </row>
    <row r="1632" spans="1:37" x14ac:dyDescent="0.35">
      <c r="A1632" s="1">
        <v>2882</v>
      </c>
      <c r="B1632" s="1" t="str">
        <f>VLOOKUP(Table13[[#This Row],[Customer ID]],'Customer Lookup'!A:B,2,)</f>
        <v>Andrew Gonzalez</v>
      </c>
      <c r="C1632" s="1">
        <v>55300</v>
      </c>
      <c r="D1632" s="1" t="str">
        <f>_xlfn.XLOOKUP(Table13[[#This Row],[Product Sub-Category]],'Product Lookup'!A:A,'Product Lookup'!B:B)</f>
        <v>Labels</v>
      </c>
      <c r="E1632" s="1">
        <v>48</v>
      </c>
      <c r="F1632" s="4">
        <v>3.75</v>
      </c>
      <c r="G1632" s="4">
        <f>Table13[[#This Row],[Unit Price]]*Table13[[#This Row],[Quantity ordered]]</f>
        <v>180</v>
      </c>
      <c r="H1632" s="1">
        <v>0.05</v>
      </c>
      <c r="I1632" s="5">
        <v>0.05</v>
      </c>
      <c r="J16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2" s="6">
        <f>Table13[[#This Row],[Total Price(Before Discount)]]*Table13[[#This Row],[Discount]]</f>
        <v>9</v>
      </c>
      <c r="L1632" s="6">
        <f>Table13[[#This Row],[Total Price(Before Discount)]]-Table13[[#This Row],[Discount Amount]]</f>
        <v>171</v>
      </c>
      <c r="M1632" s="6" t="str">
        <f>IF(Table13[[#This Row],[Total Price(After Discount)]]&gt;=5000, "High Order", "Low order")</f>
        <v>Low order</v>
      </c>
      <c r="N1632" s="2">
        <v>42055</v>
      </c>
      <c r="O1632" s="2" t="str">
        <f>TEXT(Table13[[#This Row],[Order Date]],"dddd")</f>
        <v>Friday</v>
      </c>
      <c r="P1632" s="2" t="str">
        <f>TEXT(Table13[[#This Row],[Order Date]],"mmmm")</f>
        <v>February</v>
      </c>
      <c r="Q1632" s="2" t="str">
        <f>TEXT(Table13[[#This Row],[Order Date]],"yyyy")</f>
        <v>2015</v>
      </c>
      <c r="R1632" s="2" t="str">
        <f>TEXT(Table13[[#This Row],[Order Date]], "mmmm yyyy")</f>
        <v>February 2015</v>
      </c>
      <c r="S1632" s="2">
        <v>42056</v>
      </c>
      <c r="T1632" s="1" t="s">
        <v>21</v>
      </c>
      <c r="U1632" s="1">
        <f>Table13[[#This Row],[Ship Date]]-Table13[[#This Row],[Order Date]]</f>
        <v>1</v>
      </c>
      <c r="V1632" s="1" t="str">
        <f>IF(Table13[[#This Row],[Days to Ship]]&lt;=1, "Fast", IF(Table13[[#This Row],[Days to Ship]]&lt;=3, "Meduim", "High"))</f>
        <v>Fast</v>
      </c>
      <c r="W1632" s="1">
        <v>28206</v>
      </c>
      <c r="X1632" s="1" t="s">
        <v>32</v>
      </c>
      <c r="Y1632" s="1" t="s">
        <v>257</v>
      </c>
      <c r="Z1632" s="1" t="s">
        <v>225</v>
      </c>
      <c r="AA1632" s="1" t="s">
        <v>2245</v>
      </c>
      <c r="AB1632" s="1" t="s">
        <v>58</v>
      </c>
      <c r="AC1632" s="1" t="s">
        <v>116</v>
      </c>
      <c r="AD1632" s="1" t="s">
        <v>104</v>
      </c>
      <c r="AE1632" s="1" t="s">
        <v>53</v>
      </c>
      <c r="AF1632" s="1"/>
      <c r="AK1632" s="1"/>
    </row>
    <row r="1633" spans="1:37" x14ac:dyDescent="0.35">
      <c r="A1633" s="1">
        <v>2882</v>
      </c>
      <c r="B1633" s="1" t="str">
        <f>VLOOKUP(Table13[[#This Row],[Customer ID]],'Customer Lookup'!A:B,2,)</f>
        <v>Andrew Gonzalez</v>
      </c>
      <c r="C1633" s="1">
        <v>55300</v>
      </c>
      <c r="D1633" s="1" t="str">
        <f>_xlfn.XLOOKUP(Table13[[#This Row],[Product Sub-Category]],'Product Lookup'!A:A,'Product Lookup'!B:B)</f>
        <v>Furnishings</v>
      </c>
      <c r="E1633" s="1">
        <v>31</v>
      </c>
      <c r="F1633" s="4">
        <v>10.68</v>
      </c>
      <c r="G1633" s="4">
        <f>Table13[[#This Row],[Unit Price]]*Table13[[#This Row],[Quantity ordered]]</f>
        <v>331.08</v>
      </c>
      <c r="H1633" s="1">
        <v>0.05</v>
      </c>
      <c r="I1633" s="5">
        <v>0.05</v>
      </c>
      <c r="J16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3" s="6">
        <f>Table13[[#This Row],[Total Price(Before Discount)]]*Table13[[#This Row],[Discount]]</f>
        <v>16.553999999999998</v>
      </c>
      <c r="L1633" s="6">
        <f>Table13[[#This Row],[Total Price(Before Discount)]]-Table13[[#This Row],[Discount Amount]]</f>
        <v>314.52600000000001</v>
      </c>
      <c r="M1633" s="6" t="str">
        <f>IF(Table13[[#This Row],[Total Price(After Discount)]]&gt;=5000, "High Order", "Low order")</f>
        <v>Low order</v>
      </c>
      <c r="N1633" s="2">
        <v>42055</v>
      </c>
      <c r="O1633" s="2" t="str">
        <f>TEXT(Table13[[#This Row],[Order Date]],"dddd")</f>
        <v>Friday</v>
      </c>
      <c r="P1633" s="2" t="str">
        <f>TEXT(Table13[[#This Row],[Order Date]],"mmmm")</f>
        <v>February</v>
      </c>
      <c r="Q1633" s="2" t="str">
        <f>TEXT(Table13[[#This Row],[Order Date]],"yyyy")</f>
        <v>2015</v>
      </c>
      <c r="R1633" s="2" t="str">
        <f>TEXT(Table13[[#This Row],[Order Date]], "mmmm yyyy")</f>
        <v>February 2015</v>
      </c>
      <c r="S1633" s="2">
        <v>42057</v>
      </c>
      <c r="T1633" s="1" t="s">
        <v>21</v>
      </c>
      <c r="U1633" s="1">
        <f>Table13[[#This Row],[Ship Date]]-Table13[[#This Row],[Order Date]]</f>
        <v>2</v>
      </c>
      <c r="V1633" s="1" t="str">
        <f>IF(Table13[[#This Row],[Days to Ship]]&lt;=1, "Fast", IF(Table13[[#This Row],[Days to Ship]]&lt;=3, "Meduim", "High"))</f>
        <v>Meduim</v>
      </c>
      <c r="W1633" s="1">
        <v>28206</v>
      </c>
      <c r="X1633" s="1" t="s">
        <v>32</v>
      </c>
      <c r="Y1633" s="1" t="s">
        <v>257</v>
      </c>
      <c r="Z1633" s="1" t="s">
        <v>225</v>
      </c>
      <c r="AA1633" s="1" t="s">
        <v>2245</v>
      </c>
      <c r="AB1633" s="1" t="s">
        <v>34</v>
      </c>
      <c r="AC1633" s="1" t="s">
        <v>52</v>
      </c>
      <c r="AD1633" s="1" t="s">
        <v>104</v>
      </c>
      <c r="AE1633" s="1" t="s">
        <v>178</v>
      </c>
      <c r="AF1633" s="1"/>
      <c r="AK1633" s="1"/>
    </row>
    <row r="1634" spans="1:37" x14ac:dyDescent="0.35">
      <c r="A1634" s="1">
        <v>2882</v>
      </c>
      <c r="B1634" s="1" t="str">
        <f>VLOOKUP(Table13[[#This Row],[Customer ID]],'Customer Lookup'!A:B,2,)</f>
        <v>Andrew Gonzalez</v>
      </c>
      <c r="C1634" s="1">
        <v>16676</v>
      </c>
      <c r="D1634" s="1" t="str">
        <f>_xlfn.XLOOKUP(Table13[[#This Row],[Product Sub-Category]],'Product Lookup'!A:A,'Product Lookup'!B:B)</f>
        <v>Telephones</v>
      </c>
      <c r="E1634" s="1">
        <v>39</v>
      </c>
      <c r="F1634" s="4">
        <v>28.99</v>
      </c>
      <c r="G1634" s="4">
        <f>Table13[[#This Row],[Unit Price]]*Table13[[#This Row],[Quantity ordered]]</f>
        <v>1130.6099999999999</v>
      </c>
      <c r="H1634" s="1">
        <v>0.05</v>
      </c>
      <c r="I1634" s="5">
        <v>0.05</v>
      </c>
      <c r="J16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4" s="6">
        <f>Table13[[#This Row],[Total Price(Before Discount)]]*Table13[[#This Row],[Discount]]</f>
        <v>56.530499999999996</v>
      </c>
      <c r="L1634" s="6">
        <f>Table13[[#This Row],[Total Price(Before Discount)]]-Table13[[#This Row],[Discount Amount]]</f>
        <v>1074.0794999999998</v>
      </c>
      <c r="M1634" s="6" t="str">
        <f>IF(Table13[[#This Row],[Total Price(After Discount)]]&gt;=5000, "High Order", "Low order")</f>
        <v>Low order</v>
      </c>
      <c r="N1634" s="2">
        <v>42082</v>
      </c>
      <c r="O1634" s="2" t="str">
        <f>TEXT(Table13[[#This Row],[Order Date]],"dddd")</f>
        <v>Thursday</v>
      </c>
      <c r="P1634" s="2" t="str">
        <f>TEXT(Table13[[#This Row],[Order Date]],"mmmm")</f>
        <v>March</v>
      </c>
      <c r="Q1634" s="2" t="str">
        <f>TEXT(Table13[[#This Row],[Order Date]],"yyyy")</f>
        <v>2015</v>
      </c>
      <c r="R1634" s="2" t="str">
        <f>TEXT(Table13[[#This Row],[Order Date]], "mmmm yyyy")</f>
        <v>March 2015</v>
      </c>
      <c r="S1634" s="2">
        <v>42082</v>
      </c>
      <c r="T1634" s="1" t="s">
        <v>21</v>
      </c>
      <c r="U1634" s="1">
        <f>Table13[[#This Row],[Ship Date]]-Table13[[#This Row],[Order Date]]</f>
        <v>0</v>
      </c>
      <c r="V1634" s="1" t="str">
        <f>IF(Table13[[#This Row],[Days to Ship]]&lt;=1, "Fast", IF(Table13[[#This Row],[Days to Ship]]&lt;=3, "Meduim", "High"))</f>
        <v>Fast</v>
      </c>
      <c r="W1634" s="1">
        <v>28206</v>
      </c>
      <c r="X1634" s="1" t="s">
        <v>32</v>
      </c>
      <c r="Y1634" s="1" t="s">
        <v>257</v>
      </c>
      <c r="Z1634" s="1" t="s">
        <v>225</v>
      </c>
      <c r="AA1634" s="1" t="s">
        <v>2245</v>
      </c>
      <c r="AB1634" s="1" t="s">
        <v>73</v>
      </c>
      <c r="AC1634" s="1" t="s">
        <v>2234</v>
      </c>
      <c r="AD1634" s="1" t="s">
        <v>104</v>
      </c>
      <c r="AE1634" s="1" t="s">
        <v>75</v>
      </c>
      <c r="AF1634" s="1"/>
      <c r="AK1634" s="1"/>
    </row>
    <row r="1635" spans="1:37" x14ac:dyDescent="0.35">
      <c r="A1635" s="1">
        <v>2882</v>
      </c>
      <c r="B1635" s="1" t="str">
        <f>VLOOKUP(Table13[[#This Row],[Customer ID]],'Customer Lookup'!A:B,2,)</f>
        <v>Andrew Gonzalez</v>
      </c>
      <c r="C1635" s="1">
        <v>4839</v>
      </c>
      <c r="D1635" s="1" t="str">
        <f>_xlfn.XLOOKUP(Table13[[#This Row],[Product Sub-Category]],'Product Lookup'!A:A,'Product Lookup'!B:B)</f>
        <v>Paper</v>
      </c>
      <c r="E1635" s="1">
        <v>35</v>
      </c>
      <c r="F1635" s="4">
        <v>6.48</v>
      </c>
      <c r="G1635" s="4">
        <f>Table13[[#This Row],[Unit Price]]*Table13[[#This Row],[Quantity ordered]]</f>
        <v>226.8</v>
      </c>
      <c r="H1635" s="1">
        <v>0.05</v>
      </c>
      <c r="I1635" s="5">
        <v>0.05</v>
      </c>
      <c r="J16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5" s="6">
        <f>Table13[[#This Row],[Total Price(Before Discount)]]*Table13[[#This Row],[Discount]]</f>
        <v>11.340000000000002</v>
      </c>
      <c r="L1635" s="6">
        <f>Table13[[#This Row],[Total Price(Before Discount)]]-Table13[[#This Row],[Discount Amount]]</f>
        <v>215.46</v>
      </c>
      <c r="M1635" s="6" t="str">
        <f>IF(Table13[[#This Row],[Total Price(After Discount)]]&gt;=5000, "High Order", "Low order")</f>
        <v>Low order</v>
      </c>
      <c r="N1635" s="2">
        <v>42133</v>
      </c>
      <c r="O1635" s="2" t="str">
        <f>TEXT(Table13[[#This Row],[Order Date]],"dddd")</f>
        <v>Saturday</v>
      </c>
      <c r="P1635" s="2" t="str">
        <f>TEXT(Table13[[#This Row],[Order Date]],"mmmm")</f>
        <v>May</v>
      </c>
      <c r="Q1635" s="2" t="str">
        <f>TEXT(Table13[[#This Row],[Order Date]],"yyyy")</f>
        <v>2015</v>
      </c>
      <c r="R1635" s="2" t="str">
        <f>TEXT(Table13[[#This Row],[Order Date]], "mmmm yyyy")</f>
        <v>May 2015</v>
      </c>
      <c r="S1635" s="2">
        <v>42133</v>
      </c>
      <c r="T1635" s="1" t="s">
        <v>41</v>
      </c>
      <c r="U1635" s="1">
        <f>Table13[[#This Row],[Ship Date]]-Table13[[#This Row],[Order Date]]</f>
        <v>0</v>
      </c>
      <c r="V1635" s="1" t="str">
        <f>IF(Table13[[#This Row],[Days to Ship]]&lt;=1, "Fast", IF(Table13[[#This Row],[Days to Ship]]&lt;=3, "Meduim", "High"))</f>
        <v>Fast</v>
      </c>
      <c r="W1635" s="1">
        <v>28206</v>
      </c>
      <c r="X1635" s="1" t="s">
        <v>32</v>
      </c>
      <c r="Y1635" s="1" t="s">
        <v>257</v>
      </c>
      <c r="Z1635" s="1" t="s">
        <v>225</v>
      </c>
      <c r="AA1635" s="1" t="s">
        <v>2245</v>
      </c>
      <c r="AB1635" s="1" t="s">
        <v>58</v>
      </c>
      <c r="AC1635" s="1" t="s">
        <v>83</v>
      </c>
      <c r="AD1635" s="1" t="s">
        <v>104</v>
      </c>
      <c r="AE1635" s="1" t="s">
        <v>53</v>
      </c>
      <c r="AF1635" s="1"/>
      <c r="AK1635" s="1"/>
    </row>
    <row r="1636" spans="1:37" x14ac:dyDescent="0.35">
      <c r="A1636" s="1">
        <v>2882</v>
      </c>
      <c r="B1636" s="1" t="str">
        <f>VLOOKUP(Table13[[#This Row],[Customer ID]],'Customer Lookup'!A:B,2,)</f>
        <v>Andrew Gonzalez</v>
      </c>
      <c r="C1636" s="1">
        <v>21958</v>
      </c>
      <c r="D1636" s="1" t="str">
        <f>_xlfn.XLOOKUP(Table13[[#This Row],[Product Sub-Category]],'Product Lookup'!A:A,'Product Lookup'!B:B)</f>
        <v>Appliances</v>
      </c>
      <c r="E1636" s="1">
        <v>21</v>
      </c>
      <c r="F1636" s="4">
        <v>363.25</v>
      </c>
      <c r="G1636" s="4">
        <f>Table13[[#This Row],[Unit Price]]*Table13[[#This Row],[Quantity ordered]]</f>
        <v>7628.25</v>
      </c>
      <c r="H1636" s="1">
        <v>0.1</v>
      </c>
      <c r="I1636" s="5">
        <v>0.1</v>
      </c>
      <c r="J16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36" s="6">
        <f>Table13[[#This Row],[Total Price(Before Discount)]]*Table13[[#This Row],[Discount]]</f>
        <v>762.82500000000005</v>
      </c>
      <c r="L1636" s="6">
        <f>Table13[[#This Row],[Total Price(Before Discount)]]-Table13[[#This Row],[Discount Amount]]</f>
        <v>6865.4250000000002</v>
      </c>
      <c r="M1636" s="6" t="str">
        <f>IF(Table13[[#This Row],[Total Price(After Discount)]]&gt;=5000, "High Order", "Low order")</f>
        <v>High Order</v>
      </c>
      <c r="N1636" s="2">
        <v>42160</v>
      </c>
      <c r="O1636" s="2" t="str">
        <f>TEXT(Table13[[#This Row],[Order Date]],"dddd")</f>
        <v>Friday</v>
      </c>
      <c r="P1636" s="2" t="str">
        <f>TEXT(Table13[[#This Row],[Order Date]],"mmmm")</f>
        <v>June</v>
      </c>
      <c r="Q1636" s="2" t="str">
        <f>TEXT(Table13[[#This Row],[Order Date]],"yyyy")</f>
        <v>2015</v>
      </c>
      <c r="R1636" s="2" t="str">
        <f>TEXT(Table13[[#This Row],[Order Date]], "mmmm yyyy")</f>
        <v>June 2015</v>
      </c>
      <c r="S1636" s="2">
        <v>42161</v>
      </c>
      <c r="T1636" s="1" t="s">
        <v>21</v>
      </c>
      <c r="U1636" s="1">
        <f>Table13[[#This Row],[Ship Date]]-Table13[[#This Row],[Order Date]]</f>
        <v>1</v>
      </c>
      <c r="V1636" s="1" t="str">
        <f>IF(Table13[[#This Row],[Days to Ship]]&lt;=1, "Fast", IF(Table13[[#This Row],[Days to Ship]]&lt;=3, "Meduim", "High"))</f>
        <v>Fast</v>
      </c>
      <c r="W1636" s="1">
        <v>28206</v>
      </c>
      <c r="X1636" s="1" t="s">
        <v>32</v>
      </c>
      <c r="Y1636" s="1" t="s">
        <v>257</v>
      </c>
      <c r="Z1636" s="1" t="s">
        <v>225</v>
      </c>
      <c r="AA1636" s="1" t="s">
        <v>2245</v>
      </c>
      <c r="AB1636" s="1" t="s">
        <v>58</v>
      </c>
      <c r="AC1636" s="1" t="s">
        <v>196</v>
      </c>
      <c r="AD1636" s="1" t="s">
        <v>104</v>
      </c>
      <c r="AE1636" s="1" t="s">
        <v>53</v>
      </c>
      <c r="AF1636" s="1"/>
      <c r="AK1636" s="1"/>
    </row>
    <row r="1637" spans="1:37" x14ac:dyDescent="0.35">
      <c r="A1637" s="1">
        <v>2882</v>
      </c>
      <c r="B1637" s="1" t="str">
        <f>VLOOKUP(Table13[[#This Row],[Customer ID]],'Customer Lookup'!A:B,2,)</f>
        <v>Andrew Gonzalez</v>
      </c>
      <c r="C1637" s="1">
        <v>40224</v>
      </c>
      <c r="D1637" s="1" t="str">
        <f>_xlfn.XLOOKUP(Table13[[#This Row],[Product Sub-Category]],'Product Lookup'!A:A,'Product Lookup'!B:B)</f>
        <v>Furnishings</v>
      </c>
      <c r="E1637" s="1">
        <v>21</v>
      </c>
      <c r="F1637" s="4">
        <v>63.94</v>
      </c>
      <c r="G1637" s="4">
        <f>Table13[[#This Row],[Unit Price]]*Table13[[#This Row],[Quantity ordered]]</f>
        <v>1342.74</v>
      </c>
      <c r="H1637" s="1">
        <v>0.05</v>
      </c>
      <c r="I1637" s="5">
        <v>0.05</v>
      </c>
      <c r="J16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7" s="6">
        <f>Table13[[#This Row],[Total Price(Before Discount)]]*Table13[[#This Row],[Discount]]</f>
        <v>67.137</v>
      </c>
      <c r="L1637" s="6">
        <f>Table13[[#This Row],[Total Price(Before Discount)]]-Table13[[#This Row],[Discount Amount]]</f>
        <v>1275.6030000000001</v>
      </c>
      <c r="M1637" s="6" t="str">
        <f>IF(Table13[[#This Row],[Total Price(After Discount)]]&gt;=5000, "High Order", "Low order")</f>
        <v>Low order</v>
      </c>
      <c r="N1637" s="2">
        <v>42185</v>
      </c>
      <c r="O1637" s="2" t="str">
        <f>TEXT(Table13[[#This Row],[Order Date]],"dddd")</f>
        <v>Tuesday</v>
      </c>
      <c r="P1637" s="2" t="str">
        <f>TEXT(Table13[[#This Row],[Order Date]],"mmmm")</f>
        <v>June</v>
      </c>
      <c r="Q1637" s="2" t="str">
        <f>TEXT(Table13[[#This Row],[Order Date]],"yyyy")</f>
        <v>2015</v>
      </c>
      <c r="R1637" s="2" t="str">
        <f>TEXT(Table13[[#This Row],[Order Date]], "mmmm yyyy")</f>
        <v>June 2015</v>
      </c>
      <c r="S1637" s="2">
        <v>42192</v>
      </c>
      <c r="T1637" s="1" t="s">
        <v>98</v>
      </c>
      <c r="U1637" s="1">
        <f>Table13[[#This Row],[Ship Date]]-Table13[[#This Row],[Order Date]]</f>
        <v>7</v>
      </c>
      <c r="V1637" s="1" t="str">
        <f>IF(Table13[[#This Row],[Days to Ship]]&lt;=1, "Fast", IF(Table13[[#This Row],[Days to Ship]]&lt;=3, "Meduim", "High"))</f>
        <v>High</v>
      </c>
      <c r="W1637" s="1">
        <v>28206</v>
      </c>
      <c r="X1637" s="1" t="s">
        <v>22</v>
      </c>
      <c r="Y1637" s="1" t="s">
        <v>257</v>
      </c>
      <c r="Z1637" s="1" t="s">
        <v>225</v>
      </c>
      <c r="AA1637" s="1" t="s">
        <v>2245</v>
      </c>
      <c r="AB1637" s="1" t="s">
        <v>34</v>
      </c>
      <c r="AC1637" s="1" t="s">
        <v>52</v>
      </c>
      <c r="AD1637" s="1" t="s">
        <v>104</v>
      </c>
      <c r="AE1637" s="1" t="s">
        <v>53</v>
      </c>
      <c r="AF1637" s="1"/>
      <c r="AK1637" s="1"/>
    </row>
    <row r="1638" spans="1:37" x14ac:dyDescent="0.35">
      <c r="A1638" s="1">
        <v>2882</v>
      </c>
      <c r="B1638" s="1" t="str">
        <f>VLOOKUP(Table13[[#This Row],[Customer ID]],'Customer Lookup'!A:B,2,)</f>
        <v>Andrew Gonzalez</v>
      </c>
      <c r="C1638" s="1">
        <v>50917</v>
      </c>
      <c r="D1638" s="1" t="str">
        <f>_xlfn.XLOOKUP(Table13[[#This Row],[Product Sub-Category]],'Product Lookup'!A:A,'Product Lookup'!B:B)</f>
        <v>Computer Peripherals</v>
      </c>
      <c r="E1638" s="1">
        <v>40</v>
      </c>
      <c r="F1638" s="4">
        <v>43.98</v>
      </c>
      <c r="G1638" s="4">
        <f>Table13[[#This Row],[Unit Price]]*Table13[[#This Row],[Quantity ordered]]</f>
        <v>1759.1999999999998</v>
      </c>
      <c r="H1638" s="1">
        <v>0.05</v>
      </c>
      <c r="I1638" s="5">
        <v>0.05</v>
      </c>
      <c r="J16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8" s="6">
        <f>Table13[[#This Row],[Total Price(Before Discount)]]*Table13[[#This Row],[Discount]]</f>
        <v>87.96</v>
      </c>
      <c r="L1638" s="6">
        <f>Table13[[#This Row],[Total Price(Before Discount)]]-Table13[[#This Row],[Discount Amount]]</f>
        <v>1671.2399999999998</v>
      </c>
      <c r="M1638" s="6" t="str">
        <f>IF(Table13[[#This Row],[Total Price(After Discount)]]&gt;=5000, "High Order", "Low order")</f>
        <v>Low order</v>
      </c>
      <c r="N1638" s="2">
        <v>42025</v>
      </c>
      <c r="O1638" s="2" t="str">
        <f>TEXT(Table13[[#This Row],[Order Date]],"dddd")</f>
        <v>Wednesday</v>
      </c>
      <c r="P1638" s="2" t="str">
        <f>TEXT(Table13[[#This Row],[Order Date]],"mmmm")</f>
        <v>January</v>
      </c>
      <c r="Q1638" s="2" t="str">
        <f>TEXT(Table13[[#This Row],[Order Date]],"yyyy")</f>
        <v>2015</v>
      </c>
      <c r="R1638" s="2" t="str">
        <f>TEXT(Table13[[#This Row],[Order Date]], "mmmm yyyy")</f>
        <v>January 2015</v>
      </c>
      <c r="S1638" s="2">
        <v>42029</v>
      </c>
      <c r="T1638" s="1" t="s">
        <v>98</v>
      </c>
      <c r="U1638" s="1">
        <f>Table13[[#This Row],[Ship Date]]-Table13[[#This Row],[Order Date]]</f>
        <v>4</v>
      </c>
      <c r="V1638" s="1" t="str">
        <f>IF(Table13[[#This Row],[Days to Ship]]&lt;=1, "Fast", IF(Table13[[#This Row],[Days to Ship]]&lt;=3, "Meduim", "High"))</f>
        <v>High</v>
      </c>
      <c r="W1638" s="1">
        <v>28206</v>
      </c>
      <c r="X1638" s="1" t="s">
        <v>32</v>
      </c>
      <c r="Y1638" s="1" t="s">
        <v>257</v>
      </c>
      <c r="Z1638" s="1" t="s">
        <v>225</v>
      </c>
      <c r="AA1638" s="1" t="s">
        <v>2243</v>
      </c>
      <c r="AB1638" s="1" t="s">
        <v>73</v>
      </c>
      <c r="AC1638" s="1" t="s">
        <v>144</v>
      </c>
      <c r="AD1638" s="1" t="s">
        <v>104</v>
      </c>
      <c r="AE1638" s="1" t="s">
        <v>44</v>
      </c>
      <c r="AF1638" s="1"/>
      <c r="AK1638" s="1"/>
    </row>
    <row r="1639" spans="1:37" x14ac:dyDescent="0.35">
      <c r="A1639" s="1">
        <v>2883</v>
      </c>
      <c r="B1639" s="1" t="str">
        <f>VLOOKUP(Table13[[#This Row],[Customer ID]],'Customer Lookup'!A:B,2,)</f>
        <v>Stuart Sharma</v>
      </c>
      <c r="C1639" s="1">
        <v>87632</v>
      </c>
      <c r="D1639" s="1" t="str">
        <f>_xlfn.XLOOKUP(Table13[[#This Row],[Product Sub-Category]],'Product Lookup'!A:A,'Product Lookup'!B:B)</f>
        <v>Paper</v>
      </c>
      <c r="E1639" s="1">
        <v>9</v>
      </c>
      <c r="F1639" s="4">
        <v>6.48</v>
      </c>
      <c r="G1639" s="4">
        <f>Table13[[#This Row],[Unit Price]]*Table13[[#This Row],[Quantity ordered]]</f>
        <v>58.320000000000007</v>
      </c>
      <c r="H1639" s="1">
        <v>0.05</v>
      </c>
      <c r="I1639" s="5">
        <v>0.05</v>
      </c>
      <c r="J16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9" s="6">
        <f>Table13[[#This Row],[Total Price(Before Discount)]]*Table13[[#This Row],[Discount]]</f>
        <v>2.9160000000000004</v>
      </c>
      <c r="L1639" s="6">
        <f>Table13[[#This Row],[Total Price(Before Discount)]]-Table13[[#This Row],[Discount Amount]]</f>
        <v>55.404000000000011</v>
      </c>
      <c r="M1639" s="6" t="str">
        <f>IF(Table13[[#This Row],[Total Price(After Discount)]]&gt;=5000, "High Order", "Low order")</f>
        <v>Low order</v>
      </c>
      <c r="N1639" s="2">
        <v>42133</v>
      </c>
      <c r="O1639" s="2" t="str">
        <f>TEXT(Table13[[#This Row],[Order Date]],"dddd")</f>
        <v>Saturday</v>
      </c>
      <c r="P1639" s="2" t="str">
        <f>TEXT(Table13[[#This Row],[Order Date]],"mmmm")</f>
        <v>May</v>
      </c>
      <c r="Q1639" s="2" t="str">
        <f>TEXT(Table13[[#This Row],[Order Date]],"yyyy")</f>
        <v>2015</v>
      </c>
      <c r="R1639" s="2" t="str">
        <f>TEXT(Table13[[#This Row],[Order Date]], "mmmm yyyy")</f>
        <v>May 2015</v>
      </c>
      <c r="S1639" s="2">
        <v>42133</v>
      </c>
      <c r="T1639" s="1" t="s">
        <v>41</v>
      </c>
      <c r="U1639" s="1">
        <f>Table13[[#This Row],[Ship Date]]-Table13[[#This Row],[Order Date]]</f>
        <v>0</v>
      </c>
      <c r="V1639" s="1" t="str">
        <f>IF(Table13[[#This Row],[Days to Ship]]&lt;=1, "Fast", IF(Table13[[#This Row],[Days to Ship]]&lt;=3, "Meduim", "High"))</f>
        <v>Fast</v>
      </c>
      <c r="W1639" s="1">
        <v>44070</v>
      </c>
      <c r="X1639" s="1" t="s">
        <v>32</v>
      </c>
      <c r="Y1639" s="1" t="s">
        <v>961</v>
      </c>
      <c r="Z1639" s="1" t="s">
        <v>124</v>
      </c>
      <c r="AA1639" s="1" t="s">
        <v>2243</v>
      </c>
      <c r="AB1639" s="1" t="s">
        <v>58</v>
      </c>
      <c r="AC1639" s="1" t="s">
        <v>83</v>
      </c>
      <c r="AD1639" s="1" t="s">
        <v>104</v>
      </c>
      <c r="AE1639" s="1" t="s">
        <v>53</v>
      </c>
      <c r="AF1639" s="1"/>
      <c r="AK1639" s="1"/>
    </row>
    <row r="1640" spans="1:37" x14ac:dyDescent="0.35">
      <c r="A1640" s="1">
        <v>2884</v>
      </c>
      <c r="B1640" s="1" t="str">
        <f>VLOOKUP(Table13[[#This Row],[Customer ID]],'Customer Lookup'!A:B,2,)</f>
        <v>Stuart C Robinson</v>
      </c>
      <c r="C1640" s="1">
        <v>87631</v>
      </c>
      <c r="D1640" s="1" t="str">
        <f>_xlfn.XLOOKUP(Table13[[#This Row],[Product Sub-Category]],'Product Lookup'!A:A,'Product Lookup'!B:B)</f>
        <v>Telephones</v>
      </c>
      <c r="E1640" s="1">
        <v>10</v>
      </c>
      <c r="F1640" s="4">
        <v>28.99</v>
      </c>
      <c r="G1640" s="4">
        <f>Table13[[#This Row],[Unit Price]]*Table13[[#This Row],[Quantity ordered]]</f>
        <v>289.89999999999998</v>
      </c>
      <c r="H1640" s="1">
        <v>0.05</v>
      </c>
      <c r="I1640" s="5">
        <v>0.05</v>
      </c>
      <c r="J16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0" s="6">
        <f>Table13[[#This Row],[Total Price(Before Discount)]]*Table13[[#This Row],[Discount]]</f>
        <v>14.494999999999999</v>
      </c>
      <c r="L1640" s="6">
        <f>Table13[[#This Row],[Total Price(Before Discount)]]-Table13[[#This Row],[Discount Amount]]</f>
        <v>275.40499999999997</v>
      </c>
      <c r="M1640" s="6" t="str">
        <f>IF(Table13[[#This Row],[Total Price(After Discount)]]&gt;=5000, "High Order", "Low order")</f>
        <v>Low order</v>
      </c>
      <c r="N1640" s="2">
        <v>42082</v>
      </c>
      <c r="O1640" s="2" t="str">
        <f>TEXT(Table13[[#This Row],[Order Date]],"dddd")</f>
        <v>Thursday</v>
      </c>
      <c r="P1640" s="2" t="str">
        <f>TEXT(Table13[[#This Row],[Order Date]],"mmmm")</f>
        <v>March</v>
      </c>
      <c r="Q1640" s="2" t="str">
        <f>TEXT(Table13[[#This Row],[Order Date]],"yyyy")</f>
        <v>2015</v>
      </c>
      <c r="R1640" s="2" t="str">
        <f>TEXT(Table13[[#This Row],[Order Date]], "mmmm yyyy")</f>
        <v>March 2015</v>
      </c>
      <c r="S1640" s="2">
        <v>42082</v>
      </c>
      <c r="T1640" s="1" t="s">
        <v>21</v>
      </c>
      <c r="U1640" s="1">
        <f>Table13[[#This Row],[Ship Date]]-Table13[[#This Row],[Order Date]]</f>
        <v>0</v>
      </c>
      <c r="V1640" s="1" t="str">
        <f>IF(Table13[[#This Row],[Days to Ship]]&lt;=1, "Fast", IF(Table13[[#This Row],[Days to Ship]]&lt;=3, "Meduim", "High"))</f>
        <v>Fast</v>
      </c>
      <c r="W1640" s="1">
        <v>44039</v>
      </c>
      <c r="X1640" s="1" t="s">
        <v>32</v>
      </c>
      <c r="Y1640" s="1" t="s">
        <v>963</v>
      </c>
      <c r="Z1640" s="1" t="s">
        <v>124</v>
      </c>
      <c r="AA1640" s="1" t="s">
        <v>2243</v>
      </c>
      <c r="AB1640" s="1" t="s">
        <v>73</v>
      </c>
      <c r="AC1640" s="1" t="s">
        <v>2234</v>
      </c>
      <c r="AD1640" s="1" t="s">
        <v>104</v>
      </c>
      <c r="AE1640" s="1" t="s">
        <v>75</v>
      </c>
      <c r="AF1640" s="1"/>
      <c r="AK1640" s="1"/>
    </row>
    <row r="1641" spans="1:37" x14ac:dyDescent="0.35">
      <c r="A1641" s="1">
        <v>2884</v>
      </c>
      <c r="B1641" s="1" t="str">
        <f>VLOOKUP(Table13[[#This Row],[Customer ID]],'Customer Lookup'!A:B,2,)</f>
        <v>Stuart C Robinson</v>
      </c>
      <c r="C1641" s="1">
        <v>87633</v>
      </c>
      <c r="D1641" s="1" t="str">
        <f>_xlfn.XLOOKUP(Table13[[#This Row],[Product Sub-Category]],'Product Lookup'!A:A,'Product Lookup'!B:B)</f>
        <v>Appliances</v>
      </c>
      <c r="E1641" s="1">
        <v>5</v>
      </c>
      <c r="F1641" s="4">
        <v>363.25</v>
      </c>
      <c r="G1641" s="4">
        <f>Table13[[#This Row],[Unit Price]]*Table13[[#This Row],[Quantity ordered]]</f>
        <v>1816.25</v>
      </c>
      <c r="H1641" s="1">
        <v>0.1</v>
      </c>
      <c r="I1641" s="5">
        <v>0.1</v>
      </c>
      <c r="J16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41" s="6">
        <f>Table13[[#This Row],[Total Price(Before Discount)]]*Table13[[#This Row],[Discount]]</f>
        <v>181.625</v>
      </c>
      <c r="L1641" s="6">
        <f>Table13[[#This Row],[Total Price(Before Discount)]]-Table13[[#This Row],[Discount Amount]]</f>
        <v>1634.625</v>
      </c>
      <c r="M1641" s="6" t="str">
        <f>IF(Table13[[#This Row],[Total Price(After Discount)]]&gt;=5000, "High Order", "Low order")</f>
        <v>Low order</v>
      </c>
      <c r="N1641" s="2">
        <v>42160</v>
      </c>
      <c r="O1641" s="2" t="str">
        <f>TEXT(Table13[[#This Row],[Order Date]],"dddd")</f>
        <v>Friday</v>
      </c>
      <c r="P1641" s="2" t="str">
        <f>TEXT(Table13[[#This Row],[Order Date]],"mmmm")</f>
        <v>June</v>
      </c>
      <c r="Q1641" s="2" t="str">
        <f>TEXT(Table13[[#This Row],[Order Date]],"yyyy")</f>
        <v>2015</v>
      </c>
      <c r="R1641" s="2" t="str">
        <f>TEXT(Table13[[#This Row],[Order Date]], "mmmm yyyy")</f>
        <v>June 2015</v>
      </c>
      <c r="S1641" s="2">
        <v>42161</v>
      </c>
      <c r="T1641" s="1" t="s">
        <v>21</v>
      </c>
      <c r="U1641" s="1">
        <f>Table13[[#This Row],[Ship Date]]-Table13[[#This Row],[Order Date]]</f>
        <v>1</v>
      </c>
      <c r="V1641" s="1" t="str">
        <f>IF(Table13[[#This Row],[Days to Ship]]&lt;=1, "Fast", IF(Table13[[#This Row],[Days to Ship]]&lt;=3, "Meduim", "High"))</f>
        <v>Fast</v>
      </c>
      <c r="W1641" s="1">
        <v>44039</v>
      </c>
      <c r="X1641" s="1" t="s">
        <v>32</v>
      </c>
      <c r="Y1641" s="1" t="s">
        <v>963</v>
      </c>
      <c r="Z1641" s="1" t="s">
        <v>124</v>
      </c>
      <c r="AA1641" s="1" t="s">
        <v>2243</v>
      </c>
      <c r="AB1641" s="1" t="s">
        <v>58</v>
      </c>
      <c r="AC1641" s="1" t="s">
        <v>196</v>
      </c>
      <c r="AD1641" s="1" t="s">
        <v>104</v>
      </c>
      <c r="AE1641" s="1" t="s">
        <v>53</v>
      </c>
      <c r="AF1641" s="1"/>
      <c r="AK1641" s="1"/>
    </row>
    <row r="1642" spans="1:37" x14ac:dyDescent="0.35">
      <c r="A1642" s="1">
        <v>2885</v>
      </c>
      <c r="B1642" s="1" t="str">
        <f>VLOOKUP(Table13[[#This Row],[Customer ID]],'Customer Lookup'!A:B,2,)</f>
        <v>Gary Frazier</v>
      </c>
      <c r="C1642" s="1">
        <v>87634</v>
      </c>
      <c r="D1642" s="1" t="str">
        <f>_xlfn.XLOOKUP(Table13[[#This Row],[Product Sub-Category]],'Product Lookup'!A:A,'Product Lookup'!B:B)</f>
        <v>Furnishings</v>
      </c>
      <c r="E1642" s="1">
        <v>5</v>
      </c>
      <c r="F1642" s="4">
        <v>63.94</v>
      </c>
      <c r="G1642" s="4">
        <f>Table13[[#This Row],[Unit Price]]*Table13[[#This Row],[Quantity ordered]]</f>
        <v>319.7</v>
      </c>
      <c r="H1642" s="1">
        <v>0.05</v>
      </c>
      <c r="I1642" s="5">
        <v>0.05</v>
      </c>
      <c r="J16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2" s="6">
        <f>Table13[[#This Row],[Total Price(Before Discount)]]*Table13[[#This Row],[Discount]]</f>
        <v>15.984999999999999</v>
      </c>
      <c r="L1642" s="6">
        <f>Table13[[#This Row],[Total Price(Before Discount)]]-Table13[[#This Row],[Discount Amount]]</f>
        <v>303.71499999999997</v>
      </c>
      <c r="M1642" s="6" t="str">
        <f>IF(Table13[[#This Row],[Total Price(After Discount)]]&gt;=5000, "High Order", "Low order")</f>
        <v>Low order</v>
      </c>
      <c r="N1642" s="2">
        <v>42185</v>
      </c>
      <c r="O1642" s="2" t="str">
        <f>TEXT(Table13[[#This Row],[Order Date]],"dddd")</f>
        <v>Tuesday</v>
      </c>
      <c r="P1642" s="2" t="str">
        <f>TEXT(Table13[[#This Row],[Order Date]],"mmmm")</f>
        <v>June</v>
      </c>
      <c r="Q1642" s="2" t="str">
        <f>TEXT(Table13[[#This Row],[Order Date]],"yyyy")</f>
        <v>2015</v>
      </c>
      <c r="R1642" s="2" t="str">
        <f>TEXT(Table13[[#This Row],[Order Date]], "mmmm yyyy")</f>
        <v>June 2015</v>
      </c>
      <c r="S1642" s="2">
        <v>42192</v>
      </c>
      <c r="T1642" s="1" t="s">
        <v>98</v>
      </c>
      <c r="U1642" s="1">
        <f>Table13[[#This Row],[Ship Date]]-Table13[[#This Row],[Order Date]]</f>
        <v>7</v>
      </c>
      <c r="V1642" s="1" t="str">
        <f>IF(Table13[[#This Row],[Days to Ship]]&lt;=1, "Fast", IF(Table13[[#This Row],[Days to Ship]]&lt;=3, "Meduim", "High"))</f>
        <v>High</v>
      </c>
      <c r="W1642" s="1">
        <v>44133</v>
      </c>
      <c r="X1642" s="1" t="s">
        <v>22</v>
      </c>
      <c r="Y1642" s="1" t="s">
        <v>964</v>
      </c>
      <c r="Z1642" s="1" t="s">
        <v>124</v>
      </c>
      <c r="AA1642" s="1" t="s">
        <v>2243</v>
      </c>
      <c r="AB1642" s="1" t="s">
        <v>34</v>
      </c>
      <c r="AC1642" s="1" t="s">
        <v>52</v>
      </c>
      <c r="AD1642" s="1" t="s">
        <v>104</v>
      </c>
      <c r="AE1642" s="1" t="s">
        <v>53</v>
      </c>
      <c r="AF1642" s="1"/>
      <c r="AK1642" s="1"/>
    </row>
    <row r="1643" spans="1:37" x14ac:dyDescent="0.35">
      <c r="A1643" s="1">
        <v>2886</v>
      </c>
      <c r="B1643" s="1" t="str">
        <f>VLOOKUP(Table13[[#This Row],[Customer ID]],'Customer Lookup'!A:B,2,)</f>
        <v>Gretchen McKinney</v>
      </c>
      <c r="C1643" s="1">
        <v>87630</v>
      </c>
      <c r="D1643" s="1" t="str">
        <f>_xlfn.XLOOKUP(Table13[[#This Row],[Product Sub-Category]],'Product Lookup'!A:A,'Product Lookup'!B:B)</f>
        <v>Appliances</v>
      </c>
      <c r="E1643" s="1">
        <v>9</v>
      </c>
      <c r="F1643" s="4">
        <v>4.0599999999999996</v>
      </c>
      <c r="G1643" s="4">
        <f>Table13[[#This Row],[Unit Price]]*Table13[[#This Row],[Quantity ordered]]</f>
        <v>36.54</v>
      </c>
      <c r="H1643" s="1">
        <v>0.05</v>
      </c>
      <c r="I1643" s="5">
        <v>0.05</v>
      </c>
      <c r="J16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3" s="6">
        <f>Table13[[#This Row],[Total Price(Before Discount)]]*Table13[[#This Row],[Discount]]</f>
        <v>1.827</v>
      </c>
      <c r="L1643" s="6">
        <f>Table13[[#This Row],[Total Price(Before Discount)]]-Table13[[#This Row],[Discount Amount]]</f>
        <v>34.713000000000001</v>
      </c>
      <c r="M1643" s="6" t="str">
        <f>IF(Table13[[#This Row],[Total Price(After Discount)]]&gt;=5000, "High Order", "Low order")</f>
        <v>Low order</v>
      </c>
      <c r="N1643" s="2">
        <v>42055</v>
      </c>
      <c r="O1643" s="2" t="str">
        <f>TEXT(Table13[[#This Row],[Order Date]],"dddd")</f>
        <v>Friday</v>
      </c>
      <c r="P1643" s="2" t="str">
        <f>TEXT(Table13[[#This Row],[Order Date]],"mmmm")</f>
        <v>February</v>
      </c>
      <c r="Q1643" s="2" t="str">
        <f>TEXT(Table13[[#This Row],[Order Date]],"yyyy")</f>
        <v>2015</v>
      </c>
      <c r="R1643" s="2" t="str">
        <f>TEXT(Table13[[#This Row],[Order Date]], "mmmm yyyy")</f>
        <v>February 2015</v>
      </c>
      <c r="S1643" s="2">
        <v>42057</v>
      </c>
      <c r="T1643" s="1" t="s">
        <v>21</v>
      </c>
      <c r="U1643" s="1">
        <f>Table13[[#This Row],[Ship Date]]-Table13[[#This Row],[Order Date]]</f>
        <v>2</v>
      </c>
      <c r="V1643" s="1" t="str">
        <f>IF(Table13[[#This Row],[Days to Ship]]&lt;=1, "Fast", IF(Table13[[#This Row],[Days to Ship]]&lt;=3, "Meduim", "High"))</f>
        <v>Meduim</v>
      </c>
      <c r="W1643" s="1">
        <v>44134</v>
      </c>
      <c r="X1643" s="1" t="s">
        <v>32</v>
      </c>
      <c r="Y1643" s="1" t="s">
        <v>965</v>
      </c>
      <c r="Z1643" s="1" t="s">
        <v>124</v>
      </c>
      <c r="AA1643" s="1" t="s">
        <v>2243</v>
      </c>
      <c r="AB1643" s="1" t="s">
        <v>58</v>
      </c>
      <c r="AC1643" s="1" t="s">
        <v>196</v>
      </c>
      <c r="AD1643" s="1" t="s">
        <v>104</v>
      </c>
      <c r="AE1643" s="1" t="s">
        <v>53</v>
      </c>
      <c r="AF1643" s="1"/>
      <c r="AK1643" s="1"/>
    </row>
    <row r="1644" spans="1:37" x14ac:dyDescent="0.35">
      <c r="A1644" s="1">
        <v>2886</v>
      </c>
      <c r="B1644" s="1" t="str">
        <f>VLOOKUP(Table13[[#This Row],[Customer ID]],'Customer Lookup'!A:B,2,)</f>
        <v>Gretchen McKinney</v>
      </c>
      <c r="C1644" s="1">
        <v>87630</v>
      </c>
      <c r="D1644" s="1" t="str">
        <f>_xlfn.XLOOKUP(Table13[[#This Row],[Product Sub-Category]],'Product Lookup'!A:A,'Product Lookup'!B:B)</f>
        <v>Labels</v>
      </c>
      <c r="E1644" s="1">
        <v>12</v>
      </c>
      <c r="F1644" s="4">
        <v>3.75</v>
      </c>
      <c r="G1644" s="4">
        <f>Table13[[#This Row],[Unit Price]]*Table13[[#This Row],[Quantity ordered]]</f>
        <v>45</v>
      </c>
      <c r="H1644" s="1">
        <v>0.05</v>
      </c>
      <c r="I1644" s="5">
        <v>0.05</v>
      </c>
      <c r="J16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4" s="6">
        <f>Table13[[#This Row],[Total Price(Before Discount)]]*Table13[[#This Row],[Discount]]</f>
        <v>2.25</v>
      </c>
      <c r="L1644" s="6">
        <f>Table13[[#This Row],[Total Price(Before Discount)]]-Table13[[#This Row],[Discount Amount]]</f>
        <v>42.75</v>
      </c>
      <c r="M1644" s="6" t="str">
        <f>IF(Table13[[#This Row],[Total Price(After Discount)]]&gt;=5000, "High Order", "Low order")</f>
        <v>Low order</v>
      </c>
      <c r="N1644" s="2">
        <v>42055</v>
      </c>
      <c r="O1644" s="2" t="str">
        <f>TEXT(Table13[[#This Row],[Order Date]],"dddd")</f>
        <v>Friday</v>
      </c>
      <c r="P1644" s="2" t="str">
        <f>TEXT(Table13[[#This Row],[Order Date]],"mmmm")</f>
        <v>February</v>
      </c>
      <c r="Q1644" s="2" t="str">
        <f>TEXT(Table13[[#This Row],[Order Date]],"yyyy")</f>
        <v>2015</v>
      </c>
      <c r="R1644" s="2" t="str">
        <f>TEXT(Table13[[#This Row],[Order Date]], "mmmm yyyy")</f>
        <v>February 2015</v>
      </c>
      <c r="S1644" s="2">
        <v>42056</v>
      </c>
      <c r="T1644" s="1" t="s">
        <v>21</v>
      </c>
      <c r="U1644" s="1">
        <f>Table13[[#This Row],[Ship Date]]-Table13[[#This Row],[Order Date]]</f>
        <v>1</v>
      </c>
      <c r="V1644" s="1" t="str">
        <f>IF(Table13[[#This Row],[Days to Ship]]&lt;=1, "Fast", IF(Table13[[#This Row],[Days to Ship]]&lt;=3, "Meduim", "High"))</f>
        <v>Fast</v>
      </c>
      <c r="W1644" s="1">
        <v>44134</v>
      </c>
      <c r="X1644" s="1" t="s">
        <v>32</v>
      </c>
      <c r="Y1644" s="1" t="s">
        <v>965</v>
      </c>
      <c r="Z1644" s="1" t="s">
        <v>124</v>
      </c>
      <c r="AA1644" s="1" t="s">
        <v>2243</v>
      </c>
      <c r="AB1644" s="1" t="s">
        <v>58</v>
      </c>
      <c r="AC1644" s="1" t="s">
        <v>116</v>
      </c>
      <c r="AD1644" s="1" t="s">
        <v>104</v>
      </c>
      <c r="AE1644" s="1" t="s">
        <v>53</v>
      </c>
      <c r="AF1644" s="1"/>
      <c r="AK1644" s="1"/>
    </row>
    <row r="1645" spans="1:37" x14ac:dyDescent="0.35">
      <c r="A1645" s="1">
        <v>2886</v>
      </c>
      <c r="B1645" s="1" t="str">
        <f>VLOOKUP(Table13[[#This Row],[Customer ID]],'Customer Lookup'!A:B,2,)</f>
        <v>Gretchen McKinney</v>
      </c>
      <c r="C1645" s="1">
        <v>87630</v>
      </c>
      <c r="D1645" s="1" t="str">
        <f>_xlfn.XLOOKUP(Table13[[#This Row],[Product Sub-Category]],'Product Lookup'!A:A,'Product Lookup'!B:B)</f>
        <v>Furnishings</v>
      </c>
      <c r="E1645" s="1">
        <v>8</v>
      </c>
      <c r="F1645" s="4">
        <v>10.68</v>
      </c>
      <c r="G1645" s="4">
        <f>Table13[[#This Row],[Unit Price]]*Table13[[#This Row],[Quantity ordered]]</f>
        <v>85.44</v>
      </c>
      <c r="H1645" s="1">
        <v>0.05</v>
      </c>
      <c r="I1645" s="5">
        <v>0.05</v>
      </c>
      <c r="J16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5" s="6">
        <f>Table13[[#This Row],[Total Price(Before Discount)]]*Table13[[#This Row],[Discount]]</f>
        <v>4.2720000000000002</v>
      </c>
      <c r="L1645" s="6">
        <f>Table13[[#This Row],[Total Price(Before Discount)]]-Table13[[#This Row],[Discount Amount]]</f>
        <v>81.167999999999992</v>
      </c>
      <c r="M1645" s="6" t="str">
        <f>IF(Table13[[#This Row],[Total Price(After Discount)]]&gt;=5000, "High Order", "Low order")</f>
        <v>Low order</v>
      </c>
      <c r="N1645" s="2">
        <v>42055</v>
      </c>
      <c r="O1645" s="2" t="str">
        <f>TEXT(Table13[[#This Row],[Order Date]],"dddd")</f>
        <v>Friday</v>
      </c>
      <c r="P1645" s="2" t="str">
        <f>TEXT(Table13[[#This Row],[Order Date]],"mmmm")</f>
        <v>February</v>
      </c>
      <c r="Q1645" s="2" t="str">
        <f>TEXT(Table13[[#This Row],[Order Date]],"yyyy")</f>
        <v>2015</v>
      </c>
      <c r="R1645" s="2" t="str">
        <f>TEXT(Table13[[#This Row],[Order Date]], "mmmm yyyy")</f>
        <v>February 2015</v>
      </c>
      <c r="S1645" s="2">
        <v>42057</v>
      </c>
      <c r="T1645" s="1" t="s">
        <v>21</v>
      </c>
      <c r="U1645" s="1">
        <f>Table13[[#This Row],[Ship Date]]-Table13[[#This Row],[Order Date]]</f>
        <v>2</v>
      </c>
      <c r="V1645" s="1" t="str">
        <f>IF(Table13[[#This Row],[Days to Ship]]&lt;=1, "Fast", IF(Table13[[#This Row],[Days to Ship]]&lt;=3, "Meduim", "High"))</f>
        <v>Meduim</v>
      </c>
      <c r="W1645" s="1">
        <v>44134</v>
      </c>
      <c r="X1645" s="1" t="s">
        <v>32</v>
      </c>
      <c r="Y1645" s="1" t="s">
        <v>965</v>
      </c>
      <c r="Z1645" s="1" t="s">
        <v>124</v>
      </c>
      <c r="AA1645" s="1" t="s">
        <v>2244</v>
      </c>
      <c r="AB1645" s="1" t="s">
        <v>34</v>
      </c>
      <c r="AC1645" s="1" t="s">
        <v>52</v>
      </c>
      <c r="AD1645" s="1" t="s">
        <v>104</v>
      </c>
      <c r="AE1645" s="1" t="s">
        <v>178</v>
      </c>
      <c r="AF1645" s="1"/>
      <c r="AK1645" s="1"/>
    </row>
    <row r="1646" spans="1:37" x14ac:dyDescent="0.35">
      <c r="A1646" s="1">
        <v>2892</v>
      </c>
      <c r="B1646" s="1" t="str">
        <f>VLOOKUP(Table13[[#This Row],[Customer ID]],'Customer Lookup'!A:B,2,)</f>
        <v>Benjamin Porter</v>
      </c>
      <c r="C1646" s="1">
        <v>90011</v>
      </c>
      <c r="D1646" s="1" t="str">
        <f>_xlfn.XLOOKUP(Table13[[#This Row],[Product Sub-Category]],'Product Lookup'!A:A,'Product Lookup'!B:B)</f>
        <v>Tables</v>
      </c>
      <c r="E1646" s="1">
        <v>11</v>
      </c>
      <c r="F1646" s="4">
        <v>209.37</v>
      </c>
      <c r="G1646" s="4">
        <f>Table13[[#This Row],[Unit Price]]*Table13[[#This Row],[Quantity ordered]]</f>
        <v>2303.0700000000002</v>
      </c>
      <c r="H1646" s="1">
        <v>0.1</v>
      </c>
      <c r="I1646" s="5">
        <v>0.1</v>
      </c>
      <c r="J16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46" s="6">
        <f>Table13[[#This Row],[Total Price(Before Discount)]]*Table13[[#This Row],[Discount]]</f>
        <v>230.30700000000002</v>
      </c>
      <c r="L1646" s="6">
        <f>Table13[[#This Row],[Total Price(Before Discount)]]-Table13[[#This Row],[Discount Amount]]</f>
        <v>2072.7629999999999</v>
      </c>
      <c r="M1646" s="6" t="str">
        <f>IF(Table13[[#This Row],[Total Price(After Discount)]]&gt;=5000, "High Order", "Low order")</f>
        <v>Low order</v>
      </c>
      <c r="N1646" s="2">
        <v>42058</v>
      </c>
      <c r="O1646" s="2" t="str">
        <f>TEXT(Table13[[#This Row],[Order Date]],"dddd")</f>
        <v>Monday</v>
      </c>
      <c r="P1646" s="2" t="str">
        <f>TEXT(Table13[[#This Row],[Order Date]],"mmmm")</f>
        <v>February</v>
      </c>
      <c r="Q1646" s="2" t="str">
        <f>TEXT(Table13[[#This Row],[Order Date]],"yyyy")</f>
        <v>2015</v>
      </c>
      <c r="R1646" s="2" t="str">
        <f>TEXT(Table13[[#This Row],[Order Date]], "mmmm yyyy")</f>
        <v>February 2015</v>
      </c>
      <c r="S1646" s="2">
        <v>42060</v>
      </c>
      <c r="T1646" s="1" t="s">
        <v>21</v>
      </c>
      <c r="U1646" s="1">
        <f>Table13[[#This Row],[Ship Date]]-Table13[[#This Row],[Order Date]]</f>
        <v>2</v>
      </c>
      <c r="V1646" s="1" t="str">
        <f>IF(Table13[[#This Row],[Days to Ship]]&lt;=1, "Fast", IF(Table13[[#This Row],[Days to Ship]]&lt;=3, "Meduim", "High"))</f>
        <v>Meduim</v>
      </c>
      <c r="W1646" s="1">
        <v>48154</v>
      </c>
      <c r="X1646" s="1" t="s">
        <v>32</v>
      </c>
      <c r="Y1646" s="1" t="s">
        <v>966</v>
      </c>
      <c r="Z1646" s="1" t="s">
        <v>215</v>
      </c>
      <c r="AA1646" s="1" t="s">
        <v>2244</v>
      </c>
      <c r="AB1646" s="1" t="s">
        <v>34</v>
      </c>
      <c r="AC1646" s="1" t="s">
        <v>123</v>
      </c>
      <c r="AD1646" s="1" t="s">
        <v>104</v>
      </c>
      <c r="AE1646" s="1" t="s">
        <v>178</v>
      </c>
      <c r="AF1646" s="1"/>
      <c r="AK1646" s="1"/>
    </row>
    <row r="1647" spans="1:37" x14ac:dyDescent="0.35">
      <c r="A1647" s="1">
        <v>2893</v>
      </c>
      <c r="B1647" s="1" t="str">
        <f>VLOOKUP(Table13[[#This Row],[Customer ID]],'Customer Lookup'!A:B,2,)</f>
        <v>Kathryn Tate</v>
      </c>
      <c r="C1647" s="1">
        <v>90011</v>
      </c>
      <c r="D1647" s="1" t="str">
        <f>_xlfn.XLOOKUP(Table13[[#This Row],[Product Sub-Category]],'Product Lookup'!A:A,'Product Lookup'!B:B)</f>
        <v>Paper</v>
      </c>
      <c r="E1647" s="1">
        <v>9</v>
      </c>
      <c r="F1647" s="4">
        <v>4.9800000000000004</v>
      </c>
      <c r="G1647" s="4">
        <f>Table13[[#This Row],[Unit Price]]*Table13[[#This Row],[Quantity ordered]]</f>
        <v>44.820000000000007</v>
      </c>
      <c r="H1647" s="1">
        <v>0.05</v>
      </c>
      <c r="I1647" s="5">
        <v>0.05</v>
      </c>
      <c r="J16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7" s="6">
        <f>Table13[[#This Row],[Total Price(Before Discount)]]*Table13[[#This Row],[Discount]]</f>
        <v>2.2410000000000005</v>
      </c>
      <c r="L1647" s="6">
        <f>Table13[[#This Row],[Total Price(Before Discount)]]-Table13[[#This Row],[Discount Amount]]</f>
        <v>42.579000000000008</v>
      </c>
      <c r="M1647" s="6" t="str">
        <f>IF(Table13[[#This Row],[Total Price(After Discount)]]&gt;=5000, "High Order", "Low order")</f>
        <v>Low order</v>
      </c>
      <c r="N1647" s="2">
        <v>42058</v>
      </c>
      <c r="O1647" s="2" t="str">
        <f>TEXT(Table13[[#This Row],[Order Date]],"dddd")</f>
        <v>Monday</v>
      </c>
      <c r="P1647" s="2" t="str">
        <f>TEXT(Table13[[#This Row],[Order Date]],"mmmm")</f>
        <v>February</v>
      </c>
      <c r="Q1647" s="2" t="str">
        <f>TEXT(Table13[[#This Row],[Order Date]],"yyyy")</f>
        <v>2015</v>
      </c>
      <c r="R1647" s="2" t="str">
        <f>TEXT(Table13[[#This Row],[Order Date]], "mmmm yyyy")</f>
        <v>February 2015</v>
      </c>
      <c r="S1647" s="2">
        <v>42059</v>
      </c>
      <c r="T1647" s="1" t="s">
        <v>21</v>
      </c>
      <c r="U1647" s="1">
        <f>Table13[[#This Row],[Ship Date]]-Table13[[#This Row],[Order Date]]</f>
        <v>1</v>
      </c>
      <c r="V1647" s="1" t="str">
        <f>IF(Table13[[#This Row],[Days to Ship]]&lt;=1, "Fast", IF(Table13[[#This Row],[Days to Ship]]&lt;=3, "Meduim", "High"))</f>
        <v>Fast</v>
      </c>
      <c r="W1647" s="1">
        <v>48071</v>
      </c>
      <c r="X1647" s="1" t="s">
        <v>32</v>
      </c>
      <c r="Y1647" s="1" t="s">
        <v>939</v>
      </c>
      <c r="Z1647" s="1" t="s">
        <v>215</v>
      </c>
      <c r="AA1647" s="1" t="s">
        <v>2244</v>
      </c>
      <c r="AB1647" s="1" t="s">
        <v>58</v>
      </c>
      <c r="AC1647" s="1" t="s">
        <v>83</v>
      </c>
      <c r="AD1647" s="1" t="s">
        <v>104</v>
      </c>
      <c r="AE1647" s="1" t="s">
        <v>53</v>
      </c>
      <c r="AF1647" s="1"/>
      <c r="AK1647" s="1"/>
    </row>
    <row r="1648" spans="1:37" x14ac:dyDescent="0.35">
      <c r="A1648" s="1">
        <v>2896</v>
      </c>
      <c r="B1648" s="1" t="str">
        <f>VLOOKUP(Table13[[#This Row],[Customer ID]],'Customer Lookup'!A:B,2,)</f>
        <v>Anna Ellis</v>
      </c>
      <c r="C1648" s="1">
        <v>86925</v>
      </c>
      <c r="D1648" s="1" t="str">
        <f>_xlfn.XLOOKUP(Table13[[#This Row],[Product Sub-Category]],'Product Lookup'!A:A,'Product Lookup'!B:B)</f>
        <v>Bookcases</v>
      </c>
      <c r="E1648" s="1">
        <v>8</v>
      </c>
      <c r="F1648" s="4">
        <v>880.98</v>
      </c>
      <c r="G1648" s="4">
        <f>Table13[[#This Row],[Unit Price]]*Table13[[#This Row],[Quantity ordered]]</f>
        <v>7047.84</v>
      </c>
      <c r="H1648" s="1">
        <v>0.1</v>
      </c>
      <c r="I1648" s="5">
        <v>0.1</v>
      </c>
      <c r="J16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48" s="6">
        <f>Table13[[#This Row],[Total Price(Before Discount)]]*Table13[[#This Row],[Discount]]</f>
        <v>704.78400000000011</v>
      </c>
      <c r="L1648" s="6">
        <f>Table13[[#This Row],[Total Price(Before Discount)]]-Table13[[#This Row],[Discount Amount]]</f>
        <v>6343.0560000000005</v>
      </c>
      <c r="M1648" s="6" t="str">
        <f>IF(Table13[[#This Row],[Total Price(After Discount)]]&gt;=5000, "High Order", "Low order")</f>
        <v>High Order</v>
      </c>
      <c r="N1648" s="2">
        <v>42026</v>
      </c>
      <c r="O1648" s="2" t="str">
        <f>TEXT(Table13[[#This Row],[Order Date]],"dddd")</f>
        <v>Thursday</v>
      </c>
      <c r="P1648" s="2" t="str">
        <f>TEXT(Table13[[#This Row],[Order Date]],"mmmm")</f>
        <v>January</v>
      </c>
      <c r="Q1648" s="2" t="str">
        <f>TEXT(Table13[[#This Row],[Order Date]],"yyyy")</f>
        <v>2015</v>
      </c>
      <c r="R1648" s="2" t="str">
        <f>TEXT(Table13[[#This Row],[Order Date]], "mmmm yyyy")</f>
        <v>January 2015</v>
      </c>
      <c r="S1648" s="2">
        <v>42030</v>
      </c>
      <c r="T1648" s="1" t="s">
        <v>98</v>
      </c>
      <c r="U1648" s="1">
        <f>Table13[[#This Row],[Ship Date]]-Table13[[#This Row],[Order Date]]</f>
        <v>4</v>
      </c>
      <c r="V1648" s="1" t="str">
        <f>IF(Table13[[#This Row],[Days to Ship]]&lt;=1, "Fast", IF(Table13[[#This Row],[Days to Ship]]&lt;=3, "Meduim", "High"))</f>
        <v>High</v>
      </c>
      <c r="W1648" s="1">
        <v>56001</v>
      </c>
      <c r="X1648" s="1" t="s">
        <v>22</v>
      </c>
      <c r="Y1648" s="1" t="s">
        <v>967</v>
      </c>
      <c r="Z1648" s="1" t="s">
        <v>55</v>
      </c>
      <c r="AA1648" s="1" t="s">
        <v>2244</v>
      </c>
      <c r="AB1648" s="1" t="s">
        <v>34</v>
      </c>
      <c r="AC1648" s="1" t="s">
        <v>151</v>
      </c>
      <c r="AD1648" s="1" t="s">
        <v>42</v>
      </c>
      <c r="AE1648" s="1" t="s">
        <v>108</v>
      </c>
      <c r="AF1648" s="1"/>
      <c r="AK1648" s="1"/>
    </row>
    <row r="1649" spans="1:37" x14ac:dyDescent="0.35">
      <c r="A1649" s="1">
        <v>2896</v>
      </c>
      <c r="B1649" s="1" t="str">
        <f>VLOOKUP(Table13[[#This Row],[Customer ID]],'Customer Lookup'!A:B,2,)</f>
        <v>Anna Ellis</v>
      </c>
      <c r="C1649" s="1">
        <v>86927</v>
      </c>
      <c r="D1649" s="1" t="str">
        <f>_xlfn.XLOOKUP(Table13[[#This Row],[Product Sub-Category]],'Product Lookup'!A:A,'Product Lookup'!B:B)</f>
        <v>Paper</v>
      </c>
      <c r="E1649" s="1">
        <v>15</v>
      </c>
      <c r="F1649" s="4">
        <v>22.84</v>
      </c>
      <c r="G1649" s="4">
        <f>Table13[[#This Row],[Unit Price]]*Table13[[#This Row],[Quantity ordered]]</f>
        <v>342.6</v>
      </c>
      <c r="H1649" s="1">
        <v>0.05</v>
      </c>
      <c r="I1649" s="5">
        <v>0.05</v>
      </c>
      <c r="J16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9" s="6">
        <f>Table13[[#This Row],[Total Price(Before Discount)]]*Table13[[#This Row],[Discount]]</f>
        <v>17.130000000000003</v>
      </c>
      <c r="L1649" s="6">
        <f>Table13[[#This Row],[Total Price(Before Discount)]]-Table13[[#This Row],[Discount Amount]]</f>
        <v>325.47000000000003</v>
      </c>
      <c r="M1649" s="6" t="str">
        <f>IF(Table13[[#This Row],[Total Price(After Discount)]]&gt;=5000, "High Order", "Low order")</f>
        <v>Low order</v>
      </c>
      <c r="N1649" s="2">
        <v>42075</v>
      </c>
      <c r="O1649" s="2" t="str">
        <f>TEXT(Table13[[#This Row],[Order Date]],"dddd")</f>
        <v>Thursday</v>
      </c>
      <c r="P1649" s="2" t="str">
        <f>TEXT(Table13[[#This Row],[Order Date]],"mmmm")</f>
        <v>March</v>
      </c>
      <c r="Q1649" s="2" t="str">
        <f>TEXT(Table13[[#This Row],[Order Date]],"yyyy")</f>
        <v>2015</v>
      </c>
      <c r="R1649" s="2" t="str">
        <f>TEXT(Table13[[#This Row],[Order Date]], "mmmm yyyy")</f>
        <v>March 2015</v>
      </c>
      <c r="S1649" s="2">
        <v>42077</v>
      </c>
      <c r="T1649" s="1" t="s">
        <v>41</v>
      </c>
      <c r="U1649" s="1">
        <f>Table13[[#This Row],[Ship Date]]-Table13[[#This Row],[Order Date]]</f>
        <v>2</v>
      </c>
      <c r="V1649" s="1" t="str">
        <f>IF(Table13[[#This Row],[Days to Ship]]&lt;=1, "Fast", IF(Table13[[#This Row],[Days to Ship]]&lt;=3, "Meduim", "High"))</f>
        <v>Meduim</v>
      </c>
      <c r="W1649" s="1">
        <v>56001</v>
      </c>
      <c r="X1649" s="1" t="s">
        <v>32</v>
      </c>
      <c r="Y1649" s="1" t="s">
        <v>967</v>
      </c>
      <c r="Z1649" s="1" t="s">
        <v>55</v>
      </c>
      <c r="AA1649" s="1" t="s">
        <v>2244</v>
      </c>
      <c r="AB1649" s="1" t="s">
        <v>58</v>
      </c>
      <c r="AC1649" s="1" t="s">
        <v>83</v>
      </c>
      <c r="AD1649" s="1" t="s">
        <v>42</v>
      </c>
      <c r="AE1649" s="1" t="s">
        <v>53</v>
      </c>
      <c r="AF1649" s="1"/>
      <c r="AK1649" s="1"/>
    </row>
    <row r="1650" spans="1:37" x14ac:dyDescent="0.35">
      <c r="A1650" s="1">
        <v>2897</v>
      </c>
      <c r="B1650" s="1" t="str">
        <f>VLOOKUP(Table13[[#This Row],[Customer ID]],'Customer Lookup'!A:B,2,)</f>
        <v>Betty Giles</v>
      </c>
      <c r="C1650" s="1">
        <v>86926</v>
      </c>
      <c r="D1650" s="1" t="str">
        <f>_xlfn.XLOOKUP(Table13[[#This Row],[Product Sub-Category]],'Product Lookup'!A:A,'Product Lookup'!B:B)</f>
        <v>Office Machines</v>
      </c>
      <c r="E1650" s="1">
        <v>11</v>
      </c>
      <c r="F1650" s="4">
        <v>80.97</v>
      </c>
      <c r="G1650" s="4">
        <f>Table13[[#This Row],[Unit Price]]*Table13[[#This Row],[Quantity ordered]]</f>
        <v>890.67</v>
      </c>
      <c r="H1650" s="1">
        <v>0.05</v>
      </c>
      <c r="I1650" s="5">
        <v>0.05</v>
      </c>
      <c r="J16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0" s="6">
        <f>Table13[[#This Row],[Total Price(Before Discount)]]*Table13[[#This Row],[Discount]]</f>
        <v>44.533500000000004</v>
      </c>
      <c r="L1650" s="6">
        <f>Table13[[#This Row],[Total Price(Before Discount)]]-Table13[[#This Row],[Discount Amount]]</f>
        <v>846.13649999999996</v>
      </c>
      <c r="M1650" s="6" t="str">
        <f>IF(Table13[[#This Row],[Total Price(After Discount)]]&gt;=5000, "High Order", "Low order")</f>
        <v>Low order</v>
      </c>
      <c r="N1650" s="2">
        <v>42048</v>
      </c>
      <c r="O1650" s="2" t="str">
        <f>TEXT(Table13[[#This Row],[Order Date]],"dddd")</f>
        <v>Friday</v>
      </c>
      <c r="P1650" s="2" t="str">
        <f>TEXT(Table13[[#This Row],[Order Date]],"mmmm")</f>
        <v>February</v>
      </c>
      <c r="Q1650" s="2" t="str">
        <f>TEXT(Table13[[#This Row],[Order Date]],"yyyy")</f>
        <v>2015</v>
      </c>
      <c r="R1650" s="2" t="str">
        <f>TEXT(Table13[[#This Row],[Order Date]], "mmmm yyyy")</f>
        <v>February 2015</v>
      </c>
      <c r="S1650" s="2">
        <v>42049</v>
      </c>
      <c r="T1650" s="1" t="s">
        <v>21</v>
      </c>
      <c r="U1650" s="1">
        <f>Table13[[#This Row],[Ship Date]]-Table13[[#This Row],[Order Date]]</f>
        <v>1</v>
      </c>
      <c r="V1650" s="1" t="str">
        <f>IF(Table13[[#This Row],[Days to Ship]]&lt;=1, "Fast", IF(Table13[[#This Row],[Days to Ship]]&lt;=3, "Meduim", "High"))</f>
        <v>Fast</v>
      </c>
      <c r="W1650" s="1">
        <v>55369</v>
      </c>
      <c r="X1650" s="1" t="s">
        <v>22</v>
      </c>
      <c r="Y1650" s="1" t="s">
        <v>968</v>
      </c>
      <c r="Z1650" s="1" t="s">
        <v>55</v>
      </c>
      <c r="AA1650" s="1" t="s">
        <v>2244</v>
      </c>
      <c r="AB1650" s="1" t="s">
        <v>73</v>
      </c>
      <c r="AC1650" s="1" t="s">
        <v>74</v>
      </c>
      <c r="AD1650" s="1" t="s">
        <v>42</v>
      </c>
      <c r="AE1650" s="1" t="s">
        <v>108</v>
      </c>
      <c r="AF1650" s="1"/>
      <c r="AK1650" s="1"/>
    </row>
    <row r="1651" spans="1:37" x14ac:dyDescent="0.35">
      <c r="A1651" s="1">
        <v>2897</v>
      </c>
      <c r="B1651" s="1" t="str">
        <f>VLOOKUP(Table13[[#This Row],[Customer ID]],'Customer Lookup'!A:B,2,)</f>
        <v>Betty Giles</v>
      </c>
      <c r="C1651" s="1">
        <v>86926</v>
      </c>
      <c r="D1651" s="1" t="str">
        <f>_xlfn.XLOOKUP(Table13[[#This Row],[Product Sub-Category]],'Product Lookup'!A:A,'Product Lookup'!B:B)</f>
        <v>Paper</v>
      </c>
      <c r="E1651" s="1">
        <v>2</v>
      </c>
      <c r="F1651" s="4">
        <v>6.48</v>
      </c>
      <c r="G1651" s="4">
        <f>Table13[[#This Row],[Unit Price]]*Table13[[#This Row],[Quantity ordered]]</f>
        <v>12.96</v>
      </c>
      <c r="H1651" s="1">
        <v>0.05</v>
      </c>
      <c r="I1651" s="5">
        <v>0.05</v>
      </c>
      <c r="J16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1" s="6">
        <f>Table13[[#This Row],[Total Price(Before Discount)]]*Table13[[#This Row],[Discount]]</f>
        <v>0.64800000000000013</v>
      </c>
      <c r="L1651" s="6">
        <f>Table13[[#This Row],[Total Price(Before Discount)]]-Table13[[#This Row],[Discount Amount]]</f>
        <v>12.312000000000001</v>
      </c>
      <c r="M1651" s="6" t="str">
        <f>IF(Table13[[#This Row],[Total Price(After Discount)]]&gt;=5000, "High Order", "Low order")</f>
        <v>Low order</v>
      </c>
      <c r="N1651" s="2">
        <v>42048</v>
      </c>
      <c r="O1651" s="2" t="str">
        <f>TEXT(Table13[[#This Row],[Order Date]],"dddd")</f>
        <v>Friday</v>
      </c>
      <c r="P1651" s="2" t="str">
        <f>TEXT(Table13[[#This Row],[Order Date]],"mmmm")</f>
        <v>February</v>
      </c>
      <c r="Q1651" s="2" t="str">
        <f>TEXT(Table13[[#This Row],[Order Date]],"yyyy")</f>
        <v>2015</v>
      </c>
      <c r="R1651" s="2" t="str">
        <f>TEXT(Table13[[#This Row],[Order Date]], "mmmm yyyy")</f>
        <v>February 2015</v>
      </c>
      <c r="S1651" s="2">
        <v>42050</v>
      </c>
      <c r="T1651" s="1" t="s">
        <v>21</v>
      </c>
      <c r="U1651" s="1">
        <f>Table13[[#This Row],[Ship Date]]-Table13[[#This Row],[Order Date]]</f>
        <v>2</v>
      </c>
      <c r="V1651" s="1" t="str">
        <f>IF(Table13[[#This Row],[Days to Ship]]&lt;=1, "Fast", IF(Table13[[#This Row],[Days to Ship]]&lt;=3, "Meduim", "High"))</f>
        <v>Meduim</v>
      </c>
      <c r="W1651" s="1">
        <v>55369</v>
      </c>
      <c r="X1651" s="1" t="s">
        <v>32</v>
      </c>
      <c r="Y1651" s="1" t="s">
        <v>968</v>
      </c>
      <c r="Z1651" s="1" t="s">
        <v>55</v>
      </c>
      <c r="AA1651" s="1" t="s">
        <v>2243</v>
      </c>
      <c r="AB1651" s="1" t="s">
        <v>58</v>
      </c>
      <c r="AC1651" s="1" t="s">
        <v>83</v>
      </c>
      <c r="AD1651" s="1" t="s">
        <v>42</v>
      </c>
      <c r="AE1651" s="1" t="s">
        <v>53</v>
      </c>
      <c r="AF1651" s="1"/>
      <c r="AK1651" s="1"/>
    </row>
    <row r="1652" spans="1:37" x14ac:dyDescent="0.35">
      <c r="A1652" s="1">
        <v>2903</v>
      </c>
      <c r="B1652" s="1" t="str">
        <f>VLOOKUP(Table13[[#This Row],[Customer ID]],'Customer Lookup'!A:B,2,)</f>
        <v>Frances Powers</v>
      </c>
      <c r="C1652" s="1">
        <v>87374</v>
      </c>
      <c r="D1652" s="1" t="str">
        <f>_xlfn.XLOOKUP(Table13[[#This Row],[Product Sub-Category]],'Product Lookup'!A:A,'Product Lookup'!B:B)</f>
        <v>Tables</v>
      </c>
      <c r="E1652" s="1">
        <v>6</v>
      </c>
      <c r="F1652" s="4">
        <v>70.89</v>
      </c>
      <c r="G1652" s="4">
        <f>Table13[[#This Row],[Unit Price]]*Table13[[#This Row],[Quantity ordered]]</f>
        <v>425.34000000000003</v>
      </c>
      <c r="H1652" s="1">
        <v>0.05</v>
      </c>
      <c r="I1652" s="5">
        <v>0.05</v>
      </c>
      <c r="J16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2" s="6">
        <f>Table13[[#This Row],[Total Price(Before Discount)]]*Table13[[#This Row],[Discount]]</f>
        <v>21.267000000000003</v>
      </c>
      <c r="L1652" s="6">
        <f>Table13[[#This Row],[Total Price(Before Discount)]]-Table13[[#This Row],[Discount Amount]]</f>
        <v>404.07300000000004</v>
      </c>
      <c r="M1652" s="6" t="str">
        <f>IF(Table13[[#This Row],[Total Price(After Discount)]]&gt;=5000, "High Order", "Low order")</f>
        <v>Low order</v>
      </c>
      <c r="N1652" s="2">
        <v>42180</v>
      </c>
      <c r="O1652" s="2" t="str">
        <f>TEXT(Table13[[#This Row],[Order Date]],"dddd")</f>
        <v>Thursday</v>
      </c>
      <c r="P1652" s="2" t="str">
        <f>TEXT(Table13[[#This Row],[Order Date]],"mmmm")</f>
        <v>June</v>
      </c>
      <c r="Q1652" s="2" t="str">
        <f>TEXT(Table13[[#This Row],[Order Date]],"yyyy")</f>
        <v>2015</v>
      </c>
      <c r="R1652" s="2" t="str">
        <f>TEXT(Table13[[#This Row],[Order Date]], "mmmm yyyy")</f>
        <v>June 2015</v>
      </c>
      <c r="S1652" s="2">
        <v>42180</v>
      </c>
      <c r="T1652" s="1" t="s">
        <v>31</v>
      </c>
      <c r="U1652" s="1">
        <f>Table13[[#This Row],[Ship Date]]-Table13[[#This Row],[Order Date]]</f>
        <v>0</v>
      </c>
      <c r="V1652" s="1" t="str">
        <f>IF(Table13[[#This Row],[Days to Ship]]&lt;=1, "Fast", IF(Table13[[#This Row],[Days to Ship]]&lt;=3, "Meduim", "High"))</f>
        <v>Fast</v>
      </c>
      <c r="W1652" s="1">
        <v>43068</v>
      </c>
      <c r="X1652" s="1" t="s">
        <v>22</v>
      </c>
      <c r="Y1652" s="1" t="s">
        <v>969</v>
      </c>
      <c r="Z1652" s="1" t="s">
        <v>124</v>
      </c>
      <c r="AA1652" s="1" t="s">
        <v>2243</v>
      </c>
      <c r="AB1652" s="1" t="s">
        <v>34</v>
      </c>
      <c r="AC1652" s="1" t="s">
        <v>123</v>
      </c>
      <c r="AD1652" s="1" t="s">
        <v>51</v>
      </c>
      <c r="AE1652" s="1" t="s">
        <v>108</v>
      </c>
      <c r="AF1652" s="1"/>
      <c r="AK1652" s="1"/>
    </row>
    <row r="1653" spans="1:37" x14ac:dyDescent="0.35">
      <c r="A1653" s="1">
        <v>2908</v>
      </c>
      <c r="B1653" s="1" t="str">
        <f>VLOOKUP(Table13[[#This Row],[Customer ID]],'Customer Lookup'!A:B,2,)</f>
        <v>Robyn Lyon</v>
      </c>
      <c r="C1653" s="1">
        <v>88156</v>
      </c>
      <c r="D1653" s="1" t="str">
        <f>_xlfn.XLOOKUP(Table13[[#This Row],[Product Sub-Category]],'Product Lookup'!A:A,'Product Lookup'!B:B)</f>
        <v>Labels</v>
      </c>
      <c r="E1653" s="1">
        <v>4</v>
      </c>
      <c r="F1653" s="4">
        <v>4.13</v>
      </c>
      <c r="G1653" s="4">
        <f>Table13[[#This Row],[Unit Price]]*Table13[[#This Row],[Quantity ordered]]</f>
        <v>16.52</v>
      </c>
      <c r="H1653" s="1">
        <v>0.05</v>
      </c>
      <c r="I1653" s="5">
        <v>0.05</v>
      </c>
      <c r="J16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3" s="6">
        <f>Table13[[#This Row],[Total Price(Before Discount)]]*Table13[[#This Row],[Discount]]</f>
        <v>0.82600000000000007</v>
      </c>
      <c r="L1653" s="6">
        <f>Table13[[#This Row],[Total Price(Before Discount)]]-Table13[[#This Row],[Discount Amount]]</f>
        <v>15.693999999999999</v>
      </c>
      <c r="M1653" s="6" t="str">
        <f>IF(Table13[[#This Row],[Total Price(After Discount)]]&gt;=5000, "High Order", "Low order")</f>
        <v>Low order</v>
      </c>
      <c r="N1653" s="2">
        <v>42012</v>
      </c>
      <c r="O1653" s="2" t="str">
        <f>TEXT(Table13[[#This Row],[Order Date]],"dddd")</f>
        <v>Thursday</v>
      </c>
      <c r="P1653" s="2" t="str">
        <f>TEXT(Table13[[#This Row],[Order Date]],"mmmm")</f>
        <v>January</v>
      </c>
      <c r="Q1653" s="2" t="str">
        <f>TEXT(Table13[[#This Row],[Order Date]],"yyyy")</f>
        <v>2015</v>
      </c>
      <c r="R1653" s="2" t="str">
        <f>TEXT(Table13[[#This Row],[Order Date]], "mmmm yyyy")</f>
        <v>January 2015</v>
      </c>
      <c r="S1653" s="2">
        <v>42012</v>
      </c>
      <c r="T1653" s="1" t="s">
        <v>21</v>
      </c>
      <c r="U1653" s="1">
        <f>Table13[[#This Row],[Ship Date]]-Table13[[#This Row],[Order Date]]</f>
        <v>0</v>
      </c>
      <c r="V1653" s="1" t="str">
        <f>IF(Table13[[#This Row],[Days to Ship]]&lt;=1, "Fast", IF(Table13[[#This Row],[Days to Ship]]&lt;=3, "Meduim", "High"))</f>
        <v>Fast</v>
      </c>
      <c r="W1653" s="1">
        <v>44125</v>
      </c>
      <c r="X1653" s="1" t="s">
        <v>32</v>
      </c>
      <c r="Y1653" s="1" t="s">
        <v>970</v>
      </c>
      <c r="Z1653" s="1" t="s">
        <v>124</v>
      </c>
      <c r="AA1653" s="1" t="s">
        <v>2243</v>
      </c>
      <c r="AB1653" s="1" t="s">
        <v>58</v>
      </c>
      <c r="AC1653" s="1" t="s">
        <v>116</v>
      </c>
      <c r="AD1653" s="1" t="s">
        <v>42</v>
      </c>
      <c r="AE1653" s="1" t="s">
        <v>53</v>
      </c>
      <c r="AF1653" s="1"/>
      <c r="AK1653" s="1"/>
    </row>
    <row r="1654" spans="1:37" x14ac:dyDescent="0.35">
      <c r="A1654" s="1">
        <v>2908</v>
      </c>
      <c r="B1654" s="1" t="str">
        <f>VLOOKUP(Table13[[#This Row],[Customer ID]],'Customer Lookup'!A:B,2,)</f>
        <v>Robyn Lyon</v>
      </c>
      <c r="C1654" s="1">
        <v>88156</v>
      </c>
      <c r="D1654" s="1" t="str">
        <f>_xlfn.XLOOKUP(Table13[[#This Row],[Product Sub-Category]],'Product Lookup'!A:A,'Product Lookup'!B:B)</f>
        <v>Furnishings</v>
      </c>
      <c r="E1654" s="1">
        <v>1</v>
      </c>
      <c r="F1654" s="4">
        <v>22.72</v>
      </c>
      <c r="G1654" s="4">
        <f>Table13[[#This Row],[Unit Price]]*Table13[[#This Row],[Quantity ordered]]</f>
        <v>22.72</v>
      </c>
      <c r="H1654" s="1">
        <v>0.05</v>
      </c>
      <c r="I1654" s="5">
        <v>0.05</v>
      </c>
      <c r="J16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4" s="6">
        <f>Table13[[#This Row],[Total Price(Before Discount)]]*Table13[[#This Row],[Discount]]</f>
        <v>1.1359999999999999</v>
      </c>
      <c r="L1654" s="6">
        <f>Table13[[#This Row],[Total Price(Before Discount)]]-Table13[[#This Row],[Discount Amount]]</f>
        <v>21.584</v>
      </c>
      <c r="M1654" s="6" t="str">
        <f>IF(Table13[[#This Row],[Total Price(After Discount)]]&gt;=5000, "High Order", "Low order")</f>
        <v>Low order</v>
      </c>
      <c r="N1654" s="2">
        <v>42012</v>
      </c>
      <c r="O1654" s="2" t="str">
        <f>TEXT(Table13[[#This Row],[Order Date]],"dddd")</f>
        <v>Thursday</v>
      </c>
      <c r="P1654" s="2" t="str">
        <f>TEXT(Table13[[#This Row],[Order Date]],"mmmm")</f>
        <v>January</v>
      </c>
      <c r="Q1654" s="2" t="str">
        <f>TEXT(Table13[[#This Row],[Order Date]],"yyyy")</f>
        <v>2015</v>
      </c>
      <c r="R1654" s="2" t="str">
        <f>TEXT(Table13[[#This Row],[Order Date]], "mmmm yyyy")</f>
        <v>January 2015</v>
      </c>
      <c r="S1654" s="2">
        <v>42012</v>
      </c>
      <c r="T1654" s="1" t="s">
        <v>21</v>
      </c>
      <c r="U1654" s="1">
        <f>Table13[[#This Row],[Ship Date]]-Table13[[#This Row],[Order Date]]</f>
        <v>0</v>
      </c>
      <c r="V1654" s="1" t="str">
        <f>IF(Table13[[#This Row],[Days to Ship]]&lt;=1, "Fast", IF(Table13[[#This Row],[Days to Ship]]&lt;=3, "Meduim", "High"))</f>
        <v>Fast</v>
      </c>
      <c r="W1654" s="1">
        <v>44125</v>
      </c>
      <c r="X1654" s="1" t="s">
        <v>32</v>
      </c>
      <c r="Y1654" s="1" t="s">
        <v>970</v>
      </c>
      <c r="Z1654" s="1" t="s">
        <v>124</v>
      </c>
      <c r="AA1654" s="1" t="s">
        <v>2243</v>
      </c>
      <c r="AB1654" s="1" t="s">
        <v>34</v>
      </c>
      <c r="AC1654" s="1" t="s">
        <v>52</v>
      </c>
      <c r="AD1654" s="1" t="s">
        <v>42</v>
      </c>
      <c r="AE1654" s="1" t="s">
        <v>44</v>
      </c>
      <c r="AF1654" s="1"/>
      <c r="AK1654" s="1"/>
    </row>
    <row r="1655" spans="1:37" x14ac:dyDescent="0.35">
      <c r="A1655" s="1">
        <v>2908</v>
      </c>
      <c r="B1655" s="1" t="str">
        <f>VLOOKUP(Table13[[#This Row],[Customer ID]],'Customer Lookup'!A:B,2,)</f>
        <v>Robyn Lyon</v>
      </c>
      <c r="C1655" s="1">
        <v>88157</v>
      </c>
      <c r="D1655" s="1" t="str">
        <f>_xlfn.XLOOKUP(Table13[[#This Row],[Product Sub-Category]],'Product Lookup'!A:A,'Product Lookup'!B:B)</f>
        <v>Computer Peripherals</v>
      </c>
      <c r="E1655" s="1">
        <v>16</v>
      </c>
      <c r="F1655" s="4">
        <v>34.979999999999997</v>
      </c>
      <c r="G1655" s="4">
        <f>Table13[[#This Row],[Unit Price]]*Table13[[#This Row],[Quantity ordered]]</f>
        <v>559.67999999999995</v>
      </c>
      <c r="H1655" s="1">
        <v>0.05</v>
      </c>
      <c r="I1655" s="5">
        <v>0.05</v>
      </c>
      <c r="J16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5" s="6">
        <f>Table13[[#This Row],[Total Price(Before Discount)]]*Table13[[#This Row],[Discount]]</f>
        <v>27.983999999999998</v>
      </c>
      <c r="L1655" s="6">
        <f>Table13[[#This Row],[Total Price(Before Discount)]]-Table13[[#This Row],[Discount Amount]]</f>
        <v>531.69599999999991</v>
      </c>
      <c r="M1655" s="6" t="str">
        <f>IF(Table13[[#This Row],[Total Price(After Discount)]]&gt;=5000, "High Order", "Low order")</f>
        <v>Low order</v>
      </c>
      <c r="N1655" s="2">
        <v>42063</v>
      </c>
      <c r="O1655" s="2" t="str">
        <f>TEXT(Table13[[#This Row],[Order Date]],"dddd")</f>
        <v>Saturday</v>
      </c>
      <c r="P1655" s="2" t="str">
        <f>TEXT(Table13[[#This Row],[Order Date]],"mmmm")</f>
        <v>February</v>
      </c>
      <c r="Q1655" s="2" t="str">
        <f>TEXT(Table13[[#This Row],[Order Date]],"yyyy")</f>
        <v>2015</v>
      </c>
      <c r="R1655" s="2" t="str">
        <f>TEXT(Table13[[#This Row],[Order Date]], "mmmm yyyy")</f>
        <v>February 2015</v>
      </c>
      <c r="S1655" s="2">
        <v>42066</v>
      </c>
      <c r="T1655" s="1" t="s">
        <v>31</v>
      </c>
      <c r="U1655" s="1">
        <f>Table13[[#This Row],[Ship Date]]-Table13[[#This Row],[Order Date]]</f>
        <v>3</v>
      </c>
      <c r="V1655" s="1" t="str">
        <f>IF(Table13[[#This Row],[Days to Ship]]&lt;=1, "Fast", IF(Table13[[#This Row],[Days to Ship]]&lt;=3, "Meduim", "High"))</f>
        <v>Meduim</v>
      </c>
      <c r="W1655" s="1">
        <v>44125</v>
      </c>
      <c r="X1655" s="1" t="s">
        <v>22</v>
      </c>
      <c r="Y1655" s="1" t="s">
        <v>970</v>
      </c>
      <c r="Z1655" s="1" t="s">
        <v>124</v>
      </c>
      <c r="AA1655" s="1" t="s">
        <v>2243</v>
      </c>
      <c r="AB1655" s="1" t="s">
        <v>73</v>
      </c>
      <c r="AC1655" s="1" t="s">
        <v>144</v>
      </c>
      <c r="AD1655" s="1" t="s">
        <v>42</v>
      </c>
      <c r="AE1655" s="1" t="s">
        <v>53</v>
      </c>
      <c r="AF1655" s="1"/>
      <c r="AK1655" s="1"/>
    </row>
    <row r="1656" spans="1:37" x14ac:dyDescent="0.35">
      <c r="A1656" s="1">
        <v>2908</v>
      </c>
      <c r="B1656" s="1" t="str">
        <f>VLOOKUP(Table13[[#This Row],[Customer ID]],'Customer Lookup'!A:B,2,)</f>
        <v>Robyn Lyon</v>
      </c>
      <c r="C1656" s="1">
        <v>88157</v>
      </c>
      <c r="D1656" s="1" t="str">
        <f>_xlfn.XLOOKUP(Table13[[#This Row],[Product Sub-Category]],'Product Lookup'!A:A,'Product Lookup'!B:B)</f>
        <v>Scissors</v>
      </c>
      <c r="E1656" s="1">
        <v>8</v>
      </c>
      <c r="F1656" s="4">
        <v>3.14</v>
      </c>
      <c r="G1656" s="4">
        <f>Table13[[#This Row],[Unit Price]]*Table13[[#This Row],[Quantity ordered]]</f>
        <v>25.12</v>
      </c>
      <c r="H1656" s="1">
        <v>0.05</v>
      </c>
      <c r="I1656" s="5">
        <v>0.05</v>
      </c>
      <c r="J16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6" s="6">
        <f>Table13[[#This Row],[Total Price(Before Discount)]]*Table13[[#This Row],[Discount]]</f>
        <v>1.2560000000000002</v>
      </c>
      <c r="L1656" s="6">
        <f>Table13[[#This Row],[Total Price(Before Discount)]]-Table13[[#This Row],[Discount Amount]]</f>
        <v>23.864000000000001</v>
      </c>
      <c r="M1656" s="6" t="str">
        <f>IF(Table13[[#This Row],[Total Price(After Discount)]]&gt;=5000, "High Order", "Low order")</f>
        <v>Low order</v>
      </c>
      <c r="N1656" s="2">
        <v>42063</v>
      </c>
      <c r="O1656" s="2" t="str">
        <f>TEXT(Table13[[#This Row],[Order Date]],"dddd")</f>
        <v>Saturday</v>
      </c>
      <c r="P1656" s="2" t="str">
        <f>TEXT(Table13[[#This Row],[Order Date]],"mmmm")</f>
        <v>February</v>
      </c>
      <c r="Q1656" s="2" t="str">
        <f>TEXT(Table13[[#This Row],[Order Date]],"yyyy")</f>
        <v>2015</v>
      </c>
      <c r="R1656" s="2" t="str">
        <f>TEXT(Table13[[#This Row],[Order Date]], "mmmm yyyy")</f>
        <v>February 2015</v>
      </c>
      <c r="S1656" s="2">
        <v>42065</v>
      </c>
      <c r="T1656" s="1" t="s">
        <v>31</v>
      </c>
      <c r="U1656" s="1">
        <f>Table13[[#This Row],[Ship Date]]-Table13[[#This Row],[Order Date]]</f>
        <v>2</v>
      </c>
      <c r="V1656" s="1" t="str">
        <f>IF(Table13[[#This Row],[Days to Ship]]&lt;=1, "Fast", IF(Table13[[#This Row],[Days to Ship]]&lt;=3, "Meduim", "High"))</f>
        <v>Meduim</v>
      </c>
      <c r="W1656" s="1">
        <v>44125</v>
      </c>
      <c r="X1656" s="1" t="s">
        <v>32</v>
      </c>
      <c r="Y1656" s="1" t="s">
        <v>970</v>
      </c>
      <c r="Z1656" s="1" t="s">
        <v>124</v>
      </c>
      <c r="AA1656" s="1" t="s">
        <v>2244</v>
      </c>
      <c r="AB1656" s="1" t="s">
        <v>58</v>
      </c>
      <c r="AC1656" s="1" t="s">
        <v>2239</v>
      </c>
      <c r="AD1656" s="1" t="s">
        <v>42</v>
      </c>
      <c r="AE1656" s="1" t="s">
        <v>26</v>
      </c>
      <c r="AF1656" s="1"/>
      <c r="AK1656" s="1"/>
    </row>
    <row r="1657" spans="1:37" x14ac:dyDescent="0.35">
      <c r="A1657" s="1">
        <v>2912</v>
      </c>
      <c r="B1657" s="1" t="str">
        <f>VLOOKUP(Table13[[#This Row],[Customer ID]],'Customer Lookup'!A:B,2,)</f>
        <v>Hannah Carver</v>
      </c>
      <c r="C1657" s="1">
        <v>87396</v>
      </c>
      <c r="D1657" s="1" t="str">
        <f>_xlfn.XLOOKUP(Table13[[#This Row],[Product Sub-Category]],'Product Lookup'!A:A,'Product Lookup'!B:B)</f>
        <v>Labels</v>
      </c>
      <c r="E1657" s="1">
        <v>7</v>
      </c>
      <c r="F1657" s="4">
        <v>4.13</v>
      </c>
      <c r="G1657" s="4">
        <f>Table13[[#This Row],[Unit Price]]*Table13[[#This Row],[Quantity ordered]]</f>
        <v>28.91</v>
      </c>
      <c r="H1657" s="1">
        <v>0.05</v>
      </c>
      <c r="I1657" s="5">
        <v>0.05</v>
      </c>
      <c r="J16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7" s="6">
        <f>Table13[[#This Row],[Total Price(Before Discount)]]*Table13[[#This Row],[Discount]]</f>
        <v>1.4455</v>
      </c>
      <c r="L1657" s="6">
        <f>Table13[[#This Row],[Total Price(Before Discount)]]-Table13[[#This Row],[Discount Amount]]</f>
        <v>27.464500000000001</v>
      </c>
      <c r="M1657" s="6" t="str">
        <f>IF(Table13[[#This Row],[Total Price(After Discount)]]&gt;=5000, "High Order", "Low order")</f>
        <v>Low order</v>
      </c>
      <c r="N1657" s="2">
        <v>42122</v>
      </c>
      <c r="O1657" s="2" t="str">
        <f>TEXT(Table13[[#This Row],[Order Date]],"dddd")</f>
        <v>Tuesday</v>
      </c>
      <c r="P1657" s="2" t="str">
        <f>TEXT(Table13[[#This Row],[Order Date]],"mmmm")</f>
        <v>April</v>
      </c>
      <c r="Q1657" s="2" t="str">
        <f>TEXT(Table13[[#This Row],[Order Date]],"yyyy")</f>
        <v>2015</v>
      </c>
      <c r="R1657" s="2" t="str">
        <f>TEXT(Table13[[#This Row],[Order Date]], "mmmm yyyy")</f>
        <v>April 2015</v>
      </c>
      <c r="S1657" s="2">
        <v>42124</v>
      </c>
      <c r="T1657" s="1" t="s">
        <v>21</v>
      </c>
      <c r="U1657" s="1">
        <f>Table13[[#This Row],[Ship Date]]-Table13[[#This Row],[Order Date]]</f>
        <v>2</v>
      </c>
      <c r="V1657" s="1" t="str">
        <f>IF(Table13[[#This Row],[Days to Ship]]&lt;=1, "Fast", IF(Table13[[#This Row],[Days to Ship]]&lt;=3, "Meduim", "High"))</f>
        <v>Meduim</v>
      </c>
      <c r="W1657" s="1">
        <v>58201</v>
      </c>
      <c r="X1657" s="1" t="s">
        <v>22</v>
      </c>
      <c r="Y1657" s="1" t="s">
        <v>972</v>
      </c>
      <c r="Z1657" s="1" t="s">
        <v>971</v>
      </c>
      <c r="AA1657" s="1" t="s">
        <v>2244</v>
      </c>
      <c r="AB1657" s="1" t="s">
        <v>58</v>
      </c>
      <c r="AC1657" s="1" t="s">
        <v>116</v>
      </c>
      <c r="AD1657" s="1" t="s">
        <v>42</v>
      </c>
      <c r="AE1657" s="1" t="s">
        <v>53</v>
      </c>
      <c r="AF1657" s="1"/>
      <c r="AK1657" s="1"/>
    </row>
    <row r="1658" spans="1:37" x14ac:dyDescent="0.35">
      <c r="A1658" s="1">
        <v>2912</v>
      </c>
      <c r="B1658" s="1" t="str">
        <f>VLOOKUP(Table13[[#This Row],[Customer ID]],'Customer Lookup'!A:B,2,)</f>
        <v>Hannah Carver</v>
      </c>
      <c r="C1658" s="1">
        <v>87396</v>
      </c>
      <c r="D1658" s="1" t="str">
        <f>_xlfn.XLOOKUP(Table13[[#This Row],[Product Sub-Category]],'Product Lookup'!A:A,'Product Lookup'!B:B)</f>
        <v>Paper</v>
      </c>
      <c r="E1658" s="1">
        <v>12</v>
      </c>
      <c r="F1658" s="4">
        <v>55.48</v>
      </c>
      <c r="G1658" s="4">
        <f>Table13[[#This Row],[Unit Price]]*Table13[[#This Row],[Quantity ordered]]</f>
        <v>665.76</v>
      </c>
      <c r="H1658" s="1">
        <v>0.05</v>
      </c>
      <c r="I1658" s="5">
        <v>0.05</v>
      </c>
      <c r="J16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8" s="6">
        <f>Table13[[#This Row],[Total Price(Before Discount)]]*Table13[[#This Row],[Discount]]</f>
        <v>33.288000000000004</v>
      </c>
      <c r="L1658" s="6">
        <f>Table13[[#This Row],[Total Price(Before Discount)]]-Table13[[#This Row],[Discount Amount]]</f>
        <v>632.47199999999998</v>
      </c>
      <c r="M1658" s="6" t="str">
        <f>IF(Table13[[#This Row],[Total Price(After Discount)]]&gt;=5000, "High Order", "Low order")</f>
        <v>Low order</v>
      </c>
      <c r="N1658" s="2">
        <v>42122</v>
      </c>
      <c r="O1658" s="2" t="str">
        <f>TEXT(Table13[[#This Row],[Order Date]],"dddd")</f>
        <v>Tuesday</v>
      </c>
      <c r="P1658" s="2" t="str">
        <f>TEXT(Table13[[#This Row],[Order Date]],"mmmm")</f>
        <v>April</v>
      </c>
      <c r="Q1658" s="2" t="str">
        <f>TEXT(Table13[[#This Row],[Order Date]],"yyyy")</f>
        <v>2015</v>
      </c>
      <c r="R1658" s="2" t="str">
        <f>TEXT(Table13[[#This Row],[Order Date]], "mmmm yyyy")</f>
        <v>April 2015</v>
      </c>
      <c r="S1658" s="2">
        <v>42124</v>
      </c>
      <c r="T1658" s="1" t="s">
        <v>21</v>
      </c>
      <c r="U1658" s="1">
        <f>Table13[[#This Row],[Ship Date]]-Table13[[#This Row],[Order Date]]</f>
        <v>2</v>
      </c>
      <c r="V1658" s="1" t="str">
        <f>IF(Table13[[#This Row],[Days to Ship]]&lt;=1, "Fast", IF(Table13[[#This Row],[Days to Ship]]&lt;=3, "Meduim", "High"))</f>
        <v>Meduim</v>
      </c>
      <c r="W1658" s="1">
        <v>58201</v>
      </c>
      <c r="X1658" s="1" t="s">
        <v>32</v>
      </c>
      <c r="Y1658" s="1" t="s">
        <v>972</v>
      </c>
      <c r="Z1658" s="1" t="s">
        <v>971</v>
      </c>
      <c r="AA1658" s="1" t="s">
        <v>2244</v>
      </c>
      <c r="AB1658" s="1" t="s">
        <v>58</v>
      </c>
      <c r="AC1658" s="1" t="s">
        <v>83</v>
      </c>
      <c r="AD1658" s="1" t="s">
        <v>42</v>
      </c>
      <c r="AE1658" s="1" t="s">
        <v>53</v>
      </c>
      <c r="AF1658" s="1"/>
      <c r="AK1658" s="1"/>
    </row>
    <row r="1659" spans="1:37" x14ac:dyDescent="0.35">
      <c r="A1659" s="1">
        <v>2920</v>
      </c>
      <c r="B1659" s="1" t="str">
        <f>VLOOKUP(Table13[[#This Row],[Customer ID]],'Customer Lookup'!A:B,2,)</f>
        <v>Ernest Peele</v>
      </c>
      <c r="C1659" s="1">
        <v>59365</v>
      </c>
      <c r="D1659" s="1" t="str">
        <f>_xlfn.XLOOKUP(Table13[[#This Row],[Product Sub-Category]],'Product Lookup'!A:A,'Product Lookup'!B:B)</f>
        <v>Office Machines</v>
      </c>
      <c r="E1659" s="1">
        <v>2</v>
      </c>
      <c r="F1659" s="4">
        <v>535.64</v>
      </c>
      <c r="G1659" s="4">
        <f>Table13[[#This Row],[Unit Price]]*Table13[[#This Row],[Quantity ordered]]</f>
        <v>1071.28</v>
      </c>
      <c r="H1659" s="1">
        <v>0.1</v>
      </c>
      <c r="I1659" s="5">
        <v>0.1</v>
      </c>
      <c r="J16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59" s="6">
        <f>Table13[[#This Row],[Total Price(Before Discount)]]*Table13[[#This Row],[Discount]]</f>
        <v>107.128</v>
      </c>
      <c r="L1659" s="6">
        <f>Table13[[#This Row],[Total Price(Before Discount)]]-Table13[[#This Row],[Discount Amount]]</f>
        <v>964.15199999999993</v>
      </c>
      <c r="M1659" s="6" t="str">
        <f>IF(Table13[[#This Row],[Total Price(After Discount)]]&gt;=5000, "High Order", "Low order")</f>
        <v>Low order</v>
      </c>
      <c r="N1659" s="2">
        <v>42162</v>
      </c>
      <c r="O1659" s="2" t="str">
        <f>TEXT(Table13[[#This Row],[Order Date]],"dddd")</f>
        <v>Sunday</v>
      </c>
      <c r="P1659" s="2" t="str">
        <f>TEXT(Table13[[#This Row],[Order Date]],"mmmm")</f>
        <v>June</v>
      </c>
      <c r="Q1659" s="2" t="str">
        <f>TEXT(Table13[[#This Row],[Order Date]],"yyyy")</f>
        <v>2015</v>
      </c>
      <c r="R1659" s="2" t="str">
        <f>TEXT(Table13[[#This Row],[Order Date]], "mmmm yyyy")</f>
        <v>June 2015</v>
      </c>
      <c r="S1659" s="2">
        <v>42164</v>
      </c>
      <c r="T1659" s="1" t="s">
        <v>50</v>
      </c>
      <c r="U1659" s="1">
        <f>Table13[[#This Row],[Ship Date]]-Table13[[#This Row],[Order Date]]</f>
        <v>2</v>
      </c>
      <c r="V1659" s="1" t="str">
        <f>IF(Table13[[#This Row],[Days to Ship]]&lt;=1, "Fast", IF(Table13[[#This Row],[Days to Ship]]&lt;=3, "Meduim", "High"))</f>
        <v>Meduim</v>
      </c>
      <c r="W1659" s="1">
        <v>60603</v>
      </c>
      <c r="X1659" s="1" t="s">
        <v>22</v>
      </c>
      <c r="Y1659" s="1" t="s">
        <v>143</v>
      </c>
      <c r="Z1659" s="1" t="s">
        <v>142</v>
      </c>
      <c r="AA1659" s="1" t="s">
        <v>2243</v>
      </c>
      <c r="AB1659" s="1" t="s">
        <v>73</v>
      </c>
      <c r="AC1659" s="1" t="s">
        <v>74</v>
      </c>
      <c r="AD1659" s="1" t="s">
        <v>42</v>
      </c>
      <c r="AE1659" s="1" t="s">
        <v>36</v>
      </c>
      <c r="AF1659" s="1"/>
      <c r="AK1659" s="1"/>
    </row>
    <row r="1660" spans="1:37" x14ac:dyDescent="0.35">
      <c r="A1660" s="1">
        <v>2923</v>
      </c>
      <c r="B1660" s="1" t="str">
        <f>VLOOKUP(Table13[[#This Row],[Customer ID]],'Customer Lookup'!A:B,2,)</f>
        <v>Lynne Griffith</v>
      </c>
      <c r="C1660" s="1">
        <v>86592</v>
      </c>
      <c r="D1660" s="1" t="str">
        <f>_xlfn.XLOOKUP(Table13[[#This Row],[Product Sub-Category]],'Product Lookup'!A:A,'Product Lookup'!B:B)</f>
        <v>Binders</v>
      </c>
      <c r="E1660" s="1">
        <v>15</v>
      </c>
      <c r="F1660" s="4">
        <v>6.37</v>
      </c>
      <c r="G1660" s="4">
        <f>Table13[[#This Row],[Unit Price]]*Table13[[#This Row],[Quantity ordered]]</f>
        <v>95.55</v>
      </c>
      <c r="H1660" s="1">
        <v>0.05</v>
      </c>
      <c r="I1660" s="5">
        <v>0.05</v>
      </c>
      <c r="J16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0" s="6">
        <f>Table13[[#This Row],[Total Price(Before Discount)]]*Table13[[#This Row],[Discount]]</f>
        <v>4.7774999999999999</v>
      </c>
      <c r="L1660" s="6">
        <f>Table13[[#This Row],[Total Price(Before Discount)]]-Table13[[#This Row],[Discount Amount]]</f>
        <v>90.772499999999994</v>
      </c>
      <c r="M1660" s="6" t="str">
        <f>IF(Table13[[#This Row],[Total Price(After Discount)]]&gt;=5000, "High Order", "Low order")</f>
        <v>Low order</v>
      </c>
      <c r="N1660" s="2">
        <v>42063</v>
      </c>
      <c r="O1660" s="2" t="str">
        <f>TEXT(Table13[[#This Row],[Order Date]],"dddd")</f>
        <v>Saturday</v>
      </c>
      <c r="P1660" s="2" t="str">
        <f>TEXT(Table13[[#This Row],[Order Date]],"mmmm")</f>
        <v>February</v>
      </c>
      <c r="Q1660" s="2" t="str">
        <f>TEXT(Table13[[#This Row],[Order Date]],"yyyy")</f>
        <v>2015</v>
      </c>
      <c r="R1660" s="2" t="str">
        <f>TEXT(Table13[[#This Row],[Order Date]], "mmmm yyyy")</f>
        <v>February 2015</v>
      </c>
      <c r="S1660" s="2">
        <v>42065</v>
      </c>
      <c r="T1660" s="1" t="s">
        <v>50</v>
      </c>
      <c r="U1660" s="1">
        <f>Table13[[#This Row],[Ship Date]]-Table13[[#This Row],[Order Date]]</f>
        <v>2</v>
      </c>
      <c r="V1660" s="1" t="str">
        <f>IF(Table13[[#This Row],[Days to Ship]]&lt;=1, "Fast", IF(Table13[[#This Row],[Days to Ship]]&lt;=3, "Meduim", "High"))</f>
        <v>Meduim</v>
      </c>
      <c r="W1660" s="1">
        <v>21740</v>
      </c>
      <c r="X1660" s="1" t="s">
        <v>32</v>
      </c>
      <c r="Y1660" s="1" t="s">
        <v>973</v>
      </c>
      <c r="Z1660" s="1" t="s">
        <v>268</v>
      </c>
      <c r="AA1660" s="1" t="s">
        <v>2243</v>
      </c>
      <c r="AB1660" s="1" t="s">
        <v>58</v>
      </c>
      <c r="AC1660" s="1" t="s">
        <v>2236</v>
      </c>
      <c r="AD1660" s="1" t="s">
        <v>104</v>
      </c>
      <c r="AE1660" s="1" t="s">
        <v>53</v>
      </c>
      <c r="AF1660" s="1"/>
      <c r="AK1660" s="1"/>
    </row>
    <row r="1661" spans="1:37" x14ac:dyDescent="0.35">
      <c r="A1661" s="1">
        <v>2924</v>
      </c>
      <c r="B1661" s="1" t="str">
        <f>VLOOKUP(Table13[[#This Row],[Customer ID]],'Customer Lookup'!A:B,2,)</f>
        <v>Courtney Nelson</v>
      </c>
      <c r="C1661" s="1">
        <v>86591</v>
      </c>
      <c r="D1661" s="1" t="str">
        <f>_xlfn.XLOOKUP(Table13[[#This Row],[Product Sub-Category]],'Product Lookup'!A:A,'Product Lookup'!B:B)</f>
        <v>Furnishings</v>
      </c>
      <c r="E1661" s="1">
        <v>2</v>
      </c>
      <c r="F1661" s="4">
        <v>110.98</v>
      </c>
      <c r="G1661" s="4">
        <f>Table13[[#This Row],[Unit Price]]*Table13[[#This Row],[Quantity ordered]]</f>
        <v>221.96</v>
      </c>
      <c r="H1661" s="1">
        <v>0.1</v>
      </c>
      <c r="I1661" s="5">
        <v>0.1</v>
      </c>
      <c r="J16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61" s="6">
        <f>Table13[[#This Row],[Total Price(Before Discount)]]*Table13[[#This Row],[Discount]]</f>
        <v>22.196000000000002</v>
      </c>
      <c r="L1661" s="6">
        <f>Table13[[#This Row],[Total Price(Before Discount)]]-Table13[[#This Row],[Discount Amount]]</f>
        <v>199.76400000000001</v>
      </c>
      <c r="M1661" s="6" t="str">
        <f>IF(Table13[[#This Row],[Total Price(After Discount)]]&gt;=5000, "High Order", "Low order")</f>
        <v>Low order</v>
      </c>
      <c r="N1661" s="2">
        <v>42020</v>
      </c>
      <c r="O1661" s="2" t="str">
        <f>TEXT(Table13[[#This Row],[Order Date]],"dddd")</f>
        <v>Friday</v>
      </c>
      <c r="P1661" s="2" t="str">
        <f>TEXT(Table13[[#This Row],[Order Date]],"mmmm")</f>
        <v>January</v>
      </c>
      <c r="Q1661" s="2" t="str">
        <f>TEXT(Table13[[#This Row],[Order Date]],"yyyy")</f>
        <v>2015</v>
      </c>
      <c r="R1661" s="2" t="str">
        <f>TEXT(Table13[[#This Row],[Order Date]], "mmmm yyyy")</f>
        <v>January 2015</v>
      </c>
      <c r="S1661" s="2">
        <v>42022</v>
      </c>
      <c r="T1661" s="1" t="s">
        <v>41</v>
      </c>
      <c r="U1661" s="1">
        <f>Table13[[#This Row],[Ship Date]]-Table13[[#This Row],[Order Date]]</f>
        <v>2</v>
      </c>
      <c r="V1661" s="1" t="str">
        <f>IF(Table13[[#This Row],[Days to Ship]]&lt;=1, "Fast", IF(Table13[[#This Row],[Days to Ship]]&lt;=3, "Meduim", "High"))</f>
        <v>Meduim</v>
      </c>
      <c r="W1661" s="1">
        <v>20707</v>
      </c>
      <c r="X1661" s="1" t="s">
        <v>32</v>
      </c>
      <c r="Y1661" s="1" t="s">
        <v>974</v>
      </c>
      <c r="Z1661" s="1" t="s">
        <v>268</v>
      </c>
      <c r="AA1661" s="1" t="s">
        <v>2243</v>
      </c>
      <c r="AB1661" s="1" t="s">
        <v>34</v>
      </c>
      <c r="AC1661" s="1" t="s">
        <v>52</v>
      </c>
      <c r="AD1661" s="1" t="s">
        <v>104</v>
      </c>
      <c r="AE1661" s="1" t="s">
        <v>75</v>
      </c>
      <c r="AF1661" s="1"/>
      <c r="AK1661" s="1"/>
    </row>
    <row r="1662" spans="1:37" x14ac:dyDescent="0.35">
      <c r="A1662" s="1">
        <v>2924</v>
      </c>
      <c r="B1662" s="1" t="str">
        <f>VLOOKUP(Table13[[#This Row],[Customer ID]],'Customer Lookup'!A:B,2,)</f>
        <v>Courtney Nelson</v>
      </c>
      <c r="C1662" s="1">
        <v>86591</v>
      </c>
      <c r="D1662" s="1" t="str">
        <f>_xlfn.XLOOKUP(Table13[[#This Row],[Product Sub-Category]],'Product Lookup'!A:A,'Product Lookup'!B:B)</f>
        <v>Paper</v>
      </c>
      <c r="E1662" s="1">
        <v>8</v>
      </c>
      <c r="F1662" s="4">
        <v>8.01</v>
      </c>
      <c r="G1662" s="4">
        <f>Table13[[#This Row],[Unit Price]]*Table13[[#This Row],[Quantity ordered]]</f>
        <v>64.08</v>
      </c>
      <c r="H1662" s="1">
        <v>0.05</v>
      </c>
      <c r="I1662" s="5">
        <v>0.05</v>
      </c>
      <c r="J16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2" s="6">
        <f>Table13[[#This Row],[Total Price(Before Discount)]]*Table13[[#This Row],[Discount]]</f>
        <v>3.2040000000000002</v>
      </c>
      <c r="L1662" s="6">
        <f>Table13[[#This Row],[Total Price(Before Discount)]]-Table13[[#This Row],[Discount Amount]]</f>
        <v>60.875999999999998</v>
      </c>
      <c r="M1662" s="6" t="str">
        <f>IF(Table13[[#This Row],[Total Price(After Discount)]]&gt;=5000, "High Order", "Low order")</f>
        <v>Low order</v>
      </c>
      <c r="N1662" s="2">
        <v>42020</v>
      </c>
      <c r="O1662" s="2" t="str">
        <f>TEXT(Table13[[#This Row],[Order Date]],"dddd")</f>
        <v>Friday</v>
      </c>
      <c r="P1662" s="2" t="str">
        <f>TEXT(Table13[[#This Row],[Order Date]],"mmmm")</f>
        <v>January</v>
      </c>
      <c r="Q1662" s="2" t="str">
        <f>TEXT(Table13[[#This Row],[Order Date]],"yyyy")</f>
        <v>2015</v>
      </c>
      <c r="R1662" s="2" t="str">
        <f>TEXT(Table13[[#This Row],[Order Date]], "mmmm yyyy")</f>
        <v>January 2015</v>
      </c>
      <c r="S1662" s="2">
        <v>42022</v>
      </c>
      <c r="T1662" s="1" t="s">
        <v>41</v>
      </c>
      <c r="U1662" s="1">
        <f>Table13[[#This Row],[Ship Date]]-Table13[[#This Row],[Order Date]]</f>
        <v>2</v>
      </c>
      <c r="V1662" s="1" t="str">
        <f>IF(Table13[[#This Row],[Days to Ship]]&lt;=1, "Fast", IF(Table13[[#This Row],[Days to Ship]]&lt;=3, "Meduim", "High"))</f>
        <v>Meduim</v>
      </c>
      <c r="W1662" s="1">
        <v>20707</v>
      </c>
      <c r="X1662" s="1" t="s">
        <v>32</v>
      </c>
      <c r="Y1662" s="1" t="s">
        <v>974</v>
      </c>
      <c r="Z1662" s="1" t="s">
        <v>268</v>
      </c>
      <c r="AA1662" s="1" t="s">
        <v>2245</v>
      </c>
      <c r="AB1662" s="1" t="s">
        <v>58</v>
      </c>
      <c r="AC1662" s="1" t="s">
        <v>83</v>
      </c>
      <c r="AD1662" s="1" t="s">
        <v>104</v>
      </c>
      <c r="AE1662" s="1" t="s">
        <v>26</v>
      </c>
      <c r="AF1662" s="1"/>
      <c r="AK1662" s="1"/>
    </row>
    <row r="1663" spans="1:37" x14ac:dyDescent="0.35">
      <c r="A1663" s="1">
        <v>2928</v>
      </c>
      <c r="B1663" s="1" t="str">
        <f>VLOOKUP(Table13[[#This Row],[Customer ID]],'Customer Lookup'!A:B,2,)</f>
        <v>Leslie Woodard</v>
      </c>
      <c r="C1663" s="1">
        <v>90218</v>
      </c>
      <c r="D1663" s="1" t="str">
        <f>_xlfn.XLOOKUP(Table13[[#This Row],[Product Sub-Category]],'Product Lookup'!A:A,'Product Lookup'!B:B)</f>
        <v>Binders</v>
      </c>
      <c r="E1663" s="1">
        <v>42</v>
      </c>
      <c r="F1663" s="4">
        <v>5.58</v>
      </c>
      <c r="G1663" s="4">
        <f>Table13[[#This Row],[Unit Price]]*Table13[[#This Row],[Quantity ordered]]</f>
        <v>234.36</v>
      </c>
      <c r="H1663" s="1">
        <v>0.05</v>
      </c>
      <c r="I1663" s="5">
        <v>0.05</v>
      </c>
      <c r="J16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3" s="6">
        <f>Table13[[#This Row],[Total Price(Before Discount)]]*Table13[[#This Row],[Discount]]</f>
        <v>11.718000000000002</v>
      </c>
      <c r="L1663" s="6">
        <f>Table13[[#This Row],[Total Price(Before Discount)]]-Table13[[#This Row],[Discount Amount]]</f>
        <v>222.64200000000002</v>
      </c>
      <c r="M1663" s="6" t="str">
        <f>IF(Table13[[#This Row],[Total Price(After Discount)]]&gt;=5000, "High Order", "Low order")</f>
        <v>Low order</v>
      </c>
      <c r="N1663" s="2">
        <v>42150</v>
      </c>
      <c r="O1663" s="2" t="str">
        <f>TEXT(Table13[[#This Row],[Order Date]],"dddd")</f>
        <v>Tuesday</v>
      </c>
      <c r="P1663" s="2" t="str">
        <f>TEXT(Table13[[#This Row],[Order Date]],"mmmm")</f>
        <v>May</v>
      </c>
      <c r="Q1663" s="2" t="str">
        <f>TEXT(Table13[[#This Row],[Order Date]],"yyyy")</f>
        <v>2015</v>
      </c>
      <c r="R1663" s="2" t="str">
        <f>TEXT(Table13[[#This Row],[Order Date]], "mmmm yyyy")</f>
        <v>May 2015</v>
      </c>
      <c r="S1663" s="2">
        <v>42152</v>
      </c>
      <c r="T1663" s="1" t="s">
        <v>41</v>
      </c>
      <c r="U1663" s="1">
        <f>Table13[[#This Row],[Ship Date]]-Table13[[#This Row],[Order Date]]</f>
        <v>2</v>
      </c>
      <c r="V1663" s="1" t="str">
        <f>IF(Table13[[#This Row],[Days to Ship]]&lt;=1, "Fast", IF(Table13[[#This Row],[Days to Ship]]&lt;=3, "Meduim", "High"))</f>
        <v>Meduim</v>
      </c>
      <c r="W1663" s="1">
        <v>29418</v>
      </c>
      <c r="X1663" s="1" t="s">
        <v>32</v>
      </c>
      <c r="Y1663" s="1" t="s">
        <v>975</v>
      </c>
      <c r="Z1663" s="1" t="s">
        <v>443</v>
      </c>
      <c r="AA1663" s="1" t="s">
        <v>2245</v>
      </c>
      <c r="AB1663" s="1" t="s">
        <v>58</v>
      </c>
      <c r="AC1663" s="1" t="s">
        <v>2236</v>
      </c>
      <c r="AD1663" s="1" t="s">
        <v>104</v>
      </c>
      <c r="AE1663" s="1" t="s">
        <v>53</v>
      </c>
      <c r="AF1663" s="1"/>
      <c r="AK1663" s="1"/>
    </row>
    <row r="1664" spans="1:37" x14ac:dyDescent="0.35">
      <c r="A1664" s="1">
        <v>2928</v>
      </c>
      <c r="B1664" s="1" t="str">
        <f>VLOOKUP(Table13[[#This Row],[Customer ID]],'Customer Lookup'!A:B,2,)</f>
        <v>Leslie Woodard</v>
      </c>
      <c r="C1664" s="1">
        <v>90218</v>
      </c>
      <c r="D1664" s="1" t="str">
        <f>_xlfn.XLOOKUP(Table13[[#This Row],[Product Sub-Category]],'Product Lookup'!A:A,'Product Lookup'!B:B)</f>
        <v>Storage</v>
      </c>
      <c r="E1664" s="1">
        <v>36</v>
      </c>
      <c r="F1664" s="4">
        <v>54.1</v>
      </c>
      <c r="G1664" s="4">
        <f>Table13[[#This Row],[Unit Price]]*Table13[[#This Row],[Quantity ordered]]</f>
        <v>1947.6000000000001</v>
      </c>
      <c r="H1664" s="1">
        <v>0.05</v>
      </c>
      <c r="I1664" s="5">
        <v>0.05</v>
      </c>
      <c r="J16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4" s="6">
        <f>Table13[[#This Row],[Total Price(Before Discount)]]*Table13[[#This Row],[Discount]]</f>
        <v>97.38000000000001</v>
      </c>
      <c r="L1664" s="6">
        <f>Table13[[#This Row],[Total Price(Before Discount)]]-Table13[[#This Row],[Discount Amount]]</f>
        <v>1850.22</v>
      </c>
      <c r="M1664" s="6" t="str">
        <f>IF(Table13[[#This Row],[Total Price(After Discount)]]&gt;=5000, "High Order", "Low order")</f>
        <v>Low order</v>
      </c>
      <c r="N1664" s="2">
        <v>42150</v>
      </c>
      <c r="O1664" s="2" t="str">
        <f>TEXT(Table13[[#This Row],[Order Date]],"dddd")</f>
        <v>Tuesday</v>
      </c>
      <c r="P1664" s="2" t="str">
        <f>TEXT(Table13[[#This Row],[Order Date]],"mmmm")</f>
        <v>May</v>
      </c>
      <c r="Q1664" s="2" t="str">
        <f>TEXT(Table13[[#This Row],[Order Date]],"yyyy")</f>
        <v>2015</v>
      </c>
      <c r="R1664" s="2" t="str">
        <f>TEXT(Table13[[#This Row],[Order Date]], "mmmm yyyy")</f>
        <v>May 2015</v>
      </c>
      <c r="S1664" s="2">
        <v>42151</v>
      </c>
      <c r="T1664" s="1" t="s">
        <v>41</v>
      </c>
      <c r="U1664" s="1">
        <f>Table13[[#This Row],[Ship Date]]-Table13[[#This Row],[Order Date]]</f>
        <v>1</v>
      </c>
      <c r="V1664" s="1" t="str">
        <f>IF(Table13[[#This Row],[Days to Ship]]&lt;=1, "Fast", IF(Table13[[#This Row],[Days to Ship]]&lt;=3, "Meduim", "High"))</f>
        <v>Fast</v>
      </c>
      <c r="W1664" s="1">
        <v>29418</v>
      </c>
      <c r="X1664" s="1" t="s">
        <v>32</v>
      </c>
      <c r="Y1664" s="1" t="s">
        <v>975</v>
      </c>
      <c r="Z1664" s="1" t="s">
        <v>443</v>
      </c>
      <c r="AA1664" s="1" t="s">
        <v>1097</v>
      </c>
      <c r="AB1664" s="1" t="s">
        <v>58</v>
      </c>
      <c r="AC1664" s="1" t="s">
        <v>119</v>
      </c>
      <c r="AD1664" s="1" t="s">
        <v>104</v>
      </c>
      <c r="AE1664" s="1" t="s">
        <v>53</v>
      </c>
      <c r="AF1664" s="1"/>
      <c r="AK1664" s="1"/>
    </row>
    <row r="1665" spans="1:37" x14ac:dyDescent="0.35">
      <c r="A1665" s="1">
        <v>2931</v>
      </c>
      <c r="B1665" s="1" t="str">
        <f>VLOOKUP(Table13[[#This Row],[Customer ID]],'Customer Lookup'!A:B,2,)</f>
        <v>Faye Hanna</v>
      </c>
      <c r="C1665" s="1">
        <v>87619</v>
      </c>
      <c r="D1665" s="1" t="str">
        <f>_xlfn.XLOOKUP(Table13[[#This Row],[Product Sub-Category]],'Product Lookup'!A:A,'Product Lookup'!B:B)</f>
        <v>Pens</v>
      </c>
      <c r="E1665" s="1">
        <v>12</v>
      </c>
      <c r="F1665" s="4">
        <v>11.55</v>
      </c>
      <c r="G1665" s="4">
        <f>Table13[[#This Row],[Unit Price]]*Table13[[#This Row],[Quantity ordered]]</f>
        <v>138.60000000000002</v>
      </c>
      <c r="H1665" s="1">
        <v>0.05</v>
      </c>
      <c r="I1665" s="5">
        <v>0.05</v>
      </c>
      <c r="J16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5" s="6">
        <f>Table13[[#This Row],[Total Price(Before Discount)]]*Table13[[#This Row],[Discount]]</f>
        <v>6.9300000000000015</v>
      </c>
      <c r="L1665" s="6">
        <f>Table13[[#This Row],[Total Price(Before Discount)]]-Table13[[#This Row],[Discount Amount]]</f>
        <v>131.67000000000002</v>
      </c>
      <c r="M1665" s="6" t="str">
        <f>IF(Table13[[#This Row],[Total Price(After Discount)]]&gt;=5000, "High Order", "Low order")</f>
        <v>Low order</v>
      </c>
      <c r="N1665" s="2">
        <v>42063</v>
      </c>
      <c r="O1665" s="2" t="str">
        <f>TEXT(Table13[[#This Row],[Order Date]],"dddd")</f>
        <v>Saturday</v>
      </c>
      <c r="P1665" s="2" t="str">
        <f>TEXT(Table13[[#This Row],[Order Date]],"mmmm")</f>
        <v>February</v>
      </c>
      <c r="Q1665" s="2" t="str">
        <f>TEXT(Table13[[#This Row],[Order Date]],"yyyy")</f>
        <v>2015</v>
      </c>
      <c r="R1665" s="2" t="str">
        <f>TEXT(Table13[[#This Row],[Order Date]], "mmmm yyyy")</f>
        <v>February 2015</v>
      </c>
      <c r="S1665" s="2">
        <v>42063</v>
      </c>
      <c r="T1665" s="1" t="s">
        <v>31</v>
      </c>
      <c r="U1665" s="1">
        <f>Table13[[#This Row],[Ship Date]]-Table13[[#This Row],[Order Date]]</f>
        <v>0</v>
      </c>
      <c r="V1665" s="1" t="str">
        <f>IF(Table13[[#This Row],[Days to Ship]]&lt;=1, "Fast", IF(Table13[[#This Row],[Days to Ship]]&lt;=3, "Meduim", "High"))</f>
        <v>Fast</v>
      </c>
      <c r="W1665" s="1">
        <v>95630</v>
      </c>
      <c r="X1665" s="1" t="s">
        <v>32</v>
      </c>
      <c r="Y1665" s="1" t="s">
        <v>976</v>
      </c>
      <c r="Z1665" s="1" t="s">
        <v>37</v>
      </c>
      <c r="AA1665" s="1" t="s">
        <v>2243</v>
      </c>
      <c r="AB1665" s="1" t="s">
        <v>58</v>
      </c>
      <c r="AC1665" s="1" t="s">
        <v>25</v>
      </c>
      <c r="AD1665" s="1" t="s">
        <v>51</v>
      </c>
      <c r="AE1665" s="1" t="s">
        <v>26</v>
      </c>
      <c r="AF1665" s="1"/>
      <c r="AK1665" s="1"/>
    </row>
    <row r="1666" spans="1:37" x14ac:dyDescent="0.35">
      <c r="A1666" s="1">
        <v>2932</v>
      </c>
      <c r="B1666" s="1" t="str">
        <f>VLOOKUP(Table13[[#This Row],[Customer ID]],'Customer Lookup'!A:B,2,)</f>
        <v>Phyllis Hull</v>
      </c>
      <c r="C1666" s="1">
        <v>87620</v>
      </c>
      <c r="D1666" s="1" t="str">
        <f>_xlfn.XLOOKUP(Table13[[#This Row],[Product Sub-Category]],'Product Lookup'!A:A,'Product Lookup'!B:B)</f>
        <v>Paper</v>
      </c>
      <c r="E1666" s="1">
        <v>1</v>
      </c>
      <c r="F1666" s="4">
        <v>35.44</v>
      </c>
      <c r="G1666" s="4">
        <f>Table13[[#This Row],[Unit Price]]*Table13[[#This Row],[Quantity ordered]]</f>
        <v>35.44</v>
      </c>
      <c r="H1666" s="1">
        <v>0.05</v>
      </c>
      <c r="I1666" s="5">
        <v>0.05</v>
      </c>
      <c r="J16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6" s="6">
        <f>Table13[[#This Row],[Total Price(Before Discount)]]*Table13[[#This Row],[Discount]]</f>
        <v>1.772</v>
      </c>
      <c r="L1666" s="6">
        <f>Table13[[#This Row],[Total Price(Before Discount)]]-Table13[[#This Row],[Discount Amount]]</f>
        <v>33.667999999999999</v>
      </c>
      <c r="M1666" s="6" t="str">
        <f>IF(Table13[[#This Row],[Total Price(After Discount)]]&gt;=5000, "High Order", "Low order")</f>
        <v>Low order</v>
      </c>
      <c r="N1666" s="2">
        <v>42116</v>
      </c>
      <c r="O1666" s="2" t="str">
        <f>TEXT(Table13[[#This Row],[Order Date]],"dddd")</f>
        <v>Wednesday</v>
      </c>
      <c r="P1666" s="2" t="str">
        <f>TEXT(Table13[[#This Row],[Order Date]],"mmmm")</f>
        <v>April</v>
      </c>
      <c r="Q1666" s="2" t="str">
        <f>TEXT(Table13[[#This Row],[Order Date]],"yyyy")</f>
        <v>2015</v>
      </c>
      <c r="R1666" s="2" t="str">
        <f>TEXT(Table13[[#This Row],[Order Date]], "mmmm yyyy")</f>
        <v>April 2015</v>
      </c>
      <c r="S1666" s="2">
        <v>42117</v>
      </c>
      <c r="T1666" s="1" t="s">
        <v>21</v>
      </c>
      <c r="U1666" s="1">
        <f>Table13[[#This Row],[Ship Date]]-Table13[[#This Row],[Order Date]]</f>
        <v>1</v>
      </c>
      <c r="V1666" s="1" t="str">
        <f>IF(Table13[[#This Row],[Days to Ship]]&lt;=1, "Fast", IF(Table13[[#This Row],[Days to Ship]]&lt;=3, "Meduim", "High"))</f>
        <v>Fast</v>
      </c>
      <c r="W1666" s="1">
        <v>6614</v>
      </c>
      <c r="X1666" s="1" t="s">
        <v>32</v>
      </c>
      <c r="Y1666" s="1" t="s">
        <v>422</v>
      </c>
      <c r="Z1666" s="1" t="s">
        <v>171</v>
      </c>
      <c r="AA1666" s="1" t="s">
        <v>2243</v>
      </c>
      <c r="AB1666" s="1" t="s">
        <v>58</v>
      </c>
      <c r="AC1666" s="1" t="s">
        <v>83</v>
      </c>
      <c r="AD1666" s="1" t="s">
        <v>51</v>
      </c>
      <c r="AE1666" s="1" t="s">
        <v>53</v>
      </c>
      <c r="AF1666" s="1"/>
      <c r="AK1666" s="1"/>
    </row>
    <row r="1667" spans="1:37" x14ac:dyDescent="0.35">
      <c r="A1667" s="1">
        <v>2935</v>
      </c>
      <c r="B1667" s="1" t="str">
        <f>VLOOKUP(Table13[[#This Row],[Customer ID]],'Customer Lookup'!A:B,2,)</f>
        <v>Shirley Riley</v>
      </c>
      <c r="C1667" s="1">
        <v>87617</v>
      </c>
      <c r="D1667" s="1" t="str">
        <f>_xlfn.XLOOKUP(Table13[[#This Row],[Product Sub-Category]],'Product Lookup'!A:A,'Product Lookup'!B:B)</f>
        <v>Binders</v>
      </c>
      <c r="E1667" s="1">
        <v>5</v>
      </c>
      <c r="F1667" s="4">
        <v>3.8</v>
      </c>
      <c r="G1667" s="4">
        <f>Table13[[#This Row],[Unit Price]]*Table13[[#This Row],[Quantity ordered]]</f>
        <v>19</v>
      </c>
      <c r="H1667" s="1">
        <v>0.05</v>
      </c>
      <c r="I1667" s="5">
        <v>0.05</v>
      </c>
      <c r="J16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7" s="6">
        <f>Table13[[#This Row],[Total Price(Before Discount)]]*Table13[[#This Row],[Discount]]</f>
        <v>0.95000000000000007</v>
      </c>
      <c r="L1667" s="6">
        <f>Table13[[#This Row],[Total Price(Before Discount)]]-Table13[[#This Row],[Discount Amount]]</f>
        <v>18.05</v>
      </c>
      <c r="M1667" s="6" t="str">
        <f>IF(Table13[[#This Row],[Total Price(After Discount)]]&gt;=5000, "High Order", "Low order")</f>
        <v>Low order</v>
      </c>
      <c r="N1667" s="2">
        <v>42135</v>
      </c>
      <c r="O1667" s="2" t="str">
        <f>TEXT(Table13[[#This Row],[Order Date]],"dddd")</f>
        <v>Monday</v>
      </c>
      <c r="P1667" s="2" t="str">
        <f>TEXT(Table13[[#This Row],[Order Date]],"mmmm")</f>
        <v>May</v>
      </c>
      <c r="Q1667" s="2" t="str">
        <f>TEXT(Table13[[#This Row],[Order Date]],"yyyy")</f>
        <v>2015</v>
      </c>
      <c r="R1667" s="2" t="str">
        <f>TEXT(Table13[[#This Row],[Order Date]], "mmmm yyyy")</f>
        <v>May 2015</v>
      </c>
      <c r="S1667" s="2">
        <v>42139</v>
      </c>
      <c r="T1667" s="1" t="s">
        <v>98</v>
      </c>
      <c r="U1667" s="1">
        <f>Table13[[#This Row],[Ship Date]]-Table13[[#This Row],[Order Date]]</f>
        <v>4</v>
      </c>
      <c r="V1667" s="1" t="str">
        <f>IF(Table13[[#This Row],[Days to Ship]]&lt;=1, "Fast", IF(Table13[[#This Row],[Days to Ship]]&lt;=3, "Meduim", "High"))</f>
        <v>High</v>
      </c>
      <c r="W1667" s="1">
        <v>2215</v>
      </c>
      <c r="X1667" s="1" t="s">
        <v>32</v>
      </c>
      <c r="Y1667" s="1" t="s">
        <v>153</v>
      </c>
      <c r="Z1667" s="1" t="s">
        <v>152</v>
      </c>
      <c r="AA1667" s="1" t="s">
        <v>2243</v>
      </c>
      <c r="AB1667" s="1" t="s">
        <v>58</v>
      </c>
      <c r="AC1667" s="1" t="s">
        <v>2236</v>
      </c>
      <c r="AD1667" s="1" t="s">
        <v>51</v>
      </c>
      <c r="AE1667" s="1" t="s">
        <v>53</v>
      </c>
      <c r="AF1667" s="1"/>
      <c r="AK1667" s="1"/>
    </row>
    <row r="1668" spans="1:37" x14ac:dyDescent="0.35">
      <c r="A1668" s="1">
        <v>2938</v>
      </c>
      <c r="B1668" s="1" t="str">
        <f>VLOOKUP(Table13[[#This Row],[Customer ID]],'Customer Lookup'!A:B,2,)</f>
        <v>Laurie Case Daniel</v>
      </c>
      <c r="C1668" s="1">
        <v>87620</v>
      </c>
      <c r="D1668" s="1" t="str">
        <f>_xlfn.XLOOKUP(Table13[[#This Row],[Product Sub-Category]],'Product Lookup'!A:A,'Product Lookup'!B:B)</f>
        <v>Paper</v>
      </c>
      <c r="E1668" s="1">
        <v>20</v>
      </c>
      <c r="F1668" s="4">
        <v>47.9</v>
      </c>
      <c r="G1668" s="4">
        <f>Table13[[#This Row],[Unit Price]]*Table13[[#This Row],[Quantity ordered]]</f>
        <v>958</v>
      </c>
      <c r="H1668" s="1">
        <v>0.05</v>
      </c>
      <c r="I1668" s="5">
        <v>0.05</v>
      </c>
      <c r="J16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8" s="6">
        <f>Table13[[#This Row],[Total Price(Before Discount)]]*Table13[[#This Row],[Discount]]</f>
        <v>47.900000000000006</v>
      </c>
      <c r="L1668" s="6">
        <f>Table13[[#This Row],[Total Price(Before Discount)]]-Table13[[#This Row],[Discount Amount]]</f>
        <v>910.1</v>
      </c>
      <c r="M1668" s="6" t="str">
        <f>IF(Table13[[#This Row],[Total Price(After Discount)]]&gt;=5000, "High Order", "Low order")</f>
        <v>Low order</v>
      </c>
      <c r="N1668" s="2">
        <v>42116</v>
      </c>
      <c r="O1668" s="2" t="str">
        <f>TEXT(Table13[[#This Row],[Order Date]],"dddd")</f>
        <v>Wednesday</v>
      </c>
      <c r="P1668" s="2" t="str">
        <f>TEXT(Table13[[#This Row],[Order Date]],"mmmm")</f>
        <v>April</v>
      </c>
      <c r="Q1668" s="2" t="str">
        <f>TEXT(Table13[[#This Row],[Order Date]],"yyyy")</f>
        <v>2015</v>
      </c>
      <c r="R1668" s="2" t="str">
        <f>TEXT(Table13[[#This Row],[Order Date]], "mmmm yyyy")</f>
        <v>April 2015</v>
      </c>
      <c r="S1668" s="2">
        <v>42119</v>
      </c>
      <c r="T1668" s="1" t="s">
        <v>21</v>
      </c>
      <c r="U1668" s="1">
        <f>Table13[[#This Row],[Ship Date]]-Table13[[#This Row],[Order Date]]</f>
        <v>3</v>
      </c>
      <c r="V1668" s="1" t="str">
        <f>IF(Table13[[#This Row],[Days to Ship]]&lt;=1, "Fast", IF(Table13[[#This Row],[Days to Ship]]&lt;=3, "Meduim", "High"))</f>
        <v>Meduim</v>
      </c>
      <c r="W1668" s="1">
        <v>2180</v>
      </c>
      <c r="X1668" s="1" t="s">
        <v>32</v>
      </c>
      <c r="Y1668" s="1" t="s">
        <v>977</v>
      </c>
      <c r="Z1668" s="1" t="s">
        <v>152</v>
      </c>
      <c r="AA1668" s="1" t="s">
        <v>2243</v>
      </c>
      <c r="AB1668" s="1" t="s">
        <v>58</v>
      </c>
      <c r="AC1668" s="1" t="s">
        <v>83</v>
      </c>
      <c r="AD1668" s="1" t="s">
        <v>51</v>
      </c>
      <c r="AE1668" s="1" t="s">
        <v>53</v>
      </c>
      <c r="AF1668" s="1"/>
      <c r="AK1668" s="1"/>
    </row>
    <row r="1669" spans="1:37" x14ac:dyDescent="0.35">
      <c r="A1669" s="1">
        <v>2941</v>
      </c>
      <c r="B1669" s="1" t="str">
        <f>VLOOKUP(Table13[[#This Row],[Customer ID]],'Customer Lookup'!A:B,2,)</f>
        <v>Leah Pollock</v>
      </c>
      <c r="C1669" s="1">
        <v>87618</v>
      </c>
      <c r="D1669" s="1" t="str">
        <f>_xlfn.XLOOKUP(Table13[[#This Row],[Product Sub-Category]],'Product Lookup'!A:A,'Product Lookup'!B:B)</f>
        <v>Rubber Bands</v>
      </c>
      <c r="E1669" s="1">
        <v>8</v>
      </c>
      <c r="F1669" s="4">
        <v>2.62</v>
      </c>
      <c r="G1669" s="4">
        <f>Table13[[#This Row],[Unit Price]]*Table13[[#This Row],[Quantity ordered]]</f>
        <v>20.96</v>
      </c>
      <c r="H1669" s="1">
        <v>0.05</v>
      </c>
      <c r="I1669" s="5">
        <v>0.05</v>
      </c>
      <c r="J16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9" s="6">
        <f>Table13[[#This Row],[Total Price(Before Discount)]]*Table13[[#This Row],[Discount]]</f>
        <v>1.048</v>
      </c>
      <c r="L1669" s="6">
        <f>Table13[[#This Row],[Total Price(Before Discount)]]-Table13[[#This Row],[Discount Amount]]</f>
        <v>19.911999999999999</v>
      </c>
      <c r="M1669" s="6" t="str">
        <f>IF(Table13[[#This Row],[Total Price(After Discount)]]&gt;=5000, "High Order", "Low order")</f>
        <v>Low order</v>
      </c>
      <c r="N1669" s="2">
        <v>42150</v>
      </c>
      <c r="O1669" s="2" t="str">
        <f>TEXT(Table13[[#This Row],[Order Date]],"dddd")</f>
        <v>Tuesday</v>
      </c>
      <c r="P1669" s="2" t="str">
        <f>TEXT(Table13[[#This Row],[Order Date]],"mmmm")</f>
        <v>May</v>
      </c>
      <c r="Q1669" s="2" t="str">
        <f>TEXT(Table13[[#This Row],[Order Date]],"yyyy")</f>
        <v>2015</v>
      </c>
      <c r="R1669" s="2" t="str">
        <f>TEXT(Table13[[#This Row],[Order Date]], "mmmm yyyy")</f>
        <v>May 2015</v>
      </c>
      <c r="S1669" s="2">
        <v>42151</v>
      </c>
      <c r="T1669" s="1" t="s">
        <v>41</v>
      </c>
      <c r="U1669" s="1">
        <f>Table13[[#This Row],[Ship Date]]-Table13[[#This Row],[Order Date]]</f>
        <v>1</v>
      </c>
      <c r="V1669" s="1" t="str">
        <f>IF(Table13[[#This Row],[Days to Ship]]&lt;=1, "Fast", IF(Table13[[#This Row],[Days to Ship]]&lt;=3, "Meduim", "High"))</f>
        <v>Fast</v>
      </c>
      <c r="W1669" s="1">
        <v>7960</v>
      </c>
      <c r="X1669" s="1" t="s">
        <v>32</v>
      </c>
      <c r="Y1669" s="1" t="s">
        <v>298</v>
      </c>
      <c r="Z1669" s="1" t="s">
        <v>46</v>
      </c>
      <c r="AA1669" s="1" t="s">
        <v>2244</v>
      </c>
      <c r="AB1669" s="1" t="s">
        <v>58</v>
      </c>
      <c r="AC1669" s="1" t="s">
        <v>60</v>
      </c>
      <c r="AD1669" s="1" t="s">
        <v>51</v>
      </c>
      <c r="AE1669" s="1" t="s">
        <v>26</v>
      </c>
      <c r="AF1669" s="1"/>
      <c r="AK1669" s="1"/>
    </row>
    <row r="1670" spans="1:37" x14ac:dyDescent="0.35">
      <c r="A1670" s="1">
        <v>2944</v>
      </c>
      <c r="B1670" s="1" t="str">
        <f>VLOOKUP(Table13[[#This Row],[Customer ID]],'Customer Lookup'!A:B,2,)</f>
        <v>Elsie Lane</v>
      </c>
      <c r="C1670" s="1">
        <v>90309</v>
      </c>
      <c r="D1670" s="1" t="str">
        <f>_xlfn.XLOOKUP(Table13[[#This Row],[Product Sub-Category]],'Product Lookup'!A:A,'Product Lookup'!B:B)</f>
        <v>Binders</v>
      </c>
      <c r="E1670" s="1">
        <v>13</v>
      </c>
      <c r="F1670" s="4">
        <v>4.55</v>
      </c>
      <c r="G1670" s="4">
        <f>Table13[[#This Row],[Unit Price]]*Table13[[#This Row],[Quantity ordered]]</f>
        <v>59.15</v>
      </c>
      <c r="H1670" s="1">
        <v>0.05</v>
      </c>
      <c r="I1670" s="5">
        <v>0.05</v>
      </c>
      <c r="J16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0" s="6">
        <f>Table13[[#This Row],[Total Price(Before Discount)]]*Table13[[#This Row],[Discount]]</f>
        <v>2.9575</v>
      </c>
      <c r="L1670" s="6">
        <f>Table13[[#This Row],[Total Price(Before Discount)]]-Table13[[#This Row],[Discount Amount]]</f>
        <v>56.192499999999995</v>
      </c>
      <c r="M1670" s="6" t="str">
        <f>IF(Table13[[#This Row],[Total Price(After Discount)]]&gt;=5000, "High Order", "Low order")</f>
        <v>Low order</v>
      </c>
      <c r="N1670" s="2">
        <v>42068</v>
      </c>
      <c r="O1670" s="2" t="str">
        <f>TEXT(Table13[[#This Row],[Order Date]],"dddd")</f>
        <v>Thursday</v>
      </c>
      <c r="P1670" s="2" t="str">
        <f>TEXT(Table13[[#This Row],[Order Date]],"mmmm")</f>
        <v>March</v>
      </c>
      <c r="Q1670" s="2" t="str">
        <f>TEXT(Table13[[#This Row],[Order Date]],"yyyy")</f>
        <v>2015</v>
      </c>
      <c r="R1670" s="2" t="str">
        <f>TEXT(Table13[[#This Row],[Order Date]], "mmmm yyyy")</f>
        <v>March 2015</v>
      </c>
      <c r="S1670" s="2">
        <v>42070</v>
      </c>
      <c r="T1670" s="1" t="s">
        <v>98</v>
      </c>
      <c r="U1670" s="1">
        <f>Table13[[#This Row],[Ship Date]]-Table13[[#This Row],[Order Date]]</f>
        <v>2</v>
      </c>
      <c r="V1670" s="1" t="str">
        <f>IF(Table13[[#This Row],[Days to Ship]]&lt;=1, "Fast", IF(Table13[[#This Row],[Days to Ship]]&lt;=3, "Meduim", "High"))</f>
        <v>Meduim</v>
      </c>
      <c r="W1670" s="1">
        <v>48640</v>
      </c>
      <c r="X1670" s="1" t="s">
        <v>32</v>
      </c>
      <c r="Y1670" s="1" t="s">
        <v>740</v>
      </c>
      <c r="Z1670" s="1" t="s">
        <v>215</v>
      </c>
      <c r="AA1670" s="1" t="s">
        <v>2243</v>
      </c>
      <c r="AB1670" s="1" t="s">
        <v>58</v>
      </c>
      <c r="AC1670" s="1" t="s">
        <v>2236</v>
      </c>
      <c r="AD1670" s="1" t="s">
        <v>81</v>
      </c>
      <c r="AE1670" s="1" t="s">
        <v>53</v>
      </c>
      <c r="AF1670" s="1"/>
      <c r="AK1670" s="1"/>
    </row>
    <row r="1671" spans="1:37" x14ac:dyDescent="0.35">
      <c r="A1671" s="1">
        <v>2947</v>
      </c>
      <c r="B1671" s="1" t="str">
        <f>VLOOKUP(Table13[[#This Row],[Customer ID]],'Customer Lookup'!A:B,2,)</f>
        <v>Kathy Turner</v>
      </c>
      <c r="C1671" s="1">
        <v>87511</v>
      </c>
      <c r="D1671" s="1" t="str">
        <f>_xlfn.XLOOKUP(Table13[[#This Row],[Product Sub-Category]],'Product Lookup'!A:A,'Product Lookup'!B:B)</f>
        <v>Envelopes</v>
      </c>
      <c r="E1671" s="1">
        <v>20</v>
      </c>
      <c r="F1671" s="4">
        <v>7.64</v>
      </c>
      <c r="G1671" s="4">
        <f>Table13[[#This Row],[Unit Price]]*Table13[[#This Row],[Quantity ordered]]</f>
        <v>152.79999999999998</v>
      </c>
      <c r="H1671" s="1">
        <v>0.05</v>
      </c>
      <c r="I1671" s="5">
        <v>0.05</v>
      </c>
      <c r="J16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1" s="6">
        <f>Table13[[#This Row],[Total Price(Before Discount)]]*Table13[[#This Row],[Discount]]</f>
        <v>7.64</v>
      </c>
      <c r="L1671" s="6">
        <f>Table13[[#This Row],[Total Price(Before Discount)]]-Table13[[#This Row],[Discount Amount]]</f>
        <v>145.16</v>
      </c>
      <c r="M1671" s="6" t="str">
        <f>IF(Table13[[#This Row],[Total Price(After Discount)]]&gt;=5000, "High Order", "Low order")</f>
        <v>Low order</v>
      </c>
      <c r="N1671" s="2">
        <v>42039</v>
      </c>
      <c r="O1671" s="2" t="str">
        <f>TEXT(Table13[[#This Row],[Order Date]],"dddd")</f>
        <v>Wednesday</v>
      </c>
      <c r="P1671" s="2" t="str">
        <f>TEXT(Table13[[#This Row],[Order Date]],"mmmm")</f>
        <v>February</v>
      </c>
      <c r="Q1671" s="2" t="str">
        <f>TEXT(Table13[[#This Row],[Order Date]],"yyyy")</f>
        <v>2015</v>
      </c>
      <c r="R1671" s="2" t="str">
        <f>TEXT(Table13[[#This Row],[Order Date]], "mmmm yyyy")</f>
        <v>February 2015</v>
      </c>
      <c r="S1671" s="2">
        <v>42042</v>
      </c>
      <c r="T1671" s="1" t="s">
        <v>31</v>
      </c>
      <c r="U1671" s="1">
        <f>Table13[[#This Row],[Ship Date]]-Table13[[#This Row],[Order Date]]</f>
        <v>3</v>
      </c>
      <c r="V1671" s="1" t="str">
        <f>IF(Table13[[#This Row],[Days to Ship]]&lt;=1, "Fast", IF(Table13[[#This Row],[Days to Ship]]&lt;=3, "Meduim", "High"))</f>
        <v>Meduim</v>
      </c>
      <c r="W1671" s="1">
        <v>14043</v>
      </c>
      <c r="X1671" s="1" t="s">
        <v>32</v>
      </c>
      <c r="Y1671" s="1" t="s">
        <v>978</v>
      </c>
      <c r="Z1671" s="1" t="s">
        <v>62</v>
      </c>
      <c r="AA1671" s="1" t="s">
        <v>2244</v>
      </c>
      <c r="AB1671" s="1" t="s">
        <v>58</v>
      </c>
      <c r="AC1671" s="1" t="s">
        <v>61</v>
      </c>
      <c r="AD1671" s="1" t="s">
        <v>104</v>
      </c>
      <c r="AE1671" s="1" t="s">
        <v>53</v>
      </c>
      <c r="AF1671" s="1"/>
      <c r="AK1671" s="1"/>
    </row>
    <row r="1672" spans="1:37" x14ac:dyDescent="0.35">
      <c r="A1672" s="1">
        <v>2951</v>
      </c>
      <c r="B1672" s="1" t="str">
        <f>VLOOKUP(Table13[[#This Row],[Customer ID]],'Customer Lookup'!A:B,2,)</f>
        <v>Jordan Womble</v>
      </c>
      <c r="C1672" s="1">
        <v>91397</v>
      </c>
      <c r="D1672" s="1" t="str">
        <f>_xlfn.XLOOKUP(Table13[[#This Row],[Product Sub-Category]],'Product Lookup'!A:A,'Product Lookup'!B:B)</f>
        <v>Appliances</v>
      </c>
      <c r="E1672" s="1">
        <v>19</v>
      </c>
      <c r="F1672" s="4">
        <v>42.98</v>
      </c>
      <c r="G1672" s="4">
        <f>Table13[[#This Row],[Unit Price]]*Table13[[#This Row],[Quantity ordered]]</f>
        <v>816.61999999999989</v>
      </c>
      <c r="H1672" s="1">
        <v>0.05</v>
      </c>
      <c r="I1672" s="5">
        <v>0.05</v>
      </c>
      <c r="J16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2" s="6">
        <f>Table13[[#This Row],[Total Price(Before Discount)]]*Table13[[#This Row],[Discount]]</f>
        <v>40.830999999999996</v>
      </c>
      <c r="L1672" s="6">
        <f>Table13[[#This Row],[Total Price(Before Discount)]]-Table13[[#This Row],[Discount Amount]]</f>
        <v>775.78899999999987</v>
      </c>
      <c r="M1672" s="6" t="str">
        <f>IF(Table13[[#This Row],[Total Price(After Discount)]]&gt;=5000, "High Order", "Low order")</f>
        <v>Low order</v>
      </c>
      <c r="N1672" s="2">
        <v>42050</v>
      </c>
      <c r="O1672" s="2" t="str">
        <f>TEXT(Table13[[#This Row],[Order Date]],"dddd")</f>
        <v>Sunday</v>
      </c>
      <c r="P1672" s="2" t="str">
        <f>TEXT(Table13[[#This Row],[Order Date]],"mmmm")</f>
        <v>February</v>
      </c>
      <c r="Q1672" s="2" t="str">
        <f>TEXT(Table13[[#This Row],[Order Date]],"yyyy")</f>
        <v>2015</v>
      </c>
      <c r="R1672" s="2" t="str">
        <f>TEXT(Table13[[#This Row],[Order Date]], "mmmm yyyy")</f>
        <v>February 2015</v>
      </c>
      <c r="S1672" s="2">
        <v>42052</v>
      </c>
      <c r="T1672" s="1" t="s">
        <v>50</v>
      </c>
      <c r="U1672" s="1">
        <f>Table13[[#This Row],[Ship Date]]-Table13[[#This Row],[Order Date]]</f>
        <v>2</v>
      </c>
      <c r="V1672" s="1" t="str">
        <f>IF(Table13[[#This Row],[Days to Ship]]&lt;=1, "Fast", IF(Table13[[#This Row],[Days to Ship]]&lt;=3, "Meduim", "High"))</f>
        <v>Meduim</v>
      </c>
      <c r="W1672" s="1">
        <v>67601</v>
      </c>
      <c r="X1672" s="1" t="s">
        <v>22</v>
      </c>
      <c r="Y1672" s="1" t="s">
        <v>956</v>
      </c>
      <c r="Z1672" s="1" t="s">
        <v>145</v>
      </c>
      <c r="AA1672" s="1" t="s">
        <v>2244</v>
      </c>
      <c r="AB1672" s="1" t="s">
        <v>58</v>
      </c>
      <c r="AC1672" s="1" t="s">
        <v>196</v>
      </c>
      <c r="AD1672" s="1" t="s">
        <v>81</v>
      </c>
      <c r="AE1672" s="1" t="s">
        <v>53</v>
      </c>
      <c r="AF1672" s="1"/>
      <c r="AK1672" s="1"/>
    </row>
    <row r="1673" spans="1:37" x14ac:dyDescent="0.35">
      <c r="A1673" s="1">
        <v>2951</v>
      </c>
      <c r="B1673" s="1" t="str">
        <f>VLOOKUP(Table13[[#This Row],[Customer ID]],'Customer Lookup'!A:B,2,)</f>
        <v>Jordan Womble</v>
      </c>
      <c r="C1673" s="1">
        <v>91397</v>
      </c>
      <c r="D1673" s="1" t="str">
        <f>_xlfn.XLOOKUP(Table13[[#This Row],[Product Sub-Category]],'Product Lookup'!A:A,'Product Lookup'!B:B)</f>
        <v>Chairs</v>
      </c>
      <c r="E1673" s="1">
        <v>19</v>
      </c>
      <c r="F1673" s="4">
        <v>89.99</v>
      </c>
      <c r="G1673" s="4">
        <f>Table13[[#This Row],[Unit Price]]*Table13[[#This Row],[Quantity ordered]]</f>
        <v>1709.81</v>
      </c>
      <c r="H1673" s="1">
        <v>0.05</v>
      </c>
      <c r="I1673" s="5">
        <v>0.05</v>
      </c>
      <c r="J16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3" s="6">
        <f>Table13[[#This Row],[Total Price(Before Discount)]]*Table13[[#This Row],[Discount]]</f>
        <v>85.490499999999997</v>
      </c>
      <c r="L1673" s="6">
        <f>Table13[[#This Row],[Total Price(Before Discount)]]-Table13[[#This Row],[Discount Amount]]</f>
        <v>1624.3195000000001</v>
      </c>
      <c r="M1673" s="6" t="str">
        <f>IF(Table13[[#This Row],[Total Price(After Discount)]]&gt;=5000, "High Order", "Low order")</f>
        <v>Low order</v>
      </c>
      <c r="N1673" s="2">
        <v>42050</v>
      </c>
      <c r="O1673" s="2" t="str">
        <f>TEXT(Table13[[#This Row],[Order Date]],"dddd")</f>
        <v>Sunday</v>
      </c>
      <c r="P1673" s="2" t="str">
        <f>TEXT(Table13[[#This Row],[Order Date]],"mmmm")</f>
        <v>February</v>
      </c>
      <c r="Q1673" s="2" t="str">
        <f>TEXT(Table13[[#This Row],[Order Date]],"yyyy")</f>
        <v>2015</v>
      </c>
      <c r="R1673" s="2" t="str">
        <f>TEXT(Table13[[#This Row],[Order Date]], "mmmm yyyy")</f>
        <v>February 2015</v>
      </c>
      <c r="S1673" s="2">
        <v>42053</v>
      </c>
      <c r="T1673" s="1" t="s">
        <v>50</v>
      </c>
      <c r="U1673" s="1">
        <f>Table13[[#This Row],[Ship Date]]-Table13[[#This Row],[Order Date]]</f>
        <v>3</v>
      </c>
      <c r="V1673" s="1" t="str">
        <f>IF(Table13[[#This Row],[Days to Ship]]&lt;=1, "Fast", IF(Table13[[#This Row],[Days to Ship]]&lt;=3, "Meduim", "High"))</f>
        <v>Meduim</v>
      </c>
      <c r="W1673" s="1">
        <v>67601</v>
      </c>
      <c r="X1673" s="1" t="s">
        <v>22</v>
      </c>
      <c r="Y1673" s="1" t="s">
        <v>956</v>
      </c>
      <c r="Z1673" s="1" t="s">
        <v>145</v>
      </c>
      <c r="AA1673" s="1" t="s">
        <v>2243</v>
      </c>
      <c r="AB1673" s="1" t="s">
        <v>34</v>
      </c>
      <c r="AC1673" s="1" t="s">
        <v>35</v>
      </c>
      <c r="AD1673" s="1" t="s">
        <v>81</v>
      </c>
      <c r="AE1673" s="1" t="s">
        <v>36</v>
      </c>
      <c r="AF1673" s="1"/>
      <c r="AK1673" s="1"/>
    </row>
    <row r="1674" spans="1:37" x14ac:dyDescent="0.35">
      <c r="A1674" s="1">
        <v>2952</v>
      </c>
      <c r="B1674" s="1" t="str">
        <f>VLOOKUP(Table13[[#This Row],[Customer ID]],'Customer Lookup'!A:B,2,)</f>
        <v>Thelma Murray</v>
      </c>
      <c r="C1674" s="1">
        <v>91398</v>
      </c>
      <c r="D1674" s="1" t="str">
        <f>_xlfn.XLOOKUP(Table13[[#This Row],[Product Sub-Category]],'Product Lookup'!A:A,'Product Lookup'!B:B)</f>
        <v>Binders</v>
      </c>
      <c r="E1674" s="1">
        <v>12</v>
      </c>
      <c r="F1674" s="4">
        <v>5.74</v>
      </c>
      <c r="G1674" s="4">
        <f>Table13[[#This Row],[Unit Price]]*Table13[[#This Row],[Quantity ordered]]</f>
        <v>68.88</v>
      </c>
      <c r="H1674" s="1">
        <v>0.05</v>
      </c>
      <c r="I1674" s="5">
        <v>0.05</v>
      </c>
      <c r="J16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4" s="6">
        <f>Table13[[#This Row],[Total Price(Before Discount)]]*Table13[[#This Row],[Discount]]</f>
        <v>3.444</v>
      </c>
      <c r="L1674" s="6">
        <f>Table13[[#This Row],[Total Price(Before Discount)]]-Table13[[#This Row],[Discount Amount]]</f>
        <v>65.435999999999993</v>
      </c>
      <c r="M1674" s="6" t="str">
        <f>IF(Table13[[#This Row],[Total Price(After Discount)]]&gt;=5000, "High Order", "Low order")</f>
        <v>Low order</v>
      </c>
      <c r="N1674" s="2">
        <v>42109</v>
      </c>
      <c r="O1674" s="2" t="str">
        <f>TEXT(Table13[[#This Row],[Order Date]],"dddd")</f>
        <v>Wednesday</v>
      </c>
      <c r="P1674" s="2" t="str">
        <f>TEXT(Table13[[#This Row],[Order Date]],"mmmm")</f>
        <v>April</v>
      </c>
      <c r="Q1674" s="2" t="str">
        <f>TEXT(Table13[[#This Row],[Order Date]],"yyyy")</f>
        <v>2015</v>
      </c>
      <c r="R1674" s="2" t="str">
        <f>TEXT(Table13[[#This Row],[Order Date]], "mmmm yyyy")</f>
        <v>April 2015</v>
      </c>
      <c r="S1674" s="2">
        <v>42111</v>
      </c>
      <c r="T1674" s="1" t="s">
        <v>50</v>
      </c>
      <c r="U1674" s="1">
        <f>Table13[[#This Row],[Ship Date]]-Table13[[#This Row],[Order Date]]</f>
        <v>2</v>
      </c>
      <c r="V1674" s="1" t="str">
        <f>IF(Table13[[#This Row],[Days to Ship]]&lt;=1, "Fast", IF(Table13[[#This Row],[Days to Ship]]&lt;=3, "Meduim", "High"))</f>
        <v>Meduim</v>
      </c>
      <c r="W1674" s="1">
        <v>43123</v>
      </c>
      <c r="X1674" s="1" t="s">
        <v>22</v>
      </c>
      <c r="Y1674" s="1" t="s">
        <v>979</v>
      </c>
      <c r="Z1674" s="1" t="s">
        <v>124</v>
      </c>
      <c r="AA1674" s="1" t="s">
        <v>2244</v>
      </c>
      <c r="AB1674" s="1" t="s">
        <v>58</v>
      </c>
      <c r="AC1674" s="1" t="s">
        <v>2236</v>
      </c>
      <c r="AD1674" s="1" t="s">
        <v>81</v>
      </c>
      <c r="AE1674" s="1" t="s">
        <v>53</v>
      </c>
      <c r="AF1674" s="1"/>
      <c r="AK1674" s="1"/>
    </row>
    <row r="1675" spans="1:37" x14ac:dyDescent="0.35">
      <c r="A1675" s="1">
        <v>2954</v>
      </c>
      <c r="B1675" s="1" t="str">
        <f>VLOOKUP(Table13[[#This Row],[Customer ID]],'Customer Lookup'!A:B,2,)</f>
        <v>William Sharma</v>
      </c>
      <c r="C1675" s="1">
        <v>86427</v>
      </c>
      <c r="D1675" s="1" t="str">
        <f>_xlfn.XLOOKUP(Table13[[#This Row],[Product Sub-Category]],'Product Lookup'!A:A,'Product Lookup'!B:B)</f>
        <v>Furnishings</v>
      </c>
      <c r="E1675" s="1">
        <v>9</v>
      </c>
      <c r="F1675" s="4">
        <v>12.22</v>
      </c>
      <c r="G1675" s="4">
        <f>Table13[[#This Row],[Unit Price]]*Table13[[#This Row],[Quantity ordered]]</f>
        <v>109.98</v>
      </c>
      <c r="H1675" s="1">
        <v>0.05</v>
      </c>
      <c r="I1675" s="5">
        <v>0.05</v>
      </c>
      <c r="J16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5" s="6">
        <f>Table13[[#This Row],[Total Price(Before Discount)]]*Table13[[#This Row],[Discount]]</f>
        <v>5.4990000000000006</v>
      </c>
      <c r="L1675" s="6">
        <f>Table13[[#This Row],[Total Price(Before Discount)]]-Table13[[#This Row],[Discount Amount]]</f>
        <v>104.48100000000001</v>
      </c>
      <c r="M1675" s="6" t="str">
        <f>IF(Table13[[#This Row],[Total Price(After Discount)]]&gt;=5000, "High Order", "Low order")</f>
        <v>Low order</v>
      </c>
      <c r="N1675" s="2">
        <v>42173</v>
      </c>
      <c r="O1675" s="2" t="str">
        <f>TEXT(Table13[[#This Row],[Order Date]],"dddd")</f>
        <v>Thursday</v>
      </c>
      <c r="P1675" s="2" t="str">
        <f>TEXT(Table13[[#This Row],[Order Date]],"mmmm")</f>
        <v>June</v>
      </c>
      <c r="Q1675" s="2" t="str">
        <f>TEXT(Table13[[#This Row],[Order Date]],"yyyy")</f>
        <v>2015</v>
      </c>
      <c r="R1675" s="2" t="str">
        <f>TEXT(Table13[[#This Row],[Order Date]], "mmmm yyyy")</f>
        <v>June 2015</v>
      </c>
      <c r="S1675" s="2">
        <v>42180</v>
      </c>
      <c r="T1675" s="1" t="s">
        <v>98</v>
      </c>
      <c r="U1675" s="1">
        <f>Table13[[#This Row],[Ship Date]]-Table13[[#This Row],[Order Date]]</f>
        <v>7</v>
      </c>
      <c r="V1675" s="1" t="str">
        <f>IF(Table13[[#This Row],[Days to Ship]]&lt;=1, "Fast", IF(Table13[[#This Row],[Days to Ship]]&lt;=3, "Meduim", "High"))</f>
        <v>High</v>
      </c>
      <c r="W1675" s="1">
        <v>55119</v>
      </c>
      <c r="X1675" s="1" t="s">
        <v>32</v>
      </c>
      <c r="Y1675" s="1" t="s">
        <v>980</v>
      </c>
      <c r="Z1675" s="1" t="s">
        <v>55</v>
      </c>
      <c r="AA1675" s="1" t="s">
        <v>2244</v>
      </c>
      <c r="AB1675" s="1" t="s">
        <v>34</v>
      </c>
      <c r="AC1675" s="1" t="s">
        <v>52</v>
      </c>
      <c r="AD1675" s="1" t="s">
        <v>104</v>
      </c>
      <c r="AE1675" s="1" t="s">
        <v>44</v>
      </c>
      <c r="AF1675" s="1"/>
      <c r="AK1675" s="1"/>
    </row>
    <row r="1676" spans="1:37" x14ac:dyDescent="0.35">
      <c r="A1676" s="1">
        <v>2957</v>
      </c>
      <c r="B1676" s="1" t="str">
        <f>VLOOKUP(Table13[[#This Row],[Customer ID]],'Customer Lookup'!A:B,2,)</f>
        <v>Francis I Davis</v>
      </c>
      <c r="C1676" s="1">
        <v>90264</v>
      </c>
      <c r="D1676" s="1" t="str">
        <f>_xlfn.XLOOKUP(Table13[[#This Row],[Product Sub-Category]],'Product Lookup'!A:A,'Product Lookup'!B:B)</f>
        <v>Paper</v>
      </c>
      <c r="E1676" s="1">
        <v>4</v>
      </c>
      <c r="F1676" s="4">
        <v>37.94</v>
      </c>
      <c r="G1676" s="4">
        <f>Table13[[#This Row],[Unit Price]]*Table13[[#This Row],[Quantity ordered]]</f>
        <v>151.76</v>
      </c>
      <c r="H1676" s="1">
        <v>0.05</v>
      </c>
      <c r="I1676" s="5">
        <v>0.05</v>
      </c>
      <c r="J16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6" s="6">
        <f>Table13[[#This Row],[Total Price(Before Discount)]]*Table13[[#This Row],[Discount]]</f>
        <v>7.5880000000000001</v>
      </c>
      <c r="L1676" s="6">
        <f>Table13[[#This Row],[Total Price(Before Discount)]]-Table13[[#This Row],[Discount Amount]]</f>
        <v>144.172</v>
      </c>
      <c r="M1676" s="6" t="str">
        <f>IF(Table13[[#This Row],[Total Price(After Discount)]]&gt;=5000, "High Order", "Low order")</f>
        <v>Low order</v>
      </c>
      <c r="N1676" s="2">
        <v>42096</v>
      </c>
      <c r="O1676" s="2" t="str">
        <f>TEXT(Table13[[#This Row],[Order Date]],"dddd")</f>
        <v>Thursday</v>
      </c>
      <c r="P1676" s="2" t="str">
        <f>TEXT(Table13[[#This Row],[Order Date]],"mmmm")</f>
        <v>April</v>
      </c>
      <c r="Q1676" s="2" t="str">
        <f>TEXT(Table13[[#This Row],[Order Date]],"yyyy")</f>
        <v>2015</v>
      </c>
      <c r="R1676" s="2" t="str">
        <f>TEXT(Table13[[#This Row],[Order Date]], "mmmm yyyy")</f>
        <v>April 2015</v>
      </c>
      <c r="S1676" s="2">
        <v>42098</v>
      </c>
      <c r="T1676" s="1" t="s">
        <v>50</v>
      </c>
      <c r="U1676" s="1">
        <f>Table13[[#This Row],[Ship Date]]-Table13[[#This Row],[Order Date]]</f>
        <v>2</v>
      </c>
      <c r="V1676" s="1" t="str">
        <f>IF(Table13[[#This Row],[Days to Ship]]&lt;=1, "Fast", IF(Table13[[#This Row],[Days to Ship]]&lt;=3, "Meduim", "High"))</f>
        <v>Meduim</v>
      </c>
      <c r="W1676" s="1">
        <v>53209</v>
      </c>
      <c r="X1676" s="1" t="s">
        <v>22</v>
      </c>
      <c r="Y1676" s="1" t="s">
        <v>981</v>
      </c>
      <c r="Z1676" s="1" t="s">
        <v>718</v>
      </c>
      <c r="AA1676" s="1" t="s">
        <v>2244</v>
      </c>
      <c r="AB1676" s="1" t="s">
        <v>58</v>
      </c>
      <c r="AC1676" s="1" t="s">
        <v>83</v>
      </c>
      <c r="AD1676" s="1" t="s">
        <v>81</v>
      </c>
      <c r="AE1676" s="1" t="s">
        <v>26</v>
      </c>
      <c r="AF1676" s="1"/>
      <c r="AK1676" s="1"/>
    </row>
    <row r="1677" spans="1:37" x14ac:dyDescent="0.35">
      <c r="A1677" s="1">
        <v>2958</v>
      </c>
      <c r="B1677" s="1" t="str">
        <f>VLOOKUP(Table13[[#This Row],[Customer ID]],'Customer Lookup'!A:B,2,)</f>
        <v>Ellen Sparks</v>
      </c>
      <c r="C1677" s="1">
        <v>90265</v>
      </c>
      <c r="D1677" s="1" t="str">
        <f>_xlfn.XLOOKUP(Table13[[#This Row],[Product Sub-Category]],'Product Lookup'!A:A,'Product Lookup'!B:B)</f>
        <v>Telephones</v>
      </c>
      <c r="E1677" s="1">
        <v>18</v>
      </c>
      <c r="F1677" s="4">
        <v>20.99</v>
      </c>
      <c r="G1677" s="4">
        <f>Table13[[#This Row],[Unit Price]]*Table13[[#This Row],[Quantity ordered]]</f>
        <v>377.82</v>
      </c>
      <c r="H1677" s="1">
        <v>0.05</v>
      </c>
      <c r="I1677" s="5">
        <v>0.05</v>
      </c>
      <c r="J16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7" s="6">
        <f>Table13[[#This Row],[Total Price(Before Discount)]]*Table13[[#This Row],[Discount]]</f>
        <v>18.891000000000002</v>
      </c>
      <c r="L1677" s="6">
        <f>Table13[[#This Row],[Total Price(Before Discount)]]-Table13[[#This Row],[Discount Amount]]</f>
        <v>358.92899999999997</v>
      </c>
      <c r="M1677" s="6" t="str">
        <f>IF(Table13[[#This Row],[Total Price(After Discount)]]&gt;=5000, "High Order", "Low order")</f>
        <v>Low order</v>
      </c>
      <c r="N1677" s="2">
        <v>42086</v>
      </c>
      <c r="O1677" s="2" t="str">
        <f>TEXT(Table13[[#This Row],[Order Date]],"dddd")</f>
        <v>Monday</v>
      </c>
      <c r="P1677" s="2" t="str">
        <f>TEXT(Table13[[#This Row],[Order Date]],"mmmm")</f>
        <v>March</v>
      </c>
      <c r="Q1677" s="2" t="str">
        <f>TEXT(Table13[[#This Row],[Order Date]],"yyyy")</f>
        <v>2015</v>
      </c>
      <c r="R1677" s="2" t="str">
        <f>TEXT(Table13[[#This Row],[Order Date]], "mmmm yyyy")</f>
        <v>March 2015</v>
      </c>
      <c r="S1677" s="2">
        <v>42091</v>
      </c>
      <c r="T1677" s="1" t="s">
        <v>98</v>
      </c>
      <c r="U1677" s="1">
        <f>Table13[[#This Row],[Ship Date]]-Table13[[#This Row],[Order Date]]</f>
        <v>5</v>
      </c>
      <c r="V1677" s="1" t="str">
        <f>IF(Table13[[#This Row],[Days to Ship]]&lt;=1, "Fast", IF(Table13[[#This Row],[Days to Ship]]&lt;=3, "Meduim", "High"))</f>
        <v>High</v>
      </c>
      <c r="W1677" s="1">
        <v>54956</v>
      </c>
      <c r="X1677" s="1" t="s">
        <v>32</v>
      </c>
      <c r="Y1677" s="1" t="s">
        <v>982</v>
      </c>
      <c r="Z1677" s="1" t="s">
        <v>718</v>
      </c>
      <c r="AA1677" s="1" t="s">
        <v>2245</v>
      </c>
      <c r="AB1677" s="1" t="s">
        <v>73</v>
      </c>
      <c r="AC1677" s="1" t="s">
        <v>2234</v>
      </c>
      <c r="AD1677" s="1" t="s">
        <v>81</v>
      </c>
      <c r="AE1677" s="1" t="s">
        <v>26</v>
      </c>
      <c r="AF1677" s="1"/>
      <c r="AK1677" s="1"/>
    </row>
    <row r="1678" spans="1:37" x14ac:dyDescent="0.35">
      <c r="A1678" s="1">
        <v>2960</v>
      </c>
      <c r="B1678" s="1" t="str">
        <f>VLOOKUP(Table13[[#This Row],[Customer ID]],'Customer Lookup'!A:B,2,)</f>
        <v>Allan Dickinson</v>
      </c>
      <c r="C1678" s="1">
        <v>90646</v>
      </c>
      <c r="D1678" s="1" t="str">
        <f>_xlfn.XLOOKUP(Table13[[#This Row],[Product Sub-Category]],'Product Lookup'!A:A,'Product Lookup'!B:B)</f>
        <v>Pens</v>
      </c>
      <c r="E1678" s="1">
        <v>11</v>
      </c>
      <c r="F1678" s="4">
        <v>36.549999999999997</v>
      </c>
      <c r="G1678" s="4">
        <f>Table13[[#This Row],[Unit Price]]*Table13[[#This Row],[Quantity ordered]]</f>
        <v>402.04999999999995</v>
      </c>
      <c r="H1678" s="1">
        <v>0.05</v>
      </c>
      <c r="I1678" s="5">
        <v>0.05</v>
      </c>
      <c r="J16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8" s="6">
        <f>Table13[[#This Row],[Total Price(Before Discount)]]*Table13[[#This Row],[Discount]]</f>
        <v>20.102499999999999</v>
      </c>
      <c r="L1678" s="6">
        <f>Table13[[#This Row],[Total Price(Before Discount)]]-Table13[[#This Row],[Discount Amount]]</f>
        <v>381.94749999999993</v>
      </c>
      <c r="M1678" s="6" t="str">
        <f>IF(Table13[[#This Row],[Total Price(After Discount)]]&gt;=5000, "High Order", "Low order")</f>
        <v>Low order</v>
      </c>
      <c r="N1678" s="2">
        <v>42099</v>
      </c>
      <c r="O1678" s="2" t="str">
        <f>TEXT(Table13[[#This Row],[Order Date]],"dddd")</f>
        <v>Sunday</v>
      </c>
      <c r="P1678" s="2" t="str">
        <f>TEXT(Table13[[#This Row],[Order Date]],"mmmm")</f>
        <v>April</v>
      </c>
      <c r="Q1678" s="2" t="str">
        <f>TEXT(Table13[[#This Row],[Order Date]],"yyyy")</f>
        <v>2015</v>
      </c>
      <c r="R1678" s="2" t="str">
        <f>TEXT(Table13[[#This Row],[Order Date]], "mmmm yyyy")</f>
        <v>April 2015</v>
      </c>
      <c r="S1678" s="2">
        <v>42101</v>
      </c>
      <c r="T1678" s="1" t="s">
        <v>31</v>
      </c>
      <c r="U1678" s="1">
        <f>Table13[[#This Row],[Ship Date]]-Table13[[#This Row],[Order Date]]</f>
        <v>2</v>
      </c>
      <c r="V1678" s="1" t="str">
        <f>IF(Table13[[#This Row],[Days to Ship]]&lt;=1, "Fast", IF(Table13[[#This Row],[Days to Ship]]&lt;=3, "Meduim", "High"))</f>
        <v>Meduim</v>
      </c>
      <c r="W1678" s="1">
        <v>72956</v>
      </c>
      <c r="X1678" s="1" t="s">
        <v>32</v>
      </c>
      <c r="Y1678" s="1" t="s">
        <v>983</v>
      </c>
      <c r="Z1678" s="1" t="s">
        <v>451</v>
      </c>
      <c r="AA1678" s="1" t="s">
        <v>1097</v>
      </c>
      <c r="AB1678" s="1" t="s">
        <v>58</v>
      </c>
      <c r="AC1678" s="1" t="s">
        <v>25</v>
      </c>
      <c r="AD1678" s="1" t="s">
        <v>81</v>
      </c>
      <c r="AE1678" s="1" t="s">
        <v>26</v>
      </c>
      <c r="AF1678" s="1"/>
      <c r="AK1678" s="1"/>
    </row>
    <row r="1679" spans="1:37" x14ac:dyDescent="0.35">
      <c r="A1679" s="1">
        <v>2962</v>
      </c>
      <c r="B1679" s="1" t="str">
        <f>VLOOKUP(Table13[[#This Row],[Customer ID]],'Customer Lookup'!A:B,2,)</f>
        <v>Leonard Strauss</v>
      </c>
      <c r="C1679" s="1">
        <v>88611</v>
      </c>
      <c r="D1679" s="1" t="str">
        <f>_xlfn.XLOOKUP(Table13[[#This Row],[Product Sub-Category]],'Product Lookup'!A:A,'Product Lookup'!B:B)</f>
        <v>Paper</v>
      </c>
      <c r="E1679" s="1">
        <v>10</v>
      </c>
      <c r="F1679" s="4">
        <v>4.76</v>
      </c>
      <c r="G1679" s="4">
        <f>Table13[[#This Row],[Unit Price]]*Table13[[#This Row],[Quantity ordered]]</f>
        <v>47.599999999999994</v>
      </c>
      <c r="H1679" s="1">
        <v>0.05</v>
      </c>
      <c r="I1679" s="5">
        <v>0.05</v>
      </c>
      <c r="J16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9" s="6">
        <f>Table13[[#This Row],[Total Price(Before Discount)]]*Table13[[#This Row],[Discount]]</f>
        <v>2.38</v>
      </c>
      <c r="L1679" s="6">
        <f>Table13[[#This Row],[Total Price(Before Discount)]]-Table13[[#This Row],[Discount Amount]]</f>
        <v>45.219999999999992</v>
      </c>
      <c r="M1679" s="6" t="str">
        <f>IF(Table13[[#This Row],[Total Price(After Discount)]]&gt;=5000, "High Order", "Low order")</f>
        <v>Low order</v>
      </c>
      <c r="N1679" s="2">
        <v>42131</v>
      </c>
      <c r="O1679" s="2" t="str">
        <f>TEXT(Table13[[#This Row],[Order Date]],"dddd")</f>
        <v>Thursday</v>
      </c>
      <c r="P1679" s="2" t="str">
        <f>TEXT(Table13[[#This Row],[Order Date]],"mmmm")</f>
        <v>May</v>
      </c>
      <c r="Q1679" s="2" t="str">
        <f>TEXT(Table13[[#This Row],[Order Date]],"yyyy")</f>
        <v>2015</v>
      </c>
      <c r="R1679" s="2" t="str">
        <f>TEXT(Table13[[#This Row],[Order Date]], "mmmm yyyy")</f>
        <v>May 2015</v>
      </c>
      <c r="S1679" s="2">
        <v>42133</v>
      </c>
      <c r="T1679" s="1" t="s">
        <v>21</v>
      </c>
      <c r="U1679" s="1">
        <f>Table13[[#This Row],[Ship Date]]-Table13[[#This Row],[Order Date]]</f>
        <v>2</v>
      </c>
      <c r="V1679" s="1" t="str">
        <f>IF(Table13[[#This Row],[Days to Ship]]&lt;=1, "Fast", IF(Table13[[#This Row],[Days to Ship]]&lt;=3, "Meduim", "High"))</f>
        <v>Meduim</v>
      </c>
      <c r="W1679" s="1">
        <v>80027</v>
      </c>
      <c r="X1679" s="1" t="s">
        <v>22</v>
      </c>
      <c r="Y1679" s="1" t="s">
        <v>231</v>
      </c>
      <c r="Z1679" s="1" t="s">
        <v>194</v>
      </c>
      <c r="AA1679" s="1" t="s">
        <v>2243</v>
      </c>
      <c r="AB1679" s="1" t="s">
        <v>58</v>
      </c>
      <c r="AC1679" s="1" t="s">
        <v>83</v>
      </c>
      <c r="AD1679" s="1" t="s">
        <v>104</v>
      </c>
      <c r="AE1679" s="1" t="s">
        <v>26</v>
      </c>
      <c r="AF1679" s="1"/>
      <c r="AK1679" s="1"/>
    </row>
    <row r="1680" spans="1:37" x14ac:dyDescent="0.35">
      <c r="A1680" s="1">
        <v>2963</v>
      </c>
      <c r="B1680" s="1" t="str">
        <f>VLOOKUP(Table13[[#This Row],[Customer ID]],'Customer Lookup'!A:B,2,)</f>
        <v>Frances Johnson</v>
      </c>
      <c r="C1680" s="1">
        <v>88612</v>
      </c>
      <c r="D1680" s="1" t="str">
        <f>_xlfn.XLOOKUP(Table13[[#This Row],[Product Sub-Category]],'Product Lookup'!A:A,'Product Lookup'!B:B)</f>
        <v>Storage</v>
      </c>
      <c r="E1680" s="1">
        <v>4</v>
      </c>
      <c r="F1680" s="4">
        <v>7.98</v>
      </c>
      <c r="G1680" s="4">
        <f>Table13[[#This Row],[Unit Price]]*Table13[[#This Row],[Quantity ordered]]</f>
        <v>31.92</v>
      </c>
      <c r="H1680" s="1">
        <v>0.05</v>
      </c>
      <c r="I1680" s="5">
        <v>0.05</v>
      </c>
      <c r="J16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0" s="6">
        <f>Table13[[#This Row],[Total Price(Before Discount)]]*Table13[[#This Row],[Discount]]</f>
        <v>1.5960000000000001</v>
      </c>
      <c r="L1680" s="6">
        <f>Table13[[#This Row],[Total Price(Before Discount)]]-Table13[[#This Row],[Discount Amount]]</f>
        <v>30.324000000000002</v>
      </c>
      <c r="M1680" s="6" t="str">
        <f>IF(Table13[[#This Row],[Total Price(After Discount)]]&gt;=5000, "High Order", "Low order")</f>
        <v>Low order</v>
      </c>
      <c r="N1680" s="2">
        <v>42177</v>
      </c>
      <c r="O1680" s="2" t="str">
        <f>TEXT(Table13[[#This Row],[Order Date]],"dddd")</f>
        <v>Monday</v>
      </c>
      <c r="P1680" s="2" t="str">
        <f>TEXT(Table13[[#This Row],[Order Date]],"mmmm")</f>
        <v>June</v>
      </c>
      <c r="Q1680" s="2" t="str">
        <f>TEXT(Table13[[#This Row],[Order Date]],"yyyy")</f>
        <v>2015</v>
      </c>
      <c r="R1680" s="2" t="str">
        <f>TEXT(Table13[[#This Row],[Order Date]], "mmmm yyyy")</f>
        <v>June 2015</v>
      </c>
      <c r="S1680" s="2">
        <v>42178</v>
      </c>
      <c r="T1680" s="1" t="s">
        <v>41</v>
      </c>
      <c r="U1680" s="1">
        <f>Table13[[#This Row],[Ship Date]]-Table13[[#This Row],[Order Date]]</f>
        <v>1</v>
      </c>
      <c r="V1680" s="1" t="str">
        <f>IF(Table13[[#This Row],[Days to Ship]]&lt;=1, "Fast", IF(Table13[[#This Row],[Days to Ship]]&lt;=3, "Meduim", "High"))</f>
        <v>Fast</v>
      </c>
      <c r="W1680" s="1">
        <v>21220</v>
      </c>
      <c r="X1680" s="1" t="s">
        <v>32</v>
      </c>
      <c r="Y1680" s="1" t="s">
        <v>984</v>
      </c>
      <c r="Z1680" s="1" t="s">
        <v>268</v>
      </c>
      <c r="AA1680" s="1" t="s">
        <v>2243</v>
      </c>
      <c r="AB1680" s="1" t="s">
        <v>58</v>
      </c>
      <c r="AC1680" s="1" t="s">
        <v>119</v>
      </c>
      <c r="AD1680" s="1" t="s">
        <v>104</v>
      </c>
      <c r="AE1680" s="1" t="s">
        <v>75</v>
      </c>
      <c r="AF1680" s="1"/>
      <c r="AK1680" s="1"/>
    </row>
    <row r="1681" spans="1:37" x14ac:dyDescent="0.35">
      <c r="A1681" s="1">
        <v>2964</v>
      </c>
      <c r="B1681" s="1" t="str">
        <f>VLOOKUP(Table13[[#This Row],[Customer ID]],'Customer Lookup'!A:B,2,)</f>
        <v>Kathy Hinton</v>
      </c>
      <c r="C1681" s="1">
        <v>88610</v>
      </c>
      <c r="D1681" s="1" t="str">
        <f>_xlfn.XLOOKUP(Table13[[#This Row],[Product Sub-Category]],'Product Lookup'!A:A,'Product Lookup'!B:B)</f>
        <v>Appliances</v>
      </c>
      <c r="E1681" s="1">
        <v>1</v>
      </c>
      <c r="F1681" s="4">
        <v>42.98</v>
      </c>
      <c r="G1681" s="4">
        <f>Table13[[#This Row],[Unit Price]]*Table13[[#This Row],[Quantity ordered]]</f>
        <v>42.98</v>
      </c>
      <c r="H1681" s="1">
        <v>0.05</v>
      </c>
      <c r="I1681" s="5">
        <v>0.05</v>
      </c>
      <c r="J16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1" s="6">
        <f>Table13[[#This Row],[Total Price(Before Discount)]]*Table13[[#This Row],[Discount]]</f>
        <v>2.149</v>
      </c>
      <c r="L1681" s="6">
        <f>Table13[[#This Row],[Total Price(Before Discount)]]-Table13[[#This Row],[Discount Amount]]</f>
        <v>40.830999999999996</v>
      </c>
      <c r="M1681" s="6" t="str">
        <f>IF(Table13[[#This Row],[Total Price(After Discount)]]&gt;=5000, "High Order", "Low order")</f>
        <v>Low order</v>
      </c>
      <c r="N1681" s="2">
        <v>42115</v>
      </c>
      <c r="O1681" s="2" t="str">
        <f>TEXT(Table13[[#This Row],[Order Date]],"dddd")</f>
        <v>Tuesday</v>
      </c>
      <c r="P1681" s="2" t="str">
        <f>TEXT(Table13[[#This Row],[Order Date]],"mmmm")</f>
        <v>April</v>
      </c>
      <c r="Q1681" s="2" t="str">
        <f>TEXT(Table13[[#This Row],[Order Date]],"yyyy")</f>
        <v>2015</v>
      </c>
      <c r="R1681" s="2" t="str">
        <f>TEXT(Table13[[#This Row],[Order Date]], "mmmm yyyy")</f>
        <v>April 2015</v>
      </c>
      <c r="S1681" s="2">
        <v>42117</v>
      </c>
      <c r="T1681" s="1" t="s">
        <v>21</v>
      </c>
      <c r="U1681" s="1">
        <f>Table13[[#This Row],[Ship Date]]-Table13[[#This Row],[Order Date]]</f>
        <v>2</v>
      </c>
      <c r="V1681" s="1" t="str">
        <f>IF(Table13[[#This Row],[Days to Ship]]&lt;=1, "Fast", IF(Table13[[#This Row],[Days to Ship]]&lt;=3, "Meduim", "High"))</f>
        <v>Meduim</v>
      </c>
      <c r="W1681" s="1">
        <v>43050</v>
      </c>
      <c r="X1681" s="1" t="s">
        <v>32</v>
      </c>
      <c r="Y1681" s="1" t="s">
        <v>747</v>
      </c>
      <c r="Z1681" s="1" t="s">
        <v>124</v>
      </c>
      <c r="AA1681" s="1" t="s">
        <v>2245</v>
      </c>
      <c r="AB1681" s="1" t="s">
        <v>58</v>
      </c>
      <c r="AC1681" s="1" t="s">
        <v>196</v>
      </c>
      <c r="AD1681" s="1" t="s">
        <v>104</v>
      </c>
      <c r="AE1681" s="1" t="s">
        <v>53</v>
      </c>
      <c r="AF1681" s="1"/>
      <c r="AK1681" s="1"/>
    </row>
    <row r="1682" spans="1:37" x14ac:dyDescent="0.35">
      <c r="A1682" s="1">
        <v>2968</v>
      </c>
      <c r="B1682" s="1" t="str">
        <f>VLOOKUP(Table13[[#This Row],[Customer ID]],'Customer Lookup'!A:B,2,)</f>
        <v>Miriam Bowman</v>
      </c>
      <c r="C1682" s="1">
        <v>86085</v>
      </c>
      <c r="D1682" s="1" t="str">
        <f>_xlfn.XLOOKUP(Table13[[#This Row],[Product Sub-Category]],'Product Lookup'!A:A,'Product Lookup'!B:B)</f>
        <v>Paper</v>
      </c>
      <c r="E1682" s="1">
        <v>1</v>
      </c>
      <c r="F1682" s="4">
        <v>9.68</v>
      </c>
      <c r="G1682" s="4">
        <f>Table13[[#This Row],[Unit Price]]*Table13[[#This Row],[Quantity ordered]]</f>
        <v>9.68</v>
      </c>
      <c r="H1682" s="1">
        <v>0.05</v>
      </c>
      <c r="I1682" s="5">
        <v>0.05</v>
      </c>
      <c r="J16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2" s="6">
        <f>Table13[[#This Row],[Total Price(Before Discount)]]*Table13[[#This Row],[Discount]]</f>
        <v>0.48399999999999999</v>
      </c>
      <c r="L1682" s="6">
        <f>Table13[[#This Row],[Total Price(Before Discount)]]-Table13[[#This Row],[Discount Amount]]</f>
        <v>9.1959999999999997</v>
      </c>
      <c r="M1682" s="6" t="str">
        <f>IF(Table13[[#This Row],[Total Price(After Discount)]]&gt;=5000, "High Order", "Low order")</f>
        <v>Low order</v>
      </c>
      <c r="N1682" s="2">
        <v>42057</v>
      </c>
      <c r="O1682" s="2" t="str">
        <f>TEXT(Table13[[#This Row],[Order Date]],"dddd")</f>
        <v>Sunday</v>
      </c>
      <c r="P1682" s="2" t="str">
        <f>TEXT(Table13[[#This Row],[Order Date]],"mmmm")</f>
        <v>February</v>
      </c>
      <c r="Q1682" s="2" t="str">
        <f>TEXT(Table13[[#This Row],[Order Date]],"yyyy")</f>
        <v>2015</v>
      </c>
      <c r="R1682" s="2" t="str">
        <f>TEXT(Table13[[#This Row],[Order Date]], "mmmm yyyy")</f>
        <v>February 2015</v>
      </c>
      <c r="S1682" s="2">
        <v>42059</v>
      </c>
      <c r="T1682" s="1" t="s">
        <v>31</v>
      </c>
      <c r="U1682" s="1">
        <f>Table13[[#This Row],[Ship Date]]-Table13[[#This Row],[Order Date]]</f>
        <v>2</v>
      </c>
      <c r="V1682" s="1" t="str">
        <f>IF(Table13[[#This Row],[Days to Ship]]&lt;=1, "Fast", IF(Table13[[#This Row],[Days to Ship]]&lt;=3, "Meduim", "High"))</f>
        <v>Meduim</v>
      </c>
      <c r="W1682" s="1">
        <v>33021</v>
      </c>
      <c r="X1682" s="1" t="s">
        <v>32</v>
      </c>
      <c r="Y1682" s="1" t="s">
        <v>985</v>
      </c>
      <c r="Z1682" s="1" t="s">
        <v>242</v>
      </c>
      <c r="AA1682" s="1" t="s">
        <v>2245</v>
      </c>
      <c r="AB1682" s="1" t="s">
        <v>58</v>
      </c>
      <c r="AC1682" s="1" t="s">
        <v>83</v>
      </c>
      <c r="AD1682" s="1" t="s">
        <v>51</v>
      </c>
      <c r="AE1682" s="1" t="s">
        <v>26</v>
      </c>
      <c r="AF1682" s="1"/>
      <c r="AK1682" s="1"/>
    </row>
    <row r="1683" spans="1:37" x14ac:dyDescent="0.35">
      <c r="A1683" s="1">
        <v>2968</v>
      </c>
      <c r="B1683" s="1" t="str">
        <f>VLOOKUP(Table13[[#This Row],[Customer ID]],'Customer Lookup'!A:B,2,)</f>
        <v>Miriam Bowman</v>
      </c>
      <c r="C1683" s="1">
        <v>86085</v>
      </c>
      <c r="D1683" s="1" t="str">
        <f>_xlfn.XLOOKUP(Table13[[#This Row],[Product Sub-Category]],'Product Lookup'!A:A,'Product Lookup'!B:B)</f>
        <v>Tables</v>
      </c>
      <c r="E1683" s="1">
        <v>5</v>
      </c>
      <c r="F1683" s="4">
        <v>150.97999999999999</v>
      </c>
      <c r="G1683" s="4">
        <f>Table13[[#This Row],[Unit Price]]*Table13[[#This Row],[Quantity ordered]]</f>
        <v>754.9</v>
      </c>
      <c r="H1683" s="1">
        <v>0.1</v>
      </c>
      <c r="I1683" s="5">
        <v>0.1</v>
      </c>
      <c r="J16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3" s="6">
        <f>Table13[[#This Row],[Total Price(Before Discount)]]*Table13[[#This Row],[Discount]]</f>
        <v>75.489999999999995</v>
      </c>
      <c r="L1683" s="6">
        <f>Table13[[#This Row],[Total Price(Before Discount)]]-Table13[[#This Row],[Discount Amount]]</f>
        <v>679.41</v>
      </c>
      <c r="M1683" s="6" t="str">
        <f>IF(Table13[[#This Row],[Total Price(After Discount)]]&gt;=5000, "High Order", "Low order")</f>
        <v>Low order</v>
      </c>
      <c r="N1683" s="2">
        <v>42057</v>
      </c>
      <c r="O1683" s="2" t="str">
        <f>TEXT(Table13[[#This Row],[Order Date]],"dddd")</f>
        <v>Sunday</v>
      </c>
      <c r="P1683" s="2" t="str">
        <f>TEXT(Table13[[#This Row],[Order Date]],"mmmm")</f>
        <v>February</v>
      </c>
      <c r="Q1683" s="2" t="str">
        <f>TEXT(Table13[[#This Row],[Order Date]],"yyyy")</f>
        <v>2015</v>
      </c>
      <c r="R1683" s="2" t="str">
        <f>TEXT(Table13[[#This Row],[Order Date]], "mmmm yyyy")</f>
        <v>February 2015</v>
      </c>
      <c r="S1683" s="2">
        <v>42058</v>
      </c>
      <c r="T1683" s="1" t="s">
        <v>31</v>
      </c>
      <c r="U1683" s="1">
        <f>Table13[[#This Row],[Ship Date]]-Table13[[#This Row],[Order Date]]</f>
        <v>1</v>
      </c>
      <c r="V1683" s="1" t="str">
        <f>IF(Table13[[#This Row],[Days to Ship]]&lt;=1, "Fast", IF(Table13[[#This Row],[Days to Ship]]&lt;=3, "Meduim", "High"))</f>
        <v>Fast</v>
      </c>
      <c r="W1683" s="1">
        <v>33021</v>
      </c>
      <c r="X1683" s="1" t="s">
        <v>22</v>
      </c>
      <c r="Y1683" s="1" t="s">
        <v>985</v>
      </c>
      <c r="Z1683" s="1" t="s">
        <v>242</v>
      </c>
      <c r="AA1683" s="1" t="s">
        <v>2245</v>
      </c>
      <c r="AB1683" s="1" t="s">
        <v>34</v>
      </c>
      <c r="AC1683" s="1" t="s">
        <v>123</v>
      </c>
      <c r="AD1683" s="1" t="s">
        <v>51</v>
      </c>
      <c r="AE1683" s="1" t="s">
        <v>108</v>
      </c>
      <c r="AF1683" s="1"/>
      <c r="AK1683" s="1"/>
    </row>
    <row r="1684" spans="1:37" x14ac:dyDescent="0.35">
      <c r="A1684" s="1">
        <v>2968</v>
      </c>
      <c r="B1684" s="1" t="str">
        <f>VLOOKUP(Table13[[#This Row],[Customer ID]],'Customer Lookup'!A:B,2,)</f>
        <v>Miriam Bowman</v>
      </c>
      <c r="C1684" s="1">
        <v>86086</v>
      </c>
      <c r="D1684" s="1" t="str">
        <f>_xlfn.XLOOKUP(Table13[[#This Row],[Product Sub-Category]],'Product Lookup'!A:A,'Product Lookup'!B:B)</f>
        <v>Appliances</v>
      </c>
      <c r="E1684" s="1">
        <v>1</v>
      </c>
      <c r="F1684" s="4">
        <v>363.25</v>
      </c>
      <c r="G1684" s="4">
        <f>Table13[[#This Row],[Unit Price]]*Table13[[#This Row],[Quantity ordered]]</f>
        <v>363.25</v>
      </c>
      <c r="H1684" s="1">
        <v>0.1</v>
      </c>
      <c r="I1684" s="5">
        <v>0.1</v>
      </c>
      <c r="J16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4" s="6">
        <f>Table13[[#This Row],[Total Price(Before Discount)]]*Table13[[#This Row],[Discount]]</f>
        <v>36.325000000000003</v>
      </c>
      <c r="L1684" s="6">
        <f>Table13[[#This Row],[Total Price(Before Discount)]]-Table13[[#This Row],[Discount Amount]]</f>
        <v>326.92500000000001</v>
      </c>
      <c r="M1684" s="6" t="str">
        <f>IF(Table13[[#This Row],[Total Price(After Discount)]]&gt;=5000, "High Order", "Low order")</f>
        <v>Low order</v>
      </c>
      <c r="N1684" s="2">
        <v>42091</v>
      </c>
      <c r="O1684" s="2" t="str">
        <f>TEXT(Table13[[#This Row],[Order Date]],"dddd")</f>
        <v>Saturday</v>
      </c>
      <c r="P1684" s="2" t="str">
        <f>TEXT(Table13[[#This Row],[Order Date]],"mmmm")</f>
        <v>March</v>
      </c>
      <c r="Q1684" s="2" t="str">
        <f>TEXT(Table13[[#This Row],[Order Date]],"yyyy")</f>
        <v>2015</v>
      </c>
      <c r="R1684" s="2" t="str">
        <f>TEXT(Table13[[#This Row],[Order Date]], "mmmm yyyy")</f>
        <v>March 2015</v>
      </c>
      <c r="S1684" s="2">
        <v>42093</v>
      </c>
      <c r="T1684" s="1" t="s">
        <v>21</v>
      </c>
      <c r="U1684" s="1">
        <f>Table13[[#This Row],[Ship Date]]-Table13[[#This Row],[Order Date]]</f>
        <v>2</v>
      </c>
      <c r="V1684" s="1" t="str">
        <f>IF(Table13[[#This Row],[Days to Ship]]&lt;=1, "Fast", IF(Table13[[#This Row],[Days to Ship]]&lt;=3, "Meduim", "High"))</f>
        <v>Meduim</v>
      </c>
      <c r="W1684" s="1">
        <v>33021</v>
      </c>
      <c r="X1684" s="1" t="s">
        <v>32</v>
      </c>
      <c r="Y1684" s="1" t="s">
        <v>985</v>
      </c>
      <c r="Z1684" s="1" t="s">
        <v>242</v>
      </c>
      <c r="AA1684" s="1" t="s">
        <v>2244</v>
      </c>
      <c r="AB1684" s="1" t="s">
        <v>58</v>
      </c>
      <c r="AC1684" s="1" t="s">
        <v>196</v>
      </c>
      <c r="AD1684" s="1" t="s">
        <v>51</v>
      </c>
      <c r="AE1684" s="1" t="s">
        <v>53</v>
      </c>
      <c r="AF1684" s="1"/>
      <c r="AK1684" s="1"/>
    </row>
    <row r="1685" spans="1:37" x14ac:dyDescent="0.35">
      <c r="A1685" s="1">
        <v>2973</v>
      </c>
      <c r="B1685" s="1" t="str">
        <f>VLOOKUP(Table13[[#This Row],[Customer ID]],'Customer Lookup'!A:B,2,)</f>
        <v>Sally Liu</v>
      </c>
      <c r="C1685" s="1">
        <v>87186</v>
      </c>
      <c r="D1685" s="1" t="str">
        <f>_xlfn.XLOOKUP(Table13[[#This Row],[Product Sub-Category]],'Product Lookup'!A:A,'Product Lookup'!B:B)</f>
        <v>Computer Peripherals</v>
      </c>
      <c r="E1685" s="1">
        <v>17</v>
      </c>
      <c r="F1685" s="4">
        <v>30.97</v>
      </c>
      <c r="G1685" s="4">
        <f>Table13[[#This Row],[Unit Price]]*Table13[[#This Row],[Quantity ordered]]</f>
        <v>526.49</v>
      </c>
      <c r="H1685" s="1">
        <v>0.05</v>
      </c>
      <c r="I1685" s="5">
        <v>0.05</v>
      </c>
      <c r="J16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5" s="6">
        <f>Table13[[#This Row],[Total Price(Before Discount)]]*Table13[[#This Row],[Discount]]</f>
        <v>26.3245</v>
      </c>
      <c r="L1685" s="6">
        <f>Table13[[#This Row],[Total Price(Before Discount)]]-Table13[[#This Row],[Discount Amount]]</f>
        <v>500.16550000000001</v>
      </c>
      <c r="M1685" s="6" t="str">
        <f>IF(Table13[[#This Row],[Total Price(After Discount)]]&gt;=5000, "High Order", "Low order")</f>
        <v>Low order</v>
      </c>
      <c r="N1685" s="2">
        <v>42107</v>
      </c>
      <c r="O1685" s="2" t="str">
        <f>TEXT(Table13[[#This Row],[Order Date]],"dddd")</f>
        <v>Monday</v>
      </c>
      <c r="P1685" s="2" t="str">
        <f>TEXT(Table13[[#This Row],[Order Date]],"mmmm")</f>
        <v>April</v>
      </c>
      <c r="Q1685" s="2" t="str">
        <f>TEXT(Table13[[#This Row],[Order Date]],"yyyy")</f>
        <v>2015</v>
      </c>
      <c r="R1685" s="2" t="str">
        <f>TEXT(Table13[[#This Row],[Order Date]], "mmmm yyyy")</f>
        <v>April 2015</v>
      </c>
      <c r="S1685" s="2">
        <v>42109</v>
      </c>
      <c r="T1685" s="1" t="s">
        <v>21</v>
      </c>
      <c r="U1685" s="1">
        <f>Table13[[#This Row],[Ship Date]]-Table13[[#This Row],[Order Date]]</f>
        <v>2</v>
      </c>
      <c r="V1685" s="1" t="str">
        <f>IF(Table13[[#This Row],[Days to Ship]]&lt;=1, "Fast", IF(Table13[[#This Row],[Days to Ship]]&lt;=3, "Meduim", "High"))</f>
        <v>Meduim</v>
      </c>
      <c r="W1685" s="1">
        <v>53151</v>
      </c>
      <c r="X1685" s="1" t="s">
        <v>32</v>
      </c>
      <c r="Y1685" s="1" t="s">
        <v>986</v>
      </c>
      <c r="Z1685" s="1" t="s">
        <v>718</v>
      </c>
      <c r="AA1685" s="1" t="s">
        <v>2244</v>
      </c>
      <c r="AB1685" s="1" t="s">
        <v>73</v>
      </c>
      <c r="AC1685" s="1" t="s">
        <v>144</v>
      </c>
      <c r="AD1685" s="1" t="s">
        <v>42</v>
      </c>
      <c r="AE1685" s="1" t="s">
        <v>53</v>
      </c>
      <c r="AF1685" s="1"/>
      <c r="AK1685" s="1"/>
    </row>
    <row r="1686" spans="1:37" x14ac:dyDescent="0.35">
      <c r="A1686" s="1">
        <v>2973</v>
      </c>
      <c r="B1686" s="1" t="str">
        <f>VLOOKUP(Table13[[#This Row],[Customer ID]],'Customer Lookup'!A:B,2,)</f>
        <v>Sally Liu</v>
      </c>
      <c r="C1686" s="1">
        <v>87186</v>
      </c>
      <c r="D1686" s="1" t="str">
        <f>_xlfn.XLOOKUP(Table13[[#This Row],[Product Sub-Category]],'Product Lookup'!A:A,'Product Lookup'!B:B)</f>
        <v>Telephones</v>
      </c>
      <c r="E1686" s="1">
        <v>23</v>
      </c>
      <c r="F1686" s="4">
        <v>125.99</v>
      </c>
      <c r="G1686" s="4">
        <f>Table13[[#This Row],[Unit Price]]*Table13[[#This Row],[Quantity ordered]]</f>
        <v>2897.77</v>
      </c>
      <c r="H1686" s="1">
        <v>0.1</v>
      </c>
      <c r="I1686" s="5">
        <v>0.1</v>
      </c>
      <c r="J16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6" s="6">
        <f>Table13[[#This Row],[Total Price(Before Discount)]]*Table13[[#This Row],[Discount]]</f>
        <v>289.77699999999999</v>
      </c>
      <c r="L1686" s="6">
        <f>Table13[[#This Row],[Total Price(Before Discount)]]-Table13[[#This Row],[Discount Amount]]</f>
        <v>2607.9929999999999</v>
      </c>
      <c r="M1686" s="6" t="str">
        <f>IF(Table13[[#This Row],[Total Price(After Discount)]]&gt;=5000, "High Order", "Low order")</f>
        <v>Low order</v>
      </c>
      <c r="N1686" s="2">
        <v>42107</v>
      </c>
      <c r="O1686" s="2" t="str">
        <f>TEXT(Table13[[#This Row],[Order Date]],"dddd")</f>
        <v>Monday</v>
      </c>
      <c r="P1686" s="2" t="str">
        <f>TEXT(Table13[[#This Row],[Order Date]],"mmmm")</f>
        <v>April</v>
      </c>
      <c r="Q1686" s="2" t="str">
        <f>TEXT(Table13[[#This Row],[Order Date]],"yyyy")</f>
        <v>2015</v>
      </c>
      <c r="R1686" s="2" t="str">
        <f>TEXT(Table13[[#This Row],[Order Date]], "mmmm yyyy")</f>
        <v>April 2015</v>
      </c>
      <c r="S1686" s="2">
        <v>42109</v>
      </c>
      <c r="T1686" s="1" t="s">
        <v>21</v>
      </c>
      <c r="U1686" s="1">
        <f>Table13[[#This Row],[Ship Date]]-Table13[[#This Row],[Order Date]]</f>
        <v>2</v>
      </c>
      <c r="V1686" s="1" t="str">
        <f>IF(Table13[[#This Row],[Days to Ship]]&lt;=1, "Fast", IF(Table13[[#This Row],[Days to Ship]]&lt;=3, "Meduim", "High"))</f>
        <v>Meduim</v>
      </c>
      <c r="W1686" s="1">
        <v>53151</v>
      </c>
      <c r="X1686" s="1" t="s">
        <v>32</v>
      </c>
      <c r="Y1686" s="1" t="s">
        <v>986</v>
      </c>
      <c r="Z1686" s="1" t="s">
        <v>718</v>
      </c>
      <c r="AA1686" s="1" t="s">
        <v>2244</v>
      </c>
      <c r="AB1686" s="1" t="s">
        <v>73</v>
      </c>
      <c r="AC1686" s="1" t="s">
        <v>2234</v>
      </c>
      <c r="AD1686" s="1" t="s">
        <v>42</v>
      </c>
      <c r="AE1686" s="1" t="s">
        <v>53</v>
      </c>
      <c r="AF1686" s="1"/>
      <c r="AK1686" s="1"/>
    </row>
    <row r="1687" spans="1:37" x14ac:dyDescent="0.35">
      <c r="A1687" s="1">
        <v>2973</v>
      </c>
      <c r="B1687" s="1" t="str">
        <f>VLOOKUP(Table13[[#This Row],[Customer ID]],'Customer Lookup'!A:B,2,)</f>
        <v>Sally Liu</v>
      </c>
      <c r="C1687" s="1">
        <v>87187</v>
      </c>
      <c r="D1687" s="1" t="str">
        <f>_xlfn.XLOOKUP(Table13[[#This Row],[Product Sub-Category]],'Product Lookup'!A:A,'Product Lookup'!B:B)</f>
        <v>Office Machines</v>
      </c>
      <c r="E1687" s="1">
        <v>6</v>
      </c>
      <c r="F1687" s="4">
        <v>442.14</v>
      </c>
      <c r="G1687" s="4">
        <f>Table13[[#This Row],[Unit Price]]*Table13[[#This Row],[Quantity ordered]]</f>
        <v>2652.84</v>
      </c>
      <c r="H1687" s="1">
        <v>0.1</v>
      </c>
      <c r="I1687" s="5">
        <v>0.1</v>
      </c>
      <c r="J16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7" s="6">
        <f>Table13[[#This Row],[Total Price(Before Discount)]]*Table13[[#This Row],[Discount]]</f>
        <v>265.28400000000005</v>
      </c>
      <c r="L1687" s="6">
        <f>Table13[[#This Row],[Total Price(Before Discount)]]-Table13[[#This Row],[Discount Amount]]</f>
        <v>2387.556</v>
      </c>
      <c r="M1687" s="6" t="str">
        <f>IF(Table13[[#This Row],[Total Price(After Discount)]]&gt;=5000, "High Order", "Low order")</f>
        <v>Low order</v>
      </c>
      <c r="N1687" s="2">
        <v>42144</v>
      </c>
      <c r="O1687" s="2" t="str">
        <f>TEXT(Table13[[#This Row],[Order Date]],"dddd")</f>
        <v>Wednesday</v>
      </c>
      <c r="P1687" s="2" t="str">
        <f>TEXT(Table13[[#This Row],[Order Date]],"mmmm")</f>
        <v>May</v>
      </c>
      <c r="Q1687" s="2" t="str">
        <f>TEXT(Table13[[#This Row],[Order Date]],"yyyy")</f>
        <v>2015</v>
      </c>
      <c r="R1687" s="2" t="str">
        <f>TEXT(Table13[[#This Row],[Order Date]], "mmmm yyyy")</f>
        <v>May 2015</v>
      </c>
      <c r="S1687" s="2">
        <v>42145</v>
      </c>
      <c r="T1687" s="1" t="s">
        <v>41</v>
      </c>
      <c r="U1687" s="1">
        <f>Table13[[#This Row],[Ship Date]]-Table13[[#This Row],[Order Date]]</f>
        <v>1</v>
      </c>
      <c r="V1687" s="1" t="str">
        <f>IF(Table13[[#This Row],[Days to Ship]]&lt;=1, "Fast", IF(Table13[[#This Row],[Days to Ship]]&lt;=3, "Meduim", "High"))</f>
        <v>Fast</v>
      </c>
      <c r="W1687" s="1">
        <v>53151</v>
      </c>
      <c r="X1687" s="1" t="s">
        <v>22</v>
      </c>
      <c r="Y1687" s="1" t="s">
        <v>986</v>
      </c>
      <c r="Z1687" s="1" t="s">
        <v>718</v>
      </c>
      <c r="AA1687" s="1" t="s">
        <v>2244</v>
      </c>
      <c r="AB1687" s="1" t="s">
        <v>73</v>
      </c>
      <c r="AC1687" s="1" t="s">
        <v>74</v>
      </c>
      <c r="AD1687" s="1" t="s">
        <v>42</v>
      </c>
      <c r="AE1687" s="1" t="s">
        <v>36</v>
      </c>
      <c r="AF1687" s="1"/>
      <c r="AK1687" s="1"/>
    </row>
    <row r="1688" spans="1:37" x14ac:dyDescent="0.35">
      <c r="A1688" s="1">
        <v>2976</v>
      </c>
      <c r="B1688" s="1" t="str">
        <f>VLOOKUP(Table13[[#This Row],[Customer ID]],'Customer Lookup'!A:B,2,)</f>
        <v>Fred Barber</v>
      </c>
      <c r="C1688" s="1">
        <v>89047</v>
      </c>
      <c r="D1688" s="1" t="str">
        <f>_xlfn.XLOOKUP(Table13[[#This Row],[Product Sub-Category]],'Product Lookup'!A:A,'Product Lookup'!B:B)</f>
        <v>Telephones</v>
      </c>
      <c r="E1688" s="1">
        <v>41</v>
      </c>
      <c r="F1688" s="4">
        <v>35.99</v>
      </c>
      <c r="G1688" s="4">
        <f>Table13[[#This Row],[Unit Price]]*Table13[[#This Row],[Quantity ordered]]</f>
        <v>1475.5900000000001</v>
      </c>
      <c r="H1688" s="1">
        <v>0.05</v>
      </c>
      <c r="I1688" s="5">
        <v>0.05</v>
      </c>
      <c r="J16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8" s="6">
        <f>Table13[[#This Row],[Total Price(Before Discount)]]*Table13[[#This Row],[Discount]]</f>
        <v>73.779500000000013</v>
      </c>
      <c r="L1688" s="6">
        <f>Table13[[#This Row],[Total Price(Before Discount)]]-Table13[[#This Row],[Discount Amount]]</f>
        <v>1401.8105</v>
      </c>
      <c r="M1688" s="6" t="str">
        <f>IF(Table13[[#This Row],[Total Price(After Discount)]]&gt;=5000, "High Order", "Low order")</f>
        <v>Low order</v>
      </c>
      <c r="N1688" s="2">
        <v>42146</v>
      </c>
      <c r="O1688" s="2" t="str">
        <f>TEXT(Table13[[#This Row],[Order Date]],"dddd")</f>
        <v>Friday</v>
      </c>
      <c r="P1688" s="2" t="str">
        <f>TEXT(Table13[[#This Row],[Order Date]],"mmmm")</f>
        <v>May</v>
      </c>
      <c r="Q1688" s="2" t="str">
        <f>TEXT(Table13[[#This Row],[Order Date]],"yyyy")</f>
        <v>2015</v>
      </c>
      <c r="R1688" s="2" t="str">
        <f>TEXT(Table13[[#This Row],[Order Date]], "mmmm yyyy")</f>
        <v>May 2015</v>
      </c>
      <c r="S1688" s="2">
        <v>42147</v>
      </c>
      <c r="T1688" s="1" t="s">
        <v>50</v>
      </c>
      <c r="U1688" s="1">
        <f>Table13[[#This Row],[Ship Date]]-Table13[[#This Row],[Order Date]]</f>
        <v>1</v>
      </c>
      <c r="V1688" s="1" t="str">
        <f>IF(Table13[[#This Row],[Days to Ship]]&lt;=1, "Fast", IF(Table13[[#This Row],[Days to Ship]]&lt;=3, "Meduim", "High"))</f>
        <v>Fast</v>
      </c>
      <c r="W1688" s="1">
        <v>53154</v>
      </c>
      <c r="X1688" s="1" t="s">
        <v>32</v>
      </c>
      <c r="Y1688" s="1" t="s">
        <v>987</v>
      </c>
      <c r="Z1688" s="1" t="s">
        <v>718</v>
      </c>
      <c r="AA1688" s="1" t="s">
        <v>2244</v>
      </c>
      <c r="AB1688" s="1" t="s">
        <v>73</v>
      </c>
      <c r="AC1688" s="1" t="s">
        <v>2234</v>
      </c>
      <c r="AD1688" s="1" t="s">
        <v>51</v>
      </c>
      <c r="AE1688" s="1" t="s">
        <v>44</v>
      </c>
      <c r="AF1688" s="1"/>
      <c r="AK1688" s="1"/>
    </row>
    <row r="1689" spans="1:37" x14ac:dyDescent="0.35">
      <c r="A1689" s="1">
        <v>2979</v>
      </c>
      <c r="B1689" s="1" t="str">
        <f>VLOOKUP(Table13[[#This Row],[Customer ID]],'Customer Lookup'!A:B,2,)</f>
        <v>Lloyd Dolan</v>
      </c>
      <c r="C1689" s="1">
        <v>86544</v>
      </c>
      <c r="D1689" s="1" t="str">
        <f>_xlfn.XLOOKUP(Table13[[#This Row],[Product Sub-Category]],'Product Lookup'!A:A,'Product Lookup'!B:B)</f>
        <v>Pens</v>
      </c>
      <c r="E1689" s="1">
        <v>9</v>
      </c>
      <c r="F1689" s="4">
        <v>2.94</v>
      </c>
      <c r="G1689" s="4">
        <f>Table13[[#This Row],[Unit Price]]*Table13[[#This Row],[Quantity ordered]]</f>
        <v>26.46</v>
      </c>
      <c r="H1689" s="1">
        <v>0.05</v>
      </c>
      <c r="I1689" s="5">
        <v>0.05</v>
      </c>
      <c r="J16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9" s="6">
        <f>Table13[[#This Row],[Total Price(Before Discount)]]*Table13[[#This Row],[Discount]]</f>
        <v>1.3230000000000002</v>
      </c>
      <c r="L1689" s="6">
        <f>Table13[[#This Row],[Total Price(Before Discount)]]-Table13[[#This Row],[Discount Amount]]</f>
        <v>25.137</v>
      </c>
      <c r="M1689" s="6" t="str">
        <f>IF(Table13[[#This Row],[Total Price(After Discount)]]&gt;=5000, "High Order", "Low order")</f>
        <v>Low order</v>
      </c>
      <c r="N1689" s="2">
        <v>42031</v>
      </c>
      <c r="O1689" s="2" t="str">
        <f>TEXT(Table13[[#This Row],[Order Date]],"dddd")</f>
        <v>Tuesday</v>
      </c>
      <c r="P1689" s="2" t="str">
        <f>TEXT(Table13[[#This Row],[Order Date]],"mmmm")</f>
        <v>January</v>
      </c>
      <c r="Q1689" s="2" t="str">
        <f>TEXT(Table13[[#This Row],[Order Date]],"yyyy")</f>
        <v>2015</v>
      </c>
      <c r="R1689" s="2" t="str">
        <f>TEXT(Table13[[#This Row],[Order Date]], "mmmm yyyy")</f>
        <v>January 2015</v>
      </c>
      <c r="S1689" s="2">
        <v>42032</v>
      </c>
      <c r="T1689" s="1" t="s">
        <v>41</v>
      </c>
      <c r="U1689" s="1">
        <f>Table13[[#This Row],[Ship Date]]-Table13[[#This Row],[Order Date]]</f>
        <v>1</v>
      </c>
      <c r="V1689" s="1" t="str">
        <f>IF(Table13[[#This Row],[Days to Ship]]&lt;=1, "Fast", IF(Table13[[#This Row],[Days to Ship]]&lt;=3, "Meduim", "High"))</f>
        <v>Fast</v>
      </c>
      <c r="W1689" s="1">
        <v>58601</v>
      </c>
      <c r="X1689" s="1" t="s">
        <v>32</v>
      </c>
      <c r="Y1689" s="1" t="s">
        <v>988</v>
      </c>
      <c r="Z1689" s="1" t="s">
        <v>971</v>
      </c>
      <c r="AA1689" s="1" t="s">
        <v>2244</v>
      </c>
      <c r="AB1689" s="1" t="s">
        <v>58</v>
      </c>
      <c r="AC1689" s="1" t="s">
        <v>25</v>
      </c>
      <c r="AD1689" s="1" t="s">
        <v>81</v>
      </c>
      <c r="AE1689" s="1" t="s">
        <v>26</v>
      </c>
      <c r="AF1689" s="1"/>
      <c r="AK1689" s="1"/>
    </row>
    <row r="1690" spans="1:37" x14ac:dyDescent="0.35">
      <c r="A1690" s="1">
        <v>2979</v>
      </c>
      <c r="B1690" s="1" t="str">
        <f>VLOOKUP(Table13[[#This Row],[Customer ID]],'Customer Lookup'!A:B,2,)</f>
        <v>Lloyd Dolan</v>
      </c>
      <c r="C1690" s="1">
        <v>86545</v>
      </c>
      <c r="D1690" s="1" t="str">
        <f>_xlfn.XLOOKUP(Table13[[#This Row],[Product Sub-Category]],'Product Lookup'!A:A,'Product Lookup'!B:B)</f>
        <v>Binders</v>
      </c>
      <c r="E1690" s="1">
        <v>6</v>
      </c>
      <c r="F1690" s="4">
        <v>5.34</v>
      </c>
      <c r="G1690" s="4">
        <f>Table13[[#This Row],[Unit Price]]*Table13[[#This Row],[Quantity ordered]]</f>
        <v>32.04</v>
      </c>
      <c r="H1690" s="1">
        <v>0.05</v>
      </c>
      <c r="I1690" s="5">
        <v>0.05</v>
      </c>
      <c r="J16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0" s="6">
        <f>Table13[[#This Row],[Total Price(Before Discount)]]*Table13[[#This Row],[Discount]]</f>
        <v>1.6020000000000001</v>
      </c>
      <c r="L1690" s="6">
        <f>Table13[[#This Row],[Total Price(Before Discount)]]-Table13[[#This Row],[Discount Amount]]</f>
        <v>30.437999999999999</v>
      </c>
      <c r="M1690" s="6" t="str">
        <f>IF(Table13[[#This Row],[Total Price(After Discount)]]&gt;=5000, "High Order", "Low order")</f>
        <v>Low order</v>
      </c>
      <c r="N1690" s="2">
        <v>42061</v>
      </c>
      <c r="O1690" s="2" t="str">
        <f>TEXT(Table13[[#This Row],[Order Date]],"dddd")</f>
        <v>Thursday</v>
      </c>
      <c r="P1690" s="2" t="str">
        <f>TEXT(Table13[[#This Row],[Order Date]],"mmmm")</f>
        <v>February</v>
      </c>
      <c r="Q1690" s="2" t="str">
        <f>TEXT(Table13[[#This Row],[Order Date]],"yyyy")</f>
        <v>2015</v>
      </c>
      <c r="R1690" s="2" t="str">
        <f>TEXT(Table13[[#This Row],[Order Date]], "mmmm yyyy")</f>
        <v>February 2015</v>
      </c>
      <c r="S1690" s="2">
        <v>42063</v>
      </c>
      <c r="T1690" s="1" t="s">
        <v>41</v>
      </c>
      <c r="U1690" s="1">
        <f>Table13[[#This Row],[Ship Date]]-Table13[[#This Row],[Order Date]]</f>
        <v>2</v>
      </c>
      <c r="V1690" s="1" t="str">
        <f>IF(Table13[[#This Row],[Days to Ship]]&lt;=1, "Fast", IF(Table13[[#This Row],[Days to Ship]]&lt;=3, "Meduim", "High"))</f>
        <v>Meduim</v>
      </c>
      <c r="W1690" s="1">
        <v>58601</v>
      </c>
      <c r="X1690" s="1" t="s">
        <v>32</v>
      </c>
      <c r="Y1690" s="1" t="s">
        <v>988</v>
      </c>
      <c r="Z1690" s="1" t="s">
        <v>971</v>
      </c>
      <c r="AA1690" s="1" t="s">
        <v>2244</v>
      </c>
      <c r="AB1690" s="1" t="s">
        <v>58</v>
      </c>
      <c r="AC1690" s="1" t="s">
        <v>2236</v>
      </c>
      <c r="AD1690" s="1" t="s">
        <v>81</v>
      </c>
      <c r="AE1690" s="1" t="s">
        <v>53</v>
      </c>
      <c r="AF1690" s="1"/>
      <c r="AK1690" s="1"/>
    </row>
    <row r="1691" spans="1:37" x14ac:dyDescent="0.35">
      <c r="A1691" s="1">
        <v>2979</v>
      </c>
      <c r="B1691" s="1" t="str">
        <f>VLOOKUP(Table13[[#This Row],[Customer ID]],'Customer Lookup'!A:B,2,)</f>
        <v>Lloyd Dolan</v>
      </c>
      <c r="C1691" s="1">
        <v>86545</v>
      </c>
      <c r="D1691" s="1" t="str">
        <f>_xlfn.XLOOKUP(Table13[[#This Row],[Product Sub-Category]],'Product Lookup'!A:A,'Product Lookup'!B:B)</f>
        <v>Binders</v>
      </c>
      <c r="E1691" s="1">
        <v>6</v>
      </c>
      <c r="F1691" s="4">
        <v>40.98</v>
      </c>
      <c r="G1691" s="4">
        <f>Table13[[#This Row],[Unit Price]]*Table13[[#This Row],[Quantity ordered]]</f>
        <v>245.88</v>
      </c>
      <c r="H1691" s="1">
        <v>0.05</v>
      </c>
      <c r="I1691" s="5">
        <v>0.05</v>
      </c>
      <c r="J16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1" s="6">
        <f>Table13[[#This Row],[Total Price(Before Discount)]]*Table13[[#This Row],[Discount]]</f>
        <v>12.294</v>
      </c>
      <c r="L1691" s="6">
        <f>Table13[[#This Row],[Total Price(Before Discount)]]-Table13[[#This Row],[Discount Amount]]</f>
        <v>233.58599999999998</v>
      </c>
      <c r="M1691" s="6" t="str">
        <f>IF(Table13[[#This Row],[Total Price(After Discount)]]&gt;=5000, "High Order", "Low order")</f>
        <v>Low order</v>
      </c>
      <c r="N1691" s="2">
        <v>42061</v>
      </c>
      <c r="O1691" s="2" t="str">
        <f>TEXT(Table13[[#This Row],[Order Date]],"dddd")</f>
        <v>Thursday</v>
      </c>
      <c r="P1691" s="2" t="str">
        <f>TEXT(Table13[[#This Row],[Order Date]],"mmmm")</f>
        <v>February</v>
      </c>
      <c r="Q1691" s="2" t="str">
        <f>TEXT(Table13[[#This Row],[Order Date]],"yyyy")</f>
        <v>2015</v>
      </c>
      <c r="R1691" s="2" t="str">
        <f>TEXT(Table13[[#This Row],[Order Date]], "mmmm yyyy")</f>
        <v>February 2015</v>
      </c>
      <c r="S1691" s="2">
        <v>42062</v>
      </c>
      <c r="T1691" s="1" t="s">
        <v>41</v>
      </c>
      <c r="U1691" s="1">
        <f>Table13[[#This Row],[Ship Date]]-Table13[[#This Row],[Order Date]]</f>
        <v>1</v>
      </c>
      <c r="V1691" s="1" t="str">
        <f>IF(Table13[[#This Row],[Days to Ship]]&lt;=1, "Fast", IF(Table13[[#This Row],[Days to Ship]]&lt;=3, "Meduim", "High"))</f>
        <v>Fast</v>
      </c>
      <c r="W1691" s="1">
        <v>58601</v>
      </c>
      <c r="X1691" s="1" t="s">
        <v>32</v>
      </c>
      <c r="Y1691" s="1" t="s">
        <v>988</v>
      </c>
      <c r="Z1691" s="1" t="s">
        <v>971</v>
      </c>
      <c r="AA1691" s="1" t="s">
        <v>2244</v>
      </c>
      <c r="AB1691" s="1" t="s">
        <v>58</v>
      </c>
      <c r="AC1691" s="1" t="s">
        <v>2236</v>
      </c>
      <c r="AD1691" s="1" t="s">
        <v>81</v>
      </c>
      <c r="AE1691" s="1" t="s">
        <v>53</v>
      </c>
      <c r="AF1691" s="1"/>
      <c r="AK1691" s="1"/>
    </row>
    <row r="1692" spans="1:37" x14ac:dyDescent="0.35">
      <c r="A1692" s="1">
        <v>2979</v>
      </c>
      <c r="B1692" s="1" t="str">
        <f>VLOOKUP(Table13[[#This Row],[Customer ID]],'Customer Lookup'!A:B,2,)</f>
        <v>Lloyd Dolan</v>
      </c>
      <c r="C1692" s="1">
        <v>86546</v>
      </c>
      <c r="D1692" s="1" t="str">
        <f>_xlfn.XLOOKUP(Table13[[#This Row],[Product Sub-Category]],'Product Lookup'!A:A,'Product Lookup'!B:B)</f>
        <v>Pens</v>
      </c>
      <c r="E1692" s="1">
        <v>4</v>
      </c>
      <c r="F1692" s="4">
        <v>5.84</v>
      </c>
      <c r="G1692" s="4">
        <f>Table13[[#This Row],[Unit Price]]*Table13[[#This Row],[Quantity ordered]]</f>
        <v>23.36</v>
      </c>
      <c r="H1692" s="1">
        <v>0.05</v>
      </c>
      <c r="I1692" s="5">
        <v>0.05</v>
      </c>
      <c r="J16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2" s="6">
        <f>Table13[[#This Row],[Total Price(Before Discount)]]*Table13[[#This Row],[Discount]]</f>
        <v>1.1679999999999999</v>
      </c>
      <c r="L1692" s="6">
        <f>Table13[[#This Row],[Total Price(Before Discount)]]-Table13[[#This Row],[Discount Amount]]</f>
        <v>22.192</v>
      </c>
      <c r="M1692" s="6" t="str">
        <f>IF(Table13[[#This Row],[Total Price(After Discount)]]&gt;=5000, "High Order", "Low order")</f>
        <v>Low order</v>
      </c>
      <c r="N1692" s="2">
        <v>42169</v>
      </c>
      <c r="O1692" s="2" t="str">
        <f>TEXT(Table13[[#This Row],[Order Date]],"dddd")</f>
        <v>Sunday</v>
      </c>
      <c r="P1692" s="2" t="str">
        <f>TEXT(Table13[[#This Row],[Order Date]],"mmmm")</f>
        <v>June</v>
      </c>
      <c r="Q1692" s="2" t="str">
        <f>TEXT(Table13[[#This Row],[Order Date]],"yyyy")</f>
        <v>2015</v>
      </c>
      <c r="R1692" s="2" t="str">
        <f>TEXT(Table13[[#This Row],[Order Date]], "mmmm yyyy")</f>
        <v>June 2015</v>
      </c>
      <c r="S1692" s="2">
        <v>42171</v>
      </c>
      <c r="T1692" s="1" t="s">
        <v>31</v>
      </c>
      <c r="U1692" s="1">
        <f>Table13[[#This Row],[Ship Date]]-Table13[[#This Row],[Order Date]]</f>
        <v>2</v>
      </c>
      <c r="V1692" s="1" t="str">
        <f>IF(Table13[[#This Row],[Days to Ship]]&lt;=1, "Fast", IF(Table13[[#This Row],[Days to Ship]]&lt;=3, "Meduim", "High"))</f>
        <v>Meduim</v>
      </c>
      <c r="W1692" s="1">
        <v>58601</v>
      </c>
      <c r="X1692" s="1" t="s">
        <v>32</v>
      </c>
      <c r="Y1692" s="1" t="s">
        <v>988</v>
      </c>
      <c r="Z1692" s="1" t="s">
        <v>971</v>
      </c>
      <c r="AA1692" s="1" t="s">
        <v>2243</v>
      </c>
      <c r="AB1692" s="1" t="s">
        <v>58</v>
      </c>
      <c r="AC1692" s="1" t="s">
        <v>25</v>
      </c>
      <c r="AD1692" s="1" t="s">
        <v>81</v>
      </c>
      <c r="AE1692" s="1" t="s">
        <v>26</v>
      </c>
      <c r="AF1692" s="1"/>
      <c r="AK1692" s="1"/>
    </row>
    <row r="1693" spans="1:37" x14ac:dyDescent="0.35">
      <c r="A1693" s="1">
        <v>2980</v>
      </c>
      <c r="B1693" s="1" t="str">
        <f>VLOOKUP(Table13[[#This Row],[Customer ID]],'Customer Lookup'!A:B,2,)</f>
        <v>Joanna Kenney</v>
      </c>
      <c r="C1693" s="1">
        <v>86544</v>
      </c>
      <c r="D1693" s="1" t="str">
        <f>_xlfn.XLOOKUP(Table13[[#This Row],[Product Sub-Category]],'Product Lookup'!A:A,'Product Lookup'!B:B)</f>
        <v>Pens</v>
      </c>
      <c r="E1693" s="1">
        <v>10</v>
      </c>
      <c r="F1693" s="4">
        <v>43.98</v>
      </c>
      <c r="G1693" s="4">
        <f>Table13[[#This Row],[Unit Price]]*Table13[[#This Row],[Quantity ordered]]</f>
        <v>439.79999999999995</v>
      </c>
      <c r="H1693" s="1">
        <v>0.05</v>
      </c>
      <c r="I1693" s="5">
        <v>0.05</v>
      </c>
      <c r="J16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3" s="6">
        <f>Table13[[#This Row],[Total Price(Before Discount)]]*Table13[[#This Row],[Discount]]</f>
        <v>21.99</v>
      </c>
      <c r="L1693" s="6">
        <f>Table13[[#This Row],[Total Price(Before Discount)]]-Table13[[#This Row],[Discount Amount]]</f>
        <v>417.80999999999995</v>
      </c>
      <c r="M1693" s="6" t="str">
        <f>IF(Table13[[#This Row],[Total Price(After Discount)]]&gt;=5000, "High Order", "Low order")</f>
        <v>Low order</v>
      </c>
      <c r="N1693" s="2">
        <v>42031</v>
      </c>
      <c r="O1693" s="2" t="str">
        <f>TEXT(Table13[[#This Row],[Order Date]],"dddd")</f>
        <v>Tuesday</v>
      </c>
      <c r="P1693" s="2" t="str">
        <f>TEXT(Table13[[#This Row],[Order Date]],"mmmm")</f>
        <v>January</v>
      </c>
      <c r="Q1693" s="2" t="str">
        <f>TEXT(Table13[[#This Row],[Order Date]],"yyyy")</f>
        <v>2015</v>
      </c>
      <c r="R1693" s="2" t="str">
        <f>TEXT(Table13[[#This Row],[Order Date]], "mmmm yyyy")</f>
        <v>January 2015</v>
      </c>
      <c r="S1693" s="2">
        <v>42033</v>
      </c>
      <c r="T1693" s="1" t="s">
        <v>41</v>
      </c>
      <c r="U1693" s="1">
        <f>Table13[[#This Row],[Ship Date]]-Table13[[#This Row],[Order Date]]</f>
        <v>2</v>
      </c>
      <c r="V1693" s="1" t="str">
        <f>IF(Table13[[#This Row],[Days to Ship]]&lt;=1, "Fast", IF(Table13[[#This Row],[Days to Ship]]&lt;=3, "Meduim", "High"))</f>
        <v>Meduim</v>
      </c>
      <c r="W1693" s="1">
        <v>44870</v>
      </c>
      <c r="X1693" s="1" t="s">
        <v>32</v>
      </c>
      <c r="Y1693" s="1" t="s">
        <v>989</v>
      </c>
      <c r="Z1693" s="1" t="s">
        <v>124</v>
      </c>
      <c r="AA1693" s="1" t="s">
        <v>2243</v>
      </c>
      <c r="AB1693" s="1" t="s">
        <v>58</v>
      </c>
      <c r="AC1693" s="1" t="s">
        <v>25</v>
      </c>
      <c r="AD1693" s="1" t="s">
        <v>81</v>
      </c>
      <c r="AE1693" s="1" t="s">
        <v>44</v>
      </c>
      <c r="AF1693" s="1"/>
      <c r="AK1693" s="1"/>
    </row>
    <row r="1694" spans="1:37" x14ac:dyDescent="0.35">
      <c r="A1694" s="1">
        <v>2980</v>
      </c>
      <c r="B1694" s="1" t="str">
        <f>VLOOKUP(Table13[[#This Row],[Customer ID]],'Customer Lookup'!A:B,2,)</f>
        <v>Joanna Kenney</v>
      </c>
      <c r="C1694" s="1">
        <v>86544</v>
      </c>
      <c r="D1694" s="1" t="str">
        <f>_xlfn.XLOOKUP(Table13[[#This Row],[Product Sub-Category]],'Product Lookup'!A:A,'Product Lookup'!B:B)</f>
        <v>Rubber Bands</v>
      </c>
      <c r="E1694" s="1">
        <v>13</v>
      </c>
      <c r="F1694" s="4">
        <v>1.1399999999999999</v>
      </c>
      <c r="G1694" s="4">
        <f>Table13[[#This Row],[Unit Price]]*Table13[[#This Row],[Quantity ordered]]</f>
        <v>14.819999999999999</v>
      </c>
      <c r="H1694" s="1">
        <v>0.05</v>
      </c>
      <c r="I1694" s="5">
        <v>0.05</v>
      </c>
      <c r="J16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4" s="6">
        <f>Table13[[#This Row],[Total Price(Before Discount)]]*Table13[[#This Row],[Discount]]</f>
        <v>0.74099999999999999</v>
      </c>
      <c r="L1694" s="6">
        <f>Table13[[#This Row],[Total Price(Before Discount)]]-Table13[[#This Row],[Discount Amount]]</f>
        <v>14.078999999999999</v>
      </c>
      <c r="M1694" s="6" t="str">
        <f>IF(Table13[[#This Row],[Total Price(After Discount)]]&gt;=5000, "High Order", "Low order")</f>
        <v>Low order</v>
      </c>
      <c r="N1694" s="2">
        <v>42031</v>
      </c>
      <c r="O1694" s="2" t="str">
        <f>TEXT(Table13[[#This Row],[Order Date]],"dddd")</f>
        <v>Tuesday</v>
      </c>
      <c r="P1694" s="2" t="str">
        <f>TEXT(Table13[[#This Row],[Order Date]],"mmmm")</f>
        <v>January</v>
      </c>
      <c r="Q1694" s="2" t="str">
        <f>TEXT(Table13[[#This Row],[Order Date]],"yyyy")</f>
        <v>2015</v>
      </c>
      <c r="R1694" s="2" t="str">
        <f>TEXT(Table13[[#This Row],[Order Date]], "mmmm yyyy")</f>
        <v>January 2015</v>
      </c>
      <c r="S1694" s="2">
        <v>42034</v>
      </c>
      <c r="T1694" s="1" t="s">
        <v>41</v>
      </c>
      <c r="U1694" s="1">
        <f>Table13[[#This Row],[Ship Date]]-Table13[[#This Row],[Order Date]]</f>
        <v>3</v>
      </c>
      <c r="V1694" s="1" t="str">
        <f>IF(Table13[[#This Row],[Days to Ship]]&lt;=1, "Fast", IF(Table13[[#This Row],[Days to Ship]]&lt;=3, "Meduim", "High"))</f>
        <v>Meduim</v>
      </c>
      <c r="W1694" s="1">
        <v>44870</v>
      </c>
      <c r="X1694" s="1" t="s">
        <v>32</v>
      </c>
      <c r="Y1694" s="1" t="s">
        <v>989</v>
      </c>
      <c r="Z1694" s="1" t="s">
        <v>124</v>
      </c>
      <c r="AA1694" s="1" t="s">
        <v>2243</v>
      </c>
      <c r="AB1694" s="1" t="s">
        <v>58</v>
      </c>
      <c r="AC1694" s="1" t="s">
        <v>60</v>
      </c>
      <c r="AD1694" s="1" t="s">
        <v>81</v>
      </c>
      <c r="AE1694" s="1" t="s">
        <v>26</v>
      </c>
      <c r="AF1694" s="1"/>
      <c r="AK1694" s="1"/>
    </row>
    <row r="1695" spans="1:37" x14ac:dyDescent="0.35">
      <c r="A1695" s="1">
        <v>2980</v>
      </c>
      <c r="B1695" s="1" t="str">
        <f>VLOOKUP(Table13[[#This Row],[Customer ID]],'Customer Lookup'!A:B,2,)</f>
        <v>Joanna Kenney</v>
      </c>
      <c r="C1695" s="1">
        <v>86547</v>
      </c>
      <c r="D1695" s="1" t="str">
        <f>_xlfn.XLOOKUP(Table13[[#This Row],[Product Sub-Category]],'Product Lookup'!A:A,'Product Lookup'!B:B)</f>
        <v>Labels</v>
      </c>
      <c r="E1695" s="1">
        <v>6</v>
      </c>
      <c r="F1695" s="4">
        <v>2.61</v>
      </c>
      <c r="G1695" s="4">
        <f>Table13[[#This Row],[Unit Price]]*Table13[[#This Row],[Quantity ordered]]</f>
        <v>15.66</v>
      </c>
      <c r="H1695" s="1">
        <v>0.05</v>
      </c>
      <c r="I1695" s="5">
        <v>0.05</v>
      </c>
      <c r="J16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5" s="6">
        <f>Table13[[#This Row],[Total Price(Before Discount)]]*Table13[[#This Row],[Discount]]</f>
        <v>0.78300000000000003</v>
      </c>
      <c r="L1695" s="6">
        <f>Table13[[#This Row],[Total Price(Before Discount)]]-Table13[[#This Row],[Discount Amount]]</f>
        <v>14.877000000000001</v>
      </c>
      <c r="M1695" s="6" t="str">
        <f>IF(Table13[[#This Row],[Total Price(After Discount)]]&gt;=5000, "High Order", "Low order")</f>
        <v>Low order</v>
      </c>
      <c r="N1695" s="2">
        <v>42060</v>
      </c>
      <c r="O1695" s="2" t="str">
        <f>TEXT(Table13[[#This Row],[Order Date]],"dddd")</f>
        <v>Wednesday</v>
      </c>
      <c r="P1695" s="2" t="str">
        <f>TEXT(Table13[[#This Row],[Order Date]],"mmmm")</f>
        <v>February</v>
      </c>
      <c r="Q1695" s="2" t="str">
        <f>TEXT(Table13[[#This Row],[Order Date]],"yyyy")</f>
        <v>2015</v>
      </c>
      <c r="R1695" s="2" t="str">
        <f>TEXT(Table13[[#This Row],[Order Date]], "mmmm yyyy")</f>
        <v>February 2015</v>
      </c>
      <c r="S1695" s="2">
        <v>42062</v>
      </c>
      <c r="T1695" s="1" t="s">
        <v>50</v>
      </c>
      <c r="U1695" s="1">
        <f>Table13[[#This Row],[Ship Date]]-Table13[[#This Row],[Order Date]]</f>
        <v>2</v>
      </c>
      <c r="V1695" s="1" t="str">
        <f>IF(Table13[[#This Row],[Days to Ship]]&lt;=1, "Fast", IF(Table13[[#This Row],[Days to Ship]]&lt;=3, "Meduim", "High"))</f>
        <v>Meduim</v>
      </c>
      <c r="W1695" s="1">
        <v>44870</v>
      </c>
      <c r="X1695" s="1" t="s">
        <v>32</v>
      </c>
      <c r="Y1695" s="1" t="s">
        <v>989</v>
      </c>
      <c r="Z1695" s="1" t="s">
        <v>124</v>
      </c>
      <c r="AA1695" s="1" t="s">
        <v>2243</v>
      </c>
      <c r="AB1695" s="1" t="s">
        <v>58</v>
      </c>
      <c r="AC1695" s="1" t="s">
        <v>116</v>
      </c>
      <c r="AD1695" s="1" t="s">
        <v>81</v>
      </c>
      <c r="AE1695" s="1" t="s">
        <v>53</v>
      </c>
      <c r="AF1695" s="1"/>
      <c r="AK1695" s="1"/>
    </row>
    <row r="1696" spans="1:37" x14ac:dyDescent="0.35">
      <c r="A1696" s="1">
        <v>2980</v>
      </c>
      <c r="B1696" s="1" t="str">
        <f>VLOOKUP(Table13[[#This Row],[Customer ID]],'Customer Lookup'!A:B,2,)</f>
        <v>Joanna Kenney</v>
      </c>
      <c r="C1696" s="1">
        <v>86548</v>
      </c>
      <c r="D1696" s="1" t="str">
        <f>_xlfn.XLOOKUP(Table13[[#This Row],[Product Sub-Category]],'Product Lookup'!A:A,'Product Lookup'!B:B)</f>
        <v>Pens</v>
      </c>
      <c r="E1696" s="1">
        <v>39</v>
      </c>
      <c r="F1696" s="4">
        <v>2.88</v>
      </c>
      <c r="G1696" s="4">
        <f>Table13[[#This Row],[Unit Price]]*Table13[[#This Row],[Quantity ordered]]</f>
        <v>112.32</v>
      </c>
      <c r="H1696" s="1">
        <v>0.05</v>
      </c>
      <c r="I1696" s="5">
        <v>0.05</v>
      </c>
      <c r="J16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6" s="6">
        <f>Table13[[#This Row],[Total Price(Before Discount)]]*Table13[[#This Row],[Discount]]</f>
        <v>5.6159999999999997</v>
      </c>
      <c r="L1696" s="6">
        <f>Table13[[#This Row],[Total Price(Before Discount)]]-Table13[[#This Row],[Discount Amount]]</f>
        <v>106.70399999999999</v>
      </c>
      <c r="M1696" s="6" t="str">
        <f>IF(Table13[[#This Row],[Total Price(After Discount)]]&gt;=5000, "High Order", "Low order")</f>
        <v>Low order</v>
      </c>
      <c r="N1696" s="2">
        <v>42154</v>
      </c>
      <c r="O1696" s="2" t="str">
        <f>TEXT(Table13[[#This Row],[Order Date]],"dddd")</f>
        <v>Saturday</v>
      </c>
      <c r="P1696" s="2" t="str">
        <f>TEXT(Table13[[#This Row],[Order Date]],"mmmm")</f>
        <v>May</v>
      </c>
      <c r="Q1696" s="2" t="str">
        <f>TEXT(Table13[[#This Row],[Order Date]],"yyyy")</f>
        <v>2015</v>
      </c>
      <c r="R1696" s="2" t="str">
        <f>TEXT(Table13[[#This Row],[Order Date]], "mmmm yyyy")</f>
        <v>May 2015</v>
      </c>
      <c r="S1696" s="2">
        <v>42159</v>
      </c>
      <c r="T1696" s="1" t="s">
        <v>98</v>
      </c>
      <c r="U1696" s="1">
        <f>Table13[[#This Row],[Ship Date]]-Table13[[#This Row],[Order Date]]</f>
        <v>5</v>
      </c>
      <c r="V1696" s="1" t="str">
        <f>IF(Table13[[#This Row],[Days to Ship]]&lt;=1, "Fast", IF(Table13[[#This Row],[Days to Ship]]&lt;=3, "Meduim", "High"))</f>
        <v>High</v>
      </c>
      <c r="W1696" s="1">
        <v>44870</v>
      </c>
      <c r="X1696" s="1" t="s">
        <v>32</v>
      </c>
      <c r="Y1696" s="1" t="s">
        <v>989</v>
      </c>
      <c r="Z1696" s="1" t="s">
        <v>124</v>
      </c>
      <c r="AA1696" s="1" t="s">
        <v>2244</v>
      </c>
      <c r="AB1696" s="1" t="s">
        <v>58</v>
      </c>
      <c r="AC1696" s="1" t="s">
        <v>25</v>
      </c>
      <c r="AD1696" s="1" t="s">
        <v>81</v>
      </c>
      <c r="AE1696" s="1" t="s">
        <v>26</v>
      </c>
      <c r="AF1696" s="1"/>
      <c r="AK1696" s="1"/>
    </row>
    <row r="1697" spans="1:37" x14ac:dyDescent="0.35">
      <c r="A1697" s="1">
        <v>2987</v>
      </c>
      <c r="B1697" s="1" t="str">
        <f>VLOOKUP(Table13[[#This Row],[Customer ID]],'Customer Lookup'!A:B,2,)</f>
        <v>Natalie Watts</v>
      </c>
      <c r="C1697" s="1">
        <v>91180</v>
      </c>
      <c r="D1697" s="1" t="str">
        <f>_xlfn.XLOOKUP(Table13[[#This Row],[Product Sub-Category]],'Product Lookup'!A:A,'Product Lookup'!B:B)</f>
        <v>Bookcases</v>
      </c>
      <c r="E1697" s="1">
        <v>17</v>
      </c>
      <c r="F1697" s="4">
        <v>100.98</v>
      </c>
      <c r="G1697" s="4">
        <f>Table13[[#This Row],[Unit Price]]*Table13[[#This Row],[Quantity ordered]]</f>
        <v>1716.66</v>
      </c>
      <c r="H1697" s="1">
        <v>0.1</v>
      </c>
      <c r="I1697" s="5">
        <v>0.1</v>
      </c>
      <c r="J16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97" s="6">
        <f>Table13[[#This Row],[Total Price(Before Discount)]]*Table13[[#This Row],[Discount]]</f>
        <v>171.66600000000003</v>
      </c>
      <c r="L1697" s="6">
        <f>Table13[[#This Row],[Total Price(Before Discount)]]-Table13[[#This Row],[Discount Amount]]</f>
        <v>1544.9940000000001</v>
      </c>
      <c r="M1697" s="6" t="str">
        <f>IF(Table13[[#This Row],[Total Price(After Discount)]]&gt;=5000, "High Order", "Low order")</f>
        <v>Low order</v>
      </c>
      <c r="N1697" s="2">
        <v>42183</v>
      </c>
      <c r="O1697" s="2" t="str">
        <f>TEXT(Table13[[#This Row],[Order Date]],"dddd")</f>
        <v>Sunday</v>
      </c>
      <c r="P1697" s="2" t="str">
        <f>TEXT(Table13[[#This Row],[Order Date]],"mmmm")</f>
        <v>June</v>
      </c>
      <c r="Q1697" s="2" t="str">
        <f>TEXT(Table13[[#This Row],[Order Date]],"yyyy")</f>
        <v>2015</v>
      </c>
      <c r="R1697" s="2" t="str">
        <f>TEXT(Table13[[#This Row],[Order Date]], "mmmm yyyy")</f>
        <v>June 2015</v>
      </c>
      <c r="S1697" s="2">
        <v>42183</v>
      </c>
      <c r="T1697" s="1" t="s">
        <v>41</v>
      </c>
      <c r="U1697" s="1">
        <f>Table13[[#This Row],[Ship Date]]-Table13[[#This Row],[Order Date]]</f>
        <v>0</v>
      </c>
      <c r="V1697" s="1" t="str">
        <f>IF(Table13[[#This Row],[Days to Ship]]&lt;=1, "Fast", IF(Table13[[#This Row],[Days to Ship]]&lt;=3, "Meduim", "High"))</f>
        <v>Fast</v>
      </c>
      <c r="W1697" s="1">
        <v>50265</v>
      </c>
      <c r="X1697" s="1" t="s">
        <v>22</v>
      </c>
      <c r="Y1697" s="1" t="s">
        <v>990</v>
      </c>
      <c r="Z1697" s="1" t="s">
        <v>228</v>
      </c>
      <c r="AA1697" s="1" t="s">
        <v>2244</v>
      </c>
      <c r="AB1697" s="1" t="s">
        <v>34</v>
      </c>
      <c r="AC1697" s="1" t="s">
        <v>151</v>
      </c>
      <c r="AD1697" s="1" t="s">
        <v>42</v>
      </c>
      <c r="AE1697" s="1" t="s">
        <v>108</v>
      </c>
      <c r="AF1697" s="1"/>
      <c r="AK1697" s="1"/>
    </row>
    <row r="1698" spans="1:37" x14ac:dyDescent="0.35">
      <c r="A1698" s="1">
        <v>2987</v>
      </c>
      <c r="B1698" s="1" t="str">
        <f>VLOOKUP(Table13[[#This Row],[Customer ID]],'Customer Lookup'!A:B,2,)</f>
        <v>Natalie Watts</v>
      </c>
      <c r="C1698" s="1">
        <v>91180</v>
      </c>
      <c r="D1698" s="1" t="str">
        <f>_xlfn.XLOOKUP(Table13[[#This Row],[Product Sub-Category]],'Product Lookup'!A:A,'Product Lookup'!B:B)</f>
        <v>Paper</v>
      </c>
      <c r="E1698" s="1">
        <v>6</v>
      </c>
      <c r="F1698" s="4">
        <v>5.78</v>
      </c>
      <c r="G1698" s="4">
        <f>Table13[[#This Row],[Unit Price]]*Table13[[#This Row],[Quantity ordered]]</f>
        <v>34.68</v>
      </c>
      <c r="H1698" s="1">
        <v>0.05</v>
      </c>
      <c r="I1698" s="5">
        <v>0.05</v>
      </c>
      <c r="J16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8" s="6">
        <f>Table13[[#This Row],[Total Price(Before Discount)]]*Table13[[#This Row],[Discount]]</f>
        <v>1.734</v>
      </c>
      <c r="L1698" s="6">
        <f>Table13[[#This Row],[Total Price(Before Discount)]]-Table13[[#This Row],[Discount Amount]]</f>
        <v>32.945999999999998</v>
      </c>
      <c r="M1698" s="6" t="str">
        <f>IF(Table13[[#This Row],[Total Price(After Discount)]]&gt;=5000, "High Order", "Low order")</f>
        <v>Low order</v>
      </c>
      <c r="N1698" s="2">
        <v>42183</v>
      </c>
      <c r="O1698" s="2" t="str">
        <f>TEXT(Table13[[#This Row],[Order Date]],"dddd")</f>
        <v>Sunday</v>
      </c>
      <c r="P1698" s="2" t="str">
        <f>TEXT(Table13[[#This Row],[Order Date]],"mmmm")</f>
        <v>June</v>
      </c>
      <c r="Q1698" s="2" t="str">
        <f>TEXT(Table13[[#This Row],[Order Date]],"yyyy")</f>
        <v>2015</v>
      </c>
      <c r="R1698" s="2" t="str">
        <f>TEXT(Table13[[#This Row],[Order Date]], "mmmm yyyy")</f>
        <v>June 2015</v>
      </c>
      <c r="S1698" s="2">
        <v>42183</v>
      </c>
      <c r="T1698" s="1" t="s">
        <v>41</v>
      </c>
      <c r="U1698" s="1">
        <f>Table13[[#This Row],[Ship Date]]-Table13[[#This Row],[Order Date]]</f>
        <v>0</v>
      </c>
      <c r="V1698" s="1" t="str">
        <f>IF(Table13[[#This Row],[Days to Ship]]&lt;=1, "Fast", IF(Table13[[#This Row],[Days to Ship]]&lt;=3, "Meduim", "High"))</f>
        <v>Fast</v>
      </c>
      <c r="W1698" s="1">
        <v>50265</v>
      </c>
      <c r="X1698" s="1" t="s">
        <v>32</v>
      </c>
      <c r="Y1698" s="1" t="s">
        <v>990</v>
      </c>
      <c r="Z1698" s="1" t="s">
        <v>228</v>
      </c>
      <c r="AA1698" s="1" t="s">
        <v>2244</v>
      </c>
      <c r="AB1698" s="1" t="s">
        <v>58</v>
      </c>
      <c r="AC1698" s="1" t="s">
        <v>83</v>
      </c>
      <c r="AD1698" s="1" t="s">
        <v>42</v>
      </c>
      <c r="AE1698" s="1" t="s">
        <v>53</v>
      </c>
      <c r="AF1698" s="1"/>
      <c r="AK1698" s="1"/>
    </row>
    <row r="1699" spans="1:37" x14ac:dyDescent="0.35">
      <c r="A1699" s="1">
        <v>2991</v>
      </c>
      <c r="B1699" s="1" t="str">
        <f>VLOOKUP(Table13[[#This Row],[Customer ID]],'Customer Lookup'!A:B,2,)</f>
        <v>Sean Herbert</v>
      </c>
      <c r="C1699" s="1">
        <v>91466</v>
      </c>
      <c r="D1699" s="1" t="str">
        <f>_xlfn.XLOOKUP(Table13[[#This Row],[Product Sub-Category]],'Product Lookup'!A:A,'Product Lookup'!B:B)</f>
        <v>Appliances</v>
      </c>
      <c r="E1699" s="1">
        <v>2</v>
      </c>
      <c r="F1699" s="4">
        <v>70.97</v>
      </c>
      <c r="G1699" s="4">
        <f>Table13[[#This Row],[Unit Price]]*Table13[[#This Row],[Quantity ordered]]</f>
        <v>141.94</v>
      </c>
      <c r="H1699" s="1">
        <v>0.05</v>
      </c>
      <c r="I1699" s="5">
        <v>0.05</v>
      </c>
      <c r="J16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9" s="6">
        <f>Table13[[#This Row],[Total Price(Before Discount)]]*Table13[[#This Row],[Discount]]</f>
        <v>7.0970000000000004</v>
      </c>
      <c r="L1699" s="6">
        <f>Table13[[#This Row],[Total Price(Before Discount)]]-Table13[[#This Row],[Discount Amount]]</f>
        <v>134.84299999999999</v>
      </c>
      <c r="M1699" s="6" t="str">
        <f>IF(Table13[[#This Row],[Total Price(After Discount)]]&gt;=5000, "High Order", "Low order")</f>
        <v>Low order</v>
      </c>
      <c r="N1699" s="2">
        <v>42132</v>
      </c>
      <c r="O1699" s="2" t="str">
        <f>TEXT(Table13[[#This Row],[Order Date]],"dddd")</f>
        <v>Friday</v>
      </c>
      <c r="P1699" s="2" t="str">
        <f>TEXT(Table13[[#This Row],[Order Date]],"mmmm")</f>
        <v>May</v>
      </c>
      <c r="Q1699" s="2" t="str">
        <f>TEXT(Table13[[#This Row],[Order Date]],"yyyy")</f>
        <v>2015</v>
      </c>
      <c r="R1699" s="2" t="str">
        <f>TEXT(Table13[[#This Row],[Order Date]], "mmmm yyyy")</f>
        <v>May 2015</v>
      </c>
      <c r="S1699" s="2">
        <v>42137</v>
      </c>
      <c r="T1699" s="1" t="s">
        <v>98</v>
      </c>
      <c r="U1699" s="1">
        <f>Table13[[#This Row],[Ship Date]]-Table13[[#This Row],[Order Date]]</f>
        <v>5</v>
      </c>
      <c r="V1699" s="1" t="str">
        <f>IF(Table13[[#This Row],[Days to Ship]]&lt;=1, "Fast", IF(Table13[[#This Row],[Days to Ship]]&lt;=3, "Meduim", "High"))</f>
        <v>High</v>
      </c>
      <c r="W1699" s="1">
        <v>53402</v>
      </c>
      <c r="X1699" s="1" t="s">
        <v>32</v>
      </c>
      <c r="Y1699" s="1" t="s">
        <v>991</v>
      </c>
      <c r="Z1699" s="1" t="s">
        <v>718</v>
      </c>
      <c r="AA1699" s="1" t="s">
        <v>2244</v>
      </c>
      <c r="AB1699" s="1" t="s">
        <v>58</v>
      </c>
      <c r="AC1699" s="1" t="s">
        <v>196</v>
      </c>
      <c r="AD1699" s="1" t="s">
        <v>42</v>
      </c>
      <c r="AE1699" s="1" t="s">
        <v>53</v>
      </c>
      <c r="AF1699" s="1"/>
      <c r="AK1699" s="1"/>
    </row>
    <row r="1700" spans="1:37" x14ac:dyDescent="0.35">
      <c r="A1700" s="1">
        <v>2992</v>
      </c>
      <c r="B1700" s="1" t="str">
        <f>VLOOKUP(Table13[[#This Row],[Customer ID]],'Customer Lookup'!A:B,2,)</f>
        <v>Lindsay Webb</v>
      </c>
      <c r="C1700" s="1">
        <v>91466</v>
      </c>
      <c r="D1700" s="1" t="str">
        <f>_xlfn.XLOOKUP(Table13[[#This Row],[Product Sub-Category]],'Product Lookup'!A:A,'Product Lookup'!B:B)</f>
        <v>Paper</v>
      </c>
      <c r="E1700" s="1">
        <v>36</v>
      </c>
      <c r="F1700" s="4">
        <v>5.28</v>
      </c>
      <c r="G1700" s="4">
        <f>Table13[[#This Row],[Unit Price]]*Table13[[#This Row],[Quantity ordered]]</f>
        <v>190.08</v>
      </c>
      <c r="H1700" s="1">
        <v>0.05</v>
      </c>
      <c r="I1700" s="5">
        <v>0.05</v>
      </c>
      <c r="J17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0" s="6">
        <f>Table13[[#This Row],[Total Price(Before Discount)]]*Table13[[#This Row],[Discount]]</f>
        <v>9.5040000000000013</v>
      </c>
      <c r="L1700" s="6">
        <f>Table13[[#This Row],[Total Price(Before Discount)]]-Table13[[#This Row],[Discount Amount]]</f>
        <v>180.57600000000002</v>
      </c>
      <c r="M1700" s="6" t="str">
        <f>IF(Table13[[#This Row],[Total Price(After Discount)]]&gt;=5000, "High Order", "Low order")</f>
        <v>Low order</v>
      </c>
      <c r="N1700" s="2">
        <v>42132</v>
      </c>
      <c r="O1700" s="2" t="str">
        <f>TEXT(Table13[[#This Row],[Order Date]],"dddd")</f>
        <v>Friday</v>
      </c>
      <c r="P1700" s="2" t="str">
        <f>TEXT(Table13[[#This Row],[Order Date]],"mmmm")</f>
        <v>May</v>
      </c>
      <c r="Q1700" s="2" t="str">
        <f>TEXT(Table13[[#This Row],[Order Date]],"yyyy")</f>
        <v>2015</v>
      </c>
      <c r="R1700" s="2" t="str">
        <f>TEXT(Table13[[#This Row],[Order Date]], "mmmm yyyy")</f>
        <v>May 2015</v>
      </c>
      <c r="S1700" s="2">
        <v>42139</v>
      </c>
      <c r="T1700" s="1" t="s">
        <v>98</v>
      </c>
      <c r="U1700" s="1">
        <f>Table13[[#This Row],[Ship Date]]-Table13[[#This Row],[Order Date]]</f>
        <v>7</v>
      </c>
      <c r="V1700" s="1" t="str">
        <f>IF(Table13[[#This Row],[Days to Ship]]&lt;=1, "Fast", IF(Table13[[#This Row],[Days to Ship]]&lt;=3, "Meduim", "High"))</f>
        <v>High</v>
      </c>
      <c r="W1700" s="1">
        <v>53081</v>
      </c>
      <c r="X1700" s="1" t="s">
        <v>32</v>
      </c>
      <c r="Y1700" s="1" t="s">
        <v>992</v>
      </c>
      <c r="Z1700" s="1" t="s">
        <v>718</v>
      </c>
      <c r="AA1700" s="1" t="s">
        <v>2244</v>
      </c>
      <c r="AB1700" s="1" t="s">
        <v>58</v>
      </c>
      <c r="AC1700" s="1" t="s">
        <v>83</v>
      </c>
      <c r="AD1700" s="1" t="s">
        <v>42</v>
      </c>
      <c r="AE1700" s="1" t="s">
        <v>53</v>
      </c>
      <c r="AF1700" s="1"/>
      <c r="AK1700" s="1"/>
    </row>
    <row r="1701" spans="1:37" x14ac:dyDescent="0.35">
      <c r="A1701" s="1">
        <v>2999</v>
      </c>
      <c r="B1701" s="1" t="str">
        <f>VLOOKUP(Table13[[#This Row],[Customer ID]],'Customer Lookup'!A:B,2,)</f>
        <v>Kim McCarthy</v>
      </c>
      <c r="C1701" s="1">
        <v>87041</v>
      </c>
      <c r="D1701" s="1" t="str">
        <f>_xlfn.XLOOKUP(Table13[[#This Row],[Product Sub-Category]],'Product Lookup'!A:A,'Product Lookup'!B:B)</f>
        <v>Scissors</v>
      </c>
      <c r="E1701" s="1">
        <v>5</v>
      </c>
      <c r="F1701" s="4">
        <v>10.98</v>
      </c>
      <c r="G1701" s="4">
        <f>Table13[[#This Row],[Unit Price]]*Table13[[#This Row],[Quantity ordered]]</f>
        <v>54.900000000000006</v>
      </c>
      <c r="H1701" s="1">
        <v>0.05</v>
      </c>
      <c r="I1701" s="5">
        <v>0.05</v>
      </c>
      <c r="J17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1" s="6">
        <f>Table13[[#This Row],[Total Price(Before Discount)]]*Table13[[#This Row],[Discount]]</f>
        <v>2.7450000000000006</v>
      </c>
      <c r="L1701" s="6">
        <f>Table13[[#This Row],[Total Price(Before Discount)]]-Table13[[#This Row],[Discount Amount]]</f>
        <v>52.155000000000008</v>
      </c>
      <c r="M1701" s="6" t="str">
        <f>IF(Table13[[#This Row],[Total Price(After Discount)]]&gt;=5000, "High Order", "Low order")</f>
        <v>Low order</v>
      </c>
      <c r="N1701" s="2">
        <v>42104</v>
      </c>
      <c r="O1701" s="2" t="str">
        <f>TEXT(Table13[[#This Row],[Order Date]],"dddd")</f>
        <v>Friday</v>
      </c>
      <c r="P1701" s="2" t="str">
        <f>TEXT(Table13[[#This Row],[Order Date]],"mmmm")</f>
        <v>April</v>
      </c>
      <c r="Q1701" s="2" t="str">
        <f>TEXT(Table13[[#This Row],[Order Date]],"yyyy")</f>
        <v>2015</v>
      </c>
      <c r="R1701" s="2" t="str">
        <f>TEXT(Table13[[#This Row],[Order Date]], "mmmm yyyy")</f>
        <v>April 2015</v>
      </c>
      <c r="S1701" s="2">
        <v>42105</v>
      </c>
      <c r="T1701" s="1" t="s">
        <v>31</v>
      </c>
      <c r="U1701" s="1">
        <f>Table13[[#This Row],[Ship Date]]-Table13[[#This Row],[Order Date]]</f>
        <v>1</v>
      </c>
      <c r="V1701" s="1" t="str">
        <f>IF(Table13[[#This Row],[Days to Ship]]&lt;=1, "Fast", IF(Table13[[#This Row],[Days to Ship]]&lt;=3, "Meduim", "High"))</f>
        <v>Fast</v>
      </c>
      <c r="W1701" s="1">
        <v>48237</v>
      </c>
      <c r="X1701" s="1" t="s">
        <v>32</v>
      </c>
      <c r="Y1701" s="1" t="s">
        <v>993</v>
      </c>
      <c r="Z1701" s="1" t="s">
        <v>215</v>
      </c>
      <c r="AA1701" s="1" t="s">
        <v>2244</v>
      </c>
      <c r="AB1701" s="1" t="s">
        <v>58</v>
      </c>
      <c r="AC1701" s="1" t="s">
        <v>2239</v>
      </c>
      <c r="AD1701" s="1" t="s">
        <v>104</v>
      </c>
      <c r="AE1701" s="1" t="s">
        <v>44</v>
      </c>
      <c r="AF1701" s="1"/>
      <c r="AK1701" s="1"/>
    </row>
    <row r="1702" spans="1:37" x14ac:dyDescent="0.35">
      <c r="A1702" s="1">
        <v>3000</v>
      </c>
      <c r="B1702" s="1" t="str">
        <f>VLOOKUP(Table13[[#This Row],[Customer ID]],'Customer Lookup'!A:B,2,)</f>
        <v>Priscilla Allen</v>
      </c>
      <c r="C1702" s="1">
        <v>87042</v>
      </c>
      <c r="D1702" s="1" t="str">
        <f>_xlfn.XLOOKUP(Table13[[#This Row],[Product Sub-Category]],'Product Lookup'!A:A,'Product Lookup'!B:B)</f>
        <v>Paper</v>
      </c>
      <c r="E1702" s="1">
        <v>4</v>
      </c>
      <c r="F1702" s="4">
        <v>10.14</v>
      </c>
      <c r="G1702" s="4">
        <f>Table13[[#This Row],[Unit Price]]*Table13[[#This Row],[Quantity ordered]]</f>
        <v>40.56</v>
      </c>
      <c r="H1702" s="1">
        <v>0.05</v>
      </c>
      <c r="I1702" s="5">
        <v>0.05</v>
      </c>
      <c r="J17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2" s="6">
        <f>Table13[[#This Row],[Total Price(Before Discount)]]*Table13[[#This Row],[Discount]]</f>
        <v>2.028</v>
      </c>
      <c r="L1702" s="6">
        <f>Table13[[#This Row],[Total Price(Before Discount)]]-Table13[[#This Row],[Discount Amount]]</f>
        <v>38.532000000000004</v>
      </c>
      <c r="M1702" s="6" t="str">
        <f>IF(Table13[[#This Row],[Total Price(After Discount)]]&gt;=5000, "High Order", "Low order")</f>
        <v>Low order</v>
      </c>
      <c r="N1702" s="2">
        <v>42030</v>
      </c>
      <c r="O1702" s="2" t="str">
        <f>TEXT(Table13[[#This Row],[Order Date]],"dddd")</f>
        <v>Monday</v>
      </c>
      <c r="P1702" s="2" t="str">
        <f>TEXT(Table13[[#This Row],[Order Date]],"mmmm")</f>
        <v>January</v>
      </c>
      <c r="Q1702" s="2" t="str">
        <f>TEXT(Table13[[#This Row],[Order Date]],"yyyy")</f>
        <v>2015</v>
      </c>
      <c r="R1702" s="2" t="str">
        <f>TEXT(Table13[[#This Row],[Order Date]], "mmmm yyyy")</f>
        <v>January 2015</v>
      </c>
      <c r="S1702" s="2">
        <v>42032</v>
      </c>
      <c r="T1702" s="1" t="s">
        <v>98</v>
      </c>
      <c r="U1702" s="1">
        <f>Table13[[#This Row],[Ship Date]]-Table13[[#This Row],[Order Date]]</f>
        <v>2</v>
      </c>
      <c r="V1702" s="1" t="str">
        <f>IF(Table13[[#This Row],[Days to Ship]]&lt;=1, "Fast", IF(Table13[[#This Row],[Days to Ship]]&lt;=3, "Meduim", "High"))</f>
        <v>Meduim</v>
      </c>
      <c r="W1702" s="1">
        <v>48342</v>
      </c>
      <c r="X1702" s="1" t="s">
        <v>32</v>
      </c>
      <c r="Y1702" s="1" t="s">
        <v>994</v>
      </c>
      <c r="Z1702" s="1" t="s">
        <v>215</v>
      </c>
      <c r="AA1702" s="1" t="s">
        <v>2244</v>
      </c>
      <c r="AB1702" s="1" t="s">
        <v>58</v>
      </c>
      <c r="AC1702" s="1" t="s">
        <v>83</v>
      </c>
      <c r="AD1702" s="1" t="s">
        <v>104</v>
      </c>
      <c r="AE1702" s="1" t="s">
        <v>26</v>
      </c>
      <c r="AF1702" s="1"/>
      <c r="AK1702" s="1"/>
    </row>
    <row r="1703" spans="1:37" x14ac:dyDescent="0.35">
      <c r="A1703" s="1">
        <v>3001</v>
      </c>
      <c r="B1703" s="1" t="str">
        <f>VLOOKUP(Table13[[#This Row],[Customer ID]],'Customer Lookup'!A:B,2,)</f>
        <v>Anthony Foley</v>
      </c>
      <c r="C1703" s="1">
        <v>87043</v>
      </c>
      <c r="D1703" s="1" t="str">
        <f>_xlfn.XLOOKUP(Table13[[#This Row],[Product Sub-Category]],'Product Lookup'!A:A,'Product Lookup'!B:B)</f>
        <v>Binders</v>
      </c>
      <c r="E1703" s="1">
        <v>21</v>
      </c>
      <c r="F1703" s="4">
        <v>5.4</v>
      </c>
      <c r="G1703" s="4">
        <f>Table13[[#This Row],[Unit Price]]*Table13[[#This Row],[Quantity ordered]]</f>
        <v>113.4</v>
      </c>
      <c r="H1703" s="1">
        <v>0.05</v>
      </c>
      <c r="I1703" s="5">
        <v>0.05</v>
      </c>
      <c r="J17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3" s="6">
        <f>Table13[[#This Row],[Total Price(Before Discount)]]*Table13[[#This Row],[Discount]]</f>
        <v>5.6700000000000008</v>
      </c>
      <c r="L1703" s="6">
        <f>Table13[[#This Row],[Total Price(Before Discount)]]-Table13[[#This Row],[Discount Amount]]</f>
        <v>107.73</v>
      </c>
      <c r="M1703" s="6" t="str">
        <f>IF(Table13[[#This Row],[Total Price(After Discount)]]&gt;=5000, "High Order", "Low order")</f>
        <v>Low order</v>
      </c>
      <c r="N1703" s="2">
        <v>42080</v>
      </c>
      <c r="O1703" s="2" t="str">
        <f>TEXT(Table13[[#This Row],[Order Date]],"dddd")</f>
        <v>Tuesday</v>
      </c>
      <c r="P1703" s="2" t="str">
        <f>TEXT(Table13[[#This Row],[Order Date]],"mmmm")</f>
        <v>March</v>
      </c>
      <c r="Q1703" s="2" t="str">
        <f>TEXT(Table13[[#This Row],[Order Date]],"yyyy")</f>
        <v>2015</v>
      </c>
      <c r="R1703" s="2" t="str">
        <f>TEXT(Table13[[#This Row],[Order Date]], "mmmm yyyy")</f>
        <v>March 2015</v>
      </c>
      <c r="S1703" s="2">
        <v>42082</v>
      </c>
      <c r="T1703" s="1" t="s">
        <v>31</v>
      </c>
      <c r="U1703" s="1">
        <f>Table13[[#This Row],[Ship Date]]-Table13[[#This Row],[Order Date]]</f>
        <v>2</v>
      </c>
      <c r="V1703" s="1" t="str">
        <f>IF(Table13[[#This Row],[Days to Ship]]&lt;=1, "Fast", IF(Table13[[#This Row],[Days to Ship]]&lt;=3, "Meduim", "High"))</f>
        <v>Meduim</v>
      </c>
      <c r="W1703" s="1">
        <v>48060</v>
      </c>
      <c r="X1703" s="1" t="s">
        <v>32</v>
      </c>
      <c r="Y1703" s="1" t="s">
        <v>995</v>
      </c>
      <c r="Z1703" s="1" t="s">
        <v>215</v>
      </c>
      <c r="AA1703" s="1" t="s">
        <v>1097</v>
      </c>
      <c r="AB1703" s="1" t="s">
        <v>58</v>
      </c>
      <c r="AC1703" s="1" t="s">
        <v>2236</v>
      </c>
      <c r="AD1703" s="1" t="s">
        <v>104</v>
      </c>
      <c r="AE1703" s="1" t="s">
        <v>53</v>
      </c>
      <c r="AF1703" s="1"/>
      <c r="AK1703" s="1"/>
    </row>
    <row r="1704" spans="1:37" x14ac:dyDescent="0.35">
      <c r="A1704" s="1">
        <v>3003</v>
      </c>
      <c r="B1704" s="1" t="str">
        <f>VLOOKUP(Table13[[#This Row],[Customer ID]],'Customer Lookup'!A:B,2,)</f>
        <v>Roy Rouse</v>
      </c>
      <c r="C1704" s="1">
        <v>91586</v>
      </c>
      <c r="D1704" s="1" t="str">
        <f>_xlfn.XLOOKUP(Table13[[#This Row],[Product Sub-Category]],'Product Lookup'!A:A,'Product Lookup'!B:B)</f>
        <v>Telephones</v>
      </c>
      <c r="E1704" s="1">
        <v>20</v>
      </c>
      <c r="F1704" s="4">
        <v>85.99</v>
      </c>
      <c r="G1704" s="4">
        <f>Table13[[#This Row],[Unit Price]]*Table13[[#This Row],[Quantity ordered]]</f>
        <v>1719.8</v>
      </c>
      <c r="H1704" s="1">
        <v>0.05</v>
      </c>
      <c r="I1704" s="5">
        <v>0.05</v>
      </c>
      <c r="J17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4" s="6">
        <f>Table13[[#This Row],[Total Price(Before Discount)]]*Table13[[#This Row],[Discount]]</f>
        <v>85.990000000000009</v>
      </c>
      <c r="L1704" s="6">
        <f>Table13[[#This Row],[Total Price(Before Discount)]]-Table13[[#This Row],[Discount Amount]]</f>
        <v>1633.81</v>
      </c>
      <c r="M1704" s="6" t="str">
        <f>IF(Table13[[#This Row],[Total Price(After Discount)]]&gt;=5000, "High Order", "Low order")</f>
        <v>Low order</v>
      </c>
      <c r="N1704" s="2">
        <v>42068</v>
      </c>
      <c r="O1704" s="2" t="str">
        <f>TEXT(Table13[[#This Row],[Order Date]],"dddd")</f>
        <v>Thursday</v>
      </c>
      <c r="P1704" s="2" t="str">
        <f>TEXT(Table13[[#This Row],[Order Date]],"mmmm")</f>
        <v>March</v>
      </c>
      <c r="Q1704" s="2" t="str">
        <f>TEXT(Table13[[#This Row],[Order Date]],"yyyy")</f>
        <v>2015</v>
      </c>
      <c r="R1704" s="2" t="str">
        <f>TEXT(Table13[[#This Row],[Order Date]], "mmmm yyyy")</f>
        <v>March 2015</v>
      </c>
      <c r="S1704" s="2">
        <v>42069</v>
      </c>
      <c r="T1704" s="1" t="s">
        <v>50</v>
      </c>
      <c r="U1704" s="1">
        <f>Table13[[#This Row],[Ship Date]]-Table13[[#This Row],[Order Date]]</f>
        <v>1</v>
      </c>
      <c r="V1704" s="1" t="str">
        <f>IF(Table13[[#This Row],[Days to Ship]]&lt;=1, "Fast", IF(Table13[[#This Row],[Days to Ship]]&lt;=3, "Meduim", "High"))</f>
        <v>Fast</v>
      </c>
      <c r="W1704" s="1">
        <v>83814</v>
      </c>
      <c r="X1704" s="1" t="s">
        <v>32</v>
      </c>
      <c r="Y1704" s="1" t="s">
        <v>996</v>
      </c>
      <c r="Z1704" s="1" t="s">
        <v>682</v>
      </c>
      <c r="AA1704" s="1" t="s">
        <v>1097</v>
      </c>
      <c r="AB1704" s="1" t="s">
        <v>73</v>
      </c>
      <c r="AC1704" s="1" t="s">
        <v>2234</v>
      </c>
      <c r="AD1704" s="1" t="s">
        <v>42</v>
      </c>
      <c r="AE1704" s="1" t="s">
        <v>26</v>
      </c>
      <c r="AF1704" s="1"/>
      <c r="AK1704" s="1"/>
    </row>
    <row r="1705" spans="1:37" x14ac:dyDescent="0.35">
      <c r="A1705" s="1">
        <v>3004</v>
      </c>
      <c r="B1705" s="1" t="str">
        <f>VLOOKUP(Table13[[#This Row],[Customer ID]],'Customer Lookup'!A:B,2,)</f>
        <v>Maurice Everett</v>
      </c>
      <c r="C1705" s="1">
        <v>54949</v>
      </c>
      <c r="D1705" s="1" t="str">
        <f>_xlfn.XLOOKUP(Table13[[#This Row],[Product Sub-Category]],'Product Lookup'!A:A,'Product Lookup'!B:B)</f>
        <v>Paper</v>
      </c>
      <c r="E1705" s="1">
        <v>58</v>
      </c>
      <c r="F1705" s="4">
        <v>6.48</v>
      </c>
      <c r="G1705" s="4">
        <f>Table13[[#This Row],[Unit Price]]*Table13[[#This Row],[Quantity ordered]]</f>
        <v>375.84000000000003</v>
      </c>
      <c r="H1705" s="1">
        <v>0.05</v>
      </c>
      <c r="I1705" s="5">
        <v>0.05</v>
      </c>
      <c r="J17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5" s="6">
        <f>Table13[[#This Row],[Total Price(Before Discount)]]*Table13[[#This Row],[Discount]]</f>
        <v>18.792000000000002</v>
      </c>
      <c r="L1705" s="6">
        <f>Table13[[#This Row],[Total Price(Before Discount)]]-Table13[[#This Row],[Discount Amount]]</f>
        <v>357.048</v>
      </c>
      <c r="M1705" s="6" t="str">
        <f>IF(Table13[[#This Row],[Total Price(After Discount)]]&gt;=5000, "High Order", "Low order")</f>
        <v>Low order</v>
      </c>
      <c r="N1705" s="2">
        <v>42045</v>
      </c>
      <c r="O1705" s="2" t="str">
        <f>TEXT(Table13[[#This Row],[Order Date]],"dddd")</f>
        <v>Tuesday</v>
      </c>
      <c r="P1705" s="2" t="str">
        <f>TEXT(Table13[[#This Row],[Order Date]],"mmmm")</f>
        <v>February</v>
      </c>
      <c r="Q1705" s="2" t="str">
        <f>TEXT(Table13[[#This Row],[Order Date]],"yyyy")</f>
        <v>2015</v>
      </c>
      <c r="R1705" s="2" t="str">
        <f>TEXT(Table13[[#This Row],[Order Date]], "mmmm yyyy")</f>
        <v>February 2015</v>
      </c>
      <c r="S1705" s="2">
        <v>42050</v>
      </c>
      <c r="T1705" s="1" t="s">
        <v>98</v>
      </c>
      <c r="U1705" s="1">
        <f>Table13[[#This Row],[Ship Date]]-Table13[[#This Row],[Order Date]]</f>
        <v>5</v>
      </c>
      <c r="V1705" s="1" t="str">
        <f>IF(Table13[[#This Row],[Days to Ship]]&lt;=1, "Fast", IF(Table13[[#This Row],[Days to Ship]]&lt;=3, "Meduim", "High"))</f>
        <v>High</v>
      </c>
      <c r="W1705" s="1">
        <v>90049</v>
      </c>
      <c r="X1705" s="1" t="s">
        <v>32</v>
      </c>
      <c r="Y1705" s="1" t="s">
        <v>361</v>
      </c>
      <c r="Z1705" s="1" t="s">
        <v>37</v>
      </c>
      <c r="AA1705" s="1" t="s">
        <v>1097</v>
      </c>
      <c r="AB1705" s="1" t="s">
        <v>58</v>
      </c>
      <c r="AC1705" s="1" t="s">
        <v>83</v>
      </c>
      <c r="AD1705" s="1" t="s">
        <v>81</v>
      </c>
      <c r="AE1705" s="1" t="s">
        <v>53</v>
      </c>
      <c r="AF1705" s="1"/>
      <c r="AK1705" s="1"/>
    </row>
    <row r="1706" spans="1:37" x14ac:dyDescent="0.35">
      <c r="A1706" s="1">
        <v>3004</v>
      </c>
      <c r="B1706" s="1" t="str">
        <f>VLOOKUP(Table13[[#This Row],[Customer ID]],'Customer Lookup'!A:B,2,)</f>
        <v>Maurice Everett</v>
      </c>
      <c r="C1706" s="1">
        <v>54949</v>
      </c>
      <c r="D1706" s="1" t="str">
        <f>_xlfn.XLOOKUP(Table13[[#This Row],[Product Sub-Category]],'Product Lookup'!A:A,'Product Lookup'!B:B)</f>
        <v>Storage</v>
      </c>
      <c r="E1706" s="1">
        <v>13</v>
      </c>
      <c r="F1706" s="4">
        <v>20.98</v>
      </c>
      <c r="G1706" s="4">
        <f>Table13[[#This Row],[Unit Price]]*Table13[[#This Row],[Quantity ordered]]</f>
        <v>272.74</v>
      </c>
      <c r="H1706" s="1">
        <v>0.05</v>
      </c>
      <c r="I1706" s="5">
        <v>0.05</v>
      </c>
      <c r="J17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6" s="6">
        <f>Table13[[#This Row],[Total Price(Before Discount)]]*Table13[[#This Row],[Discount]]</f>
        <v>13.637</v>
      </c>
      <c r="L1706" s="6">
        <f>Table13[[#This Row],[Total Price(Before Discount)]]-Table13[[#This Row],[Discount Amount]]</f>
        <v>259.10300000000001</v>
      </c>
      <c r="M1706" s="6" t="str">
        <f>IF(Table13[[#This Row],[Total Price(After Discount)]]&gt;=5000, "High Order", "Low order")</f>
        <v>Low order</v>
      </c>
      <c r="N1706" s="2">
        <v>42045</v>
      </c>
      <c r="O1706" s="2" t="str">
        <f>TEXT(Table13[[#This Row],[Order Date]],"dddd")</f>
        <v>Tuesday</v>
      </c>
      <c r="P1706" s="2" t="str">
        <f>TEXT(Table13[[#This Row],[Order Date]],"mmmm")</f>
        <v>February</v>
      </c>
      <c r="Q1706" s="2" t="str">
        <f>TEXT(Table13[[#This Row],[Order Date]],"yyyy")</f>
        <v>2015</v>
      </c>
      <c r="R1706" s="2" t="str">
        <f>TEXT(Table13[[#This Row],[Order Date]], "mmmm yyyy")</f>
        <v>February 2015</v>
      </c>
      <c r="S1706" s="2">
        <v>42052</v>
      </c>
      <c r="T1706" s="1" t="s">
        <v>98</v>
      </c>
      <c r="U1706" s="1">
        <f>Table13[[#This Row],[Ship Date]]-Table13[[#This Row],[Order Date]]</f>
        <v>7</v>
      </c>
      <c r="V1706" s="1" t="str">
        <f>IF(Table13[[#This Row],[Days to Ship]]&lt;=1, "Fast", IF(Table13[[#This Row],[Days to Ship]]&lt;=3, "Meduim", "High"))</f>
        <v>High</v>
      </c>
      <c r="W1706" s="1">
        <v>90049</v>
      </c>
      <c r="X1706" s="1" t="s">
        <v>22</v>
      </c>
      <c r="Y1706" s="1" t="s">
        <v>361</v>
      </c>
      <c r="Z1706" s="1" t="s">
        <v>37</v>
      </c>
      <c r="AA1706" s="1" t="s">
        <v>1097</v>
      </c>
      <c r="AB1706" s="1" t="s">
        <v>58</v>
      </c>
      <c r="AC1706" s="1" t="s">
        <v>119</v>
      </c>
      <c r="AD1706" s="1" t="s">
        <v>81</v>
      </c>
      <c r="AE1706" s="1" t="s">
        <v>36</v>
      </c>
      <c r="AF1706" s="1"/>
      <c r="AK1706" s="1"/>
    </row>
    <row r="1707" spans="1:37" x14ac:dyDescent="0.35">
      <c r="A1707" s="1">
        <v>3005</v>
      </c>
      <c r="B1707" s="1" t="str">
        <f>VLOOKUP(Table13[[#This Row],[Customer ID]],'Customer Lookup'!A:B,2,)</f>
        <v>Teresa Watts</v>
      </c>
      <c r="C1707" s="1">
        <v>91389</v>
      </c>
      <c r="D1707" s="1" t="str">
        <f>_xlfn.XLOOKUP(Table13[[#This Row],[Product Sub-Category]],'Product Lookup'!A:A,'Product Lookup'!B:B)</f>
        <v>Binders</v>
      </c>
      <c r="E1707" s="1">
        <v>12</v>
      </c>
      <c r="F1707" s="4">
        <v>122.99</v>
      </c>
      <c r="G1707" s="4">
        <f>Table13[[#This Row],[Unit Price]]*Table13[[#This Row],[Quantity ordered]]</f>
        <v>1475.8799999999999</v>
      </c>
      <c r="H1707" s="1">
        <v>0.1</v>
      </c>
      <c r="I1707" s="5">
        <v>0.1</v>
      </c>
      <c r="J17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07" s="6">
        <f>Table13[[#This Row],[Total Price(Before Discount)]]*Table13[[#This Row],[Discount]]</f>
        <v>147.58799999999999</v>
      </c>
      <c r="L1707" s="6">
        <f>Table13[[#This Row],[Total Price(Before Discount)]]-Table13[[#This Row],[Discount Amount]]</f>
        <v>1328.2919999999999</v>
      </c>
      <c r="M1707" s="6" t="str">
        <f>IF(Table13[[#This Row],[Total Price(After Discount)]]&gt;=5000, "High Order", "Low order")</f>
        <v>Low order</v>
      </c>
      <c r="N1707" s="2">
        <v>42163</v>
      </c>
      <c r="O1707" s="2" t="str">
        <f>TEXT(Table13[[#This Row],[Order Date]],"dddd")</f>
        <v>Monday</v>
      </c>
      <c r="P1707" s="2" t="str">
        <f>TEXT(Table13[[#This Row],[Order Date]],"mmmm")</f>
        <v>June</v>
      </c>
      <c r="Q1707" s="2" t="str">
        <f>TEXT(Table13[[#This Row],[Order Date]],"yyyy")</f>
        <v>2015</v>
      </c>
      <c r="R1707" s="2" t="str">
        <f>TEXT(Table13[[#This Row],[Order Date]], "mmmm yyyy")</f>
        <v>June 2015</v>
      </c>
      <c r="S1707" s="2">
        <v>42166</v>
      </c>
      <c r="T1707" s="1" t="s">
        <v>41</v>
      </c>
      <c r="U1707" s="1">
        <f>Table13[[#This Row],[Ship Date]]-Table13[[#This Row],[Order Date]]</f>
        <v>3</v>
      </c>
      <c r="V1707" s="1" t="str">
        <f>IF(Table13[[#This Row],[Days to Ship]]&lt;=1, "Fast", IF(Table13[[#This Row],[Days to Ship]]&lt;=3, "Meduim", "High"))</f>
        <v>Meduim</v>
      </c>
      <c r="W1707" s="1">
        <v>83814</v>
      </c>
      <c r="X1707" s="1" t="s">
        <v>22</v>
      </c>
      <c r="Y1707" s="1" t="s">
        <v>996</v>
      </c>
      <c r="Z1707" s="1" t="s">
        <v>682</v>
      </c>
      <c r="AA1707" s="1" t="s">
        <v>1097</v>
      </c>
      <c r="AB1707" s="1" t="s">
        <v>58</v>
      </c>
      <c r="AC1707" s="1" t="s">
        <v>2236</v>
      </c>
      <c r="AD1707" s="1" t="s">
        <v>81</v>
      </c>
      <c r="AE1707" s="1" t="s">
        <v>53</v>
      </c>
      <c r="AF1707" s="1"/>
      <c r="AK1707" s="1"/>
    </row>
    <row r="1708" spans="1:37" x14ac:dyDescent="0.35">
      <c r="A1708" s="1">
        <v>3006</v>
      </c>
      <c r="B1708" s="1" t="str">
        <f>VLOOKUP(Table13[[#This Row],[Customer ID]],'Customer Lookup'!A:B,2,)</f>
        <v>Thomas Spence</v>
      </c>
      <c r="C1708" s="1">
        <v>91388</v>
      </c>
      <c r="D1708" s="1" t="str">
        <f>_xlfn.XLOOKUP(Table13[[#This Row],[Product Sub-Category]],'Product Lookup'!A:A,'Product Lookup'!B:B)</f>
        <v>Paper</v>
      </c>
      <c r="E1708" s="1">
        <v>14</v>
      </c>
      <c r="F1708" s="4">
        <v>6.48</v>
      </c>
      <c r="G1708" s="4">
        <f>Table13[[#This Row],[Unit Price]]*Table13[[#This Row],[Quantity ordered]]</f>
        <v>90.72</v>
      </c>
      <c r="H1708" s="1">
        <v>0.05</v>
      </c>
      <c r="I1708" s="5">
        <v>0.05</v>
      </c>
      <c r="J17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8" s="6">
        <f>Table13[[#This Row],[Total Price(Before Discount)]]*Table13[[#This Row],[Discount]]</f>
        <v>4.5360000000000005</v>
      </c>
      <c r="L1708" s="6">
        <f>Table13[[#This Row],[Total Price(Before Discount)]]-Table13[[#This Row],[Discount Amount]]</f>
        <v>86.183999999999997</v>
      </c>
      <c r="M1708" s="6" t="str">
        <f>IF(Table13[[#This Row],[Total Price(After Discount)]]&gt;=5000, "High Order", "Low order")</f>
        <v>Low order</v>
      </c>
      <c r="N1708" s="2">
        <v>42045</v>
      </c>
      <c r="O1708" s="2" t="str">
        <f>TEXT(Table13[[#This Row],[Order Date]],"dddd")</f>
        <v>Tuesday</v>
      </c>
      <c r="P1708" s="2" t="str">
        <f>TEXT(Table13[[#This Row],[Order Date]],"mmmm")</f>
        <v>February</v>
      </c>
      <c r="Q1708" s="2" t="str">
        <f>TEXT(Table13[[#This Row],[Order Date]],"yyyy")</f>
        <v>2015</v>
      </c>
      <c r="R1708" s="2" t="str">
        <f>TEXT(Table13[[#This Row],[Order Date]], "mmmm yyyy")</f>
        <v>February 2015</v>
      </c>
      <c r="S1708" s="2">
        <v>42050</v>
      </c>
      <c r="T1708" s="1" t="s">
        <v>98</v>
      </c>
      <c r="U1708" s="1">
        <f>Table13[[#This Row],[Ship Date]]-Table13[[#This Row],[Order Date]]</f>
        <v>5</v>
      </c>
      <c r="V1708" s="1" t="str">
        <f>IF(Table13[[#This Row],[Days to Ship]]&lt;=1, "Fast", IF(Table13[[#This Row],[Days to Ship]]&lt;=3, "Meduim", "High"))</f>
        <v>High</v>
      </c>
      <c r="W1708" s="1">
        <v>83402</v>
      </c>
      <c r="X1708" s="1" t="s">
        <v>32</v>
      </c>
      <c r="Y1708" s="1" t="s">
        <v>997</v>
      </c>
      <c r="Z1708" s="1" t="s">
        <v>682</v>
      </c>
      <c r="AA1708" s="1" t="s">
        <v>1097</v>
      </c>
      <c r="AB1708" s="1" t="s">
        <v>58</v>
      </c>
      <c r="AC1708" s="1" t="s">
        <v>83</v>
      </c>
      <c r="AD1708" s="1" t="s">
        <v>81</v>
      </c>
      <c r="AE1708" s="1" t="s">
        <v>53</v>
      </c>
      <c r="AF1708" s="1"/>
      <c r="AK1708" s="1"/>
    </row>
    <row r="1709" spans="1:37" x14ac:dyDescent="0.35">
      <c r="A1709" s="1">
        <v>3006</v>
      </c>
      <c r="B1709" s="1" t="str">
        <f>VLOOKUP(Table13[[#This Row],[Customer ID]],'Customer Lookup'!A:B,2,)</f>
        <v>Thomas Spence</v>
      </c>
      <c r="C1709" s="1">
        <v>91388</v>
      </c>
      <c r="D1709" s="1" t="str">
        <f>_xlfn.XLOOKUP(Table13[[#This Row],[Product Sub-Category]],'Product Lookup'!A:A,'Product Lookup'!B:B)</f>
        <v>Storage</v>
      </c>
      <c r="E1709" s="1">
        <v>3</v>
      </c>
      <c r="F1709" s="4">
        <v>20.98</v>
      </c>
      <c r="G1709" s="4">
        <f>Table13[[#This Row],[Unit Price]]*Table13[[#This Row],[Quantity ordered]]</f>
        <v>62.94</v>
      </c>
      <c r="H1709" s="1">
        <v>0.05</v>
      </c>
      <c r="I1709" s="5">
        <v>0.05</v>
      </c>
      <c r="J17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9" s="6">
        <f>Table13[[#This Row],[Total Price(Before Discount)]]*Table13[[#This Row],[Discount]]</f>
        <v>3.1470000000000002</v>
      </c>
      <c r="L1709" s="6">
        <f>Table13[[#This Row],[Total Price(Before Discount)]]-Table13[[#This Row],[Discount Amount]]</f>
        <v>59.792999999999999</v>
      </c>
      <c r="M1709" s="6" t="str">
        <f>IF(Table13[[#This Row],[Total Price(After Discount)]]&gt;=5000, "High Order", "Low order")</f>
        <v>Low order</v>
      </c>
      <c r="N1709" s="2">
        <v>42045</v>
      </c>
      <c r="O1709" s="2" t="str">
        <f>TEXT(Table13[[#This Row],[Order Date]],"dddd")</f>
        <v>Tuesday</v>
      </c>
      <c r="P1709" s="2" t="str">
        <f>TEXT(Table13[[#This Row],[Order Date]],"mmmm")</f>
        <v>February</v>
      </c>
      <c r="Q1709" s="2" t="str">
        <f>TEXT(Table13[[#This Row],[Order Date]],"yyyy")</f>
        <v>2015</v>
      </c>
      <c r="R1709" s="2" t="str">
        <f>TEXT(Table13[[#This Row],[Order Date]], "mmmm yyyy")</f>
        <v>February 2015</v>
      </c>
      <c r="S1709" s="2">
        <v>42052</v>
      </c>
      <c r="T1709" s="1" t="s">
        <v>98</v>
      </c>
      <c r="U1709" s="1">
        <f>Table13[[#This Row],[Ship Date]]-Table13[[#This Row],[Order Date]]</f>
        <v>7</v>
      </c>
      <c r="V1709" s="1" t="str">
        <f>IF(Table13[[#This Row],[Days to Ship]]&lt;=1, "Fast", IF(Table13[[#This Row],[Days to Ship]]&lt;=3, "Meduim", "High"))</f>
        <v>High</v>
      </c>
      <c r="W1709" s="1">
        <v>83402</v>
      </c>
      <c r="X1709" s="1" t="s">
        <v>22</v>
      </c>
      <c r="Y1709" s="1" t="s">
        <v>997</v>
      </c>
      <c r="Z1709" s="1" t="s">
        <v>682</v>
      </c>
      <c r="AA1709" s="1" t="s">
        <v>2244</v>
      </c>
      <c r="AB1709" s="1" t="s">
        <v>58</v>
      </c>
      <c r="AC1709" s="1" t="s">
        <v>119</v>
      </c>
      <c r="AD1709" s="1" t="s">
        <v>81</v>
      </c>
      <c r="AE1709" s="1" t="s">
        <v>36</v>
      </c>
      <c r="AF1709" s="1"/>
      <c r="AK1709" s="1"/>
    </row>
    <row r="1710" spans="1:37" x14ac:dyDescent="0.35">
      <c r="A1710" s="1">
        <v>3008</v>
      </c>
      <c r="B1710" s="1" t="str">
        <f>VLOOKUP(Table13[[#This Row],[Customer ID]],'Customer Lookup'!A:B,2,)</f>
        <v>Penny Rich</v>
      </c>
      <c r="C1710" s="1">
        <v>89414</v>
      </c>
      <c r="D1710" s="1" t="str">
        <f>_xlfn.XLOOKUP(Table13[[#This Row],[Product Sub-Category]],'Product Lookup'!A:A,'Product Lookup'!B:B)</f>
        <v>Paper</v>
      </c>
      <c r="E1710" s="1">
        <v>20</v>
      </c>
      <c r="F1710" s="4">
        <v>9.99</v>
      </c>
      <c r="G1710" s="4">
        <f>Table13[[#This Row],[Unit Price]]*Table13[[#This Row],[Quantity ordered]]</f>
        <v>199.8</v>
      </c>
      <c r="H1710" s="1">
        <v>0.05</v>
      </c>
      <c r="I1710" s="5">
        <v>0.05</v>
      </c>
      <c r="J17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0" s="6">
        <f>Table13[[#This Row],[Total Price(Before Discount)]]*Table13[[#This Row],[Discount]]</f>
        <v>9.990000000000002</v>
      </c>
      <c r="L1710" s="6">
        <f>Table13[[#This Row],[Total Price(Before Discount)]]-Table13[[#This Row],[Discount Amount]]</f>
        <v>189.81</v>
      </c>
      <c r="M1710" s="6" t="str">
        <f>IF(Table13[[#This Row],[Total Price(After Discount)]]&gt;=5000, "High Order", "Low order")</f>
        <v>Low order</v>
      </c>
      <c r="N1710" s="2">
        <v>42069</v>
      </c>
      <c r="O1710" s="2" t="str">
        <f>TEXT(Table13[[#This Row],[Order Date]],"dddd")</f>
        <v>Friday</v>
      </c>
      <c r="P1710" s="2" t="str">
        <f>TEXT(Table13[[#This Row],[Order Date]],"mmmm")</f>
        <v>March</v>
      </c>
      <c r="Q1710" s="2" t="str">
        <f>TEXT(Table13[[#This Row],[Order Date]],"yyyy")</f>
        <v>2015</v>
      </c>
      <c r="R1710" s="2" t="str">
        <f>TEXT(Table13[[#This Row],[Order Date]], "mmmm yyyy")</f>
        <v>March 2015</v>
      </c>
      <c r="S1710" s="2">
        <v>42070</v>
      </c>
      <c r="T1710" s="1" t="s">
        <v>41</v>
      </c>
      <c r="U1710" s="1">
        <f>Table13[[#This Row],[Ship Date]]-Table13[[#This Row],[Order Date]]</f>
        <v>1</v>
      </c>
      <c r="V1710" s="1" t="str">
        <f>IF(Table13[[#This Row],[Days to Ship]]&lt;=1, "Fast", IF(Table13[[#This Row],[Days to Ship]]&lt;=3, "Meduim", "High"))</f>
        <v>Fast</v>
      </c>
      <c r="W1710" s="1">
        <v>55343</v>
      </c>
      <c r="X1710" s="1" t="s">
        <v>32</v>
      </c>
      <c r="Y1710" s="1" t="s">
        <v>998</v>
      </c>
      <c r="Z1710" s="1" t="s">
        <v>55</v>
      </c>
      <c r="AA1710" s="1" t="s">
        <v>2244</v>
      </c>
      <c r="AB1710" s="1" t="s">
        <v>58</v>
      </c>
      <c r="AC1710" s="1" t="s">
        <v>83</v>
      </c>
      <c r="AD1710" s="1" t="s">
        <v>42</v>
      </c>
      <c r="AE1710" s="1" t="s">
        <v>53</v>
      </c>
      <c r="AF1710" s="1"/>
      <c r="AK1710" s="1"/>
    </row>
    <row r="1711" spans="1:37" x14ac:dyDescent="0.35">
      <c r="A1711" s="1">
        <v>3008</v>
      </c>
      <c r="B1711" s="1" t="str">
        <f>VLOOKUP(Table13[[#This Row],[Customer ID]],'Customer Lookup'!A:B,2,)</f>
        <v>Penny Rich</v>
      </c>
      <c r="C1711" s="1">
        <v>89415</v>
      </c>
      <c r="D1711" s="1" t="str">
        <f>_xlfn.XLOOKUP(Table13[[#This Row],[Product Sub-Category]],'Product Lookup'!A:A,'Product Lookup'!B:B)</f>
        <v>Paper</v>
      </c>
      <c r="E1711" s="1">
        <v>12</v>
      </c>
      <c r="F1711" s="4">
        <v>12.28</v>
      </c>
      <c r="G1711" s="4">
        <f>Table13[[#This Row],[Unit Price]]*Table13[[#This Row],[Quantity ordered]]</f>
        <v>147.35999999999999</v>
      </c>
      <c r="H1711" s="1">
        <v>0.05</v>
      </c>
      <c r="I1711" s="5">
        <v>0.05</v>
      </c>
      <c r="J17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1" s="6">
        <f>Table13[[#This Row],[Total Price(Before Discount)]]*Table13[[#This Row],[Discount]]</f>
        <v>7.3679999999999994</v>
      </c>
      <c r="L1711" s="6">
        <f>Table13[[#This Row],[Total Price(Before Discount)]]-Table13[[#This Row],[Discount Amount]]</f>
        <v>139.99199999999999</v>
      </c>
      <c r="M1711" s="6" t="str">
        <f>IF(Table13[[#This Row],[Total Price(After Discount)]]&gt;=5000, "High Order", "Low order")</f>
        <v>Low order</v>
      </c>
      <c r="N1711" s="2">
        <v>42166</v>
      </c>
      <c r="O1711" s="2" t="str">
        <f>TEXT(Table13[[#This Row],[Order Date]],"dddd")</f>
        <v>Thursday</v>
      </c>
      <c r="P1711" s="2" t="str">
        <f>TEXT(Table13[[#This Row],[Order Date]],"mmmm")</f>
        <v>June</v>
      </c>
      <c r="Q1711" s="2" t="str">
        <f>TEXT(Table13[[#This Row],[Order Date]],"yyyy")</f>
        <v>2015</v>
      </c>
      <c r="R1711" s="2" t="str">
        <f>TEXT(Table13[[#This Row],[Order Date]], "mmmm yyyy")</f>
        <v>June 2015</v>
      </c>
      <c r="S1711" s="2">
        <v>42167</v>
      </c>
      <c r="T1711" s="1" t="s">
        <v>21</v>
      </c>
      <c r="U1711" s="1">
        <f>Table13[[#This Row],[Ship Date]]-Table13[[#This Row],[Order Date]]</f>
        <v>1</v>
      </c>
      <c r="V1711" s="1" t="str">
        <f>IF(Table13[[#This Row],[Days to Ship]]&lt;=1, "Fast", IF(Table13[[#This Row],[Days to Ship]]&lt;=3, "Meduim", "High"))</f>
        <v>Fast</v>
      </c>
      <c r="W1711" s="1">
        <v>55343</v>
      </c>
      <c r="X1711" s="1" t="s">
        <v>32</v>
      </c>
      <c r="Y1711" s="1" t="s">
        <v>998</v>
      </c>
      <c r="Z1711" s="1" t="s">
        <v>55</v>
      </c>
      <c r="AA1711" s="1" t="s">
        <v>2243</v>
      </c>
      <c r="AB1711" s="1" t="s">
        <v>58</v>
      </c>
      <c r="AC1711" s="1" t="s">
        <v>83</v>
      </c>
      <c r="AD1711" s="1" t="s">
        <v>42</v>
      </c>
      <c r="AE1711" s="1" t="s">
        <v>53</v>
      </c>
      <c r="AF1711" s="1"/>
      <c r="AK1711" s="1"/>
    </row>
    <row r="1712" spans="1:37" x14ac:dyDescent="0.35">
      <c r="A1712" s="1">
        <v>3011</v>
      </c>
      <c r="B1712" s="1" t="str">
        <f>VLOOKUP(Table13[[#This Row],[Customer ID]],'Customer Lookup'!A:B,2,)</f>
        <v>Tammy Raynor</v>
      </c>
      <c r="C1712" s="1">
        <v>56486</v>
      </c>
      <c r="D1712" s="1" t="str">
        <f>_xlfn.XLOOKUP(Table13[[#This Row],[Product Sub-Category]],'Product Lookup'!A:A,'Product Lookup'!B:B)</f>
        <v>Paper</v>
      </c>
      <c r="E1712" s="1">
        <v>16</v>
      </c>
      <c r="F1712" s="4">
        <v>5.98</v>
      </c>
      <c r="G1712" s="4">
        <f>Table13[[#This Row],[Unit Price]]*Table13[[#This Row],[Quantity ordered]]</f>
        <v>95.68</v>
      </c>
      <c r="H1712" s="1">
        <v>0.05</v>
      </c>
      <c r="I1712" s="5">
        <v>0.05</v>
      </c>
      <c r="J17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2" s="6">
        <f>Table13[[#This Row],[Total Price(Before Discount)]]*Table13[[#This Row],[Discount]]</f>
        <v>4.7840000000000007</v>
      </c>
      <c r="L1712" s="6">
        <f>Table13[[#This Row],[Total Price(Before Discount)]]-Table13[[#This Row],[Discount Amount]]</f>
        <v>90.896000000000001</v>
      </c>
      <c r="M1712" s="6" t="str">
        <f>IF(Table13[[#This Row],[Total Price(After Discount)]]&gt;=5000, "High Order", "Low order")</f>
        <v>Low order</v>
      </c>
      <c r="N1712" s="2">
        <v>42152</v>
      </c>
      <c r="O1712" s="2" t="str">
        <f>TEXT(Table13[[#This Row],[Order Date]],"dddd")</f>
        <v>Thursday</v>
      </c>
      <c r="P1712" s="2" t="str">
        <f>TEXT(Table13[[#This Row],[Order Date]],"mmmm")</f>
        <v>May</v>
      </c>
      <c r="Q1712" s="2" t="str">
        <f>TEXT(Table13[[#This Row],[Order Date]],"yyyy")</f>
        <v>2015</v>
      </c>
      <c r="R1712" s="2" t="str">
        <f>TEXT(Table13[[#This Row],[Order Date]], "mmmm yyyy")</f>
        <v>May 2015</v>
      </c>
      <c r="S1712" s="2">
        <v>42153</v>
      </c>
      <c r="T1712" s="1" t="s">
        <v>41</v>
      </c>
      <c r="U1712" s="1">
        <f>Table13[[#This Row],[Ship Date]]-Table13[[#This Row],[Order Date]]</f>
        <v>1</v>
      </c>
      <c r="V1712" s="1" t="str">
        <f>IF(Table13[[#This Row],[Days to Ship]]&lt;=1, "Fast", IF(Table13[[#This Row],[Days to Ship]]&lt;=3, "Meduim", "High"))</f>
        <v>Fast</v>
      </c>
      <c r="W1712" s="1">
        <v>2113</v>
      </c>
      <c r="X1712" s="1" t="s">
        <v>32</v>
      </c>
      <c r="Y1712" s="1" t="s">
        <v>153</v>
      </c>
      <c r="Z1712" s="1" t="s">
        <v>152</v>
      </c>
      <c r="AA1712" s="1" t="s">
        <v>2243</v>
      </c>
      <c r="AB1712" s="1" t="s">
        <v>58</v>
      </c>
      <c r="AC1712" s="1" t="s">
        <v>83</v>
      </c>
      <c r="AD1712" s="1" t="s">
        <v>81</v>
      </c>
      <c r="AE1712" s="1" t="s">
        <v>53</v>
      </c>
      <c r="AF1712" s="1"/>
      <c r="AK1712" s="1"/>
    </row>
    <row r="1713" spans="1:37" x14ac:dyDescent="0.35">
      <c r="A1713" s="1">
        <v>3011</v>
      </c>
      <c r="B1713" s="1" t="str">
        <f>VLOOKUP(Table13[[#This Row],[Customer ID]],'Customer Lookup'!A:B,2,)</f>
        <v>Tammy Raynor</v>
      </c>
      <c r="C1713" s="1">
        <v>7623</v>
      </c>
      <c r="D1713" s="1" t="str">
        <f>_xlfn.XLOOKUP(Table13[[#This Row],[Product Sub-Category]],'Product Lookup'!A:A,'Product Lookup'!B:B)</f>
        <v>Appliances</v>
      </c>
      <c r="E1713" s="1">
        <v>32</v>
      </c>
      <c r="F1713" s="4">
        <v>300.64999999999998</v>
      </c>
      <c r="G1713" s="4">
        <f>Table13[[#This Row],[Unit Price]]*Table13[[#This Row],[Quantity ordered]]</f>
        <v>9620.7999999999993</v>
      </c>
      <c r="H1713" s="1">
        <v>0.1</v>
      </c>
      <c r="I1713" s="5">
        <v>0.1</v>
      </c>
      <c r="J17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13" s="6">
        <f>Table13[[#This Row],[Total Price(Before Discount)]]*Table13[[#This Row],[Discount]]</f>
        <v>962.07999999999993</v>
      </c>
      <c r="L1713" s="6">
        <f>Table13[[#This Row],[Total Price(Before Discount)]]-Table13[[#This Row],[Discount Amount]]</f>
        <v>8658.7199999999993</v>
      </c>
      <c r="M1713" s="6" t="str">
        <f>IF(Table13[[#This Row],[Total Price(After Discount)]]&gt;=5000, "High Order", "Low order")</f>
        <v>High Order</v>
      </c>
      <c r="N1713" s="2">
        <v>42122</v>
      </c>
      <c r="O1713" s="2" t="str">
        <f>TEXT(Table13[[#This Row],[Order Date]],"dddd")</f>
        <v>Tuesday</v>
      </c>
      <c r="P1713" s="2" t="str">
        <f>TEXT(Table13[[#This Row],[Order Date]],"mmmm")</f>
        <v>April</v>
      </c>
      <c r="Q1713" s="2" t="str">
        <f>TEXT(Table13[[#This Row],[Order Date]],"yyyy")</f>
        <v>2015</v>
      </c>
      <c r="R1713" s="2" t="str">
        <f>TEXT(Table13[[#This Row],[Order Date]], "mmmm yyyy")</f>
        <v>April 2015</v>
      </c>
      <c r="S1713" s="2">
        <v>42124</v>
      </c>
      <c r="T1713" s="1" t="s">
        <v>41</v>
      </c>
      <c r="U1713" s="1">
        <f>Table13[[#This Row],[Ship Date]]-Table13[[#This Row],[Order Date]]</f>
        <v>2</v>
      </c>
      <c r="V1713" s="1" t="str">
        <f>IF(Table13[[#This Row],[Days to Ship]]&lt;=1, "Fast", IF(Table13[[#This Row],[Days to Ship]]&lt;=3, "Meduim", "High"))</f>
        <v>Meduim</v>
      </c>
      <c r="W1713" s="1">
        <v>2113</v>
      </c>
      <c r="X1713" s="1" t="s">
        <v>32</v>
      </c>
      <c r="Y1713" s="1" t="s">
        <v>153</v>
      </c>
      <c r="Z1713" s="1" t="s">
        <v>152</v>
      </c>
      <c r="AA1713" s="1" t="s">
        <v>2243</v>
      </c>
      <c r="AB1713" s="1" t="s">
        <v>58</v>
      </c>
      <c r="AC1713" s="1" t="s">
        <v>196</v>
      </c>
      <c r="AD1713" s="1" t="s">
        <v>81</v>
      </c>
      <c r="AE1713" s="1" t="s">
        <v>178</v>
      </c>
      <c r="AF1713" s="1"/>
      <c r="AK1713" s="1"/>
    </row>
    <row r="1714" spans="1:37" x14ac:dyDescent="0.35">
      <c r="A1714" s="1">
        <v>3011</v>
      </c>
      <c r="B1714" s="1" t="str">
        <f>VLOOKUP(Table13[[#This Row],[Customer ID]],'Customer Lookup'!A:B,2,)</f>
        <v>Tammy Raynor</v>
      </c>
      <c r="C1714" s="1">
        <v>7623</v>
      </c>
      <c r="D1714" s="1" t="str">
        <f>_xlfn.XLOOKUP(Table13[[#This Row],[Product Sub-Category]],'Product Lookup'!A:A,'Product Lookup'!B:B)</f>
        <v>Computer Peripherals</v>
      </c>
      <c r="E1714" s="1">
        <v>67</v>
      </c>
      <c r="F1714" s="4">
        <v>49.99</v>
      </c>
      <c r="G1714" s="4">
        <f>Table13[[#This Row],[Unit Price]]*Table13[[#This Row],[Quantity ordered]]</f>
        <v>3349.33</v>
      </c>
      <c r="H1714" s="1">
        <v>0.05</v>
      </c>
      <c r="I1714" s="5">
        <v>0.05</v>
      </c>
      <c r="J17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4" s="6">
        <f>Table13[[#This Row],[Total Price(Before Discount)]]*Table13[[#This Row],[Discount]]</f>
        <v>167.4665</v>
      </c>
      <c r="L1714" s="6">
        <f>Table13[[#This Row],[Total Price(Before Discount)]]-Table13[[#This Row],[Discount Amount]]</f>
        <v>3181.8634999999999</v>
      </c>
      <c r="M1714" s="6" t="str">
        <f>IF(Table13[[#This Row],[Total Price(After Discount)]]&gt;=5000, "High Order", "Low order")</f>
        <v>Low order</v>
      </c>
      <c r="N1714" s="2">
        <v>42122</v>
      </c>
      <c r="O1714" s="2" t="str">
        <f>TEXT(Table13[[#This Row],[Order Date]],"dddd")</f>
        <v>Tuesday</v>
      </c>
      <c r="P1714" s="2" t="str">
        <f>TEXT(Table13[[#This Row],[Order Date]],"mmmm")</f>
        <v>April</v>
      </c>
      <c r="Q1714" s="2" t="str">
        <f>TEXT(Table13[[#This Row],[Order Date]],"yyyy")</f>
        <v>2015</v>
      </c>
      <c r="R1714" s="2" t="str">
        <f>TEXT(Table13[[#This Row],[Order Date]], "mmmm yyyy")</f>
        <v>April 2015</v>
      </c>
      <c r="S1714" s="2">
        <v>42124</v>
      </c>
      <c r="T1714" s="1" t="s">
        <v>41</v>
      </c>
      <c r="U1714" s="1">
        <f>Table13[[#This Row],[Ship Date]]-Table13[[#This Row],[Order Date]]</f>
        <v>2</v>
      </c>
      <c r="V1714" s="1" t="str">
        <f>IF(Table13[[#This Row],[Days to Ship]]&lt;=1, "Fast", IF(Table13[[#This Row],[Days to Ship]]&lt;=3, "Meduim", "High"))</f>
        <v>Meduim</v>
      </c>
      <c r="W1714" s="1">
        <v>2113</v>
      </c>
      <c r="X1714" s="1" t="s">
        <v>32</v>
      </c>
      <c r="Y1714" s="1" t="s">
        <v>153</v>
      </c>
      <c r="Z1714" s="1" t="s">
        <v>152</v>
      </c>
      <c r="AA1714" s="1" t="s">
        <v>2243</v>
      </c>
      <c r="AB1714" s="1" t="s">
        <v>73</v>
      </c>
      <c r="AC1714" s="1" t="s">
        <v>144</v>
      </c>
      <c r="AD1714" s="1" t="s">
        <v>81</v>
      </c>
      <c r="AE1714" s="1" t="s">
        <v>53</v>
      </c>
      <c r="AF1714" s="1"/>
      <c r="AK1714" s="1"/>
    </row>
    <row r="1715" spans="1:37" x14ac:dyDescent="0.35">
      <c r="A1715" s="1">
        <v>3011</v>
      </c>
      <c r="B1715" s="1" t="str">
        <f>VLOOKUP(Table13[[#This Row],[Customer ID]],'Customer Lookup'!A:B,2,)</f>
        <v>Tammy Raynor</v>
      </c>
      <c r="C1715" s="1">
        <v>7623</v>
      </c>
      <c r="D1715" s="1" t="str">
        <f>_xlfn.XLOOKUP(Table13[[#This Row],[Product Sub-Category]],'Product Lookup'!A:A,'Product Lookup'!B:B)</f>
        <v>Paper</v>
      </c>
      <c r="E1715" s="1">
        <v>58</v>
      </c>
      <c r="F1715" s="4">
        <v>104.85</v>
      </c>
      <c r="G1715" s="4">
        <f>Table13[[#This Row],[Unit Price]]*Table13[[#This Row],[Quantity ordered]]</f>
        <v>6081.2999999999993</v>
      </c>
      <c r="H1715" s="1">
        <v>0.1</v>
      </c>
      <c r="I1715" s="5">
        <v>0.1</v>
      </c>
      <c r="J17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15" s="6">
        <f>Table13[[#This Row],[Total Price(Before Discount)]]*Table13[[#This Row],[Discount]]</f>
        <v>608.13</v>
      </c>
      <c r="L1715" s="6">
        <f>Table13[[#This Row],[Total Price(Before Discount)]]-Table13[[#This Row],[Discount Amount]]</f>
        <v>5473.1699999999992</v>
      </c>
      <c r="M1715" s="6" t="str">
        <f>IF(Table13[[#This Row],[Total Price(After Discount)]]&gt;=5000, "High Order", "Low order")</f>
        <v>High Order</v>
      </c>
      <c r="N1715" s="2">
        <v>42122</v>
      </c>
      <c r="O1715" s="2" t="str">
        <f>TEXT(Table13[[#This Row],[Order Date]],"dddd")</f>
        <v>Tuesday</v>
      </c>
      <c r="P1715" s="2" t="str">
        <f>TEXT(Table13[[#This Row],[Order Date]],"mmmm")</f>
        <v>April</v>
      </c>
      <c r="Q1715" s="2" t="str">
        <f>TEXT(Table13[[#This Row],[Order Date]],"yyyy")</f>
        <v>2015</v>
      </c>
      <c r="R1715" s="2" t="str">
        <f>TEXT(Table13[[#This Row],[Order Date]], "mmmm yyyy")</f>
        <v>April 2015</v>
      </c>
      <c r="S1715" s="2">
        <v>42123</v>
      </c>
      <c r="T1715" s="1" t="s">
        <v>41</v>
      </c>
      <c r="U1715" s="1">
        <f>Table13[[#This Row],[Ship Date]]-Table13[[#This Row],[Order Date]]</f>
        <v>1</v>
      </c>
      <c r="V1715" s="1" t="str">
        <f>IF(Table13[[#This Row],[Days to Ship]]&lt;=1, "Fast", IF(Table13[[#This Row],[Days to Ship]]&lt;=3, "Meduim", "High"))</f>
        <v>Fast</v>
      </c>
      <c r="W1715" s="1">
        <v>2113</v>
      </c>
      <c r="X1715" s="1" t="s">
        <v>32</v>
      </c>
      <c r="Y1715" s="1" t="s">
        <v>153</v>
      </c>
      <c r="Z1715" s="1" t="s">
        <v>152</v>
      </c>
      <c r="AA1715" s="1" t="s">
        <v>2243</v>
      </c>
      <c r="AB1715" s="1" t="s">
        <v>58</v>
      </c>
      <c r="AC1715" s="1" t="s">
        <v>83</v>
      </c>
      <c r="AD1715" s="1" t="s">
        <v>81</v>
      </c>
      <c r="AE1715" s="1" t="s">
        <v>53</v>
      </c>
      <c r="AF1715" s="1"/>
      <c r="AK1715" s="1"/>
    </row>
    <row r="1716" spans="1:37" x14ac:dyDescent="0.35">
      <c r="A1716" s="1">
        <v>3012</v>
      </c>
      <c r="B1716" s="1" t="str">
        <f>VLOOKUP(Table13[[#This Row],[Customer ID]],'Customer Lookup'!A:B,2,)</f>
        <v>Annie Livingston</v>
      </c>
      <c r="C1716" s="1">
        <v>86346</v>
      </c>
      <c r="D1716" s="1" t="str">
        <f>_xlfn.XLOOKUP(Table13[[#This Row],[Product Sub-Category]],'Product Lookup'!A:A,'Product Lookup'!B:B)</f>
        <v>Appliances</v>
      </c>
      <c r="E1716" s="1">
        <v>8</v>
      </c>
      <c r="F1716" s="4">
        <v>300.64999999999998</v>
      </c>
      <c r="G1716" s="4">
        <f>Table13[[#This Row],[Unit Price]]*Table13[[#This Row],[Quantity ordered]]</f>
        <v>2405.1999999999998</v>
      </c>
      <c r="H1716" s="1">
        <v>0.1</v>
      </c>
      <c r="I1716" s="5">
        <v>0.1</v>
      </c>
      <c r="J17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16" s="6">
        <f>Table13[[#This Row],[Total Price(Before Discount)]]*Table13[[#This Row],[Discount]]</f>
        <v>240.51999999999998</v>
      </c>
      <c r="L1716" s="6">
        <f>Table13[[#This Row],[Total Price(Before Discount)]]-Table13[[#This Row],[Discount Amount]]</f>
        <v>2164.6799999999998</v>
      </c>
      <c r="M1716" s="6" t="str">
        <f>IF(Table13[[#This Row],[Total Price(After Discount)]]&gt;=5000, "High Order", "Low order")</f>
        <v>Low order</v>
      </c>
      <c r="N1716" s="2">
        <v>42122</v>
      </c>
      <c r="O1716" s="2" t="str">
        <f>TEXT(Table13[[#This Row],[Order Date]],"dddd")</f>
        <v>Tuesday</v>
      </c>
      <c r="P1716" s="2" t="str">
        <f>TEXT(Table13[[#This Row],[Order Date]],"mmmm")</f>
        <v>April</v>
      </c>
      <c r="Q1716" s="2" t="str">
        <f>TEXT(Table13[[#This Row],[Order Date]],"yyyy")</f>
        <v>2015</v>
      </c>
      <c r="R1716" s="2" t="str">
        <f>TEXT(Table13[[#This Row],[Order Date]], "mmmm yyyy")</f>
        <v>April 2015</v>
      </c>
      <c r="S1716" s="2">
        <v>42124</v>
      </c>
      <c r="T1716" s="1" t="s">
        <v>41</v>
      </c>
      <c r="U1716" s="1">
        <f>Table13[[#This Row],[Ship Date]]-Table13[[#This Row],[Order Date]]</f>
        <v>2</v>
      </c>
      <c r="V1716" s="1" t="str">
        <f>IF(Table13[[#This Row],[Days to Ship]]&lt;=1, "Fast", IF(Table13[[#This Row],[Days to Ship]]&lt;=3, "Meduim", "High"))</f>
        <v>Meduim</v>
      </c>
      <c r="W1716" s="1">
        <v>14609</v>
      </c>
      <c r="X1716" s="1" t="s">
        <v>32</v>
      </c>
      <c r="Y1716" s="1" t="s">
        <v>999</v>
      </c>
      <c r="Z1716" s="1" t="s">
        <v>62</v>
      </c>
      <c r="AA1716" s="1" t="s">
        <v>2243</v>
      </c>
      <c r="AB1716" s="1" t="s">
        <v>58</v>
      </c>
      <c r="AC1716" s="1" t="s">
        <v>196</v>
      </c>
      <c r="AD1716" s="1" t="s">
        <v>81</v>
      </c>
      <c r="AE1716" s="1" t="s">
        <v>178</v>
      </c>
      <c r="AF1716" s="1"/>
      <c r="AK1716" s="1"/>
    </row>
    <row r="1717" spans="1:37" x14ac:dyDescent="0.35">
      <c r="A1717" s="1">
        <v>3012</v>
      </c>
      <c r="B1717" s="1" t="str">
        <f>VLOOKUP(Table13[[#This Row],[Customer ID]],'Customer Lookup'!A:B,2,)</f>
        <v>Annie Livingston</v>
      </c>
      <c r="C1717" s="1">
        <v>86346</v>
      </c>
      <c r="D1717" s="1" t="str">
        <f>_xlfn.XLOOKUP(Table13[[#This Row],[Product Sub-Category]],'Product Lookup'!A:A,'Product Lookup'!B:B)</f>
        <v>Computer Peripherals</v>
      </c>
      <c r="E1717" s="1">
        <v>17</v>
      </c>
      <c r="F1717" s="4">
        <v>49.99</v>
      </c>
      <c r="G1717" s="4">
        <f>Table13[[#This Row],[Unit Price]]*Table13[[#This Row],[Quantity ordered]]</f>
        <v>849.83</v>
      </c>
      <c r="H1717" s="1">
        <v>0.05</v>
      </c>
      <c r="I1717" s="5">
        <v>0.05</v>
      </c>
      <c r="J17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7" s="6">
        <f>Table13[[#This Row],[Total Price(Before Discount)]]*Table13[[#This Row],[Discount]]</f>
        <v>42.491500000000002</v>
      </c>
      <c r="L1717" s="6">
        <f>Table13[[#This Row],[Total Price(Before Discount)]]-Table13[[#This Row],[Discount Amount]]</f>
        <v>807.33850000000007</v>
      </c>
      <c r="M1717" s="6" t="str">
        <f>IF(Table13[[#This Row],[Total Price(After Discount)]]&gt;=5000, "High Order", "Low order")</f>
        <v>Low order</v>
      </c>
      <c r="N1717" s="2">
        <v>42122</v>
      </c>
      <c r="O1717" s="2" t="str">
        <f>TEXT(Table13[[#This Row],[Order Date]],"dddd")</f>
        <v>Tuesday</v>
      </c>
      <c r="P1717" s="2" t="str">
        <f>TEXT(Table13[[#This Row],[Order Date]],"mmmm")</f>
        <v>April</v>
      </c>
      <c r="Q1717" s="2" t="str">
        <f>TEXT(Table13[[#This Row],[Order Date]],"yyyy")</f>
        <v>2015</v>
      </c>
      <c r="R1717" s="2" t="str">
        <f>TEXT(Table13[[#This Row],[Order Date]], "mmmm yyyy")</f>
        <v>April 2015</v>
      </c>
      <c r="S1717" s="2">
        <v>42124</v>
      </c>
      <c r="T1717" s="1" t="s">
        <v>41</v>
      </c>
      <c r="U1717" s="1">
        <f>Table13[[#This Row],[Ship Date]]-Table13[[#This Row],[Order Date]]</f>
        <v>2</v>
      </c>
      <c r="V1717" s="1" t="str">
        <f>IF(Table13[[#This Row],[Days to Ship]]&lt;=1, "Fast", IF(Table13[[#This Row],[Days to Ship]]&lt;=3, "Meduim", "High"))</f>
        <v>Meduim</v>
      </c>
      <c r="W1717" s="1">
        <v>14609</v>
      </c>
      <c r="X1717" s="1" t="s">
        <v>32</v>
      </c>
      <c r="Y1717" s="1" t="s">
        <v>999</v>
      </c>
      <c r="Z1717" s="1" t="s">
        <v>62</v>
      </c>
      <c r="AA1717" s="1" t="s">
        <v>2243</v>
      </c>
      <c r="AB1717" s="1" t="s">
        <v>73</v>
      </c>
      <c r="AC1717" s="1" t="s">
        <v>144</v>
      </c>
      <c r="AD1717" s="1" t="s">
        <v>81</v>
      </c>
      <c r="AE1717" s="1" t="s">
        <v>53</v>
      </c>
      <c r="AF1717" s="1"/>
      <c r="AK1717" s="1"/>
    </row>
    <row r="1718" spans="1:37" x14ac:dyDescent="0.35">
      <c r="A1718" s="1">
        <v>3012</v>
      </c>
      <c r="B1718" s="1" t="str">
        <f>VLOOKUP(Table13[[#This Row],[Customer ID]],'Customer Lookup'!A:B,2,)</f>
        <v>Annie Livingston</v>
      </c>
      <c r="C1718" s="1">
        <v>86346</v>
      </c>
      <c r="D1718" s="1" t="str">
        <f>_xlfn.XLOOKUP(Table13[[#This Row],[Product Sub-Category]],'Product Lookup'!A:A,'Product Lookup'!B:B)</f>
        <v>Paper</v>
      </c>
      <c r="E1718" s="1">
        <v>14</v>
      </c>
      <c r="F1718" s="4">
        <v>104.85</v>
      </c>
      <c r="G1718" s="4">
        <f>Table13[[#This Row],[Unit Price]]*Table13[[#This Row],[Quantity ordered]]</f>
        <v>1467.8999999999999</v>
      </c>
      <c r="H1718" s="1">
        <v>0.1</v>
      </c>
      <c r="I1718" s="5">
        <v>0.1</v>
      </c>
      <c r="J17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18" s="6">
        <f>Table13[[#This Row],[Total Price(Before Discount)]]*Table13[[#This Row],[Discount]]</f>
        <v>146.79</v>
      </c>
      <c r="L1718" s="6">
        <f>Table13[[#This Row],[Total Price(Before Discount)]]-Table13[[#This Row],[Discount Amount]]</f>
        <v>1321.11</v>
      </c>
      <c r="M1718" s="6" t="str">
        <f>IF(Table13[[#This Row],[Total Price(After Discount)]]&gt;=5000, "High Order", "Low order")</f>
        <v>Low order</v>
      </c>
      <c r="N1718" s="2">
        <v>42122</v>
      </c>
      <c r="O1718" s="2" t="str">
        <f>TEXT(Table13[[#This Row],[Order Date]],"dddd")</f>
        <v>Tuesday</v>
      </c>
      <c r="P1718" s="2" t="str">
        <f>TEXT(Table13[[#This Row],[Order Date]],"mmmm")</f>
        <v>April</v>
      </c>
      <c r="Q1718" s="2" t="str">
        <f>TEXT(Table13[[#This Row],[Order Date]],"yyyy")</f>
        <v>2015</v>
      </c>
      <c r="R1718" s="2" t="str">
        <f>TEXT(Table13[[#This Row],[Order Date]], "mmmm yyyy")</f>
        <v>April 2015</v>
      </c>
      <c r="S1718" s="2">
        <v>42123</v>
      </c>
      <c r="T1718" s="1" t="s">
        <v>41</v>
      </c>
      <c r="U1718" s="1">
        <f>Table13[[#This Row],[Ship Date]]-Table13[[#This Row],[Order Date]]</f>
        <v>1</v>
      </c>
      <c r="V1718" s="1" t="str">
        <f>IF(Table13[[#This Row],[Days to Ship]]&lt;=1, "Fast", IF(Table13[[#This Row],[Days to Ship]]&lt;=3, "Meduim", "High"))</f>
        <v>Fast</v>
      </c>
      <c r="W1718" s="1">
        <v>14609</v>
      </c>
      <c r="X1718" s="1" t="s">
        <v>32</v>
      </c>
      <c r="Y1718" s="1" t="s">
        <v>999</v>
      </c>
      <c r="Z1718" s="1" t="s">
        <v>62</v>
      </c>
      <c r="AA1718" s="1" t="s">
        <v>1097</v>
      </c>
      <c r="AB1718" s="1" t="s">
        <v>58</v>
      </c>
      <c r="AC1718" s="1" t="s">
        <v>83</v>
      </c>
      <c r="AD1718" s="1" t="s">
        <v>81</v>
      </c>
      <c r="AE1718" s="1" t="s">
        <v>53</v>
      </c>
      <c r="AF1718" s="1"/>
      <c r="AK1718" s="1"/>
    </row>
    <row r="1719" spans="1:37" x14ac:dyDescent="0.35">
      <c r="A1719" s="1">
        <v>3017</v>
      </c>
      <c r="B1719" s="1" t="str">
        <f>VLOOKUP(Table13[[#This Row],[Customer ID]],'Customer Lookup'!A:B,2,)</f>
        <v>Melvin Benton</v>
      </c>
      <c r="C1719" s="1">
        <v>89071</v>
      </c>
      <c r="D1719" s="1" t="str">
        <f>_xlfn.XLOOKUP(Table13[[#This Row],[Product Sub-Category]],'Product Lookup'!A:A,'Product Lookup'!B:B)</f>
        <v>Envelopes</v>
      </c>
      <c r="E1719" s="1">
        <v>1</v>
      </c>
      <c r="F1719" s="4">
        <v>5.58</v>
      </c>
      <c r="G1719" s="4">
        <f>Table13[[#This Row],[Unit Price]]*Table13[[#This Row],[Quantity ordered]]</f>
        <v>5.58</v>
      </c>
      <c r="H1719" s="1">
        <v>0.05</v>
      </c>
      <c r="I1719" s="5">
        <v>0.05</v>
      </c>
      <c r="J17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9" s="6">
        <f>Table13[[#This Row],[Total Price(Before Discount)]]*Table13[[#This Row],[Discount]]</f>
        <v>0.27900000000000003</v>
      </c>
      <c r="L1719" s="6">
        <f>Table13[[#This Row],[Total Price(Before Discount)]]-Table13[[#This Row],[Discount Amount]]</f>
        <v>5.3010000000000002</v>
      </c>
      <c r="M1719" s="6" t="str">
        <f>IF(Table13[[#This Row],[Total Price(After Discount)]]&gt;=5000, "High Order", "Low order")</f>
        <v>Low order</v>
      </c>
      <c r="N1719" s="2">
        <v>42013</v>
      </c>
      <c r="O1719" s="2" t="str">
        <f>TEXT(Table13[[#This Row],[Order Date]],"dddd")</f>
        <v>Friday</v>
      </c>
      <c r="P1719" s="2" t="str">
        <f>TEXT(Table13[[#This Row],[Order Date]],"mmmm")</f>
        <v>January</v>
      </c>
      <c r="Q1719" s="2" t="str">
        <f>TEXT(Table13[[#This Row],[Order Date]],"yyyy")</f>
        <v>2015</v>
      </c>
      <c r="R1719" s="2" t="str">
        <f>TEXT(Table13[[#This Row],[Order Date]], "mmmm yyyy")</f>
        <v>January 2015</v>
      </c>
      <c r="S1719" s="2">
        <v>42014</v>
      </c>
      <c r="T1719" s="1" t="s">
        <v>41</v>
      </c>
      <c r="U1719" s="1">
        <f>Table13[[#This Row],[Ship Date]]-Table13[[#This Row],[Order Date]]</f>
        <v>1</v>
      </c>
      <c r="V1719" s="1" t="str">
        <f>IF(Table13[[#This Row],[Days to Ship]]&lt;=1, "Fast", IF(Table13[[#This Row],[Days to Ship]]&lt;=3, "Meduim", "High"))</f>
        <v>Fast</v>
      </c>
      <c r="W1719" s="1">
        <v>92024</v>
      </c>
      <c r="X1719" s="1" t="s">
        <v>32</v>
      </c>
      <c r="Y1719" s="1" t="s">
        <v>1000</v>
      </c>
      <c r="Z1719" s="1" t="s">
        <v>37</v>
      </c>
      <c r="AA1719" s="1" t="s">
        <v>1097</v>
      </c>
      <c r="AB1719" s="1" t="s">
        <v>58</v>
      </c>
      <c r="AC1719" s="1" t="s">
        <v>61</v>
      </c>
      <c r="AD1719" s="1" t="s">
        <v>81</v>
      </c>
      <c r="AE1719" s="1" t="s">
        <v>53</v>
      </c>
      <c r="AF1719" s="1"/>
      <c r="AK1719" s="1"/>
    </row>
    <row r="1720" spans="1:37" x14ac:dyDescent="0.35">
      <c r="A1720" s="1">
        <v>3017</v>
      </c>
      <c r="B1720" s="1" t="str">
        <f>VLOOKUP(Table13[[#This Row],[Customer ID]],'Customer Lookup'!A:B,2,)</f>
        <v>Melvin Benton</v>
      </c>
      <c r="C1720" s="1">
        <v>89071</v>
      </c>
      <c r="D1720" s="1" t="str">
        <f>_xlfn.XLOOKUP(Table13[[#This Row],[Product Sub-Category]],'Product Lookup'!A:A,'Product Lookup'!B:B)</f>
        <v>Pens</v>
      </c>
      <c r="E1720" s="1">
        <v>11</v>
      </c>
      <c r="F1720" s="4">
        <v>3.98</v>
      </c>
      <c r="G1720" s="4">
        <f>Table13[[#This Row],[Unit Price]]*Table13[[#This Row],[Quantity ordered]]</f>
        <v>43.78</v>
      </c>
      <c r="H1720" s="1">
        <v>0.05</v>
      </c>
      <c r="I1720" s="5">
        <v>0.05</v>
      </c>
      <c r="J17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0" s="6">
        <f>Table13[[#This Row],[Total Price(Before Discount)]]*Table13[[#This Row],[Discount]]</f>
        <v>2.1890000000000001</v>
      </c>
      <c r="L1720" s="6">
        <f>Table13[[#This Row],[Total Price(Before Discount)]]-Table13[[#This Row],[Discount Amount]]</f>
        <v>41.591000000000001</v>
      </c>
      <c r="M1720" s="6" t="str">
        <f>IF(Table13[[#This Row],[Total Price(After Discount)]]&gt;=5000, "High Order", "Low order")</f>
        <v>Low order</v>
      </c>
      <c r="N1720" s="2">
        <v>42013</v>
      </c>
      <c r="O1720" s="2" t="str">
        <f>TEXT(Table13[[#This Row],[Order Date]],"dddd")</f>
        <v>Friday</v>
      </c>
      <c r="P1720" s="2" t="str">
        <f>TEXT(Table13[[#This Row],[Order Date]],"mmmm")</f>
        <v>January</v>
      </c>
      <c r="Q1720" s="2" t="str">
        <f>TEXT(Table13[[#This Row],[Order Date]],"yyyy")</f>
        <v>2015</v>
      </c>
      <c r="R1720" s="2" t="str">
        <f>TEXT(Table13[[#This Row],[Order Date]], "mmmm yyyy")</f>
        <v>January 2015</v>
      </c>
      <c r="S1720" s="2">
        <v>42014</v>
      </c>
      <c r="T1720" s="1" t="s">
        <v>41</v>
      </c>
      <c r="U1720" s="1">
        <f>Table13[[#This Row],[Ship Date]]-Table13[[#This Row],[Order Date]]</f>
        <v>1</v>
      </c>
      <c r="V1720" s="1" t="str">
        <f>IF(Table13[[#This Row],[Days to Ship]]&lt;=1, "Fast", IF(Table13[[#This Row],[Days to Ship]]&lt;=3, "Meduim", "High"))</f>
        <v>Fast</v>
      </c>
      <c r="W1720" s="1">
        <v>92024</v>
      </c>
      <c r="X1720" s="1" t="s">
        <v>32</v>
      </c>
      <c r="Y1720" s="1" t="s">
        <v>1000</v>
      </c>
      <c r="Z1720" s="1" t="s">
        <v>37</v>
      </c>
      <c r="AA1720" s="1" t="s">
        <v>2244</v>
      </c>
      <c r="AB1720" s="1" t="s">
        <v>58</v>
      </c>
      <c r="AC1720" s="1" t="s">
        <v>25</v>
      </c>
      <c r="AD1720" s="1" t="s">
        <v>81</v>
      </c>
      <c r="AE1720" s="1" t="s">
        <v>26</v>
      </c>
      <c r="AF1720" s="1"/>
      <c r="AK1720" s="1"/>
    </row>
    <row r="1721" spans="1:37" x14ac:dyDescent="0.35">
      <c r="A1721" s="1">
        <v>3035</v>
      </c>
      <c r="B1721" s="1" t="str">
        <f>VLOOKUP(Table13[[#This Row],[Customer ID]],'Customer Lookup'!A:B,2,)</f>
        <v>Tina Evans</v>
      </c>
      <c r="C1721" s="1">
        <v>89128</v>
      </c>
      <c r="D1721" s="1" t="str">
        <f>_xlfn.XLOOKUP(Table13[[#This Row],[Product Sub-Category]],'Product Lookup'!A:A,'Product Lookup'!B:B)</f>
        <v>Paper</v>
      </c>
      <c r="E1721" s="1">
        <v>10</v>
      </c>
      <c r="F1721" s="4">
        <v>4.9800000000000004</v>
      </c>
      <c r="G1721" s="4">
        <f>Table13[[#This Row],[Unit Price]]*Table13[[#This Row],[Quantity ordered]]</f>
        <v>49.800000000000004</v>
      </c>
      <c r="H1721" s="1">
        <v>0.05</v>
      </c>
      <c r="I1721" s="5">
        <v>0.05</v>
      </c>
      <c r="J17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1" s="6">
        <f>Table13[[#This Row],[Total Price(Before Discount)]]*Table13[[#This Row],[Discount]]</f>
        <v>2.4900000000000002</v>
      </c>
      <c r="L1721" s="6">
        <f>Table13[[#This Row],[Total Price(Before Discount)]]-Table13[[#This Row],[Discount Amount]]</f>
        <v>47.31</v>
      </c>
      <c r="M1721" s="6" t="str">
        <f>IF(Table13[[#This Row],[Total Price(After Discount)]]&gt;=5000, "High Order", "Low order")</f>
        <v>Low order</v>
      </c>
      <c r="N1721" s="2">
        <v>42019</v>
      </c>
      <c r="O1721" s="2" t="str">
        <f>TEXT(Table13[[#This Row],[Order Date]],"dddd")</f>
        <v>Thursday</v>
      </c>
      <c r="P1721" s="2" t="str">
        <f>TEXT(Table13[[#This Row],[Order Date]],"mmmm")</f>
        <v>January</v>
      </c>
      <c r="Q1721" s="2" t="str">
        <f>TEXT(Table13[[#This Row],[Order Date]],"yyyy")</f>
        <v>2015</v>
      </c>
      <c r="R1721" s="2" t="str">
        <f>TEXT(Table13[[#This Row],[Order Date]], "mmmm yyyy")</f>
        <v>January 2015</v>
      </c>
      <c r="S1721" s="2">
        <v>42024</v>
      </c>
      <c r="T1721" s="1" t="s">
        <v>98</v>
      </c>
      <c r="U1721" s="1">
        <f>Table13[[#This Row],[Ship Date]]-Table13[[#This Row],[Order Date]]</f>
        <v>5</v>
      </c>
      <c r="V1721" s="1" t="str">
        <f>IF(Table13[[#This Row],[Days to Ship]]&lt;=1, "Fast", IF(Table13[[#This Row],[Days to Ship]]&lt;=3, "Meduim", "High"))</f>
        <v>High</v>
      </c>
      <c r="W1721" s="1">
        <v>60148</v>
      </c>
      <c r="X1721" s="1" t="s">
        <v>32</v>
      </c>
      <c r="Y1721" s="1" t="s">
        <v>1001</v>
      </c>
      <c r="Z1721" s="1" t="s">
        <v>142</v>
      </c>
      <c r="AA1721" s="1" t="s">
        <v>2244</v>
      </c>
      <c r="AB1721" s="1" t="s">
        <v>58</v>
      </c>
      <c r="AC1721" s="1" t="s">
        <v>83</v>
      </c>
      <c r="AD1721" s="1" t="s">
        <v>42</v>
      </c>
      <c r="AE1721" s="1" t="s">
        <v>53</v>
      </c>
      <c r="AF1721" s="1"/>
      <c r="AK1721" s="1"/>
    </row>
    <row r="1722" spans="1:37" x14ac:dyDescent="0.35">
      <c r="A1722" s="1">
        <v>3035</v>
      </c>
      <c r="B1722" s="1" t="str">
        <f>VLOOKUP(Table13[[#This Row],[Customer ID]],'Customer Lookup'!A:B,2,)</f>
        <v>Tina Evans</v>
      </c>
      <c r="C1722" s="1">
        <v>89128</v>
      </c>
      <c r="D1722" s="1" t="str">
        <f>_xlfn.XLOOKUP(Table13[[#This Row],[Product Sub-Category]],'Product Lookup'!A:A,'Product Lookup'!B:B)</f>
        <v>Paper</v>
      </c>
      <c r="E1722" s="1">
        <v>12</v>
      </c>
      <c r="F1722" s="4">
        <v>6.35</v>
      </c>
      <c r="G1722" s="4">
        <f>Table13[[#This Row],[Unit Price]]*Table13[[#This Row],[Quantity ordered]]</f>
        <v>76.199999999999989</v>
      </c>
      <c r="H1722" s="1">
        <v>0.05</v>
      </c>
      <c r="I1722" s="5">
        <v>0.05</v>
      </c>
      <c r="J17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2" s="6">
        <f>Table13[[#This Row],[Total Price(Before Discount)]]*Table13[[#This Row],[Discount]]</f>
        <v>3.8099999999999996</v>
      </c>
      <c r="L1722" s="6">
        <f>Table13[[#This Row],[Total Price(Before Discount)]]-Table13[[#This Row],[Discount Amount]]</f>
        <v>72.389999999999986</v>
      </c>
      <c r="M1722" s="6" t="str">
        <f>IF(Table13[[#This Row],[Total Price(After Discount)]]&gt;=5000, "High Order", "Low order")</f>
        <v>Low order</v>
      </c>
      <c r="N1722" s="2">
        <v>42019</v>
      </c>
      <c r="O1722" s="2" t="str">
        <f>TEXT(Table13[[#This Row],[Order Date]],"dddd")</f>
        <v>Thursday</v>
      </c>
      <c r="P1722" s="2" t="str">
        <f>TEXT(Table13[[#This Row],[Order Date]],"mmmm")</f>
        <v>January</v>
      </c>
      <c r="Q1722" s="2" t="str">
        <f>TEXT(Table13[[#This Row],[Order Date]],"yyyy")</f>
        <v>2015</v>
      </c>
      <c r="R1722" s="2" t="str">
        <f>TEXT(Table13[[#This Row],[Order Date]], "mmmm yyyy")</f>
        <v>January 2015</v>
      </c>
      <c r="S1722" s="2">
        <v>42024</v>
      </c>
      <c r="T1722" s="1" t="s">
        <v>98</v>
      </c>
      <c r="U1722" s="1">
        <f>Table13[[#This Row],[Ship Date]]-Table13[[#This Row],[Order Date]]</f>
        <v>5</v>
      </c>
      <c r="V1722" s="1" t="str">
        <f>IF(Table13[[#This Row],[Days to Ship]]&lt;=1, "Fast", IF(Table13[[#This Row],[Days to Ship]]&lt;=3, "Meduim", "High"))</f>
        <v>High</v>
      </c>
      <c r="W1722" s="1">
        <v>60148</v>
      </c>
      <c r="X1722" s="1" t="s">
        <v>32</v>
      </c>
      <c r="Y1722" s="1" t="s">
        <v>1001</v>
      </c>
      <c r="Z1722" s="1" t="s">
        <v>142</v>
      </c>
      <c r="AA1722" s="1" t="s">
        <v>2244</v>
      </c>
      <c r="AB1722" s="1" t="s">
        <v>58</v>
      </c>
      <c r="AC1722" s="1" t="s">
        <v>83</v>
      </c>
      <c r="AD1722" s="1" t="s">
        <v>42</v>
      </c>
      <c r="AE1722" s="1" t="s">
        <v>26</v>
      </c>
      <c r="AF1722" s="1"/>
      <c r="AK1722" s="1"/>
    </row>
    <row r="1723" spans="1:37" x14ac:dyDescent="0.35">
      <c r="A1723" s="1">
        <v>3036</v>
      </c>
      <c r="B1723" s="1" t="str">
        <f>VLOOKUP(Table13[[#This Row],[Customer ID]],'Customer Lookup'!A:B,2,)</f>
        <v>Edith Reynolds</v>
      </c>
      <c r="C1723" s="1">
        <v>89129</v>
      </c>
      <c r="D1723" s="1" t="str">
        <f>_xlfn.XLOOKUP(Table13[[#This Row],[Product Sub-Category]],'Product Lookup'!A:A,'Product Lookup'!B:B)</f>
        <v>Furnishings</v>
      </c>
      <c r="E1723" s="1">
        <v>5</v>
      </c>
      <c r="F1723" s="4">
        <v>12.99</v>
      </c>
      <c r="G1723" s="4">
        <f>Table13[[#This Row],[Unit Price]]*Table13[[#This Row],[Quantity ordered]]</f>
        <v>64.95</v>
      </c>
      <c r="H1723" s="1">
        <v>0.05</v>
      </c>
      <c r="I1723" s="5">
        <v>0.05</v>
      </c>
      <c r="J17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3" s="6">
        <f>Table13[[#This Row],[Total Price(Before Discount)]]*Table13[[#This Row],[Discount]]</f>
        <v>3.2475000000000005</v>
      </c>
      <c r="L1723" s="6">
        <f>Table13[[#This Row],[Total Price(Before Discount)]]-Table13[[#This Row],[Discount Amount]]</f>
        <v>61.702500000000001</v>
      </c>
      <c r="M1723" s="6" t="str">
        <f>IF(Table13[[#This Row],[Total Price(After Discount)]]&gt;=5000, "High Order", "Low order")</f>
        <v>Low order</v>
      </c>
      <c r="N1723" s="2">
        <v>42020</v>
      </c>
      <c r="O1723" s="2" t="str">
        <f>TEXT(Table13[[#This Row],[Order Date]],"dddd")</f>
        <v>Friday</v>
      </c>
      <c r="P1723" s="2" t="str">
        <f>TEXT(Table13[[#This Row],[Order Date]],"mmmm")</f>
        <v>January</v>
      </c>
      <c r="Q1723" s="2" t="str">
        <f>TEXT(Table13[[#This Row],[Order Date]],"yyyy")</f>
        <v>2015</v>
      </c>
      <c r="R1723" s="2" t="str">
        <f>TEXT(Table13[[#This Row],[Order Date]], "mmmm yyyy")</f>
        <v>January 2015</v>
      </c>
      <c r="S1723" s="2">
        <v>42022</v>
      </c>
      <c r="T1723" s="1" t="s">
        <v>31</v>
      </c>
      <c r="U1723" s="1">
        <f>Table13[[#This Row],[Ship Date]]-Table13[[#This Row],[Order Date]]</f>
        <v>2</v>
      </c>
      <c r="V1723" s="1" t="str">
        <f>IF(Table13[[#This Row],[Days to Ship]]&lt;=1, "Fast", IF(Table13[[#This Row],[Days to Ship]]&lt;=3, "Meduim", "High"))</f>
        <v>Meduim</v>
      </c>
      <c r="W1723" s="1">
        <v>58554</v>
      </c>
      <c r="X1723" s="1" t="s">
        <v>32</v>
      </c>
      <c r="Y1723" s="1" t="s">
        <v>1002</v>
      </c>
      <c r="Z1723" s="1" t="s">
        <v>971</v>
      </c>
      <c r="AA1723" s="1" t="s">
        <v>2244</v>
      </c>
      <c r="AB1723" s="1" t="s">
        <v>34</v>
      </c>
      <c r="AC1723" s="1" t="s">
        <v>52</v>
      </c>
      <c r="AD1723" s="1" t="s">
        <v>42</v>
      </c>
      <c r="AE1723" s="1" t="s">
        <v>178</v>
      </c>
      <c r="AF1723" s="1"/>
      <c r="AK1723" s="1"/>
    </row>
    <row r="1724" spans="1:37" x14ac:dyDescent="0.35">
      <c r="A1724" s="1">
        <v>3036</v>
      </c>
      <c r="B1724" s="1" t="str">
        <f>VLOOKUP(Table13[[#This Row],[Customer ID]],'Customer Lookup'!A:B,2,)</f>
        <v>Edith Reynolds</v>
      </c>
      <c r="C1724" s="1">
        <v>89129</v>
      </c>
      <c r="D1724" s="1" t="str">
        <f>_xlfn.XLOOKUP(Table13[[#This Row],[Product Sub-Category]],'Product Lookup'!A:A,'Product Lookup'!B:B)</f>
        <v>Paper</v>
      </c>
      <c r="E1724" s="1">
        <v>7</v>
      </c>
      <c r="F1724" s="4">
        <v>35.44</v>
      </c>
      <c r="G1724" s="4">
        <f>Table13[[#This Row],[Unit Price]]*Table13[[#This Row],[Quantity ordered]]</f>
        <v>248.07999999999998</v>
      </c>
      <c r="H1724" s="1">
        <v>0.05</v>
      </c>
      <c r="I1724" s="5">
        <v>0.05</v>
      </c>
      <c r="J17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4" s="6">
        <f>Table13[[#This Row],[Total Price(Before Discount)]]*Table13[[#This Row],[Discount]]</f>
        <v>12.404</v>
      </c>
      <c r="L1724" s="6">
        <f>Table13[[#This Row],[Total Price(Before Discount)]]-Table13[[#This Row],[Discount Amount]]</f>
        <v>235.67599999999999</v>
      </c>
      <c r="M1724" s="6" t="str">
        <f>IF(Table13[[#This Row],[Total Price(After Discount)]]&gt;=5000, "High Order", "Low order")</f>
        <v>Low order</v>
      </c>
      <c r="N1724" s="2">
        <v>42020</v>
      </c>
      <c r="O1724" s="2" t="str">
        <f>TEXT(Table13[[#This Row],[Order Date]],"dddd")</f>
        <v>Friday</v>
      </c>
      <c r="P1724" s="2" t="str">
        <f>TEXT(Table13[[#This Row],[Order Date]],"mmmm")</f>
        <v>January</v>
      </c>
      <c r="Q1724" s="2" t="str">
        <f>TEXT(Table13[[#This Row],[Order Date]],"yyyy")</f>
        <v>2015</v>
      </c>
      <c r="R1724" s="2" t="str">
        <f>TEXT(Table13[[#This Row],[Order Date]], "mmmm yyyy")</f>
        <v>January 2015</v>
      </c>
      <c r="S1724" s="2">
        <v>42022</v>
      </c>
      <c r="T1724" s="1" t="s">
        <v>31</v>
      </c>
      <c r="U1724" s="1">
        <f>Table13[[#This Row],[Ship Date]]-Table13[[#This Row],[Order Date]]</f>
        <v>2</v>
      </c>
      <c r="V1724" s="1" t="str">
        <f>IF(Table13[[#This Row],[Days to Ship]]&lt;=1, "Fast", IF(Table13[[#This Row],[Days to Ship]]&lt;=3, "Meduim", "High"))</f>
        <v>Meduim</v>
      </c>
      <c r="W1724" s="1">
        <v>58554</v>
      </c>
      <c r="X1724" s="1" t="s">
        <v>32</v>
      </c>
      <c r="Y1724" s="1" t="s">
        <v>1002</v>
      </c>
      <c r="Z1724" s="1" t="s">
        <v>971</v>
      </c>
      <c r="AA1724" s="1" t="s">
        <v>2244</v>
      </c>
      <c r="AB1724" s="1" t="s">
        <v>58</v>
      </c>
      <c r="AC1724" s="1" t="s">
        <v>83</v>
      </c>
      <c r="AD1724" s="1" t="s">
        <v>42</v>
      </c>
      <c r="AE1724" s="1" t="s">
        <v>53</v>
      </c>
      <c r="AF1724" s="1"/>
      <c r="AK1724" s="1"/>
    </row>
    <row r="1725" spans="1:37" x14ac:dyDescent="0.35">
      <c r="A1725" s="1">
        <v>3036</v>
      </c>
      <c r="B1725" s="1" t="str">
        <f>VLOOKUP(Table13[[#This Row],[Customer ID]],'Customer Lookup'!A:B,2,)</f>
        <v>Edith Reynolds</v>
      </c>
      <c r="C1725" s="1">
        <v>89129</v>
      </c>
      <c r="D1725" s="1" t="str">
        <f>_xlfn.XLOOKUP(Table13[[#This Row],[Product Sub-Category]],'Product Lookup'!A:A,'Product Lookup'!B:B)</f>
        <v>Scissors</v>
      </c>
      <c r="E1725" s="1">
        <v>14</v>
      </c>
      <c r="F1725" s="4">
        <v>12.98</v>
      </c>
      <c r="G1725" s="4">
        <f>Table13[[#This Row],[Unit Price]]*Table13[[#This Row],[Quantity ordered]]</f>
        <v>181.72</v>
      </c>
      <c r="H1725" s="1">
        <v>0.05</v>
      </c>
      <c r="I1725" s="5">
        <v>0.05</v>
      </c>
      <c r="J17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5" s="6">
        <f>Table13[[#This Row],[Total Price(Before Discount)]]*Table13[[#This Row],[Discount]]</f>
        <v>9.0860000000000003</v>
      </c>
      <c r="L1725" s="6">
        <f>Table13[[#This Row],[Total Price(Before Discount)]]-Table13[[#This Row],[Discount Amount]]</f>
        <v>172.63399999999999</v>
      </c>
      <c r="M1725" s="6" t="str">
        <f>IF(Table13[[#This Row],[Total Price(After Discount)]]&gt;=5000, "High Order", "Low order")</f>
        <v>Low order</v>
      </c>
      <c r="N1725" s="2">
        <v>42020</v>
      </c>
      <c r="O1725" s="2" t="str">
        <f>TEXT(Table13[[#This Row],[Order Date]],"dddd")</f>
        <v>Friday</v>
      </c>
      <c r="P1725" s="2" t="str">
        <f>TEXT(Table13[[#This Row],[Order Date]],"mmmm")</f>
        <v>January</v>
      </c>
      <c r="Q1725" s="2" t="str">
        <f>TEXT(Table13[[#This Row],[Order Date]],"yyyy")</f>
        <v>2015</v>
      </c>
      <c r="R1725" s="2" t="str">
        <f>TEXT(Table13[[#This Row],[Order Date]], "mmmm yyyy")</f>
        <v>January 2015</v>
      </c>
      <c r="S1725" s="2">
        <v>42023</v>
      </c>
      <c r="T1725" s="1" t="s">
        <v>31</v>
      </c>
      <c r="U1725" s="1">
        <f>Table13[[#This Row],[Ship Date]]-Table13[[#This Row],[Order Date]]</f>
        <v>3</v>
      </c>
      <c r="V1725" s="1" t="str">
        <f>IF(Table13[[#This Row],[Days to Ship]]&lt;=1, "Fast", IF(Table13[[#This Row],[Days to Ship]]&lt;=3, "Meduim", "High"))</f>
        <v>Meduim</v>
      </c>
      <c r="W1725" s="1">
        <v>58554</v>
      </c>
      <c r="X1725" s="1" t="s">
        <v>32</v>
      </c>
      <c r="Y1725" s="1" t="s">
        <v>1002</v>
      </c>
      <c r="Z1725" s="1" t="s">
        <v>971</v>
      </c>
      <c r="AA1725" s="1" t="s">
        <v>2244</v>
      </c>
      <c r="AB1725" s="1" t="s">
        <v>58</v>
      </c>
      <c r="AC1725" s="1" t="s">
        <v>2239</v>
      </c>
      <c r="AD1725" s="1" t="s">
        <v>42</v>
      </c>
      <c r="AE1725" s="1" t="s">
        <v>44</v>
      </c>
      <c r="AF1725" s="1"/>
      <c r="AK1725" s="1"/>
    </row>
    <row r="1726" spans="1:37" x14ac:dyDescent="0.35">
      <c r="A1726" s="1">
        <v>3036</v>
      </c>
      <c r="B1726" s="1" t="str">
        <f>VLOOKUP(Table13[[#This Row],[Customer ID]],'Customer Lookup'!A:B,2,)</f>
        <v>Edith Reynolds</v>
      </c>
      <c r="C1726" s="1">
        <v>89130</v>
      </c>
      <c r="D1726" s="1" t="str">
        <f>_xlfn.XLOOKUP(Table13[[#This Row],[Product Sub-Category]],'Product Lookup'!A:A,'Product Lookup'!B:B)</f>
        <v>Storage</v>
      </c>
      <c r="E1726" s="1">
        <v>22</v>
      </c>
      <c r="F1726" s="4">
        <v>178.47</v>
      </c>
      <c r="G1726" s="4">
        <f>Table13[[#This Row],[Unit Price]]*Table13[[#This Row],[Quantity ordered]]</f>
        <v>3926.34</v>
      </c>
      <c r="H1726" s="1">
        <v>0.1</v>
      </c>
      <c r="I1726" s="5">
        <v>0.1</v>
      </c>
      <c r="J17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26" s="6">
        <f>Table13[[#This Row],[Total Price(Before Discount)]]*Table13[[#This Row],[Discount]]</f>
        <v>392.63400000000001</v>
      </c>
      <c r="L1726" s="6">
        <f>Table13[[#This Row],[Total Price(Before Discount)]]-Table13[[#This Row],[Discount Amount]]</f>
        <v>3533.7060000000001</v>
      </c>
      <c r="M1726" s="6" t="str">
        <f>IF(Table13[[#This Row],[Total Price(After Discount)]]&gt;=5000, "High Order", "Low order")</f>
        <v>Low order</v>
      </c>
      <c r="N1726" s="2">
        <v>42076</v>
      </c>
      <c r="O1726" s="2" t="str">
        <f>TEXT(Table13[[#This Row],[Order Date]],"dddd")</f>
        <v>Friday</v>
      </c>
      <c r="P1726" s="2" t="str">
        <f>TEXT(Table13[[#This Row],[Order Date]],"mmmm")</f>
        <v>March</v>
      </c>
      <c r="Q1726" s="2" t="str">
        <f>TEXT(Table13[[#This Row],[Order Date]],"yyyy")</f>
        <v>2015</v>
      </c>
      <c r="R1726" s="2" t="str">
        <f>TEXT(Table13[[#This Row],[Order Date]], "mmmm yyyy")</f>
        <v>March 2015</v>
      </c>
      <c r="S1726" s="2">
        <v>42079</v>
      </c>
      <c r="T1726" s="1" t="s">
        <v>41</v>
      </c>
      <c r="U1726" s="1">
        <f>Table13[[#This Row],[Ship Date]]-Table13[[#This Row],[Order Date]]</f>
        <v>3</v>
      </c>
      <c r="V1726" s="1" t="str">
        <f>IF(Table13[[#This Row],[Days to Ship]]&lt;=1, "Fast", IF(Table13[[#This Row],[Days to Ship]]&lt;=3, "Meduim", "High"))</f>
        <v>Meduim</v>
      </c>
      <c r="W1726" s="1">
        <v>58554</v>
      </c>
      <c r="X1726" s="1" t="s">
        <v>32</v>
      </c>
      <c r="Y1726" s="1" t="s">
        <v>1002</v>
      </c>
      <c r="Z1726" s="1" t="s">
        <v>971</v>
      </c>
      <c r="AA1726" s="1" t="s">
        <v>2244</v>
      </c>
      <c r="AB1726" s="1" t="s">
        <v>58</v>
      </c>
      <c r="AC1726" s="1" t="s">
        <v>119</v>
      </c>
      <c r="AD1726" s="1" t="s">
        <v>42</v>
      </c>
      <c r="AE1726" s="1" t="s">
        <v>53</v>
      </c>
      <c r="AF1726" s="1"/>
      <c r="AK1726" s="1"/>
    </row>
    <row r="1727" spans="1:37" x14ac:dyDescent="0.35">
      <c r="A1727" s="1">
        <v>3041</v>
      </c>
      <c r="B1727" s="1" t="str">
        <f>VLOOKUP(Table13[[#This Row],[Customer ID]],'Customer Lookup'!A:B,2,)</f>
        <v>Carrie Duke</v>
      </c>
      <c r="C1727" s="1">
        <v>86102</v>
      </c>
      <c r="D1727" s="1" t="str">
        <f>_xlfn.XLOOKUP(Table13[[#This Row],[Product Sub-Category]],'Product Lookup'!A:A,'Product Lookup'!B:B)</f>
        <v>Computer Peripherals</v>
      </c>
      <c r="E1727" s="1">
        <v>17</v>
      </c>
      <c r="F1727" s="4">
        <v>73.98</v>
      </c>
      <c r="G1727" s="4">
        <f>Table13[[#This Row],[Unit Price]]*Table13[[#This Row],[Quantity ordered]]</f>
        <v>1257.6600000000001</v>
      </c>
      <c r="H1727" s="1">
        <v>0.05</v>
      </c>
      <c r="I1727" s="5">
        <v>0.05</v>
      </c>
      <c r="J17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7" s="6">
        <f>Table13[[#This Row],[Total Price(Before Discount)]]*Table13[[#This Row],[Discount]]</f>
        <v>62.88300000000001</v>
      </c>
      <c r="L1727" s="6">
        <f>Table13[[#This Row],[Total Price(Before Discount)]]-Table13[[#This Row],[Discount Amount]]</f>
        <v>1194.777</v>
      </c>
      <c r="M1727" s="6" t="str">
        <f>IF(Table13[[#This Row],[Total Price(After Discount)]]&gt;=5000, "High Order", "Low order")</f>
        <v>Low order</v>
      </c>
      <c r="N1727" s="2">
        <v>42139</v>
      </c>
      <c r="O1727" s="2" t="str">
        <f>TEXT(Table13[[#This Row],[Order Date]],"dddd")</f>
        <v>Friday</v>
      </c>
      <c r="P1727" s="2" t="str">
        <f>TEXT(Table13[[#This Row],[Order Date]],"mmmm")</f>
        <v>May</v>
      </c>
      <c r="Q1727" s="2" t="str">
        <f>TEXT(Table13[[#This Row],[Order Date]],"yyyy")</f>
        <v>2015</v>
      </c>
      <c r="R1727" s="2" t="str">
        <f>TEXT(Table13[[#This Row],[Order Date]], "mmmm yyyy")</f>
        <v>May 2015</v>
      </c>
      <c r="S1727" s="2">
        <v>42142</v>
      </c>
      <c r="T1727" s="1" t="s">
        <v>31</v>
      </c>
      <c r="U1727" s="1">
        <f>Table13[[#This Row],[Ship Date]]-Table13[[#This Row],[Order Date]]</f>
        <v>3</v>
      </c>
      <c r="V1727" s="1" t="str">
        <f>IF(Table13[[#This Row],[Days to Ship]]&lt;=1, "Fast", IF(Table13[[#This Row],[Days to Ship]]&lt;=3, "Meduim", "High"))</f>
        <v>Meduim</v>
      </c>
      <c r="W1727" s="1">
        <v>67846</v>
      </c>
      <c r="X1727" s="1" t="s">
        <v>32</v>
      </c>
      <c r="Y1727" s="1" t="s">
        <v>762</v>
      </c>
      <c r="Z1727" s="1" t="s">
        <v>145</v>
      </c>
      <c r="AA1727" s="1" t="s">
        <v>2244</v>
      </c>
      <c r="AB1727" s="1" t="s">
        <v>73</v>
      </c>
      <c r="AC1727" s="1" t="s">
        <v>144</v>
      </c>
      <c r="AD1727" s="1" t="s">
        <v>81</v>
      </c>
      <c r="AE1727" s="1" t="s">
        <v>53</v>
      </c>
      <c r="AF1727" s="1"/>
      <c r="AK1727" s="1"/>
    </row>
    <row r="1728" spans="1:37" x14ac:dyDescent="0.35">
      <c r="A1728" s="1">
        <v>3041</v>
      </c>
      <c r="B1728" s="1" t="str">
        <f>VLOOKUP(Table13[[#This Row],[Customer ID]],'Customer Lookup'!A:B,2,)</f>
        <v>Carrie Duke</v>
      </c>
      <c r="C1728" s="1">
        <v>86102</v>
      </c>
      <c r="D1728" s="1" t="str">
        <f>_xlfn.XLOOKUP(Table13[[#This Row],[Product Sub-Category]],'Product Lookup'!A:A,'Product Lookup'!B:B)</f>
        <v>Scissors</v>
      </c>
      <c r="E1728" s="1">
        <v>8</v>
      </c>
      <c r="F1728" s="4">
        <v>3.68</v>
      </c>
      <c r="G1728" s="4">
        <f>Table13[[#This Row],[Unit Price]]*Table13[[#This Row],[Quantity ordered]]</f>
        <v>29.44</v>
      </c>
      <c r="H1728" s="1">
        <v>0.05</v>
      </c>
      <c r="I1728" s="5">
        <v>0.05</v>
      </c>
      <c r="J17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8" s="6">
        <f>Table13[[#This Row],[Total Price(Before Discount)]]*Table13[[#This Row],[Discount]]</f>
        <v>1.4720000000000002</v>
      </c>
      <c r="L1728" s="6">
        <f>Table13[[#This Row],[Total Price(Before Discount)]]-Table13[[#This Row],[Discount Amount]]</f>
        <v>27.968</v>
      </c>
      <c r="M1728" s="6" t="str">
        <f>IF(Table13[[#This Row],[Total Price(After Discount)]]&gt;=5000, "High Order", "Low order")</f>
        <v>Low order</v>
      </c>
      <c r="N1728" s="2">
        <v>42139</v>
      </c>
      <c r="O1728" s="2" t="str">
        <f>TEXT(Table13[[#This Row],[Order Date]],"dddd")</f>
        <v>Friday</v>
      </c>
      <c r="P1728" s="2" t="str">
        <f>TEXT(Table13[[#This Row],[Order Date]],"mmmm")</f>
        <v>May</v>
      </c>
      <c r="Q1728" s="2" t="str">
        <f>TEXT(Table13[[#This Row],[Order Date]],"yyyy")</f>
        <v>2015</v>
      </c>
      <c r="R1728" s="2" t="str">
        <f>TEXT(Table13[[#This Row],[Order Date]], "mmmm yyyy")</f>
        <v>May 2015</v>
      </c>
      <c r="S1728" s="2">
        <v>42141</v>
      </c>
      <c r="T1728" s="1" t="s">
        <v>31</v>
      </c>
      <c r="U1728" s="1">
        <f>Table13[[#This Row],[Ship Date]]-Table13[[#This Row],[Order Date]]</f>
        <v>2</v>
      </c>
      <c r="V1728" s="1" t="str">
        <f>IF(Table13[[#This Row],[Days to Ship]]&lt;=1, "Fast", IF(Table13[[#This Row],[Days to Ship]]&lt;=3, "Meduim", "High"))</f>
        <v>Meduim</v>
      </c>
      <c r="W1728" s="1">
        <v>67846</v>
      </c>
      <c r="X1728" s="1" t="s">
        <v>32</v>
      </c>
      <c r="Y1728" s="1" t="s">
        <v>762</v>
      </c>
      <c r="Z1728" s="1" t="s">
        <v>145</v>
      </c>
      <c r="AA1728" s="1" t="s">
        <v>2244</v>
      </c>
      <c r="AB1728" s="1" t="s">
        <v>58</v>
      </c>
      <c r="AC1728" s="1" t="s">
        <v>2239</v>
      </c>
      <c r="AD1728" s="1" t="s">
        <v>81</v>
      </c>
      <c r="AE1728" s="1" t="s">
        <v>26</v>
      </c>
      <c r="AF1728" s="1"/>
      <c r="AK1728" s="1"/>
    </row>
    <row r="1729" spans="1:37" x14ac:dyDescent="0.35">
      <c r="A1729" s="1">
        <v>3042</v>
      </c>
      <c r="B1729" s="1" t="str">
        <f>VLOOKUP(Table13[[#This Row],[Customer ID]],'Customer Lookup'!A:B,2,)</f>
        <v>Tara Gold</v>
      </c>
      <c r="C1729" s="1">
        <v>86101</v>
      </c>
      <c r="D1729" s="1" t="str">
        <f>_xlfn.XLOOKUP(Table13[[#This Row],[Product Sub-Category]],'Product Lookup'!A:A,'Product Lookup'!B:B)</f>
        <v>Binders</v>
      </c>
      <c r="E1729" s="1">
        <v>12</v>
      </c>
      <c r="F1729" s="4">
        <v>14.48</v>
      </c>
      <c r="G1729" s="4">
        <f>Table13[[#This Row],[Unit Price]]*Table13[[#This Row],[Quantity ordered]]</f>
        <v>173.76</v>
      </c>
      <c r="H1729" s="1">
        <v>0.05</v>
      </c>
      <c r="I1729" s="5">
        <v>0.05</v>
      </c>
      <c r="J17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9" s="6">
        <f>Table13[[#This Row],[Total Price(Before Discount)]]*Table13[[#This Row],[Discount]]</f>
        <v>8.6880000000000006</v>
      </c>
      <c r="L1729" s="6">
        <f>Table13[[#This Row],[Total Price(Before Discount)]]-Table13[[#This Row],[Discount Amount]]</f>
        <v>165.072</v>
      </c>
      <c r="M1729" s="6" t="str">
        <f>IF(Table13[[#This Row],[Total Price(After Discount)]]&gt;=5000, "High Order", "Low order")</f>
        <v>Low order</v>
      </c>
      <c r="N1729" s="2">
        <v>42039</v>
      </c>
      <c r="O1729" s="2" t="str">
        <f>TEXT(Table13[[#This Row],[Order Date]],"dddd")</f>
        <v>Wednesday</v>
      </c>
      <c r="P1729" s="2" t="str">
        <f>TEXT(Table13[[#This Row],[Order Date]],"mmmm")</f>
        <v>February</v>
      </c>
      <c r="Q1729" s="2" t="str">
        <f>TEXT(Table13[[#This Row],[Order Date]],"yyyy")</f>
        <v>2015</v>
      </c>
      <c r="R1729" s="2" t="str">
        <f>TEXT(Table13[[#This Row],[Order Date]], "mmmm yyyy")</f>
        <v>February 2015</v>
      </c>
      <c r="S1729" s="2">
        <v>42040</v>
      </c>
      <c r="T1729" s="1" t="s">
        <v>50</v>
      </c>
      <c r="U1729" s="1">
        <f>Table13[[#This Row],[Ship Date]]-Table13[[#This Row],[Order Date]]</f>
        <v>1</v>
      </c>
      <c r="V1729" s="1" t="str">
        <f>IF(Table13[[#This Row],[Days to Ship]]&lt;=1, "Fast", IF(Table13[[#This Row],[Days to Ship]]&lt;=3, "Meduim", "High"))</f>
        <v>Fast</v>
      </c>
      <c r="W1729" s="1">
        <v>67501</v>
      </c>
      <c r="X1729" s="1" t="s">
        <v>32</v>
      </c>
      <c r="Y1729" s="1" t="s">
        <v>1003</v>
      </c>
      <c r="Z1729" s="1" t="s">
        <v>145</v>
      </c>
      <c r="AA1729" s="1" t="s">
        <v>2244</v>
      </c>
      <c r="AB1729" s="1" t="s">
        <v>58</v>
      </c>
      <c r="AC1729" s="1" t="s">
        <v>2236</v>
      </c>
      <c r="AD1729" s="1" t="s">
        <v>51</v>
      </c>
      <c r="AE1729" s="1" t="s">
        <v>53</v>
      </c>
      <c r="AF1729" s="1"/>
      <c r="AK1729" s="1"/>
    </row>
    <row r="1730" spans="1:37" x14ac:dyDescent="0.35">
      <c r="A1730" s="1">
        <v>3045</v>
      </c>
      <c r="B1730" s="1" t="str">
        <f>VLOOKUP(Table13[[#This Row],[Customer ID]],'Customer Lookup'!A:B,2,)</f>
        <v>Jordan Beard</v>
      </c>
      <c r="C1730" s="1">
        <v>86104</v>
      </c>
      <c r="D1730" s="1" t="str">
        <f>_xlfn.XLOOKUP(Table13[[#This Row],[Product Sub-Category]],'Product Lookup'!A:A,'Product Lookup'!B:B)</f>
        <v>Paper</v>
      </c>
      <c r="E1730" s="1">
        <v>12</v>
      </c>
      <c r="F1730" s="4">
        <v>6.48</v>
      </c>
      <c r="G1730" s="4">
        <f>Table13[[#This Row],[Unit Price]]*Table13[[#This Row],[Quantity ordered]]</f>
        <v>77.760000000000005</v>
      </c>
      <c r="H1730" s="1">
        <v>0.05</v>
      </c>
      <c r="I1730" s="5">
        <v>0.05</v>
      </c>
      <c r="J17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0" s="6">
        <f>Table13[[#This Row],[Total Price(Before Discount)]]*Table13[[#This Row],[Discount]]</f>
        <v>3.8880000000000003</v>
      </c>
      <c r="L1730" s="6">
        <f>Table13[[#This Row],[Total Price(Before Discount)]]-Table13[[#This Row],[Discount Amount]]</f>
        <v>73.872</v>
      </c>
      <c r="M1730" s="6" t="str">
        <f>IF(Table13[[#This Row],[Total Price(After Discount)]]&gt;=5000, "High Order", "Low order")</f>
        <v>Low order</v>
      </c>
      <c r="N1730" s="2">
        <v>42161</v>
      </c>
      <c r="O1730" s="2" t="str">
        <f>TEXT(Table13[[#This Row],[Order Date]],"dddd")</f>
        <v>Saturday</v>
      </c>
      <c r="P1730" s="2" t="str">
        <f>TEXT(Table13[[#This Row],[Order Date]],"mmmm")</f>
        <v>June</v>
      </c>
      <c r="Q1730" s="2" t="str">
        <f>TEXT(Table13[[#This Row],[Order Date]],"yyyy")</f>
        <v>2015</v>
      </c>
      <c r="R1730" s="2" t="str">
        <f>TEXT(Table13[[#This Row],[Order Date]], "mmmm yyyy")</f>
        <v>June 2015</v>
      </c>
      <c r="S1730" s="2">
        <v>42162</v>
      </c>
      <c r="T1730" s="1" t="s">
        <v>21</v>
      </c>
      <c r="U1730" s="1">
        <f>Table13[[#This Row],[Ship Date]]-Table13[[#This Row],[Order Date]]</f>
        <v>1</v>
      </c>
      <c r="V1730" s="1" t="str">
        <f>IF(Table13[[#This Row],[Days to Ship]]&lt;=1, "Fast", IF(Table13[[#This Row],[Days to Ship]]&lt;=3, "Meduim", "High"))</f>
        <v>Fast</v>
      </c>
      <c r="W1730" s="1">
        <v>66048</v>
      </c>
      <c r="X1730" s="1" t="s">
        <v>32</v>
      </c>
      <c r="Y1730" s="1" t="s">
        <v>1004</v>
      </c>
      <c r="Z1730" s="1" t="s">
        <v>145</v>
      </c>
      <c r="AA1730" s="1" t="s">
        <v>2244</v>
      </c>
      <c r="AB1730" s="1" t="s">
        <v>58</v>
      </c>
      <c r="AC1730" s="1" t="s">
        <v>83</v>
      </c>
      <c r="AD1730" s="1" t="s">
        <v>51</v>
      </c>
      <c r="AE1730" s="1" t="s">
        <v>53</v>
      </c>
      <c r="AF1730" s="1"/>
      <c r="AK1730" s="1"/>
    </row>
    <row r="1731" spans="1:37" x14ac:dyDescent="0.35">
      <c r="A1731" s="1">
        <v>3046</v>
      </c>
      <c r="B1731" s="1" t="str">
        <f>VLOOKUP(Table13[[#This Row],[Customer ID]],'Customer Lookup'!A:B,2,)</f>
        <v>Andrew Pearce</v>
      </c>
      <c r="C1731" s="1">
        <v>86103</v>
      </c>
      <c r="D1731" s="1" t="str">
        <f>_xlfn.XLOOKUP(Table13[[#This Row],[Product Sub-Category]],'Product Lookup'!A:A,'Product Lookup'!B:B)</f>
        <v>Chairs</v>
      </c>
      <c r="E1731" s="1">
        <v>2</v>
      </c>
      <c r="F1731" s="4">
        <v>120.98</v>
      </c>
      <c r="G1731" s="4">
        <f>Table13[[#This Row],[Unit Price]]*Table13[[#This Row],[Quantity ordered]]</f>
        <v>241.96</v>
      </c>
      <c r="H1731" s="1">
        <v>0.1</v>
      </c>
      <c r="I1731" s="5">
        <v>0.1</v>
      </c>
      <c r="J17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1" s="6">
        <f>Table13[[#This Row],[Total Price(Before Discount)]]*Table13[[#This Row],[Discount]]</f>
        <v>24.196000000000002</v>
      </c>
      <c r="L1731" s="6">
        <f>Table13[[#This Row],[Total Price(Before Discount)]]-Table13[[#This Row],[Discount Amount]]</f>
        <v>217.76400000000001</v>
      </c>
      <c r="M1731" s="6" t="str">
        <f>IF(Table13[[#This Row],[Total Price(After Discount)]]&gt;=5000, "High Order", "Low order")</f>
        <v>Low order</v>
      </c>
      <c r="N1731" s="2">
        <v>42047</v>
      </c>
      <c r="O1731" s="2" t="str">
        <f>TEXT(Table13[[#This Row],[Order Date]],"dddd")</f>
        <v>Thursday</v>
      </c>
      <c r="P1731" s="2" t="str">
        <f>TEXT(Table13[[#This Row],[Order Date]],"mmmm")</f>
        <v>February</v>
      </c>
      <c r="Q1731" s="2" t="str">
        <f>TEXT(Table13[[#This Row],[Order Date]],"yyyy")</f>
        <v>2015</v>
      </c>
      <c r="R1731" s="2" t="str">
        <f>TEXT(Table13[[#This Row],[Order Date]], "mmmm yyyy")</f>
        <v>February 2015</v>
      </c>
      <c r="S1731" s="2">
        <v>42049</v>
      </c>
      <c r="T1731" s="1" t="s">
        <v>21</v>
      </c>
      <c r="U1731" s="1">
        <f>Table13[[#This Row],[Ship Date]]-Table13[[#This Row],[Order Date]]</f>
        <v>2</v>
      </c>
      <c r="V1731" s="1" t="str">
        <f>IF(Table13[[#This Row],[Days to Ship]]&lt;=1, "Fast", IF(Table13[[#This Row],[Days to Ship]]&lt;=3, "Meduim", "High"))</f>
        <v>Meduim</v>
      </c>
      <c r="W1731" s="1">
        <v>66209</v>
      </c>
      <c r="X1731" s="1" t="s">
        <v>22</v>
      </c>
      <c r="Y1731" s="1" t="s">
        <v>1005</v>
      </c>
      <c r="Z1731" s="1" t="s">
        <v>145</v>
      </c>
      <c r="AA1731" s="1" t="s">
        <v>1097</v>
      </c>
      <c r="AB1731" s="1" t="s">
        <v>34</v>
      </c>
      <c r="AC1731" s="1" t="s">
        <v>35</v>
      </c>
      <c r="AD1731" s="1" t="s">
        <v>51</v>
      </c>
      <c r="AE1731" s="1" t="s">
        <v>36</v>
      </c>
      <c r="AF1731" s="1"/>
      <c r="AK1731" s="1"/>
    </row>
    <row r="1732" spans="1:37" x14ac:dyDescent="0.35">
      <c r="A1732" s="1">
        <v>3048</v>
      </c>
      <c r="B1732" s="1" t="str">
        <f>VLOOKUP(Table13[[#This Row],[Customer ID]],'Customer Lookup'!A:B,2,)</f>
        <v>Tracy G Starr</v>
      </c>
      <c r="C1732" s="1">
        <v>89789</v>
      </c>
      <c r="D1732" s="1" t="str">
        <f>_xlfn.XLOOKUP(Table13[[#This Row],[Product Sub-Category]],'Product Lookup'!A:A,'Product Lookup'!B:B)</f>
        <v>Chairs</v>
      </c>
      <c r="E1732" s="1">
        <v>10</v>
      </c>
      <c r="F1732" s="4">
        <v>276.2</v>
      </c>
      <c r="G1732" s="4">
        <f>Table13[[#This Row],[Unit Price]]*Table13[[#This Row],[Quantity ordered]]</f>
        <v>2762</v>
      </c>
      <c r="H1732" s="1">
        <v>0.1</v>
      </c>
      <c r="I1732" s="5">
        <v>0.1</v>
      </c>
      <c r="J17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2" s="6">
        <f>Table13[[#This Row],[Total Price(Before Discount)]]*Table13[[#This Row],[Discount]]</f>
        <v>276.2</v>
      </c>
      <c r="L1732" s="6">
        <f>Table13[[#This Row],[Total Price(Before Discount)]]-Table13[[#This Row],[Discount Amount]]</f>
        <v>2485.8000000000002</v>
      </c>
      <c r="M1732" s="6" t="str">
        <f>IF(Table13[[#This Row],[Total Price(After Discount)]]&gt;=5000, "High Order", "Low order")</f>
        <v>Low order</v>
      </c>
      <c r="N1732" s="2">
        <v>42068</v>
      </c>
      <c r="O1732" s="2" t="str">
        <f>TEXT(Table13[[#This Row],[Order Date]],"dddd")</f>
        <v>Thursday</v>
      </c>
      <c r="P1732" s="2" t="str">
        <f>TEXT(Table13[[#This Row],[Order Date]],"mmmm")</f>
        <v>March</v>
      </c>
      <c r="Q1732" s="2" t="str">
        <f>TEXT(Table13[[#This Row],[Order Date]],"yyyy")</f>
        <v>2015</v>
      </c>
      <c r="R1732" s="2" t="str">
        <f>TEXT(Table13[[#This Row],[Order Date]], "mmmm yyyy")</f>
        <v>March 2015</v>
      </c>
      <c r="S1732" s="2">
        <v>42070</v>
      </c>
      <c r="T1732" s="1" t="s">
        <v>21</v>
      </c>
      <c r="U1732" s="1">
        <f>Table13[[#This Row],[Ship Date]]-Table13[[#This Row],[Order Date]]</f>
        <v>2</v>
      </c>
      <c r="V1732" s="1" t="str">
        <f>IF(Table13[[#This Row],[Days to Ship]]&lt;=1, "Fast", IF(Table13[[#This Row],[Days to Ship]]&lt;=3, "Meduim", "High"))</f>
        <v>Meduim</v>
      </c>
      <c r="W1732" s="1">
        <v>94704</v>
      </c>
      <c r="X1732" s="1" t="s">
        <v>22</v>
      </c>
      <c r="Y1732" s="1" t="s">
        <v>1006</v>
      </c>
      <c r="Z1732" s="1" t="s">
        <v>37</v>
      </c>
      <c r="AA1732" s="1" t="s">
        <v>2245</v>
      </c>
      <c r="AB1732" s="1" t="s">
        <v>34</v>
      </c>
      <c r="AC1732" s="1" t="s">
        <v>35</v>
      </c>
      <c r="AD1732" s="1" t="s">
        <v>81</v>
      </c>
      <c r="AE1732" s="1" t="s">
        <v>178</v>
      </c>
      <c r="AF1732" s="1"/>
      <c r="AK1732" s="1"/>
    </row>
    <row r="1733" spans="1:37" x14ac:dyDescent="0.35">
      <c r="A1733" s="1">
        <v>3053</v>
      </c>
      <c r="B1733" s="1" t="str">
        <f>VLOOKUP(Table13[[#This Row],[Customer ID]],'Customer Lookup'!A:B,2,)</f>
        <v>Robin Tyler</v>
      </c>
      <c r="C1733" s="1">
        <v>86662</v>
      </c>
      <c r="D1733" s="1" t="str">
        <f>_xlfn.XLOOKUP(Table13[[#This Row],[Product Sub-Category]],'Product Lookup'!A:A,'Product Lookup'!B:B)</f>
        <v>Telephones</v>
      </c>
      <c r="E1733" s="1">
        <v>11</v>
      </c>
      <c r="F1733" s="4">
        <v>125.99</v>
      </c>
      <c r="G1733" s="4">
        <f>Table13[[#This Row],[Unit Price]]*Table13[[#This Row],[Quantity ordered]]</f>
        <v>1385.8899999999999</v>
      </c>
      <c r="H1733" s="1">
        <v>0.1</v>
      </c>
      <c r="I1733" s="5">
        <v>0.1</v>
      </c>
      <c r="J17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3" s="6">
        <f>Table13[[#This Row],[Total Price(Before Discount)]]*Table13[[#This Row],[Discount]]</f>
        <v>138.589</v>
      </c>
      <c r="L1733" s="6">
        <f>Table13[[#This Row],[Total Price(Before Discount)]]-Table13[[#This Row],[Discount Amount]]</f>
        <v>1247.3009999999999</v>
      </c>
      <c r="M1733" s="6" t="str">
        <f>IF(Table13[[#This Row],[Total Price(After Discount)]]&gt;=5000, "High Order", "Low order")</f>
        <v>Low order</v>
      </c>
      <c r="N1733" s="2">
        <v>42038</v>
      </c>
      <c r="O1733" s="2" t="str">
        <f>TEXT(Table13[[#This Row],[Order Date]],"dddd")</f>
        <v>Tuesday</v>
      </c>
      <c r="P1733" s="2" t="str">
        <f>TEXT(Table13[[#This Row],[Order Date]],"mmmm")</f>
        <v>February</v>
      </c>
      <c r="Q1733" s="2" t="str">
        <f>TEXT(Table13[[#This Row],[Order Date]],"yyyy")</f>
        <v>2015</v>
      </c>
      <c r="R1733" s="2" t="str">
        <f>TEXT(Table13[[#This Row],[Order Date]], "mmmm yyyy")</f>
        <v>February 2015</v>
      </c>
      <c r="S1733" s="2">
        <v>42040</v>
      </c>
      <c r="T1733" s="1" t="s">
        <v>50</v>
      </c>
      <c r="U1733" s="1">
        <f>Table13[[#This Row],[Ship Date]]-Table13[[#This Row],[Order Date]]</f>
        <v>2</v>
      </c>
      <c r="V1733" s="1" t="str">
        <f>IF(Table13[[#This Row],[Days to Ship]]&lt;=1, "Fast", IF(Table13[[#This Row],[Days to Ship]]&lt;=3, "Meduim", "High"))</f>
        <v>Meduim</v>
      </c>
      <c r="W1733" s="1">
        <v>42071</v>
      </c>
      <c r="X1733" s="1" t="s">
        <v>32</v>
      </c>
      <c r="Y1733" s="1" t="s">
        <v>224</v>
      </c>
      <c r="Z1733" s="1" t="s">
        <v>347</v>
      </c>
      <c r="AA1733" s="1" t="s">
        <v>1097</v>
      </c>
      <c r="AB1733" s="1" t="s">
        <v>73</v>
      </c>
      <c r="AC1733" s="1" t="s">
        <v>2234</v>
      </c>
      <c r="AD1733" s="1" t="s">
        <v>81</v>
      </c>
      <c r="AE1733" s="1" t="s">
        <v>53</v>
      </c>
      <c r="AF1733" s="1"/>
      <c r="AK1733" s="1"/>
    </row>
    <row r="1734" spans="1:37" x14ac:dyDescent="0.35">
      <c r="A1734" s="1">
        <v>3063</v>
      </c>
      <c r="B1734" s="1" t="str">
        <f>VLOOKUP(Table13[[#This Row],[Customer ID]],'Customer Lookup'!A:B,2,)</f>
        <v>Ann Steele</v>
      </c>
      <c r="C1734" s="1">
        <v>88447</v>
      </c>
      <c r="D1734" s="1" t="str">
        <f>_xlfn.XLOOKUP(Table13[[#This Row],[Product Sub-Category]],'Product Lookup'!A:A,'Product Lookup'!B:B)</f>
        <v>Computer Peripherals</v>
      </c>
      <c r="E1734" s="1">
        <v>6</v>
      </c>
      <c r="F1734" s="4">
        <v>8.33</v>
      </c>
      <c r="G1734" s="4">
        <f>Table13[[#This Row],[Unit Price]]*Table13[[#This Row],[Quantity ordered]]</f>
        <v>49.980000000000004</v>
      </c>
      <c r="H1734" s="1">
        <v>0.05</v>
      </c>
      <c r="I1734" s="5">
        <v>0.05</v>
      </c>
      <c r="J17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4" s="6">
        <f>Table13[[#This Row],[Total Price(Before Discount)]]*Table13[[#This Row],[Discount]]</f>
        <v>2.4990000000000006</v>
      </c>
      <c r="L1734" s="6">
        <f>Table13[[#This Row],[Total Price(Before Discount)]]-Table13[[#This Row],[Discount Amount]]</f>
        <v>47.481000000000002</v>
      </c>
      <c r="M1734" s="6" t="str">
        <f>IF(Table13[[#This Row],[Total Price(After Discount)]]&gt;=5000, "High Order", "Low order")</f>
        <v>Low order</v>
      </c>
      <c r="N1734" s="2">
        <v>42061</v>
      </c>
      <c r="O1734" s="2" t="str">
        <f>TEXT(Table13[[#This Row],[Order Date]],"dddd")</f>
        <v>Thursday</v>
      </c>
      <c r="P1734" s="2" t="str">
        <f>TEXT(Table13[[#This Row],[Order Date]],"mmmm")</f>
        <v>February</v>
      </c>
      <c r="Q1734" s="2" t="str">
        <f>TEXT(Table13[[#This Row],[Order Date]],"yyyy")</f>
        <v>2015</v>
      </c>
      <c r="R1734" s="2" t="str">
        <f>TEXT(Table13[[#This Row],[Order Date]], "mmmm yyyy")</f>
        <v>February 2015</v>
      </c>
      <c r="S1734" s="2">
        <v>42063</v>
      </c>
      <c r="T1734" s="1" t="s">
        <v>50</v>
      </c>
      <c r="U1734" s="1">
        <f>Table13[[#This Row],[Ship Date]]-Table13[[#This Row],[Order Date]]</f>
        <v>2</v>
      </c>
      <c r="V1734" s="1" t="str">
        <f>IF(Table13[[#This Row],[Days to Ship]]&lt;=1, "Fast", IF(Table13[[#This Row],[Days to Ship]]&lt;=3, "Meduim", "High"))</f>
        <v>Meduim</v>
      </c>
      <c r="W1734" s="1">
        <v>98034</v>
      </c>
      <c r="X1734" s="1" t="s">
        <v>32</v>
      </c>
      <c r="Y1734" s="1" t="s">
        <v>1007</v>
      </c>
      <c r="Z1734" s="1" t="s">
        <v>29</v>
      </c>
      <c r="AA1734" s="1" t="s">
        <v>1097</v>
      </c>
      <c r="AB1734" s="1" t="s">
        <v>73</v>
      </c>
      <c r="AC1734" s="1" t="s">
        <v>144</v>
      </c>
      <c r="AD1734" s="1" t="s">
        <v>104</v>
      </c>
      <c r="AE1734" s="1" t="s">
        <v>44</v>
      </c>
      <c r="AF1734" s="1"/>
      <c r="AK1734" s="1"/>
    </row>
    <row r="1735" spans="1:37" x14ac:dyDescent="0.35">
      <c r="A1735" s="1">
        <v>3063</v>
      </c>
      <c r="B1735" s="1" t="str">
        <f>VLOOKUP(Table13[[#This Row],[Customer ID]],'Customer Lookup'!A:B,2,)</f>
        <v>Ann Steele</v>
      </c>
      <c r="C1735" s="1">
        <v>88447</v>
      </c>
      <c r="D1735" s="1" t="str">
        <f>_xlfn.XLOOKUP(Table13[[#This Row],[Product Sub-Category]],'Product Lookup'!A:A,'Product Lookup'!B:B)</f>
        <v>Copiers</v>
      </c>
      <c r="E1735" s="1">
        <v>5</v>
      </c>
      <c r="F1735" s="4">
        <v>499.99</v>
      </c>
      <c r="G1735" s="4">
        <f>Table13[[#This Row],[Unit Price]]*Table13[[#This Row],[Quantity ordered]]</f>
        <v>2499.9499999999998</v>
      </c>
      <c r="H1735" s="1">
        <v>0.1</v>
      </c>
      <c r="I1735" s="5">
        <v>0.1</v>
      </c>
      <c r="J17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5" s="6">
        <f>Table13[[#This Row],[Total Price(Before Discount)]]*Table13[[#This Row],[Discount]]</f>
        <v>249.995</v>
      </c>
      <c r="L1735" s="6">
        <f>Table13[[#This Row],[Total Price(Before Discount)]]-Table13[[#This Row],[Discount Amount]]</f>
        <v>2249.9549999999999</v>
      </c>
      <c r="M1735" s="6" t="str">
        <f>IF(Table13[[#This Row],[Total Price(After Discount)]]&gt;=5000, "High Order", "Low order")</f>
        <v>Low order</v>
      </c>
      <c r="N1735" s="2">
        <v>42061</v>
      </c>
      <c r="O1735" s="2" t="str">
        <f>TEXT(Table13[[#This Row],[Order Date]],"dddd")</f>
        <v>Thursday</v>
      </c>
      <c r="P1735" s="2" t="str">
        <f>TEXT(Table13[[#This Row],[Order Date]],"mmmm")</f>
        <v>February</v>
      </c>
      <c r="Q1735" s="2" t="str">
        <f>TEXT(Table13[[#This Row],[Order Date]],"yyyy")</f>
        <v>2015</v>
      </c>
      <c r="R1735" s="2" t="str">
        <f>TEXT(Table13[[#This Row],[Order Date]], "mmmm yyyy")</f>
        <v>February 2015</v>
      </c>
      <c r="S1735" s="2">
        <v>42062</v>
      </c>
      <c r="T1735" s="1" t="s">
        <v>50</v>
      </c>
      <c r="U1735" s="1">
        <f>Table13[[#This Row],[Ship Date]]-Table13[[#This Row],[Order Date]]</f>
        <v>1</v>
      </c>
      <c r="V1735" s="1" t="str">
        <f>IF(Table13[[#This Row],[Days to Ship]]&lt;=1, "Fast", IF(Table13[[#This Row],[Days to Ship]]&lt;=3, "Meduim", "High"))</f>
        <v>Fast</v>
      </c>
      <c r="W1735" s="1">
        <v>98034</v>
      </c>
      <c r="X1735" s="1" t="s">
        <v>32</v>
      </c>
      <c r="Y1735" s="1" t="s">
        <v>1007</v>
      </c>
      <c r="Z1735" s="1" t="s">
        <v>29</v>
      </c>
      <c r="AA1735" s="1" t="s">
        <v>1097</v>
      </c>
      <c r="AB1735" s="1" t="s">
        <v>73</v>
      </c>
      <c r="AC1735" s="1" t="s">
        <v>2241</v>
      </c>
      <c r="AD1735" s="1" t="s">
        <v>104</v>
      </c>
      <c r="AE1735" s="1" t="s">
        <v>178</v>
      </c>
      <c r="AF1735" s="1"/>
      <c r="AK1735" s="1"/>
    </row>
    <row r="1736" spans="1:37" x14ac:dyDescent="0.35">
      <c r="A1736" s="1">
        <v>3063</v>
      </c>
      <c r="B1736" s="1" t="str">
        <f>VLOOKUP(Table13[[#This Row],[Customer ID]],'Customer Lookup'!A:B,2,)</f>
        <v>Ann Steele</v>
      </c>
      <c r="C1736" s="1">
        <v>88449</v>
      </c>
      <c r="D1736" s="1" t="str">
        <f>_xlfn.XLOOKUP(Table13[[#This Row],[Product Sub-Category]],'Product Lookup'!A:A,'Product Lookup'!B:B)</f>
        <v>Telephones</v>
      </c>
      <c r="E1736" s="1">
        <v>9</v>
      </c>
      <c r="F1736" s="4">
        <v>20.99</v>
      </c>
      <c r="G1736" s="4">
        <f>Table13[[#This Row],[Unit Price]]*Table13[[#This Row],[Quantity ordered]]</f>
        <v>188.91</v>
      </c>
      <c r="H1736" s="1">
        <v>0.05</v>
      </c>
      <c r="I1736" s="5">
        <v>0.05</v>
      </c>
      <c r="J17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6" s="6">
        <f>Table13[[#This Row],[Total Price(Before Discount)]]*Table13[[#This Row],[Discount]]</f>
        <v>9.4455000000000009</v>
      </c>
      <c r="L1736" s="6">
        <f>Table13[[#This Row],[Total Price(Before Discount)]]-Table13[[#This Row],[Discount Amount]]</f>
        <v>179.46449999999999</v>
      </c>
      <c r="M1736" s="6" t="str">
        <f>IF(Table13[[#This Row],[Total Price(After Discount)]]&gt;=5000, "High Order", "Low order")</f>
        <v>Low order</v>
      </c>
      <c r="N1736" s="2">
        <v>42148</v>
      </c>
      <c r="O1736" s="2" t="str">
        <f>TEXT(Table13[[#This Row],[Order Date]],"dddd")</f>
        <v>Sunday</v>
      </c>
      <c r="P1736" s="2" t="str">
        <f>TEXT(Table13[[#This Row],[Order Date]],"mmmm")</f>
        <v>May</v>
      </c>
      <c r="Q1736" s="2" t="str">
        <f>TEXT(Table13[[#This Row],[Order Date]],"yyyy")</f>
        <v>2015</v>
      </c>
      <c r="R1736" s="2" t="str">
        <f>TEXT(Table13[[#This Row],[Order Date]], "mmmm yyyy")</f>
        <v>May 2015</v>
      </c>
      <c r="S1736" s="2">
        <v>42150</v>
      </c>
      <c r="T1736" s="1" t="s">
        <v>31</v>
      </c>
      <c r="U1736" s="1">
        <f>Table13[[#This Row],[Ship Date]]-Table13[[#This Row],[Order Date]]</f>
        <v>2</v>
      </c>
      <c r="V1736" s="1" t="str">
        <f>IF(Table13[[#This Row],[Days to Ship]]&lt;=1, "Fast", IF(Table13[[#This Row],[Days to Ship]]&lt;=3, "Meduim", "High"))</f>
        <v>Meduim</v>
      </c>
      <c r="W1736" s="1">
        <v>98034</v>
      </c>
      <c r="X1736" s="1" t="s">
        <v>32</v>
      </c>
      <c r="Y1736" s="1" t="s">
        <v>1007</v>
      </c>
      <c r="Z1736" s="1" t="s">
        <v>29</v>
      </c>
      <c r="AA1736" s="1" t="s">
        <v>1097</v>
      </c>
      <c r="AB1736" s="1" t="s">
        <v>73</v>
      </c>
      <c r="AC1736" s="1" t="s">
        <v>2234</v>
      </c>
      <c r="AD1736" s="1" t="s">
        <v>104</v>
      </c>
      <c r="AE1736" s="1" t="s">
        <v>26</v>
      </c>
      <c r="AF1736" s="1"/>
      <c r="AK1736" s="1"/>
    </row>
    <row r="1737" spans="1:37" x14ac:dyDescent="0.35">
      <c r="A1737" s="1">
        <v>3064</v>
      </c>
      <c r="B1737" s="1" t="str">
        <f>VLOOKUP(Table13[[#This Row],[Customer ID]],'Customer Lookup'!A:B,2,)</f>
        <v>Clarence Crowder</v>
      </c>
      <c r="C1737" s="1">
        <v>88448</v>
      </c>
      <c r="D1737" s="1" t="str">
        <f>_xlfn.XLOOKUP(Table13[[#This Row],[Product Sub-Category]],'Product Lookup'!A:A,'Product Lookup'!B:B)</f>
        <v>Paper</v>
      </c>
      <c r="E1737" s="1">
        <v>9</v>
      </c>
      <c r="F1737" s="4">
        <v>6.45</v>
      </c>
      <c r="G1737" s="4">
        <f>Table13[[#This Row],[Unit Price]]*Table13[[#This Row],[Quantity ordered]]</f>
        <v>58.050000000000004</v>
      </c>
      <c r="H1737" s="1">
        <v>0.05</v>
      </c>
      <c r="I1737" s="5">
        <v>0.05</v>
      </c>
      <c r="J17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7" s="6">
        <f>Table13[[#This Row],[Total Price(Before Discount)]]*Table13[[#This Row],[Discount]]</f>
        <v>2.9025000000000003</v>
      </c>
      <c r="L1737" s="6">
        <f>Table13[[#This Row],[Total Price(Before Discount)]]-Table13[[#This Row],[Discount Amount]]</f>
        <v>55.147500000000001</v>
      </c>
      <c r="M1737" s="6" t="str">
        <f>IF(Table13[[#This Row],[Total Price(After Discount)]]&gt;=5000, "High Order", "Low order")</f>
        <v>Low order</v>
      </c>
      <c r="N1737" s="2">
        <v>42018</v>
      </c>
      <c r="O1737" s="2" t="str">
        <f>TEXT(Table13[[#This Row],[Order Date]],"dddd")</f>
        <v>Wednesday</v>
      </c>
      <c r="P1737" s="2" t="str">
        <f>TEXT(Table13[[#This Row],[Order Date]],"mmmm")</f>
        <v>January</v>
      </c>
      <c r="Q1737" s="2" t="str">
        <f>TEXT(Table13[[#This Row],[Order Date]],"yyyy")</f>
        <v>2015</v>
      </c>
      <c r="R1737" s="2" t="str">
        <f>TEXT(Table13[[#This Row],[Order Date]], "mmmm yyyy")</f>
        <v>January 2015</v>
      </c>
      <c r="S1737" s="2">
        <v>42023</v>
      </c>
      <c r="T1737" s="1" t="s">
        <v>98</v>
      </c>
      <c r="U1737" s="1">
        <f>Table13[[#This Row],[Ship Date]]-Table13[[#This Row],[Order Date]]</f>
        <v>5</v>
      </c>
      <c r="V1737" s="1" t="str">
        <f>IF(Table13[[#This Row],[Days to Ship]]&lt;=1, "Fast", IF(Table13[[#This Row],[Days to Ship]]&lt;=3, "Meduim", "High"))</f>
        <v>High</v>
      </c>
      <c r="W1737" s="1">
        <v>98503</v>
      </c>
      <c r="X1737" s="1" t="s">
        <v>32</v>
      </c>
      <c r="Y1737" s="1" t="s">
        <v>1008</v>
      </c>
      <c r="Z1737" s="1" t="s">
        <v>29</v>
      </c>
      <c r="AA1737" s="1" t="s">
        <v>2243</v>
      </c>
      <c r="AB1737" s="1" t="s">
        <v>58</v>
      </c>
      <c r="AC1737" s="1" t="s">
        <v>83</v>
      </c>
      <c r="AD1737" s="1" t="s">
        <v>104</v>
      </c>
      <c r="AE1737" s="1" t="s">
        <v>26</v>
      </c>
      <c r="AF1737" s="1"/>
      <c r="AK1737" s="1"/>
    </row>
    <row r="1738" spans="1:37" x14ac:dyDescent="0.35">
      <c r="A1738" s="1">
        <v>3067</v>
      </c>
      <c r="B1738" s="1" t="str">
        <f>VLOOKUP(Table13[[#This Row],[Customer ID]],'Customer Lookup'!A:B,2,)</f>
        <v>Carole Miller</v>
      </c>
      <c r="C1738" s="1">
        <v>91376</v>
      </c>
      <c r="D1738" s="1" t="str">
        <f>_xlfn.XLOOKUP(Table13[[#This Row],[Product Sub-Category]],'Product Lookup'!A:A,'Product Lookup'!B:B)</f>
        <v>Chairs</v>
      </c>
      <c r="E1738" s="1">
        <v>14</v>
      </c>
      <c r="F1738" s="4">
        <v>355.98</v>
      </c>
      <c r="G1738" s="4">
        <f>Table13[[#This Row],[Unit Price]]*Table13[[#This Row],[Quantity ordered]]</f>
        <v>4983.72</v>
      </c>
      <c r="H1738" s="1">
        <v>0.1</v>
      </c>
      <c r="I1738" s="5">
        <v>0.1</v>
      </c>
      <c r="J17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8" s="6">
        <f>Table13[[#This Row],[Total Price(Before Discount)]]*Table13[[#This Row],[Discount]]</f>
        <v>498.37200000000007</v>
      </c>
      <c r="L1738" s="6">
        <f>Table13[[#This Row],[Total Price(Before Discount)]]-Table13[[#This Row],[Discount Amount]]</f>
        <v>4485.348</v>
      </c>
      <c r="M1738" s="6" t="str">
        <f>IF(Table13[[#This Row],[Total Price(After Discount)]]&gt;=5000, "High Order", "Low order")</f>
        <v>Low order</v>
      </c>
      <c r="N1738" s="2">
        <v>42065</v>
      </c>
      <c r="O1738" s="2" t="str">
        <f>TEXT(Table13[[#This Row],[Order Date]],"dddd")</f>
        <v>Monday</v>
      </c>
      <c r="P1738" s="2" t="str">
        <f>TEXT(Table13[[#This Row],[Order Date]],"mmmm")</f>
        <v>March</v>
      </c>
      <c r="Q1738" s="2" t="str">
        <f>TEXT(Table13[[#This Row],[Order Date]],"yyyy")</f>
        <v>2015</v>
      </c>
      <c r="R1738" s="2" t="str">
        <f>TEXT(Table13[[#This Row],[Order Date]], "mmmm yyyy")</f>
        <v>March 2015</v>
      </c>
      <c r="S1738" s="2">
        <v>42066</v>
      </c>
      <c r="T1738" s="1" t="s">
        <v>31</v>
      </c>
      <c r="U1738" s="1">
        <f>Table13[[#This Row],[Ship Date]]-Table13[[#This Row],[Order Date]]</f>
        <v>1</v>
      </c>
      <c r="V1738" s="1" t="str">
        <f>IF(Table13[[#This Row],[Days to Ship]]&lt;=1, "Fast", IF(Table13[[#This Row],[Days to Ship]]&lt;=3, "Meduim", "High"))</f>
        <v>Fast</v>
      </c>
      <c r="W1738" s="1">
        <v>44515</v>
      </c>
      <c r="X1738" s="1" t="s">
        <v>22</v>
      </c>
      <c r="Y1738" s="1" t="s">
        <v>1009</v>
      </c>
      <c r="Z1738" s="1" t="s">
        <v>124</v>
      </c>
      <c r="AA1738" s="1" t="s">
        <v>2244</v>
      </c>
      <c r="AB1738" s="1" t="s">
        <v>34</v>
      </c>
      <c r="AC1738" s="1" t="s">
        <v>35</v>
      </c>
      <c r="AD1738" s="1" t="s">
        <v>104</v>
      </c>
      <c r="AE1738" s="1" t="s">
        <v>36</v>
      </c>
      <c r="AF1738" s="1"/>
      <c r="AK1738" s="1"/>
    </row>
    <row r="1739" spans="1:37" x14ac:dyDescent="0.35">
      <c r="A1739" s="1">
        <v>3069</v>
      </c>
      <c r="B1739" s="1" t="str">
        <f>VLOOKUP(Table13[[#This Row],[Customer ID]],'Customer Lookup'!A:B,2,)</f>
        <v>Tiffany Merrill</v>
      </c>
      <c r="C1739" s="1">
        <v>88191</v>
      </c>
      <c r="D1739" s="1" t="str">
        <f>_xlfn.XLOOKUP(Table13[[#This Row],[Product Sub-Category]],'Product Lookup'!A:A,'Product Lookup'!B:B)</f>
        <v>Chairs</v>
      </c>
      <c r="E1739" s="1">
        <v>15</v>
      </c>
      <c r="F1739" s="4">
        <v>120.98</v>
      </c>
      <c r="G1739" s="4">
        <f>Table13[[#This Row],[Unit Price]]*Table13[[#This Row],[Quantity ordered]]</f>
        <v>1814.7</v>
      </c>
      <c r="H1739" s="1">
        <v>0.1</v>
      </c>
      <c r="I1739" s="5">
        <v>0.1</v>
      </c>
      <c r="J17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9" s="6">
        <f>Table13[[#This Row],[Total Price(Before Discount)]]*Table13[[#This Row],[Discount]]</f>
        <v>181.47000000000003</v>
      </c>
      <c r="L1739" s="6">
        <f>Table13[[#This Row],[Total Price(Before Discount)]]-Table13[[#This Row],[Discount Amount]]</f>
        <v>1633.23</v>
      </c>
      <c r="M1739" s="6" t="str">
        <f>IF(Table13[[#This Row],[Total Price(After Discount)]]&gt;=5000, "High Order", "Low order")</f>
        <v>Low order</v>
      </c>
      <c r="N1739" s="2">
        <v>42156</v>
      </c>
      <c r="O1739" s="2" t="str">
        <f>TEXT(Table13[[#This Row],[Order Date]],"dddd")</f>
        <v>Monday</v>
      </c>
      <c r="P1739" s="2" t="str">
        <f>TEXT(Table13[[#This Row],[Order Date]],"mmmm")</f>
        <v>June</v>
      </c>
      <c r="Q1739" s="2" t="str">
        <f>TEXT(Table13[[#This Row],[Order Date]],"yyyy")</f>
        <v>2015</v>
      </c>
      <c r="R1739" s="2" t="str">
        <f>TEXT(Table13[[#This Row],[Order Date]], "mmmm yyyy")</f>
        <v>June 2015</v>
      </c>
      <c r="S1739" s="2">
        <v>42158</v>
      </c>
      <c r="T1739" s="1" t="s">
        <v>21</v>
      </c>
      <c r="U1739" s="1">
        <f>Table13[[#This Row],[Ship Date]]-Table13[[#This Row],[Order Date]]</f>
        <v>2</v>
      </c>
      <c r="V1739" s="1" t="str">
        <f>IF(Table13[[#This Row],[Days to Ship]]&lt;=1, "Fast", IF(Table13[[#This Row],[Days to Ship]]&lt;=3, "Meduim", "High"))</f>
        <v>Meduim</v>
      </c>
      <c r="W1739" s="1">
        <v>55128</v>
      </c>
      <c r="X1739" s="1" t="s">
        <v>22</v>
      </c>
      <c r="Y1739" s="1" t="s">
        <v>1010</v>
      </c>
      <c r="Z1739" s="1" t="s">
        <v>55</v>
      </c>
      <c r="AA1739" s="1" t="s">
        <v>2244</v>
      </c>
      <c r="AB1739" s="1" t="s">
        <v>34</v>
      </c>
      <c r="AC1739" s="1" t="s">
        <v>35</v>
      </c>
      <c r="AD1739" s="1" t="s">
        <v>104</v>
      </c>
      <c r="AE1739" s="1" t="s">
        <v>36</v>
      </c>
      <c r="AF1739" s="1"/>
      <c r="AK1739" s="1"/>
    </row>
    <row r="1740" spans="1:37" x14ac:dyDescent="0.35">
      <c r="A1740" s="1">
        <v>3069</v>
      </c>
      <c r="B1740" s="1" t="str">
        <f>VLOOKUP(Table13[[#This Row],[Customer ID]],'Customer Lookup'!A:B,2,)</f>
        <v>Tiffany Merrill</v>
      </c>
      <c r="C1740" s="1">
        <v>88191</v>
      </c>
      <c r="D1740" s="1" t="str">
        <f>_xlfn.XLOOKUP(Table13[[#This Row],[Product Sub-Category]],'Product Lookup'!A:A,'Product Lookup'!B:B)</f>
        <v>Furnishings</v>
      </c>
      <c r="E1740" s="1">
        <v>12</v>
      </c>
      <c r="F1740" s="4">
        <v>15.68</v>
      </c>
      <c r="G1740" s="4">
        <f>Table13[[#This Row],[Unit Price]]*Table13[[#This Row],[Quantity ordered]]</f>
        <v>188.16</v>
      </c>
      <c r="H1740" s="1">
        <v>0.05</v>
      </c>
      <c r="I1740" s="5">
        <v>0.05</v>
      </c>
      <c r="J17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0" s="6">
        <f>Table13[[#This Row],[Total Price(Before Discount)]]*Table13[[#This Row],[Discount]]</f>
        <v>9.4079999999999995</v>
      </c>
      <c r="L1740" s="6">
        <f>Table13[[#This Row],[Total Price(Before Discount)]]-Table13[[#This Row],[Discount Amount]]</f>
        <v>178.75200000000001</v>
      </c>
      <c r="M1740" s="6" t="str">
        <f>IF(Table13[[#This Row],[Total Price(After Discount)]]&gt;=5000, "High Order", "Low order")</f>
        <v>Low order</v>
      </c>
      <c r="N1740" s="2">
        <v>42156</v>
      </c>
      <c r="O1740" s="2" t="str">
        <f>TEXT(Table13[[#This Row],[Order Date]],"dddd")</f>
        <v>Monday</v>
      </c>
      <c r="P1740" s="2" t="str">
        <f>TEXT(Table13[[#This Row],[Order Date]],"mmmm")</f>
        <v>June</v>
      </c>
      <c r="Q1740" s="2" t="str">
        <f>TEXT(Table13[[#This Row],[Order Date]],"yyyy")</f>
        <v>2015</v>
      </c>
      <c r="R1740" s="2" t="str">
        <f>TEXT(Table13[[#This Row],[Order Date]], "mmmm yyyy")</f>
        <v>June 2015</v>
      </c>
      <c r="S1740" s="2">
        <v>42158</v>
      </c>
      <c r="T1740" s="1" t="s">
        <v>21</v>
      </c>
      <c r="U1740" s="1">
        <f>Table13[[#This Row],[Ship Date]]-Table13[[#This Row],[Order Date]]</f>
        <v>2</v>
      </c>
      <c r="V1740" s="1" t="str">
        <f>IF(Table13[[#This Row],[Days to Ship]]&lt;=1, "Fast", IF(Table13[[#This Row],[Days to Ship]]&lt;=3, "Meduim", "High"))</f>
        <v>Meduim</v>
      </c>
      <c r="W1740" s="1">
        <v>55128</v>
      </c>
      <c r="X1740" s="1" t="s">
        <v>32</v>
      </c>
      <c r="Y1740" s="1" t="s">
        <v>1010</v>
      </c>
      <c r="Z1740" s="1" t="s">
        <v>55</v>
      </c>
      <c r="AA1740" s="1" t="s">
        <v>2244</v>
      </c>
      <c r="AB1740" s="1" t="s">
        <v>34</v>
      </c>
      <c r="AC1740" s="1" t="s">
        <v>52</v>
      </c>
      <c r="AD1740" s="1" t="s">
        <v>104</v>
      </c>
      <c r="AE1740" s="1" t="s">
        <v>44</v>
      </c>
      <c r="AF1740" s="1"/>
      <c r="AK1740" s="1"/>
    </row>
    <row r="1741" spans="1:37" x14ac:dyDescent="0.35">
      <c r="A1741" s="1">
        <v>3069</v>
      </c>
      <c r="B1741" s="1" t="str">
        <f>VLOOKUP(Table13[[#This Row],[Customer ID]],'Customer Lookup'!A:B,2,)</f>
        <v>Tiffany Merrill</v>
      </c>
      <c r="C1741" s="1">
        <v>88192</v>
      </c>
      <c r="D1741" s="1" t="str">
        <f>_xlfn.XLOOKUP(Table13[[#This Row],[Product Sub-Category]],'Product Lookup'!A:A,'Product Lookup'!B:B)</f>
        <v>Pens</v>
      </c>
      <c r="E1741" s="1">
        <v>22</v>
      </c>
      <c r="F1741" s="4">
        <v>1.82</v>
      </c>
      <c r="G1741" s="4">
        <f>Table13[[#This Row],[Unit Price]]*Table13[[#This Row],[Quantity ordered]]</f>
        <v>40.04</v>
      </c>
      <c r="H1741" s="1">
        <v>0.05</v>
      </c>
      <c r="I1741" s="5">
        <v>0.05</v>
      </c>
      <c r="J17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1" s="6">
        <f>Table13[[#This Row],[Total Price(Before Discount)]]*Table13[[#This Row],[Discount]]</f>
        <v>2.0020000000000002</v>
      </c>
      <c r="L1741" s="6">
        <f>Table13[[#This Row],[Total Price(Before Discount)]]-Table13[[#This Row],[Discount Amount]]</f>
        <v>38.037999999999997</v>
      </c>
      <c r="M1741" s="6" t="str">
        <f>IF(Table13[[#This Row],[Total Price(After Discount)]]&gt;=5000, "High Order", "Low order")</f>
        <v>Low order</v>
      </c>
      <c r="N1741" s="2">
        <v>42049</v>
      </c>
      <c r="O1741" s="2" t="str">
        <f>TEXT(Table13[[#This Row],[Order Date]],"dddd")</f>
        <v>Saturday</v>
      </c>
      <c r="P1741" s="2" t="str">
        <f>TEXT(Table13[[#This Row],[Order Date]],"mmmm")</f>
        <v>February</v>
      </c>
      <c r="Q1741" s="2" t="str">
        <f>TEXT(Table13[[#This Row],[Order Date]],"yyyy")</f>
        <v>2015</v>
      </c>
      <c r="R1741" s="2" t="str">
        <f>TEXT(Table13[[#This Row],[Order Date]], "mmmm yyyy")</f>
        <v>February 2015</v>
      </c>
      <c r="S1741" s="2">
        <v>42050</v>
      </c>
      <c r="T1741" s="1" t="s">
        <v>41</v>
      </c>
      <c r="U1741" s="1">
        <f>Table13[[#This Row],[Ship Date]]-Table13[[#This Row],[Order Date]]</f>
        <v>1</v>
      </c>
      <c r="V1741" s="1" t="str">
        <f>IF(Table13[[#This Row],[Days to Ship]]&lt;=1, "Fast", IF(Table13[[#This Row],[Days to Ship]]&lt;=3, "Meduim", "High"))</f>
        <v>Fast</v>
      </c>
      <c r="W1741" s="1">
        <v>55128</v>
      </c>
      <c r="X1741" s="1" t="s">
        <v>32</v>
      </c>
      <c r="Y1741" s="1" t="s">
        <v>1010</v>
      </c>
      <c r="Z1741" s="1" t="s">
        <v>55</v>
      </c>
      <c r="AA1741" s="1" t="s">
        <v>1097</v>
      </c>
      <c r="AB1741" s="1" t="s">
        <v>58</v>
      </c>
      <c r="AC1741" s="1" t="s">
        <v>25</v>
      </c>
      <c r="AD1741" s="1" t="s">
        <v>104</v>
      </c>
      <c r="AE1741" s="1" t="s">
        <v>26</v>
      </c>
      <c r="AF1741" s="1"/>
      <c r="AK1741" s="1"/>
    </row>
    <row r="1742" spans="1:37" x14ac:dyDescent="0.35">
      <c r="A1742" s="1">
        <v>3075</v>
      </c>
      <c r="B1742" s="1" t="str">
        <f>VLOOKUP(Table13[[#This Row],[Customer ID]],'Customer Lookup'!A:B,2,)</f>
        <v>Gordon Brandt</v>
      </c>
      <c r="C1742" s="1">
        <v>14756</v>
      </c>
      <c r="D1742" s="1" t="str">
        <f>_xlfn.XLOOKUP(Table13[[#This Row],[Product Sub-Category]],'Product Lookup'!A:A,'Product Lookup'!B:B)</f>
        <v>Furnishings</v>
      </c>
      <c r="E1742" s="1">
        <v>4</v>
      </c>
      <c r="F1742" s="4">
        <v>19.23</v>
      </c>
      <c r="G1742" s="4">
        <f>Table13[[#This Row],[Unit Price]]*Table13[[#This Row],[Quantity ordered]]</f>
        <v>76.92</v>
      </c>
      <c r="H1742" s="1">
        <v>0.05</v>
      </c>
      <c r="I1742" s="5">
        <v>0.05</v>
      </c>
      <c r="J17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2" s="6">
        <f>Table13[[#This Row],[Total Price(Before Discount)]]*Table13[[#This Row],[Discount]]</f>
        <v>3.8460000000000001</v>
      </c>
      <c r="L1742" s="6">
        <f>Table13[[#This Row],[Total Price(Before Discount)]]-Table13[[#This Row],[Discount Amount]]</f>
        <v>73.073999999999998</v>
      </c>
      <c r="M1742" s="6" t="str">
        <f>IF(Table13[[#This Row],[Total Price(After Discount)]]&gt;=5000, "High Order", "Low order")</f>
        <v>Low order</v>
      </c>
      <c r="N1742" s="2">
        <v>42063</v>
      </c>
      <c r="O1742" s="2" t="str">
        <f>TEXT(Table13[[#This Row],[Order Date]],"dddd")</f>
        <v>Saturday</v>
      </c>
      <c r="P1742" s="2" t="str">
        <f>TEXT(Table13[[#This Row],[Order Date]],"mmmm")</f>
        <v>February</v>
      </c>
      <c r="Q1742" s="2" t="str">
        <f>TEXT(Table13[[#This Row],[Order Date]],"yyyy")</f>
        <v>2015</v>
      </c>
      <c r="R1742" s="2" t="str">
        <f>TEXT(Table13[[#This Row],[Order Date]], "mmmm yyyy")</f>
        <v>February 2015</v>
      </c>
      <c r="S1742" s="2">
        <v>42063</v>
      </c>
      <c r="T1742" s="1" t="s">
        <v>98</v>
      </c>
      <c r="U1742" s="1">
        <f>Table13[[#This Row],[Ship Date]]-Table13[[#This Row],[Order Date]]</f>
        <v>0</v>
      </c>
      <c r="V1742" s="1" t="str">
        <f>IF(Table13[[#This Row],[Days to Ship]]&lt;=1, "Fast", IF(Table13[[#This Row],[Days to Ship]]&lt;=3, "Meduim", "High"))</f>
        <v>Fast</v>
      </c>
      <c r="W1742" s="1">
        <v>90061</v>
      </c>
      <c r="X1742" s="1" t="s">
        <v>32</v>
      </c>
      <c r="Y1742" s="1" t="s">
        <v>361</v>
      </c>
      <c r="Z1742" s="1" t="s">
        <v>37</v>
      </c>
      <c r="AA1742" s="1" t="s">
        <v>2243</v>
      </c>
      <c r="AB1742" s="1" t="s">
        <v>34</v>
      </c>
      <c r="AC1742" s="1" t="s">
        <v>52</v>
      </c>
      <c r="AD1742" s="1" t="s">
        <v>81</v>
      </c>
      <c r="AE1742" s="1" t="s">
        <v>44</v>
      </c>
      <c r="AF1742" s="1"/>
      <c r="AK1742" s="1"/>
    </row>
    <row r="1743" spans="1:37" x14ac:dyDescent="0.35">
      <c r="A1743" s="1">
        <v>3076</v>
      </c>
      <c r="B1743" s="1" t="str">
        <f>VLOOKUP(Table13[[#This Row],[Customer ID]],'Customer Lookup'!A:B,2,)</f>
        <v>Peter Hardy</v>
      </c>
      <c r="C1743" s="1">
        <v>88241</v>
      </c>
      <c r="D1743" s="1" t="str">
        <f>_xlfn.XLOOKUP(Table13[[#This Row],[Product Sub-Category]],'Product Lookup'!A:A,'Product Lookup'!B:B)</f>
        <v>Bookcases</v>
      </c>
      <c r="E1743" s="1">
        <v>2</v>
      </c>
      <c r="F1743" s="4">
        <v>137.47999999999999</v>
      </c>
      <c r="G1743" s="4">
        <f>Table13[[#This Row],[Unit Price]]*Table13[[#This Row],[Quantity ordered]]</f>
        <v>274.95999999999998</v>
      </c>
      <c r="H1743" s="1">
        <v>0.1</v>
      </c>
      <c r="I1743" s="5">
        <v>0.1</v>
      </c>
      <c r="J17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43" s="6">
        <f>Table13[[#This Row],[Total Price(Before Discount)]]*Table13[[#This Row],[Discount]]</f>
        <v>27.495999999999999</v>
      </c>
      <c r="L1743" s="6">
        <f>Table13[[#This Row],[Total Price(Before Discount)]]-Table13[[#This Row],[Discount Amount]]</f>
        <v>247.46399999999997</v>
      </c>
      <c r="M1743" s="6" t="str">
        <f>IF(Table13[[#This Row],[Total Price(After Discount)]]&gt;=5000, "High Order", "Low order")</f>
        <v>Low order</v>
      </c>
      <c r="N1743" s="2">
        <v>42011</v>
      </c>
      <c r="O1743" s="2" t="str">
        <f>TEXT(Table13[[#This Row],[Order Date]],"dddd")</f>
        <v>Wednesday</v>
      </c>
      <c r="P1743" s="2" t="str">
        <f>TEXT(Table13[[#This Row],[Order Date]],"mmmm")</f>
        <v>January</v>
      </c>
      <c r="Q1743" s="2" t="str">
        <f>TEXT(Table13[[#This Row],[Order Date]],"yyyy")</f>
        <v>2015</v>
      </c>
      <c r="R1743" s="2" t="str">
        <f>TEXT(Table13[[#This Row],[Order Date]], "mmmm yyyy")</f>
        <v>January 2015</v>
      </c>
      <c r="S1743" s="2">
        <v>42012</v>
      </c>
      <c r="T1743" s="1" t="s">
        <v>50</v>
      </c>
      <c r="U1743" s="1">
        <f>Table13[[#This Row],[Ship Date]]-Table13[[#This Row],[Order Date]]</f>
        <v>1</v>
      </c>
      <c r="V1743" s="1" t="str">
        <f>IF(Table13[[#This Row],[Days to Ship]]&lt;=1, "Fast", IF(Table13[[#This Row],[Days to Ship]]&lt;=3, "Meduim", "High"))</f>
        <v>Fast</v>
      </c>
      <c r="W1743" s="1">
        <v>44224</v>
      </c>
      <c r="X1743" s="1" t="s">
        <v>22</v>
      </c>
      <c r="Y1743" s="1" t="s">
        <v>1011</v>
      </c>
      <c r="Z1743" s="1" t="s">
        <v>124</v>
      </c>
      <c r="AA1743" s="1" t="s">
        <v>2243</v>
      </c>
      <c r="AB1743" s="1" t="s">
        <v>34</v>
      </c>
      <c r="AC1743" s="1" t="s">
        <v>151</v>
      </c>
      <c r="AD1743" s="1" t="s">
        <v>51</v>
      </c>
      <c r="AE1743" s="1" t="s">
        <v>108</v>
      </c>
      <c r="AF1743" s="1"/>
      <c r="AK1743" s="1"/>
    </row>
    <row r="1744" spans="1:37" x14ac:dyDescent="0.35">
      <c r="A1744" s="1">
        <v>3077</v>
      </c>
      <c r="B1744" s="1" t="str">
        <f>VLOOKUP(Table13[[#This Row],[Customer ID]],'Customer Lookup'!A:B,2,)</f>
        <v>Lynne Reid</v>
      </c>
      <c r="C1744" s="1">
        <v>88239</v>
      </c>
      <c r="D1744" s="1" t="str">
        <f>_xlfn.XLOOKUP(Table13[[#This Row],[Product Sub-Category]],'Product Lookup'!A:A,'Product Lookup'!B:B)</f>
        <v>Computer Peripherals</v>
      </c>
      <c r="E1744" s="1">
        <v>2</v>
      </c>
      <c r="F1744" s="4">
        <v>300.97000000000003</v>
      </c>
      <c r="G1744" s="4">
        <f>Table13[[#This Row],[Unit Price]]*Table13[[#This Row],[Quantity ordered]]</f>
        <v>601.94000000000005</v>
      </c>
      <c r="H1744" s="1">
        <v>0.1</v>
      </c>
      <c r="I1744" s="5">
        <v>0.1</v>
      </c>
      <c r="J17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44" s="6">
        <f>Table13[[#This Row],[Total Price(Before Discount)]]*Table13[[#This Row],[Discount]]</f>
        <v>60.19400000000001</v>
      </c>
      <c r="L1744" s="6">
        <f>Table13[[#This Row],[Total Price(Before Discount)]]-Table13[[#This Row],[Discount Amount]]</f>
        <v>541.74600000000009</v>
      </c>
      <c r="M1744" s="6" t="str">
        <f>IF(Table13[[#This Row],[Total Price(After Discount)]]&gt;=5000, "High Order", "Low order")</f>
        <v>Low order</v>
      </c>
      <c r="N1744" s="2">
        <v>42131</v>
      </c>
      <c r="O1744" s="2" t="str">
        <f>TEXT(Table13[[#This Row],[Order Date]],"dddd")</f>
        <v>Thursday</v>
      </c>
      <c r="P1744" s="2" t="str">
        <f>TEXT(Table13[[#This Row],[Order Date]],"mmmm")</f>
        <v>May</v>
      </c>
      <c r="Q1744" s="2" t="str">
        <f>TEXT(Table13[[#This Row],[Order Date]],"yyyy")</f>
        <v>2015</v>
      </c>
      <c r="R1744" s="2" t="str">
        <f>TEXT(Table13[[#This Row],[Order Date]], "mmmm yyyy")</f>
        <v>May 2015</v>
      </c>
      <c r="S1744" s="2">
        <v>42133</v>
      </c>
      <c r="T1744" s="1" t="s">
        <v>50</v>
      </c>
      <c r="U1744" s="1">
        <f>Table13[[#This Row],[Ship Date]]-Table13[[#This Row],[Order Date]]</f>
        <v>2</v>
      </c>
      <c r="V1744" s="1" t="str">
        <f>IF(Table13[[#This Row],[Days to Ship]]&lt;=1, "Fast", IF(Table13[[#This Row],[Days to Ship]]&lt;=3, "Meduim", "High"))</f>
        <v>Meduim</v>
      </c>
      <c r="W1744" s="1">
        <v>44136</v>
      </c>
      <c r="X1744" s="1" t="s">
        <v>32</v>
      </c>
      <c r="Y1744" s="1" t="s">
        <v>1012</v>
      </c>
      <c r="Z1744" s="1" t="s">
        <v>124</v>
      </c>
      <c r="AA1744" s="1" t="s">
        <v>2243</v>
      </c>
      <c r="AB1744" s="1" t="s">
        <v>73</v>
      </c>
      <c r="AC1744" s="1" t="s">
        <v>144</v>
      </c>
      <c r="AD1744" s="1" t="s">
        <v>51</v>
      </c>
      <c r="AE1744" s="1" t="s">
        <v>53</v>
      </c>
      <c r="AF1744" s="1"/>
      <c r="AK1744" s="1"/>
    </row>
    <row r="1745" spans="1:37" x14ac:dyDescent="0.35">
      <c r="A1745" s="1">
        <v>3078</v>
      </c>
      <c r="B1745" s="1" t="str">
        <f>VLOOKUP(Table13[[#This Row],[Customer ID]],'Customer Lookup'!A:B,2,)</f>
        <v>Kate McKenna</v>
      </c>
      <c r="C1745" s="1">
        <v>88240</v>
      </c>
      <c r="D1745" s="1" t="str">
        <f>_xlfn.XLOOKUP(Table13[[#This Row],[Product Sub-Category]],'Product Lookup'!A:A,'Product Lookup'!B:B)</f>
        <v>Paper</v>
      </c>
      <c r="E1745" s="1">
        <v>5</v>
      </c>
      <c r="F1745" s="4">
        <v>35.44</v>
      </c>
      <c r="G1745" s="4">
        <f>Table13[[#This Row],[Unit Price]]*Table13[[#This Row],[Quantity ordered]]</f>
        <v>177.2</v>
      </c>
      <c r="H1745" s="1">
        <v>0.05</v>
      </c>
      <c r="I1745" s="5">
        <v>0.05</v>
      </c>
      <c r="J17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5" s="6">
        <f>Table13[[#This Row],[Total Price(Before Discount)]]*Table13[[#This Row],[Discount]]</f>
        <v>8.86</v>
      </c>
      <c r="L1745" s="6">
        <f>Table13[[#This Row],[Total Price(Before Discount)]]-Table13[[#This Row],[Discount Amount]]</f>
        <v>168.33999999999997</v>
      </c>
      <c r="M1745" s="6" t="str">
        <f>IF(Table13[[#This Row],[Total Price(After Discount)]]&gt;=5000, "High Order", "Low order")</f>
        <v>Low order</v>
      </c>
      <c r="N1745" s="2">
        <v>42166</v>
      </c>
      <c r="O1745" s="2" t="str">
        <f>TEXT(Table13[[#This Row],[Order Date]],"dddd")</f>
        <v>Thursday</v>
      </c>
      <c r="P1745" s="2" t="str">
        <f>TEXT(Table13[[#This Row],[Order Date]],"mmmm")</f>
        <v>June</v>
      </c>
      <c r="Q1745" s="2" t="str">
        <f>TEXT(Table13[[#This Row],[Order Date]],"yyyy")</f>
        <v>2015</v>
      </c>
      <c r="R1745" s="2" t="str">
        <f>TEXT(Table13[[#This Row],[Order Date]], "mmmm yyyy")</f>
        <v>June 2015</v>
      </c>
      <c r="S1745" s="2">
        <v>42166</v>
      </c>
      <c r="T1745" s="1" t="s">
        <v>31</v>
      </c>
      <c r="U1745" s="1">
        <f>Table13[[#This Row],[Ship Date]]-Table13[[#This Row],[Order Date]]</f>
        <v>0</v>
      </c>
      <c r="V1745" s="1" t="str">
        <f>IF(Table13[[#This Row],[Days to Ship]]&lt;=1, "Fast", IF(Table13[[#This Row],[Days to Ship]]&lt;=3, "Meduim", "High"))</f>
        <v>Fast</v>
      </c>
      <c r="W1745" s="1">
        <v>43615</v>
      </c>
      <c r="X1745" s="1" t="s">
        <v>32</v>
      </c>
      <c r="Y1745" s="1" t="s">
        <v>1013</v>
      </c>
      <c r="Z1745" s="1" t="s">
        <v>124</v>
      </c>
      <c r="AA1745" s="1" t="s">
        <v>2243</v>
      </c>
      <c r="AB1745" s="1" t="s">
        <v>58</v>
      </c>
      <c r="AC1745" s="1" t="s">
        <v>83</v>
      </c>
      <c r="AD1745" s="1" t="s">
        <v>51</v>
      </c>
      <c r="AE1745" s="1" t="s">
        <v>53</v>
      </c>
      <c r="AF1745" s="1"/>
      <c r="AK1745" s="1"/>
    </row>
    <row r="1746" spans="1:37" x14ac:dyDescent="0.35">
      <c r="A1746" s="1">
        <v>3078</v>
      </c>
      <c r="B1746" s="1" t="str">
        <f>VLOOKUP(Table13[[#This Row],[Customer ID]],'Customer Lookup'!A:B,2,)</f>
        <v>Kate McKenna</v>
      </c>
      <c r="C1746" s="1">
        <v>88240</v>
      </c>
      <c r="D1746" s="1" t="str">
        <f>_xlfn.XLOOKUP(Table13[[#This Row],[Product Sub-Category]],'Product Lookup'!A:A,'Product Lookup'!B:B)</f>
        <v>Pens</v>
      </c>
      <c r="E1746" s="1">
        <v>9</v>
      </c>
      <c r="F1746" s="4">
        <v>3.98</v>
      </c>
      <c r="G1746" s="4">
        <f>Table13[[#This Row],[Unit Price]]*Table13[[#This Row],[Quantity ordered]]</f>
        <v>35.82</v>
      </c>
      <c r="H1746" s="1">
        <v>0.05</v>
      </c>
      <c r="I1746" s="5">
        <v>0.05</v>
      </c>
      <c r="J17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6" s="6">
        <f>Table13[[#This Row],[Total Price(Before Discount)]]*Table13[[#This Row],[Discount]]</f>
        <v>1.7910000000000001</v>
      </c>
      <c r="L1746" s="6">
        <f>Table13[[#This Row],[Total Price(Before Discount)]]-Table13[[#This Row],[Discount Amount]]</f>
        <v>34.029000000000003</v>
      </c>
      <c r="M1746" s="6" t="str">
        <f>IF(Table13[[#This Row],[Total Price(After Discount)]]&gt;=5000, "High Order", "Low order")</f>
        <v>Low order</v>
      </c>
      <c r="N1746" s="2">
        <v>42166</v>
      </c>
      <c r="O1746" s="2" t="str">
        <f>TEXT(Table13[[#This Row],[Order Date]],"dddd")</f>
        <v>Thursday</v>
      </c>
      <c r="P1746" s="2" t="str">
        <f>TEXT(Table13[[#This Row],[Order Date]],"mmmm")</f>
        <v>June</v>
      </c>
      <c r="Q1746" s="2" t="str">
        <f>TEXT(Table13[[#This Row],[Order Date]],"yyyy")</f>
        <v>2015</v>
      </c>
      <c r="R1746" s="2" t="str">
        <f>TEXT(Table13[[#This Row],[Order Date]], "mmmm yyyy")</f>
        <v>June 2015</v>
      </c>
      <c r="S1746" s="2">
        <v>42169</v>
      </c>
      <c r="T1746" s="1" t="s">
        <v>31</v>
      </c>
      <c r="U1746" s="1">
        <f>Table13[[#This Row],[Ship Date]]-Table13[[#This Row],[Order Date]]</f>
        <v>3</v>
      </c>
      <c r="V1746" s="1" t="str">
        <f>IF(Table13[[#This Row],[Days to Ship]]&lt;=1, "Fast", IF(Table13[[#This Row],[Days to Ship]]&lt;=3, "Meduim", "High"))</f>
        <v>Meduim</v>
      </c>
      <c r="W1746" s="1">
        <v>43615</v>
      </c>
      <c r="X1746" s="1" t="s">
        <v>32</v>
      </c>
      <c r="Y1746" s="1" t="s">
        <v>1013</v>
      </c>
      <c r="Z1746" s="1" t="s">
        <v>124</v>
      </c>
      <c r="AA1746" s="1" t="s">
        <v>2243</v>
      </c>
      <c r="AB1746" s="1" t="s">
        <v>58</v>
      </c>
      <c r="AC1746" s="1" t="s">
        <v>25</v>
      </c>
      <c r="AD1746" s="1" t="s">
        <v>51</v>
      </c>
      <c r="AE1746" s="1" t="s">
        <v>26</v>
      </c>
      <c r="AF1746" s="1"/>
      <c r="AK1746" s="1"/>
    </row>
    <row r="1747" spans="1:37" x14ac:dyDescent="0.35">
      <c r="A1747" s="1">
        <v>3079</v>
      </c>
      <c r="B1747" s="1" t="str">
        <f>VLOOKUP(Table13[[#This Row],[Customer ID]],'Customer Lookup'!A:B,2,)</f>
        <v>Andrew Levine</v>
      </c>
      <c r="C1747" s="1">
        <v>41253</v>
      </c>
      <c r="D1747" s="1" t="str">
        <f>_xlfn.XLOOKUP(Table13[[#This Row],[Product Sub-Category]],'Product Lookup'!A:A,'Product Lookup'!B:B)</f>
        <v>Computer Peripherals</v>
      </c>
      <c r="E1747" s="1">
        <v>7</v>
      </c>
      <c r="F1747" s="4">
        <v>300.97000000000003</v>
      </c>
      <c r="G1747" s="4">
        <f>Table13[[#This Row],[Unit Price]]*Table13[[#This Row],[Quantity ordered]]</f>
        <v>2106.79</v>
      </c>
      <c r="H1747" s="1">
        <v>0.1</v>
      </c>
      <c r="I1747" s="5">
        <v>0.1</v>
      </c>
      <c r="J17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47" s="6">
        <f>Table13[[#This Row],[Total Price(Before Discount)]]*Table13[[#This Row],[Discount]]</f>
        <v>210.679</v>
      </c>
      <c r="L1747" s="6">
        <f>Table13[[#This Row],[Total Price(Before Discount)]]-Table13[[#This Row],[Discount Amount]]</f>
        <v>1896.1109999999999</v>
      </c>
      <c r="M1747" s="6" t="str">
        <f>IF(Table13[[#This Row],[Total Price(After Discount)]]&gt;=5000, "High Order", "Low order")</f>
        <v>Low order</v>
      </c>
      <c r="N1747" s="2">
        <v>42131</v>
      </c>
      <c r="O1747" s="2" t="str">
        <f>TEXT(Table13[[#This Row],[Order Date]],"dddd")</f>
        <v>Thursday</v>
      </c>
      <c r="P1747" s="2" t="str">
        <f>TEXT(Table13[[#This Row],[Order Date]],"mmmm")</f>
        <v>May</v>
      </c>
      <c r="Q1747" s="2" t="str">
        <f>TEXT(Table13[[#This Row],[Order Date]],"yyyy")</f>
        <v>2015</v>
      </c>
      <c r="R1747" s="2" t="str">
        <f>TEXT(Table13[[#This Row],[Order Date]], "mmmm yyyy")</f>
        <v>May 2015</v>
      </c>
      <c r="S1747" s="2">
        <v>42133</v>
      </c>
      <c r="T1747" s="1" t="s">
        <v>50</v>
      </c>
      <c r="U1747" s="1">
        <f>Table13[[#This Row],[Ship Date]]-Table13[[#This Row],[Order Date]]</f>
        <v>2</v>
      </c>
      <c r="V1747" s="1" t="str">
        <f>IF(Table13[[#This Row],[Days to Ship]]&lt;=1, "Fast", IF(Table13[[#This Row],[Days to Ship]]&lt;=3, "Meduim", "High"))</f>
        <v>Meduim</v>
      </c>
      <c r="W1747" s="1">
        <v>19112</v>
      </c>
      <c r="X1747" s="1" t="s">
        <v>32</v>
      </c>
      <c r="Y1747" s="1" t="s">
        <v>555</v>
      </c>
      <c r="Z1747" s="1" t="s">
        <v>174</v>
      </c>
      <c r="AA1747" s="1" t="s">
        <v>2243</v>
      </c>
      <c r="AB1747" s="1" t="s">
        <v>73</v>
      </c>
      <c r="AC1747" s="1" t="s">
        <v>144</v>
      </c>
      <c r="AD1747" s="1" t="s">
        <v>51</v>
      </c>
      <c r="AE1747" s="1" t="s">
        <v>53</v>
      </c>
      <c r="AF1747" s="1"/>
      <c r="AK1747" s="1"/>
    </row>
    <row r="1748" spans="1:37" x14ac:dyDescent="0.35">
      <c r="A1748" s="1">
        <v>3079</v>
      </c>
      <c r="B1748" s="1" t="str">
        <f>VLOOKUP(Table13[[#This Row],[Customer ID]],'Customer Lookup'!A:B,2,)</f>
        <v>Andrew Levine</v>
      </c>
      <c r="C1748" s="1">
        <v>53476</v>
      </c>
      <c r="D1748" s="1" t="str">
        <f>_xlfn.XLOOKUP(Table13[[#This Row],[Product Sub-Category]],'Product Lookup'!A:A,'Product Lookup'!B:B)</f>
        <v>Paper</v>
      </c>
      <c r="E1748" s="1">
        <v>21</v>
      </c>
      <c r="F1748" s="4">
        <v>35.44</v>
      </c>
      <c r="G1748" s="4">
        <f>Table13[[#This Row],[Unit Price]]*Table13[[#This Row],[Quantity ordered]]</f>
        <v>744.24</v>
      </c>
      <c r="H1748" s="1">
        <v>0.05</v>
      </c>
      <c r="I1748" s="5">
        <v>0.05</v>
      </c>
      <c r="J17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8" s="6">
        <f>Table13[[#This Row],[Total Price(Before Discount)]]*Table13[[#This Row],[Discount]]</f>
        <v>37.212000000000003</v>
      </c>
      <c r="L1748" s="6">
        <f>Table13[[#This Row],[Total Price(Before Discount)]]-Table13[[#This Row],[Discount Amount]]</f>
        <v>707.02800000000002</v>
      </c>
      <c r="M1748" s="6" t="str">
        <f>IF(Table13[[#This Row],[Total Price(After Discount)]]&gt;=5000, "High Order", "Low order")</f>
        <v>Low order</v>
      </c>
      <c r="N1748" s="2">
        <v>42166</v>
      </c>
      <c r="O1748" s="2" t="str">
        <f>TEXT(Table13[[#This Row],[Order Date]],"dddd")</f>
        <v>Thursday</v>
      </c>
      <c r="P1748" s="2" t="str">
        <f>TEXT(Table13[[#This Row],[Order Date]],"mmmm")</f>
        <v>June</v>
      </c>
      <c r="Q1748" s="2" t="str">
        <f>TEXT(Table13[[#This Row],[Order Date]],"yyyy")</f>
        <v>2015</v>
      </c>
      <c r="R1748" s="2" t="str">
        <f>TEXT(Table13[[#This Row],[Order Date]], "mmmm yyyy")</f>
        <v>June 2015</v>
      </c>
      <c r="S1748" s="2">
        <v>42166</v>
      </c>
      <c r="T1748" s="1" t="s">
        <v>31</v>
      </c>
      <c r="U1748" s="1">
        <f>Table13[[#This Row],[Ship Date]]-Table13[[#This Row],[Order Date]]</f>
        <v>0</v>
      </c>
      <c r="V1748" s="1" t="str">
        <f>IF(Table13[[#This Row],[Days to Ship]]&lt;=1, "Fast", IF(Table13[[#This Row],[Days to Ship]]&lt;=3, "Meduim", "High"))</f>
        <v>Fast</v>
      </c>
      <c r="W1748" s="1">
        <v>19112</v>
      </c>
      <c r="X1748" s="1" t="s">
        <v>32</v>
      </c>
      <c r="Y1748" s="1" t="s">
        <v>555</v>
      </c>
      <c r="Z1748" s="1" t="s">
        <v>174</v>
      </c>
      <c r="AA1748" s="1" t="s">
        <v>2243</v>
      </c>
      <c r="AB1748" s="1" t="s">
        <v>58</v>
      </c>
      <c r="AC1748" s="1" t="s">
        <v>83</v>
      </c>
      <c r="AD1748" s="1" t="s">
        <v>51</v>
      </c>
      <c r="AE1748" s="1" t="s">
        <v>53</v>
      </c>
      <c r="AF1748" s="1"/>
      <c r="AK1748" s="1"/>
    </row>
    <row r="1749" spans="1:37" x14ac:dyDescent="0.35">
      <c r="A1749" s="1">
        <v>3079</v>
      </c>
      <c r="B1749" s="1" t="str">
        <f>VLOOKUP(Table13[[#This Row],[Customer ID]],'Customer Lookup'!A:B,2,)</f>
        <v>Andrew Levine</v>
      </c>
      <c r="C1749" s="1">
        <v>53476</v>
      </c>
      <c r="D1749" s="1" t="str">
        <f>_xlfn.XLOOKUP(Table13[[#This Row],[Product Sub-Category]],'Product Lookup'!A:A,'Product Lookup'!B:B)</f>
        <v>Pens</v>
      </c>
      <c r="E1749" s="1">
        <v>36</v>
      </c>
      <c r="F1749" s="4">
        <v>3.98</v>
      </c>
      <c r="G1749" s="4">
        <f>Table13[[#This Row],[Unit Price]]*Table13[[#This Row],[Quantity ordered]]</f>
        <v>143.28</v>
      </c>
      <c r="H1749" s="1">
        <v>0.05</v>
      </c>
      <c r="I1749" s="5">
        <v>0.05</v>
      </c>
      <c r="J17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9" s="6">
        <f>Table13[[#This Row],[Total Price(Before Discount)]]*Table13[[#This Row],[Discount]]</f>
        <v>7.1640000000000006</v>
      </c>
      <c r="L1749" s="6">
        <f>Table13[[#This Row],[Total Price(Before Discount)]]-Table13[[#This Row],[Discount Amount]]</f>
        <v>136.11600000000001</v>
      </c>
      <c r="M1749" s="6" t="str">
        <f>IF(Table13[[#This Row],[Total Price(After Discount)]]&gt;=5000, "High Order", "Low order")</f>
        <v>Low order</v>
      </c>
      <c r="N1749" s="2">
        <v>42166</v>
      </c>
      <c r="O1749" s="2" t="str">
        <f>TEXT(Table13[[#This Row],[Order Date]],"dddd")</f>
        <v>Thursday</v>
      </c>
      <c r="P1749" s="2" t="str">
        <f>TEXT(Table13[[#This Row],[Order Date]],"mmmm")</f>
        <v>June</v>
      </c>
      <c r="Q1749" s="2" t="str">
        <f>TEXT(Table13[[#This Row],[Order Date]],"yyyy")</f>
        <v>2015</v>
      </c>
      <c r="R1749" s="2" t="str">
        <f>TEXT(Table13[[#This Row],[Order Date]], "mmmm yyyy")</f>
        <v>June 2015</v>
      </c>
      <c r="S1749" s="2">
        <v>42169</v>
      </c>
      <c r="T1749" s="1" t="s">
        <v>31</v>
      </c>
      <c r="U1749" s="1">
        <f>Table13[[#This Row],[Ship Date]]-Table13[[#This Row],[Order Date]]</f>
        <v>3</v>
      </c>
      <c r="V1749" s="1" t="str">
        <f>IF(Table13[[#This Row],[Days to Ship]]&lt;=1, "Fast", IF(Table13[[#This Row],[Days to Ship]]&lt;=3, "Meduim", "High"))</f>
        <v>Meduim</v>
      </c>
      <c r="W1749" s="1">
        <v>19112</v>
      </c>
      <c r="X1749" s="1" t="s">
        <v>32</v>
      </c>
      <c r="Y1749" s="1" t="s">
        <v>555</v>
      </c>
      <c r="Z1749" s="1" t="s">
        <v>174</v>
      </c>
      <c r="AA1749" s="1" t="s">
        <v>2243</v>
      </c>
      <c r="AB1749" s="1" t="s">
        <v>58</v>
      </c>
      <c r="AC1749" s="1" t="s">
        <v>25</v>
      </c>
      <c r="AD1749" s="1" t="s">
        <v>51</v>
      </c>
      <c r="AE1749" s="1" t="s">
        <v>26</v>
      </c>
      <c r="AF1749" s="1"/>
      <c r="AK1749" s="1"/>
    </row>
    <row r="1750" spans="1:37" x14ac:dyDescent="0.35">
      <c r="A1750" s="1">
        <v>3079</v>
      </c>
      <c r="B1750" s="1" t="str">
        <f>VLOOKUP(Table13[[#This Row],[Customer ID]],'Customer Lookup'!A:B,2,)</f>
        <v>Andrew Levine</v>
      </c>
      <c r="C1750" s="1">
        <v>53476</v>
      </c>
      <c r="D1750" s="1" t="str">
        <f>_xlfn.XLOOKUP(Table13[[#This Row],[Product Sub-Category]],'Product Lookup'!A:A,'Product Lookup'!B:B)</f>
        <v>Pens</v>
      </c>
      <c r="E1750" s="1">
        <v>71</v>
      </c>
      <c r="F1750" s="4">
        <v>1.76</v>
      </c>
      <c r="G1750" s="4">
        <f>Table13[[#This Row],[Unit Price]]*Table13[[#This Row],[Quantity ordered]]</f>
        <v>124.96</v>
      </c>
      <c r="H1750" s="1">
        <v>0.05</v>
      </c>
      <c r="I1750" s="5">
        <v>0.05</v>
      </c>
      <c r="J17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0" s="6">
        <f>Table13[[#This Row],[Total Price(Before Discount)]]*Table13[[#This Row],[Discount]]</f>
        <v>6.2480000000000002</v>
      </c>
      <c r="L1750" s="6">
        <f>Table13[[#This Row],[Total Price(Before Discount)]]-Table13[[#This Row],[Discount Amount]]</f>
        <v>118.71199999999999</v>
      </c>
      <c r="M1750" s="6" t="str">
        <f>IF(Table13[[#This Row],[Total Price(After Discount)]]&gt;=5000, "High Order", "Low order")</f>
        <v>Low order</v>
      </c>
      <c r="N1750" s="2">
        <v>42166</v>
      </c>
      <c r="O1750" s="2" t="str">
        <f>TEXT(Table13[[#This Row],[Order Date]],"dddd")</f>
        <v>Thursday</v>
      </c>
      <c r="P1750" s="2" t="str">
        <f>TEXT(Table13[[#This Row],[Order Date]],"mmmm")</f>
        <v>June</v>
      </c>
      <c r="Q1750" s="2" t="str">
        <f>TEXT(Table13[[#This Row],[Order Date]],"yyyy")</f>
        <v>2015</v>
      </c>
      <c r="R1750" s="2" t="str">
        <f>TEXT(Table13[[#This Row],[Order Date]], "mmmm yyyy")</f>
        <v>June 2015</v>
      </c>
      <c r="S1750" s="2">
        <v>42167</v>
      </c>
      <c r="T1750" s="1" t="s">
        <v>31</v>
      </c>
      <c r="U1750" s="1">
        <f>Table13[[#This Row],[Ship Date]]-Table13[[#This Row],[Order Date]]</f>
        <v>1</v>
      </c>
      <c r="V1750" s="1" t="str">
        <f>IF(Table13[[#This Row],[Days to Ship]]&lt;=1, "Fast", IF(Table13[[#This Row],[Days to Ship]]&lt;=3, "Meduim", "High"))</f>
        <v>Fast</v>
      </c>
      <c r="W1750" s="1">
        <v>19112</v>
      </c>
      <c r="X1750" s="1" t="s">
        <v>32</v>
      </c>
      <c r="Y1750" s="1" t="s">
        <v>555</v>
      </c>
      <c r="Z1750" s="1" t="s">
        <v>174</v>
      </c>
      <c r="AA1750" s="1" t="s">
        <v>2243</v>
      </c>
      <c r="AB1750" s="1" t="s">
        <v>58</v>
      </c>
      <c r="AC1750" s="1" t="s">
        <v>25</v>
      </c>
      <c r="AD1750" s="1" t="s">
        <v>51</v>
      </c>
      <c r="AE1750" s="1" t="s">
        <v>26</v>
      </c>
      <c r="AF1750" s="1"/>
      <c r="AK1750" s="1"/>
    </row>
    <row r="1751" spans="1:37" x14ac:dyDescent="0.35">
      <c r="A1751" s="1">
        <v>3079</v>
      </c>
      <c r="B1751" s="1" t="str">
        <f>VLOOKUP(Table13[[#This Row],[Customer ID]],'Customer Lookup'!A:B,2,)</f>
        <v>Andrew Levine</v>
      </c>
      <c r="C1751" s="1">
        <v>53476</v>
      </c>
      <c r="D1751" s="1" t="str">
        <f>_xlfn.XLOOKUP(Table13[[#This Row],[Product Sub-Category]],'Product Lookup'!A:A,'Product Lookup'!B:B)</f>
        <v>Storage</v>
      </c>
      <c r="E1751" s="1">
        <v>63</v>
      </c>
      <c r="F1751" s="4">
        <v>193.17</v>
      </c>
      <c r="G1751" s="4">
        <f>Table13[[#This Row],[Unit Price]]*Table13[[#This Row],[Quantity ordered]]</f>
        <v>12169.71</v>
      </c>
      <c r="H1751" s="1">
        <v>0.1</v>
      </c>
      <c r="I1751" s="5">
        <v>0.1</v>
      </c>
      <c r="J17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51" s="6">
        <f>Table13[[#This Row],[Total Price(Before Discount)]]*Table13[[#This Row],[Discount]]</f>
        <v>1216.971</v>
      </c>
      <c r="L1751" s="6">
        <f>Table13[[#This Row],[Total Price(Before Discount)]]-Table13[[#This Row],[Discount Amount]]</f>
        <v>10952.739</v>
      </c>
      <c r="M1751" s="6" t="str">
        <f>IF(Table13[[#This Row],[Total Price(After Discount)]]&gt;=5000, "High Order", "Low order")</f>
        <v>High Order</v>
      </c>
      <c r="N1751" s="2">
        <v>42166</v>
      </c>
      <c r="O1751" s="2" t="str">
        <f>TEXT(Table13[[#This Row],[Order Date]],"dddd")</f>
        <v>Thursday</v>
      </c>
      <c r="P1751" s="2" t="str">
        <f>TEXT(Table13[[#This Row],[Order Date]],"mmmm")</f>
        <v>June</v>
      </c>
      <c r="Q1751" s="2" t="str">
        <f>TEXT(Table13[[#This Row],[Order Date]],"yyyy")</f>
        <v>2015</v>
      </c>
      <c r="R1751" s="2" t="str">
        <f>TEXT(Table13[[#This Row],[Order Date]], "mmmm yyyy")</f>
        <v>June 2015</v>
      </c>
      <c r="S1751" s="2">
        <v>42166</v>
      </c>
      <c r="T1751" s="1" t="s">
        <v>31</v>
      </c>
      <c r="U1751" s="1">
        <f>Table13[[#This Row],[Ship Date]]-Table13[[#This Row],[Order Date]]</f>
        <v>0</v>
      </c>
      <c r="V1751" s="1" t="str">
        <f>IF(Table13[[#This Row],[Days to Ship]]&lt;=1, "Fast", IF(Table13[[#This Row],[Days to Ship]]&lt;=3, "Meduim", "High"))</f>
        <v>Fast</v>
      </c>
      <c r="W1751" s="1">
        <v>19112</v>
      </c>
      <c r="X1751" s="1" t="s">
        <v>22</v>
      </c>
      <c r="Y1751" s="1" t="s">
        <v>555</v>
      </c>
      <c r="Z1751" s="1" t="s">
        <v>174</v>
      </c>
      <c r="AA1751" s="1" t="s">
        <v>2243</v>
      </c>
      <c r="AB1751" s="1" t="s">
        <v>58</v>
      </c>
      <c r="AC1751" s="1" t="s">
        <v>119</v>
      </c>
      <c r="AD1751" s="1" t="s">
        <v>51</v>
      </c>
      <c r="AE1751" s="1" t="s">
        <v>53</v>
      </c>
      <c r="AF1751" s="1"/>
      <c r="AK1751" s="1"/>
    </row>
    <row r="1752" spans="1:37" x14ac:dyDescent="0.35">
      <c r="A1752" s="1">
        <v>3079</v>
      </c>
      <c r="B1752" s="1" t="str">
        <f>VLOOKUP(Table13[[#This Row],[Customer ID]],'Customer Lookup'!A:B,2,)</f>
        <v>Andrew Levine</v>
      </c>
      <c r="C1752" s="1">
        <v>12480</v>
      </c>
      <c r="D1752" s="1" t="str">
        <f>_xlfn.XLOOKUP(Table13[[#This Row],[Product Sub-Category]],'Product Lookup'!A:A,'Product Lookup'!B:B)</f>
        <v>Bookcases</v>
      </c>
      <c r="E1752" s="1">
        <v>10</v>
      </c>
      <c r="F1752" s="4">
        <v>137.47999999999999</v>
      </c>
      <c r="G1752" s="4">
        <f>Table13[[#This Row],[Unit Price]]*Table13[[#This Row],[Quantity ordered]]</f>
        <v>1374.8</v>
      </c>
      <c r="H1752" s="1">
        <v>0.1</v>
      </c>
      <c r="I1752" s="5">
        <v>0.1</v>
      </c>
      <c r="J17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52" s="6">
        <f>Table13[[#This Row],[Total Price(Before Discount)]]*Table13[[#This Row],[Discount]]</f>
        <v>137.47999999999999</v>
      </c>
      <c r="L1752" s="6">
        <f>Table13[[#This Row],[Total Price(Before Discount)]]-Table13[[#This Row],[Discount Amount]]</f>
        <v>1237.32</v>
      </c>
      <c r="M1752" s="6" t="str">
        <f>IF(Table13[[#This Row],[Total Price(After Discount)]]&gt;=5000, "High Order", "Low order")</f>
        <v>Low order</v>
      </c>
      <c r="N1752" s="2">
        <v>42011</v>
      </c>
      <c r="O1752" s="2" t="str">
        <f>TEXT(Table13[[#This Row],[Order Date]],"dddd")</f>
        <v>Wednesday</v>
      </c>
      <c r="P1752" s="2" t="str">
        <f>TEXT(Table13[[#This Row],[Order Date]],"mmmm")</f>
        <v>January</v>
      </c>
      <c r="Q1752" s="2" t="str">
        <f>TEXT(Table13[[#This Row],[Order Date]],"yyyy")</f>
        <v>2015</v>
      </c>
      <c r="R1752" s="2" t="str">
        <f>TEXT(Table13[[#This Row],[Order Date]], "mmmm yyyy")</f>
        <v>January 2015</v>
      </c>
      <c r="S1752" s="2">
        <v>42012</v>
      </c>
      <c r="T1752" s="1" t="s">
        <v>50</v>
      </c>
      <c r="U1752" s="1">
        <f>Table13[[#This Row],[Ship Date]]-Table13[[#This Row],[Order Date]]</f>
        <v>1</v>
      </c>
      <c r="V1752" s="1" t="str">
        <f>IF(Table13[[#This Row],[Days to Ship]]&lt;=1, "Fast", IF(Table13[[#This Row],[Days to Ship]]&lt;=3, "Meduim", "High"))</f>
        <v>Fast</v>
      </c>
      <c r="W1752" s="1">
        <v>19112</v>
      </c>
      <c r="X1752" s="1" t="s">
        <v>22</v>
      </c>
      <c r="Y1752" s="1" t="s">
        <v>555</v>
      </c>
      <c r="Z1752" s="1" t="s">
        <v>174</v>
      </c>
      <c r="AA1752" s="1" t="s">
        <v>2243</v>
      </c>
      <c r="AB1752" s="1" t="s">
        <v>34</v>
      </c>
      <c r="AC1752" s="1" t="s">
        <v>151</v>
      </c>
      <c r="AD1752" s="1" t="s">
        <v>51</v>
      </c>
      <c r="AE1752" s="1" t="s">
        <v>108</v>
      </c>
      <c r="AF1752" s="1"/>
      <c r="AK1752" s="1"/>
    </row>
    <row r="1753" spans="1:37" x14ac:dyDescent="0.35">
      <c r="A1753" s="1">
        <v>3079</v>
      </c>
      <c r="B1753" s="1" t="str">
        <f>VLOOKUP(Table13[[#This Row],[Customer ID]],'Customer Lookup'!A:B,2,)</f>
        <v>Andrew Levine</v>
      </c>
      <c r="C1753" s="1">
        <v>48483</v>
      </c>
      <c r="D1753" s="1" t="str">
        <f>_xlfn.XLOOKUP(Table13[[#This Row],[Product Sub-Category]],'Product Lookup'!A:A,'Product Lookup'!B:B)</f>
        <v>Pens</v>
      </c>
      <c r="E1753" s="1">
        <v>33</v>
      </c>
      <c r="F1753" s="4">
        <v>2.21</v>
      </c>
      <c r="G1753" s="4">
        <f>Table13[[#This Row],[Unit Price]]*Table13[[#This Row],[Quantity ordered]]</f>
        <v>72.929999999999993</v>
      </c>
      <c r="H1753" s="1">
        <v>0.05</v>
      </c>
      <c r="I1753" s="5">
        <v>0.05</v>
      </c>
      <c r="J17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3" s="6">
        <f>Table13[[#This Row],[Total Price(Before Discount)]]*Table13[[#This Row],[Discount]]</f>
        <v>3.6464999999999996</v>
      </c>
      <c r="L1753" s="6">
        <f>Table13[[#This Row],[Total Price(Before Discount)]]-Table13[[#This Row],[Discount Amount]]</f>
        <v>69.283499999999989</v>
      </c>
      <c r="M1753" s="6" t="str">
        <f>IF(Table13[[#This Row],[Total Price(After Discount)]]&gt;=5000, "High Order", "Low order")</f>
        <v>Low order</v>
      </c>
      <c r="N1753" s="2">
        <v>42165</v>
      </c>
      <c r="O1753" s="2" t="str">
        <f>TEXT(Table13[[#This Row],[Order Date]],"dddd")</f>
        <v>Wednesday</v>
      </c>
      <c r="P1753" s="2" t="str">
        <f>TEXT(Table13[[#This Row],[Order Date]],"mmmm")</f>
        <v>June</v>
      </c>
      <c r="Q1753" s="2" t="str">
        <f>TEXT(Table13[[#This Row],[Order Date]],"yyyy")</f>
        <v>2015</v>
      </c>
      <c r="R1753" s="2" t="str">
        <f>TEXT(Table13[[#This Row],[Order Date]], "mmmm yyyy")</f>
        <v>June 2015</v>
      </c>
      <c r="S1753" s="2">
        <v>42166</v>
      </c>
      <c r="T1753" s="1" t="s">
        <v>41</v>
      </c>
      <c r="U1753" s="1">
        <f>Table13[[#This Row],[Ship Date]]-Table13[[#This Row],[Order Date]]</f>
        <v>1</v>
      </c>
      <c r="V1753" s="1" t="str">
        <f>IF(Table13[[#This Row],[Days to Ship]]&lt;=1, "Fast", IF(Table13[[#This Row],[Days to Ship]]&lt;=3, "Meduim", "High"))</f>
        <v>Fast</v>
      </c>
      <c r="W1753" s="1">
        <v>19112</v>
      </c>
      <c r="X1753" s="1" t="s">
        <v>22</v>
      </c>
      <c r="Y1753" s="1" t="s">
        <v>555</v>
      </c>
      <c r="Z1753" s="1" t="s">
        <v>174</v>
      </c>
      <c r="AA1753" s="1" t="s">
        <v>1097</v>
      </c>
      <c r="AB1753" s="1" t="s">
        <v>58</v>
      </c>
      <c r="AC1753" s="1" t="s">
        <v>25</v>
      </c>
      <c r="AD1753" s="1" t="s">
        <v>51</v>
      </c>
      <c r="AE1753" s="1" t="s">
        <v>26</v>
      </c>
      <c r="AF1753" s="1"/>
      <c r="AK1753" s="1"/>
    </row>
    <row r="1754" spans="1:37" x14ac:dyDescent="0.35">
      <c r="A1754" s="1">
        <v>3084</v>
      </c>
      <c r="B1754" s="1" t="str">
        <f>VLOOKUP(Table13[[#This Row],[Customer ID]],'Customer Lookup'!A:B,2,)</f>
        <v>Debbie Hsu</v>
      </c>
      <c r="C1754" s="1">
        <v>89879</v>
      </c>
      <c r="D1754" s="1" t="str">
        <f>_xlfn.XLOOKUP(Table13[[#This Row],[Product Sub-Category]],'Product Lookup'!A:A,'Product Lookup'!B:B)</f>
        <v>Telephones</v>
      </c>
      <c r="E1754" s="1">
        <v>14</v>
      </c>
      <c r="F1754" s="4">
        <v>65.989999999999995</v>
      </c>
      <c r="G1754" s="4">
        <f>Table13[[#This Row],[Unit Price]]*Table13[[#This Row],[Quantity ordered]]</f>
        <v>923.8599999999999</v>
      </c>
      <c r="H1754" s="1">
        <v>0.05</v>
      </c>
      <c r="I1754" s="5">
        <v>0.05</v>
      </c>
      <c r="J17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4" s="6">
        <f>Table13[[#This Row],[Total Price(Before Discount)]]*Table13[[#This Row],[Discount]]</f>
        <v>46.192999999999998</v>
      </c>
      <c r="L1754" s="6">
        <f>Table13[[#This Row],[Total Price(Before Discount)]]-Table13[[#This Row],[Discount Amount]]</f>
        <v>877.66699999999992</v>
      </c>
      <c r="M1754" s="6" t="str">
        <f>IF(Table13[[#This Row],[Total Price(After Discount)]]&gt;=5000, "High Order", "Low order")</f>
        <v>Low order</v>
      </c>
      <c r="N1754" s="2">
        <v>42114</v>
      </c>
      <c r="O1754" s="2" t="str">
        <f>TEXT(Table13[[#This Row],[Order Date]],"dddd")</f>
        <v>Monday</v>
      </c>
      <c r="P1754" s="2" t="str">
        <f>TEXT(Table13[[#This Row],[Order Date]],"mmmm")</f>
        <v>April</v>
      </c>
      <c r="Q1754" s="2" t="str">
        <f>TEXT(Table13[[#This Row],[Order Date]],"yyyy")</f>
        <v>2015</v>
      </c>
      <c r="R1754" s="2" t="str">
        <f>TEXT(Table13[[#This Row],[Order Date]], "mmmm yyyy")</f>
        <v>April 2015</v>
      </c>
      <c r="S1754" s="2">
        <v>42116</v>
      </c>
      <c r="T1754" s="1" t="s">
        <v>21</v>
      </c>
      <c r="U1754" s="1">
        <f>Table13[[#This Row],[Ship Date]]-Table13[[#This Row],[Order Date]]</f>
        <v>2</v>
      </c>
      <c r="V1754" s="1" t="str">
        <f>IF(Table13[[#This Row],[Days to Ship]]&lt;=1, "Fast", IF(Table13[[#This Row],[Days to Ship]]&lt;=3, "Meduim", "High"))</f>
        <v>Meduim</v>
      </c>
      <c r="W1754" s="1">
        <v>98503</v>
      </c>
      <c r="X1754" s="1" t="s">
        <v>22</v>
      </c>
      <c r="Y1754" s="1" t="s">
        <v>1008</v>
      </c>
      <c r="Z1754" s="1" t="s">
        <v>29</v>
      </c>
      <c r="AA1754" s="1" t="s">
        <v>1097</v>
      </c>
      <c r="AB1754" s="1" t="s">
        <v>73</v>
      </c>
      <c r="AC1754" s="1" t="s">
        <v>2234</v>
      </c>
      <c r="AD1754" s="1" t="s">
        <v>51</v>
      </c>
      <c r="AE1754" s="1" t="s">
        <v>53</v>
      </c>
      <c r="AF1754" s="1"/>
      <c r="AK1754" s="1"/>
    </row>
    <row r="1755" spans="1:37" x14ac:dyDescent="0.35">
      <c r="A1755" s="1">
        <v>3084</v>
      </c>
      <c r="B1755" s="1" t="str">
        <f>VLOOKUP(Table13[[#This Row],[Customer ID]],'Customer Lookup'!A:B,2,)</f>
        <v>Debbie Hsu</v>
      </c>
      <c r="C1755" s="1">
        <v>89880</v>
      </c>
      <c r="D1755" s="1" t="str">
        <f>_xlfn.XLOOKUP(Table13[[#This Row],[Product Sub-Category]],'Product Lookup'!A:A,'Product Lookup'!B:B)</f>
        <v>Binders</v>
      </c>
      <c r="E1755" s="1">
        <v>18</v>
      </c>
      <c r="F1755" s="4">
        <v>7.1</v>
      </c>
      <c r="G1755" s="4">
        <f>Table13[[#This Row],[Unit Price]]*Table13[[#This Row],[Quantity ordered]]</f>
        <v>127.8</v>
      </c>
      <c r="H1755" s="1">
        <v>0.05</v>
      </c>
      <c r="I1755" s="5">
        <v>0.05</v>
      </c>
      <c r="J17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5" s="6">
        <f>Table13[[#This Row],[Total Price(Before Discount)]]*Table13[[#This Row],[Discount]]</f>
        <v>6.3900000000000006</v>
      </c>
      <c r="L1755" s="6">
        <f>Table13[[#This Row],[Total Price(Before Discount)]]-Table13[[#This Row],[Discount Amount]]</f>
        <v>121.41</v>
      </c>
      <c r="M1755" s="6" t="str">
        <f>IF(Table13[[#This Row],[Total Price(After Discount)]]&gt;=5000, "High Order", "Low order")</f>
        <v>Low order</v>
      </c>
      <c r="N1755" s="2">
        <v>42179</v>
      </c>
      <c r="O1755" s="2" t="str">
        <f>TEXT(Table13[[#This Row],[Order Date]],"dddd")</f>
        <v>Wednesday</v>
      </c>
      <c r="P1755" s="2" t="str">
        <f>TEXT(Table13[[#This Row],[Order Date]],"mmmm")</f>
        <v>June</v>
      </c>
      <c r="Q1755" s="2" t="str">
        <f>TEXT(Table13[[#This Row],[Order Date]],"yyyy")</f>
        <v>2015</v>
      </c>
      <c r="R1755" s="2" t="str">
        <f>TEXT(Table13[[#This Row],[Order Date]], "mmmm yyyy")</f>
        <v>June 2015</v>
      </c>
      <c r="S1755" s="2">
        <v>42180</v>
      </c>
      <c r="T1755" s="1" t="s">
        <v>31</v>
      </c>
      <c r="U1755" s="1">
        <f>Table13[[#This Row],[Ship Date]]-Table13[[#This Row],[Order Date]]</f>
        <v>1</v>
      </c>
      <c r="V1755" s="1" t="str">
        <f>IF(Table13[[#This Row],[Days to Ship]]&lt;=1, "Fast", IF(Table13[[#This Row],[Days to Ship]]&lt;=3, "Meduim", "High"))</f>
        <v>Fast</v>
      </c>
      <c r="W1755" s="1">
        <v>98503</v>
      </c>
      <c r="X1755" s="1" t="s">
        <v>32</v>
      </c>
      <c r="Y1755" s="1" t="s">
        <v>1008</v>
      </c>
      <c r="Z1755" s="1" t="s">
        <v>29</v>
      </c>
      <c r="AA1755" s="1" t="s">
        <v>1097</v>
      </c>
      <c r="AB1755" s="1" t="s">
        <v>58</v>
      </c>
      <c r="AC1755" s="1" t="s">
        <v>2236</v>
      </c>
      <c r="AD1755" s="1" t="s">
        <v>51</v>
      </c>
      <c r="AE1755" s="1" t="s">
        <v>53</v>
      </c>
      <c r="AF1755" s="1"/>
      <c r="AK1755" s="1"/>
    </row>
    <row r="1756" spans="1:37" x14ac:dyDescent="0.35">
      <c r="A1756" s="1">
        <v>3084</v>
      </c>
      <c r="B1756" s="1" t="str">
        <f>VLOOKUP(Table13[[#This Row],[Customer ID]],'Customer Lookup'!A:B,2,)</f>
        <v>Debbie Hsu</v>
      </c>
      <c r="C1756" s="1">
        <v>89880</v>
      </c>
      <c r="D1756" s="1" t="str">
        <f>_xlfn.XLOOKUP(Table13[[#This Row],[Product Sub-Category]],'Product Lookup'!A:A,'Product Lookup'!B:B)</f>
        <v>Paper</v>
      </c>
      <c r="E1756" s="1">
        <v>5</v>
      </c>
      <c r="F1756" s="4">
        <v>18.97</v>
      </c>
      <c r="G1756" s="4">
        <f>Table13[[#This Row],[Unit Price]]*Table13[[#This Row],[Quantity ordered]]</f>
        <v>94.85</v>
      </c>
      <c r="H1756" s="1">
        <v>0.05</v>
      </c>
      <c r="I1756" s="5">
        <v>0.05</v>
      </c>
      <c r="J17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6" s="6">
        <f>Table13[[#This Row],[Total Price(Before Discount)]]*Table13[[#This Row],[Discount]]</f>
        <v>4.7424999999999997</v>
      </c>
      <c r="L1756" s="6">
        <f>Table13[[#This Row],[Total Price(Before Discount)]]-Table13[[#This Row],[Discount Amount]]</f>
        <v>90.107499999999987</v>
      </c>
      <c r="M1756" s="6" t="str">
        <f>IF(Table13[[#This Row],[Total Price(After Discount)]]&gt;=5000, "High Order", "Low order")</f>
        <v>Low order</v>
      </c>
      <c r="N1756" s="2">
        <v>42179</v>
      </c>
      <c r="O1756" s="2" t="str">
        <f>TEXT(Table13[[#This Row],[Order Date]],"dddd")</f>
        <v>Wednesday</v>
      </c>
      <c r="P1756" s="2" t="str">
        <f>TEXT(Table13[[#This Row],[Order Date]],"mmmm")</f>
        <v>June</v>
      </c>
      <c r="Q1756" s="2" t="str">
        <f>TEXT(Table13[[#This Row],[Order Date]],"yyyy")</f>
        <v>2015</v>
      </c>
      <c r="R1756" s="2" t="str">
        <f>TEXT(Table13[[#This Row],[Order Date]], "mmmm yyyy")</f>
        <v>June 2015</v>
      </c>
      <c r="S1756" s="2">
        <v>42180</v>
      </c>
      <c r="T1756" s="1" t="s">
        <v>31</v>
      </c>
      <c r="U1756" s="1">
        <f>Table13[[#This Row],[Ship Date]]-Table13[[#This Row],[Order Date]]</f>
        <v>1</v>
      </c>
      <c r="V1756" s="1" t="str">
        <f>IF(Table13[[#This Row],[Days to Ship]]&lt;=1, "Fast", IF(Table13[[#This Row],[Days to Ship]]&lt;=3, "Meduim", "High"))</f>
        <v>Fast</v>
      </c>
      <c r="W1756" s="1">
        <v>98503</v>
      </c>
      <c r="X1756" s="1" t="s">
        <v>32</v>
      </c>
      <c r="Y1756" s="1" t="s">
        <v>1008</v>
      </c>
      <c r="Z1756" s="1" t="s">
        <v>29</v>
      </c>
      <c r="AA1756" s="1" t="s">
        <v>2245</v>
      </c>
      <c r="AB1756" s="1" t="s">
        <v>58</v>
      </c>
      <c r="AC1756" s="1" t="s">
        <v>83</v>
      </c>
      <c r="AD1756" s="1" t="s">
        <v>51</v>
      </c>
      <c r="AE1756" s="1" t="s">
        <v>53</v>
      </c>
      <c r="AF1756" s="1"/>
      <c r="AK1756" s="1"/>
    </row>
    <row r="1757" spans="1:37" x14ac:dyDescent="0.35">
      <c r="A1757" s="1">
        <v>3086</v>
      </c>
      <c r="B1757" s="1" t="str">
        <f>VLOOKUP(Table13[[#This Row],[Customer ID]],'Customer Lookup'!A:B,2,)</f>
        <v>Ted Durham</v>
      </c>
      <c r="C1757" s="1">
        <v>88380</v>
      </c>
      <c r="D1757" s="1" t="str">
        <f>_xlfn.XLOOKUP(Table13[[#This Row],[Product Sub-Category]],'Product Lookup'!A:A,'Product Lookup'!B:B)</f>
        <v>Computer Peripherals</v>
      </c>
      <c r="E1757" s="1">
        <v>3</v>
      </c>
      <c r="F1757" s="4">
        <v>39.99</v>
      </c>
      <c r="G1757" s="4">
        <f>Table13[[#This Row],[Unit Price]]*Table13[[#This Row],[Quantity ordered]]</f>
        <v>119.97</v>
      </c>
      <c r="H1757" s="1">
        <v>0.05</v>
      </c>
      <c r="I1757" s="5">
        <v>0.05</v>
      </c>
      <c r="J17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7" s="6">
        <f>Table13[[#This Row],[Total Price(Before Discount)]]*Table13[[#This Row],[Discount]]</f>
        <v>5.9984999999999999</v>
      </c>
      <c r="L1757" s="6">
        <f>Table13[[#This Row],[Total Price(Before Discount)]]-Table13[[#This Row],[Discount Amount]]</f>
        <v>113.97149999999999</v>
      </c>
      <c r="M1757" s="6" t="str">
        <f>IF(Table13[[#This Row],[Total Price(After Discount)]]&gt;=5000, "High Order", "Low order")</f>
        <v>Low order</v>
      </c>
      <c r="N1757" s="2">
        <v>42142</v>
      </c>
      <c r="O1757" s="2" t="str">
        <f>TEXT(Table13[[#This Row],[Order Date]],"dddd")</f>
        <v>Monday</v>
      </c>
      <c r="P1757" s="2" t="str">
        <f>TEXT(Table13[[#This Row],[Order Date]],"mmmm")</f>
        <v>May</v>
      </c>
      <c r="Q1757" s="2" t="str">
        <f>TEXT(Table13[[#This Row],[Order Date]],"yyyy")</f>
        <v>2015</v>
      </c>
      <c r="R1757" s="2" t="str">
        <f>TEXT(Table13[[#This Row],[Order Date]], "mmmm yyyy")</f>
        <v>May 2015</v>
      </c>
      <c r="S1757" s="2">
        <v>42143</v>
      </c>
      <c r="T1757" s="1" t="s">
        <v>21</v>
      </c>
      <c r="U1757" s="1">
        <f>Table13[[#This Row],[Ship Date]]-Table13[[#This Row],[Order Date]]</f>
        <v>1</v>
      </c>
      <c r="V1757" s="1" t="str">
        <f>IF(Table13[[#This Row],[Days to Ship]]&lt;=1, "Fast", IF(Table13[[#This Row],[Days to Ship]]&lt;=3, "Meduim", "High"))</f>
        <v>Fast</v>
      </c>
      <c r="W1757" s="1">
        <v>34287</v>
      </c>
      <c r="X1757" s="1" t="s">
        <v>22</v>
      </c>
      <c r="Y1757" s="1" t="s">
        <v>1014</v>
      </c>
      <c r="Z1757" s="1" t="s">
        <v>242</v>
      </c>
      <c r="AA1757" s="1" t="s">
        <v>2244</v>
      </c>
      <c r="AB1757" s="1" t="s">
        <v>73</v>
      </c>
      <c r="AC1757" s="1" t="s">
        <v>144</v>
      </c>
      <c r="AD1757" s="1" t="s">
        <v>104</v>
      </c>
      <c r="AE1757" s="1" t="s">
        <v>53</v>
      </c>
      <c r="AF1757" s="1"/>
      <c r="AK1757" s="1"/>
    </row>
    <row r="1758" spans="1:37" x14ac:dyDescent="0.35">
      <c r="A1758" s="1">
        <v>3089</v>
      </c>
      <c r="B1758" s="1" t="str">
        <f>VLOOKUP(Table13[[#This Row],[Customer ID]],'Customer Lookup'!A:B,2,)</f>
        <v>Sandy Cannon</v>
      </c>
      <c r="C1758" s="1">
        <v>91219</v>
      </c>
      <c r="D1758" s="1" t="str">
        <f>_xlfn.XLOOKUP(Table13[[#This Row],[Product Sub-Category]],'Product Lookup'!A:A,'Product Lookup'!B:B)</f>
        <v>Appliances</v>
      </c>
      <c r="E1758" s="1">
        <v>6</v>
      </c>
      <c r="F1758" s="4">
        <v>49.43</v>
      </c>
      <c r="G1758" s="4">
        <f>Table13[[#This Row],[Unit Price]]*Table13[[#This Row],[Quantity ordered]]</f>
        <v>296.58</v>
      </c>
      <c r="H1758" s="1">
        <v>0.05</v>
      </c>
      <c r="I1758" s="5">
        <v>0.05</v>
      </c>
      <c r="J17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8" s="6">
        <f>Table13[[#This Row],[Total Price(Before Discount)]]*Table13[[#This Row],[Discount]]</f>
        <v>14.829000000000001</v>
      </c>
      <c r="L1758" s="6">
        <f>Table13[[#This Row],[Total Price(Before Discount)]]-Table13[[#This Row],[Discount Amount]]</f>
        <v>281.75099999999998</v>
      </c>
      <c r="M1758" s="6" t="str">
        <f>IF(Table13[[#This Row],[Total Price(After Discount)]]&gt;=5000, "High Order", "Low order")</f>
        <v>Low order</v>
      </c>
      <c r="N1758" s="2">
        <v>42028</v>
      </c>
      <c r="O1758" s="2" t="str">
        <f>TEXT(Table13[[#This Row],[Order Date]],"dddd")</f>
        <v>Saturday</v>
      </c>
      <c r="P1758" s="2" t="str">
        <f>TEXT(Table13[[#This Row],[Order Date]],"mmmm")</f>
        <v>January</v>
      </c>
      <c r="Q1758" s="2" t="str">
        <f>TEXT(Table13[[#This Row],[Order Date]],"yyyy")</f>
        <v>2015</v>
      </c>
      <c r="R1758" s="2" t="str">
        <f>TEXT(Table13[[#This Row],[Order Date]], "mmmm yyyy")</f>
        <v>January 2015</v>
      </c>
      <c r="S1758" s="2">
        <v>42033</v>
      </c>
      <c r="T1758" s="1" t="s">
        <v>98</v>
      </c>
      <c r="U1758" s="1">
        <f>Table13[[#This Row],[Ship Date]]-Table13[[#This Row],[Order Date]]</f>
        <v>5</v>
      </c>
      <c r="V1758" s="1" t="str">
        <f>IF(Table13[[#This Row],[Days to Ship]]&lt;=1, "Fast", IF(Table13[[#This Row],[Days to Ship]]&lt;=3, "Meduim", "High"))</f>
        <v>High</v>
      </c>
      <c r="W1758" s="1">
        <v>66209</v>
      </c>
      <c r="X1758" s="1" t="s">
        <v>32</v>
      </c>
      <c r="Y1758" s="1" t="s">
        <v>1005</v>
      </c>
      <c r="Z1758" s="1" t="s">
        <v>145</v>
      </c>
      <c r="AA1758" s="1" t="s">
        <v>2243</v>
      </c>
      <c r="AB1758" s="1" t="s">
        <v>58</v>
      </c>
      <c r="AC1758" s="1" t="s">
        <v>196</v>
      </c>
      <c r="AD1758" s="1" t="s">
        <v>81</v>
      </c>
      <c r="AE1758" s="1" t="s">
        <v>53</v>
      </c>
      <c r="AF1758" s="1"/>
      <c r="AK1758" s="1"/>
    </row>
    <row r="1759" spans="1:37" x14ac:dyDescent="0.35">
      <c r="A1759" s="1">
        <v>3095</v>
      </c>
      <c r="B1759" s="1" t="str">
        <f>VLOOKUP(Table13[[#This Row],[Customer ID]],'Customer Lookup'!A:B,2,)</f>
        <v>Milton Lindsay</v>
      </c>
      <c r="C1759" s="1">
        <v>86220</v>
      </c>
      <c r="D1759" s="1" t="str">
        <f>_xlfn.XLOOKUP(Table13[[#This Row],[Product Sub-Category]],'Product Lookup'!A:A,'Product Lookup'!B:B)</f>
        <v>Appliances</v>
      </c>
      <c r="E1759" s="1">
        <v>5</v>
      </c>
      <c r="F1759" s="4">
        <v>207.48</v>
      </c>
      <c r="G1759" s="4">
        <f>Table13[[#This Row],[Unit Price]]*Table13[[#This Row],[Quantity ordered]]</f>
        <v>1037.3999999999999</v>
      </c>
      <c r="H1759" s="1">
        <v>0.1</v>
      </c>
      <c r="I1759" s="5">
        <v>0.1</v>
      </c>
      <c r="J17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59" s="6">
        <f>Table13[[#This Row],[Total Price(Before Discount)]]*Table13[[#This Row],[Discount]]</f>
        <v>103.74</v>
      </c>
      <c r="L1759" s="6">
        <f>Table13[[#This Row],[Total Price(Before Discount)]]-Table13[[#This Row],[Discount Amount]]</f>
        <v>933.65999999999985</v>
      </c>
      <c r="M1759" s="6" t="str">
        <f>IF(Table13[[#This Row],[Total Price(After Discount)]]&gt;=5000, "High Order", "Low order")</f>
        <v>Low order</v>
      </c>
      <c r="N1759" s="2">
        <v>42023</v>
      </c>
      <c r="O1759" s="2" t="str">
        <f>TEXT(Table13[[#This Row],[Order Date]],"dddd")</f>
        <v>Monday</v>
      </c>
      <c r="P1759" s="2" t="str">
        <f>TEXT(Table13[[#This Row],[Order Date]],"mmmm")</f>
        <v>January</v>
      </c>
      <c r="Q1759" s="2" t="str">
        <f>TEXT(Table13[[#This Row],[Order Date]],"yyyy")</f>
        <v>2015</v>
      </c>
      <c r="R1759" s="2" t="str">
        <f>TEXT(Table13[[#This Row],[Order Date]], "mmmm yyyy")</f>
        <v>January 2015</v>
      </c>
      <c r="S1759" s="2">
        <v>42025</v>
      </c>
      <c r="T1759" s="1" t="s">
        <v>41</v>
      </c>
      <c r="U1759" s="1">
        <f>Table13[[#This Row],[Ship Date]]-Table13[[#This Row],[Order Date]]</f>
        <v>2</v>
      </c>
      <c r="V1759" s="1" t="str">
        <f>IF(Table13[[#This Row],[Days to Ship]]&lt;=1, "Fast", IF(Table13[[#This Row],[Days to Ship]]&lt;=3, "Meduim", "High"))</f>
        <v>Meduim</v>
      </c>
      <c r="W1759" s="1">
        <v>45011</v>
      </c>
      <c r="X1759" s="1" t="s">
        <v>32</v>
      </c>
      <c r="Y1759" s="1" t="s">
        <v>1015</v>
      </c>
      <c r="Z1759" s="1" t="s">
        <v>124</v>
      </c>
      <c r="AA1759" s="1" t="s">
        <v>2243</v>
      </c>
      <c r="AB1759" s="1" t="s">
        <v>58</v>
      </c>
      <c r="AC1759" s="1" t="s">
        <v>196</v>
      </c>
      <c r="AD1759" s="1" t="s">
        <v>104</v>
      </c>
      <c r="AE1759" s="1" t="s">
        <v>53</v>
      </c>
      <c r="AF1759" s="1"/>
      <c r="AK1759" s="1"/>
    </row>
    <row r="1760" spans="1:37" x14ac:dyDescent="0.35">
      <c r="A1760" s="1">
        <v>3096</v>
      </c>
      <c r="B1760" s="1" t="str">
        <f>VLOOKUP(Table13[[#This Row],[Customer ID]],'Customer Lookup'!A:B,2,)</f>
        <v>Mike Howard</v>
      </c>
      <c r="C1760" s="1">
        <v>86221</v>
      </c>
      <c r="D1760" s="1" t="str">
        <f>_xlfn.XLOOKUP(Table13[[#This Row],[Product Sub-Category]],'Product Lookup'!A:A,'Product Lookup'!B:B)</f>
        <v>Appliances</v>
      </c>
      <c r="E1760" s="1">
        <v>3</v>
      </c>
      <c r="F1760" s="4">
        <v>40.98</v>
      </c>
      <c r="G1760" s="4">
        <f>Table13[[#This Row],[Unit Price]]*Table13[[#This Row],[Quantity ordered]]</f>
        <v>122.94</v>
      </c>
      <c r="H1760" s="1">
        <v>0.05</v>
      </c>
      <c r="I1760" s="5">
        <v>0.05</v>
      </c>
      <c r="J17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0" s="6">
        <f>Table13[[#This Row],[Total Price(Before Discount)]]*Table13[[#This Row],[Discount]]</f>
        <v>6.1470000000000002</v>
      </c>
      <c r="L1760" s="6">
        <f>Table13[[#This Row],[Total Price(Before Discount)]]-Table13[[#This Row],[Discount Amount]]</f>
        <v>116.79299999999999</v>
      </c>
      <c r="M1760" s="6" t="str">
        <f>IF(Table13[[#This Row],[Total Price(After Discount)]]&gt;=5000, "High Order", "Low order")</f>
        <v>Low order</v>
      </c>
      <c r="N1760" s="2">
        <v>42148</v>
      </c>
      <c r="O1760" s="2" t="str">
        <f>TEXT(Table13[[#This Row],[Order Date]],"dddd")</f>
        <v>Sunday</v>
      </c>
      <c r="P1760" s="2" t="str">
        <f>TEXT(Table13[[#This Row],[Order Date]],"mmmm")</f>
        <v>May</v>
      </c>
      <c r="Q1760" s="2" t="str">
        <f>TEXT(Table13[[#This Row],[Order Date]],"yyyy")</f>
        <v>2015</v>
      </c>
      <c r="R1760" s="2" t="str">
        <f>TEXT(Table13[[#This Row],[Order Date]], "mmmm yyyy")</f>
        <v>May 2015</v>
      </c>
      <c r="S1760" s="2">
        <v>42149</v>
      </c>
      <c r="T1760" s="1" t="s">
        <v>21</v>
      </c>
      <c r="U1760" s="1">
        <f>Table13[[#This Row],[Ship Date]]-Table13[[#This Row],[Order Date]]</f>
        <v>1</v>
      </c>
      <c r="V1760" s="1" t="str">
        <f>IF(Table13[[#This Row],[Days to Ship]]&lt;=1, "Fast", IF(Table13[[#This Row],[Days to Ship]]&lt;=3, "Meduim", "High"))</f>
        <v>Fast</v>
      </c>
      <c r="W1760" s="1">
        <v>43026</v>
      </c>
      <c r="X1760" s="1" t="s">
        <v>22</v>
      </c>
      <c r="Y1760" s="1" t="s">
        <v>679</v>
      </c>
      <c r="Z1760" s="1" t="s">
        <v>124</v>
      </c>
      <c r="AA1760" s="1" t="s">
        <v>2243</v>
      </c>
      <c r="AB1760" s="1" t="s">
        <v>58</v>
      </c>
      <c r="AC1760" s="1" t="s">
        <v>196</v>
      </c>
      <c r="AD1760" s="1" t="s">
        <v>104</v>
      </c>
      <c r="AE1760" s="1" t="s">
        <v>53</v>
      </c>
      <c r="AF1760" s="1"/>
      <c r="AK1760" s="1"/>
    </row>
    <row r="1761" spans="1:37" x14ac:dyDescent="0.35">
      <c r="A1761" s="1">
        <v>3096</v>
      </c>
      <c r="B1761" s="1" t="str">
        <f>VLOOKUP(Table13[[#This Row],[Customer ID]],'Customer Lookup'!A:B,2,)</f>
        <v>Mike Howard</v>
      </c>
      <c r="C1761" s="1">
        <v>86221</v>
      </c>
      <c r="D1761" s="1" t="str">
        <f>_xlfn.XLOOKUP(Table13[[#This Row],[Product Sub-Category]],'Product Lookup'!A:A,'Product Lookup'!B:B)</f>
        <v>Computer Peripherals</v>
      </c>
      <c r="E1761" s="1">
        <v>12</v>
      </c>
      <c r="F1761" s="4">
        <v>8.1199999999999992</v>
      </c>
      <c r="G1761" s="4">
        <f>Table13[[#This Row],[Unit Price]]*Table13[[#This Row],[Quantity ordered]]</f>
        <v>97.44</v>
      </c>
      <c r="H1761" s="1">
        <v>0.05</v>
      </c>
      <c r="I1761" s="5">
        <v>0.05</v>
      </c>
      <c r="J17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1" s="6">
        <f>Table13[[#This Row],[Total Price(Before Discount)]]*Table13[[#This Row],[Discount]]</f>
        <v>4.8719999999999999</v>
      </c>
      <c r="L1761" s="6">
        <f>Table13[[#This Row],[Total Price(Before Discount)]]-Table13[[#This Row],[Discount Amount]]</f>
        <v>92.567999999999998</v>
      </c>
      <c r="M1761" s="6" t="str">
        <f>IF(Table13[[#This Row],[Total Price(After Discount)]]&gt;=5000, "High Order", "Low order")</f>
        <v>Low order</v>
      </c>
      <c r="N1761" s="2">
        <v>42148</v>
      </c>
      <c r="O1761" s="2" t="str">
        <f>TEXT(Table13[[#This Row],[Order Date]],"dddd")</f>
        <v>Sunday</v>
      </c>
      <c r="P1761" s="2" t="str">
        <f>TEXT(Table13[[#This Row],[Order Date]],"mmmm")</f>
        <v>May</v>
      </c>
      <c r="Q1761" s="2" t="str">
        <f>TEXT(Table13[[#This Row],[Order Date]],"yyyy")</f>
        <v>2015</v>
      </c>
      <c r="R1761" s="2" t="str">
        <f>TEXT(Table13[[#This Row],[Order Date]], "mmmm yyyy")</f>
        <v>May 2015</v>
      </c>
      <c r="S1761" s="2">
        <v>42149</v>
      </c>
      <c r="T1761" s="1" t="s">
        <v>21</v>
      </c>
      <c r="U1761" s="1">
        <f>Table13[[#This Row],[Ship Date]]-Table13[[#This Row],[Order Date]]</f>
        <v>1</v>
      </c>
      <c r="V1761" s="1" t="str">
        <f>IF(Table13[[#This Row],[Days to Ship]]&lt;=1, "Fast", IF(Table13[[#This Row],[Days to Ship]]&lt;=3, "Meduim", "High"))</f>
        <v>Fast</v>
      </c>
      <c r="W1761" s="1">
        <v>43026</v>
      </c>
      <c r="X1761" s="1" t="s">
        <v>22</v>
      </c>
      <c r="Y1761" s="1" t="s">
        <v>679</v>
      </c>
      <c r="Z1761" s="1" t="s">
        <v>124</v>
      </c>
      <c r="AA1761" s="1" t="s">
        <v>2243</v>
      </c>
      <c r="AB1761" s="1" t="s">
        <v>73</v>
      </c>
      <c r="AC1761" s="1" t="s">
        <v>144</v>
      </c>
      <c r="AD1761" s="1" t="s">
        <v>104</v>
      </c>
      <c r="AE1761" s="1" t="s">
        <v>44</v>
      </c>
      <c r="AF1761" s="1"/>
      <c r="AK1761" s="1"/>
    </row>
    <row r="1762" spans="1:37" x14ac:dyDescent="0.35">
      <c r="A1762" s="1">
        <v>3096</v>
      </c>
      <c r="B1762" s="1" t="str">
        <f>VLOOKUP(Table13[[#This Row],[Customer ID]],'Customer Lookup'!A:B,2,)</f>
        <v>Mike Howard</v>
      </c>
      <c r="C1762" s="1">
        <v>86221</v>
      </c>
      <c r="D1762" s="1" t="str">
        <f>_xlfn.XLOOKUP(Table13[[#This Row],[Product Sub-Category]],'Product Lookup'!A:A,'Product Lookup'!B:B)</f>
        <v>Tables</v>
      </c>
      <c r="E1762" s="1">
        <v>9</v>
      </c>
      <c r="F1762" s="4">
        <v>262.11</v>
      </c>
      <c r="G1762" s="4">
        <f>Table13[[#This Row],[Unit Price]]*Table13[[#This Row],[Quantity ordered]]</f>
        <v>2358.9900000000002</v>
      </c>
      <c r="H1762" s="1">
        <v>0.1</v>
      </c>
      <c r="I1762" s="5">
        <v>0.1</v>
      </c>
      <c r="J17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62" s="6">
        <f>Table13[[#This Row],[Total Price(Before Discount)]]*Table13[[#This Row],[Discount]]</f>
        <v>235.89900000000003</v>
      </c>
      <c r="L1762" s="6">
        <f>Table13[[#This Row],[Total Price(Before Discount)]]-Table13[[#This Row],[Discount Amount]]</f>
        <v>2123.0910000000003</v>
      </c>
      <c r="M1762" s="6" t="str">
        <f>IF(Table13[[#This Row],[Total Price(After Discount)]]&gt;=5000, "High Order", "Low order")</f>
        <v>Low order</v>
      </c>
      <c r="N1762" s="2">
        <v>42148</v>
      </c>
      <c r="O1762" s="2" t="str">
        <f>TEXT(Table13[[#This Row],[Order Date]],"dddd")</f>
        <v>Sunday</v>
      </c>
      <c r="P1762" s="2" t="str">
        <f>TEXT(Table13[[#This Row],[Order Date]],"mmmm")</f>
        <v>May</v>
      </c>
      <c r="Q1762" s="2" t="str">
        <f>TEXT(Table13[[#This Row],[Order Date]],"yyyy")</f>
        <v>2015</v>
      </c>
      <c r="R1762" s="2" t="str">
        <f>TEXT(Table13[[#This Row],[Order Date]], "mmmm yyyy")</f>
        <v>May 2015</v>
      </c>
      <c r="S1762" s="2">
        <v>42149</v>
      </c>
      <c r="T1762" s="1" t="s">
        <v>21</v>
      </c>
      <c r="U1762" s="1">
        <f>Table13[[#This Row],[Ship Date]]-Table13[[#This Row],[Order Date]]</f>
        <v>1</v>
      </c>
      <c r="V1762" s="1" t="str">
        <f>IF(Table13[[#This Row],[Days to Ship]]&lt;=1, "Fast", IF(Table13[[#This Row],[Days to Ship]]&lt;=3, "Meduim", "High"))</f>
        <v>Fast</v>
      </c>
      <c r="W1762" s="1">
        <v>43026</v>
      </c>
      <c r="X1762" s="1" t="s">
        <v>22</v>
      </c>
      <c r="Y1762" s="1" t="s">
        <v>679</v>
      </c>
      <c r="Z1762" s="1" t="s">
        <v>124</v>
      </c>
      <c r="AA1762" s="1" t="s">
        <v>2243</v>
      </c>
      <c r="AB1762" s="1" t="s">
        <v>34</v>
      </c>
      <c r="AC1762" s="1" t="s">
        <v>123</v>
      </c>
      <c r="AD1762" s="1" t="s">
        <v>104</v>
      </c>
      <c r="AE1762" s="1" t="s">
        <v>108</v>
      </c>
      <c r="AF1762" s="1"/>
      <c r="AK1762" s="1"/>
    </row>
    <row r="1763" spans="1:37" x14ac:dyDescent="0.35">
      <c r="A1763" s="1">
        <v>3096</v>
      </c>
      <c r="B1763" s="1" t="str">
        <f>VLOOKUP(Table13[[#This Row],[Customer ID]],'Customer Lookup'!A:B,2,)</f>
        <v>Mike Howard</v>
      </c>
      <c r="C1763" s="1">
        <v>86222</v>
      </c>
      <c r="D1763" s="1" t="str">
        <f>_xlfn.XLOOKUP(Table13[[#This Row],[Product Sub-Category]],'Product Lookup'!A:A,'Product Lookup'!B:B)</f>
        <v>Storage</v>
      </c>
      <c r="E1763" s="1">
        <v>6</v>
      </c>
      <c r="F1763" s="4">
        <v>33.89</v>
      </c>
      <c r="G1763" s="4">
        <f>Table13[[#This Row],[Unit Price]]*Table13[[#This Row],[Quantity ordered]]</f>
        <v>203.34</v>
      </c>
      <c r="H1763" s="1">
        <v>0.05</v>
      </c>
      <c r="I1763" s="5">
        <v>0.05</v>
      </c>
      <c r="J17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3" s="6">
        <f>Table13[[#This Row],[Total Price(Before Discount)]]*Table13[[#This Row],[Discount]]</f>
        <v>10.167000000000002</v>
      </c>
      <c r="L1763" s="6">
        <f>Table13[[#This Row],[Total Price(Before Discount)]]-Table13[[#This Row],[Discount Amount]]</f>
        <v>193.173</v>
      </c>
      <c r="M1763" s="6" t="str">
        <f>IF(Table13[[#This Row],[Total Price(After Discount)]]&gt;=5000, "High Order", "Low order")</f>
        <v>Low order</v>
      </c>
      <c r="N1763" s="2">
        <v>42172</v>
      </c>
      <c r="O1763" s="2" t="str">
        <f>TEXT(Table13[[#This Row],[Order Date]],"dddd")</f>
        <v>Wednesday</v>
      </c>
      <c r="P1763" s="2" t="str">
        <f>TEXT(Table13[[#This Row],[Order Date]],"mmmm")</f>
        <v>June</v>
      </c>
      <c r="Q1763" s="2" t="str">
        <f>TEXT(Table13[[#This Row],[Order Date]],"yyyy")</f>
        <v>2015</v>
      </c>
      <c r="R1763" s="2" t="str">
        <f>TEXT(Table13[[#This Row],[Order Date]], "mmmm yyyy")</f>
        <v>June 2015</v>
      </c>
      <c r="S1763" s="2">
        <v>42173</v>
      </c>
      <c r="T1763" s="1" t="s">
        <v>41</v>
      </c>
      <c r="U1763" s="1">
        <f>Table13[[#This Row],[Ship Date]]-Table13[[#This Row],[Order Date]]</f>
        <v>1</v>
      </c>
      <c r="V1763" s="1" t="str">
        <f>IF(Table13[[#This Row],[Days to Ship]]&lt;=1, "Fast", IF(Table13[[#This Row],[Days to Ship]]&lt;=3, "Meduim", "High"))</f>
        <v>Fast</v>
      </c>
      <c r="W1763" s="1">
        <v>43026</v>
      </c>
      <c r="X1763" s="1" t="s">
        <v>22</v>
      </c>
      <c r="Y1763" s="1" t="s">
        <v>679</v>
      </c>
      <c r="Z1763" s="1" t="s">
        <v>124</v>
      </c>
      <c r="AA1763" s="1" t="s">
        <v>2243</v>
      </c>
      <c r="AB1763" s="1" t="s">
        <v>58</v>
      </c>
      <c r="AC1763" s="1" t="s">
        <v>119</v>
      </c>
      <c r="AD1763" s="1" t="s">
        <v>104</v>
      </c>
      <c r="AE1763" s="1" t="s">
        <v>53</v>
      </c>
      <c r="AF1763" s="1"/>
      <c r="AK1763" s="1"/>
    </row>
    <row r="1764" spans="1:37" x14ac:dyDescent="0.35">
      <c r="A1764" s="1">
        <v>3098</v>
      </c>
      <c r="B1764" s="1" t="str">
        <f>VLOOKUP(Table13[[#This Row],[Customer ID]],'Customer Lookup'!A:B,2,)</f>
        <v>Lorraine Boykin</v>
      </c>
      <c r="C1764" s="1">
        <v>89314</v>
      </c>
      <c r="D1764" s="1" t="str">
        <f>_xlfn.XLOOKUP(Table13[[#This Row],[Product Sub-Category]],'Product Lookup'!A:A,'Product Lookup'!B:B)</f>
        <v>Paper</v>
      </c>
      <c r="E1764" s="1">
        <v>10</v>
      </c>
      <c r="F1764" s="4">
        <v>35.44</v>
      </c>
      <c r="G1764" s="4">
        <f>Table13[[#This Row],[Unit Price]]*Table13[[#This Row],[Quantity ordered]]</f>
        <v>354.4</v>
      </c>
      <c r="H1764" s="1">
        <v>0.05</v>
      </c>
      <c r="I1764" s="5">
        <v>0.05</v>
      </c>
      <c r="J17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4" s="6">
        <f>Table13[[#This Row],[Total Price(Before Discount)]]*Table13[[#This Row],[Discount]]</f>
        <v>17.72</v>
      </c>
      <c r="L1764" s="6">
        <f>Table13[[#This Row],[Total Price(Before Discount)]]-Table13[[#This Row],[Discount Amount]]</f>
        <v>336.67999999999995</v>
      </c>
      <c r="M1764" s="6" t="str">
        <f>IF(Table13[[#This Row],[Total Price(After Discount)]]&gt;=5000, "High Order", "Low order")</f>
        <v>Low order</v>
      </c>
      <c r="N1764" s="2">
        <v>42102</v>
      </c>
      <c r="O1764" s="2" t="str">
        <f>TEXT(Table13[[#This Row],[Order Date]],"dddd")</f>
        <v>Wednesday</v>
      </c>
      <c r="P1764" s="2" t="str">
        <f>TEXT(Table13[[#This Row],[Order Date]],"mmmm")</f>
        <v>April</v>
      </c>
      <c r="Q1764" s="2" t="str">
        <f>TEXT(Table13[[#This Row],[Order Date]],"yyyy")</f>
        <v>2015</v>
      </c>
      <c r="R1764" s="2" t="str">
        <f>TEXT(Table13[[#This Row],[Order Date]], "mmmm yyyy")</f>
        <v>April 2015</v>
      </c>
      <c r="S1764" s="2">
        <v>42103</v>
      </c>
      <c r="T1764" s="1" t="s">
        <v>41</v>
      </c>
      <c r="U1764" s="1">
        <f>Table13[[#This Row],[Ship Date]]-Table13[[#This Row],[Order Date]]</f>
        <v>1</v>
      </c>
      <c r="V1764" s="1" t="str">
        <f>IF(Table13[[#This Row],[Days to Ship]]&lt;=1, "Fast", IF(Table13[[#This Row],[Days to Ship]]&lt;=3, "Meduim", "High"))</f>
        <v>Fast</v>
      </c>
      <c r="W1764" s="1">
        <v>11967</v>
      </c>
      <c r="X1764" s="1" t="s">
        <v>32</v>
      </c>
      <c r="Y1764" s="1" t="s">
        <v>1016</v>
      </c>
      <c r="Z1764" s="1" t="s">
        <v>62</v>
      </c>
      <c r="AA1764" s="1" t="s">
        <v>2243</v>
      </c>
      <c r="AB1764" s="1" t="s">
        <v>58</v>
      </c>
      <c r="AC1764" s="1" t="s">
        <v>83</v>
      </c>
      <c r="AD1764" s="1" t="s">
        <v>104</v>
      </c>
      <c r="AE1764" s="1" t="s">
        <v>53</v>
      </c>
      <c r="AF1764" s="1"/>
      <c r="AK1764" s="1"/>
    </row>
    <row r="1765" spans="1:37" x14ac:dyDescent="0.35">
      <c r="A1765" s="1">
        <v>3098</v>
      </c>
      <c r="B1765" s="1" t="str">
        <f>VLOOKUP(Table13[[#This Row],[Customer ID]],'Customer Lookup'!A:B,2,)</f>
        <v>Lorraine Boykin</v>
      </c>
      <c r="C1765" s="1">
        <v>89315</v>
      </c>
      <c r="D1765" s="1" t="str">
        <f>_xlfn.XLOOKUP(Table13[[#This Row],[Product Sub-Category]],'Product Lookup'!A:A,'Product Lookup'!B:B)</f>
        <v>Appliances</v>
      </c>
      <c r="E1765" s="1">
        <v>10</v>
      </c>
      <c r="F1765" s="4">
        <v>11.7</v>
      </c>
      <c r="G1765" s="4">
        <f>Table13[[#This Row],[Unit Price]]*Table13[[#This Row],[Quantity ordered]]</f>
        <v>117</v>
      </c>
      <c r="H1765" s="1">
        <v>0.05</v>
      </c>
      <c r="I1765" s="5">
        <v>0.05</v>
      </c>
      <c r="J17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5" s="6">
        <f>Table13[[#This Row],[Total Price(Before Discount)]]*Table13[[#This Row],[Discount]]</f>
        <v>5.8500000000000005</v>
      </c>
      <c r="L1765" s="6">
        <f>Table13[[#This Row],[Total Price(Before Discount)]]-Table13[[#This Row],[Discount Amount]]</f>
        <v>111.15</v>
      </c>
      <c r="M1765" s="6" t="str">
        <f>IF(Table13[[#This Row],[Total Price(After Discount)]]&gt;=5000, "High Order", "Low order")</f>
        <v>Low order</v>
      </c>
      <c r="N1765" s="2">
        <v>42172</v>
      </c>
      <c r="O1765" s="2" t="str">
        <f>TEXT(Table13[[#This Row],[Order Date]],"dddd")</f>
        <v>Wednesday</v>
      </c>
      <c r="P1765" s="2" t="str">
        <f>TEXT(Table13[[#This Row],[Order Date]],"mmmm")</f>
        <v>June</v>
      </c>
      <c r="Q1765" s="2" t="str">
        <f>TEXT(Table13[[#This Row],[Order Date]],"yyyy")</f>
        <v>2015</v>
      </c>
      <c r="R1765" s="2" t="str">
        <f>TEXT(Table13[[#This Row],[Order Date]], "mmmm yyyy")</f>
        <v>June 2015</v>
      </c>
      <c r="S1765" s="2">
        <v>42174</v>
      </c>
      <c r="T1765" s="1" t="s">
        <v>98</v>
      </c>
      <c r="U1765" s="1">
        <f>Table13[[#This Row],[Ship Date]]-Table13[[#This Row],[Order Date]]</f>
        <v>2</v>
      </c>
      <c r="V1765" s="1" t="str">
        <f>IF(Table13[[#This Row],[Days to Ship]]&lt;=1, "Fast", IF(Table13[[#This Row],[Days to Ship]]&lt;=3, "Meduim", "High"))</f>
        <v>Meduim</v>
      </c>
      <c r="W1765" s="1">
        <v>11967</v>
      </c>
      <c r="X1765" s="1" t="s">
        <v>22</v>
      </c>
      <c r="Y1765" s="1" t="s">
        <v>1016</v>
      </c>
      <c r="Z1765" s="1" t="s">
        <v>62</v>
      </c>
      <c r="AA1765" s="1" t="s">
        <v>2243</v>
      </c>
      <c r="AB1765" s="1" t="s">
        <v>58</v>
      </c>
      <c r="AC1765" s="1" t="s">
        <v>196</v>
      </c>
      <c r="AD1765" s="1" t="s">
        <v>104</v>
      </c>
      <c r="AE1765" s="1" t="s">
        <v>75</v>
      </c>
      <c r="AF1765" s="1"/>
      <c r="AK1765" s="1"/>
    </row>
    <row r="1766" spans="1:37" x14ac:dyDescent="0.35">
      <c r="A1766" s="1">
        <v>3098</v>
      </c>
      <c r="B1766" s="1" t="str">
        <f>VLOOKUP(Table13[[#This Row],[Customer ID]],'Customer Lookup'!A:B,2,)</f>
        <v>Lorraine Boykin</v>
      </c>
      <c r="C1766" s="1">
        <v>89316</v>
      </c>
      <c r="D1766" s="1" t="str">
        <f>_xlfn.XLOOKUP(Table13[[#This Row],[Product Sub-Category]],'Product Lookup'!A:A,'Product Lookup'!B:B)</f>
        <v>Labels</v>
      </c>
      <c r="E1766" s="1">
        <v>5</v>
      </c>
      <c r="F1766" s="4">
        <v>2.89</v>
      </c>
      <c r="G1766" s="4">
        <f>Table13[[#This Row],[Unit Price]]*Table13[[#This Row],[Quantity ordered]]</f>
        <v>14.450000000000001</v>
      </c>
      <c r="H1766" s="1">
        <v>0.05</v>
      </c>
      <c r="I1766" s="5">
        <v>0.05</v>
      </c>
      <c r="J17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6" s="6">
        <f>Table13[[#This Row],[Total Price(Before Discount)]]*Table13[[#This Row],[Discount]]</f>
        <v>0.72250000000000014</v>
      </c>
      <c r="L1766" s="6">
        <f>Table13[[#This Row],[Total Price(Before Discount)]]-Table13[[#This Row],[Discount Amount]]</f>
        <v>13.727500000000001</v>
      </c>
      <c r="M1766" s="6" t="str">
        <f>IF(Table13[[#This Row],[Total Price(After Discount)]]&gt;=5000, "High Order", "Low order")</f>
        <v>Low order</v>
      </c>
      <c r="N1766" s="2">
        <v>42063</v>
      </c>
      <c r="O1766" s="2" t="str">
        <f>TEXT(Table13[[#This Row],[Order Date]],"dddd")</f>
        <v>Saturday</v>
      </c>
      <c r="P1766" s="2" t="str">
        <f>TEXT(Table13[[#This Row],[Order Date]],"mmmm")</f>
        <v>February</v>
      </c>
      <c r="Q1766" s="2" t="str">
        <f>TEXT(Table13[[#This Row],[Order Date]],"yyyy")</f>
        <v>2015</v>
      </c>
      <c r="R1766" s="2" t="str">
        <f>TEXT(Table13[[#This Row],[Order Date]], "mmmm yyyy")</f>
        <v>February 2015</v>
      </c>
      <c r="S1766" s="2">
        <v>42063</v>
      </c>
      <c r="T1766" s="1" t="s">
        <v>98</v>
      </c>
      <c r="U1766" s="1">
        <f>Table13[[#This Row],[Ship Date]]-Table13[[#This Row],[Order Date]]</f>
        <v>0</v>
      </c>
      <c r="V1766" s="1" t="str">
        <f>IF(Table13[[#This Row],[Days to Ship]]&lt;=1, "Fast", IF(Table13[[#This Row],[Days to Ship]]&lt;=3, "Meduim", "High"))</f>
        <v>Fast</v>
      </c>
      <c r="W1766" s="1">
        <v>11967</v>
      </c>
      <c r="X1766" s="1" t="s">
        <v>32</v>
      </c>
      <c r="Y1766" s="1" t="s">
        <v>1016</v>
      </c>
      <c r="Z1766" s="1" t="s">
        <v>62</v>
      </c>
      <c r="AA1766" s="1" t="s">
        <v>2245</v>
      </c>
      <c r="AB1766" s="1" t="s">
        <v>58</v>
      </c>
      <c r="AC1766" s="1" t="s">
        <v>116</v>
      </c>
      <c r="AD1766" s="1" t="s">
        <v>104</v>
      </c>
      <c r="AE1766" s="1" t="s">
        <v>53</v>
      </c>
      <c r="AF1766" s="1"/>
      <c r="AK1766" s="1"/>
    </row>
    <row r="1767" spans="1:37" x14ac:dyDescent="0.35">
      <c r="A1767" s="1">
        <v>3100</v>
      </c>
      <c r="B1767" s="1" t="str">
        <f>VLOOKUP(Table13[[#This Row],[Customer ID]],'Customer Lookup'!A:B,2,)</f>
        <v>Gladys Holloway</v>
      </c>
      <c r="C1767" s="1">
        <v>89988</v>
      </c>
      <c r="D1767" s="1" t="str">
        <f>_xlfn.XLOOKUP(Table13[[#This Row],[Product Sub-Category]],'Product Lookup'!A:A,'Product Lookup'!B:B)</f>
        <v>Telephones</v>
      </c>
      <c r="E1767" s="1">
        <v>1</v>
      </c>
      <c r="F1767" s="4">
        <v>35.99</v>
      </c>
      <c r="G1767" s="4">
        <f>Table13[[#This Row],[Unit Price]]*Table13[[#This Row],[Quantity ordered]]</f>
        <v>35.99</v>
      </c>
      <c r="H1767" s="1">
        <v>0.05</v>
      </c>
      <c r="I1767" s="5">
        <v>0.05</v>
      </c>
      <c r="J17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7" s="6">
        <f>Table13[[#This Row],[Total Price(Before Discount)]]*Table13[[#This Row],[Discount]]</f>
        <v>1.7995000000000001</v>
      </c>
      <c r="L1767" s="6">
        <f>Table13[[#This Row],[Total Price(Before Discount)]]-Table13[[#This Row],[Discount Amount]]</f>
        <v>34.1905</v>
      </c>
      <c r="M1767" s="6" t="str">
        <f>IF(Table13[[#This Row],[Total Price(After Discount)]]&gt;=5000, "High Order", "Low order")</f>
        <v>Low order</v>
      </c>
      <c r="N1767" s="2">
        <v>42088</v>
      </c>
      <c r="O1767" s="2" t="str">
        <f>TEXT(Table13[[#This Row],[Order Date]],"dddd")</f>
        <v>Wednesday</v>
      </c>
      <c r="P1767" s="2" t="str">
        <f>TEXT(Table13[[#This Row],[Order Date]],"mmmm")</f>
        <v>March</v>
      </c>
      <c r="Q1767" s="2" t="str">
        <f>TEXT(Table13[[#This Row],[Order Date]],"yyyy")</f>
        <v>2015</v>
      </c>
      <c r="R1767" s="2" t="str">
        <f>TEXT(Table13[[#This Row],[Order Date]], "mmmm yyyy")</f>
        <v>March 2015</v>
      </c>
      <c r="S1767" s="2">
        <v>42090</v>
      </c>
      <c r="T1767" s="1" t="s">
        <v>41</v>
      </c>
      <c r="U1767" s="1">
        <f>Table13[[#This Row],[Ship Date]]-Table13[[#This Row],[Order Date]]</f>
        <v>2</v>
      </c>
      <c r="V1767" s="1" t="str">
        <f>IF(Table13[[#This Row],[Days to Ship]]&lt;=1, "Fast", IF(Table13[[#This Row],[Days to Ship]]&lt;=3, "Meduim", "High"))</f>
        <v>Meduim</v>
      </c>
      <c r="W1767" s="1">
        <v>33334</v>
      </c>
      <c r="X1767" s="1" t="s">
        <v>32</v>
      </c>
      <c r="Y1767" s="1" t="s">
        <v>1017</v>
      </c>
      <c r="Z1767" s="1" t="s">
        <v>242</v>
      </c>
      <c r="AA1767" s="1" t="s">
        <v>2245</v>
      </c>
      <c r="AB1767" s="1" t="s">
        <v>73</v>
      </c>
      <c r="AC1767" s="1" t="s">
        <v>2234</v>
      </c>
      <c r="AD1767" s="1" t="s">
        <v>104</v>
      </c>
      <c r="AE1767" s="1" t="s">
        <v>26</v>
      </c>
      <c r="AF1767" s="1"/>
      <c r="AK1767" s="1"/>
    </row>
    <row r="1768" spans="1:37" x14ac:dyDescent="0.35">
      <c r="A1768" s="1">
        <v>3105</v>
      </c>
      <c r="B1768" s="1" t="str">
        <f>VLOOKUP(Table13[[#This Row],[Customer ID]],'Customer Lookup'!A:B,2,)</f>
        <v>Lawrence Hester</v>
      </c>
      <c r="C1768" s="1">
        <v>86327</v>
      </c>
      <c r="D1768" s="1" t="str">
        <f>_xlfn.XLOOKUP(Table13[[#This Row],[Product Sub-Category]],'Product Lookup'!A:A,'Product Lookup'!B:B)</f>
        <v>Labels</v>
      </c>
      <c r="E1768" s="1">
        <v>19</v>
      </c>
      <c r="F1768" s="4">
        <v>3.08</v>
      </c>
      <c r="G1768" s="4">
        <f>Table13[[#This Row],[Unit Price]]*Table13[[#This Row],[Quantity ordered]]</f>
        <v>58.52</v>
      </c>
      <c r="H1768" s="1">
        <v>0.05</v>
      </c>
      <c r="I1768" s="5">
        <v>0.05</v>
      </c>
      <c r="J17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8" s="6">
        <f>Table13[[#This Row],[Total Price(Before Discount)]]*Table13[[#This Row],[Discount]]</f>
        <v>2.9260000000000002</v>
      </c>
      <c r="L1768" s="6">
        <f>Table13[[#This Row],[Total Price(Before Discount)]]-Table13[[#This Row],[Discount Amount]]</f>
        <v>55.594000000000001</v>
      </c>
      <c r="M1768" s="6" t="str">
        <f>IF(Table13[[#This Row],[Total Price(After Discount)]]&gt;=5000, "High Order", "Low order")</f>
        <v>Low order</v>
      </c>
      <c r="N1768" s="2">
        <v>42083</v>
      </c>
      <c r="O1768" s="2" t="str">
        <f>TEXT(Table13[[#This Row],[Order Date]],"dddd")</f>
        <v>Friday</v>
      </c>
      <c r="P1768" s="2" t="str">
        <f>TEXT(Table13[[#This Row],[Order Date]],"mmmm")</f>
        <v>March</v>
      </c>
      <c r="Q1768" s="2" t="str">
        <f>TEXT(Table13[[#This Row],[Order Date]],"yyyy")</f>
        <v>2015</v>
      </c>
      <c r="R1768" s="2" t="str">
        <f>TEXT(Table13[[#This Row],[Order Date]], "mmmm yyyy")</f>
        <v>March 2015</v>
      </c>
      <c r="S1768" s="2">
        <v>42084</v>
      </c>
      <c r="T1768" s="1" t="s">
        <v>41</v>
      </c>
      <c r="U1768" s="1">
        <f>Table13[[#This Row],[Ship Date]]-Table13[[#This Row],[Order Date]]</f>
        <v>1</v>
      </c>
      <c r="V1768" s="1" t="str">
        <f>IF(Table13[[#This Row],[Days to Ship]]&lt;=1, "Fast", IF(Table13[[#This Row],[Days to Ship]]&lt;=3, "Meduim", "High"))</f>
        <v>Fast</v>
      </c>
      <c r="W1768" s="1">
        <v>42071</v>
      </c>
      <c r="X1768" s="1" t="s">
        <v>32</v>
      </c>
      <c r="Y1768" s="1" t="s">
        <v>224</v>
      </c>
      <c r="Z1768" s="1" t="s">
        <v>347</v>
      </c>
      <c r="AA1768" s="1" t="s">
        <v>2245</v>
      </c>
      <c r="AB1768" s="1" t="s">
        <v>58</v>
      </c>
      <c r="AC1768" s="1" t="s">
        <v>116</v>
      </c>
      <c r="AD1768" s="1" t="s">
        <v>42</v>
      </c>
      <c r="AE1768" s="1" t="s">
        <v>53</v>
      </c>
      <c r="AF1768" s="1"/>
      <c r="AK1768" s="1"/>
    </row>
    <row r="1769" spans="1:37" x14ac:dyDescent="0.35">
      <c r="A1769" s="1">
        <v>3105</v>
      </c>
      <c r="B1769" s="1" t="str">
        <f>VLOOKUP(Table13[[#This Row],[Customer ID]],'Customer Lookup'!A:B,2,)</f>
        <v>Lawrence Hester</v>
      </c>
      <c r="C1769" s="1">
        <v>86327</v>
      </c>
      <c r="D1769" s="1" t="str">
        <f>_xlfn.XLOOKUP(Table13[[#This Row],[Product Sub-Category]],'Product Lookup'!A:A,'Product Lookup'!B:B)</f>
        <v>Paper</v>
      </c>
      <c r="E1769" s="1">
        <v>13</v>
      </c>
      <c r="F1769" s="4">
        <v>6.48</v>
      </c>
      <c r="G1769" s="4">
        <f>Table13[[#This Row],[Unit Price]]*Table13[[#This Row],[Quantity ordered]]</f>
        <v>84.240000000000009</v>
      </c>
      <c r="H1769" s="1">
        <v>0.05</v>
      </c>
      <c r="I1769" s="5">
        <v>0.05</v>
      </c>
      <c r="J17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9" s="6">
        <f>Table13[[#This Row],[Total Price(Before Discount)]]*Table13[[#This Row],[Discount]]</f>
        <v>4.2120000000000006</v>
      </c>
      <c r="L1769" s="6">
        <f>Table13[[#This Row],[Total Price(Before Discount)]]-Table13[[#This Row],[Discount Amount]]</f>
        <v>80.028000000000006</v>
      </c>
      <c r="M1769" s="6" t="str">
        <f>IF(Table13[[#This Row],[Total Price(After Discount)]]&gt;=5000, "High Order", "Low order")</f>
        <v>Low order</v>
      </c>
      <c r="N1769" s="2">
        <v>42083</v>
      </c>
      <c r="O1769" s="2" t="str">
        <f>TEXT(Table13[[#This Row],[Order Date]],"dddd")</f>
        <v>Friday</v>
      </c>
      <c r="P1769" s="2" t="str">
        <f>TEXT(Table13[[#This Row],[Order Date]],"mmmm")</f>
        <v>March</v>
      </c>
      <c r="Q1769" s="2" t="str">
        <f>TEXT(Table13[[#This Row],[Order Date]],"yyyy")</f>
        <v>2015</v>
      </c>
      <c r="R1769" s="2" t="str">
        <f>TEXT(Table13[[#This Row],[Order Date]], "mmmm yyyy")</f>
        <v>March 2015</v>
      </c>
      <c r="S1769" s="2">
        <v>42084</v>
      </c>
      <c r="T1769" s="1" t="s">
        <v>41</v>
      </c>
      <c r="U1769" s="1">
        <f>Table13[[#This Row],[Ship Date]]-Table13[[#This Row],[Order Date]]</f>
        <v>1</v>
      </c>
      <c r="V1769" s="1" t="str">
        <f>IF(Table13[[#This Row],[Days to Ship]]&lt;=1, "Fast", IF(Table13[[#This Row],[Days to Ship]]&lt;=3, "Meduim", "High"))</f>
        <v>Fast</v>
      </c>
      <c r="W1769" s="1">
        <v>42071</v>
      </c>
      <c r="X1769" s="1" t="s">
        <v>32</v>
      </c>
      <c r="Y1769" s="1" t="s">
        <v>224</v>
      </c>
      <c r="Z1769" s="1" t="s">
        <v>347</v>
      </c>
      <c r="AA1769" s="1" t="s">
        <v>2245</v>
      </c>
      <c r="AB1769" s="1" t="s">
        <v>58</v>
      </c>
      <c r="AC1769" s="1" t="s">
        <v>83</v>
      </c>
      <c r="AD1769" s="1" t="s">
        <v>42</v>
      </c>
      <c r="AE1769" s="1" t="s">
        <v>53</v>
      </c>
      <c r="AF1769" s="1"/>
      <c r="AK1769" s="1"/>
    </row>
    <row r="1770" spans="1:37" x14ac:dyDescent="0.35">
      <c r="A1770" s="1">
        <v>3105</v>
      </c>
      <c r="B1770" s="1" t="str">
        <f>VLOOKUP(Table13[[#This Row],[Customer ID]],'Customer Lookup'!A:B,2,)</f>
        <v>Lawrence Hester</v>
      </c>
      <c r="C1770" s="1">
        <v>86327</v>
      </c>
      <c r="D1770" s="1" t="str">
        <f>_xlfn.XLOOKUP(Table13[[#This Row],[Product Sub-Category]],'Product Lookup'!A:A,'Product Lookup'!B:B)</f>
        <v>Telephones</v>
      </c>
      <c r="E1770" s="1">
        <v>12</v>
      </c>
      <c r="F1770" s="4">
        <v>125.99</v>
      </c>
      <c r="G1770" s="4">
        <f>Table13[[#This Row],[Unit Price]]*Table13[[#This Row],[Quantity ordered]]</f>
        <v>1511.8799999999999</v>
      </c>
      <c r="H1770" s="1">
        <v>0.1</v>
      </c>
      <c r="I1770" s="5">
        <v>0.1</v>
      </c>
      <c r="J17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70" s="6">
        <f>Table13[[#This Row],[Total Price(Before Discount)]]*Table13[[#This Row],[Discount]]</f>
        <v>151.18799999999999</v>
      </c>
      <c r="L1770" s="6">
        <f>Table13[[#This Row],[Total Price(Before Discount)]]-Table13[[#This Row],[Discount Amount]]</f>
        <v>1360.692</v>
      </c>
      <c r="M1770" s="6" t="str">
        <f>IF(Table13[[#This Row],[Total Price(After Discount)]]&gt;=5000, "High Order", "Low order")</f>
        <v>Low order</v>
      </c>
      <c r="N1770" s="2">
        <v>42083</v>
      </c>
      <c r="O1770" s="2" t="str">
        <f>TEXT(Table13[[#This Row],[Order Date]],"dddd")</f>
        <v>Friday</v>
      </c>
      <c r="P1770" s="2" t="str">
        <f>TEXT(Table13[[#This Row],[Order Date]],"mmmm")</f>
        <v>March</v>
      </c>
      <c r="Q1770" s="2" t="str">
        <f>TEXT(Table13[[#This Row],[Order Date]],"yyyy")</f>
        <v>2015</v>
      </c>
      <c r="R1770" s="2" t="str">
        <f>TEXT(Table13[[#This Row],[Order Date]], "mmmm yyyy")</f>
        <v>March 2015</v>
      </c>
      <c r="S1770" s="2">
        <v>42085</v>
      </c>
      <c r="T1770" s="1" t="s">
        <v>41</v>
      </c>
      <c r="U1770" s="1">
        <f>Table13[[#This Row],[Ship Date]]-Table13[[#This Row],[Order Date]]</f>
        <v>2</v>
      </c>
      <c r="V1770" s="1" t="str">
        <f>IF(Table13[[#This Row],[Days to Ship]]&lt;=1, "Fast", IF(Table13[[#This Row],[Days to Ship]]&lt;=3, "Meduim", "High"))</f>
        <v>Meduim</v>
      </c>
      <c r="W1770" s="1">
        <v>42071</v>
      </c>
      <c r="X1770" s="1" t="s">
        <v>32</v>
      </c>
      <c r="Y1770" s="1" t="s">
        <v>224</v>
      </c>
      <c r="Z1770" s="1" t="s">
        <v>347</v>
      </c>
      <c r="AA1770" s="1" t="s">
        <v>2244</v>
      </c>
      <c r="AB1770" s="1" t="s">
        <v>73</v>
      </c>
      <c r="AC1770" s="1" t="s">
        <v>2234</v>
      </c>
      <c r="AD1770" s="1" t="s">
        <v>42</v>
      </c>
      <c r="AE1770" s="1" t="s">
        <v>53</v>
      </c>
      <c r="AF1770" s="1"/>
      <c r="AK1770" s="1"/>
    </row>
    <row r="1771" spans="1:37" x14ac:dyDescent="0.35">
      <c r="A1771" s="1">
        <v>3106</v>
      </c>
      <c r="B1771" s="1" t="str">
        <f>VLOOKUP(Table13[[#This Row],[Customer ID]],'Customer Lookup'!A:B,2,)</f>
        <v>Alexander O'Brien</v>
      </c>
      <c r="C1771" s="1">
        <v>548</v>
      </c>
      <c r="D1771" s="1" t="str">
        <f>_xlfn.XLOOKUP(Table13[[#This Row],[Product Sub-Category]],'Product Lookup'!A:A,'Product Lookup'!B:B)</f>
        <v>Labels</v>
      </c>
      <c r="E1771" s="1">
        <v>75</v>
      </c>
      <c r="F1771" s="4">
        <v>3.08</v>
      </c>
      <c r="G1771" s="4">
        <f>Table13[[#This Row],[Unit Price]]*Table13[[#This Row],[Quantity ordered]]</f>
        <v>231</v>
      </c>
      <c r="H1771" s="1">
        <v>0.05</v>
      </c>
      <c r="I1771" s="5">
        <v>0.05</v>
      </c>
      <c r="J17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1" s="6">
        <f>Table13[[#This Row],[Total Price(Before Discount)]]*Table13[[#This Row],[Discount]]</f>
        <v>11.55</v>
      </c>
      <c r="L1771" s="6">
        <f>Table13[[#This Row],[Total Price(Before Discount)]]-Table13[[#This Row],[Discount Amount]]</f>
        <v>219.45</v>
      </c>
      <c r="M1771" s="6" t="str">
        <f>IF(Table13[[#This Row],[Total Price(After Discount)]]&gt;=5000, "High Order", "Low order")</f>
        <v>Low order</v>
      </c>
      <c r="N1771" s="2">
        <v>42083</v>
      </c>
      <c r="O1771" s="2" t="str">
        <f>TEXT(Table13[[#This Row],[Order Date]],"dddd")</f>
        <v>Friday</v>
      </c>
      <c r="P1771" s="2" t="str">
        <f>TEXT(Table13[[#This Row],[Order Date]],"mmmm")</f>
        <v>March</v>
      </c>
      <c r="Q1771" s="2" t="str">
        <f>TEXT(Table13[[#This Row],[Order Date]],"yyyy")</f>
        <v>2015</v>
      </c>
      <c r="R1771" s="2" t="str">
        <f>TEXT(Table13[[#This Row],[Order Date]], "mmmm yyyy")</f>
        <v>March 2015</v>
      </c>
      <c r="S1771" s="2">
        <v>42084</v>
      </c>
      <c r="T1771" s="1" t="s">
        <v>41</v>
      </c>
      <c r="U1771" s="1">
        <f>Table13[[#This Row],[Ship Date]]-Table13[[#This Row],[Order Date]]</f>
        <v>1</v>
      </c>
      <c r="V1771" s="1" t="str">
        <f>IF(Table13[[#This Row],[Days to Ship]]&lt;=1, "Fast", IF(Table13[[#This Row],[Days to Ship]]&lt;=3, "Meduim", "High"))</f>
        <v>Fast</v>
      </c>
      <c r="W1771" s="1">
        <v>77041</v>
      </c>
      <c r="X1771" s="1" t="s">
        <v>32</v>
      </c>
      <c r="Y1771" s="1" t="s">
        <v>814</v>
      </c>
      <c r="Z1771" s="1" t="s">
        <v>112</v>
      </c>
      <c r="AA1771" s="1" t="s">
        <v>2244</v>
      </c>
      <c r="AB1771" s="1" t="s">
        <v>58</v>
      </c>
      <c r="AC1771" s="1" t="s">
        <v>116</v>
      </c>
      <c r="AD1771" s="1" t="s">
        <v>42</v>
      </c>
      <c r="AE1771" s="1" t="s">
        <v>53</v>
      </c>
      <c r="AF1771" s="1"/>
      <c r="AK1771" s="1"/>
    </row>
    <row r="1772" spans="1:37" x14ac:dyDescent="0.35">
      <c r="A1772" s="1">
        <v>3106</v>
      </c>
      <c r="B1772" s="1" t="str">
        <f>VLOOKUP(Table13[[#This Row],[Customer ID]],'Customer Lookup'!A:B,2,)</f>
        <v>Alexander O'Brien</v>
      </c>
      <c r="C1772" s="1">
        <v>548</v>
      </c>
      <c r="D1772" s="1" t="str">
        <f>_xlfn.XLOOKUP(Table13[[#This Row],[Product Sub-Category]],'Product Lookup'!A:A,'Product Lookup'!B:B)</f>
        <v>Paper</v>
      </c>
      <c r="E1772" s="1">
        <v>53</v>
      </c>
      <c r="F1772" s="4">
        <v>6.48</v>
      </c>
      <c r="G1772" s="4">
        <f>Table13[[#This Row],[Unit Price]]*Table13[[#This Row],[Quantity ordered]]</f>
        <v>343.44</v>
      </c>
      <c r="H1772" s="1">
        <v>0.05</v>
      </c>
      <c r="I1772" s="5">
        <v>0.05</v>
      </c>
      <c r="J17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2" s="6">
        <f>Table13[[#This Row],[Total Price(Before Discount)]]*Table13[[#This Row],[Discount]]</f>
        <v>17.172000000000001</v>
      </c>
      <c r="L1772" s="6">
        <f>Table13[[#This Row],[Total Price(Before Discount)]]-Table13[[#This Row],[Discount Amount]]</f>
        <v>326.26799999999997</v>
      </c>
      <c r="M1772" s="6" t="str">
        <f>IF(Table13[[#This Row],[Total Price(After Discount)]]&gt;=5000, "High Order", "Low order")</f>
        <v>Low order</v>
      </c>
      <c r="N1772" s="2">
        <v>42083</v>
      </c>
      <c r="O1772" s="2" t="str">
        <f>TEXT(Table13[[#This Row],[Order Date]],"dddd")</f>
        <v>Friday</v>
      </c>
      <c r="P1772" s="2" t="str">
        <f>TEXT(Table13[[#This Row],[Order Date]],"mmmm")</f>
        <v>March</v>
      </c>
      <c r="Q1772" s="2" t="str">
        <f>TEXT(Table13[[#This Row],[Order Date]],"yyyy")</f>
        <v>2015</v>
      </c>
      <c r="R1772" s="2" t="str">
        <f>TEXT(Table13[[#This Row],[Order Date]], "mmmm yyyy")</f>
        <v>March 2015</v>
      </c>
      <c r="S1772" s="2">
        <v>42084</v>
      </c>
      <c r="T1772" s="1" t="s">
        <v>41</v>
      </c>
      <c r="U1772" s="1">
        <f>Table13[[#This Row],[Ship Date]]-Table13[[#This Row],[Order Date]]</f>
        <v>1</v>
      </c>
      <c r="V1772" s="1" t="str">
        <f>IF(Table13[[#This Row],[Days to Ship]]&lt;=1, "Fast", IF(Table13[[#This Row],[Days to Ship]]&lt;=3, "Meduim", "High"))</f>
        <v>Fast</v>
      </c>
      <c r="W1772" s="1">
        <v>77041</v>
      </c>
      <c r="X1772" s="1" t="s">
        <v>32</v>
      </c>
      <c r="Y1772" s="1" t="s">
        <v>814</v>
      </c>
      <c r="Z1772" s="1" t="s">
        <v>112</v>
      </c>
      <c r="AA1772" s="1" t="s">
        <v>2244</v>
      </c>
      <c r="AB1772" s="1" t="s">
        <v>58</v>
      </c>
      <c r="AC1772" s="1" t="s">
        <v>83</v>
      </c>
      <c r="AD1772" s="1" t="s">
        <v>42</v>
      </c>
      <c r="AE1772" s="1" t="s">
        <v>53</v>
      </c>
      <c r="AF1772" s="1"/>
      <c r="AK1772" s="1"/>
    </row>
    <row r="1773" spans="1:37" x14ac:dyDescent="0.35">
      <c r="A1773" s="1">
        <v>3106</v>
      </c>
      <c r="B1773" s="1" t="str">
        <f>VLOOKUP(Table13[[#This Row],[Customer ID]],'Customer Lookup'!A:B,2,)</f>
        <v>Alexander O'Brien</v>
      </c>
      <c r="C1773" s="1">
        <v>548</v>
      </c>
      <c r="D1773" s="1" t="str">
        <f>_xlfn.XLOOKUP(Table13[[#This Row],[Product Sub-Category]],'Product Lookup'!A:A,'Product Lookup'!B:B)</f>
        <v>Telephones</v>
      </c>
      <c r="E1773" s="1">
        <v>47</v>
      </c>
      <c r="F1773" s="4">
        <v>125.99</v>
      </c>
      <c r="G1773" s="4">
        <f>Table13[[#This Row],[Unit Price]]*Table13[[#This Row],[Quantity ordered]]</f>
        <v>5921.53</v>
      </c>
      <c r="H1773" s="1">
        <v>0.1</v>
      </c>
      <c r="I1773" s="5">
        <v>0.1</v>
      </c>
      <c r="J17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73" s="6">
        <f>Table13[[#This Row],[Total Price(Before Discount)]]*Table13[[#This Row],[Discount]]</f>
        <v>592.15300000000002</v>
      </c>
      <c r="L1773" s="6">
        <f>Table13[[#This Row],[Total Price(Before Discount)]]-Table13[[#This Row],[Discount Amount]]</f>
        <v>5329.3769999999995</v>
      </c>
      <c r="M1773" s="6" t="str">
        <f>IF(Table13[[#This Row],[Total Price(After Discount)]]&gt;=5000, "High Order", "Low order")</f>
        <v>High Order</v>
      </c>
      <c r="N1773" s="2">
        <v>42083</v>
      </c>
      <c r="O1773" s="2" t="str">
        <f>TEXT(Table13[[#This Row],[Order Date]],"dddd")</f>
        <v>Friday</v>
      </c>
      <c r="P1773" s="2" t="str">
        <f>TEXT(Table13[[#This Row],[Order Date]],"mmmm")</f>
        <v>March</v>
      </c>
      <c r="Q1773" s="2" t="str">
        <f>TEXT(Table13[[#This Row],[Order Date]],"yyyy")</f>
        <v>2015</v>
      </c>
      <c r="R1773" s="2" t="str">
        <f>TEXT(Table13[[#This Row],[Order Date]], "mmmm yyyy")</f>
        <v>March 2015</v>
      </c>
      <c r="S1773" s="2">
        <v>42085</v>
      </c>
      <c r="T1773" s="1" t="s">
        <v>41</v>
      </c>
      <c r="U1773" s="1">
        <f>Table13[[#This Row],[Ship Date]]-Table13[[#This Row],[Order Date]]</f>
        <v>2</v>
      </c>
      <c r="V1773" s="1" t="str">
        <f>IF(Table13[[#This Row],[Days to Ship]]&lt;=1, "Fast", IF(Table13[[#This Row],[Days to Ship]]&lt;=3, "Meduim", "High"))</f>
        <v>Meduim</v>
      </c>
      <c r="W1773" s="1">
        <v>77041</v>
      </c>
      <c r="X1773" s="1" t="s">
        <v>32</v>
      </c>
      <c r="Y1773" s="1" t="s">
        <v>814</v>
      </c>
      <c r="Z1773" s="1" t="s">
        <v>112</v>
      </c>
      <c r="AA1773" s="1" t="s">
        <v>2245</v>
      </c>
      <c r="AB1773" s="1" t="s">
        <v>73</v>
      </c>
      <c r="AC1773" s="1" t="s">
        <v>2234</v>
      </c>
      <c r="AD1773" s="1" t="s">
        <v>42</v>
      </c>
      <c r="AE1773" s="1" t="s">
        <v>53</v>
      </c>
      <c r="AF1773" s="1"/>
      <c r="AK1773" s="1"/>
    </row>
    <row r="1774" spans="1:37" x14ac:dyDescent="0.35">
      <c r="A1774" s="1">
        <v>3113</v>
      </c>
      <c r="B1774" s="1" t="str">
        <f>VLOOKUP(Table13[[#This Row],[Customer ID]],'Customer Lookup'!A:B,2,)</f>
        <v>Wayne English</v>
      </c>
      <c r="C1774" s="1">
        <v>86860</v>
      </c>
      <c r="D1774" s="1" t="str">
        <f>_xlfn.XLOOKUP(Table13[[#This Row],[Product Sub-Category]],'Product Lookup'!A:A,'Product Lookup'!B:B)</f>
        <v>Binders</v>
      </c>
      <c r="E1774" s="1">
        <v>17</v>
      </c>
      <c r="F1774" s="4">
        <v>34.54</v>
      </c>
      <c r="G1774" s="4">
        <f>Table13[[#This Row],[Unit Price]]*Table13[[#This Row],[Quantity ordered]]</f>
        <v>587.17999999999995</v>
      </c>
      <c r="H1774" s="1">
        <v>0.05</v>
      </c>
      <c r="I1774" s="5">
        <v>0.05</v>
      </c>
      <c r="J17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4" s="6">
        <f>Table13[[#This Row],[Total Price(Before Discount)]]*Table13[[#This Row],[Discount]]</f>
        <v>29.358999999999998</v>
      </c>
      <c r="L1774" s="6">
        <f>Table13[[#This Row],[Total Price(Before Discount)]]-Table13[[#This Row],[Discount Amount]]</f>
        <v>557.82099999999991</v>
      </c>
      <c r="M1774" s="6" t="str">
        <f>IF(Table13[[#This Row],[Total Price(After Discount)]]&gt;=5000, "High Order", "Low order")</f>
        <v>Low order</v>
      </c>
      <c r="N1774" s="2">
        <v>42141</v>
      </c>
      <c r="O1774" s="2" t="str">
        <f>TEXT(Table13[[#This Row],[Order Date]],"dddd")</f>
        <v>Sunday</v>
      </c>
      <c r="P1774" s="2" t="str">
        <f>TEXT(Table13[[#This Row],[Order Date]],"mmmm")</f>
        <v>May</v>
      </c>
      <c r="Q1774" s="2" t="str">
        <f>TEXT(Table13[[#This Row],[Order Date]],"yyyy")</f>
        <v>2015</v>
      </c>
      <c r="R1774" s="2" t="str">
        <f>TEXT(Table13[[#This Row],[Order Date]], "mmmm yyyy")</f>
        <v>May 2015</v>
      </c>
      <c r="S1774" s="2">
        <v>42142</v>
      </c>
      <c r="T1774" s="1" t="s">
        <v>31</v>
      </c>
      <c r="U1774" s="1">
        <f>Table13[[#This Row],[Ship Date]]-Table13[[#This Row],[Order Date]]</f>
        <v>1</v>
      </c>
      <c r="V1774" s="1" t="str">
        <f>IF(Table13[[#This Row],[Days to Ship]]&lt;=1, "Fast", IF(Table13[[#This Row],[Days to Ship]]&lt;=3, "Meduim", "High"))</f>
        <v>Fast</v>
      </c>
      <c r="W1774" s="1">
        <v>70560</v>
      </c>
      <c r="X1774" s="1" t="s">
        <v>32</v>
      </c>
      <c r="Y1774" s="1" t="s">
        <v>1018</v>
      </c>
      <c r="Z1774" s="1" t="s">
        <v>138</v>
      </c>
      <c r="AA1774" s="1" t="s">
        <v>2245</v>
      </c>
      <c r="AB1774" s="1" t="s">
        <v>58</v>
      </c>
      <c r="AC1774" s="1" t="s">
        <v>2236</v>
      </c>
      <c r="AD1774" s="1" t="s">
        <v>81</v>
      </c>
      <c r="AE1774" s="1" t="s">
        <v>53</v>
      </c>
      <c r="AF1774" s="1"/>
      <c r="AK1774" s="1"/>
    </row>
    <row r="1775" spans="1:37" x14ac:dyDescent="0.35">
      <c r="A1775" s="1">
        <v>3113</v>
      </c>
      <c r="B1775" s="1" t="str">
        <f>VLOOKUP(Table13[[#This Row],[Customer ID]],'Customer Lookup'!A:B,2,)</f>
        <v>Wayne English</v>
      </c>
      <c r="C1775" s="1">
        <v>86860</v>
      </c>
      <c r="D1775" s="1" t="str">
        <f>_xlfn.XLOOKUP(Table13[[#This Row],[Product Sub-Category]],'Product Lookup'!A:A,'Product Lookup'!B:B)</f>
        <v>Paper</v>
      </c>
      <c r="E1775" s="1">
        <v>9</v>
      </c>
      <c r="F1775" s="4">
        <v>12.28</v>
      </c>
      <c r="G1775" s="4">
        <f>Table13[[#This Row],[Unit Price]]*Table13[[#This Row],[Quantity ordered]]</f>
        <v>110.52</v>
      </c>
      <c r="H1775" s="1">
        <v>0.05</v>
      </c>
      <c r="I1775" s="5">
        <v>0.05</v>
      </c>
      <c r="J17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5" s="6">
        <f>Table13[[#This Row],[Total Price(Before Discount)]]*Table13[[#This Row],[Discount]]</f>
        <v>5.5259999999999998</v>
      </c>
      <c r="L1775" s="6">
        <f>Table13[[#This Row],[Total Price(Before Discount)]]-Table13[[#This Row],[Discount Amount]]</f>
        <v>104.994</v>
      </c>
      <c r="M1775" s="6" t="str">
        <f>IF(Table13[[#This Row],[Total Price(After Discount)]]&gt;=5000, "High Order", "Low order")</f>
        <v>Low order</v>
      </c>
      <c r="N1775" s="2">
        <v>42141</v>
      </c>
      <c r="O1775" s="2" t="str">
        <f>TEXT(Table13[[#This Row],[Order Date]],"dddd")</f>
        <v>Sunday</v>
      </c>
      <c r="P1775" s="2" t="str">
        <f>TEXT(Table13[[#This Row],[Order Date]],"mmmm")</f>
        <v>May</v>
      </c>
      <c r="Q1775" s="2" t="str">
        <f>TEXT(Table13[[#This Row],[Order Date]],"yyyy")</f>
        <v>2015</v>
      </c>
      <c r="R1775" s="2" t="str">
        <f>TEXT(Table13[[#This Row],[Order Date]], "mmmm yyyy")</f>
        <v>May 2015</v>
      </c>
      <c r="S1775" s="2">
        <v>42141</v>
      </c>
      <c r="T1775" s="1" t="s">
        <v>31</v>
      </c>
      <c r="U1775" s="1">
        <f>Table13[[#This Row],[Ship Date]]-Table13[[#This Row],[Order Date]]</f>
        <v>0</v>
      </c>
      <c r="V1775" s="1" t="str">
        <f>IF(Table13[[#This Row],[Days to Ship]]&lt;=1, "Fast", IF(Table13[[#This Row],[Days to Ship]]&lt;=3, "Meduim", "High"))</f>
        <v>Fast</v>
      </c>
      <c r="W1775" s="1">
        <v>70560</v>
      </c>
      <c r="X1775" s="1" t="s">
        <v>32</v>
      </c>
      <c r="Y1775" s="1" t="s">
        <v>1018</v>
      </c>
      <c r="Z1775" s="1" t="s">
        <v>138</v>
      </c>
      <c r="AA1775" s="1" t="s">
        <v>2245</v>
      </c>
      <c r="AB1775" s="1" t="s">
        <v>58</v>
      </c>
      <c r="AC1775" s="1" t="s">
        <v>83</v>
      </c>
      <c r="AD1775" s="1" t="s">
        <v>81</v>
      </c>
      <c r="AE1775" s="1" t="s">
        <v>53</v>
      </c>
      <c r="AF1775" s="1"/>
      <c r="AK1775" s="1"/>
    </row>
    <row r="1776" spans="1:37" x14ac:dyDescent="0.35">
      <c r="A1776" s="1">
        <v>3113</v>
      </c>
      <c r="B1776" s="1" t="str">
        <f>VLOOKUP(Table13[[#This Row],[Customer ID]],'Customer Lookup'!A:B,2,)</f>
        <v>Wayne English</v>
      </c>
      <c r="C1776" s="1">
        <v>86860</v>
      </c>
      <c r="D1776" s="1" t="str">
        <f>_xlfn.XLOOKUP(Table13[[#This Row],[Product Sub-Category]],'Product Lookup'!A:A,'Product Lookup'!B:B)</f>
        <v>Pens</v>
      </c>
      <c r="E1776" s="1">
        <v>13</v>
      </c>
      <c r="F1776" s="4">
        <v>34.58</v>
      </c>
      <c r="G1776" s="4">
        <f>Table13[[#This Row],[Unit Price]]*Table13[[#This Row],[Quantity ordered]]</f>
        <v>449.53999999999996</v>
      </c>
      <c r="H1776" s="1">
        <v>0.05</v>
      </c>
      <c r="I1776" s="5">
        <v>0.05</v>
      </c>
      <c r="J17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6" s="6">
        <f>Table13[[#This Row],[Total Price(Before Discount)]]*Table13[[#This Row],[Discount]]</f>
        <v>22.477</v>
      </c>
      <c r="L1776" s="6">
        <f>Table13[[#This Row],[Total Price(Before Discount)]]-Table13[[#This Row],[Discount Amount]]</f>
        <v>427.06299999999999</v>
      </c>
      <c r="M1776" s="6" t="str">
        <f>IF(Table13[[#This Row],[Total Price(After Discount)]]&gt;=5000, "High Order", "Low order")</f>
        <v>Low order</v>
      </c>
      <c r="N1776" s="2">
        <v>42141</v>
      </c>
      <c r="O1776" s="2" t="str">
        <f>TEXT(Table13[[#This Row],[Order Date]],"dddd")</f>
        <v>Sunday</v>
      </c>
      <c r="P1776" s="2" t="str">
        <f>TEXT(Table13[[#This Row],[Order Date]],"mmmm")</f>
        <v>May</v>
      </c>
      <c r="Q1776" s="2" t="str">
        <f>TEXT(Table13[[#This Row],[Order Date]],"yyyy")</f>
        <v>2015</v>
      </c>
      <c r="R1776" s="2" t="str">
        <f>TEXT(Table13[[#This Row],[Order Date]], "mmmm yyyy")</f>
        <v>May 2015</v>
      </c>
      <c r="S1776" s="2">
        <v>42143</v>
      </c>
      <c r="T1776" s="1" t="s">
        <v>31</v>
      </c>
      <c r="U1776" s="1">
        <f>Table13[[#This Row],[Ship Date]]-Table13[[#This Row],[Order Date]]</f>
        <v>2</v>
      </c>
      <c r="V1776" s="1" t="str">
        <f>IF(Table13[[#This Row],[Days to Ship]]&lt;=1, "Fast", IF(Table13[[#This Row],[Days to Ship]]&lt;=3, "Meduim", "High"))</f>
        <v>Meduim</v>
      </c>
      <c r="W1776" s="1">
        <v>70560</v>
      </c>
      <c r="X1776" s="1" t="s">
        <v>22</v>
      </c>
      <c r="Y1776" s="1" t="s">
        <v>1018</v>
      </c>
      <c r="Z1776" s="1" t="s">
        <v>138</v>
      </c>
      <c r="AA1776" s="1" t="s">
        <v>2245</v>
      </c>
      <c r="AB1776" s="1" t="s">
        <v>58</v>
      </c>
      <c r="AC1776" s="1" t="s">
        <v>25</v>
      </c>
      <c r="AD1776" s="1" t="s">
        <v>81</v>
      </c>
      <c r="AE1776" s="1" t="s">
        <v>44</v>
      </c>
      <c r="AF1776" s="1"/>
      <c r="AK1776" s="1"/>
    </row>
    <row r="1777" spans="1:37" x14ac:dyDescent="0.35">
      <c r="A1777" s="1">
        <v>3119</v>
      </c>
      <c r="B1777" s="1" t="str">
        <f>VLOOKUP(Table13[[#This Row],[Customer ID]],'Customer Lookup'!A:B,2,)</f>
        <v>Jay Hubbard</v>
      </c>
      <c r="C1777" s="1">
        <v>86432</v>
      </c>
      <c r="D1777" s="1" t="str">
        <f>_xlfn.XLOOKUP(Table13[[#This Row],[Product Sub-Category]],'Product Lookup'!A:A,'Product Lookup'!B:B)</f>
        <v>Tables</v>
      </c>
      <c r="E1777" s="1">
        <v>11</v>
      </c>
      <c r="F1777" s="4">
        <v>349.45</v>
      </c>
      <c r="G1777" s="4">
        <f>Table13[[#This Row],[Unit Price]]*Table13[[#This Row],[Quantity ordered]]</f>
        <v>3843.95</v>
      </c>
      <c r="H1777" s="1">
        <v>0.1</v>
      </c>
      <c r="I1777" s="5">
        <v>0.1</v>
      </c>
      <c r="J17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77" s="6">
        <f>Table13[[#This Row],[Total Price(Before Discount)]]*Table13[[#This Row],[Discount]]</f>
        <v>384.39499999999998</v>
      </c>
      <c r="L1777" s="6">
        <f>Table13[[#This Row],[Total Price(Before Discount)]]-Table13[[#This Row],[Discount Amount]]</f>
        <v>3459.5549999999998</v>
      </c>
      <c r="M1777" s="6" t="str">
        <f>IF(Table13[[#This Row],[Total Price(After Discount)]]&gt;=5000, "High Order", "Low order")</f>
        <v>Low order</v>
      </c>
      <c r="N1777" s="2">
        <v>42185</v>
      </c>
      <c r="O1777" s="2" t="str">
        <f>TEXT(Table13[[#This Row],[Order Date]],"dddd")</f>
        <v>Tuesday</v>
      </c>
      <c r="P1777" s="2" t="str">
        <f>TEXT(Table13[[#This Row],[Order Date]],"mmmm")</f>
        <v>June</v>
      </c>
      <c r="Q1777" s="2" t="str">
        <f>TEXT(Table13[[#This Row],[Order Date]],"yyyy")</f>
        <v>2015</v>
      </c>
      <c r="R1777" s="2" t="str">
        <f>TEXT(Table13[[#This Row],[Order Date]], "mmmm yyyy")</f>
        <v>June 2015</v>
      </c>
      <c r="S1777" s="2">
        <v>42187</v>
      </c>
      <c r="T1777" s="1" t="s">
        <v>41</v>
      </c>
      <c r="U1777" s="1">
        <f>Table13[[#This Row],[Ship Date]]-Table13[[#This Row],[Order Date]]</f>
        <v>2</v>
      </c>
      <c r="V1777" s="1" t="str">
        <f>IF(Table13[[#This Row],[Days to Ship]]&lt;=1, "Fast", IF(Table13[[#This Row],[Days to Ship]]&lt;=3, "Meduim", "High"))</f>
        <v>Meduim</v>
      </c>
      <c r="W1777" s="1">
        <v>32839</v>
      </c>
      <c r="X1777" s="1" t="s">
        <v>22</v>
      </c>
      <c r="Y1777" s="1" t="s">
        <v>1019</v>
      </c>
      <c r="Z1777" s="1" t="s">
        <v>242</v>
      </c>
      <c r="AA1777" s="1" t="s">
        <v>2245</v>
      </c>
      <c r="AB1777" s="1" t="s">
        <v>34</v>
      </c>
      <c r="AC1777" s="1" t="s">
        <v>123</v>
      </c>
      <c r="AD1777" s="1" t="s">
        <v>81</v>
      </c>
      <c r="AE1777" s="1" t="s">
        <v>36</v>
      </c>
      <c r="AF1777" s="1"/>
      <c r="AK1777" s="1"/>
    </row>
    <row r="1778" spans="1:37" x14ac:dyDescent="0.35">
      <c r="A1778" s="1">
        <v>3120</v>
      </c>
      <c r="B1778" s="1" t="str">
        <f>VLOOKUP(Table13[[#This Row],[Customer ID]],'Customer Lookup'!A:B,2,)</f>
        <v>Daniel Christian</v>
      </c>
      <c r="C1778" s="1">
        <v>90160</v>
      </c>
      <c r="D1778" s="1" t="str">
        <f>_xlfn.XLOOKUP(Table13[[#This Row],[Product Sub-Category]],'Product Lookup'!A:A,'Product Lookup'!B:B)</f>
        <v>Binders</v>
      </c>
      <c r="E1778" s="1">
        <v>9</v>
      </c>
      <c r="F1778" s="4">
        <v>315.98</v>
      </c>
      <c r="G1778" s="4">
        <f>Table13[[#This Row],[Unit Price]]*Table13[[#This Row],[Quantity ordered]]</f>
        <v>2843.82</v>
      </c>
      <c r="H1778" s="1">
        <v>0.1</v>
      </c>
      <c r="I1778" s="5">
        <v>0.1</v>
      </c>
      <c r="J17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78" s="6">
        <f>Table13[[#This Row],[Total Price(Before Discount)]]*Table13[[#This Row],[Discount]]</f>
        <v>284.38200000000001</v>
      </c>
      <c r="L1778" s="6">
        <f>Table13[[#This Row],[Total Price(Before Discount)]]-Table13[[#This Row],[Discount Amount]]</f>
        <v>2559.4380000000001</v>
      </c>
      <c r="M1778" s="6" t="str">
        <f>IF(Table13[[#This Row],[Total Price(After Discount)]]&gt;=5000, "High Order", "Low order")</f>
        <v>Low order</v>
      </c>
      <c r="N1778" s="2">
        <v>42169</v>
      </c>
      <c r="O1778" s="2" t="str">
        <f>TEXT(Table13[[#This Row],[Order Date]],"dddd")</f>
        <v>Sunday</v>
      </c>
      <c r="P1778" s="2" t="str">
        <f>TEXT(Table13[[#This Row],[Order Date]],"mmmm")</f>
        <v>June</v>
      </c>
      <c r="Q1778" s="2" t="str">
        <f>TEXT(Table13[[#This Row],[Order Date]],"yyyy")</f>
        <v>2015</v>
      </c>
      <c r="R1778" s="2" t="str">
        <f>TEXT(Table13[[#This Row],[Order Date]], "mmmm yyyy")</f>
        <v>June 2015</v>
      </c>
      <c r="S1778" s="2">
        <v>42169</v>
      </c>
      <c r="T1778" s="1" t="s">
        <v>31</v>
      </c>
      <c r="U1778" s="1">
        <f>Table13[[#This Row],[Ship Date]]-Table13[[#This Row],[Order Date]]</f>
        <v>0</v>
      </c>
      <c r="V1778" s="1" t="str">
        <f>IF(Table13[[#This Row],[Days to Ship]]&lt;=1, "Fast", IF(Table13[[#This Row],[Days to Ship]]&lt;=3, "Meduim", "High"))</f>
        <v>Fast</v>
      </c>
      <c r="W1778" s="1">
        <v>70117</v>
      </c>
      <c r="X1778" s="1" t="s">
        <v>32</v>
      </c>
      <c r="Y1778" s="1" t="s">
        <v>1020</v>
      </c>
      <c r="Z1778" s="1" t="s">
        <v>138</v>
      </c>
      <c r="AA1778" s="1" t="s">
        <v>2244</v>
      </c>
      <c r="AB1778" s="1" t="s">
        <v>58</v>
      </c>
      <c r="AC1778" s="1" t="s">
        <v>2236</v>
      </c>
      <c r="AD1778" s="1" t="s">
        <v>42</v>
      </c>
      <c r="AE1778" s="1" t="s">
        <v>53</v>
      </c>
      <c r="AF1778" s="1"/>
      <c r="AK1778" s="1"/>
    </row>
    <row r="1779" spans="1:37" x14ac:dyDescent="0.35">
      <c r="A1779" s="1">
        <v>3123</v>
      </c>
      <c r="B1779" s="1" t="str">
        <f>VLOOKUP(Table13[[#This Row],[Customer ID]],'Customer Lookup'!A:B,2,)</f>
        <v>Jamie Manning</v>
      </c>
      <c r="C1779" s="1">
        <v>87287</v>
      </c>
      <c r="D1779" s="1" t="str">
        <f>_xlfn.XLOOKUP(Table13[[#This Row],[Product Sub-Category]],'Product Lookup'!A:A,'Product Lookup'!B:B)</f>
        <v>Binders</v>
      </c>
      <c r="E1779" s="1">
        <v>8</v>
      </c>
      <c r="F1779" s="4">
        <v>7.1</v>
      </c>
      <c r="G1779" s="4">
        <f>Table13[[#This Row],[Unit Price]]*Table13[[#This Row],[Quantity ordered]]</f>
        <v>56.8</v>
      </c>
      <c r="H1779" s="1">
        <v>0.05</v>
      </c>
      <c r="I1779" s="5">
        <v>0.05</v>
      </c>
      <c r="J17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9" s="6">
        <f>Table13[[#This Row],[Total Price(Before Discount)]]*Table13[[#This Row],[Discount]]</f>
        <v>2.84</v>
      </c>
      <c r="L1779" s="6">
        <f>Table13[[#This Row],[Total Price(Before Discount)]]-Table13[[#This Row],[Discount Amount]]</f>
        <v>53.959999999999994</v>
      </c>
      <c r="M1779" s="6" t="str">
        <f>IF(Table13[[#This Row],[Total Price(After Discount)]]&gt;=5000, "High Order", "Low order")</f>
        <v>Low order</v>
      </c>
      <c r="N1779" s="2">
        <v>42011</v>
      </c>
      <c r="O1779" s="2" t="str">
        <f>TEXT(Table13[[#This Row],[Order Date]],"dddd")</f>
        <v>Wednesday</v>
      </c>
      <c r="P1779" s="2" t="str">
        <f>TEXT(Table13[[#This Row],[Order Date]],"mmmm")</f>
        <v>January</v>
      </c>
      <c r="Q1779" s="2" t="str">
        <f>TEXT(Table13[[#This Row],[Order Date]],"yyyy")</f>
        <v>2015</v>
      </c>
      <c r="R1779" s="2" t="str">
        <f>TEXT(Table13[[#This Row],[Order Date]], "mmmm yyyy")</f>
        <v>January 2015</v>
      </c>
      <c r="S1779" s="2">
        <v>42013</v>
      </c>
      <c r="T1779" s="1" t="s">
        <v>98</v>
      </c>
      <c r="U1779" s="1">
        <f>Table13[[#This Row],[Ship Date]]-Table13[[#This Row],[Order Date]]</f>
        <v>2</v>
      </c>
      <c r="V1779" s="1" t="str">
        <f>IF(Table13[[#This Row],[Days to Ship]]&lt;=1, "Fast", IF(Table13[[#This Row],[Days to Ship]]&lt;=3, "Meduim", "High"))</f>
        <v>Meduim</v>
      </c>
      <c r="W1779" s="1">
        <v>60160</v>
      </c>
      <c r="X1779" s="1" t="s">
        <v>32</v>
      </c>
      <c r="Y1779" s="1" t="s">
        <v>1021</v>
      </c>
      <c r="Z1779" s="1" t="s">
        <v>142</v>
      </c>
      <c r="AA1779" s="1" t="s">
        <v>2244</v>
      </c>
      <c r="AB1779" s="1" t="s">
        <v>58</v>
      </c>
      <c r="AC1779" s="1" t="s">
        <v>2236</v>
      </c>
      <c r="AD1779" s="1" t="s">
        <v>42</v>
      </c>
      <c r="AE1779" s="1" t="s">
        <v>53</v>
      </c>
      <c r="AF1779" s="1"/>
      <c r="AK1779" s="1"/>
    </row>
    <row r="1780" spans="1:37" x14ac:dyDescent="0.35">
      <c r="A1780" s="1">
        <v>3124</v>
      </c>
      <c r="B1780" s="1" t="str">
        <f>VLOOKUP(Table13[[#This Row],[Customer ID]],'Customer Lookup'!A:B,2,)</f>
        <v>Neil Barbee</v>
      </c>
      <c r="C1780" s="1">
        <v>87286</v>
      </c>
      <c r="D1780" s="1" t="str">
        <f>_xlfn.XLOOKUP(Table13[[#This Row],[Product Sub-Category]],'Product Lookup'!A:A,'Product Lookup'!B:B)</f>
        <v>Binders</v>
      </c>
      <c r="E1780" s="1">
        <v>11</v>
      </c>
      <c r="F1780" s="4">
        <v>120.98</v>
      </c>
      <c r="G1780" s="4">
        <f>Table13[[#This Row],[Unit Price]]*Table13[[#This Row],[Quantity ordered]]</f>
        <v>1330.78</v>
      </c>
      <c r="H1780" s="1">
        <v>0.1</v>
      </c>
      <c r="I1780" s="5">
        <v>0.1</v>
      </c>
      <c r="J17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80" s="6">
        <f>Table13[[#This Row],[Total Price(Before Discount)]]*Table13[[#This Row],[Discount]]</f>
        <v>133.078</v>
      </c>
      <c r="L1780" s="6">
        <f>Table13[[#This Row],[Total Price(Before Discount)]]-Table13[[#This Row],[Discount Amount]]</f>
        <v>1197.702</v>
      </c>
      <c r="M1780" s="6" t="str">
        <f>IF(Table13[[#This Row],[Total Price(After Discount)]]&gt;=5000, "High Order", "Low order")</f>
        <v>Low order</v>
      </c>
      <c r="N1780" s="2">
        <v>42154</v>
      </c>
      <c r="O1780" s="2" t="str">
        <f>TEXT(Table13[[#This Row],[Order Date]],"dddd")</f>
        <v>Saturday</v>
      </c>
      <c r="P1780" s="2" t="str">
        <f>TEXT(Table13[[#This Row],[Order Date]],"mmmm")</f>
        <v>May</v>
      </c>
      <c r="Q1780" s="2" t="str">
        <f>TEXT(Table13[[#This Row],[Order Date]],"yyyy")</f>
        <v>2015</v>
      </c>
      <c r="R1780" s="2" t="str">
        <f>TEXT(Table13[[#This Row],[Order Date]], "mmmm yyyy")</f>
        <v>May 2015</v>
      </c>
      <c r="S1780" s="2">
        <v>42155</v>
      </c>
      <c r="T1780" s="1" t="s">
        <v>31</v>
      </c>
      <c r="U1780" s="1">
        <f>Table13[[#This Row],[Ship Date]]-Table13[[#This Row],[Order Date]]</f>
        <v>1</v>
      </c>
      <c r="V1780" s="1" t="str">
        <f>IF(Table13[[#This Row],[Days to Ship]]&lt;=1, "Fast", IF(Table13[[#This Row],[Days to Ship]]&lt;=3, "Meduim", "High"))</f>
        <v>Fast</v>
      </c>
      <c r="W1780" s="1">
        <v>61265</v>
      </c>
      <c r="X1780" s="1" t="s">
        <v>32</v>
      </c>
      <c r="Y1780" s="1" t="s">
        <v>1022</v>
      </c>
      <c r="Z1780" s="1" t="s">
        <v>142</v>
      </c>
      <c r="AA1780" s="1" t="s">
        <v>2244</v>
      </c>
      <c r="AB1780" s="1" t="s">
        <v>58</v>
      </c>
      <c r="AC1780" s="1" t="s">
        <v>2236</v>
      </c>
      <c r="AD1780" s="1" t="s">
        <v>42</v>
      </c>
      <c r="AE1780" s="1" t="s">
        <v>53</v>
      </c>
      <c r="AF1780" s="1"/>
      <c r="AK1780" s="1"/>
    </row>
    <row r="1781" spans="1:37" x14ac:dyDescent="0.35">
      <c r="A1781" s="1">
        <v>3125</v>
      </c>
      <c r="B1781" s="1" t="str">
        <f>VLOOKUP(Table13[[#This Row],[Customer ID]],'Customer Lookup'!A:B,2,)</f>
        <v>Guy McDonald</v>
      </c>
      <c r="C1781" s="1">
        <v>87285</v>
      </c>
      <c r="D1781" s="1" t="str">
        <f>_xlfn.XLOOKUP(Table13[[#This Row],[Product Sub-Category]],'Product Lookup'!A:A,'Product Lookup'!B:B)</f>
        <v>Office Machines</v>
      </c>
      <c r="E1781" s="1">
        <v>2</v>
      </c>
      <c r="F1781" s="4">
        <v>120.97</v>
      </c>
      <c r="G1781" s="4">
        <f>Table13[[#This Row],[Unit Price]]*Table13[[#This Row],[Quantity ordered]]</f>
        <v>241.94</v>
      </c>
      <c r="H1781" s="1">
        <v>0.1</v>
      </c>
      <c r="I1781" s="5">
        <v>0.1</v>
      </c>
      <c r="J17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81" s="6">
        <f>Table13[[#This Row],[Total Price(Before Discount)]]*Table13[[#This Row],[Discount]]</f>
        <v>24.194000000000003</v>
      </c>
      <c r="L1781" s="6">
        <f>Table13[[#This Row],[Total Price(Before Discount)]]-Table13[[#This Row],[Discount Amount]]</f>
        <v>217.74599999999998</v>
      </c>
      <c r="M1781" s="6" t="str">
        <f>IF(Table13[[#This Row],[Total Price(After Discount)]]&gt;=5000, "High Order", "Low order")</f>
        <v>Low order</v>
      </c>
      <c r="N1781" s="2">
        <v>42009</v>
      </c>
      <c r="O1781" s="2" t="str">
        <f>TEXT(Table13[[#This Row],[Order Date]],"dddd")</f>
        <v>Monday</v>
      </c>
      <c r="P1781" s="2" t="str">
        <f>TEXT(Table13[[#This Row],[Order Date]],"mmmm")</f>
        <v>January</v>
      </c>
      <c r="Q1781" s="2" t="str">
        <f>TEXT(Table13[[#This Row],[Order Date]],"yyyy")</f>
        <v>2015</v>
      </c>
      <c r="R1781" s="2" t="str">
        <f>TEXT(Table13[[#This Row],[Order Date]], "mmmm yyyy")</f>
        <v>January 2015</v>
      </c>
      <c r="S1781" s="2">
        <v>42011</v>
      </c>
      <c r="T1781" s="1" t="s">
        <v>21</v>
      </c>
      <c r="U1781" s="1">
        <f>Table13[[#This Row],[Ship Date]]-Table13[[#This Row],[Order Date]]</f>
        <v>2</v>
      </c>
      <c r="V1781" s="1" t="str">
        <f>IF(Table13[[#This Row],[Days to Ship]]&lt;=1, "Fast", IF(Table13[[#This Row],[Days to Ship]]&lt;=3, "Meduim", "High"))</f>
        <v>Meduim</v>
      </c>
      <c r="W1781" s="1">
        <v>60056</v>
      </c>
      <c r="X1781" s="1" t="s">
        <v>22</v>
      </c>
      <c r="Y1781" s="1" t="s">
        <v>1023</v>
      </c>
      <c r="Z1781" s="1" t="s">
        <v>142</v>
      </c>
      <c r="AA1781" s="1" t="s">
        <v>2245</v>
      </c>
      <c r="AB1781" s="1" t="s">
        <v>73</v>
      </c>
      <c r="AC1781" s="1" t="s">
        <v>74</v>
      </c>
      <c r="AD1781" s="1" t="s">
        <v>42</v>
      </c>
      <c r="AE1781" s="1" t="s">
        <v>36</v>
      </c>
      <c r="AF1781" s="1"/>
      <c r="AK1781" s="1"/>
    </row>
    <row r="1782" spans="1:37" x14ac:dyDescent="0.35">
      <c r="A1782" s="1">
        <v>3128</v>
      </c>
      <c r="B1782" s="1" t="str">
        <f>VLOOKUP(Table13[[#This Row],[Customer ID]],'Customer Lookup'!A:B,2,)</f>
        <v>Cathy Burgess</v>
      </c>
      <c r="C1782" s="1">
        <v>89810</v>
      </c>
      <c r="D1782" s="1" t="str">
        <f>_xlfn.XLOOKUP(Table13[[#This Row],[Product Sub-Category]],'Product Lookup'!A:A,'Product Lookup'!B:B)</f>
        <v>Envelopes</v>
      </c>
      <c r="E1782" s="1">
        <v>9</v>
      </c>
      <c r="F1782" s="4">
        <v>3.69</v>
      </c>
      <c r="G1782" s="4">
        <f>Table13[[#This Row],[Unit Price]]*Table13[[#This Row],[Quantity ordered]]</f>
        <v>33.21</v>
      </c>
      <c r="H1782" s="1">
        <v>0.05</v>
      </c>
      <c r="I1782" s="5">
        <v>0.05</v>
      </c>
      <c r="J17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2" s="6">
        <f>Table13[[#This Row],[Total Price(Before Discount)]]*Table13[[#This Row],[Discount]]</f>
        <v>1.6605000000000001</v>
      </c>
      <c r="L1782" s="6">
        <f>Table13[[#This Row],[Total Price(Before Discount)]]-Table13[[#This Row],[Discount Amount]]</f>
        <v>31.549500000000002</v>
      </c>
      <c r="M1782" s="6" t="str">
        <f>IF(Table13[[#This Row],[Total Price(After Discount)]]&gt;=5000, "High Order", "Low order")</f>
        <v>Low order</v>
      </c>
      <c r="N1782" s="2">
        <v>42180</v>
      </c>
      <c r="O1782" s="2" t="str">
        <f>TEXT(Table13[[#This Row],[Order Date]],"dddd")</f>
        <v>Thursday</v>
      </c>
      <c r="P1782" s="2" t="str">
        <f>TEXT(Table13[[#This Row],[Order Date]],"mmmm")</f>
        <v>June</v>
      </c>
      <c r="Q1782" s="2" t="str">
        <f>TEXT(Table13[[#This Row],[Order Date]],"yyyy")</f>
        <v>2015</v>
      </c>
      <c r="R1782" s="2" t="str">
        <f>TEXT(Table13[[#This Row],[Order Date]], "mmmm yyyy")</f>
        <v>June 2015</v>
      </c>
      <c r="S1782" s="2">
        <v>42185</v>
      </c>
      <c r="T1782" s="1" t="s">
        <v>98</v>
      </c>
      <c r="U1782" s="1">
        <f>Table13[[#This Row],[Ship Date]]-Table13[[#This Row],[Order Date]]</f>
        <v>5</v>
      </c>
      <c r="V1782" s="1" t="str">
        <f>IF(Table13[[#This Row],[Days to Ship]]&lt;=1, "Fast", IF(Table13[[#This Row],[Days to Ship]]&lt;=3, "Meduim", "High"))</f>
        <v>High</v>
      </c>
      <c r="W1782" s="1">
        <v>71109</v>
      </c>
      <c r="X1782" s="1" t="s">
        <v>32</v>
      </c>
      <c r="Y1782" s="1" t="s">
        <v>1024</v>
      </c>
      <c r="Z1782" s="1" t="s">
        <v>138</v>
      </c>
      <c r="AA1782" s="1" t="s">
        <v>2244</v>
      </c>
      <c r="AB1782" s="1" t="s">
        <v>58</v>
      </c>
      <c r="AC1782" s="1" t="s">
        <v>61</v>
      </c>
      <c r="AD1782" s="1" t="s">
        <v>51</v>
      </c>
      <c r="AE1782" s="1" t="s">
        <v>53</v>
      </c>
      <c r="AF1782" s="1"/>
      <c r="AK1782" s="1"/>
    </row>
    <row r="1783" spans="1:37" x14ac:dyDescent="0.35">
      <c r="A1783" s="1">
        <v>3132</v>
      </c>
      <c r="B1783" s="1" t="str">
        <f>VLOOKUP(Table13[[#This Row],[Customer ID]],'Customer Lookup'!A:B,2,)</f>
        <v>Anita Kang</v>
      </c>
      <c r="C1783" s="1">
        <v>86790</v>
      </c>
      <c r="D1783" s="1" t="str">
        <f>_xlfn.XLOOKUP(Table13[[#This Row],[Product Sub-Category]],'Product Lookup'!A:A,'Product Lookup'!B:B)</f>
        <v>Chairs</v>
      </c>
      <c r="E1783" s="1">
        <v>3</v>
      </c>
      <c r="F1783" s="4">
        <v>180.98</v>
      </c>
      <c r="G1783" s="4">
        <f>Table13[[#This Row],[Unit Price]]*Table13[[#This Row],[Quantity ordered]]</f>
        <v>542.93999999999994</v>
      </c>
      <c r="H1783" s="1">
        <v>0.1</v>
      </c>
      <c r="I1783" s="5">
        <v>0.1</v>
      </c>
      <c r="J17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83" s="6">
        <f>Table13[[#This Row],[Total Price(Before Discount)]]*Table13[[#This Row],[Discount]]</f>
        <v>54.293999999999997</v>
      </c>
      <c r="L1783" s="6">
        <f>Table13[[#This Row],[Total Price(Before Discount)]]-Table13[[#This Row],[Discount Amount]]</f>
        <v>488.64599999999996</v>
      </c>
      <c r="M1783" s="6" t="str">
        <f>IF(Table13[[#This Row],[Total Price(After Discount)]]&gt;=5000, "High Order", "Low order")</f>
        <v>Low order</v>
      </c>
      <c r="N1783" s="2">
        <v>42177</v>
      </c>
      <c r="O1783" s="2" t="str">
        <f>TEXT(Table13[[#This Row],[Order Date]],"dddd")</f>
        <v>Monday</v>
      </c>
      <c r="P1783" s="2" t="str">
        <f>TEXT(Table13[[#This Row],[Order Date]],"mmmm")</f>
        <v>June</v>
      </c>
      <c r="Q1783" s="2" t="str">
        <f>TEXT(Table13[[#This Row],[Order Date]],"yyyy")</f>
        <v>2015</v>
      </c>
      <c r="R1783" s="2" t="str">
        <f>TEXT(Table13[[#This Row],[Order Date]], "mmmm yyyy")</f>
        <v>June 2015</v>
      </c>
      <c r="S1783" s="2">
        <v>42178</v>
      </c>
      <c r="T1783" s="1" t="s">
        <v>21</v>
      </c>
      <c r="U1783" s="1">
        <f>Table13[[#This Row],[Ship Date]]-Table13[[#This Row],[Order Date]]</f>
        <v>1</v>
      </c>
      <c r="V1783" s="1" t="str">
        <f>IF(Table13[[#This Row],[Days to Ship]]&lt;=1, "Fast", IF(Table13[[#This Row],[Days to Ship]]&lt;=3, "Meduim", "High"))</f>
        <v>Fast</v>
      </c>
      <c r="W1783" s="1">
        <v>60060</v>
      </c>
      <c r="X1783" s="1" t="s">
        <v>22</v>
      </c>
      <c r="Y1783" s="1" t="s">
        <v>1025</v>
      </c>
      <c r="Z1783" s="1" t="s">
        <v>142</v>
      </c>
      <c r="AA1783" s="1" t="s">
        <v>2244</v>
      </c>
      <c r="AB1783" s="1" t="s">
        <v>34</v>
      </c>
      <c r="AC1783" s="1" t="s">
        <v>35</v>
      </c>
      <c r="AD1783" s="1" t="s">
        <v>81</v>
      </c>
      <c r="AE1783" s="1" t="s">
        <v>36</v>
      </c>
      <c r="AF1783" s="1"/>
      <c r="AK1783" s="1"/>
    </row>
    <row r="1784" spans="1:37" x14ac:dyDescent="0.35">
      <c r="A1784" s="1">
        <v>3132</v>
      </c>
      <c r="B1784" s="1" t="str">
        <f>VLOOKUP(Table13[[#This Row],[Customer ID]],'Customer Lookup'!A:B,2,)</f>
        <v>Anita Kang</v>
      </c>
      <c r="C1784" s="1">
        <v>86794</v>
      </c>
      <c r="D1784" s="1" t="str">
        <f>_xlfn.XLOOKUP(Table13[[#This Row],[Product Sub-Category]],'Product Lookup'!A:A,'Product Lookup'!B:B)</f>
        <v>Appliances</v>
      </c>
      <c r="E1784" s="1">
        <v>40</v>
      </c>
      <c r="F1784" s="4">
        <v>62.05</v>
      </c>
      <c r="G1784" s="4">
        <f>Table13[[#This Row],[Unit Price]]*Table13[[#This Row],[Quantity ordered]]</f>
        <v>2482</v>
      </c>
      <c r="H1784" s="1">
        <v>0.05</v>
      </c>
      <c r="I1784" s="5">
        <v>0.05</v>
      </c>
      <c r="J17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4" s="6">
        <f>Table13[[#This Row],[Total Price(Before Discount)]]*Table13[[#This Row],[Discount]]</f>
        <v>124.10000000000001</v>
      </c>
      <c r="L1784" s="6">
        <f>Table13[[#This Row],[Total Price(Before Discount)]]-Table13[[#This Row],[Discount Amount]]</f>
        <v>2357.9</v>
      </c>
      <c r="M1784" s="6" t="str">
        <f>IF(Table13[[#This Row],[Total Price(After Discount)]]&gt;=5000, "High Order", "Low order")</f>
        <v>Low order</v>
      </c>
      <c r="N1784" s="2">
        <v>42141</v>
      </c>
      <c r="O1784" s="2" t="str">
        <f>TEXT(Table13[[#This Row],[Order Date]],"dddd")</f>
        <v>Sunday</v>
      </c>
      <c r="P1784" s="2" t="str">
        <f>TEXT(Table13[[#This Row],[Order Date]],"mmmm")</f>
        <v>May</v>
      </c>
      <c r="Q1784" s="2" t="str">
        <f>TEXT(Table13[[#This Row],[Order Date]],"yyyy")</f>
        <v>2015</v>
      </c>
      <c r="R1784" s="2" t="str">
        <f>TEXT(Table13[[#This Row],[Order Date]], "mmmm yyyy")</f>
        <v>May 2015</v>
      </c>
      <c r="S1784" s="2">
        <v>42142</v>
      </c>
      <c r="T1784" s="1" t="s">
        <v>50</v>
      </c>
      <c r="U1784" s="1">
        <f>Table13[[#This Row],[Ship Date]]-Table13[[#This Row],[Order Date]]</f>
        <v>1</v>
      </c>
      <c r="V1784" s="1" t="str">
        <f>IF(Table13[[#This Row],[Days to Ship]]&lt;=1, "Fast", IF(Table13[[#This Row],[Days to Ship]]&lt;=3, "Meduim", "High"))</f>
        <v>Fast</v>
      </c>
      <c r="W1784" s="1">
        <v>60060</v>
      </c>
      <c r="X1784" s="1" t="s">
        <v>32</v>
      </c>
      <c r="Y1784" s="1" t="s">
        <v>1025</v>
      </c>
      <c r="Z1784" s="1" t="s">
        <v>142</v>
      </c>
      <c r="AA1784" s="1" t="s">
        <v>2244</v>
      </c>
      <c r="AB1784" s="1" t="s">
        <v>58</v>
      </c>
      <c r="AC1784" s="1" t="s">
        <v>196</v>
      </c>
      <c r="AD1784" s="1" t="s">
        <v>81</v>
      </c>
      <c r="AE1784" s="1" t="s">
        <v>53</v>
      </c>
      <c r="AF1784" s="1"/>
      <c r="AK1784" s="1"/>
    </row>
    <row r="1785" spans="1:37" x14ac:dyDescent="0.35">
      <c r="A1785" s="1">
        <v>3133</v>
      </c>
      <c r="B1785" s="1" t="str">
        <f>VLOOKUP(Table13[[#This Row],[Customer ID]],'Customer Lookup'!A:B,2,)</f>
        <v>Kristine Singleton</v>
      </c>
      <c r="C1785" s="1">
        <v>86789</v>
      </c>
      <c r="D1785" s="1" t="str">
        <f>_xlfn.XLOOKUP(Table13[[#This Row],[Product Sub-Category]],'Product Lookup'!A:A,'Product Lookup'!B:B)</f>
        <v>Binders</v>
      </c>
      <c r="E1785" s="1">
        <v>12</v>
      </c>
      <c r="F1785" s="4">
        <v>5.81</v>
      </c>
      <c r="G1785" s="4">
        <f>Table13[[#This Row],[Unit Price]]*Table13[[#This Row],[Quantity ordered]]</f>
        <v>69.72</v>
      </c>
      <c r="H1785" s="1">
        <v>0.05</v>
      </c>
      <c r="I1785" s="5">
        <v>0.05</v>
      </c>
      <c r="J17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5" s="6">
        <f>Table13[[#This Row],[Total Price(Before Discount)]]*Table13[[#This Row],[Discount]]</f>
        <v>3.4860000000000002</v>
      </c>
      <c r="L1785" s="6">
        <f>Table13[[#This Row],[Total Price(Before Discount)]]-Table13[[#This Row],[Discount Amount]]</f>
        <v>66.233999999999995</v>
      </c>
      <c r="M1785" s="6" t="str">
        <f>IF(Table13[[#This Row],[Total Price(After Discount)]]&gt;=5000, "High Order", "Low order")</f>
        <v>Low order</v>
      </c>
      <c r="N1785" s="2">
        <v>42020</v>
      </c>
      <c r="O1785" s="2" t="str">
        <f>TEXT(Table13[[#This Row],[Order Date]],"dddd")</f>
        <v>Friday</v>
      </c>
      <c r="P1785" s="2" t="str">
        <f>TEXT(Table13[[#This Row],[Order Date]],"mmmm")</f>
        <v>January</v>
      </c>
      <c r="Q1785" s="2" t="str">
        <f>TEXT(Table13[[#This Row],[Order Date]],"yyyy")</f>
        <v>2015</v>
      </c>
      <c r="R1785" s="2" t="str">
        <f>TEXT(Table13[[#This Row],[Order Date]], "mmmm yyyy")</f>
        <v>January 2015</v>
      </c>
      <c r="S1785" s="2">
        <v>42021</v>
      </c>
      <c r="T1785" s="1" t="s">
        <v>50</v>
      </c>
      <c r="U1785" s="1">
        <f>Table13[[#This Row],[Ship Date]]-Table13[[#This Row],[Order Date]]</f>
        <v>1</v>
      </c>
      <c r="V1785" s="1" t="str">
        <f>IF(Table13[[#This Row],[Days to Ship]]&lt;=1, "Fast", IF(Table13[[#This Row],[Days to Ship]]&lt;=3, "Meduim", "High"))</f>
        <v>Fast</v>
      </c>
      <c r="W1785" s="1">
        <v>60540</v>
      </c>
      <c r="X1785" s="1" t="s">
        <v>32</v>
      </c>
      <c r="Y1785" s="1" t="s">
        <v>1026</v>
      </c>
      <c r="Z1785" s="1" t="s">
        <v>142</v>
      </c>
      <c r="AA1785" s="1" t="s">
        <v>2244</v>
      </c>
      <c r="AB1785" s="1" t="s">
        <v>58</v>
      </c>
      <c r="AC1785" s="1" t="s">
        <v>2236</v>
      </c>
      <c r="AD1785" s="1" t="s">
        <v>81</v>
      </c>
      <c r="AE1785" s="1" t="s">
        <v>53</v>
      </c>
      <c r="AF1785" s="1"/>
      <c r="AK1785" s="1"/>
    </row>
    <row r="1786" spans="1:37" x14ac:dyDescent="0.35">
      <c r="A1786" s="1">
        <v>3133</v>
      </c>
      <c r="B1786" s="1" t="str">
        <f>VLOOKUP(Table13[[#This Row],[Customer ID]],'Customer Lookup'!A:B,2,)</f>
        <v>Kristine Singleton</v>
      </c>
      <c r="C1786" s="1">
        <v>86789</v>
      </c>
      <c r="D1786" s="1" t="str">
        <f>_xlfn.XLOOKUP(Table13[[#This Row],[Product Sub-Category]],'Product Lookup'!A:A,'Product Lookup'!B:B)</f>
        <v>Rubber Bands</v>
      </c>
      <c r="E1786" s="1">
        <v>10</v>
      </c>
      <c r="F1786" s="4">
        <v>1.81</v>
      </c>
      <c r="G1786" s="4">
        <f>Table13[[#This Row],[Unit Price]]*Table13[[#This Row],[Quantity ordered]]</f>
        <v>18.100000000000001</v>
      </c>
      <c r="H1786" s="1">
        <v>0.05</v>
      </c>
      <c r="I1786" s="5">
        <v>0.05</v>
      </c>
      <c r="J17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6" s="6">
        <f>Table13[[#This Row],[Total Price(Before Discount)]]*Table13[[#This Row],[Discount]]</f>
        <v>0.90500000000000014</v>
      </c>
      <c r="L1786" s="6">
        <f>Table13[[#This Row],[Total Price(Before Discount)]]-Table13[[#This Row],[Discount Amount]]</f>
        <v>17.195</v>
      </c>
      <c r="M1786" s="6" t="str">
        <f>IF(Table13[[#This Row],[Total Price(After Discount)]]&gt;=5000, "High Order", "Low order")</f>
        <v>Low order</v>
      </c>
      <c r="N1786" s="2">
        <v>42020</v>
      </c>
      <c r="O1786" s="2" t="str">
        <f>TEXT(Table13[[#This Row],[Order Date]],"dddd")</f>
        <v>Friday</v>
      </c>
      <c r="P1786" s="2" t="str">
        <f>TEXT(Table13[[#This Row],[Order Date]],"mmmm")</f>
        <v>January</v>
      </c>
      <c r="Q1786" s="2" t="str">
        <f>TEXT(Table13[[#This Row],[Order Date]],"yyyy")</f>
        <v>2015</v>
      </c>
      <c r="R1786" s="2" t="str">
        <f>TEXT(Table13[[#This Row],[Order Date]], "mmmm yyyy")</f>
        <v>January 2015</v>
      </c>
      <c r="S1786" s="2">
        <v>42021</v>
      </c>
      <c r="T1786" s="1" t="s">
        <v>50</v>
      </c>
      <c r="U1786" s="1">
        <f>Table13[[#This Row],[Ship Date]]-Table13[[#This Row],[Order Date]]</f>
        <v>1</v>
      </c>
      <c r="V1786" s="1" t="str">
        <f>IF(Table13[[#This Row],[Days to Ship]]&lt;=1, "Fast", IF(Table13[[#This Row],[Days to Ship]]&lt;=3, "Meduim", "High"))</f>
        <v>Fast</v>
      </c>
      <c r="W1786" s="1">
        <v>60540</v>
      </c>
      <c r="X1786" s="1" t="s">
        <v>32</v>
      </c>
      <c r="Y1786" s="1" t="s">
        <v>1026</v>
      </c>
      <c r="Z1786" s="1" t="s">
        <v>142</v>
      </c>
      <c r="AA1786" s="1" t="s">
        <v>2244</v>
      </c>
      <c r="AB1786" s="1" t="s">
        <v>58</v>
      </c>
      <c r="AC1786" s="1" t="s">
        <v>60</v>
      </c>
      <c r="AD1786" s="1" t="s">
        <v>81</v>
      </c>
      <c r="AE1786" s="1" t="s">
        <v>26</v>
      </c>
      <c r="AF1786" s="1"/>
      <c r="AK1786" s="1"/>
    </row>
    <row r="1787" spans="1:37" x14ac:dyDescent="0.35">
      <c r="A1787" s="1">
        <v>3133</v>
      </c>
      <c r="B1787" s="1" t="str">
        <f>VLOOKUP(Table13[[#This Row],[Customer ID]],'Customer Lookup'!A:B,2,)</f>
        <v>Kristine Singleton</v>
      </c>
      <c r="C1787" s="1">
        <v>86792</v>
      </c>
      <c r="D1787" s="1" t="str">
        <f>_xlfn.XLOOKUP(Table13[[#This Row],[Product Sub-Category]],'Product Lookup'!A:A,'Product Lookup'!B:B)</f>
        <v>Binders</v>
      </c>
      <c r="E1787" s="1">
        <v>4</v>
      </c>
      <c r="F1787" s="4">
        <v>5.4</v>
      </c>
      <c r="G1787" s="4">
        <f>Table13[[#This Row],[Unit Price]]*Table13[[#This Row],[Quantity ordered]]</f>
        <v>21.6</v>
      </c>
      <c r="H1787" s="1">
        <v>0.05</v>
      </c>
      <c r="I1787" s="5">
        <v>0.05</v>
      </c>
      <c r="J17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7" s="6">
        <f>Table13[[#This Row],[Total Price(Before Discount)]]*Table13[[#This Row],[Discount]]</f>
        <v>1.08</v>
      </c>
      <c r="L1787" s="6">
        <f>Table13[[#This Row],[Total Price(Before Discount)]]-Table13[[#This Row],[Discount Amount]]</f>
        <v>20.520000000000003</v>
      </c>
      <c r="M1787" s="6" t="str">
        <f>IF(Table13[[#This Row],[Total Price(After Discount)]]&gt;=5000, "High Order", "Low order")</f>
        <v>Low order</v>
      </c>
      <c r="N1787" s="2">
        <v>42067</v>
      </c>
      <c r="O1787" s="2" t="str">
        <f>TEXT(Table13[[#This Row],[Order Date]],"dddd")</f>
        <v>Wednesday</v>
      </c>
      <c r="P1787" s="2" t="str">
        <f>TEXT(Table13[[#This Row],[Order Date]],"mmmm")</f>
        <v>March</v>
      </c>
      <c r="Q1787" s="2" t="str">
        <f>TEXT(Table13[[#This Row],[Order Date]],"yyyy")</f>
        <v>2015</v>
      </c>
      <c r="R1787" s="2" t="str">
        <f>TEXT(Table13[[#This Row],[Order Date]], "mmmm yyyy")</f>
        <v>March 2015</v>
      </c>
      <c r="S1787" s="2">
        <v>42067</v>
      </c>
      <c r="T1787" s="1" t="s">
        <v>41</v>
      </c>
      <c r="U1787" s="1">
        <f>Table13[[#This Row],[Ship Date]]-Table13[[#This Row],[Order Date]]</f>
        <v>0</v>
      </c>
      <c r="V1787" s="1" t="str">
        <f>IF(Table13[[#This Row],[Days to Ship]]&lt;=1, "Fast", IF(Table13[[#This Row],[Days to Ship]]&lt;=3, "Meduim", "High"))</f>
        <v>Fast</v>
      </c>
      <c r="W1787" s="1">
        <v>60540</v>
      </c>
      <c r="X1787" s="1" t="s">
        <v>32</v>
      </c>
      <c r="Y1787" s="1" t="s">
        <v>1026</v>
      </c>
      <c r="Z1787" s="1" t="s">
        <v>142</v>
      </c>
      <c r="AA1787" s="1" t="s">
        <v>2244</v>
      </c>
      <c r="AB1787" s="1" t="s">
        <v>58</v>
      </c>
      <c r="AC1787" s="1" t="s">
        <v>2236</v>
      </c>
      <c r="AD1787" s="1" t="s">
        <v>81</v>
      </c>
      <c r="AE1787" s="1" t="s">
        <v>53</v>
      </c>
      <c r="AF1787" s="1"/>
      <c r="AK1787" s="1"/>
    </row>
    <row r="1788" spans="1:37" x14ac:dyDescent="0.35">
      <c r="A1788" s="1">
        <v>3133</v>
      </c>
      <c r="B1788" s="1" t="str">
        <f>VLOOKUP(Table13[[#This Row],[Customer ID]],'Customer Lookup'!A:B,2,)</f>
        <v>Kristine Singleton</v>
      </c>
      <c r="C1788" s="1">
        <v>86792</v>
      </c>
      <c r="D1788" s="1" t="str">
        <f>_xlfn.XLOOKUP(Table13[[#This Row],[Product Sub-Category]],'Product Lookup'!A:A,'Product Lookup'!B:B)</f>
        <v>Computer Peripherals</v>
      </c>
      <c r="E1788" s="1">
        <v>5</v>
      </c>
      <c r="F1788" s="4">
        <v>8.4600000000000009</v>
      </c>
      <c r="G1788" s="4">
        <f>Table13[[#This Row],[Unit Price]]*Table13[[#This Row],[Quantity ordered]]</f>
        <v>42.300000000000004</v>
      </c>
      <c r="H1788" s="1">
        <v>0.05</v>
      </c>
      <c r="I1788" s="5">
        <v>0.05</v>
      </c>
      <c r="J17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8" s="6">
        <f>Table13[[#This Row],[Total Price(Before Discount)]]*Table13[[#This Row],[Discount]]</f>
        <v>2.1150000000000002</v>
      </c>
      <c r="L1788" s="6">
        <f>Table13[[#This Row],[Total Price(Before Discount)]]-Table13[[#This Row],[Discount Amount]]</f>
        <v>40.185000000000002</v>
      </c>
      <c r="M1788" s="6" t="str">
        <f>IF(Table13[[#This Row],[Total Price(After Discount)]]&gt;=5000, "High Order", "Low order")</f>
        <v>Low order</v>
      </c>
      <c r="N1788" s="2">
        <v>42067</v>
      </c>
      <c r="O1788" s="2" t="str">
        <f>TEXT(Table13[[#This Row],[Order Date]],"dddd")</f>
        <v>Wednesday</v>
      </c>
      <c r="P1788" s="2" t="str">
        <f>TEXT(Table13[[#This Row],[Order Date]],"mmmm")</f>
        <v>March</v>
      </c>
      <c r="Q1788" s="2" t="str">
        <f>TEXT(Table13[[#This Row],[Order Date]],"yyyy")</f>
        <v>2015</v>
      </c>
      <c r="R1788" s="2" t="str">
        <f>TEXT(Table13[[#This Row],[Order Date]], "mmmm yyyy")</f>
        <v>March 2015</v>
      </c>
      <c r="S1788" s="2">
        <v>42070</v>
      </c>
      <c r="T1788" s="1" t="s">
        <v>41</v>
      </c>
      <c r="U1788" s="1">
        <f>Table13[[#This Row],[Ship Date]]-Table13[[#This Row],[Order Date]]</f>
        <v>3</v>
      </c>
      <c r="V1788" s="1" t="str">
        <f>IF(Table13[[#This Row],[Days to Ship]]&lt;=1, "Fast", IF(Table13[[#This Row],[Days to Ship]]&lt;=3, "Meduim", "High"))</f>
        <v>Meduim</v>
      </c>
      <c r="W1788" s="1">
        <v>60540</v>
      </c>
      <c r="X1788" s="1" t="s">
        <v>22</v>
      </c>
      <c r="Y1788" s="1" t="s">
        <v>1026</v>
      </c>
      <c r="Z1788" s="1" t="s">
        <v>142</v>
      </c>
      <c r="AA1788" s="1" t="s">
        <v>2244</v>
      </c>
      <c r="AB1788" s="1" t="s">
        <v>73</v>
      </c>
      <c r="AC1788" s="1" t="s">
        <v>144</v>
      </c>
      <c r="AD1788" s="1" t="s">
        <v>81</v>
      </c>
      <c r="AE1788" s="1" t="s">
        <v>44</v>
      </c>
      <c r="AF1788" s="1"/>
      <c r="AK1788" s="1"/>
    </row>
    <row r="1789" spans="1:37" x14ac:dyDescent="0.35">
      <c r="A1789" s="1">
        <v>3133</v>
      </c>
      <c r="B1789" s="1" t="str">
        <f>VLOOKUP(Table13[[#This Row],[Customer ID]],'Customer Lookup'!A:B,2,)</f>
        <v>Kristine Singleton</v>
      </c>
      <c r="C1789" s="1">
        <v>86792</v>
      </c>
      <c r="D1789" s="1" t="str">
        <f>_xlfn.XLOOKUP(Table13[[#This Row],[Product Sub-Category]],'Product Lookup'!A:A,'Product Lookup'!B:B)</f>
        <v>Furnishings</v>
      </c>
      <c r="E1789" s="1">
        <v>10</v>
      </c>
      <c r="F1789" s="4">
        <v>14.98</v>
      </c>
      <c r="G1789" s="4">
        <f>Table13[[#This Row],[Unit Price]]*Table13[[#This Row],[Quantity ordered]]</f>
        <v>149.80000000000001</v>
      </c>
      <c r="H1789" s="1">
        <v>0.05</v>
      </c>
      <c r="I1789" s="5">
        <v>0.05</v>
      </c>
      <c r="J17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9" s="6">
        <f>Table13[[#This Row],[Total Price(Before Discount)]]*Table13[[#This Row],[Discount]]</f>
        <v>7.4900000000000011</v>
      </c>
      <c r="L1789" s="6">
        <f>Table13[[#This Row],[Total Price(Before Discount)]]-Table13[[#This Row],[Discount Amount]]</f>
        <v>142.31</v>
      </c>
      <c r="M1789" s="6" t="str">
        <f>IF(Table13[[#This Row],[Total Price(After Discount)]]&gt;=5000, "High Order", "Low order")</f>
        <v>Low order</v>
      </c>
      <c r="N1789" s="2">
        <v>42067</v>
      </c>
      <c r="O1789" s="2" t="str">
        <f>TEXT(Table13[[#This Row],[Order Date]],"dddd")</f>
        <v>Wednesday</v>
      </c>
      <c r="P1789" s="2" t="str">
        <f>TEXT(Table13[[#This Row],[Order Date]],"mmmm")</f>
        <v>March</v>
      </c>
      <c r="Q1789" s="2" t="str">
        <f>TEXT(Table13[[#This Row],[Order Date]],"yyyy")</f>
        <v>2015</v>
      </c>
      <c r="R1789" s="2" t="str">
        <f>TEXT(Table13[[#This Row],[Order Date]], "mmmm yyyy")</f>
        <v>March 2015</v>
      </c>
      <c r="S1789" s="2">
        <v>42068</v>
      </c>
      <c r="T1789" s="1" t="s">
        <v>41</v>
      </c>
      <c r="U1789" s="1">
        <f>Table13[[#This Row],[Ship Date]]-Table13[[#This Row],[Order Date]]</f>
        <v>1</v>
      </c>
      <c r="V1789" s="1" t="str">
        <f>IF(Table13[[#This Row],[Days to Ship]]&lt;=1, "Fast", IF(Table13[[#This Row],[Days to Ship]]&lt;=3, "Meduim", "High"))</f>
        <v>Fast</v>
      </c>
      <c r="W1789" s="1">
        <v>60540</v>
      </c>
      <c r="X1789" s="1" t="s">
        <v>32</v>
      </c>
      <c r="Y1789" s="1" t="s">
        <v>1026</v>
      </c>
      <c r="Z1789" s="1" t="s">
        <v>142</v>
      </c>
      <c r="AA1789" s="1" t="s">
        <v>2244</v>
      </c>
      <c r="AB1789" s="1" t="s">
        <v>34</v>
      </c>
      <c r="AC1789" s="1" t="s">
        <v>52</v>
      </c>
      <c r="AD1789" s="1" t="s">
        <v>81</v>
      </c>
      <c r="AE1789" s="1" t="s">
        <v>44</v>
      </c>
      <c r="AF1789" s="1"/>
      <c r="AK1789" s="1"/>
    </row>
    <row r="1790" spans="1:37" x14ac:dyDescent="0.35">
      <c r="A1790" s="1">
        <v>3133</v>
      </c>
      <c r="B1790" s="1" t="str">
        <f>VLOOKUP(Table13[[#This Row],[Customer ID]],'Customer Lookup'!A:B,2,)</f>
        <v>Kristine Singleton</v>
      </c>
      <c r="C1790" s="1">
        <v>86792</v>
      </c>
      <c r="D1790" s="1" t="str">
        <f>_xlfn.XLOOKUP(Table13[[#This Row],[Product Sub-Category]],'Product Lookup'!A:A,'Product Lookup'!B:B)</f>
        <v>Telephones</v>
      </c>
      <c r="E1790" s="1">
        <v>22</v>
      </c>
      <c r="F1790" s="4">
        <v>155.99</v>
      </c>
      <c r="G1790" s="4">
        <f>Table13[[#This Row],[Unit Price]]*Table13[[#This Row],[Quantity ordered]]</f>
        <v>3431.78</v>
      </c>
      <c r="H1790" s="1">
        <v>0.1</v>
      </c>
      <c r="I1790" s="5">
        <v>0.1</v>
      </c>
      <c r="J17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90" s="6">
        <f>Table13[[#This Row],[Total Price(Before Discount)]]*Table13[[#This Row],[Discount]]</f>
        <v>343.17800000000005</v>
      </c>
      <c r="L1790" s="6">
        <f>Table13[[#This Row],[Total Price(Before Discount)]]-Table13[[#This Row],[Discount Amount]]</f>
        <v>3088.6020000000003</v>
      </c>
      <c r="M1790" s="6" t="str">
        <f>IF(Table13[[#This Row],[Total Price(After Discount)]]&gt;=5000, "High Order", "Low order")</f>
        <v>Low order</v>
      </c>
      <c r="N1790" s="2">
        <v>42067</v>
      </c>
      <c r="O1790" s="2" t="str">
        <f>TEXT(Table13[[#This Row],[Order Date]],"dddd")</f>
        <v>Wednesday</v>
      </c>
      <c r="P1790" s="2" t="str">
        <f>TEXT(Table13[[#This Row],[Order Date]],"mmmm")</f>
        <v>March</v>
      </c>
      <c r="Q1790" s="2" t="str">
        <f>TEXT(Table13[[#This Row],[Order Date]],"yyyy")</f>
        <v>2015</v>
      </c>
      <c r="R1790" s="2" t="str">
        <f>TEXT(Table13[[#This Row],[Order Date]], "mmmm yyyy")</f>
        <v>March 2015</v>
      </c>
      <c r="S1790" s="2">
        <v>42068</v>
      </c>
      <c r="T1790" s="1" t="s">
        <v>41</v>
      </c>
      <c r="U1790" s="1">
        <f>Table13[[#This Row],[Ship Date]]-Table13[[#This Row],[Order Date]]</f>
        <v>1</v>
      </c>
      <c r="V1790" s="1" t="str">
        <f>IF(Table13[[#This Row],[Days to Ship]]&lt;=1, "Fast", IF(Table13[[#This Row],[Days to Ship]]&lt;=3, "Meduim", "High"))</f>
        <v>Fast</v>
      </c>
      <c r="W1790" s="1">
        <v>60540</v>
      </c>
      <c r="X1790" s="1" t="s">
        <v>32</v>
      </c>
      <c r="Y1790" s="1" t="s">
        <v>1026</v>
      </c>
      <c r="Z1790" s="1" t="s">
        <v>142</v>
      </c>
      <c r="AA1790" s="1" t="s">
        <v>2243</v>
      </c>
      <c r="AB1790" s="1" t="s">
        <v>73</v>
      </c>
      <c r="AC1790" s="1" t="s">
        <v>2234</v>
      </c>
      <c r="AD1790" s="1" t="s">
        <v>81</v>
      </c>
      <c r="AE1790" s="1" t="s">
        <v>53</v>
      </c>
      <c r="AF1790" s="1"/>
      <c r="AK1790" s="1"/>
    </row>
    <row r="1791" spans="1:37" x14ac:dyDescent="0.35">
      <c r="A1791" s="1">
        <v>3136</v>
      </c>
      <c r="B1791" s="1" t="str">
        <f>VLOOKUP(Table13[[#This Row],[Customer ID]],'Customer Lookup'!A:B,2,)</f>
        <v>Lee Hancock</v>
      </c>
      <c r="C1791" s="1">
        <v>86791</v>
      </c>
      <c r="D1791" s="1" t="str">
        <f>_xlfn.XLOOKUP(Table13[[#This Row],[Product Sub-Category]],'Product Lookup'!A:A,'Product Lookup'!B:B)</f>
        <v>Chairs</v>
      </c>
      <c r="E1791" s="1">
        <v>23</v>
      </c>
      <c r="F1791" s="4">
        <v>150.88999999999999</v>
      </c>
      <c r="G1791" s="4">
        <f>Table13[[#This Row],[Unit Price]]*Table13[[#This Row],[Quantity ordered]]</f>
        <v>3470.47</v>
      </c>
      <c r="H1791" s="1">
        <v>0.1</v>
      </c>
      <c r="I1791" s="5">
        <v>0.1</v>
      </c>
      <c r="J17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91" s="6">
        <f>Table13[[#This Row],[Total Price(Before Discount)]]*Table13[[#This Row],[Discount]]</f>
        <v>347.04700000000003</v>
      </c>
      <c r="L1791" s="6">
        <f>Table13[[#This Row],[Total Price(Before Discount)]]-Table13[[#This Row],[Discount Amount]]</f>
        <v>3123.4229999999998</v>
      </c>
      <c r="M1791" s="6" t="str">
        <f>IF(Table13[[#This Row],[Total Price(After Discount)]]&gt;=5000, "High Order", "Low order")</f>
        <v>Low order</v>
      </c>
      <c r="N1791" s="2">
        <v>42057</v>
      </c>
      <c r="O1791" s="2" t="str">
        <f>TEXT(Table13[[#This Row],[Order Date]],"dddd")</f>
        <v>Sunday</v>
      </c>
      <c r="P1791" s="2" t="str">
        <f>TEXT(Table13[[#This Row],[Order Date]],"mmmm")</f>
        <v>February</v>
      </c>
      <c r="Q1791" s="2" t="str">
        <f>TEXT(Table13[[#This Row],[Order Date]],"yyyy")</f>
        <v>2015</v>
      </c>
      <c r="R1791" s="2" t="str">
        <f>TEXT(Table13[[#This Row],[Order Date]], "mmmm yyyy")</f>
        <v>February 2015</v>
      </c>
      <c r="S1791" s="2">
        <v>42057</v>
      </c>
      <c r="T1791" s="1" t="s">
        <v>41</v>
      </c>
      <c r="U1791" s="1">
        <f>Table13[[#This Row],[Ship Date]]-Table13[[#This Row],[Order Date]]</f>
        <v>0</v>
      </c>
      <c r="V1791" s="1" t="str">
        <f>IF(Table13[[#This Row],[Days to Ship]]&lt;=1, "Fast", IF(Table13[[#This Row],[Days to Ship]]&lt;=3, "Meduim", "High"))</f>
        <v>Fast</v>
      </c>
      <c r="W1791" s="1">
        <v>4073</v>
      </c>
      <c r="X1791" s="1" t="s">
        <v>22</v>
      </c>
      <c r="Y1791" s="1" t="s">
        <v>276</v>
      </c>
      <c r="Z1791" s="1" t="s">
        <v>147</v>
      </c>
      <c r="AA1791" s="1" t="s">
        <v>2243</v>
      </c>
      <c r="AB1791" s="1" t="s">
        <v>34</v>
      </c>
      <c r="AC1791" s="1" t="s">
        <v>35</v>
      </c>
      <c r="AD1791" s="1" t="s">
        <v>104</v>
      </c>
      <c r="AE1791" s="1" t="s">
        <v>36</v>
      </c>
      <c r="AF1791" s="1"/>
      <c r="AK1791" s="1"/>
    </row>
    <row r="1792" spans="1:37" x14ac:dyDescent="0.35">
      <c r="A1792" s="1">
        <v>3137</v>
      </c>
      <c r="B1792" s="1" t="str">
        <f>VLOOKUP(Table13[[#This Row],[Customer ID]],'Customer Lookup'!A:B,2,)</f>
        <v>Alison Sharp</v>
      </c>
      <c r="C1792" s="1">
        <v>86795</v>
      </c>
      <c r="D1792" s="1" t="str">
        <f>_xlfn.XLOOKUP(Table13[[#This Row],[Product Sub-Category]],'Product Lookup'!A:A,'Product Lookup'!B:B)</f>
        <v>Binders</v>
      </c>
      <c r="E1792" s="1">
        <v>8</v>
      </c>
      <c r="F1792" s="4">
        <v>304.99</v>
      </c>
      <c r="G1792" s="4">
        <f>Table13[[#This Row],[Unit Price]]*Table13[[#This Row],[Quantity ordered]]</f>
        <v>2439.92</v>
      </c>
      <c r="H1792" s="1">
        <v>0.1</v>
      </c>
      <c r="I1792" s="5">
        <v>0.1</v>
      </c>
      <c r="J17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92" s="6">
        <f>Table13[[#This Row],[Total Price(Before Discount)]]*Table13[[#This Row],[Discount]]</f>
        <v>243.99200000000002</v>
      </c>
      <c r="L1792" s="6">
        <f>Table13[[#This Row],[Total Price(Before Discount)]]-Table13[[#This Row],[Discount Amount]]</f>
        <v>2195.9279999999999</v>
      </c>
      <c r="M1792" s="6" t="str">
        <f>IF(Table13[[#This Row],[Total Price(After Discount)]]&gt;=5000, "High Order", "Low order")</f>
        <v>Low order</v>
      </c>
      <c r="N1792" s="2">
        <v>42163</v>
      </c>
      <c r="O1792" s="2" t="str">
        <f>TEXT(Table13[[#This Row],[Order Date]],"dddd")</f>
        <v>Monday</v>
      </c>
      <c r="P1792" s="2" t="str">
        <f>TEXT(Table13[[#This Row],[Order Date]],"mmmm")</f>
        <v>June</v>
      </c>
      <c r="Q1792" s="2" t="str">
        <f>TEXT(Table13[[#This Row],[Order Date]],"yyyy")</f>
        <v>2015</v>
      </c>
      <c r="R1792" s="2" t="str">
        <f>TEXT(Table13[[#This Row],[Order Date]], "mmmm yyyy")</f>
        <v>June 2015</v>
      </c>
      <c r="S1792" s="2">
        <v>42164</v>
      </c>
      <c r="T1792" s="1" t="s">
        <v>31</v>
      </c>
      <c r="U1792" s="1">
        <f>Table13[[#This Row],[Ship Date]]-Table13[[#This Row],[Order Date]]</f>
        <v>1</v>
      </c>
      <c r="V1792" s="1" t="str">
        <f>IF(Table13[[#This Row],[Days to Ship]]&lt;=1, "Fast", IF(Table13[[#This Row],[Days to Ship]]&lt;=3, "Meduim", "High"))</f>
        <v>Fast</v>
      </c>
      <c r="W1792" s="1">
        <v>3246</v>
      </c>
      <c r="X1792" s="1" t="s">
        <v>32</v>
      </c>
      <c r="Y1792" s="1" t="s">
        <v>1027</v>
      </c>
      <c r="Z1792" s="1" t="s">
        <v>155</v>
      </c>
      <c r="AA1792" s="1" t="s">
        <v>2243</v>
      </c>
      <c r="AB1792" s="1" t="s">
        <v>58</v>
      </c>
      <c r="AC1792" s="1" t="s">
        <v>2236</v>
      </c>
      <c r="AD1792" s="1" t="s">
        <v>81</v>
      </c>
      <c r="AE1792" s="1" t="s">
        <v>53</v>
      </c>
      <c r="AF1792" s="1"/>
      <c r="AK1792" s="1"/>
    </row>
    <row r="1793" spans="1:37" x14ac:dyDescent="0.35">
      <c r="A1793" s="1">
        <v>3138</v>
      </c>
      <c r="B1793" s="1" t="str">
        <f>VLOOKUP(Table13[[#This Row],[Customer ID]],'Customer Lookup'!A:B,2,)</f>
        <v>Herbert Donnelly Swanson</v>
      </c>
      <c r="C1793" s="1">
        <v>86796</v>
      </c>
      <c r="D1793" s="1" t="str">
        <f>_xlfn.XLOOKUP(Table13[[#This Row],[Product Sub-Category]],'Product Lookup'!A:A,'Product Lookup'!B:B)</f>
        <v>Appliances</v>
      </c>
      <c r="E1793" s="1">
        <v>22</v>
      </c>
      <c r="F1793" s="4">
        <v>4.0599999999999996</v>
      </c>
      <c r="G1793" s="4">
        <f>Table13[[#This Row],[Unit Price]]*Table13[[#This Row],[Quantity ordered]]</f>
        <v>89.32</v>
      </c>
      <c r="H1793" s="1">
        <v>0.05</v>
      </c>
      <c r="I1793" s="5">
        <v>0.05</v>
      </c>
      <c r="J17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3" s="6">
        <f>Table13[[#This Row],[Total Price(Before Discount)]]*Table13[[#This Row],[Discount]]</f>
        <v>4.4660000000000002</v>
      </c>
      <c r="L1793" s="6">
        <f>Table13[[#This Row],[Total Price(Before Discount)]]-Table13[[#This Row],[Discount Amount]]</f>
        <v>84.853999999999999</v>
      </c>
      <c r="M1793" s="6" t="str">
        <f>IF(Table13[[#This Row],[Total Price(After Discount)]]&gt;=5000, "High Order", "Low order")</f>
        <v>Low order</v>
      </c>
      <c r="N1793" s="2">
        <v>42174</v>
      </c>
      <c r="O1793" s="2" t="str">
        <f>TEXT(Table13[[#This Row],[Order Date]],"dddd")</f>
        <v>Friday</v>
      </c>
      <c r="P1793" s="2" t="str">
        <f>TEXT(Table13[[#This Row],[Order Date]],"mmmm")</f>
        <v>June</v>
      </c>
      <c r="Q1793" s="2" t="str">
        <f>TEXT(Table13[[#This Row],[Order Date]],"yyyy")</f>
        <v>2015</v>
      </c>
      <c r="R1793" s="2" t="str">
        <f>TEXT(Table13[[#This Row],[Order Date]], "mmmm yyyy")</f>
        <v>June 2015</v>
      </c>
      <c r="S1793" s="2">
        <v>42176</v>
      </c>
      <c r="T1793" s="1" t="s">
        <v>31</v>
      </c>
      <c r="U1793" s="1">
        <f>Table13[[#This Row],[Ship Date]]-Table13[[#This Row],[Order Date]]</f>
        <v>2</v>
      </c>
      <c r="V1793" s="1" t="str">
        <f>IF(Table13[[#This Row],[Days to Ship]]&lt;=1, "Fast", IF(Table13[[#This Row],[Days to Ship]]&lt;=3, "Meduim", "High"))</f>
        <v>Meduim</v>
      </c>
      <c r="W1793" s="1">
        <v>3053</v>
      </c>
      <c r="X1793" s="1" t="s">
        <v>22</v>
      </c>
      <c r="Y1793" s="1" t="s">
        <v>1028</v>
      </c>
      <c r="Z1793" s="1" t="s">
        <v>155</v>
      </c>
      <c r="AA1793" s="1" t="s">
        <v>2243</v>
      </c>
      <c r="AB1793" s="1" t="s">
        <v>58</v>
      </c>
      <c r="AC1793" s="1" t="s">
        <v>196</v>
      </c>
      <c r="AD1793" s="1" t="s">
        <v>81</v>
      </c>
      <c r="AE1793" s="1" t="s">
        <v>53</v>
      </c>
      <c r="AF1793" s="1"/>
      <c r="AK1793" s="1"/>
    </row>
    <row r="1794" spans="1:37" x14ac:dyDescent="0.35">
      <c r="A1794" s="1">
        <v>3139</v>
      </c>
      <c r="B1794" s="1" t="str">
        <f>VLOOKUP(Table13[[#This Row],[Customer ID]],'Customer Lookup'!A:B,2,)</f>
        <v>David Powell</v>
      </c>
      <c r="C1794" s="1">
        <v>86793</v>
      </c>
      <c r="D1794" s="1" t="str">
        <f>_xlfn.XLOOKUP(Table13[[#This Row],[Product Sub-Category]],'Product Lookup'!A:A,'Product Lookup'!B:B)</f>
        <v>Chairs</v>
      </c>
      <c r="E1794" s="1">
        <v>31</v>
      </c>
      <c r="F1794" s="4">
        <v>280.98</v>
      </c>
      <c r="G1794" s="4">
        <f>Table13[[#This Row],[Unit Price]]*Table13[[#This Row],[Quantity ordered]]</f>
        <v>8710.380000000001</v>
      </c>
      <c r="H1794" s="1">
        <v>0.1</v>
      </c>
      <c r="I1794" s="5">
        <v>0.1</v>
      </c>
      <c r="J17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94" s="6">
        <f>Table13[[#This Row],[Total Price(Before Discount)]]*Table13[[#This Row],[Discount]]</f>
        <v>871.03800000000012</v>
      </c>
      <c r="L1794" s="6">
        <f>Table13[[#This Row],[Total Price(Before Discount)]]-Table13[[#This Row],[Discount Amount]]</f>
        <v>7839.3420000000006</v>
      </c>
      <c r="M1794" s="6" t="str">
        <f>IF(Table13[[#This Row],[Total Price(After Discount)]]&gt;=5000, "High Order", "Low order")</f>
        <v>High Order</v>
      </c>
      <c r="N1794" s="2">
        <v>42126</v>
      </c>
      <c r="O1794" s="2" t="str">
        <f>TEXT(Table13[[#This Row],[Order Date]],"dddd")</f>
        <v>Saturday</v>
      </c>
      <c r="P1794" s="2" t="str">
        <f>TEXT(Table13[[#This Row],[Order Date]],"mmmm")</f>
        <v>May</v>
      </c>
      <c r="Q1794" s="2" t="str">
        <f>TEXT(Table13[[#This Row],[Order Date]],"yyyy")</f>
        <v>2015</v>
      </c>
      <c r="R1794" s="2" t="str">
        <f>TEXT(Table13[[#This Row],[Order Date]], "mmmm yyyy")</f>
        <v>May 2015</v>
      </c>
      <c r="S1794" s="2">
        <v>42129</v>
      </c>
      <c r="T1794" s="1" t="s">
        <v>41</v>
      </c>
      <c r="U1794" s="1">
        <f>Table13[[#This Row],[Ship Date]]-Table13[[#This Row],[Order Date]]</f>
        <v>3</v>
      </c>
      <c r="V1794" s="1" t="str">
        <f>IF(Table13[[#This Row],[Days to Ship]]&lt;=1, "Fast", IF(Table13[[#This Row],[Days to Ship]]&lt;=3, "Meduim", "High"))</f>
        <v>Meduim</v>
      </c>
      <c r="W1794" s="1">
        <v>7016</v>
      </c>
      <c r="X1794" s="1" t="s">
        <v>22</v>
      </c>
      <c r="Y1794" s="1" t="s">
        <v>424</v>
      </c>
      <c r="Z1794" s="1" t="s">
        <v>46</v>
      </c>
      <c r="AA1794" s="1" t="s">
        <v>2244</v>
      </c>
      <c r="AB1794" s="1" t="s">
        <v>34</v>
      </c>
      <c r="AC1794" s="1" t="s">
        <v>35</v>
      </c>
      <c r="AD1794" s="1" t="s">
        <v>42</v>
      </c>
      <c r="AE1794" s="1" t="s">
        <v>36</v>
      </c>
      <c r="AF1794" s="1"/>
      <c r="AK1794" s="1"/>
    </row>
    <row r="1795" spans="1:37" x14ac:dyDescent="0.35">
      <c r="A1795" s="1">
        <v>3141</v>
      </c>
      <c r="B1795" s="1" t="str">
        <f>VLOOKUP(Table13[[#This Row],[Customer ID]],'Customer Lookup'!A:B,2,)</f>
        <v>Jerome McIntosh</v>
      </c>
      <c r="C1795" s="1">
        <v>86369</v>
      </c>
      <c r="D1795" s="1" t="str">
        <f>_xlfn.XLOOKUP(Table13[[#This Row],[Product Sub-Category]],'Product Lookup'!A:A,'Product Lookup'!B:B)</f>
        <v>Scissors</v>
      </c>
      <c r="E1795" s="1">
        <v>13</v>
      </c>
      <c r="F1795" s="4">
        <v>6.84</v>
      </c>
      <c r="G1795" s="4">
        <f>Table13[[#This Row],[Unit Price]]*Table13[[#This Row],[Quantity ordered]]</f>
        <v>88.92</v>
      </c>
      <c r="H1795" s="1">
        <v>0.05</v>
      </c>
      <c r="I1795" s="5">
        <v>0.05</v>
      </c>
      <c r="J17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5" s="6">
        <f>Table13[[#This Row],[Total Price(Before Discount)]]*Table13[[#This Row],[Discount]]</f>
        <v>4.4460000000000006</v>
      </c>
      <c r="L1795" s="6">
        <f>Table13[[#This Row],[Total Price(Before Discount)]]-Table13[[#This Row],[Discount Amount]]</f>
        <v>84.474000000000004</v>
      </c>
      <c r="M1795" s="6" t="str">
        <f>IF(Table13[[#This Row],[Total Price(After Discount)]]&gt;=5000, "High Order", "Low order")</f>
        <v>Low order</v>
      </c>
      <c r="N1795" s="2">
        <v>42156</v>
      </c>
      <c r="O1795" s="2" t="str">
        <f>TEXT(Table13[[#This Row],[Order Date]],"dddd")</f>
        <v>Monday</v>
      </c>
      <c r="P1795" s="2" t="str">
        <f>TEXT(Table13[[#This Row],[Order Date]],"mmmm")</f>
        <v>June</v>
      </c>
      <c r="Q1795" s="2" t="str">
        <f>TEXT(Table13[[#This Row],[Order Date]],"yyyy")</f>
        <v>2015</v>
      </c>
      <c r="R1795" s="2" t="str">
        <f>TEXT(Table13[[#This Row],[Order Date]], "mmmm yyyy")</f>
        <v>June 2015</v>
      </c>
      <c r="S1795" s="2">
        <v>42163</v>
      </c>
      <c r="T1795" s="1" t="s">
        <v>98</v>
      </c>
      <c r="U1795" s="1">
        <f>Table13[[#This Row],[Ship Date]]-Table13[[#This Row],[Order Date]]</f>
        <v>7</v>
      </c>
      <c r="V1795" s="1" t="str">
        <f>IF(Table13[[#This Row],[Days to Ship]]&lt;=1, "Fast", IF(Table13[[#This Row],[Days to Ship]]&lt;=3, "Meduim", "High"))</f>
        <v>High</v>
      </c>
      <c r="W1795" s="1">
        <v>77506</v>
      </c>
      <c r="X1795" s="1" t="s">
        <v>32</v>
      </c>
      <c r="Y1795" s="1" t="s">
        <v>783</v>
      </c>
      <c r="Z1795" s="1" t="s">
        <v>112</v>
      </c>
      <c r="AA1795" s="1" t="s">
        <v>2244</v>
      </c>
      <c r="AB1795" s="1" t="s">
        <v>58</v>
      </c>
      <c r="AC1795" s="1" t="s">
        <v>2239</v>
      </c>
      <c r="AD1795" s="1" t="s">
        <v>104</v>
      </c>
      <c r="AE1795" s="1" t="s">
        <v>44</v>
      </c>
      <c r="AF1795" s="1"/>
      <c r="AK1795" s="1"/>
    </row>
    <row r="1796" spans="1:37" x14ac:dyDescent="0.35">
      <c r="A1796" s="1">
        <v>3141</v>
      </c>
      <c r="B1796" s="1" t="str">
        <f>VLOOKUP(Table13[[#This Row],[Customer ID]],'Customer Lookup'!A:B,2,)</f>
        <v>Jerome McIntosh</v>
      </c>
      <c r="C1796" s="1">
        <v>86369</v>
      </c>
      <c r="D1796" s="1" t="str">
        <f>_xlfn.XLOOKUP(Table13[[#This Row],[Product Sub-Category]],'Product Lookup'!A:A,'Product Lookup'!B:B)</f>
        <v>Storage</v>
      </c>
      <c r="E1796" s="1">
        <v>15</v>
      </c>
      <c r="F1796" s="4">
        <v>48.91</v>
      </c>
      <c r="G1796" s="4">
        <f>Table13[[#This Row],[Unit Price]]*Table13[[#This Row],[Quantity ordered]]</f>
        <v>733.65</v>
      </c>
      <c r="H1796" s="1">
        <v>0.05</v>
      </c>
      <c r="I1796" s="5">
        <v>0.05</v>
      </c>
      <c r="J17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6" s="6">
        <f>Table13[[#This Row],[Total Price(Before Discount)]]*Table13[[#This Row],[Discount]]</f>
        <v>36.682499999999997</v>
      </c>
      <c r="L1796" s="6">
        <f>Table13[[#This Row],[Total Price(Before Discount)]]-Table13[[#This Row],[Discount Amount]]</f>
        <v>696.96749999999997</v>
      </c>
      <c r="M1796" s="6" t="str">
        <f>IF(Table13[[#This Row],[Total Price(After Discount)]]&gt;=5000, "High Order", "Low order")</f>
        <v>Low order</v>
      </c>
      <c r="N1796" s="2">
        <v>42156</v>
      </c>
      <c r="O1796" s="2" t="str">
        <f>TEXT(Table13[[#This Row],[Order Date]],"dddd")</f>
        <v>Monday</v>
      </c>
      <c r="P1796" s="2" t="str">
        <f>TEXT(Table13[[#This Row],[Order Date]],"mmmm")</f>
        <v>June</v>
      </c>
      <c r="Q1796" s="2" t="str">
        <f>TEXT(Table13[[#This Row],[Order Date]],"yyyy")</f>
        <v>2015</v>
      </c>
      <c r="R1796" s="2" t="str">
        <f>TEXT(Table13[[#This Row],[Order Date]], "mmmm yyyy")</f>
        <v>June 2015</v>
      </c>
      <c r="S1796" s="2">
        <v>42158</v>
      </c>
      <c r="T1796" s="1" t="s">
        <v>98</v>
      </c>
      <c r="U1796" s="1">
        <f>Table13[[#This Row],[Ship Date]]-Table13[[#This Row],[Order Date]]</f>
        <v>2</v>
      </c>
      <c r="V1796" s="1" t="str">
        <f>IF(Table13[[#This Row],[Days to Ship]]&lt;=1, "Fast", IF(Table13[[#This Row],[Days to Ship]]&lt;=3, "Meduim", "High"))</f>
        <v>Meduim</v>
      </c>
      <c r="W1796" s="1">
        <v>77506</v>
      </c>
      <c r="X1796" s="1" t="s">
        <v>22</v>
      </c>
      <c r="Y1796" s="1" t="s">
        <v>783</v>
      </c>
      <c r="Z1796" s="1" t="s">
        <v>112</v>
      </c>
      <c r="AA1796" s="1" t="s">
        <v>2244</v>
      </c>
      <c r="AB1796" s="1" t="s">
        <v>58</v>
      </c>
      <c r="AC1796" s="1" t="s">
        <v>119</v>
      </c>
      <c r="AD1796" s="1" t="s">
        <v>104</v>
      </c>
      <c r="AE1796" s="1" t="s">
        <v>178</v>
      </c>
      <c r="AF1796" s="1"/>
      <c r="AK1796" s="1"/>
    </row>
    <row r="1797" spans="1:37" x14ac:dyDescent="0.35">
      <c r="A1797" s="1">
        <v>3143</v>
      </c>
      <c r="B1797" s="1" t="str">
        <f>VLOOKUP(Table13[[#This Row],[Customer ID]],'Customer Lookup'!A:B,2,)</f>
        <v>Neil Song</v>
      </c>
      <c r="C1797" s="1">
        <v>86368</v>
      </c>
      <c r="D1797" s="1" t="str">
        <f>_xlfn.XLOOKUP(Table13[[#This Row],[Product Sub-Category]],'Product Lookup'!A:A,'Product Lookup'!B:B)</f>
        <v>Storage</v>
      </c>
      <c r="E1797" s="1">
        <v>2</v>
      </c>
      <c r="F1797" s="4">
        <v>15.42</v>
      </c>
      <c r="G1797" s="4">
        <f>Table13[[#This Row],[Unit Price]]*Table13[[#This Row],[Quantity ordered]]</f>
        <v>30.84</v>
      </c>
      <c r="H1797" s="1">
        <v>0.05</v>
      </c>
      <c r="I1797" s="5">
        <v>0.05</v>
      </c>
      <c r="J17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7" s="6">
        <f>Table13[[#This Row],[Total Price(Before Discount)]]*Table13[[#This Row],[Discount]]</f>
        <v>1.542</v>
      </c>
      <c r="L1797" s="6">
        <f>Table13[[#This Row],[Total Price(Before Discount)]]-Table13[[#This Row],[Discount Amount]]</f>
        <v>29.297999999999998</v>
      </c>
      <c r="M1797" s="6" t="str">
        <f>IF(Table13[[#This Row],[Total Price(After Discount)]]&gt;=5000, "High Order", "Low order")</f>
        <v>Low order</v>
      </c>
      <c r="N1797" s="2">
        <v>42087</v>
      </c>
      <c r="O1797" s="2" t="str">
        <f>TEXT(Table13[[#This Row],[Order Date]],"dddd")</f>
        <v>Tuesday</v>
      </c>
      <c r="P1797" s="2" t="str">
        <f>TEXT(Table13[[#This Row],[Order Date]],"mmmm")</f>
        <v>March</v>
      </c>
      <c r="Q1797" s="2" t="str">
        <f>TEXT(Table13[[#This Row],[Order Date]],"yyyy")</f>
        <v>2015</v>
      </c>
      <c r="R1797" s="2" t="str">
        <f>TEXT(Table13[[#This Row],[Order Date]], "mmmm yyyy")</f>
        <v>March 2015</v>
      </c>
      <c r="S1797" s="2">
        <v>42088</v>
      </c>
      <c r="T1797" s="1" t="s">
        <v>50</v>
      </c>
      <c r="U1797" s="1">
        <f>Table13[[#This Row],[Ship Date]]-Table13[[#This Row],[Order Date]]</f>
        <v>1</v>
      </c>
      <c r="V1797" s="1" t="str">
        <f>IF(Table13[[#This Row],[Days to Ship]]&lt;=1, "Fast", IF(Table13[[#This Row],[Days to Ship]]&lt;=3, "Meduim", "High"))</f>
        <v>Fast</v>
      </c>
      <c r="W1797" s="1">
        <v>78660</v>
      </c>
      <c r="X1797" s="1" t="s">
        <v>32</v>
      </c>
      <c r="Y1797" s="1" t="s">
        <v>1029</v>
      </c>
      <c r="Z1797" s="1" t="s">
        <v>112</v>
      </c>
      <c r="AA1797" s="1" t="s">
        <v>2244</v>
      </c>
      <c r="AB1797" s="1" t="s">
        <v>58</v>
      </c>
      <c r="AC1797" s="1" t="s">
        <v>119</v>
      </c>
      <c r="AD1797" s="1" t="s">
        <v>104</v>
      </c>
      <c r="AE1797" s="1" t="s">
        <v>53</v>
      </c>
      <c r="AF1797" s="1"/>
      <c r="AK1797" s="1"/>
    </row>
    <row r="1798" spans="1:37" x14ac:dyDescent="0.35">
      <c r="A1798" s="1">
        <v>3146</v>
      </c>
      <c r="B1798" s="1" t="str">
        <f>VLOOKUP(Table13[[#This Row],[Customer ID]],'Customer Lookup'!A:B,2,)</f>
        <v>Maureen Stout</v>
      </c>
      <c r="C1798" s="1">
        <v>85850</v>
      </c>
      <c r="D1798" s="1" t="str">
        <f>_xlfn.XLOOKUP(Table13[[#This Row],[Product Sub-Category]],'Product Lookup'!A:A,'Product Lookup'!B:B)</f>
        <v>Binders</v>
      </c>
      <c r="E1798" s="1">
        <v>4</v>
      </c>
      <c r="F1798" s="4">
        <v>3.36</v>
      </c>
      <c r="G1798" s="4">
        <f>Table13[[#This Row],[Unit Price]]*Table13[[#This Row],[Quantity ordered]]</f>
        <v>13.44</v>
      </c>
      <c r="H1798" s="1">
        <v>0.05</v>
      </c>
      <c r="I1798" s="5">
        <v>0.05</v>
      </c>
      <c r="J17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8" s="6">
        <f>Table13[[#This Row],[Total Price(Before Discount)]]*Table13[[#This Row],[Discount]]</f>
        <v>0.67200000000000004</v>
      </c>
      <c r="L1798" s="6">
        <f>Table13[[#This Row],[Total Price(Before Discount)]]-Table13[[#This Row],[Discount Amount]]</f>
        <v>12.767999999999999</v>
      </c>
      <c r="M1798" s="6" t="str">
        <f>IF(Table13[[#This Row],[Total Price(After Discount)]]&gt;=5000, "High Order", "Low order")</f>
        <v>Low order</v>
      </c>
      <c r="N1798" s="2">
        <v>42008</v>
      </c>
      <c r="O1798" s="2" t="str">
        <f>TEXT(Table13[[#This Row],[Order Date]],"dddd")</f>
        <v>Sunday</v>
      </c>
      <c r="P1798" s="2" t="str">
        <f>TEXT(Table13[[#This Row],[Order Date]],"mmmm")</f>
        <v>January</v>
      </c>
      <c r="Q1798" s="2" t="str">
        <f>TEXT(Table13[[#This Row],[Order Date]],"yyyy")</f>
        <v>2015</v>
      </c>
      <c r="R1798" s="2" t="str">
        <f>TEXT(Table13[[#This Row],[Order Date]], "mmmm yyyy")</f>
        <v>January 2015</v>
      </c>
      <c r="S1798" s="2">
        <v>42009</v>
      </c>
      <c r="T1798" s="1" t="s">
        <v>41</v>
      </c>
      <c r="U1798" s="1">
        <f>Table13[[#This Row],[Ship Date]]-Table13[[#This Row],[Order Date]]</f>
        <v>1</v>
      </c>
      <c r="V1798" s="1" t="str">
        <f>IF(Table13[[#This Row],[Days to Ship]]&lt;=1, "Fast", IF(Table13[[#This Row],[Days to Ship]]&lt;=3, "Meduim", "High"))</f>
        <v>Fast</v>
      </c>
      <c r="W1798" s="1">
        <v>78577</v>
      </c>
      <c r="X1798" s="1" t="s">
        <v>32</v>
      </c>
      <c r="Y1798" s="1" t="s">
        <v>1030</v>
      </c>
      <c r="Z1798" s="1" t="s">
        <v>112</v>
      </c>
      <c r="AA1798" s="1" t="s">
        <v>2244</v>
      </c>
      <c r="AB1798" s="1" t="s">
        <v>58</v>
      </c>
      <c r="AC1798" s="1" t="s">
        <v>2236</v>
      </c>
      <c r="AD1798" s="1" t="s">
        <v>81</v>
      </c>
      <c r="AE1798" s="1" t="s">
        <v>53</v>
      </c>
      <c r="AF1798" s="1"/>
      <c r="AK1798" s="1"/>
    </row>
    <row r="1799" spans="1:37" x14ac:dyDescent="0.35">
      <c r="A1799" s="1">
        <v>3146</v>
      </c>
      <c r="B1799" s="1" t="str">
        <f>VLOOKUP(Table13[[#This Row],[Customer ID]],'Customer Lookup'!A:B,2,)</f>
        <v>Maureen Stout</v>
      </c>
      <c r="C1799" s="1">
        <v>85850</v>
      </c>
      <c r="D1799" s="1" t="str">
        <f>_xlfn.XLOOKUP(Table13[[#This Row],[Product Sub-Category]],'Product Lookup'!A:A,'Product Lookup'!B:B)</f>
        <v>Paper</v>
      </c>
      <c r="E1799" s="1">
        <v>11</v>
      </c>
      <c r="F1799" s="4">
        <v>3.71</v>
      </c>
      <c r="G1799" s="4">
        <f>Table13[[#This Row],[Unit Price]]*Table13[[#This Row],[Quantity ordered]]</f>
        <v>40.81</v>
      </c>
      <c r="H1799" s="1">
        <v>0.05</v>
      </c>
      <c r="I1799" s="5">
        <v>0.05</v>
      </c>
      <c r="J17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9" s="6">
        <f>Table13[[#This Row],[Total Price(Before Discount)]]*Table13[[#This Row],[Discount]]</f>
        <v>2.0405000000000002</v>
      </c>
      <c r="L1799" s="6">
        <f>Table13[[#This Row],[Total Price(Before Discount)]]-Table13[[#This Row],[Discount Amount]]</f>
        <v>38.769500000000001</v>
      </c>
      <c r="M1799" s="6" t="str">
        <f>IF(Table13[[#This Row],[Total Price(After Discount)]]&gt;=5000, "High Order", "Low order")</f>
        <v>Low order</v>
      </c>
      <c r="N1799" s="2">
        <v>42008</v>
      </c>
      <c r="O1799" s="2" t="str">
        <f>TEXT(Table13[[#This Row],[Order Date]],"dddd")</f>
        <v>Sunday</v>
      </c>
      <c r="P1799" s="2" t="str">
        <f>TEXT(Table13[[#This Row],[Order Date]],"mmmm")</f>
        <v>January</v>
      </c>
      <c r="Q1799" s="2" t="str">
        <f>TEXT(Table13[[#This Row],[Order Date]],"yyyy")</f>
        <v>2015</v>
      </c>
      <c r="R1799" s="2" t="str">
        <f>TEXT(Table13[[#This Row],[Order Date]], "mmmm yyyy")</f>
        <v>January 2015</v>
      </c>
      <c r="S1799" s="2">
        <v>42010</v>
      </c>
      <c r="T1799" s="1" t="s">
        <v>41</v>
      </c>
      <c r="U1799" s="1">
        <f>Table13[[#This Row],[Ship Date]]-Table13[[#This Row],[Order Date]]</f>
        <v>2</v>
      </c>
      <c r="V1799" s="1" t="str">
        <f>IF(Table13[[#This Row],[Days to Ship]]&lt;=1, "Fast", IF(Table13[[#This Row],[Days to Ship]]&lt;=3, "Meduim", "High"))</f>
        <v>Meduim</v>
      </c>
      <c r="W1799" s="1">
        <v>78577</v>
      </c>
      <c r="X1799" s="1" t="s">
        <v>22</v>
      </c>
      <c r="Y1799" s="1" t="s">
        <v>1030</v>
      </c>
      <c r="Z1799" s="1" t="s">
        <v>112</v>
      </c>
      <c r="AA1799" s="1" t="s">
        <v>1097</v>
      </c>
      <c r="AB1799" s="1" t="s">
        <v>58</v>
      </c>
      <c r="AC1799" s="1" t="s">
        <v>83</v>
      </c>
      <c r="AD1799" s="1" t="s">
        <v>81</v>
      </c>
      <c r="AE1799" s="1" t="s">
        <v>26</v>
      </c>
      <c r="AF1799" s="1"/>
      <c r="AK1799" s="1"/>
    </row>
    <row r="1800" spans="1:37" x14ac:dyDescent="0.35">
      <c r="A1800" s="1">
        <v>3148</v>
      </c>
      <c r="B1800" s="1" t="str">
        <f>VLOOKUP(Table13[[#This Row],[Customer ID]],'Customer Lookup'!A:B,2,)</f>
        <v>Leroy Field</v>
      </c>
      <c r="C1800" s="1">
        <v>89716</v>
      </c>
      <c r="D1800" s="1" t="str">
        <f>_xlfn.XLOOKUP(Table13[[#This Row],[Product Sub-Category]],'Product Lookup'!A:A,'Product Lookup'!B:B)</f>
        <v>Furnishings</v>
      </c>
      <c r="E1800" s="1">
        <v>7</v>
      </c>
      <c r="F1800" s="4">
        <v>19.989999999999998</v>
      </c>
      <c r="G1800" s="4">
        <f>Table13[[#This Row],[Unit Price]]*Table13[[#This Row],[Quantity ordered]]</f>
        <v>139.92999999999998</v>
      </c>
      <c r="H1800" s="1">
        <v>0.05</v>
      </c>
      <c r="I1800" s="5">
        <v>0.05</v>
      </c>
      <c r="J18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0" s="6">
        <f>Table13[[#This Row],[Total Price(Before Discount)]]*Table13[[#This Row],[Discount]]</f>
        <v>6.9964999999999993</v>
      </c>
      <c r="L1800" s="6">
        <f>Table13[[#This Row],[Total Price(Before Discount)]]-Table13[[#This Row],[Discount Amount]]</f>
        <v>132.93349999999998</v>
      </c>
      <c r="M1800" s="6" t="str">
        <f>IF(Table13[[#This Row],[Total Price(After Discount)]]&gt;=5000, "High Order", "Low order")</f>
        <v>Low order</v>
      </c>
      <c r="N1800" s="2">
        <v>42018</v>
      </c>
      <c r="O1800" s="2" t="str">
        <f>TEXT(Table13[[#This Row],[Order Date]],"dddd")</f>
        <v>Wednesday</v>
      </c>
      <c r="P1800" s="2" t="str">
        <f>TEXT(Table13[[#This Row],[Order Date]],"mmmm")</f>
        <v>January</v>
      </c>
      <c r="Q1800" s="2" t="str">
        <f>TEXT(Table13[[#This Row],[Order Date]],"yyyy")</f>
        <v>2015</v>
      </c>
      <c r="R1800" s="2" t="str">
        <f>TEXT(Table13[[#This Row],[Order Date]], "mmmm yyyy")</f>
        <v>January 2015</v>
      </c>
      <c r="S1800" s="2">
        <v>42018</v>
      </c>
      <c r="T1800" s="1" t="s">
        <v>50</v>
      </c>
      <c r="U1800" s="1">
        <f>Table13[[#This Row],[Ship Date]]-Table13[[#This Row],[Order Date]]</f>
        <v>0</v>
      </c>
      <c r="V1800" s="1" t="str">
        <f>IF(Table13[[#This Row],[Days to Ship]]&lt;=1, "Fast", IF(Table13[[#This Row],[Days to Ship]]&lt;=3, "Meduim", "High"))</f>
        <v>Fast</v>
      </c>
      <c r="W1800" s="1">
        <v>83854</v>
      </c>
      <c r="X1800" s="1" t="s">
        <v>32</v>
      </c>
      <c r="Y1800" s="1" t="s">
        <v>1031</v>
      </c>
      <c r="Z1800" s="1" t="s">
        <v>682</v>
      </c>
      <c r="AA1800" s="1" t="s">
        <v>1097</v>
      </c>
      <c r="AB1800" s="1" t="s">
        <v>34</v>
      </c>
      <c r="AC1800" s="1" t="s">
        <v>52</v>
      </c>
      <c r="AD1800" s="1" t="s">
        <v>81</v>
      </c>
      <c r="AE1800" s="1" t="s">
        <v>178</v>
      </c>
      <c r="AF1800" s="1"/>
      <c r="AK1800" s="1"/>
    </row>
    <row r="1801" spans="1:37" x14ac:dyDescent="0.35">
      <c r="A1801" s="1">
        <v>3149</v>
      </c>
      <c r="B1801" s="1" t="str">
        <f>VLOOKUP(Table13[[#This Row],[Customer ID]],'Customer Lookup'!A:B,2,)</f>
        <v>Harriet Moore</v>
      </c>
      <c r="C1801" s="1">
        <v>89716</v>
      </c>
      <c r="D1801" s="1" t="str">
        <f>_xlfn.XLOOKUP(Table13[[#This Row],[Product Sub-Category]],'Product Lookup'!A:A,'Product Lookup'!B:B)</f>
        <v>Chairs</v>
      </c>
      <c r="E1801" s="1">
        <v>6</v>
      </c>
      <c r="F1801" s="4">
        <v>320.98</v>
      </c>
      <c r="G1801" s="4">
        <f>Table13[[#This Row],[Unit Price]]*Table13[[#This Row],[Quantity ordered]]</f>
        <v>1925.88</v>
      </c>
      <c r="H1801" s="1">
        <v>0.1</v>
      </c>
      <c r="I1801" s="5">
        <v>0.1</v>
      </c>
      <c r="J18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01" s="6">
        <f>Table13[[#This Row],[Total Price(Before Discount)]]*Table13[[#This Row],[Discount]]</f>
        <v>192.58800000000002</v>
      </c>
      <c r="L1801" s="6">
        <f>Table13[[#This Row],[Total Price(Before Discount)]]-Table13[[#This Row],[Discount Amount]]</f>
        <v>1733.2920000000001</v>
      </c>
      <c r="M1801" s="6" t="str">
        <f>IF(Table13[[#This Row],[Total Price(After Discount)]]&gt;=5000, "High Order", "Low order")</f>
        <v>Low order</v>
      </c>
      <c r="N1801" s="2">
        <v>42018</v>
      </c>
      <c r="O1801" s="2" t="str">
        <f>TEXT(Table13[[#This Row],[Order Date]],"dddd")</f>
        <v>Wednesday</v>
      </c>
      <c r="P1801" s="2" t="str">
        <f>TEXT(Table13[[#This Row],[Order Date]],"mmmm")</f>
        <v>January</v>
      </c>
      <c r="Q1801" s="2" t="str">
        <f>TEXT(Table13[[#This Row],[Order Date]],"yyyy")</f>
        <v>2015</v>
      </c>
      <c r="R1801" s="2" t="str">
        <f>TEXT(Table13[[#This Row],[Order Date]], "mmmm yyyy")</f>
        <v>January 2015</v>
      </c>
      <c r="S1801" s="2">
        <v>42020</v>
      </c>
      <c r="T1801" s="1" t="s">
        <v>50</v>
      </c>
      <c r="U1801" s="1">
        <f>Table13[[#This Row],[Ship Date]]-Table13[[#This Row],[Order Date]]</f>
        <v>2</v>
      </c>
      <c r="V1801" s="1" t="str">
        <f>IF(Table13[[#This Row],[Days to Ship]]&lt;=1, "Fast", IF(Table13[[#This Row],[Days to Ship]]&lt;=3, "Meduim", "High"))</f>
        <v>Meduim</v>
      </c>
      <c r="W1801" s="1">
        <v>83440</v>
      </c>
      <c r="X1801" s="1" t="s">
        <v>22</v>
      </c>
      <c r="Y1801" s="1" t="s">
        <v>1032</v>
      </c>
      <c r="Z1801" s="1" t="s">
        <v>682</v>
      </c>
      <c r="AA1801" s="1" t="s">
        <v>1097</v>
      </c>
      <c r="AB1801" s="1" t="s">
        <v>34</v>
      </c>
      <c r="AC1801" s="1" t="s">
        <v>35</v>
      </c>
      <c r="AD1801" s="1" t="s">
        <v>81</v>
      </c>
      <c r="AE1801" s="1" t="s">
        <v>36</v>
      </c>
      <c r="AF1801" s="1"/>
      <c r="AK1801" s="1"/>
    </row>
    <row r="1802" spans="1:37" x14ac:dyDescent="0.35">
      <c r="A1802" s="1">
        <v>3151</v>
      </c>
      <c r="B1802" s="1" t="str">
        <f>VLOOKUP(Table13[[#This Row],[Customer ID]],'Customer Lookup'!A:B,2,)</f>
        <v>Glenda Hunter</v>
      </c>
      <c r="C1802" s="1">
        <v>88543</v>
      </c>
      <c r="D1802" s="1" t="str">
        <f>_xlfn.XLOOKUP(Table13[[#This Row],[Product Sub-Category]],'Product Lookup'!A:A,'Product Lookup'!B:B)</f>
        <v>Tables</v>
      </c>
      <c r="E1802" s="1">
        <v>9</v>
      </c>
      <c r="F1802" s="4">
        <v>145.97999999999999</v>
      </c>
      <c r="G1802" s="4">
        <f>Table13[[#This Row],[Unit Price]]*Table13[[#This Row],[Quantity ordered]]</f>
        <v>1313.82</v>
      </c>
      <c r="H1802" s="1">
        <v>0.1</v>
      </c>
      <c r="I1802" s="5">
        <v>0.1</v>
      </c>
      <c r="J18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02" s="6">
        <f>Table13[[#This Row],[Total Price(Before Discount)]]*Table13[[#This Row],[Discount]]</f>
        <v>131.38200000000001</v>
      </c>
      <c r="L1802" s="6">
        <f>Table13[[#This Row],[Total Price(Before Discount)]]-Table13[[#This Row],[Discount Amount]]</f>
        <v>1182.4379999999999</v>
      </c>
      <c r="M1802" s="6" t="str">
        <f>IF(Table13[[#This Row],[Total Price(After Discount)]]&gt;=5000, "High Order", "Low order")</f>
        <v>Low order</v>
      </c>
      <c r="N1802" s="2">
        <v>42158</v>
      </c>
      <c r="O1802" s="2" t="str">
        <f>TEXT(Table13[[#This Row],[Order Date]],"dddd")</f>
        <v>Wednesday</v>
      </c>
      <c r="P1802" s="2" t="str">
        <f>TEXT(Table13[[#This Row],[Order Date]],"mmmm")</f>
        <v>June</v>
      </c>
      <c r="Q1802" s="2" t="str">
        <f>TEXT(Table13[[#This Row],[Order Date]],"yyyy")</f>
        <v>2015</v>
      </c>
      <c r="R1802" s="2" t="str">
        <f>TEXT(Table13[[#This Row],[Order Date]], "mmmm yyyy")</f>
        <v>June 2015</v>
      </c>
      <c r="S1802" s="2">
        <v>42158</v>
      </c>
      <c r="T1802" s="1" t="s">
        <v>31</v>
      </c>
      <c r="U1802" s="1">
        <f>Table13[[#This Row],[Ship Date]]-Table13[[#This Row],[Order Date]]</f>
        <v>0</v>
      </c>
      <c r="V1802" s="1" t="str">
        <f>IF(Table13[[#This Row],[Days to Ship]]&lt;=1, "Fast", IF(Table13[[#This Row],[Days to Ship]]&lt;=3, "Meduim", "High"))</f>
        <v>Fast</v>
      </c>
      <c r="W1802" s="1">
        <v>92277</v>
      </c>
      <c r="X1802" s="1" t="s">
        <v>22</v>
      </c>
      <c r="Y1802" s="1" t="s">
        <v>1033</v>
      </c>
      <c r="Z1802" s="1" t="s">
        <v>37</v>
      </c>
      <c r="AA1802" s="1" t="s">
        <v>1097</v>
      </c>
      <c r="AB1802" s="1" t="s">
        <v>34</v>
      </c>
      <c r="AC1802" s="1" t="s">
        <v>123</v>
      </c>
      <c r="AD1802" s="1" t="s">
        <v>81</v>
      </c>
      <c r="AE1802" s="1" t="s">
        <v>108</v>
      </c>
      <c r="AF1802" s="1"/>
      <c r="AK1802" s="1"/>
    </row>
    <row r="1803" spans="1:37" x14ac:dyDescent="0.35">
      <c r="A1803" s="1">
        <v>3151</v>
      </c>
      <c r="B1803" s="1" t="str">
        <f>VLOOKUP(Table13[[#This Row],[Customer ID]],'Customer Lookup'!A:B,2,)</f>
        <v>Glenda Hunter</v>
      </c>
      <c r="C1803" s="1">
        <v>88544</v>
      </c>
      <c r="D1803" s="1" t="str">
        <f>_xlfn.XLOOKUP(Table13[[#This Row],[Product Sub-Category]],'Product Lookup'!A:A,'Product Lookup'!B:B)</f>
        <v>Office Machines</v>
      </c>
      <c r="E1803" s="1">
        <v>1</v>
      </c>
      <c r="F1803" s="4">
        <v>3502.14</v>
      </c>
      <c r="G1803" s="4">
        <f>Table13[[#This Row],[Unit Price]]*Table13[[#This Row],[Quantity ordered]]</f>
        <v>3502.14</v>
      </c>
      <c r="H1803" s="1">
        <v>0.15</v>
      </c>
      <c r="I1803" s="5">
        <v>0.15</v>
      </c>
      <c r="J18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803" s="6">
        <f>Table13[[#This Row],[Total Price(Before Discount)]]*Table13[[#This Row],[Discount]]</f>
        <v>525.32099999999991</v>
      </c>
      <c r="L1803" s="6">
        <f>Table13[[#This Row],[Total Price(Before Discount)]]-Table13[[#This Row],[Discount Amount]]</f>
        <v>2976.819</v>
      </c>
      <c r="M1803" s="6" t="str">
        <f>IF(Table13[[#This Row],[Total Price(After Discount)]]&gt;=5000, "High Order", "Low order")</f>
        <v>Low order</v>
      </c>
      <c r="N1803" s="2">
        <v>42039</v>
      </c>
      <c r="O1803" s="2" t="str">
        <f>TEXT(Table13[[#This Row],[Order Date]],"dddd")</f>
        <v>Wednesday</v>
      </c>
      <c r="P1803" s="2" t="str">
        <f>TEXT(Table13[[#This Row],[Order Date]],"mmmm")</f>
        <v>February</v>
      </c>
      <c r="Q1803" s="2" t="str">
        <f>TEXT(Table13[[#This Row],[Order Date]],"yyyy")</f>
        <v>2015</v>
      </c>
      <c r="R1803" s="2" t="str">
        <f>TEXT(Table13[[#This Row],[Order Date]], "mmmm yyyy")</f>
        <v>February 2015</v>
      </c>
      <c r="S1803" s="2">
        <v>42040</v>
      </c>
      <c r="T1803" s="1" t="s">
        <v>41</v>
      </c>
      <c r="U1803" s="1">
        <f>Table13[[#This Row],[Ship Date]]-Table13[[#This Row],[Order Date]]</f>
        <v>1</v>
      </c>
      <c r="V1803" s="1" t="str">
        <f>IF(Table13[[#This Row],[Days to Ship]]&lt;=1, "Fast", IF(Table13[[#This Row],[Days to Ship]]&lt;=3, "Meduim", "High"))</f>
        <v>Fast</v>
      </c>
      <c r="W1803" s="1">
        <v>92277</v>
      </c>
      <c r="X1803" s="1" t="s">
        <v>22</v>
      </c>
      <c r="Y1803" s="1" t="s">
        <v>1033</v>
      </c>
      <c r="Z1803" s="1" t="s">
        <v>37</v>
      </c>
      <c r="AA1803" s="1" t="s">
        <v>1097</v>
      </c>
      <c r="AB1803" s="1" t="s">
        <v>73</v>
      </c>
      <c r="AC1803" s="1" t="s">
        <v>74</v>
      </c>
      <c r="AD1803" s="1" t="s">
        <v>81</v>
      </c>
      <c r="AE1803" s="1" t="s">
        <v>108</v>
      </c>
      <c r="AF1803" s="1"/>
      <c r="AK1803" s="1"/>
    </row>
    <row r="1804" spans="1:37" x14ac:dyDescent="0.35">
      <c r="A1804" s="1">
        <v>3151</v>
      </c>
      <c r="B1804" s="1" t="str">
        <f>VLOOKUP(Table13[[#This Row],[Customer ID]],'Customer Lookup'!A:B,2,)</f>
        <v>Glenda Hunter</v>
      </c>
      <c r="C1804" s="1">
        <v>88544</v>
      </c>
      <c r="D1804" s="1" t="str">
        <f>_xlfn.XLOOKUP(Table13[[#This Row],[Product Sub-Category]],'Product Lookup'!A:A,'Product Lookup'!B:B)</f>
        <v>Scissors</v>
      </c>
      <c r="E1804" s="1">
        <v>4</v>
      </c>
      <c r="F1804" s="4">
        <v>15.73</v>
      </c>
      <c r="G1804" s="4">
        <f>Table13[[#This Row],[Unit Price]]*Table13[[#This Row],[Quantity ordered]]</f>
        <v>62.92</v>
      </c>
      <c r="H1804" s="1">
        <v>0.05</v>
      </c>
      <c r="I1804" s="5">
        <v>0.05</v>
      </c>
      <c r="J18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4" s="6">
        <f>Table13[[#This Row],[Total Price(Before Discount)]]*Table13[[#This Row],[Discount]]</f>
        <v>3.1460000000000004</v>
      </c>
      <c r="L1804" s="6">
        <f>Table13[[#This Row],[Total Price(Before Discount)]]-Table13[[#This Row],[Discount Amount]]</f>
        <v>59.774000000000001</v>
      </c>
      <c r="M1804" s="6" t="str">
        <f>IF(Table13[[#This Row],[Total Price(After Discount)]]&gt;=5000, "High Order", "Low order")</f>
        <v>Low order</v>
      </c>
      <c r="N1804" s="2">
        <v>42039</v>
      </c>
      <c r="O1804" s="2" t="str">
        <f>TEXT(Table13[[#This Row],[Order Date]],"dddd")</f>
        <v>Wednesday</v>
      </c>
      <c r="P1804" s="2" t="str">
        <f>TEXT(Table13[[#This Row],[Order Date]],"mmmm")</f>
        <v>February</v>
      </c>
      <c r="Q1804" s="2" t="str">
        <f>TEXT(Table13[[#This Row],[Order Date]],"yyyy")</f>
        <v>2015</v>
      </c>
      <c r="R1804" s="2" t="str">
        <f>TEXT(Table13[[#This Row],[Order Date]], "mmmm yyyy")</f>
        <v>February 2015</v>
      </c>
      <c r="S1804" s="2">
        <v>42040</v>
      </c>
      <c r="T1804" s="1" t="s">
        <v>41</v>
      </c>
      <c r="U1804" s="1">
        <f>Table13[[#This Row],[Ship Date]]-Table13[[#This Row],[Order Date]]</f>
        <v>1</v>
      </c>
      <c r="V1804" s="1" t="str">
        <f>IF(Table13[[#This Row],[Days to Ship]]&lt;=1, "Fast", IF(Table13[[#This Row],[Days to Ship]]&lt;=3, "Meduim", "High"))</f>
        <v>Fast</v>
      </c>
      <c r="W1804" s="1">
        <v>92277</v>
      </c>
      <c r="X1804" s="1" t="s">
        <v>32</v>
      </c>
      <c r="Y1804" s="1" t="s">
        <v>1033</v>
      </c>
      <c r="Z1804" s="1" t="s">
        <v>37</v>
      </c>
      <c r="AA1804" s="1" t="s">
        <v>1097</v>
      </c>
      <c r="AB1804" s="1" t="s">
        <v>58</v>
      </c>
      <c r="AC1804" s="1" t="s">
        <v>2239</v>
      </c>
      <c r="AD1804" s="1" t="s">
        <v>81</v>
      </c>
      <c r="AE1804" s="1" t="s">
        <v>44</v>
      </c>
      <c r="AF1804" s="1"/>
      <c r="AK1804" s="1"/>
    </row>
    <row r="1805" spans="1:37" x14ac:dyDescent="0.35">
      <c r="A1805" s="1">
        <v>3151</v>
      </c>
      <c r="B1805" s="1" t="str">
        <f>VLOOKUP(Table13[[#This Row],[Customer ID]],'Customer Lookup'!A:B,2,)</f>
        <v>Glenda Hunter</v>
      </c>
      <c r="C1805" s="1">
        <v>88545</v>
      </c>
      <c r="D1805" s="1" t="str">
        <f>_xlfn.XLOOKUP(Table13[[#This Row],[Product Sub-Category]],'Product Lookup'!A:A,'Product Lookup'!B:B)</f>
        <v>Pens</v>
      </c>
      <c r="E1805" s="1">
        <v>18</v>
      </c>
      <c r="F1805" s="4">
        <v>25.99</v>
      </c>
      <c r="G1805" s="4">
        <f>Table13[[#This Row],[Unit Price]]*Table13[[#This Row],[Quantity ordered]]</f>
        <v>467.82</v>
      </c>
      <c r="H1805" s="1">
        <v>0.05</v>
      </c>
      <c r="I1805" s="5">
        <v>0.05</v>
      </c>
      <c r="J18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5" s="6">
        <f>Table13[[#This Row],[Total Price(Before Discount)]]*Table13[[#This Row],[Discount]]</f>
        <v>23.391000000000002</v>
      </c>
      <c r="L1805" s="6">
        <f>Table13[[#This Row],[Total Price(Before Discount)]]-Table13[[#This Row],[Discount Amount]]</f>
        <v>444.42899999999997</v>
      </c>
      <c r="M1805" s="6" t="str">
        <f>IF(Table13[[#This Row],[Total Price(After Discount)]]&gt;=5000, "High Order", "Low order")</f>
        <v>Low order</v>
      </c>
      <c r="N1805" s="2">
        <v>42051</v>
      </c>
      <c r="O1805" s="2" t="str">
        <f>TEXT(Table13[[#This Row],[Order Date]],"dddd")</f>
        <v>Monday</v>
      </c>
      <c r="P1805" s="2" t="str">
        <f>TEXT(Table13[[#This Row],[Order Date]],"mmmm")</f>
        <v>February</v>
      </c>
      <c r="Q1805" s="2" t="str">
        <f>TEXT(Table13[[#This Row],[Order Date]],"yyyy")</f>
        <v>2015</v>
      </c>
      <c r="R1805" s="2" t="str">
        <f>TEXT(Table13[[#This Row],[Order Date]], "mmmm yyyy")</f>
        <v>February 2015</v>
      </c>
      <c r="S1805" s="2">
        <v>42053</v>
      </c>
      <c r="T1805" s="1" t="s">
        <v>31</v>
      </c>
      <c r="U1805" s="1">
        <f>Table13[[#This Row],[Ship Date]]-Table13[[#This Row],[Order Date]]</f>
        <v>2</v>
      </c>
      <c r="V1805" s="1" t="str">
        <f>IF(Table13[[#This Row],[Days to Ship]]&lt;=1, "Fast", IF(Table13[[#This Row],[Days to Ship]]&lt;=3, "Meduim", "High"))</f>
        <v>Meduim</v>
      </c>
      <c r="W1805" s="1">
        <v>92277</v>
      </c>
      <c r="X1805" s="1" t="s">
        <v>22</v>
      </c>
      <c r="Y1805" s="1" t="s">
        <v>1033</v>
      </c>
      <c r="Z1805" s="1" t="s">
        <v>37</v>
      </c>
      <c r="AA1805" s="1" t="s">
        <v>1097</v>
      </c>
      <c r="AB1805" s="1" t="s">
        <v>58</v>
      </c>
      <c r="AC1805" s="1" t="s">
        <v>25</v>
      </c>
      <c r="AD1805" s="1" t="s">
        <v>81</v>
      </c>
      <c r="AE1805" s="1" t="s">
        <v>53</v>
      </c>
      <c r="AF1805" s="1"/>
      <c r="AK1805" s="1"/>
    </row>
    <row r="1806" spans="1:37" x14ac:dyDescent="0.35">
      <c r="A1806" s="1">
        <v>3151</v>
      </c>
      <c r="B1806" s="1" t="str">
        <f>VLOOKUP(Table13[[#This Row],[Customer ID]],'Customer Lookup'!A:B,2,)</f>
        <v>Glenda Hunter</v>
      </c>
      <c r="C1806" s="1">
        <v>88546</v>
      </c>
      <c r="D1806" s="1" t="str">
        <f>_xlfn.XLOOKUP(Table13[[#This Row],[Product Sub-Category]],'Product Lookup'!A:A,'Product Lookup'!B:B)</f>
        <v>Scissors</v>
      </c>
      <c r="E1806" s="1">
        <v>7</v>
      </c>
      <c r="F1806" s="4">
        <v>17.239999999999998</v>
      </c>
      <c r="G1806" s="4">
        <f>Table13[[#This Row],[Unit Price]]*Table13[[#This Row],[Quantity ordered]]</f>
        <v>120.67999999999999</v>
      </c>
      <c r="H1806" s="1">
        <v>0.05</v>
      </c>
      <c r="I1806" s="5">
        <v>0.05</v>
      </c>
      <c r="J18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6" s="6">
        <f>Table13[[#This Row],[Total Price(Before Discount)]]*Table13[[#This Row],[Discount]]</f>
        <v>6.0339999999999998</v>
      </c>
      <c r="L1806" s="6">
        <f>Table13[[#This Row],[Total Price(Before Discount)]]-Table13[[#This Row],[Discount Amount]]</f>
        <v>114.64599999999999</v>
      </c>
      <c r="M1806" s="6" t="str">
        <f>IF(Table13[[#This Row],[Total Price(After Discount)]]&gt;=5000, "High Order", "Low order")</f>
        <v>Low order</v>
      </c>
      <c r="N1806" s="2">
        <v>42063</v>
      </c>
      <c r="O1806" s="2" t="str">
        <f>TEXT(Table13[[#This Row],[Order Date]],"dddd")</f>
        <v>Saturday</v>
      </c>
      <c r="P1806" s="2" t="str">
        <f>TEXT(Table13[[#This Row],[Order Date]],"mmmm")</f>
        <v>February</v>
      </c>
      <c r="Q1806" s="2" t="str">
        <f>TEXT(Table13[[#This Row],[Order Date]],"yyyy")</f>
        <v>2015</v>
      </c>
      <c r="R1806" s="2" t="str">
        <f>TEXT(Table13[[#This Row],[Order Date]], "mmmm yyyy")</f>
        <v>February 2015</v>
      </c>
      <c r="S1806" s="2">
        <v>42063</v>
      </c>
      <c r="T1806" s="1" t="s">
        <v>50</v>
      </c>
      <c r="U1806" s="1">
        <f>Table13[[#This Row],[Ship Date]]-Table13[[#This Row],[Order Date]]</f>
        <v>0</v>
      </c>
      <c r="V1806" s="1" t="str">
        <f>IF(Table13[[#This Row],[Days to Ship]]&lt;=1, "Fast", IF(Table13[[#This Row],[Days to Ship]]&lt;=3, "Meduim", "High"))</f>
        <v>Fast</v>
      </c>
      <c r="W1806" s="1">
        <v>92277</v>
      </c>
      <c r="X1806" s="1" t="s">
        <v>32</v>
      </c>
      <c r="Y1806" s="1" t="s">
        <v>1033</v>
      </c>
      <c r="Z1806" s="1" t="s">
        <v>37</v>
      </c>
      <c r="AA1806" s="1" t="s">
        <v>1097</v>
      </c>
      <c r="AB1806" s="1" t="s">
        <v>58</v>
      </c>
      <c r="AC1806" s="1" t="s">
        <v>2239</v>
      </c>
      <c r="AD1806" s="1" t="s">
        <v>42</v>
      </c>
      <c r="AE1806" s="1" t="s">
        <v>44</v>
      </c>
      <c r="AF1806" s="1"/>
      <c r="AK1806" s="1"/>
    </row>
    <row r="1807" spans="1:37" x14ac:dyDescent="0.35">
      <c r="A1807" s="1">
        <v>3151</v>
      </c>
      <c r="B1807" s="1" t="str">
        <f>VLOOKUP(Table13[[#This Row],[Customer ID]],'Customer Lookup'!A:B,2,)</f>
        <v>Glenda Hunter</v>
      </c>
      <c r="C1807" s="1">
        <v>88547</v>
      </c>
      <c r="D1807" s="1" t="str">
        <f>_xlfn.XLOOKUP(Table13[[#This Row],[Product Sub-Category]],'Product Lookup'!A:A,'Product Lookup'!B:B)</f>
        <v>Binders</v>
      </c>
      <c r="E1807" s="1">
        <v>10</v>
      </c>
      <c r="F1807" s="4">
        <v>5.98</v>
      </c>
      <c r="G1807" s="4">
        <f>Table13[[#This Row],[Unit Price]]*Table13[[#This Row],[Quantity ordered]]</f>
        <v>59.800000000000004</v>
      </c>
      <c r="H1807" s="1">
        <v>0.05</v>
      </c>
      <c r="I1807" s="5">
        <v>0.05</v>
      </c>
      <c r="J18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7" s="6">
        <f>Table13[[#This Row],[Total Price(Before Discount)]]*Table13[[#This Row],[Discount]]</f>
        <v>2.99</v>
      </c>
      <c r="L1807" s="6">
        <f>Table13[[#This Row],[Total Price(Before Discount)]]-Table13[[#This Row],[Discount Amount]]</f>
        <v>56.81</v>
      </c>
      <c r="M1807" s="6" t="str">
        <f>IF(Table13[[#This Row],[Total Price(After Discount)]]&gt;=5000, "High Order", "Low order")</f>
        <v>Low order</v>
      </c>
      <c r="N1807" s="2">
        <v>42074</v>
      </c>
      <c r="O1807" s="2" t="str">
        <f>TEXT(Table13[[#This Row],[Order Date]],"dddd")</f>
        <v>Wednesday</v>
      </c>
      <c r="P1807" s="2" t="str">
        <f>TEXT(Table13[[#This Row],[Order Date]],"mmmm")</f>
        <v>March</v>
      </c>
      <c r="Q1807" s="2" t="str">
        <f>TEXT(Table13[[#This Row],[Order Date]],"yyyy")</f>
        <v>2015</v>
      </c>
      <c r="R1807" s="2" t="str">
        <f>TEXT(Table13[[#This Row],[Order Date]], "mmmm yyyy")</f>
        <v>March 2015</v>
      </c>
      <c r="S1807" s="2">
        <v>42075</v>
      </c>
      <c r="T1807" s="1" t="s">
        <v>50</v>
      </c>
      <c r="U1807" s="1">
        <f>Table13[[#This Row],[Ship Date]]-Table13[[#This Row],[Order Date]]</f>
        <v>1</v>
      </c>
      <c r="V1807" s="1" t="str">
        <f>IF(Table13[[#This Row],[Days to Ship]]&lt;=1, "Fast", IF(Table13[[#This Row],[Days to Ship]]&lt;=3, "Meduim", "High"))</f>
        <v>Fast</v>
      </c>
      <c r="W1807" s="1">
        <v>92277</v>
      </c>
      <c r="X1807" s="1" t="s">
        <v>32</v>
      </c>
      <c r="Y1807" s="1" t="s">
        <v>1033</v>
      </c>
      <c r="Z1807" s="1" t="s">
        <v>37</v>
      </c>
      <c r="AA1807" s="1" t="s">
        <v>1097</v>
      </c>
      <c r="AB1807" s="1" t="s">
        <v>58</v>
      </c>
      <c r="AC1807" s="1" t="s">
        <v>2236</v>
      </c>
      <c r="AD1807" s="1" t="s">
        <v>81</v>
      </c>
      <c r="AE1807" s="1" t="s">
        <v>53</v>
      </c>
      <c r="AF1807" s="1"/>
      <c r="AK1807" s="1"/>
    </row>
    <row r="1808" spans="1:37" x14ac:dyDescent="0.35">
      <c r="A1808" s="1">
        <v>3151</v>
      </c>
      <c r="B1808" s="1" t="str">
        <f>VLOOKUP(Table13[[#This Row],[Customer ID]],'Customer Lookup'!A:B,2,)</f>
        <v>Glenda Hunter</v>
      </c>
      <c r="C1808" s="1">
        <v>88548</v>
      </c>
      <c r="D1808" s="1" t="str">
        <f>_xlfn.XLOOKUP(Table13[[#This Row],[Product Sub-Category]],'Product Lookup'!A:A,'Product Lookup'!B:B)</f>
        <v>Furnishings</v>
      </c>
      <c r="E1808" s="1">
        <v>1</v>
      </c>
      <c r="F1808" s="4">
        <v>99.23</v>
      </c>
      <c r="G1808" s="4">
        <f>Table13[[#This Row],[Unit Price]]*Table13[[#This Row],[Quantity ordered]]</f>
        <v>99.23</v>
      </c>
      <c r="H1808" s="1">
        <v>0.05</v>
      </c>
      <c r="I1808" s="5">
        <v>0.05</v>
      </c>
      <c r="J18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8" s="6">
        <f>Table13[[#This Row],[Total Price(Before Discount)]]*Table13[[#This Row],[Discount]]</f>
        <v>4.9615000000000009</v>
      </c>
      <c r="L1808" s="6">
        <f>Table13[[#This Row],[Total Price(Before Discount)]]-Table13[[#This Row],[Discount Amount]]</f>
        <v>94.268500000000003</v>
      </c>
      <c r="M1808" s="6" t="str">
        <f>IF(Table13[[#This Row],[Total Price(After Discount)]]&gt;=5000, "High Order", "Low order")</f>
        <v>Low order</v>
      </c>
      <c r="N1808" s="2">
        <v>42092</v>
      </c>
      <c r="O1808" s="2" t="str">
        <f>TEXT(Table13[[#This Row],[Order Date]],"dddd")</f>
        <v>Sunday</v>
      </c>
      <c r="P1808" s="2" t="str">
        <f>TEXT(Table13[[#This Row],[Order Date]],"mmmm")</f>
        <v>March</v>
      </c>
      <c r="Q1808" s="2" t="str">
        <f>TEXT(Table13[[#This Row],[Order Date]],"yyyy")</f>
        <v>2015</v>
      </c>
      <c r="R1808" s="2" t="str">
        <f>TEXT(Table13[[#This Row],[Order Date]], "mmmm yyyy")</f>
        <v>March 2015</v>
      </c>
      <c r="S1808" s="2">
        <v>42096</v>
      </c>
      <c r="T1808" s="1" t="s">
        <v>21</v>
      </c>
      <c r="U1808" s="1">
        <f>Table13[[#This Row],[Ship Date]]-Table13[[#This Row],[Order Date]]</f>
        <v>4</v>
      </c>
      <c r="V1808" s="1" t="str">
        <f>IF(Table13[[#This Row],[Days to Ship]]&lt;=1, "Fast", IF(Table13[[#This Row],[Days to Ship]]&lt;=3, "Meduim", "High"))</f>
        <v>High</v>
      </c>
      <c r="W1808" s="1">
        <v>92277</v>
      </c>
      <c r="X1808" s="1" t="s">
        <v>32</v>
      </c>
      <c r="Y1808" s="1" t="s">
        <v>1033</v>
      </c>
      <c r="Z1808" s="1" t="s">
        <v>37</v>
      </c>
      <c r="AA1808" s="1" t="s">
        <v>2245</v>
      </c>
      <c r="AB1808" s="1" t="s">
        <v>34</v>
      </c>
      <c r="AC1808" s="1" t="s">
        <v>52</v>
      </c>
      <c r="AD1808" s="1" t="s">
        <v>81</v>
      </c>
      <c r="AE1808" s="1" t="s">
        <v>44</v>
      </c>
      <c r="AF1808" s="1"/>
      <c r="AK1808" s="1"/>
    </row>
    <row r="1809" spans="1:37" x14ac:dyDescent="0.35">
      <c r="A1809" s="1">
        <v>3154</v>
      </c>
      <c r="B1809" s="1" t="str">
        <f>VLOOKUP(Table13[[#This Row],[Customer ID]],'Customer Lookup'!A:B,2,)</f>
        <v>Faye Manning</v>
      </c>
      <c r="C1809" s="1">
        <v>86899</v>
      </c>
      <c r="D1809" s="1" t="str">
        <f>_xlfn.XLOOKUP(Table13[[#This Row],[Product Sub-Category]],'Product Lookup'!A:A,'Product Lookup'!B:B)</f>
        <v>Office Machines</v>
      </c>
      <c r="E1809" s="1">
        <v>8</v>
      </c>
      <c r="F1809" s="4">
        <v>150.97999999999999</v>
      </c>
      <c r="G1809" s="4">
        <f>Table13[[#This Row],[Unit Price]]*Table13[[#This Row],[Quantity ordered]]</f>
        <v>1207.8399999999999</v>
      </c>
      <c r="H1809" s="1">
        <v>0.1</v>
      </c>
      <c r="I1809" s="5">
        <v>0.1</v>
      </c>
      <c r="J18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09" s="6">
        <f>Table13[[#This Row],[Total Price(Before Discount)]]*Table13[[#This Row],[Discount]]</f>
        <v>120.78399999999999</v>
      </c>
      <c r="L1809" s="6">
        <f>Table13[[#This Row],[Total Price(Before Discount)]]-Table13[[#This Row],[Discount Amount]]</f>
        <v>1087.056</v>
      </c>
      <c r="M1809" s="6" t="str">
        <f>IF(Table13[[#This Row],[Total Price(After Discount)]]&gt;=5000, "High Order", "Low order")</f>
        <v>Low order</v>
      </c>
      <c r="N1809" s="2">
        <v>42030</v>
      </c>
      <c r="O1809" s="2" t="str">
        <f>TEXT(Table13[[#This Row],[Order Date]],"dddd")</f>
        <v>Monday</v>
      </c>
      <c r="P1809" s="2" t="str">
        <f>TEXT(Table13[[#This Row],[Order Date]],"mmmm")</f>
        <v>January</v>
      </c>
      <c r="Q1809" s="2" t="str">
        <f>TEXT(Table13[[#This Row],[Order Date]],"yyyy")</f>
        <v>2015</v>
      </c>
      <c r="R1809" s="2" t="str">
        <f>TEXT(Table13[[#This Row],[Order Date]], "mmmm yyyy")</f>
        <v>January 2015</v>
      </c>
      <c r="S1809" s="2">
        <v>42031</v>
      </c>
      <c r="T1809" s="1" t="s">
        <v>21</v>
      </c>
      <c r="U1809" s="1">
        <f>Table13[[#This Row],[Ship Date]]-Table13[[#This Row],[Order Date]]</f>
        <v>1</v>
      </c>
      <c r="V1809" s="1" t="str">
        <f>IF(Table13[[#This Row],[Days to Ship]]&lt;=1, "Fast", IF(Table13[[#This Row],[Days to Ship]]&lt;=3, "Meduim", "High"))</f>
        <v>Fast</v>
      </c>
      <c r="W1809" s="1">
        <v>33710</v>
      </c>
      <c r="X1809" s="1" t="s">
        <v>22</v>
      </c>
      <c r="Y1809" s="1" t="s">
        <v>1034</v>
      </c>
      <c r="Z1809" s="1" t="s">
        <v>242</v>
      </c>
      <c r="AA1809" s="1" t="s">
        <v>2245</v>
      </c>
      <c r="AB1809" s="1" t="s">
        <v>73</v>
      </c>
      <c r="AC1809" s="1" t="s">
        <v>74</v>
      </c>
      <c r="AD1809" s="1" t="s">
        <v>81</v>
      </c>
      <c r="AE1809" s="1" t="s">
        <v>75</v>
      </c>
      <c r="AF1809" s="1"/>
      <c r="AK1809" s="1"/>
    </row>
    <row r="1810" spans="1:37" x14ac:dyDescent="0.35">
      <c r="A1810" s="1">
        <v>3154</v>
      </c>
      <c r="B1810" s="1" t="str">
        <f>VLOOKUP(Table13[[#This Row],[Customer ID]],'Customer Lookup'!A:B,2,)</f>
        <v>Faye Manning</v>
      </c>
      <c r="C1810" s="1">
        <v>86900</v>
      </c>
      <c r="D1810" s="1" t="str">
        <f>_xlfn.XLOOKUP(Table13[[#This Row],[Product Sub-Category]],'Product Lookup'!A:A,'Product Lookup'!B:B)</f>
        <v>Storage</v>
      </c>
      <c r="E1810" s="1">
        <v>11</v>
      </c>
      <c r="F1810" s="4">
        <v>17.7</v>
      </c>
      <c r="G1810" s="4">
        <f>Table13[[#This Row],[Unit Price]]*Table13[[#This Row],[Quantity ordered]]</f>
        <v>194.7</v>
      </c>
      <c r="H1810" s="1">
        <v>0.05</v>
      </c>
      <c r="I1810" s="5">
        <v>0.05</v>
      </c>
      <c r="J18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0" s="6">
        <f>Table13[[#This Row],[Total Price(Before Discount)]]*Table13[[#This Row],[Discount]]</f>
        <v>9.7349999999999994</v>
      </c>
      <c r="L1810" s="6">
        <f>Table13[[#This Row],[Total Price(Before Discount)]]-Table13[[#This Row],[Discount Amount]]</f>
        <v>184.96499999999997</v>
      </c>
      <c r="M1810" s="6" t="str">
        <f>IF(Table13[[#This Row],[Total Price(After Discount)]]&gt;=5000, "High Order", "Low order")</f>
        <v>Low order</v>
      </c>
      <c r="N1810" s="2">
        <v>42152</v>
      </c>
      <c r="O1810" s="2" t="str">
        <f>TEXT(Table13[[#This Row],[Order Date]],"dddd")</f>
        <v>Thursday</v>
      </c>
      <c r="P1810" s="2" t="str">
        <f>TEXT(Table13[[#This Row],[Order Date]],"mmmm")</f>
        <v>May</v>
      </c>
      <c r="Q1810" s="2" t="str">
        <f>TEXT(Table13[[#This Row],[Order Date]],"yyyy")</f>
        <v>2015</v>
      </c>
      <c r="R1810" s="2" t="str">
        <f>TEXT(Table13[[#This Row],[Order Date]], "mmmm yyyy")</f>
        <v>May 2015</v>
      </c>
      <c r="S1810" s="2">
        <v>42154</v>
      </c>
      <c r="T1810" s="1" t="s">
        <v>41</v>
      </c>
      <c r="U1810" s="1">
        <f>Table13[[#This Row],[Ship Date]]-Table13[[#This Row],[Order Date]]</f>
        <v>2</v>
      </c>
      <c r="V1810" s="1" t="str">
        <f>IF(Table13[[#This Row],[Days to Ship]]&lt;=1, "Fast", IF(Table13[[#This Row],[Days to Ship]]&lt;=3, "Meduim", "High"))</f>
        <v>Meduim</v>
      </c>
      <c r="W1810" s="1">
        <v>33710</v>
      </c>
      <c r="X1810" s="1" t="s">
        <v>32</v>
      </c>
      <c r="Y1810" s="1" t="s">
        <v>1034</v>
      </c>
      <c r="Z1810" s="1" t="s">
        <v>242</v>
      </c>
      <c r="AA1810" s="1" t="s">
        <v>2245</v>
      </c>
      <c r="AB1810" s="1" t="s">
        <v>58</v>
      </c>
      <c r="AC1810" s="1" t="s">
        <v>119</v>
      </c>
      <c r="AD1810" s="1" t="s">
        <v>104</v>
      </c>
      <c r="AE1810" s="1" t="s">
        <v>53</v>
      </c>
      <c r="AF1810" s="1"/>
      <c r="AK1810" s="1"/>
    </row>
    <row r="1811" spans="1:37" x14ac:dyDescent="0.35">
      <c r="A1811" s="1">
        <v>3154</v>
      </c>
      <c r="B1811" s="1" t="str">
        <f>VLOOKUP(Table13[[#This Row],[Customer ID]],'Customer Lookup'!A:B,2,)</f>
        <v>Faye Manning</v>
      </c>
      <c r="C1811" s="1">
        <v>86901</v>
      </c>
      <c r="D1811" s="1" t="str">
        <f>_xlfn.XLOOKUP(Table13[[#This Row],[Product Sub-Category]],'Product Lookup'!A:A,'Product Lookup'!B:B)</f>
        <v>Pens</v>
      </c>
      <c r="E1811" s="1">
        <v>21</v>
      </c>
      <c r="F1811" s="4">
        <v>21.38</v>
      </c>
      <c r="G1811" s="4">
        <f>Table13[[#This Row],[Unit Price]]*Table13[[#This Row],[Quantity ordered]]</f>
        <v>448.97999999999996</v>
      </c>
      <c r="H1811" s="1">
        <v>0.05</v>
      </c>
      <c r="I1811" s="5">
        <v>0.05</v>
      </c>
      <c r="J18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1" s="6">
        <f>Table13[[#This Row],[Total Price(Before Discount)]]*Table13[[#This Row],[Discount]]</f>
        <v>22.448999999999998</v>
      </c>
      <c r="L1811" s="6">
        <f>Table13[[#This Row],[Total Price(Before Discount)]]-Table13[[#This Row],[Discount Amount]]</f>
        <v>426.53099999999995</v>
      </c>
      <c r="M1811" s="6" t="str">
        <f>IF(Table13[[#This Row],[Total Price(After Discount)]]&gt;=5000, "High Order", "Low order")</f>
        <v>Low order</v>
      </c>
      <c r="N1811" s="2">
        <v>42093</v>
      </c>
      <c r="O1811" s="2" t="str">
        <f>TEXT(Table13[[#This Row],[Order Date]],"dddd")</f>
        <v>Monday</v>
      </c>
      <c r="P1811" s="2" t="str">
        <f>TEXT(Table13[[#This Row],[Order Date]],"mmmm")</f>
        <v>March</v>
      </c>
      <c r="Q1811" s="2" t="str">
        <f>TEXT(Table13[[#This Row],[Order Date]],"yyyy")</f>
        <v>2015</v>
      </c>
      <c r="R1811" s="2" t="str">
        <f>TEXT(Table13[[#This Row],[Order Date]], "mmmm yyyy")</f>
        <v>March 2015</v>
      </c>
      <c r="S1811" s="2">
        <v>42093</v>
      </c>
      <c r="T1811" s="1" t="s">
        <v>41</v>
      </c>
      <c r="U1811" s="1">
        <f>Table13[[#This Row],[Ship Date]]-Table13[[#This Row],[Order Date]]</f>
        <v>0</v>
      </c>
      <c r="V1811" s="1" t="str">
        <f>IF(Table13[[#This Row],[Days to Ship]]&lt;=1, "Fast", IF(Table13[[#This Row],[Days to Ship]]&lt;=3, "Meduim", "High"))</f>
        <v>Fast</v>
      </c>
      <c r="W1811" s="1">
        <v>33710</v>
      </c>
      <c r="X1811" s="1" t="s">
        <v>32</v>
      </c>
      <c r="Y1811" s="1" t="s">
        <v>1034</v>
      </c>
      <c r="Z1811" s="1" t="s">
        <v>242</v>
      </c>
      <c r="AA1811" s="1" t="s">
        <v>2245</v>
      </c>
      <c r="AB1811" s="1" t="s">
        <v>58</v>
      </c>
      <c r="AC1811" s="1" t="s">
        <v>25</v>
      </c>
      <c r="AD1811" s="1" t="s">
        <v>81</v>
      </c>
      <c r="AE1811" s="1" t="s">
        <v>44</v>
      </c>
      <c r="AF1811" s="1"/>
      <c r="AK1811" s="1"/>
    </row>
    <row r="1812" spans="1:37" x14ac:dyDescent="0.35">
      <c r="A1812" s="1">
        <v>3155</v>
      </c>
      <c r="B1812" s="1" t="str">
        <f>VLOOKUP(Table13[[#This Row],[Customer ID]],'Customer Lookup'!A:B,2,)</f>
        <v>Julian Keith Mayer</v>
      </c>
      <c r="C1812" s="1">
        <v>86898</v>
      </c>
      <c r="D1812" s="1" t="str">
        <f>_xlfn.XLOOKUP(Table13[[#This Row],[Product Sub-Category]],'Product Lookup'!A:A,'Product Lookup'!B:B)</f>
        <v>Appliances</v>
      </c>
      <c r="E1812" s="1">
        <v>9</v>
      </c>
      <c r="F1812" s="4">
        <v>60.22</v>
      </c>
      <c r="G1812" s="4">
        <f>Table13[[#This Row],[Unit Price]]*Table13[[#This Row],[Quantity ordered]]</f>
        <v>541.98</v>
      </c>
      <c r="H1812" s="1">
        <v>0.05</v>
      </c>
      <c r="I1812" s="5">
        <v>0.05</v>
      </c>
      <c r="J18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2" s="6">
        <f>Table13[[#This Row],[Total Price(Before Discount)]]*Table13[[#This Row],[Discount]]</f>
        <v>27.099000000000004</v>
      </c>
      <c r="L1812" s="6">
        <f>Table13[[#This Row],[Total Price(Before Discount)]]-Table13[[#This Row],[Discount Amount]]</f>
        <v>514.88099999999997</v>
      </c>
      <c r="M1812" s="6" t="str">
        <f>IF(Table13[[#This Row],[Total Price(After Discount)]]&gt;=5000, "High Order", "Low order")</f>
        <v>Low order</v>
      </c>
      <c r="N1812" s="2">
        <v>42024</v>
      </c>
      <c r="O1812" s="2" t="str">
        <f>TEXT(Table13[[#This Row],[Order Date]],"dddd")</f>
        <v>Tuesday</v>
      </c>
      <c r="P1812" s="2" t="str">
        <f>TEXT(Table13[[#This Row],[Order Date]],"mmmm")</f>
        <v>January</v>
      </c>
      <c r="Q1812" s="2" t="str">
        <f>TEXT(Table13[[#This Row],[Order Date]],"yyyy")</f>
        <v>2015</v>
      </c>
      <c r="R1812" s="2" t="str">
        <f>TEXT(Table13[[#This Row],[Order Date]], "mmmm yyyy")</f>
        <v>January 2015</v>
      </c>
      <c r="S1812" s="2">
        <v>42025</v>
      </c>
      <c r="T1812" s="1" t="s">
        <v>41</v>
      </c>
      <c r="U1812" s="1">
        <f>Table13[[#This Row],[Ship Date]]-Table13[[#This Row],[Order Date]]</f>
        <v>1</v>
      </c>
      <c r="V1812" s="1" t="str">
        <f>IF(Table13[[#This Row],[Days to Ship]]&lt;=1, "Fast", IF(Table13[[#This Row],[Days to Ship]]&lt;=3, "Meduim", "High"))</f>
        <v>Fast</v>
      </c>
      <c r="W1812" s="1">
        <v>32771</v>
      </c>
      <c r="X1812" s="1" t="s">
        <v>32</v>
      </c>
      <c r="Y1812" s="1" t="s">
        <v>276</v>
      </c>
      <c r="Z1812" s="1" t="s">
        <v>242</v>
      </c>
      <c r="AA1812" s="1" t="s">
        <v>2245</v>
      </c>
      <c r="AB1812" s="1" t="s">
        <v>58</v>
      </c>
      <c r="AC1812" s="1" t="s">
        <v>196</v>
      </c>
      <c r="AD1812" s="1" t="s">
        <v>81</v>
      </c>
      <c r="AE1812" s="1" t="s">
        <v>53</v>
      </c>
      <c r="AF1812" s="1"/>
      <c r="AK1812" s="1"/>
    </row>
    <row r="1813" spans="1:37" x14ac:dyDescent="0.35">
      <c r="A1813" s="1">
        <v>3155</v>
      </c>
      <c r="B1813" s="1" t="str">
        <f>VLOOKUP(Table13[[#This Row],[Customer ID]],'Customer Lookup'!A:B,2,)</f>
        <v>Julian Keith Mayer</v>
      </c>
      <c r="C1813" s="1">
        <v>86899</v>
      </c>
      <c r="D1813" s="1" t="str">
        <f>_xlfn.XLOOKUP(Table13[[#This Row],[Product Sub-Category]],'Product Lookup'!A:A,'Product Lookup'!B:B)</f>
        <v>Chairs</v>
      </c>
      <c r="E1813" s="1">
        <v>4</v>
      </c>
      <c r="F1813" s="4">
        <v>25.98</v>
      </c>
      <c r="G1813" s="4">
        <f>Table13[[#This Row],[Unit Price]]*Table13[[#This Row],[Quantity ordered]]</f>
        <v>103.92</v>
      </c>
      <c r="H1813" s="1">
        <v>0.05</v>
      </c>
      <c r="I1813" s="5">
        <v>0.05</v>
      </c>
      <c r="J18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3" s="6">
        <f>Table13[[#This Row],[Total Price(Before Discount)]]*Table13[[#This Row],[Discount]]</f>
        <v>5.1960000000000006</v>
      </c>
      <c r="L1813" s="6">
        <f>Table13[[#This Row],[Total Price(Before Discount)]]-Table13[[#This Row],[Discount Amount]]</f>
        <v>98.724000000000004</v>
      </c>
      <c r="M1813" s="6" t="str">
        <f>IF(Table13[[#This Row],[Total Price(After Discount)]]&gt;=5000, "High Order", "Low order")</f>
        <v>Low order</v>
      </c>
      <c r="N1813" s="2">
        <v>42030</v>
      </c>
      <c r="O1813" s="2" t="str">
        <f>TEXT(Table13[[#This Row],[Order Date]],"dddd")</f>
        <v>Monday</v>
      </c>
      <c r="P1813" s="2" t="str">
        <f>TEXT(Table13[[#This Row],[Order Date]],"mmmm")</f>
        <v>January</v>
      </c>
      <c r="Q1813" s="2" t="str">
        <f>TEXT(Table13[[#This Row],[Order Date]],"yyyy")</f>
        <v>2015</v>
      </c>
      <c r="R1813" s="2" t="str">
        <f>TEXT(Table13[[#This Row],[Order Date]], "mmmm yyyy")</f>
        <v>January 2015</v>
      </c>
      <c r="S1813" s="2">
        <v>42031</v>
      </c>
      <c r="T1813" s="1" t="s">
        <v>21</v>
      </c>
      <c r="U1813" s="1">
        <f>Table13[[#This Row],[Ship Date]]-Table13[[#This Row],[Order Date]]</f>
        <v>1</v>
      </c>
      <c r="V1813" s="1" t="str">
        <f>IF(Table13[[#This Row],[Days to Ship]]&lt;=1, "Fast", IF(Table13[[#This Row],[Days to Ship]]&lt;=3, "Meduim", "High"))</f>
        <v>Fast</v>
      </c>
      <c r="W1813" s="1">
        <v>32771</v>
      </c>
      <c r="X1813" s="1" t="s">
        <v>22</v>
      </c>
      <c r="Y1813" s="1" t="s">
        <v>276</v>
      </c>
      <c r="Z1813" s="1" t="s">
        <v>242</v>
      </c>
      <c r="AA1813" s="1" t="s">
        <v>2245</v>
      </c>
      <c r="AB1813" s="1" t="s">
        <v>34</v>
      </c>
      <c r="AC1813" s="1" t="s">
        <v>35</v>
      </c>
      <c r="AD1813" s="1" t="s">
        <v>81</v>
      </c>
      <c r="AE1813" s="1" t="s">
        <v>36</v>
      </c>
      <c r="AF1813" s="1"/>
      <c r="AK1813" s="1"/>
    </row>
    <row r="1814" spans="1:37" x14ac:dyDescent="0.35">
      <c r="A1814" s="1">
        <v>3155</v>
      </c>
      <c r="B1814" s="1" t="str">
        <f>VLOOKUP(Table13[[#This Row],[Customer ID]],'Customer Lookup'!A:B,2,)</f>
        <v>Julian Keith Mayer</v>
      </c>
      <c r="C1814" s="1">
        <v>86899</v>
      </c>
      <c r="D1814" s="1" t="str">
        <f>_xlfn.XLOOKUP(Table13[[#This Row],[Product Sub-Category]],'Product Lookup'!A:A,'Product Lookup'!B:B)</f>
        <v>Storage</v>
      </c>
      <c r="E1814" s="1">
        <v>10</v>
      </c>
      <c r="F1814" s="4">
        <v>32.479999999999997</v>
      </c>
      <c r="G1814" s="4">
        <f>Table13[[#This Row],[Unit Price]]*Table13[[#This Row],[Quantity ordered]]</f>
        <v>324.79999999999995</v>
      </c>
      <c r="H1814" s="1">
        <v>0.05</v>
      </c>
      <c r="I1814" s="5">
        <v>0.05</v>
      </c>
      <c r="J18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4" s="6">
        <f>Table13[[#This Row],[Total Price(Before Discount)]]*Table13[[#This Row],[Discount]]</f>
        <v>16.239999999999998</v>
      </c>
      <c r="L1814" s="6">
        <f>Table13[[#This Row],[Total Price(Before Discount)]]-Table13[[#This Row],[Discount Amount]]</f>
        <v>308.55999999999995</v>
      </c>
      <c r="M1814" s="6" t="str">
        <f>IF(Table13[[#This Row],[Total Price(After Discount)]]&gt;=5000, "High Order", "Low order")</f>
        <v>Low order</v>
      </c>
      <c r="N1814" s="2">
        <v>42030</v>
      </c>
      <c r="O1814" s="2" t="str">
        <f>TEXT(Table13[[#This Row],[Order Date]],"dddd")</f>
        <v>Monday</v>
      </c>
      <c r="P1814" s="2" t="str">
        <f>TEXT(Table13[[#This Row],[Order Date]],"mmmm")</f>
        <v>January</v>
      </c>
      <c r="Q1814" s="2" t="str">
        <f>TEXT(Table13[[#This Row],[Order Date]],"yyyy")</f>
        <v>2015</v>
      </c>
      <c r="R1814" s="2" t="str">
        <f>TEXT(Table13[[#This Row],[Order Date]], "mmmm yyyy")</f>
        <v>January 2015</v>
      </c>
      <c r="S1814" s="2">
        <v>42031</v>
      </c>
      <c r="T1814" s="1" t="s">
        <v>21</v>
      </c>
      <c r="U1814" s="1">
        <f>Table13[[#This Row],[Ship Date]]-Table13[[#This Row],[Order Date]]</f>
        <v>1</v>
      </c>
      <c r="V1814" s="1" t="str">
        <f>IF(Table13[[#This Row],[Days to Ship]]&lt;=1, "Fast", IF(Table13[[#This Row],[Days to Ship]]&lt;=3, "Meduim", "High"))</f>
        <v>Fast</v>
      </c>
      <c r="W1814" s="1">
        <v>32771</v>
      </c>
      <c r="X1814" s="1" t="s">
        <v>32</v>
      </c>
      <c r="Y1814" s="1" t="s">
        <v>276</v>
      </c>
      <c r="Z1814" s="1" t="s">
        <v>242</v>
      </c>
      <c r="AA1814" s="1" t="s">
        <v>2245</v>
      </c>
      <c r="AB1814" s="1" t="s">
        <v>58</v>
      </c>
      <c r="AC1814" s="1" t="s">
        <v>119</v>
      </c>
      <c r="AD1814" s="1" t="s">
        <v>81</v>
      </c>
      <c r="AE1814" s="1" t="s">
        <v>178</v>
      </c>
      <c r="AF1814" s="1"/>
      <c r="AK1814" s="1"/>
    </row>
    <row r="1815" spans="1:37" x14ac:dyDescent="0.35">
      <c r="A1815" s="1">
        <v>3155</v>
      </c>
      <c r="B1815" s="1" t="str">
        <f>VLOOKUP(Table13[[#This Row],[Customer ID]],'Customer Lookup'!A:B,2,)</f>
        <v>Julian Keith Mayer</v>
      </c>
      <c r="C1815" s="1">
        <v>86902</v>
      </c>
      <c r="D1815" s="1" t="str">
        <f>_xlfn.XLOOKUP(Table13[[#This Row],[Product Sub-Category]],'Product Lookup'!A:A,'Product Lookup'!B:B)</f>
        <v>Computer Peripherals</v>
      </c>
      <c r="E1815" s="1">
        <v>23</v>
      </c>
      <c r="F1815" s="4">
        <v>159.99</v>
      </c>
      <c r="G1815" s="4">
        <f>Table13[[#This Row],[Unit Price]]*Table13[[#This Row],[Quantity ordered]]</f>
        <v>3679.7700000000004</v>
      </c>
      <c r="H1815" s="1">
        <v>0.1</v>
      </c>
      <c r="I1815" s="5">
        <v>0.1</v>
      </c>
      <c r="J18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15" s="6">
        <f>Table13[[#This Row],[Total Price(Before Discount)]]*Table13[[#This Row],[Discount]]</f>
        <v>367.97700000000009</v>
      </c>
      <c r="L1815" s="6">
        <f>Table13[[#This Row],[Total Price(Before Discount)]]-Table13[[#This Row],[Discount Amount]]</f>
        <v>3311.7930000000006</v>
      </c>
      <c r="M1815" s="6" t="str">
        <f>IF(Table13[[#This Row],[Total Price(After Discount)]]&gt;=5000, "High Order", "Low order")</f>
        <v>Low order</v>
      </c>
      <c r="N1815" s="2">
        <v>42113</v>
      </c>
      <c r="O1815" s="2" t="str">
        <f>TEXT(Table13[[#This Row],[Order Date]],"dddd")</f>
        <v>Sunday</v>
      </c>
      <c r="P1815" s="2" t="str">
        <f>TEXT(Table13[[#This Row],[Order Date]],"mmmm")</f>
        <v>April</v>
      </c>
      <c r="Q1815" s="2" t="str">
        <f>TEXT(Table13[[#This Row],[Order Date]],"yyyy")</f>
        <v>2015</v>
      </c>
      <c r="R1815" s="2" t="str">
        <f>TEXT(Table13[[#This Row],[Order Date]], "mmmm yyyy")</f>
        <v>April 2015</v>
      </c>
      <c r="S1815" s="2">
        <v>42115</v>
      </c>
      <c r="T1815" s="1" t="s">
        <v>41</v>
      </c>
      <c r="U1815" s="1">
        <f>Table13[[#This Row],[Ship Date]]-Table13[[#This Row],[Order Date]]</f>
        <v>2</v>
      </c>
      <c r="V1815" s="1" t="str">
        <f>IF(Table13[[#This Row],[Days to Ship]]&lt;=1, "Fast", IF(Table13[[#This Row],[Days to Ship]]&lt;=3, "Meduim", "High"))</f>
        <v>Meduim</v>
      </c>
      <c r="W1815" s="1">
        <v>32771</v>
      </c>
      <c r="X1815" s="1" t="s">
        <v>32</v>
      </c>
      <c r="Y1815" s="1" t="s">
        <v>276</v>
      </c>
      <c r="Z1815" s="1" t="s">
        <v>242</v>
      </c>
      <c r="AA1815" s="1" t="s">
        <v>2245</v>
      </c>
      <c r="AB1815" s="1" t="s">
        <v>73</v>
      </c>
      <c r="AC1815" s="1" t="s">
        <v>144</v>
      </c>
      <c r="AD1815" s="1" t="s">
        <v>104</v>
      </c>
      <c r="AE1815" s="1" t="s">
        <v>53</v>
      </c>
      <c r="AF1815" s="1"/>
      <c r="AK1815" s="1"/>
    </row>
    <row r="1816" spans="1:37" x14ac:dyDescent="0.35">
      <c r="A1816" s="1">
        <v>3167</v>
      </c>
      <c r="B1816" s="1" t="str">
        <f>VLOOKUP(Table13[[#This Row],[Customer ID]],'Customer Lookup'!A:B,2,)</f>
        <v>Ray Silverman</v>
      </c>
      <c r="C1816" s="1">
        <v>86491</v>
      </c>
      <c r="D1816" s="1" t="str">
        <f>_xlfn.XLOOKUP(Table13[[#This Row],[Product Sub-Category]],'Product Lookup'!A:A,'Product Lookup'!B:B)</f>
        <v>Chairs</v>
      </c>
      <c r="E1816" s="1">
        <v>14</v>
      </c>
      <c r="F1816" s="4">
        <v>280.98</v>
      </c>
      <c r="G1816" s="4">
        <f>Table13[[#This Row],[Unit Price]]*Table13[[#This Row],[Quantity ordered]]</f>
        <v>3933.7200000000003</v>
      </c>
      <c r="H1816" s="1">
        <v>0.1</v>
      </c>
      <c r="I1816" s="5">
        <v>0.1</v>
      </c>
      <c r="J18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16" s="6">
        <f>Table13[[#This Row],[Total Price(Before Discount)]]*Table13[[#This Row],[Discount]]</f>
        <v>393.37200000000007</v>
      </c>
      <c r="L1816" s="6">
        <f>Table13[[#This Row],[Total Price(Before Discount)]]-Table13[[#This Row],[Discount Amount]]</f>
        <v>3540.348</v>
      </c>
      <c r="M1816" s="6" t="str">
        <f>IF(Table13[[#This Row],[Total Price(After Discount)]]&gt;=5000, "High Order", "Low order")</f>
        <v>Low order</v>
      </c>
      <c r="N1816" s="2">
        <v>42174</v>
      </c>
      <c r="O1816" s="2" t="str">
        <f>TEXT(Table13[[#This Row],[Order Date]],"dddd")</f>
        <v>Friday</v>
      </c>
      <c r="P1816" s="2" t="str">
        <f>TEXT(Table13[[#This Row],[Order Date]],"mmmm")</f>
        <v>June</v>
      </c>
      <c r="Q1816" s="2" t="str">
        <f>TEXT(Table13[[#This Row],[Order Date]],"yyyy")</f>
        <v>2015</v>
      </c>
      <c r="R1816" s="2" t="str">
        <f>TEXT(Table13[[#This Row],[Order Date]], "mmmm yyyy")</f>
        <v>June 2015</v>
      </c>
      <c r="S1816" s="2">
        <v>42175</v>
      </c>
      <c r="T1816" s="1" t="s">
        <v>31</v>
      </c>
      <c r="U1816" s="1">
        <f>Table13[[#This Row],[Ship Date]]-Table13[[#This Row],[Order Date]]</f>
        <v>1</v>
      </c>
      <c r="V1816" s="1" t="str">
        <f>IF(Table13[[#This Row],[Days to Ship]]&lt;=1, "Fast", IF(Table13[[#This Row],[Days to Ship]]&lt;=3, "Meduim", "High"))</f>
        <v>Fast</v>
      </c>
      <c r="W1816" s="1">
        <v>32004</v>
      </c>
      <c r="X1816" s="1" t="s">
        <v>22</v>
      </c>
      <c r="Y1816" s="1" t="s">
        <v>1035</v>
      </c>
      <c r="Z1816" s="1" t="s">
        <v>242</v>
      </c>
      <c r="AA1816" s="1" t="s">
        <v>2245</v>
      </c>
      <c r="AB1816" s="1" t="s">
        <v>34</v>
      </c>
      <c r="AC1816" s="1" t="s">
        <v>35</v>
      </c>
      <c r="AD1816" s="1" t="s">
        <v>81</v>
      </c>
      <c r="AE1816" s="1" t="s">
        <v>36</v>
      </c>
      <c r="AF1816" s="1"/>
      <c r="AK1816" s="1"/>
    </row>
    <row r="1817" spans="1:37" x14ac:dyDescent="0.35">
      <c r="A1817" s="1">
        <v>3167</v>
      </c>
      <c r="B1817" s="1" t="str">
        <f>VLOOKUP(Table13[[#This Row],[Customer ID]],'Customer Lookup'!A:B,2,)</f>
        <v>Ray Silverman</v>
      </c>
      <c r="C1817" s="1">
        <v>86491</v>
      </c>
      <c r="D1817" s="1" t="str">
        <f>_xlfn.XLOOKUP(Table13[[#This Row],[Product Sub-Category]],'Product Lookup'!A:A,'Product Lookup'!B:B)</f>
        <v>Paper</v>
      </c>
      <c r="E1817" s="1">
        <v>15</v>
      </c>
      <c r="F1817" s="4">
        <v>4.9800000000000004</v>
      </c>
      <c r="G1817" s="4">
        <f>Table13[[#This Row],[Unit Price]]*Table13[[#This Row],[Quantity ordered]]</f>
        <v>74.7</v>
      </c>
      <c r="H1817" s="1">
        <v>0.05</v>
      </c>
      <c r="I1817" s="5">
        <v>0.05</v>
      </c>
      <c r="J18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7" s="6">
        <f>Table13[[#This Row],[Total Price(Before Discount)]]*Table13[[#This Row],[Discount]]</f>
        <v>3.7350000000000003</v>
      </c>
      <c r="L1817" s="6">
        <f>Table13[[#This Row],[Total Price(Before Discount)]]-Table13[[#This Row],[Discount Amount]]</f>
        <v>70.965000000000003</v>
      </c>
      <c r="M1817" s="6" t="str">
        <f>IF(Table13[[#This Row],[Total Price(After Discount)]]&gt;=5000, "High Order", "Low order")</f>
        <v>Low order</v>
      </c>
      <c r="N1817" s="2">
        <v>42174</v>
      </c>
      <c r="O1817" s="2" t="str">
        <f>TEXT(Table13[[#This Row],[Order Date]],"dddd")</f>
        <v>Friday</v>
      </c>
      <c r="P1817" s="2" t="str">
        <f>TEXT(Table13[[#This Row],[Order Date]],"mmmm")</f>
        <v>June</v>
      </c>
      <c r="Q1817" s="2" t="str">
        <f>TEXT(Table13[[#This Row],[Order Date]],"yyyy")</f>
        <v>2015</v>
      </c>
      <c r="R1817" s="2" t="str">
        <f>TEXT(Table13[[#This Row],[Order Date]], "mmmm yyyy")</f>
        <v>June 2015</v>
      </c>
      <c r="S1817" s="2">
        <v>42176</v>
      </c>
      <c r="T1817" s="1" t="s">
        <v>31</v>
      </c>
      <c r="U1817" s="1">
        <f>Table13[[#This Row],[Ship Date]]-Table13[[#This Row],[Order Date]]</f>
        <v>2</v>
      </c>
      <c r="V1817" s="1" t="str">
        <f>IF(Table13[[#This Row],[Days to Ship]]&lt;=1, "Fast", IF(Table13[[#This Row],[Days to Ship]]&lt;=3, "Meduim", "High"))</f>
        <v>Meduim</v>
      </c>
      <c r="W1817" s="1">
        <v>32004</v>
      </c>
      <c r="X1817" s="1" t="s">
        <v>32</v>
      </c>
      <c r="Y1817" s="1" t="s">
        <v>1035</v>
      </c>
      <c r="Z1817" s="1" t="s">
        <v>242</v>
      </c>
      <c r="AA1817" s="1" t="s">
        <v>2245</v>
      </c>
      <c r="AB1817" s="1" t="s">
        <v>58</v>
      </c>
      <c r="AC1817" s="1" t="s">
        <v>83</v>
      </c>
      <c r="AD1817" s="1" t="s">
        <v>81</v>
      </c>
      <c r="AE1817" s="1" t="s">
        <v>53</v>
      </c>
      <c r="AF1817" s="1"/>
      <c r="AK1817" s="1"/>
    </row>
    <row r="1818" spans="1:37" x14ac:dyDescent="0.35">
      <c r="A1818" s="1">
        <v>3167</v>
      </c>
      <c r="B1818" s="1" t="str">
        <f>VLOOKUP(Table13[[#This Row],[Customer ID]],'Customer Lookup'!A:B,2,)</f>
        <v>Ray Silverman</v>
      </c>
      <c r="C1818" s="1">
        <v>86491</v>
      </c>
      <c r="D1818" s="1" t="str">
        <f>_xlfn.XLOOKUP(Table13[[#This Row],[Product Sub-Category]],'Product Lookup'!A:A,'Product Lookup'!B:B)</f>
        <v>Pens</v>
      </c>
      <c r="E1818" s="1">
        <v>11</v>
      </c>
      <c r="F1818" s="4">
        <v>3.98</v>
      </c>
      <c r="G1818" s="4">
        <f>Table13[[#This Row],[Unit Price]]*Table13[[#This Row],[Quantity ordered]]</f>
        <v>43.78</v>
      </c>
      <c r="H1818" s="1">
        <v>0.05</v>
      </c>
      <c r="I1818" s="5">
        <v>0.05</v>
      </c>
      <c r="J18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8" s="6">
        <f>Table13[[#This Row],[Total Price(Before Discount)]]*Table13[[#This Row],[Discount]]</f>
        <v>2.1890000000000001</v>
      </c>
      <c r="L1818" s="6">
        <f>Table13[[#This Row],[Total Price(Before Discount)]]-Table13[[#This Row],[Discount Amount]]</f>
        <v>41.591000000000001</v>
      </c>
      <c r="M1818" s="6" t="str">
        <f>IF(Table13[[#This Row],[Total Price(After Discount)]]&gt;=5000, "High Order", "Low order")</f>
        <v>Low order</v>
      </c>
      <c r="N1818" s="2">
        <v>42174</v>
      </c>
      <c r="O1818" s="2" t="str">
        <f>TEXT(Table13[[#This Row],[Order Date]],"dddd")</f>
        <v>Friday</v>
      </c>
      <c r="P1818" s="2" t="str">
        <f>TEXT(Table13[[#This Row],[Order Date]],"mmmm")</f>
        <v>June</v>
      </c>
      <c r="Q1818" s="2" t="str">
        <f>TEXT(Table13[[#This Row],[Order Date]],"yyyy")</f>
        <v>2015</v>
      </c>
      <c r="R1818" s="2" t="str">
        <f>TEXT(Table13[[#This Row],[Order Date]], "mmmm yyyy")</f>
        <v>June 2015</v>
      </c>
      <c r="S1818" s="2">
        <v>42176</v>
      </c>
      <c r="T1818" s="1" t="s">
        <v>31</v>
      </c>
      <c r="U1818" s="1">
        <f>Table13[[#This Row],[Ship Date]]-Table13[[#This Row],[Order Date]]</f>
        <v>2</v>
      </c>
      <c r="V1818" s="1" t="str">
        <f>IF(Table13[[#This Row],[Days to Ship]]&lt;=1, "Fast", IF(Table13[[#This Row],[Days to Ship]]&lt;=3, "Meduim", "High"))</f>
        <v>Meduim</v>
      </c>
      <c r="W1818" s="1">
        <v>32004</v>
      </c>
      <c r="X1818" s="1" t="s">
        <v>32</v>
      </c>
      <c r="Y1818" s="1" t="s">
        <v>1035</v>
      </c>
      <c r="Z1818" s="1" t="s">
        <v>242</v>
      </c>
      <c r="AA1818" s="1" t="s">
        <v>2245</v>
      </c>
      <c r="AB1818" s="1" t="s">
        <v>58</v>
      </c>
      <c r="AC1818" s="1" t="s">
        <v>25</v>
      </c>
      <c r="AD1818" s="1" t="s">
        <v>81</v>
      </c>
      <c r="AE1818" s="1" t="s">
        <v>26</v>
      </c>
      <c r="AF1818" s="1"/>
      <c r="AK1818" s="1"/>
    </row>
    <row r="1819" spans="1:37" x14ac:dyDescent="0.35">
      <c r="A1819" s="1">
        <v>3169</v>
      </c>
      <c r="B1819" s="1" t="str">
        <f>VLOOKUP(Table13[[#This Row],[Customer ID]],'Customer Lookup'!A:B,2,)</f>
        <v>Janice Boswell</v>
      </c>
      <c r="C1819" s="1">
        <v>86490</v>
      </c>
      <c r="D1819" s="1" t="str">
        <f>_xlfn.XLOOKUP(Table13[[#This Row],[Product Sub-Category]],'Product Lookup'!A:A,'Product Lookup'!B:B)</f>
        <v>Paper</v>
      </c>
      <c r="E1819" s="1">
        <v>1</v>
      </c>
      <c r="F1819" s="4">
        <v>7.28</v>
      </c>
      <c r="G1819" s="4">
        <f>Table13[[#This Row],[Unit Price]]*Table13[[#This Row],[Quantity ordered]]</f>
        <v>7.28</v>
      </c>
      <c r="H1819" s="1">
        <v>0.05</v>
      </c>
      <c r="I1819" s="5">
        <v>0.05</v>
      </c>
      <c r="J18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9" s="6">
        <f>Table13[[#This Row],[Total Price(Before Discount)]]*Table13[[#This Row],[Discount]]</f>
        <v>0.36400000000000005</v>
      </c>
      <c r="L1819" s="6">
        <f>Table13[[#This Row],[Total Price(Before Discount)]]-Table13[[#This Row],[Discount Amount]]</f>
        <v>6.9160000000000004</v>
      </c>
      <c r="M1819" s="6" t="str">
        <f>IF(Table13[[#This Row],[Total Price(After Discount)]]&gt;=5000, "High Order", "Low order")</f>
        <v>Low order</v>
      </c>
      <c r="N1819" s="2">
        <v>42107</v>
      </c>
      <c r="O1819" s="2" t="str">
        <f>TEXT(Table13[[#This Row],[Order Date]],"dddd")</f>
        <v>Monday</v>
      </c>
      <c r="P1819" s="2" t="str">
        <f>TEXT(Table13[[#This Row],[Order Date]],"mmmm")</f>
        <v>April</v>
      </c>
      <c r="Q1819" s="2" t="str">
        <f>TEXT(Table13[[#This Row],[Order Date]],"yyyy")</f>
        <v>2015</v>
      </c>
      <c r="R1819" s="2" t="str">
        <f>TEXT(Table13[[#This Row],[Order Date]], "mmmm yyyy")</f>
        <v>April 2015</v>
      </c>
      <c r="S1819" s="2">
        <v>42108</v>
      </c>
      <c r="T1819" s="1" t="s">
        <v>41</v>
      </c>
      <c r="U1819" s="1">
        <f>Table13[[#This Row],[Ship Date]]-Table13[[#This Row],[Order Date]]</f>
        <v>1</v>
      </c>
      <c r="V1819" s="1" t="str">
        <f>IF(Table13[[#This Row],[Days to Ship]]&lt;=1, "Fast", IF(Table13[[#This Row],[Days to Ship]]&lt;=3, "Meduim", "High"))</f>
        <v>Fast</v>
      </c>
      <c r="W1819" s="1">
        <v>32127</v>
      </c>
      <c r="X1819" s="1" t="s">
        <v>22</v>
      </c>
      <c r="Y1819" s="1" t="s">
        <v>1036</v>
      </c>
      <c r="Z1819" s="1" t="s">
        <v>242</v>
      </c>
      <c r="AA1819" s="1" t="s">
        <v>2245</v>
      </c>
      <c r="AB1819" s="1" t="s">
        <v>58</v>
      </c>
      <c r="AC1819" s="1" t="s">
        <v>83</v>
      </c>
      <c r="AD1819" s="1" t="s">
        <v>51</v>
      </c>
      <c r="AE1819" s="1" t="s">
        <v>53</v>
      </c>
      <c r="AF1819" s="1"/>
      <c r="AK1819" s="1"/>
    </row>
    <row r="1820" spans="1:37" x14ac:dyDescent="0.35">
      <c r="A1820" s="1">
        <v>3170</v>
      </c>
      <c r="B1820" s="1" t="str">
        <f>VLOOKUP(Table13[[#This Row],[Customer ID]],'Customer Lookup'!A:B,2,)</f>
        <v>Lawrence Haas</v>
      </c>
      <c r="C1820" s="1">
        <v>86489</v>
      </c>
      <c r="D1820" s="1" t="str">
        <f>_xlfn.XLOOKUP(Table13[[#This Row],[Product Sub-Category]],'Product Lookup'!A:A,'Product Lookup'!B:B)</f>
        <v>Paper</v>
      </c>
      <c r="E1820" s="1">
        <v>12</v>
      </c>
      <c r="F1820" s="4">
        <v>7.28</v>
      </c>
      <c r="G1820" s="4">
        <f>Table13[[#This Row],[Unit Price]]*Table13[[#This Row],[Quantity ordered]]</f>
        <v>87.36</v>
      </c>
      <c r="H1820" s="1">
        <v>0.05</v>
      </c>
      <c r="I1820" s="5">
        <v>0.05</v>
      </c>
      <c r="J18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0" s="6">
        <f>Table13[[#This Row],[Total Price(Before Discount)]]*Table13[[#This Row],[Discount]]</f>
        <v>4.3680000000000003</v>
      </c>
      <c r="L1820" s="6">
        <f>Table13[[#This Row],[Total Price(Before Discount)]]-Table13[[#This Row],[Discount Amount]]</f>
        <v>82.992000000000004</v>
      </c>
      <c r="M1820" s="6" t="str">
        <f>IF(Table13[[#This Row],[Total Price(After Discount)]]&gt;=5000, "High Order", "Low order")</f>
        <v>Low order</v>
      </c>
      <c r="N1820" s="2">
        <v>42048</v>
      </c>
      <c r="O1820" s="2" t="str">
        <f>TEXT(Table13[[#This Row],[Order Date]],"dddd")</f>
        <v>Friday</v>
      </c>
      <c r="P1820" s="2" t="str">
        <f>TEXT(Table13[[#This Row],[Order Date]],"mmmm")</f>
        <v>February</v>
      </c>
      <c r="Q1820" s="2" t="str">
        <f>TEXT(Table13[[#This Row],[Order Date]],"yyyy")</f>
        <v>2015</v>
      </c>
      <c r="R1820" s="2" t="str">
        <f>TEXT(Table13[[#This Row],[Order Date]], "mmmm yyyy")</f>
        <v>February 2015</v>
      </c>
      <c r="S1820" s="2">
        <v>42048</v>
      </c>
      <c r="T1820" s="1" t="s">
        <v>50</v>
      </c>
      <c r="U1820" s="1">
        <f>Table13[[#This Row],[Ship Date]]-Table13[[#This Row],[Order Date]]</f>
        <v>0</v>
      </c>
      <c r="V1820" s="1" t="str">
        <f>IF(Table13[[#This Row],[Days to Ship]]&lt;=1, "Fast", IF(Table13[[#This Row],[Days to Ship]]&lt;=3, "Meduim", "High"))</f>
        <v>Fast</v>
      </c>
      <c r="W1820" s="1">
        <v>34952</v>
      </c>
      <c r="X1820" s="1" t="s">
        <v>32</v>
      </c>
      <c r="Y1820" s="1" t="s">
        <v>1037</v>
      </c>
      <c r="Z1820" s="1" t="s">
        <v>242</v>
      </c>
      <c r="AA1820" s="1" t="s">
        <v>2245</v>
      </c>
      <c r="AB1820" s="1" t="s">
        <v>58</v>
      </c>
      <c r="AC1820" s="1" t="s">
        <v>83</v>
      </c>
      <c r="AD1820" s="1" t="s">
        <v>81</v>
      </c>
      <c r="AE1820" s="1" t="s">
        <v>53</v>
      </c>
      <c r="AF1820" s="1"/>
      <c r="AK1820" s="1"/>
    </row>
    <row r="1821" spans="1:37" x14ac:dyDescent="0.35">
      <c r="A1821" s="1">
        <v>3176</v>
      </c>
      <c r="B1821" s="1" t="str">
        <f>VLOOKUP(Table13[[#This Row],[Customer ID]],'Customer Lookup'!A:B,2,)</f>
        <v>Jackie McCullough</v>
      </c>
      <c r="C1821" s="1">
        <v>90820</v>
      </c>
      <c r="D1821" s="1" t="str">
        <f>_xlfn.XLOOKUP(Table13[[#This Row],[Product Sub-Category]],'Product Lookup'!A:A,'Product Lookup'!B:B)</f>
        <v>Computer Peripherals</v>
      </c>
      <c r="E1821" s="1">
        <v>19</v>
      </c>
      <c r="F1821" s="4">
        <v>10.97</v>
      </c>
      <c r="G1821" s="4">
        <f>Table13[[#This Row],[Unit Price]]*Table13[[#This Row],[Quantity ordered]]</f>
        <v>208.43</v>
      </c>
      <c r="H1821" s="1">
        <v>0.05</v>
      </c>
      <c r="I1821" s="5">
        <v>0.05</v>
      </c>
      <c r="J18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1" s="6">
        <f>Table13[[#This Row],[Total Price(Before Discount)]]*Table13[[#This Row],[Discount]]</f>
        <v>10.421500000000002</v>
      </c>
      <c r="L1821" s="6">
        <f>Table13[[#This Row],[Total Price(Before Discount)]]-Table13[[#This Row],[Discount Amount]]</f>
        <v>198.0085</v>
      </c>
      <c r="M1821" s="6" t="str">
        <f>IF(Table13[[#This Row],[Total Price(After Discount)]]&gt;=5000, "High Order", "Low order")</f>
        <v>Low order</v>
      </c>
      <c r="N1821" s="2">
        <v>42128</v>
      </c>
      <c r="O1821" s="2" t="str">
        <f>TEXT(Table13[[#This Row],[Order Date]],"dddd")</f>
        <v>Monday</v>
      </c>
      <c r="P1821" s="2" t="str">
        <f>TEXT(Table13[[#This Row],[Order Date]],"mmmm")</f>
        <v>May</v>
      </c>
      <c r="Q1821" s="2" t="str">
        <f>TEXT(Table13[[#This Row],[Order Date]],"yyyy")</f>
        <v>2015</v>
      </c>
      <c r="R1821" s="2" t="str">
        <f>TEXT(Table13[[#This Row],[Order Date]], "mmmm yyyy")</f>
        <v>May 2015</v>
      </c>
      <c r="S1821" s="2">
        <v>42130</v>
      </c>
      <c r="T1821" s="1" t="s">
        <v>21</v>
      </c>
      <c r="U1821" s="1">
        <f>Table13[[#This Row],[Ship Date]]-Table13[[#This Row],[Order Date]]</f>
        <v>2</v>
      </c>
      <c r="V1821" s="1" t="str">
        <f>IF(Table13[[#This Row],[Days to Ship]]&lt;=1, "Fast", IF(Table13[[#This Row],[Days to Ship]]&lt;=3, "Meduim", "High"))</f>
        <v>Meduim</v>
      </c>
      <c r="W1821" s="1">
        <v>32216</v>
      </c>
      <c r="X1821" s="1" t="s">
        <v>32</v>
      </c>
      <c r="Y1821" s="1" t="s">
        <v>1038</v>
      </c>
      <c r="Z1821" s="1" t="s">
        <v>242</v>
      </c>
      <c r="AA1821" s="1" t="s">
        <v>2245</v>
      </c>
      <c r="AB1821" s="1" t="s">
        <v>73</v>
      </c>
      <c r="AC1821" s="1" t="s">
        <v>144</v>
      </c>
      <c r="AD1821" s="1" t="s">
        <v>104</v>
      </c>
      <c r="AE1821" s="1" t="s">
        <v>53</v>
      </c>
      <c r="AF1821" s="1"/>
      <c r="AK1821" s="1"/>
    </row>
    <row r="1822" spans="1:37" x14ac:dyDescent="0.35">
      <c r="A1822" s="1">
        <v>3176</v>
      </c>
      <c r="B1822" s="1" t="str">
        <f>VLOOKUP(Table13[[#This Row],[Customer ID]],'Customer Lookup'!A:B,2,)</f>
        <v>Jackie McCullough</v>
      </c>
      <c r="C1822" s="1">
        <v>90821</v>
      </c>
      <c r="D1822" s="1" t="str">
        <f>_xlfn.XLOOKUP(Table13[[#This Row],[Product Sub-Category]],'Product Lookup'!A:A,'Product Lookup'!B:B)</f>
        <v>Bookcases</v>
      </c>
      <c r="E1822" s="1">
        <v>22</v>
      </c>
      <c r="F1822" s="4">
        <v>58.14</v>
      </c>
      <c r="G1822" s="4">
        <f>Table13[[#This Row],[Unit Price]]*Table13[[#This Row],[Quantity ordered]]</f>
        <v>1279.08</v>
      </c>
      <c r="H1822" s="1">
        <v>0.05</v>
      </c>
      <c r="I1822" s="5">
        <v>0.05</v>
      </c>
      <c r="J18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2" s="6">
        <f>Table13[[#This Row],[Total Price(Before Discount)]]*Table13[[#This Row],[Discount]]</f>
        <v>63.954000000000001</v>
      </c>
      <c r="L1822" s="6">
        <f>Table13[[#This Row],[Total Price(Before Discount)]]-Table13[[#This Row],[Discount Amount]]</f>
        <v>1215.126</v>
      </c>
      <c r="M1822" s="6" t="str">
        <f>IF(Table13[[#This Row],[Total Price(After Discount)]]&gt;=5000, "High Order", "Low order")</f>
        <v>Low order</v>
      </c>
      <c r="N1822" s="2">
        <v>42180</v>
      </c>
      <c r="O1822" s="2" t="str">
        <f>TEXT(Table13[[#This Row],[Order Date]],"dddd")</f>
        <v>Thursday</v>
      </c>
      <c r="P1822" s="2" t="str">
        <f>TEXT(Table13[[#This Row],[Order Date]],"mmmm")</f>
        <v>June</v>
      </c>
      <c r="Q1822" s="2" t="str">
        <f>TEXT(Table13[[#This Row],[Order Date]],"yyyy")</f>
        <v>2015</v>
      </c>
      <c r="R1822" s="2" t="str">
        <f>TEXT(Table13[[#This Row],[Order Date]], "mmmm yyyy")</f>
        <v>June 2015</v>
      </c>
      <c r="S1822" s="2">
        <v>42186</v>
      </c>
      <c r="T1822" s="1" t="s">
        <v>98</v>
      </c>
      <c r="U1822" s="1">
        <f>Table13[[#This Row],[Ship Date]]-Table13[[#This Row],[Order Date]]</f>
        <v>6</v>
      </c>
      <c r="V1822" s="1" t="str">
        <f>IF(Table13[[#This Row],[Days to Ship]]&lt;=1, "Fast", IF(Table13[[#This Row],[Days to Ship]]&lt;=3, "Meduim", "High"))</f>
        <v>High</v>
      </c>
      <c r="W1822" s="1">
        <v>32216</v>
      </c>
      <c r="X1822" s="1" t="s">
        <v>22</v>
      </c>
      <c r="Y1822" s="1" t="s">
        <v>1038</v>
      </c>
      <c r="Z1822" s="1" t="s">
        <v>242</v>
      </c>
      <c r="AA1822" s="1" t="s">
        <v>2245</v>
      </c>
      <c r="AB1822" s="1" t="s">
        <v>34</v>
      </c>
      <c r="AC1822" s="1" t="s">
        <v>151</v>
      </c>
      <c r="AD1822" s="1" t="s">
        <v>104</v>
      </c>
      <c r="AE1822" s="1" t="s">
        <v>108</v>
      </c>
      <c r="AF1822" s="1"/>
      <c r="AK1822" s="1"/>
    </row>
    <row r="1823" spans="1:37" x14ac:dyDescent="0.35">
      <c r="A1823" s="1">
        <v>3176</v>
      </c>
      <c r="B1823" s="1" t="str">
        <f>VLOOKUP(Table13[[#This Row],[Customer ID]],'Customer Lookup'!A:B,2,)</f>
        <v>Jackie McCullough</v>
      </c>
      <c r="C1823" s="1">
        <v>90821</v>
      </c>
      <c r="D1823" s="1" t="str">
        <f>_xlfn.XLOOKUP(Table13[[#This Row],[Product Sub-Category]],'Product Lookup'!A:A,'Product Lookup'!B:B)</f>
        <v>Envelopes</v>
      </c>
      <c r="E1823" s="1">
        <v>22</v>
      </c>
      <c r="F1823" s="4">
        <v>15.57</v>
      </c>
      <c r="G1823" s="4">
        <f>Table13[[#This Row],[Unit Price]]*Table13[[#This Row],[Quantity ordered]]</f>
        <v>342.54</v>
      </c>
      <c r="H1823" s="1">
        <v>0.05</v>
      </c>
      <c r="I1823" s="5">
        <v>0.05</v>
      </c>
      <c r="J18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3" s="6">
        <f>Table13[[#This Row],[Total Price(Before Discount)]]*Table13[[#This Row],[Discount]]</f>
        <v>17.127000000000002</v>
      </c>
      <c r="L1823" s="6">
        <f>Table13[[#This Row],[Total Price(Before Discount)]]-Table13[[#This Row],[Discount Amount]]</f>
        <v>325.41300000000001</v>
      </c>
      <c r="M1823" s="6" t="str">
        <f>IF(Table13[[#This Row],[Total Price(After Discount)]]&gt;=5000, "High Order", "Low order")</f>
        <v>Low order</v>
      </c>
      <c r="N1823" s="2">
        <v>42180</v>
      </c>
      <c r="O1823" s="2" t="str">
        <f>TEXT(Table13[[#This Row],[Order Date]],"dddd")</f>
        <v>Thursday</v>
      </c>
      <c r="P1823" s="2" t="str">
        <f>TEXT(Table13[[#This Row],[Order Date]],"mmmm")</f>
        <v>June</v>
      </c>
      <c r="Q1823" s="2" t="str">
        <f>TEXT(Table13[[#This Row],[Order Date]],"yyyy")</f>
        <v>2015</v>
      </c>
      <c r="R1823" s="2" t="str">
        <f>TEXT(Table13[[#This Row],[Order Date]], "mmmm yyyy")</f>
        <v>June 2015</v>
      </c>
      <c r="S1823" s="2">
        <v>42186</v>
      </c>
      <c r="T1823" s="1" t="s">
        <v>98</v>
      </c>
      <c r="U1823" s="1">
        <f>Table13[[#This Row],[Ship Date]]-Table13[[#This Row],[Order Date]]</f>
        <v>6</v>
      </c>
      <c r="V1823" s="1" t="str">
        <f>IF(Table13[[#This Row],[Days to Ship]]&lt;=1, "Fast", IF(Table13[[#This Row],[Days to Ship]]&lt;=3, "Meduim", "High"))</f>
        <v>High</v>
      </c>
      <c r="W1823" s="1">
        <v>32216</v>
      </c>
      <c r="X1823" s="1" t="s">
        <v>32</v>
      </c>
      <c r="Y1823" s="1" t="s">
        <v>1038</v>
      </c>
      <c r="Z1823" s="1" t="s">
        <v>242</v>
      </c>
      <c r="AA1823" s="1" t="s">
        <v>2245</v>
      </c>
      <c r="AB1823" s="1" t="s">
        <v>58</v>
      </c>
      <c r="AC1823" s="1" t="s">
        <v>61</v>
      </c>
      <c r="AD1823" s="1" t="s">
        <v>104</v>
      </c>
      <c r="AE1823" s="1" t="s">
        <v>53</v>
      </c>
      <c r="AF1823" s="1"/>
      <c r="AK1823" s="1"/>
    </row>
    <row r="1824" spans="1:37" x14ac:dyDescent="0.35">
      <c r="A1824" s="1">
        <v>3177</v>
      </c>
      <c r="B1824" s="1" t="str">
        <f>VLOOKUP(Table13[[#This Row],[Customer ID]],'Customer Lookup'!A:B,2,)</f>
        <v>Laurie Petty</v>
      </c>
      <c r="C1824" s="1">
        <v>90818</v>
      </c>
      <c r="D1824" s="1" t="str">
        <f>_xlfn.XLOOKUP(Table13[[#This Row],[Product Sub-Category]],'Product Lookup'!A:A,'Product Lookup'!B:B)</f>
        <v>Furnishings</v>
      </c>
      <c r="E1824" s="1">
        <v>9</v>
      </c>
      <c r="F1824" s="4">
        <v>62.18</v>
      </c>
      <c r="G1824" s="4">
        <f>Table13[[#This Row],[Unit Price]]*Table13[[#This Row],[Quantity ordered]]</f>
        <v>559.62</v>
      </c>
      <c r="H1824" s="1">
        <v>0.05</v>
      </c>
      <c r="I1824" s="5">
        <v>0.05</v>
      </c>
      <c r="J18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4" s="6">
        <f>Table13[[#This Row],[Total Price(Before Discount)]]*Table13[[#This Row],[Discount]]</f>
        <v>27.981000000000002</v>
      </c>
      <c r="L1824" s="6">
        <f>Table13[[#This Row],[Total Price(Before Discount)]]-Table13[[#This Row],[Discount Amount]]</f>
        <v>531.63900000000001</v>
      </c>
      <c r="M1824" s="6" t="str">
        <f>IF(Table13[[#This Row],[Total Price(After Discount)]]&gt;=5000, "High Order", "Low order")</f>
        <v>Low order</v>
      </c>
      <c r="N1824" s="2">
        <v>42077</v>
      </c>
      <c r="O1824" s="2" t="str">
        <f>TEXT(Table13[[#This Row],[Order Date]],"dddd")</f>
        <v>Saturday</v>
      </c>
      <c r="P1824" s="2" t="str">
        <f>TEXT(Table13[[#This Row],[Order Date]],"mmmm")</f>
        <v>March</v>
      </c>
      <c r="Q1824" s="2" t="str">
        <f>TEXT(Table13[[#This Row],[Order Date]],"yyyy")</f>
        <v>2015</v>
      </c>
      <c r="R1824" s="2" t="str">
        <f>TEXT(Table13[[#This Row],[Order Date]], "mmmm yyyy")</f>
        <v>March 2015</v>
      </c>
      <c r="S1824" s="2">
        <v>42079</v>
      </c>
      <c r="T1824" s="1" t="s">
        <v>31</v>
      </c>
      <c r="U1824" s="1">
        <f>Table13[[#This Row],[Ship Date]]-Table13[[#This Row],[Order Date]]</f>
        <v>2</v>
      </c>
      <c r="V1824" s="1" t="str">
        <f>IF(Table13[[#This Row],[Days to Ship]]&lt;=1, "Fast", IF(Table13[[#This Row],[Days to Ship]]&lt;=3, "Meduim", "High"))</f>
        <v>Meduim</v>
      </c>
      <c r="W1824" s="1">
        <v>33458</v>
      </c>
      <c r="X1824" s="1" t="s">
        <v>32</v>
      </c>
      <c r="Y1824" s="1" t="s">
        <v>1039</v>
      </c>
      <c r="Z1824" s="1" t="s">
        <v>242</v>
      </c>
      <c r="AA1824" s="1" t="s">
        <v>2245</v>
      </c>
      <c r="AB1824" s="1" t="s">
        <v>34</v>
      </c>
      <c r="AC1824" s="1" t="s">
        <v>52</v>
      </c>
      <c r="AD1824" s="1" t="s">
        <v>104</v>
      </c>
      <c r="AE1824" s="1" t="s">
        <v>75</v>
      </c>
      <c r="AF1824" s="1"/>
      <c r="AK1824" s="1"/>
    </row>
    <row r="1825" spans="1:37" x14ac:dyDescent="0.35">
      <c r="A1825" s="1">
        <v>3177</v>
      </c>
      <c r="B1825" s="1" t="str">
        <f>VLOOKUP(Table13[[#This Row],[Customer ID]],'Customer Lookup'!A:B,2,)</f>
        <v>Laurie Petty</v>
      </c>
      <c r="C1825" s="1">
        <v>90819</v>
      </c>
      <c r="D1825" s="1" t="str">
        <f>_xlfn.XLOOKUP(Table13[[#This Row],[Product Sub-Category]],'Product Lookup'!A:A,'Product Lookup'!B:B)</f>
        <v>Pens</v>
      </c>
      <c r="E1825" s="1">
        <v>5</v>
      </c>
      <c r="F1825" s="4">
        <v>1.68</v>
      </c>
      <c r="G1825" s="4">
        <f>Table13[[#This Row],[Unit Price]]*Table13[[#This Row],[Quantity ordered]]</f>
        <v>8.4</v>
      </c>
      <c r="H1825" s="1">
        <v>0.05</v>
      </c>
      <c r="I1825" s="5">
        <v>0.05</v>
      </c>
      <c r="J18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5" s="6">
        <f>Table13[[#This Row],[Total Price(Before Discount)]]*Table13[[#This Row],[Discount]]</f>
        <v>0.42000000000000004</v>
      </c>
      <c r="L1825" s="6">
        <f>Table13[[#This Row],[Total Price(Before Discount)]]-Table13[[#This Row],[Discount Amount]]</f>
        <v>7.98</v>
      </c>
      <c r="M1825" s="6" t="str">
        <f>IF(Table13[[#This Row],[Total Price(After Discount)]]&gt;=5000, "High Order", "Low order")</f>
        <v>Low order</v>
      </c>
      <c r="N1825" s="2">
        <v>42094</v>
      </c>
      <c r="O1825" s="2" t="str">
        <f>TEXT(Table13[[#This Row],[Order Date]],"dddd")</f>
        <v>Tuesday</v>
      </c>
      <c r="P1825" s="2" t="str">
        <f>TEXT(Table13[[#This Row],[Order Date]],"mmmm")</f>
        <v>March</v>
      </c>
      <c r="Q1825" s="2" t="str">
        <f>TEXT(Table13[[#This Row],[Order Date]],"yyyy")</f>
        <v>2015</v>
      </c>
      <c r="R1825" s="2" t="str">
        <f>TEXT(Table13[[#This Row],[Order Date]], "mmmm yyyy")</f>
        <v>March 2015</v>
      </c>
      <c r="S1825" s="2">
        <v>42096</v>
      </c>
      <c r="T1825" s="1" t="s">
        <v>41</v>
      </c>
      <c r="U1825" s="1">
        <f>Table13[[#This Row],[Ship Date]]-Table13[[#This Row],[Order Date]]</f>
        <v>2</v>
      </c>
      <c r="V1825" s="1" t="str">
        <f>IF(Table13[[#This Row],[Days to Ship]]&lt;=1, "Fast", IF(Table13[[#This Row],[Days to Ship]]&lt;=3, "Meduim", "High"))</f>
        <v>Meduim</v>
      </c>
      <c r="W1825" s="1">
        <v>33458</v>
      </c>
      <c r="X1825" s="1" t="s">
        <v>32</v>
      </c>
      <c r="Y1825" s="1" t="s">
        <v>1039</v>
      </c>
      <c r="Z1825" s="1" t="s">
        <v>242</v>
      </c>
      <c r="AA1825" s="1" t="s">
        <v>2244</v>
      </c>
      <c r="AB1825" s="1" t="s">
        <v>58</v>
      </c>
      <c r="AC1825" s="1" t="s">
        <v>25</v>
      </c>
      <c r="AD1825" s="1" t="s">
        <v>104</v>
      </c>
      <c r="AE1825" s="1" t="s">
        <v>26</v>
      </c>
      <c r="AF1825" s="1"/>
      <c r="AK1825" s="1"/>
    </row>
    <row r="1826" spans="1:37" x14ac:dyDescent="0.35">
      <c r="A1826" s="1">
        <v>3179</v>
      </c>
      <c r="B1826" s="1" t="str">
        <f>VLOOKUP(Table13[[#This Row],[Customer ID]],'Customer Lookup'!A:B,2,)</f>
        <v>Marie Pittman</v>
      </c>
      <c r="C1826" s="1">
        <v>86989</v>
      </c>
      <c r="D1826" s="1" t="str">
        <f>_xlfn.XLOOKUP(Table13[[#This Row],[Product Sub-Category]],'Product Lookup'!A:A,'Product Lookup'!B:B)</f>
        <v>Paper</v>
      </c>
      <c r="E1826" s="1">
        <v>11</v>
      </c>
      <c r="F1826" s="4">
        <v>35.44</v>
      </c>
      <c r="G1826" s="4">
        <f>Table13[[#This Row],[Unit Price]]*Table13[[#This Row],[Quantity ordered]]</f>
        <v>389.84</v>
      </c>
      <c r="H1826" s="1">
        <v>0.05</v>
      </c>
      <c r="I1826" s="5">
        <v>0.05</v>
      </c>
      <c r="J18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6" s="6">
        <f>Table13[[#This Row],[Total Price(Before Discount)]]*Table13[[#This Row],[Discount]]</f>
        <v>19.492000000000001</v>
      </c>
      <c r="L1826" s="6">
        <f>Table13[[#This Row],[Total Price(Before Discount)]]-Table13[[#This Row],[Discount Amount]]</f>
        <v>370.34799999999996</v>
      </c>
      <c r="M1826" s="6" t="str">
        <f>IF(Table13[[#This Row],[Total Price(After Discount)]]&gt;=5000, "High Order", "Low order")</f>
        <v>Low order</v>
      </c>
      <c r="N1826" s="2">
        <v>42167</v>
      </c>
      <c r="O1826" s="2" t="str">
        <f>TEXT(Table13[[#This Row],[Order Date]],"dddd")</f>
        <v>Friday</v>
      </c>
      <c r="P1826" s="2" t="str">
        <f>TEXT(Table13[[#This Row],[Order Date]],"mmmm")</f>
        <v>June</v>
      </c>
      <c r="Q1826" s="2" t="str">
        <f>TEXT(Table13[[#This Row],[Order Date]],"yyyy")</f>
        <v>2015</v>
      </c>
      <c r="R1826" s="2" t="str">
        <f>TEXT(Table13[[#This Row],[Order Date]], "mmmm yyyy")</f>
        <v>June 2015</v>
      </c>
      <c r="S1826" s="2">
        <v>42174</v>
      </c>
      <c r="T1826" s="1" t="s">
        <v>98</v>
      </c>
      <c r="U1826" s="1">
        <f>Table13[[#This Row],[Ship Date]]-Table13[[#This Row],[Order Date]]</f>
        <v>7</v>
      </c>
      <c r="V1826" s="1" t="str">
        <f>IF(Table13[[#This Row],[Days to Ship]]&lt;=1, "Fast", IF(Table13[[#This Row],[Days to Ship]]&lt;=3, "Meduim", "High"))</f>
        <v>High</v>
      </c>
      <c r="W1826" s="1">
        <v>55060</v>
      </c>
      <c r="X1826" s="1" t="s">
        <v>32</v>
      </c>
      <c r="Y1826" s="1" t="s">
        <v>1040</v>
      </c>
      <c r="Z1826" s="1" t="s">
        <v>55</v>
      </c>
      <c r="AA1826" s="1" t="s">
        <v>2245</v>
      </c>
      <c r="AB1826" s="1" t="s">
        <v>58</v>
      </c>
      <c r="AC1826" s="1" t="s">
        <v>83</v>
      </c>
      <c r="AD1826" s="1" t="s">
        <v>81</v>
      </c>
      <c r="AE1826" s="1" t="s">
        <v>53</v>
      </c>
      <c r="AF1826" s="1"/>
      <c r="AK1826" s="1"/>
    </row>
    <row r="1827" spans="1:37" x14ac:dyDescent="0.35">
      <c r="A1827" s="1">
        <v>3187</v>
      </c>
      <c r="B1827" s="1" t="str">
        <f>VLOOKUP(Table13[[#This Row],[Customer ID]],'Customer Lookup'!A:B,2,)</f>
        <v>Sidney Gilliam</v>
      </c>
      <c r="C1827" s="1">
        <v>89025</v>
      </c>
      <c r="D1827" s="1" t="str">
        <f>_xlfn.XLOOKUP(Table13[[#This Row],[Product Sub-Category]],'Product Lookup'!A:A,'Product Lookup'!B:B)</f>
        <v>Bookcases</v>
      </c>
      <c r="E1827" s="1">
        <v>1</v>
      </c>
      <c r="F1827" s="4">
        <v>170.98</v>
      </c>
      <c r="G1827" s="4">
        <f>Table13[[#This Row],[Unit Price]]*Table13[[#This Row],[Quantity ordered]]</f>
        <v>170.98</v>
      </c>
      <c r="H1827" s="1">
        <v>0.1</v>
      </c>
      <c r="I1827" s="5">
        <v>0.1</v>
      </c>
      <c r="J18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27" s="6">
        <f>Table13[[#This Row],[Total Price(Before Discount)]]*Table13[[#This Row],[Discount]]</f>
        <v>17.097999999999999</v>
      </c>
      <c r="L1827" s="6">
        <f>Table13[[#This Row],[Total Price(Before Discount)]]-Table13[[#This Row],[Discount Amount]]</f>
        <v>153.88200000000001</v>
      </c>
      <c r="M1827" s="6" t="str">
        <f>IF(Table13[[#This Row],[Total Price(After Discount)]]&gt;=5000, "High Order", "Low order")</f>
        <v>Low order</v>
      </c>
      <c r="N1827" s="2">
        <v>42065</v>
      </c>
      <c r="O1827" s="2" t="str">
        <f>TEXT(Table13[[#This Row],[Order Date]],"dddd")</f>
        <v>Monday</v>
      </c>
      <c r="P1827" s="2" t="str">
        <f>TEXT(Table13[[#This Row],[Order Date]],"mmmm")</f>
        <v>March</v>
      </c>
      <c r="Q1827" s="2" t="str">
        <f>TEXT(Table13[[#This Row],[Order Date]],"yyyy")</f>
        <v>2015</v>
      </c>
      <c r="R1827" s="2" t="str">
        <f>TEXT(Table13[[#This Row],[Order Date]], "mmmm yyyy")</f>
        <v>March 2015</v>
      </c>
      <c r="S1827" s="2">
        <v>42067</v>
      </c>
      <c r="T1827" s="1" t="s">
        <v>21</v>
      </c>
      <c r="U1827" s="1">
        <f>Table13[[#This Row],[Ship Date]]-Table13[[#This Row],[Order Date]]</f>
        <v>2</v>
      </c>
      <c r="V1827" s="1" t="str">
        <f>IF(Table13[[#This Row],[Days to Ship]]&lt;=1, "Fast", IF(Table13[[#This Row],[Days to Ship]]&lt;=3, "Meduim", "High"))</f>
        <v>Meduim</v>
      </c>
      <c r="W1827" s="1">
        <v>33569</v>
      </c>
      <c r="X1827" s="1" t="s">
        <v>22</v>
      </c>
      <c r="Y1827" s="1" t="s">
        <v>1041</v>
      </c>
      <c r="Z1827" s="1" t="s">
        <v>242</v>
      </c>
      <c r="AA1827" s="1" t="s">
        <v>2244</v>
      </c>
      <c r="AB1827" s="1" t="s">
        <v>34</v>
      </c>
      <c r="AC1827" s="1" t="s">
        <v>151</v>
      </c>
      <c r="AD1827" s="1" t="s">
        <v>51</v>
      </c>
      <c r="AE1827" s="1" t="s">
        <v>108</v>
      </c>
      <c r="AF1827" s="1"/>
      <c r="AK1827" s="1"/>
    </row>
    <row r="1828" spans="1:37" x14ac:dyDescent="0.35">
      <c r="A1828" s="1">
        <v>3191</v>
      </c>
      <c r="B1828" s="1" t="str">
        <f>VLOOKUP(Table13[[#This Row],[Customer ID]],'Customer Lookup'!A:B,2,)</f>
        <v>Jenny Hawkins</v>
      </c>
      <c r="C1828" s="1">
        <v>86447</v>
      </c>
      <c r="D1828" s="1" t="str">
        <f>_xlfn.XLOOKUP(Table13[[#This Row],[Product Sub-Category]],'Product Lookup'!A:A,'Product Lookup'!B:B)</f>
        <v>Telephones</v>
      </c>
      <c r="E1828" s="1">
        <v>5</v>
      </c>
      <c r="F1828" s="4">
        <v>20.99</v>
      </c>
      <c r="G1828" s="4">
        <f>Table13[[#This Row],[Unit Price]]*Table13[[#This Row],[Quantity ordered]]</f>
        <v>104.94999999999999</v>
      </c>
      <c r="H1828" s="1">
        <v>0.05</v>
      </c>
      <c r="I1828" s="5">
        <v>0.05</v>
      </c>
      <c r="J18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8" s="6">
        <f>Table13[[#This Row],[Total Price(Before Discount)]]*Table13[[#This Row],[Discount]]</f>
        <v>5.2474999999999996</v>
      </c>
      <c r="L1828" s="6">
        <f>Table13[[#This Row],[Total Price(Before Discount)]]-Table13[[#This Row],[Discount Amount]]</f>
        <v>99.702499999999986</v>
      </c>
      <c r="M1828" s="6" t="str">
        <f>IF(Table13[[#This Row],[Total Price(After Discount)]]&gt;=5000, "High Order", "Low order")</f>
        <v>Low order</v>
      </c>
      <c r="N1828" s="2">
        <v>42081</v>
      </c>
      <c r="O1828" s="2" t="str">
        <f>TEXT(Table13[[#This Row],[Order Date]],"dddd")</f>
        <v>Wednesday</v>
      </c>
      <c r="P1828" s="2" t="str">
        <f>TEXT(Table13[[#This Row],[Order Date]],"mmmm")</f>
        <v>March</v>
      </c>
      <c r="Q1828" s="2" t="str">
        <f>TEXT(Table13[[#This Row],[Order Date]],"yyyy")</f>
        <v>2015</v>
      </c>
      <c r="R1828" s="2" t="str">
        <f>TEXT(Table13[[#This Row],[Order Date]], "mmmm yyyy")</f>
        <v>March 2015</v>
      </c>
      <c r="S1828" s="2">
        <v>42081</v>
      </c>
      <c r="T1828" s="1" t="s">
        <v>41</v>
      </c>
      <c r="U1828" s="1">
        <f>Table13[[#This Row],[Ship Date]]-Table13[[#This Row],[Order Date]]</f>
        <v>0</v>
      </c>
      <c r="V1828" s="1" t="str">
        <f>IF(Table13[[#This Row],[Days to Ship]]&lt;=1, "Fast", IF(Table13[[#This Row],[Days to Ship]]&lt;=3, "Meduim", "High"))</f>
        <v>Fast</v>
      </c>
      <c r="W1828" s="1">
        <v>54481</v>
      </c>
      <c r="X1828" s="1" t="s">
        <v>32</v>
      </c>
      <c r="Y1828" s="1" t="s">
        <v>1042</v>
      </c>
      <c r="Z1828" s="1" t="s">
        <v>718</v>
      </c>
      <c r="AA1828" s="1" t="s">
        <v>2244</v>
      </c>
      <c r="AB1828" s="1" t="s">
        <v>73</v>
      </c>
      <c r="AC1828" s="1" t="s">
        <v>2234</v>
      </c>
      <c r="AD1828" s="1" t="s">
        <v>81</v>
      </c>
      <c r="AE1828" s="1" t="s">
        <v>75</v>
      </c>
      <c r="AF1828" s="1"/>
      <c r="AK1828" s="1"/>
    </row>
    <row r="1829" spans="1:37" x14ac:dyDescent="0.35">
      <c r="A1829" s="1">
        <v>3191</v>
      </c>
      <c r="B1829" s="1" t="str">
        <f>VLOOKUP(Table13[[#This Row],[Customer ID]],'Customer Lookup'!A:B,2,)</f>
        <v>Jenny Hawkins</v>
      </c>
      <c r="C1829" s="1">
        <v>86448</v>
      </c>
      <c r="D1829" s="1" t="str">
        <f>_xlfn.XLOOKUP(Table13[[#This Row],[Product Sub-Category]],'Product Lookup'!A:A,'Product Lookup'!B:B)</f>
        <v>Envelopes</v>
      </c>
      <c r="E1829" s="1">
        <v>9</v>
      </c>
      <c r="F1829" s="4">
        <v>35.94</v>
      </c>
      <c r="G1829" s="4">
        <f>Table13[[#This Row],[Unit Price]]*Table13[[#This Row],[Quantity ordered]]</f>
        <v>323.45999999999998</v>
      </c>
      <c r="H1829" s="1">
        <v>0.05</v>
      </c>
      <c r="I1829" s="5">
        <v>0.05</v>
      </c>
      <c r="J18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9" s="6">
        <f>Table13[[#This Row],[Total Price(Before Discount)]]*Table13[[#This Row],[Discount]]</f>
        <v>16.172999999999998</v>
      </c>
      <c r="L1829" s="6">
        <f>Table13[[#This Row],[Total Price(Before Discount)]]-Table13[[#This Row],[Discount Amount]]</f>
        <v>307.28699999999998</v>
      </c>
      <c r="M1829" s="6" t="str">
        <f>IF(Table13[[#This Row],[Total Price(After Discount)]]&gt;=5000, "High Order", "Low order")</f>
        <v>Low order</v>
      </c>
      <c r="N1829" s="2">
        <v>42104</v>
      </c>
      <c r="O1829" s="2" t="str">
        <f>TEXT(Table13[[#This Row],[Order Date]],"dddd")</f>
        <v>Friday</v>
      </c>
      <c r="P1829" s="2" t="str">
        <f>TEXT(Table13[[#This Row],[Order Date]],"mmmm")</f>
        <v>April</v>
      </c>
      <c r="Q1829" s="2" t="str">
        <f>TEXT(Table13[[#This Row],[Order Date]],"yyyy")</f>
        <v>2015</v>
      </c>
      <c r="R1829" s="2" t="str">
        <f>TEXT(Table13[[#This Row],[Order Date]], "mmmm yyyy")</f>
        <v>April 2015</v>
      </c>
      <c r="S1829" s="2">
        <v>42106</v>
      </c>
      <c r="T1829" s="1" t="s">
        <v>21</v>
      </c>
      <c r="U1829" s="1">
        <f>Table13[[#This Row],[Ship Date]]-Table13[[#This Row],[Order Date]]</f>
        <v>2</v>
      </c>
      <c r="V1829" s="1" t="str">
        <f>IF(Table13[[#This Row],[Days to Ship]]&lt;=1, "Fast", IF(Table13[[#This Row],[Days to Ship]]&lt;=3, "Meduim", "High"))</f>
        <v>Meduim</v>
      </c>
      <c r="W1829" s="1">
        <v>54481</v>
      </c>
      <c r="X1829" s="1" t="s">
        <v>32</v>
      </c>
      <c r="Y1829" s="1" t="s">
        <v>1042</v>
      </c>
      <c r="Z1829" s="1" t="s">
        <v>718</v>
      </c>
      <c r="AA1829" s="1" t="s">
        <v>2245</v>
      </c>
      <c r="AB1829" s="1" t="s">
        <v>58</v>
      </c>
      <c r="AC1829" s="1" t="s">
        <v>61</v>
      </c>
      <c r="AD1829" s="1" t="s">
        <v>81</v>
      </c>
      <c r="AE1829" s="1" t="s">
        <v>53</v>
      </c>
      <c r="AF1829" s="1"/>
      <c r="AK1829" s="1"/>
    </row>
    <row r="1830" spans="1:37" x14ac:dyDescent="0.35">
      <c r="A1830" s="1">
        <v>3194</v>
      </c>
      <c r="B1830" s="1" t="str">
        <f>VLOOKUP(Table13[[#This Row],[Customer ID]],'Customer Lookup'!A:B,2,)</f>
        <v>Angela Rose</v>
      </c>
      <c r="C1830" s="1">
        <v>89805</v>
      </c>
      <c r="D1830" s="1" t="str">
        <f>_xlfn.XLOOKUP(Table13[[#This Row],[Product Sub-Category]],'Product Lookup'!A:A,'Product Lookup'!B:B)</f>
        <v>Paper</v>
      </c>
      <c r="E1830" s="1">
        <v>9</v>
      </c>
      <c r="F1830" s="4">
        <v>4.9800000000000004</v>
      </c>
      <c r="G1830" s="4">
        <f>Table13[[#This Row],[Unit Price]]*Table13[[#This Row],[Quantity ordered]]</f>
        <v>44.820000000000007</v>
      </c>
      <c r="H1830" s="1">
        <v>0.05</v>
      </c>
      <c r="I1830" s="5">
        <v>0.05</v>
      </c>
      <c r="J18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0" s="6">
        <f>Table13[[#This Row],[Total Price(Before Discount)]]*Table13[[#This Row],[Discount]]</f>
        <v>2.2410000000000005</v>
      </c>
      <c r="L1830" s="6">
        <f>Table13[[#This Row],[Total Price(Before Discount)]]-Table13[[#This Row],[Discount Amount]]</f>
        <v>42.579000000000008</v>
      </c>
      <c r="M1830" s="6" t="str">
        <f>IF(Table13[[#This Row],[Total Price(After Discount)]]&gt;=5000, "High Order", "Low order")</f>
        <v>Low order</v>
      </c>
      <c r="N1830" s="2">
        <v>42073</v>
      </c>
      <c r="O1830" s="2" t="str">
        <f>TEXT(Table13[[#This Row],[Order Date]],"dddd")</f>
        <v>Tuesday</v>
      </c>
      <c r="P1830" s="2" t="str">
        <f>TEXT(Table13[[#This Row],[Order Date]],"mmmm")</f>
        <v>March</v>
      </c>
      <c r="Q1830" s="2" t="str">
        <f>TEXT(Table13[[#This Row],[Order Date]],"yyyy")</f>
        <v>2015</v>
      </c>
      <c r="R1830" s="2" t="str">
        <f>TEXT(Table13[[#This Row],[Order Date]], "mmmm yyyy")</f>
        <v>March 2015</v>
      </c>
      <c r="S1830" s="2">
        <v>42074</v>
      </c>
      <c r="T1830" s="1" t="s">
        <v>50</v>
      </c>
      <c r="U1830" s="1">
        <f>Table13[[#This Row],[Ship Date]]-Table13[[#This Row],[Order Date]]</f>
        <v>1</v>
      </c>
      <c r="V1830" s="1" t="str">
        <f>IF(Table13[[#This Row],[Days to Ship]]&lt;=1, "Fast", IF(Table13[[#This Row],[Days to Ship]]&lt;=3, "Meduim", "High"))</f>
        <v>Fast</v>
      </c>
      <c r="W1830" s="1">
        <v>34609</v>
      </c>
      <c r="X1830" s="1" t="s">
        <v>32</v>
      </c>
      <c r="Y1830" s="1" t="s">
        <v>448</v>
      </c>
      <c r="Z1830" s="1" t="s">
        <v>242</v>
      </c>
      <c r="AA1830" s="1" t="s">
        <v>2245</v>
      </c>
      <c r="AB1830" s="1" t="s">
        <v>58</v>
      </c>
      <c r="AC1830" s="1" t="s">
        <v>83</v>
      </c>
      <c r="AD1830" s="1" t="s">
        <v>104</v>
      </c>
      <c r="AE1830" s="1" t="s">
        <v>53</v>
      </c>
      <c r="AF1830" s="1"/>
      <c r="AK1830" s="1"/>
    </row>
    <row r="1831" spans="1:37" x14ac:dyDescent="0.35">
      <c r="A1831" s="1">
        <v>3194</v>
      </c>
      <c r="B1831" s="1" t="str">
        <f>VLOOKUP(Table13[[#This Row],[Customer ID]],'Customer Lookup'!A:B,2,)</f>
        <v>Angela Rose</v>
      </c>
      <c r="C1831" s="1">
        <v>89805</v>
      </c>
      <c r="D1831" s="1" t="str">
        <f>_xlfn.XLOOKUP(Table13[[#This Row],[Product Sub-Category]],'Product Lookup'!A:A,'Product Lookup'!B:B)</f>
        <v>Paper</v>
      </c>
      <c r="E1831" s="1">
        <v>6</v>
      </c>
      <c r="F1831" s="4">
        <v>22.84</v>
      </c>
      <c r="G1831" s="4">
        <f>Table13[[#This Row],[Unit Price]]*Table13[[#This Row],[Quantity ordered]]</f>
        <v>137.04</v>
      </c>
      <c r="H1831" s="1">
        <v>0.05</v>
      </c>
      <c r="I1831" s="5">
        <v>0.05</v>
      </c>
      <c r="J18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1" s="6">
        <f>Table13[[#This Row],[Total Price(Before Discount)]]*Table13[[#This Row],[Discount]]</f>
        <v>6.8520000000000003</v>
      </c>
      <c r="L1831" s="6">
        <f>Table13[[#This Row],[Total Price(Before Discount)]]-Table13[[#This Row],[Discount Amount]]</f>
        <v>130.18799999999999</v>
      </c>
      <c r="M1831" s="6" t="str">
        <f>IF(Table13[[#This Row],[Total Price(After Discount)]]&gt;=5000, "High Order", "Low order")</f>
        <v>Low order</v>
      </c>
      <c r="N1831" s="2">
        <v>42073</v>
      </c>
      <c r="O1831" s="2" t="str">
        <f>TEXT(Table13[[#This Row],[Order Date]],"dddd")</f>
        <v>Tuesday</v>
      </c>
      <c r="P1831" s="2" t="str">
        <f>TEXT(Table13[[#This Row],[Order Date]],"mmmm")</f>
        <v>March</v>
      </c>
      <c r="Q1831" s="2" t="str">
        <f>TEXT(Table13[[#This Row],[Order Date]],"yyyy")</f>
        <v>2015</v>
      </c>
      <c r="R1831" s="2" t="str">
        <f>TEXT(Table13[[#This Row],[Order Date]], "mmmm yyyy")</f>
        <v>March 2015</v>
      </c>
      <c r="S1831" s="2">
        <v>42075</v>
      </c>
      <c r="T1831" s="1" t="s">
        <v>50</v>
      </c>
      <c r="U1831" s="1">
        <f>Table13[[#This Row],[Ship Date]]-Table13[[#This Row],[Order Date]]</f>
        <v>2</v>
      </c>
      <c r="V1831" s="1" t="str">
        <f>IF(Table13[[#This Row],[Days to Ship]]&lt;=1, "Fast", IF(Table13[[#This Row],[Days to Ship]]&lt;=3, "Meduim", "High"))</f>
        <v>Meduim</v>
      </c>
      <c r="W1831" s="1">
        <v>34609</v>
      </c>
      <c r="X1831" s="1" t="s">
        <v>32</v>
      </c>
      <c r="Y1831" s="1" t="s">
        <v>448</v>
      </c>
      <c r="Z1831" s="1" t="s">
        <v>242</v>
      </c>
      <c r="AA1831" s="1" t="s">
        <v>1097</v>
      </c>
      <c r="AB1831" s="1" t="s">
        <v>58</v>
      </c>
      <c r="AC1831" s="1" t="s">
        <v>83</v>
      </c>
      <c r="AD1831" s="1" t="s">
        <v>104</v>
      </c>
      <c r="AE1831" s="1" t="s">
        <v>53</v>
      </c>
      <c r="AF1831" s="1"/>
      <c r="AK1831" s="1"/>
    </row>
    <row r="1832" spans="1:37" x14ac:dyDescent="0.35">
      <c r="A1832" s="1">
        <v>3196</v>
      </c>
      <c r="B1832" s="1" t="str">
        <f>VLOOKUP(Table13[[#This Row],[Customer ID]],'Customer Lookup'!A:B,2,)</f>
        <v>Rick Foster Hawkins</v>
      </c>
      <c r="C1832" s="1">
        <v>24294</v>
      </c>
      <c r="D1832" s="1" t="str">
        <f>_xlfn.XLOOKUP(Table13[[#This Row],[Product Sub-Category]],'Product Lookup'!A:A,'Product Lookup'!B:B)</f>
        <v>Office Machines</v>
      </c>
      <c r="E1832" s="1">
        <v>43</v>
      </c>
      <c r="F1832" s="4">
        <v>200.97</v>
      </c>
      <c r="G1832" s="4">
        <f>Table13[[#This Row],[Unit Price]]*Table13[[#This Row],[Quantity ordered]]</f>
        <v>8641.7099999999991</v>
      </c>
      <c r="H1832" s="1">
        <v>0.1</v>
      </c>
      <c r="I1832" s="5">
        <v>0.1</v>
      </c>
      <c r="J18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32" s="6">
        <f>Table13[[#This Row],[Total Price(Before Discount)]]*Table13[[#This Row],[Discount]]</f>
        <v>864.17099999999994</v>
      </c>
      <c r="L1832" s="6">
        <f>Table13[[#This Row],[Total Price(Before Discount)]]-Table13[[#This Row],[Discount Amount]]</f>
        <v>7777.5389999999989</v>
      </c>
      <c r="M1832" s="6" t="str">
        <f>IF(Table13[[#This Row],[Total Price(After Discount)]]&gt;=5000, "High Order", "Low order")</f>
        <v>High Order</v>
      </c>
      <c r="N1832" s="2">
        <v>42037</v>
      </c>
      <c r="O1832" s="2" t="str">
        <f>TEXT(Table13[[#This Row],[Order Date]],"dddd")</f>
        <v>Monday</v>
      </c>
      <c r="P1832" s="2" t="str">
        <f>TEXT(Table13[[#This Row],[Order Date]],"mmmm")</f>
        <v>February</v>
      </c>
      <c r="Q1832" s="2" t="str">
        <f>TEXT(Table13[[#This Row],[Order Date]],"yyyy")</f>
        <v>2015</v>
      </c>
      <c r="R1832" s="2" t="str">
        <f>TEXT(Table13[[#This Row],[Order Date]], "mmmm yyyy")</f>
        <v>February 2015</v>
      </c>
      <c r="S1832" s="2">
        <v>42038</v>
      </c>
      <c r="T1832" s="1" t="s">
        <v>31</v>
      </c>
      <c r="U1832" s="1">
        <f>Table13[[#This Row],[Ship Date]]-Table13[[#This Row],[Order Date]]</f>
        <v>1</v>
      </c>
      <c r="V1832" s="1" t="str">
        <f>IF(Table13[[#This Row],[Days to Ship]]&lt;=1, "Fast", IF(Table13[[#This Row],[Days to Ship]]&lt;=3, "Meduim", "High"))</f>
        <v>Fast</v>
      </c>
      <c r="W1832" s="1">
        <v>94109</v>
      </c>
      <c r="X1832" s="1" t="s">
        <v>22</v>
      </c>
      <c r="Y1832" s="1" t="s">
        <v>206</v>
      </c>
      <c r="Z1832" s="1" t="s">
        <v>37</v>
      </c>
      <c r="AA1832" s="1" t="s">
        <v>2244</v>
      </c>
      <c r="AB1832" s="1" t="s">
        <v>73</v>
      </c>
      <c r="AC1832" s="1" t="s">
        <v>74</v>
      </c>
      <c r="AD1832" s="1" t="s">
        <v>42</v>
      </c>
      <c r="AE1832" s="1" t="s">
        <v>36</v>
      </c>
      <c r="AF1832" s="1"/>
      <c r="AK1832" s="1"/>
    </row>
    <row r="1833" spans="1:37" x14ac:dyDescent="0.35">
      <c r="A1833" s="1">
        <v>3197</v>
      </c>
      <c r="B1833" s="1" t="str">
        <f>VLOOKUP(Table13[[#This Row],[Customer ID]],'Customer Lookup'!A:B,2,)</f>
        <v>Wallace Pugh</v>
      </c>
      <c r="C1833" s="1">
        <v>90850</v>
      </c>
      <c r="D1833" s="1" t="str">
        <f>_xlfn.XLOOKUP(Table13[[#This Row],[Product Sub-Category]],'Product Lookup'!A:A,'Product Lookup'!B:B)</f>
        <v>Office Machines</v>
      </c>
      <c r="E1833" s="1">
        <v>11</v>
      </c>
      <c r="F1833" s="4">
        <v>200.97</v>
      </c>
      <c r="G1833" s="4">
        <f>Table13[[#This Row],[Unit Price]]*Table13[[#This Row],[Quantity ordered]]</f>
        <v>2210.67</v>
      </c>
      <c r="H1833" s="1">
        <v>0.1</v>
      </c>
      <c r="I1833" s="5">
        <v>0.1</v>
      </c>
      <c r="J18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33" s="6">
        <f>Table13[[#This Row],[Total Price(Before Discount)]]*Table13[[#This Row],[Discount]]</f>
        <v>221.06700000000001</v>
      </c>
      <c r="L1833" s="6">
        <f>Table13[[#This Row],[Total Price(Before Discount)]]-Table13[[#This Row],[Discount Amount]]</f>
        <v>1989.6030000000001</v>
      </c>
      <c r="M1833" s="6" t="str">
        <f>IF(Table13[[#This Row],[Total Price(After Discount)]]&gt;=5000, "High Order", "Low order")</f>
        <v>Low order</v>
      </c>
      <c r="N1833" s="2">
        <v>42037</v>
      </c>
      <c r="O1833" s="2" t="str">
        <f>TEXT(Table13[[#This Row],[Order Date]],"dddd")</f>
        <v>Monday</v>
      </c>
      <c r="P1833" s="2" t="str">
        <f>TEXT(Table13[[#This Row],[Order Date]],"mmmm")</f>
        <v>February</v>
      </c>
      <c r="Q1833" s="2" t="str">
        <f>TEXT(Table13[[#This Row],[Order Date]],"yyyy")</f>
        <v>2015</v>
      </c>
      <c r="R1833" s="2" t="str">
        <f>TEXT(Table13[[#This Row],[Order Date]], "mmmm yyyy")</f>
        <v>February 2015</v>
      </c>
      <c r="S1833" s="2">
        <v>42038</v>
      </c>
      <c r="T1833" s="1" t="s">
        <v>31</v>
      </c>
      <c r="U1833" s="1">
        <f>Table13[[#This Row],[Ship Date]]-Table13[[#This Row],[Order Date]]</f>
        <v>1</v>
      </c>
      <c r="V1833" s="1" t="str">
        <f>IF(Table13[[#This Row],[Days to Ship]]&lt;=1, "Fast", IF(Table13[[#This Row],[Days to Ship]]&lt;=3, "Meduim", "High"))</f>
        <v>Fast</v>
      </c>
      <c r="W1833" s="1">
        <v>60062</v>
      </c>
      <c r="X1833" s="1" t="s">
        <v>22</v>
      </c>
      <c r="Y1833" s="1" t="s">
        <v>1043</v>
      </c>
      <c r="Z1833" s="1" t="s">
        <v>142</v>
      </c>
      <c r="AA1833" s="1" t="s">
        <v>1097</v>
      </c>
      <c r="AB1833" s="1" t="s">
        <v>73</v>
      </c>
      <c r="AC1833" s="1" t="s">
        <v>74</v>
      </c>
      <c r="AD1833" s="1" t="s">
        <v>42</v>
      </c>
      <c r="AE1833" s="1" t="s">
        <v>36</v>
      </c>
      <c r="AF1833" s="1"/>
      <c r="AK1833" s="1"/>
    </row>
    <row r="1834" spans="1:37" x14ac:dyDescent="0.35">
      <c r="A1834" s="1">
        <v>3205</v>
      </c>
      <c r="B1834" s="1" t="str">
        <f>VLOOKUP(Table13[[#This Row],[Customer ID]],'Customer Lookup'!A:B,2,)</f>
        <v>Alvin Mullins</v>
      </c>
      <c r="C1834" s="1">
        <v>87933</v>
      </c>
      <c r="D1834" s="1" t="str">
        <f>_xlfn.XLOOKUP(Table13[[#This Row],[Product Sub-Category]],'Product Lookup'!A:A,'Product Lookup'!B:B)</f>
        <v>Pens</v>
      </c>
      <c r="E1834" s="1">
        <v>10</v>
      </c>
      <c r="F1834" s="4">
        <v>5.98</v>
      </c>
      <c r="G1834" s="4">
        <f>Table13[[#This Row],[Unit Price]]*Table13[[#This Row],[Quantity ordered]]</f>
        <v>59.800000000000004</v>
      </c>
      <c r="H1834" s="1">
        <v>0.05</v>
      </c>
      <c r="I1834" s="5">
        <v>0.05</v>
      </c>
      <c r="J18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4" s="6">
        <f>Table13[[#This Row],[Total Price(Before Discount)]]*Table13[[#This Row],[Discount]]</f>
        <v>2.99</v>
      </c>
      <c r="L1834" s="6">
        <f>Table13[[#This Row],[Total Price(Before Discount)]]-Table13[[#This Row],[Discount Amount]]</f>
        <v>56.81</v>
      </c>
      <c r="M1834" s="6" t="str">
        <f>IF(Table13[[#This Row],[Total Price(After Discount)]]&gt;=5000, "High Order", "Low order")</f>
        <v>Low order</v>
      </c>
      <c r="N1834" s="2">
        <v>42093</v>
      </c>
      <c r="O1834" s="2" t="str">
        <f>TEXT(Table13[[#This Row],[Order Date]],"dddd")</f>
        <v>Monday</v>
      </c>
      <c r="P1834" s="2" t="str">
        <f>TEXT(Table13[[#This Row],[Order Date]],"mmmm")</f>
        <v>March</v>
      </c>
      <c r="Q1834" s="2" t="str">
        <f>TEXT(Table13[[#This Row],[Order Date]],"yyyy")</f>
        <v>2015</v>
      </c>
      <c r="R1834" s="2" t="str">
        <f>TEXT(Table13[[#This Row],[Order Date]], "mmmm yyyy")</f>
        <v>March 2015</v>
      </c>
      <c r="S1834" s="2">
        <v>42097</v>
      </c>
      <c r="T1834" s="1" t="s">
        <v>98</v>
      </c>
      <c r="U1834" s="1">
        <f>Table13[[#This Row],[Ship Date]]-Table13[[#This Row],[Order Date]]</f>
        <v>4</v>
      </c>
      <c r="V1834" s="1" t="str">
        <f>IF(Table13[[#This Row],[Days to Ship]]&lt;=1, "Fast", IF(Table13[[#This Row],[Days to Ship]]&lt;=3, "Meduim", "High"))</f>
        <v>High</v>
      </c>
      <c r="W1834" s="1">
        <v>83440</v>
      </c>
      <c r="X1834" s="1" t="s">
        <v>32</v>
      </c>
      <c r="Y1834" s="1" t="s">
        <v>1032</v>
      </c>
      <c r="Z1834" s="1" t="s">
        <v>682</v>
      </c>
      <c r="AA1834" s="1" t="s">
        <v>1097</v>
      </c>
      <c r="AB1834" s="1" t="s">
        <v>58</v>
      </c>
      <c r="AC1834" s="1" t="s">
        <v>25</v>
      </c>
      <c r="AD1834" s="1" t="s">
        <v>104</v>
      </c>
      <c r="AE1834" s="1" t="s">
        <v>26</v>
      </c>
      <c r="AF1834" s="1"/>
      <c r="AK1834" s="1"/>
    </row>
    <row r="1835" spans="1:37" x14ac:dyDescent="0.35">
      <c r="A1835" s="1">
        <v>3206</v>
      </c>
      <c r="B1835" s="1" t="str">
        <f>VLOOKUP(Table13[[#This Row],[Customer ID]],'Customer Lookup'!A:B,2,)</f>
        <v>Dana Rankin</v>
      </c>
      <c r="C1835" s="1">
        <v>87933</v>
      </c>
      <c r="D1835" s="1" t="str">
        <f>_xlfn.XLOOKUP(Table13[[#This Row],[Product Sub-Category]],'Product Lookup'!A:A,'Product Lookup'!B:B)</f>
        <v>Computer Peripherals</v>
      </c>
      <c r="E1835" s="1">
        <v>6</v>
      </c>
      <c r="F1835" s="4">
        <v>39.979999999999997</v>
      </c>
      <c r="G1835" s="4">
        <f>Table13[[#This Row],[Unit Price]]*Table13[[#This Row],[Quantity ordered]]</f>
        <v>239.88</v>
      </c>
      <c r="H1835" s="1">
        <v>0.05</v>
      </c>
      <c r="I1835" s="5">
        <v>0.05</v>
      </c>
      <c r="J18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5" s="6">
        <f>Table13[[#This Row],[Total Price(Before Discount)]]*Table13[[#This Row],[Discount]]</f>
        <v>11.994</v>
      </c>
      <c r="L1835" s="6">
        <f>Table13[[#This Row],[Total Price(Before Discount)]]-Table13[[#This Row],[Discount Amount]]</f>
        <v>227.886</v>
      </c>
      <c r="M1835" s="6" t="str">
        <f>IF(Table13[[#This Row],[Total Price(After Discount)]]&gt;=5000, "High Order", "Low order")</f>
        <v>Low order</v>
      </c>
      <c r="N1835" s="2">
        <v>42093</v>
      </c>
      <c r="O1835" s="2" t="str">
        <f>TEXT(Table13[[#This Row],[Order Date]],"dddd")</f>
        <v>Monday</v>
      </c>
      <c r="P1835" s="2" t="str">
        <f>TEXT(Table13[[#This Row],[Order Date]],"mmmm")</f>
        <v>March</v>
      </c>
      <c r="Q1835" s="2" t="str">
        <f>TEXT(Table13[[#This Row],[Order Date]],"yyyy")</f>
        <v>2015</v>
      </c>
      <c r="R1835" s="2" t="str">
        <f>TEXT(Table13[[#This Row],[Order Date]], "mmmm yyyy")</f>
        <v>March 2015</v>
      </c>
      <c r="S1835" s="2">
        <v>42098</v>
      </c>
      <c r="T1835" s="1" t="s">
        <v>98</v>
      </c>
      <c r="U1835" s="1">
        <f>Table13[[#This Row],[Ship Date]]-Table13[[#This Row],[Order Date]]</f>
        <v>5</v>
      </c>
      <c r="V1835" s="1" t="str">
        <f>IF(Table13[[#This Row],[Days to Ship]]&lt;=1, "Fast", IF(Table13[[#This Row],[Days to Ship]]&lt;=3, "Meduim", "High"))</f>
        <v>High</v>
      </c>
      <c r="W1835" s="1">
        <v>83301</v>
      </c>
      <c r="X1835" s="1" t="s">
        <v>32</v>
      </c>
      <c r="Y1835" s="1" t="s">
        <v>1044</v>
      </c>
      <c r="Z1835" s="1" t="s">
        <v>682</v>
      </c>
      <c r="AA1835" s="1" t="s">
        <v>1097</v>
      </c>
      <c r="AB1835" s="1" t="s">
        <v>73</v>
      </c>
      <c r="AC1835" s="1" t="s">
        <v>144</v>
      </c>
      <c r="AD1835" s="1" t="s">
        <v>104</v>
      </c>
      <c r="AE1835" s="1" t="s">
        <v>53</v>
      </c>
      <c r="AF1835" s="1"/>
      <c r="AK1835" s="1"/>
    </row>
    <row r="1836" spans="1:37" x14ac:dyDescent="0.35">
      <c r="A1836" s="1">
        <v>3206</v>
      </c>
      <c r="B1836" s="1" t="str">
        <f>VLOOKUP(Table13[[#This Row],[Customer ID]],'Customer Lookup'!A:B,2,)</f>
        <v>Dana Rankin</v>
      </c>
      <c r="C1836" s="1">
        <v>87934</v>
      </c>
      <c r="D1836" s="1" t="str">
        <f>_xlfn.XLOOKUP(Table13[[#This Row],[Product Sub-Category]],'Product Lookup'!A:A,'Product Lookup'!B:B)</f>
        <v>Chairs</v>
      </c>
      <c r="E1836" s="1">
        <v>7</v>
      </c>
      <c r="F1836" s="4">
        <v>218.08</v>
      </c>
      <c r="G1836" s="4">
        <f>Table13[[#This Row],[Unit Price]]*Table13[[#This Row],[Quantity ordered]]</f>
        <v>1526.5600000000002</v>
      </c>
      <c r="H1836" s="1">
        <v>0.1</v>
      </c>
      <c r="I1836" s="5">
        <v>0.1</v>
      </c>
      <c r="J18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36" s="6">
        <f>Table13[[#This Row],[Total Price(Before Discount)]]*Table13[[#This Row],[Discount]]</f>
        <v>152.65600000000003</v>
      </c>
      <c r="L1836" s="6">
        <f>Table13[[#This Row],[Total Price(Before Discount)]]-Table13[[#This Row],[Discount Amount]]</f>
        <v>1373.9040000000002</v>
      </c>
      <c r="M1836" s="6" t="str">
        <f>IF(Table13[[#This Row],[Total Price(After Discount)]]&gt;=5000, "High Order", "Low order")</f>
        <v>Low order</v>
      </c>
      <c r="N1836" s="2">
        <v>42145</v>
      </c>
      <c r="O1836" s="2" t="str">
        <f>TEXT(Table13[[#This Row],[Order Date]],"dddd")</f>
        <v>Thursday</v>
      </c>
      <c r="P1836" s="2" t="str">
        <f>TEXT(Table13[[#This Row],[Order Date]],"mmmm")</f>
        <v>May</v>
      </c>
      <c r="Q1836" s="2" t="str">
        <f>TEXT(Table13[[#This Row],[Order Date]],"yyyy")</f>
        <v>2015</v>
      </c>
      <c r="R1836" s="2" t="str">
        <f>TEXT(Table13[[#This Row],[Order Date]], "mmmm yyyy")</f>
        <v>May 2015</v>
      </c>
      <c r="S1836" s="2">
        <v>42147</v>
      </c>
      <c r="T1836" s="1" t="s">
        <v>31</v>
      </c>
      <c r="U1836" s="1">
        <f>Table13[[#This Row],[Ship Date]]-Table13[[#This Row],[Order Date]]</f>
        <v>2</v>
      </c>
      <c r="V1836" s="1" t="str">
        <f>IF(Table13[[#This Row],[Days to Ship]]&lt;=1, "Fast", IF(Table13[[#This Row],[Days to Ship]]&lt;=3, "Meduim", "High"))</f>
        <v>Meduim</v>
      </c>
      <c r="W1836" s="1">
        <v>83301</v>
      </c>
      <c r="X1836" s="1" t="s">
        <v>22</v>
      </c>
      <c r="Y1836" s="1" t="s">
        <v>1044</v>
      </c>
      <c r="Z1836" s="1" t="s">
        <v>682</v>
      </c>
      <c r="AA1836" s="1" t="s">
        <v>1097</v>
      </c>
      <c r="AB1836" s="1" t="s">
        <v>34</v>
      </c>
      <c r="AC1836" s="1" t="s">
        <v>35</v>
      </c>
      <c r="AD1836" s="1" t="s">
        <v>104</v>
      </c>
      <c r="AE1836" s="1" t="s">
        <v>178</v>
      </c>
      <c r="AF1836" s="1"/>
      <c r="AK1836" s="1"/>
    </row>
    <row r="1837" spans="1:37" x14ac:dyDescent="0.35">
      <c r="A1837" s="1">
        <v>3206</v>
      </c>
      <c r="B1837" s="1" t="str">
        <f>VLOOKUP(Table13[[#This Row],[Customer ID]],'Customer Lookup'!A:B,2,)</f>
        <v>Dana Rankin</v>
      </c>
      <c r="C1837" s="1">
        <v>87935</v>
      </c>
      <c r="D1837" s="1" t="str">
        <f>_xlfn.XLOOKUP(Table13[[#This Row],[Product Sub-Category]],'Product Lookup'!A:A,'Product Lookup'!B:B)</f>
        <v>Paper</v>
      </c>
      <c r="E1837" s="1">
        <v>23</v>
      </c>
      <c r="F1837" s="4">
        <v>35.44</v>
      </c>
      <c r="G1837" s="4">
        <f>Table13[[#This Row],[Unit Price]]*Table13[[#This Row],[Quantity ordered]]</f>
        <v>815.11999999999989</v>
      </c>
      <c r="H1837" s="1">
        <v>0.05</v>
      </c>
      <c r="I1837" s="5">
        <v>0.05</v>
      </c>
      <c r="J18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7" s="6">
        <f>Table13[[#This Row],[Total Price(Before Discount)]]*Table13[[#This Row],[Discount]]</f>
        <v>40.756</v>
      </c>
      <c r="L1837" s="6">
        <f>Table13[[#This Row],[Total Price(Before Discount)]]-Table13[[#This Row],[Discount Amount]]</f>
        <v>774.36399999999992</v>
      </c>
      <c r="M1837" s="6" t="str">
        <f>IF(Table13[[#This Row],[Total Price(After Discount)]]&gt;=5000, "High Order", "Low order")</f>
        <v>Low order</v>
      </c>
      <c r="N1837" s="2">
        <v>42152</v>
      </c>
      <c r="O1837" s="2" t="str">
        <f>TEXT(Table13[[#This Row],[Order Date]],"dddd")</f>
        <v>Thursday</v>
      </c>
      <c r="P1837" s="2" t="str">
        <f>TEXT(Table13[[#This Row],[Order Date]],"mmmm")</f>
        <v>May</v>
      </c>
      <c r="Q1837" s="2" t="str">
        <f>TEXT(Table13[[#This Row],[Order Date]],"yyyy")</f>
        <v>2015</v>
      </c>
      <c r="R1837" s="2" t="str">
        <f>TEXT(Table13[[#This Row],[Order Date]], "mmmm yyyy")</f>
        <v>May 2015</v>
      </c>
      <c r="S1837" s="2">
        <v>42153</v>
      </c>
      <c r="T1837" s="1" t="s">
        <v>31</v>
      </c>
      <c r="U1837" s="1">
        <f>Table13[[#This Row],[Ship Date]]-Table13[[#This Row],[Order Date]]</f>
        <v>1</v>
      </c>
      <c r="V1837" s="1" t="str">
        <f>IF(Table13[[#This Row],[Days to Ship]]&lt;=1, "Fast", IF(Table13[[#This Row],[Days to Ship]]&lt;=3, "Meduim", "High"))</f>
        <v>Fast</v>
      </c>
      <c r="W1837" s="1">
        <v>83301</v>
      </c>
      <c r="X1837" s="1" t="s">
        <v>32</v>
      </c>
      <c r="Y1837" s="1" t="s">
        <v>1044</v>
      </c>
      <c r="Z1837" s="1" t="s">
        <v>682</v>
      </c>
      <c r="AA1837" s="1" t="s">
        <v>1097</v>
      </c>
      <c r="AB1837" s="1" t="s">
        <v>58</v>
      </c>
      <c r="AC1837" s="1" t="s">
        <v>83</v>
      </c>
      <c r="AD1837" s="1" t="s">
        <v>104</v>
      </c>
      <c r="AE1837" s="1" t="s">
        <v>53</v>
      </c>
      <c r="AF1837" s="1"/>
      <c r="AK1837" s="1"/>
    </row>
    <row r="1838" spans="1:37" x14ac:dyDescent="0.35">
      <c r="A1838" s="1">
        <v>3209</v>
      </c>
      <c r="B1838" s="1" t="str">
        <f>VLOOKUP(Table13[[#This Row],[Customer ID]],'Customer Lookup'!A:B,2,)</f>
        <v>Elsie Floyd</v>
      </c>
      <c r="C1838" s="1">
        <v>90739</v>
      </c>
      <c r="D1838" s="1" t="str">
        <f>_xlfn.XLOOKUP(Table13[[#This Row],[Product Sub-Category]],'Product Lookup'!A:A,'Product Lookup'!B:B)</f>
        <v>Computer Peripherals</v>
      </c>
      <c r="E1838" s="1">
        <v>8</v>
      </c>
      <c r="F1838" s="4">
        <v>4.9800000000000004</v>
      </c>
      <c r="G1838" s="4">
        <f>Table13[[#This Row],[Unit Price]]*Table13[[#This Row],[Quantity ordered]]</f>
        <v>39.840000000000003</v>
      </c>
      <c r="H1838" s="1">
        <v>0.05</v>
      </c>
      <c r="I1838" s="5">
        <v>0.05</v>
      </c>
      <c r="J18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8" s="6">
        <f>Table13[[#This Row],[Total Price(Before Discount)]]*Table13[[#This Row],[Discount]]</f>
        <v>1.9920000000000002</v>
      </c>
      <c r="L1838" s="6">
        <f>Table13[[#This Row],[Total Price(Before Discount)]]-Table13[[#This Row],[Discount Amount]]</f>
        <v>37.848000000000006</v>
      </c>
      <c r="M1838" s="6" t="str">
        <f>IF(Table13[[#This Row],[Total Price(After Discount)]]&gt;=5000, "High Order", "Low order")</f>
        <v>Low order</v>
      </c>
      <c r="N1838" s="2">
        <v>42183</v>
      </c>
      <c r="O1838" s="2" t="str">
        <f>TEXT(Table13[[#This Row],[Order Date]],"dddd")</f>
        <v>Sunday</v>
      </c>
      <c r="P1838" s="2" t="str">
        <f>TEXT(Table13[[#This Row],[Order Date]],"mmmm")</f>
        <v>June</v>
      </c>
      <c r="Q1838" s="2" t="str">
        <f>TEXT(Table13[[#This Row],[Order Date]],"yyyy")</f>
        <v>2015</v>
      </c>
      <c r="R1838" s="2" t="str">
        <f>TEXT(Table13[[#This Row],[Order Date]], "mmmm yyyy")</f>
        <v>June 2015</v>
      </c>
      <c r="S1838" s="2">
        <v>42184</v>
      </c>
      <c r="T1838" s="1" t="s">
        <v>41</v>
      </c>
      <c r="U1838" s="1">
        <f>Table13[[#This Row],[Ship Date]]-Table13[[#This Row],[Order Date]]</f>
        <v>1</v>
      </c>
      <c r="V1838" s="1" t="str">
        <f>IF(Table13[[#This Row],[Days to Ship]]&lt;=1, "Fast", IF(Table13[[#This Row],[Days to Ship]]&lt;=3, "Meduim", "High"))</f>
        <v>Fast</v>
      </c>
      <c r="W1838" s="1">
        <v>90210</v>
      </c>
      <c r="X1838" s="1" t="s">
        <v>22</v>
      </c>
      <c r="Y1838" s="1" t="s">
        <v>1045</v>
      </c>
      <c r="Z1838" s="1" t="s">
        <v>37</v>
      </c>
      <c r="AA1838" s="1" t="s">
        <v>2244</v>
      </c>
      <c r="AB1838" s="1" t="s">
        <v>73</v>
      </c>
      <c r="AC1838" s="1" t="s">
        <v>144</v>
      </c>
      <c r="AD1838" s="1" t="s">
        <v>81</v>
      </c>
      <c r="AE1838" s="1" t="s">
        <v>44</v>
      </c>
      <c r="AF1838" s="1"/>
      <c r="AK1838" s="1"/>
    </row>
    <row r="1839" spans="1:37" x14ac:dyDescent="0.35">
      <c r="A1839" s="1">
        <v>3211</v>
      </c>
      <c r="B1839" s="1" t="str">
        <f>VLOOKUP(Table13[[#This Row],[Customer ID]],'Customer Lookup'!A:B,2,)</f>
        <v>Jonathan Crabtree</v>
      </c>
      <c r="C1839" s="1">
        <v>91522</v>
      </c>
      <c r="D1839" s="1" t="str">
        <f>_xlfn.XLOOKUP(Table13[[#This Row],[Product Sub-Category]],'Product Lookup'!A:A,'Product Lookup'!B:B)</f>
        <v>Labels</v>
      </c>
      <c r="E1839" s="1">
        <v>12</v>
      </c>
      <c r="F1839" s="4">
        <v>7.31</v>
      </c>
      <c r="G1839" s="4">
        <f>Table13[[#This Row],[Unit Price]]*Table13[[#This Row],[Quantity ordered]]</f>
        <v>87.72</v>
      </c>
      <c r="H1839" s="1">
        <v>0.05</v>
      </c>
      <c r="I1839" s="5">
        <v>0.05</v>
      </c>
      <c r="J18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9" s="6">
        <f>Table13[[#This Row],[Total Price(Before Discount)]]*Table13[[#This Row],[Discount]]</f>
        <v>4.3860000000000001</v>
      </c>
      <c r="L1839" s="6">
        <f>Table13[[#This Row],[Total Price(Before Discount)]]-Table13[[#This Row],[Discount Amount]]</f>
        <v>83.334000000000003</v>
      </c>
      <c r="M1839" s="6" t="str">
        <f>IF(Table13[[#This Row],[Total Price(After Discount)]]&gt;=5000, "High Order", "Low order")</f>
        <v>Low order</v>
      </c>
      <c r="N1839" s="2">
        <v>42050</v>
      </c>
      <c r="O1839" s="2" t="str">
        <f>TEXT(Table13[[#This Row],[Order Date]],"dddd")</f>
        <v>Sunday</v>
      </c>
      <c r="P1839" s="2" t="str">
        <f>TEXT(Table13[[#This Row],[Order Date]],"mmmm")</f>
        <v>February</v>
      </c>
      <c r="Q1839" s="2" t="str">
        <f>TEXT(Table13[[#This Row],[Order Date]],"yyyy")</f>
        <v>2015</v>
      </c>
      <c r="R1839" s="2" t="str">
        <f>TEXT(Table13[[#This Row],[Order Date]], "mmmm yyyy")</f>
        <v>February 2015</v>
      </c>
      <c r="S1839" s="2">
        <v>42051</v>
      </c>
      <c r="T1839" s="1" t="s">
        <v>21</v>
      </c>
      <c r="U1839" s="1">
        <f>Table13[[#This Row],[Ship Date]]-Table13[[#This Row],[Order Date]]</f>
        <v>1</v>
      </c>
      <c r="V1839" s="1" t="str">
        <f>IF(Table13[[#This Row],[Days to Ship]]&lt;=1, "Fast", IF(Table13[[#This Row],[Days to Ship]]&lt;=3, "Meduim", "High"))</f>
        <v>Fast</v>
      </c>
      <c r="W1839" s="1">
        <v>60101</v>
      </c>
      <c r="X1839" s="1" t="s">
        <v>32</v>
      </c>
      <c r="Y1839" s="1" t="s">
        <v>1046</v>
      </c>
      <c r="Z1839" s="1" t="s">
        <v>142</v>
      </c>
      <c r="AA1839" s="1" t="s">
        <v>2244</v>
      </c>
      <c r="AB1839" s="1" t="s">
        <v>58</v>
      </c>
      <c r="AC1839" s="1" t="s">
        <v>116</v>
      </c>
      <c r="AD1839" s="1" t="s">
        <v>81</v>
      </c>
      <c r="AE1839" s="1" t="s">
        <v>53</v>
      </c>
      <c r="AF1839" s="1"/>
      <c r="AK1839" s="1"/>
    </row>
    <row r="1840" spans="1:37" x14ac:dyDescent="0.35">
      <c r="A1840" s="1">
        <v>3211</v>
      </c>
      <c r="B1840" s="1" t="str">
        <f>VLOOKUP(Table13[[#This Row],[Customer ID]],'Customer Lookup'!A:B,2,)</f>
        <v>Jonathan Crabtree</v>
      </c>
      <c r="C1840" s="1">
        <v>91522</v>
      </c>
      <c r="D1840" s="1" t="str">
        <f>_xlfn.XLOOKUP(Table13[[#This Row],[Product Sub-Category]],'Product Lookup'!A:A,'Product Lookup'!B:B)</f>
        <v>Telephones</v>
      </c>
      <c r="E1840" s="1">
        <v>23</v>
      </c>
      <c r="F1840" s="4">
        <v>20.99</v>
      </c>
      <c r="G1840" s="4">
        <f>Table13[[#This Row],[Unit Price]]*Table13[[#This Row],[Quantity ordered]]</f>
        <v>482.77</v>
      </c>
      <c r="H1840" s="1">
        <v>0.05</v>
      </c>
      <c r="I1840" s="5">
        <v>0.05</v>
      </c>
      <c r="J18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0" s="6">
        <f>Table13[[#This Row],[Total Price(Before Discount)]]*Table13[[#This Row],[Discount]]</f>
        <v>24.138500000000001</v>
      </c>
      <c r="L1840" s="6">
        <f>Table13[[#This Row],[Total Price(Before Discount)]]-Table13[[#This Row],[Discount Amount]]</f>
        <v>458.63149999999996</v>
      </c>
      <c r="M1840" s="6" t="str">
        <f>IF(Table13[[#This Row],[Total Price(After Discount)]]&gt;=5000, "High Order", "Low order")</f>
        <v>Low order</v>
      </c>
      <c r="N1840" s="2">
        <v>42050</v>
      </c>
      <c r="O1840" s="2" t="str">
        <f>TEXT(Table13[[#This Row],[Order Date]],"dddd")</f>
        <v>Sunday</v>
      </c>
      <c r="P1840" s="2" t="str">
        <f>TEXT(Table13[[#This Row],[Order Date]],"mmmm")</f>
        <v>February</v>
      </c>
      <c r="Q1840" s="2" t="str">
        <f>TEXT(Table13[[#This Row],[Order Date]],"yyyy")</f>
        <v>2015</v>
      </c>
      <c r="R1840" s="2" t="str">
        <f>TEXT(Table13[[#This Row],[Order Date]], "mmmm yyyy")</f>
        <v>February 2015</v>
      </c>
      <c r="S1840" s="2">
        <v>42051</v>
      </c>
      <c r="T1840" s="1" t="s">
        <v>21</v>
      </c>
      <c r="U1840" s="1">
        <f>Table13[[#This Row],[Ship Date]]-Table13[[#This Row],[Order Date]]</f>
        <v>1</v>
      </c>
      <c r="V1840" s="1" t="str">
        <f>IF(Table13[[#This Row],[Days to Ship]]&lt;=1, "Fast", IF(Table13[[#This Row],[Days to Ship]]&lt;=3, "Meduim", "High"))</f>
        <v>Fast</v>
      </c>
      <c r="W1840" s="1">
        <v>60101</v>
      </c>
      <c r="X1840" s="1" t="s">
        <v>32</v>
      </c>
      <c r="Y1840" s="1" t="s">
        <v>1046</v>
      </c>
      <c r="Z1840" s="1" t="s">
        <v>142</v>
      </c>
      <c r="AA1840" s="1" t="s">
        <v>2245</v>
      </c>
      <c r="AB1840" s="1" t="s">
        <v>73</v>
      </c>
      <c r="AC1840" s="1" t="s">
        <v>2234</v>
      </c>
      <c r="AD1840" s="1" t="s">
        <v>81</v>
      </c>
      <c r="AE1840" s="1" t="s">
        <v>26</v>
      </c>
      <c r="AF1840" s="1"/>
      <c r="AK1840" s="1"/>
    </row>
    <row r="1841" spans="1:37" x14ac:dyDescent="0.35">
      <c r="A1841" s="1">
        <v>3221</v>
      </c>
      <c r="B1841" s="1" t="str">
        <f>VLOOKUP(Table13[[#This Row],[Customer ID]],'Customer Lookup'!A:B,2,)</f>
        <v>Sean Pugh</v>
      </c>
      <c r="C1841" s="1">
        <v>90815</v>
      </c>
      <c r="D1841" s="1" t="str">
        <f>_xlfn.XLOOKUP(Table13[[#This Row],[Product Sub-Category]],'Product Lookup'!A:A,'Product Lookup'!B:B)</f>
        <v>Pens</v>
      </c>
      <c r="E1841" s="1">
        <v>7</v>
      </c>
      <c r="F1841" s="4">
        <v>6.68</v>
      </c>
      <c r="G1841" s="4">
        <f>Table13[[#This Row],[Unit Price]]*Table13[[#This Row],[Quantity ordered]]</f>
        <v>46.76</v>
      </c>
      <c r="H1841" s="1">
        <v>0.05</v>
      </c>
      <c r="I1841" s="5">
        <v>0.05</v>
      </c>
      <c r="J18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1" s="6">
        <f>Table13[[#This Row],[Total Price(Before Discount)]]*Table13[[#This Row],[Discount]]</f>
        <v>2.3380000000000001</v>
      </c>
      <c r="L1841" s="6">
        <f>Table13[[#This Row],[Total Price(Before Discount)]]-Table13[[#This Row],[Discount Amount]]</f>
        <v>44.421999999999997</v>
      </c>
      <c r="M1841" s="6" t="str">
        <f>IF(Table13[[#This Row],[Total Price(After Discount)]]&gt;=5000, "High Order", "Low order")</f>
        <v>Low order</v>
      </c>
      <c r="N1841" s="2">
        <v>42106</v>
      </c>
      <c r="O1841" s="2" t="str">
        <f>TEXT(Table13[[#This Row],[Order Date]],"dddd")</f>
        <v>Sunday</v>
      </c>
      <c r="P1841" s="2" t="str">
        <f>TEXT(Table13[[#This Row],[Order Date]],"mmmm")</f>
        <v>April</v>
      </c>
      <c r="Q1841" s="2" t="str">
        <f>TEXT(Table13[[#This Row],[Order Date]],"yyyy")</f>
        <v>2015</v>
      </c>
      <c r="R1841" s="2" t="str">
        <f>TEXT(Table13[[#This Row],[Order Date]], "mmmm yyyy")</f>
        <v>April 2015</v>
      </c>
      <c r="S1841" s="2">
        <v>42107</v>
      </c>
      <c r="T1841" s="1" t="s">
        <v>31</v>
      </c>
      <c r="U1841" s="1">
        <f>Table13[[#This Row],[Ship Date]]-Table13[[#This Row],[Order Date]]</f>
        <v>1</v>
      </c>
      <c r="V1841" s="1" t="str">
        <f>IF(Table13[[#This Row],[Days to Ship]]&lt;=1, "Fast", IF(Table13[[#This Row],[Days to Ship]]&lt;=3, "Meduim", "High"))</f>
        <v>Fast</v>
      </c>
      <c r="W1841" s="1">
        <v>33322</v>
      </c>
      <c r="X1841" s="1" t="s">
        <v>32</v>
      </c>
      <c r="Y1841" s="1" t="s">
        <v>1047</v>
      </c>
      <c r="Z1841" s="1" t="s">
        <v>242</v>
      </c>
      <c r="AA1841" s="1" t="s">
        <v>2245</v>
      </c>
      <c r="AB1841" s="1" t="s">
        <v>58</v>
      </c>
      <c r="AC1841" s="1" t="s">
        <v>25</v>
      </c>
      <c r="AD1841" s="1" t="s">
        <v>81</v>
      </c>
      <c r="AE1841" s="1" t="s">
        <v>26</v>
      </c>
      <c r="AF1841" s="1"/>
      <c r="AK1841" s="1"/>
    </row>
    <row r="1842" spans="1:37" x14ac:dyDescent="0.35">
      <c r="A1842" s="1">
        <v>3222</v>
      </c>
      <c r="B1842" s="1" t="str">
        <f>VLOOKUP(Table13[[#This Row],[Customer ID]],'Customer Lookup'!A:B,2,)</f>
        <v>Diane Lu</v>
      </c>
      <c r="C1842" s="1">
        <v>90814</v>
      </c>
      <c r="D1842" s="1" t="str">
        <f>_xlfn.XLOOKUP(Table13[[#This Row],[Product Sub-Category]],'Product Lookup'!A:A,'Product Lookup'!B:B)</f>
        <v>Computer Peripherals</v>
      </c>
      <c r="E1842" s="1">
        <v>8</v>
      </c>
      <c r="F1842" s="4">
        <v>39.479999999999997</v>
      </c>
      <c r="G1842" s="4">
        <f>Table13[[#This Row],[Unit Price]]*Table13[[#This Row],[Quantity ordered]]</f>
        <v>315.83999999999997</v>
      </c>
      <c r="H1842" s="1">
        <v>0.05</v>
      </c>
      <c r="I1842" s="5">
        <v>0.05</v>
      </c>
      <c r="J18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2" s="6">
        <f>Table13[[#This Row],[Total Price(Before Discount)]]*Table13[[#This Row],[Discount]]</f>
        <v>15.792</v>
      </c>
      <c r="L1842" s="6">
        <f>Table13[[#This Row],[Total Price(Before Discount)]]-Table13[[#This Row],[Discount Amount]]</f>
        <v>300.048</v>
      </c>
      <c r="M1842" s="6" t="str">
        <f>IF(Table13[[#This Row],[Total Price(After Discount)]]&gt;=5000, "High Order", "Low order")</f>
        <v>Low order</v>
      </c>
      <c r="N1842" s="2">
        <v>42082</v>
      </c>
      <c r="O1842" s="2" t="str">
        <f>TEXT(Table13[[#This Row],[Order Date]],"dddd")</f>
        <v>Thursday</v>
      </c>
      <c r="P1842" s="2" t="str">
        <f>TEXT(Table13[[#This Row],[Order Date]],"mmmm")</f>
        <v>March</v>
      </c>
      <c r="Q1842" s="2" t="str">
        <f>TEXT(Table13[[#This Row],[Order Date]],"yyyy")</f>
        <v>2015</v>
      </c>
      <c r="R1842" s="2" t="str">
        <f>TEXT(Table13[[#This Row],[Order Date]], "mmmm yyyy")</f>
        <v>March 2015</v>
      </c>
      <c r="S1842" s="2">
        <v>42082</v>
      </c>
      <c r="T1842" s="1" t="s">
        <v>21</v>
      </c>
      <c r="U1842" s="1">
        <f>Table13[[#This Row],[Ship Date]]-Table13[[#This Row],[Order Date]]</f>
        <v>0</v>
      </c>
      <c r="V1842" s="1" t="str">
        <f>IF(Table13[[#This Row],[Days to Ship]]&lt;=1, "Fast", IF(Table13[[#This Row],[Days to Ship]]&lt;=3, "Meduim", "High"))</f>
        <v>Fast</v>
      </c>
      <c r="W1842" s="1">
        <v>32303</v>
      </c>
      <c r="X1842" s="1" t="s">
        <v>22</v>
      </c>
      <c r="Y1842" s="1" t="s">
        <v>1048</v>
      </c>
      <c r="Z1842" s="1" t="s">
        <v>242</v>
      </c>
      <c r="AA1842" s="1" t="s">
        <v>2245</v>
      </c>
      <c r="AB1842" s="1" t="s">
        <v>73</v>
      </c>
      <c r="AC1842" s="1" t="s">
        <v>144</v>
      </c>
      <c r="AD1842" s="1" t="s">
        <v>81</v>
      </c>
      <c r="AE1842" s="1" t="s">
        <v>44</v>
      </c>
      <c r="AF1842" s="1"/>
      <c r="AK1842" s="1"/>
    </row>
    <row r="1843" spans="1:37" x14ac:dyDescent="0.35">
      <c r="A1843" s="1">
        <v>3222</v>
      </c>
      <c r="B1843" s="1" t="str">
        <f>VLOOKUP(Table13[[#This Row],[Customer ID]],'Customer Lookup'!A:B,2,)</f>
        <v>Diane Lu</v>
      </c>
      <c r="C1843" s="1">
        <v>90814</v>
      </c>
      <c r="D1843" s="1" t="str">
        <f>_xlfn.XLOOKUP(Table13[[#This Row],[Product Sub-Category]],'Product Lookup'!A:A,'Product Lookup'!B:B)</f>
        <v>Computer Peripherals</v>
      </c>
      <c r="E1843" s="1">
        <v>17</v>
      </c>
      <c r="F1843" s="4">
        <v>8.1199999999999992</v>
      </c>
      <c r="G1843" s="4">
        <f>Table13[[#This Row],[Unit Price]]*Table13[[#This Row],[Quantity ordered]]</f>
        <v>138.04</v>
      </c>
      <c r="H1843" s="1">
        <v>0.05</v>
      </c>
      <c r="I1843" s="5">
        <v>0.05</v>
      </c>
      <c r="J18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3" s="6">
        <f>Table13[[#This Row],[Total Price(Before Discount)]]*Table13[[#This Row],[Discount]]</f>
        <v>6.9020000000000001</v>
      </c>
      <c r="L1843" s="6">
        <f>Table13[[#This Row],[Total Price(Before Discount)]]-Table13[[#This Row],[Discount Amount]]</f>
        <v>131.13800000000001</v>
      </c>
      <c r="M1843" s="6" t="str">
        <f>IF(Table13[[#This Row],[Total Price(After Discount)]]&gt;=5000, "High Order", "Low order")</f>
        <v>Low order</v>
      </c>
      <c r="N1843" s="2">
        <v>42082</v>
      </c>
      <c r="O1843" s="2" t="str">
        <f>TEXT(Table13[[#This Row],[Order Date]],"dddd")</f>
        <v>Thursday</v>
      </c>
      <c r="P1843" s="2" t="str">
        <f>TEXT(Table13[[#This Row],[Order Date]],"mmmm")</f>
        <v>March</v>
      </c>
      <c r="Q1843" s="2" t="str">
        <f>TEXT(Table13[[#This Row],[Order Date]],"yyyy")</f>
        <v>2015</v>
      </c>
      <c r="R1843" s="2" t="str">
        <f>TEXT(Table13[[#This Row],[Order Date]], "mmmm yyyy")</f>
        <v>March 2015</v>
      </c>
      <c r="S1843" s="2">
        <v>42083</v>
      </c>
      <c r="T1843" s="1" t="s">
        <v>21</v>
      </c>
      <c r="U1843" s="1">
        <f>Table13[[#This Row],[Ship Date]]-Table13[[#This Row],[Order Date]]</f>
        <v>1</v>
      </c>
      <c r="V1843" s="1" t="str">
        <f>IF(Table13[[#This Row],[Days to Ship]]&lt;=1, "Fast", IF(Table13[[#This Row],[Days to Ship]]&lt;=3, "Meduim", "High"))</f>
        <v>Fast</v>
      </c>
      <c r="W1843" s="1">
        <v>32303</v>
      </c>
      <c r="X1843" s="1" t="s">
        <v>32</v>
      </c>
      <c r="Y1843" s="1" t="s">
        <v>1048</v>
      </c>
      <c r="Z1843" s="1" t="s">
        <v>242</v>
      </c>
      <c r="AA1843" s="1" t="s">
        <v>2245</v>
      </c>
      <c r="AB1843" s="1" t="s">
        <v>73</v>
      </c>
      <c r="AC1843" s="1" t="s">
        <v>144</v>
      </c>
      <c r="AD1843" s="1" t="s">
        <v>81</v>
      </c>
      <c r="AE1843" s="1" t="s">
        <v>44</v>
      </c>
      <c r="AF1843" s="1"/>
      <c r="AK1843" s="1"/>
    </row>
    <row r="1844" spans="1:37" x14ac:dyDescent="0.35">
      <c r="A1844" s="1">
        <v>3224</v>
      </c>
      <c r="B1844" s="1" t="str">
        <f>VLOOKUP(Table13[[#This Row],[Customer ID]],'Customer Lookup'!A:B,2,)</f>
        <v>Claudia White</v>
      </c>
      <c r="C1844" s="1">
        <v>86508</v>
      </c>
      <c r="D1844" s="1" t="str">
        <f>_xlfn.XLOOKUP(Table13[[#This Row],[Product Sub-Category]],'Product Lookup'!A:A,'Product Lookup'!B:B)</f>
        <v>Chairs</v>
      </c>
      <c r="E1844" s="1">
        <v>2</v>
      </c>
      <c r="F1844" s="4">
        <v>60.98</v>
      </c>
      <c r="G1844" s="4">
        <f>Table13[[#This Row],[Unit Price]]*Table13[[#This Row],[Quantity ordered]]</f>
        <v>121.96</v>
      </c>
      <c r="H1844" s="1">
        <v>0.05</v>
      </c>
      <c r="I1844" s="5">
        <v>0.05</v>
      </c>
      <c r="J18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4" s="6">
        <f>Table13[[#This Row],[Total Price(Before Discount)]]*Table13[[#This Row],[Discount]]</f>
        <v>6.0979999999999999</v>
      </c>
      <c r="L1844" s="6">
        <f>Table13[[#This Row],[Total Price(Before Discount)]]-Table13[[#This Row],[Discount Amount]]</f>
        <v>115.86199999999999</v>
      </c>
      <c r="M1844" s="6" t="str">
        <f>IF(Table13[[#This Row],[Total Price(After Discount)]]&gt;=5000, "High Order", "Low order")</f>
        <v>Low order</v>
      </c>
      <c r="N1844" s="2">
        <v>42095</v>
      </c>
      <c r="O1844" s="2" t="str">
        <f>TEXT(Table13[[#This Row],[Order Date]],"dddd")</f>
        <v>Wednesday</v>
      </c>
      <c r="P1844" s="2" t="str">
        <f>TEXT(Table13[[#This Row],[Order Date]],"mmmm")</f>
        <v>April</v>
      </c>
      <c r="Q1844" s="2" t="str">
        <f>TEXT(Table13[[#This Row],[Order Date]],"yyyy")</f>
        <v>2015</v>
      </c>
      <c r="R1844" s="2" t="str">
        <f>TEXT(Table13[[#This Row],[Order Date]], "mmmm yyyy")</f>
        <v>April 2015</v>
      </c>
      <c r="S1844" s="2">
        <v>42096</v>
      </c>
      <c r="T1844" s="1" t="s">
        <v>41</v>
      </c>
      <c r="U1844" s="1">
        <f>Table13[[#This Row],[Ship Date]]-Table13[[#This Row],[Order Date]]</f>
        <v>1</v>
      </c>
      <c r="V1844" s="1" t="str">
        <f>IF(Table13[[#This Row],[Days to Ship]]&lt;=1, "Fast", IF(Table13[[#This Row],[Days to Ship]]&lt;=3, "Meduim", "High"))</f>
        <v>Fast</v>
      </c>
      <c r="W1844" s="1">
        <v>37066</v>
      </c>
      <c r="X1844" s="1" t="s">
        <v>22</v>
      </c>
      <c r="Y1844" s="1" t="s">
        <v>1049</v>
      </c>
      <c r="Z1844" s="1" t="s">
        <v>184</v>
      </c>
      <c r="AA1844" s="1" t="s">
        <v>2245</v>
      </c>
      <c r="AB1844" s="1" t="s">
        <v>34</v>
      </c>
      <c r="AC1844" s="1" t="s">
        <v>35</v>
      </c>
      <c r="AD1844" s="1" t="s">
        <v>51</v>
      </c>
      <c r="AE1844" s="1" t="s">
        <v>36</v>
      </c>
      <c r="AF1844" s="1"/>
      <c r="AK1844" s="1"/>
    </row>
    <row r="1845" spans="1:37" x14ac:dyDescent="0.35">
      <c r="A1845" s="1">
        <v>3225</v>
      </c>
      <c r="B1845" s="1" t="str">
        <f>VLOOKUP(Table13[[#This Row],[Customer ID]],'Customer Lookup'!A:B,2,)</f>
        <v>Robyn Crawford</v>
      </c>
      <c r="C1845" s="1">
        <v>86507</v>
      </c>
      <c r="D1845" s="1" t="str">
        <f>_xlfn.XLOOKUP(Table13[[#This Row],[Product Sub-Category]],'Product Lookup'!A:A,'Product Lookup'!B:B)</f>
        <v>Appliances</v>
      </c>
      <c r="E1845" s="1">
        <v>4</v>
      </c>
      <c r="F1845" s="4">
        <v>208.16</v>
      </c>
      <c r="G1845" s="4">
        <f>Table13[[#This Row],[Unit Price]]*Table13[[#This Row],[Quantity ordered]]</f>
        <v>832.64</v>
      </c>
      <c r="H1845" s="1">
        <v>0.1</v>
      </c>
      <c r="I1845" s="5">
        <v>0.1</v>
      </c>
      <c r="J18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45" s="6">
        <f>Table13[[#This Row],[Total Price(Before Discount)]]*Table13[[#This Row],[Discount]]</f>
        <v>83.26400000000001</v>
      </c>
      <c r="L1845" s="6">
        <f>Table13[[#This Row],[Total Price(Before Discount)]]-Table13[[#This Row],[Discount Amount]]</f>
        <v>749.37599999999998</v>
      </c>
      <c r="M1845" s="6" t="str">
        <f>IF(Table13[[#This Row],[Total Price(After Discount)]]&gt;=5000, "High Order", "Low order")</f>
        <v>Low order</v>
      </c>
      <c r="N1845" s="2">
        <v>42018</v>
      </c>
      <c r="O1845" s="2" t="str">
        <f>TEXT(Table13[[#This Row],[Order Date]],"dddd")</f>
        <v>Wednesday</v>
      </c>
      <c r="P1845" s="2" t="str">
        <f>TEXT(Table13[[#This Row],[Order Date]],"mmmm")</f>
        <v>January</v>
      </c>
      <c r="Q1845" s="2" t="str">
        <f>TEXT(Table13[[#This Row],[Order Date]],"yyyy")</f>
        <v>2015</v>
      </c>
      <c r="R1845" s="2" t="str">
        <f>TEXT(Table13[[#This Row],[Order Date]], "mmmm yyyy")</f>
        <v>January 2015</v>
      </c>
      <c r="S1845" s="2">
        <v>42018</v>
      </c>
      <c r="T1845" s="1" t="s">
        <v>31</v>
      </c>
      <c r="U1845" s="1">
        <f>Table13[[#This Row],[Ship Date]]-Table13[[#This Row],[Order Date]]</f>
        <v>0</v>
      </c>
      <c r="V1845" s="1" t="str">
        <f>IF(Table13[[#This Row],[Days to Ship]]&lt;=1, "Fast", IF(Table13[[#This Row],[Days to Ship]]&lt;=3, "Meduim", "High"))</f>
        <v>Fast</v>
      </c>
      <c r="W1845" s="1">
        <v>38138</v>
      </c>
      <c r="X1845" s="1" t="s">
        <v>22</v>
      </c>
      <c r="Y1845" s="1" t="s">
        <v>1050</v>
      </c>
      <c r="Z1845" s="1" t="s">
        <v>184</v>
      </c>
      <c r="AA1845" s="1" t="s">
        <v>2245</v>
      </c>
      <c r="AB1845" s="1" t="s">
        <v>58</v>
      </c>
      <c r="AC1845" s="1" t="s">
        <v>196</v>
      </c>
      <c r="AD1845" s="1" t="s">
        <v>51</v>
      </c>
      <c r="AE1845" s="1" t="s">
        <v>36</v>
      </c>
      <c r="AF1845" s="1"/>
      <c r="AK1845" s="1"/>
    </row>
    <row r="1846" spans="1:37" x14ac:dyDescent="0.35">
      <c r="A1846" s="1">
        <v>3226</v>
      </c>
      <c r="B1846" s="1" t="str">
        <f>VLOOKUP(Table13[[#This Row],[Customer ID]],'Customer Lookup'!A:B,2,)</f>
        <v>Arthur Gold</v>
      </c>
      <c r="C1846" s="1">
        <v>86507</v>
      </c>
      <c r="D1846" s="1" t="str">
        <f>_xlfn.XLOOKUP(Table13[[#This Row],[Product Sub-Category]],'Product Lookup'!A:A,'Product Lookup'!B:B)</f>
        <v>Envelopes</v>
      </c>
      <c r="E1846" s="1">
        <v>2</v>
      </c>
      <c r="F1846" s="4">
        <v>90.48</v>
      </c>
      <c r="G1846" s="4">
        <f>Table13[[#This Row],[Unit Price]]*Table13[[#This Row],[Quantity ordered]]</f>
        <v>180.96</v>
      </c>
      <c r="H1846" s="1">
        <v>0.05</v>
      </c>
      <c r="I1846" s="5">
        <v>0.05</v>
      </c>
      <c r="J18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6" s="6">
        <f>Table13[[#This Row],[Total Price(Before Discount)]]*Table13[[#This Row],[Discount]]</f>
        <v>9.048</v>
      </c>
      <c r="L1846" s="6">
        <f>Table13[[#This Row],[Total Price(Before Discount)]]-Table13[[#This Row],[Discount Amount]]</f>
        <v>171.91200000000001</v>
      </c>
      <c r="M1846" s="6" t="str">
        <f>IF(Table13[[#This Row],[Total Price(After Discount)]]&gt;=5000, "High Order", "Low order")</f>
        <v>Low order</v>
      </c>
      <c r="N1846" s="2">
        <v>42018</v>
      </c>
      <c r="O1846" s="2" t="str">
        <f>TEXT(Table13[[#This Row],[Order Date]],"dddd")</f>
        <v>Wednesday</v>
      </c>
      <c r="P1846" s="2" t="str">
        <f>TEXT(Table13[[#This Row],[Order Date]],"mmmm")</f>
        <v>January</v>
      </c>
      <c r="Q1846" s="2" t="str">
        <f>TEXT(Table13[[#This Row],[Order Date]],"yyyy")</f>
        <v>2015</v>
      </c>
      <c r="R1846" s="2" t="str">
        <f>TEXT(Table13[[#This Row],[Order Date]], "mmmm yyyy")</f>
        <v>January 2015</v>
      </c>
      <c r="S1846" s="2">
        <v>42019</v>
      </c>
      <c r="T1846" s="1" t="s">
        <v>31</v>
      </c>
      <c r="U1846" s="1">
        <f>Table13[[#This Row],[Ship Date]]-Table13[[#This Row],[Order Date]]</f>
        <v>1</v>
      </c>
      <c r="V1846" s="1" t="str">
        <f>IF(Table13[[#This Row],[Days to Ship]]&lt;=1, "Fast", IF(Table13[[#This Row],[Days to Ship]]&lt;=3, "Meduim", "High"))</f>
        <v>Fast</v>
      </c>
      <c r="W1846" s="1">
        <v>37075</v>
      </c>
      <c r="X1846" s="1" t="s">
        <v>32</v>
      </c>
      <c r="Y1846" s="1" t="s">
        <v>1051</v>
      </c>
      <c r="Z1846" s="1" t="s">
        <v>184</v>
      </c>
      <c r="AA1846" s="1" t="s">
        <v>2245</v>
      </c>
      <c r="AB1846" s="1" t="s">
        <v>58</v>
      </c>
      <c r="AC1846" s="1" t="s">
        <v>61</v>
      </c>
      <c r="AD1846" s="1" t="s">
        <v>51</v>
      </c>
      <c r="AE1846" s="1" t="s">
        <v>53</v>
      </c>
      <c r="AF1846" s="1"/>
      <c r="AK1846" s="1"/>
    </row>
    <row r="1847" spans="1:37" x14ac:dyDescent="0.35">
      <c r="A1847" s="1">
        <v>3226</v>
      </c>
      <c r="B1847" s="1" t="str">
        <f>VLOOKUP(Table13[[#This Row],[Customer ID]],'Customer Lookup'!A:B,2,)</f>
        <v>Arthur Gold</v>
      </c>
      <c r="C1847" s="1">
        <v>86507</v>
      </c>
      <c r="D1847" s="1" t="str">
        <f>_xlfn.XLOOKUP(Table13[[#This Row],[Product Sub-Category]],'Product Lookup'!A:A,'Product Lookup'!B:B)</f>
        <v>Furnishings</v>
      </c>
      <c r="E1847" s="1">
        <v>1</v>
      </c>
      <c r="F1847" s="4">
        <v>9.48</v>
      </c>
      <c r="G1847" s="4">
        <f>Table13[[#This Row],[Unit Price]]*Table13[[#This Row],[Quantity ordered]]</f>
        <v>9.48</v>
      </c>
      <c r="H1847" s="1">
        <v>0.05</v>
      </c>
      <c r="I1847" s="5">
        <v>0.05</v>
      </c>
      <c r="J18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7" s="6">
        <f>Table13[[#This Row],[Total Price(Before Discount)]]*Table13[[#This Row],[Discount]]</f>
        <v>0.47400000000000003</v>
      </c>
      <c r="L1847" s="6">
        <f>Table13[[#This Row],[Total Price(Before Discount)]]-Table13[[#This Row],[Discount Amount]]</f>
        <v>9.0060000000000002</v>
      </c>
      <c r="M1847" s="6" t="str">
        <f>IF(Table13[[#This Row],[Total Price(After Discount)]]&gt;=5000, "High Order", "Low order")</f>
        <v>Low order</v>
      </c>
      <c r="N1847" s="2">
        <v>42018</v>
      </c>
      <c r="O1847" s="2" t="str">
        <f>TEXT(Table13[[#This Row],[Order Date]],"dddd")</f>
        <v>Wednesday</v>
      </c>
      <c r="P1847" s="2" t="str">
        <f>TEXT(Table13[[#This Row],[Order Date]],"mmmm")</f>
        <v>January</v>
      </c>
      <c r="Q1847" s="2" t="str">
        <f>TEXT(Table13[[#This Row],[Order Date]],"yyyy")</f>
        <v>2015</v>
      </c>
      <c r="R1847" s="2" t="str">
        <f>TEXT(Table13[[#This Row],[Order Date]], "mmmm yyyy")</f>
        <v>January 2015</v>
      </c>
      <c r="S1847" s="2">
        <v>42020</v>
      </c>
      <c r="T1847" s="1" t="s">
        <v>31</v>
      </c>
      <c r="U1847" s="1">
        <f>Table13[[#This Row],[Ship Date]]-Table13[[#This Row],[Order Date]]</f>
        <v>2</v>
      </c>
      <c r="V1847" s="1" t="str">
        <f>IF(Table13[[#This Row],[Days to Ship]]&lt;=1, "Fast", IF(Table13[[#This Row],[Days to Ship]]&lt;=3, "Meduim", "High"))</f>
        <v>Meduim</v>
      </c>
      <c r="W1847" s="1">
        <v>37075</v>
      </c>
      <c r="X1847" s="1" t="s">
        <v>22</v>
      </c>
      <c r="Y1847" s="1" t="s">
        <v>1051</v>
      </c>
      <c r="Z1847" s="1" t="s">
        <v>184</v>
      </c>
      <c r="AA1847" s="1" t="s">
        <v>2245</v>
      </c>
      <c r="AB1847" s="1" t="s">
        <v>34</v>
      </c>
      <c r="AC1847" s="1" t="s">
        <v>52</v>
      </c>
      <c r="AD1847" s="1" t="s">
        <v>51</v>
      </c>
      <c r="AE1847" s="1" t="s">
        <v>44</v>
      </c>
      <c r="AF1847" s="1"/>
      <c r="AK1847" s="1"/>
    </row>
    <row r="1848" spans="1:37" x14ac:dyDescent="0.35">
      <c r="A1848" s="1">
        <v>3226</v>
      </c>
      <c r="B1848" s="1" t="str">
        <f>VLOOKUP(Table13[[#This Row],[Customer ID]],'Customer Lookup'!A:B,2,)</f>
        <v>Arthur Gold</v>
      </c>
      <c r="C1848" s="1">
        <v>86507</v>
      </c>
      <c r="D1848" s="1" t="str">
        <f>_xlfn.XLOOKUP(Table13[[#This Row],[Product Sub-Category]],'Product Lookup'!A:A,'Product Lookup'!B:B)</f>
        <v>Pens</v>
      </c>
      <c r="E1848" s="1">
        <v>4</v>
      </c>
      <c r="F1848" s="4">
        <v>4.28</v>
      </c>
      <c r="G1848" s="4">
        <f>Table13[[#This Row],[Unit Price]]*Table13[[#This Row],[Quantity ordered]]</f>
        <v>17.12</v>
      </c>
      <c r="H1848" s="1">
        <v>0.05</v>
      </c>
      <c r="I1848" s="5">
        <v>0.05</v>
      </c>
      <c r="J18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8" s="6">
        <f>Table13[[#This Row],[Total Price(Before Discount)]]*Table13[[#This Row],[Discount]]</f>
        <v>0.85600000000000009</v>
      </c>
      <c r="L1848" s="6">
        <f>Table13[[#This Row],[Total Price(Before Discount)]]-Table13[[#This Row],[Discount Amount]]</f>
        <v>16.263999999999999</v>
      </c>
      <c r="M1848" s="6" t="str">
        <f>IF(Table13[[#This Row],[Total Price(After Discount)]]&gt;=5000, "High Order", "Low order")</f>
        <v>Low order</v>
      </c>
      <c r="N1848" s="2">
        <v>42018</v>
      </c>
      <c r="O1848" s="2" t="str">
        <f>TEXT(Table13[[#This Row],[Order Date]],"dddd")</f>
        <v>Wednesday</v>
      </c>
      <c r="P1848" s="2" t="str">
        <f>TEXT(Table13[[#This Row],[Order Date]],"mmmm")</f>
        <v>January</v>
      </c>
      <c r="Q1848" s="2" t="str">
        <f>TEXT(Table13[[#This Row],[Order Date]],"yyyy")</f>
        <v>2015</v>
      </c>
      <c r="R1848" s="2" t="str">
        <f>TEXT(Table13[[#This Row],[Order Date]], "mmmm yyyy")</f>
        <v>January 2015</v>
      </c>
      <c r="S1848" s="2">
        <v>42019</v>
      </c>
      <c r="T1848" s="1" t="s">
        <v>31</v>
      </c>
      <c r="U1848" s="1">
        <f>Table13[[#This Row],[Ship Date]]-Table13[[#This Row],[Order Date]]</f>
        <v>1</v>
      </c>
      <c r="V1848" s="1" t="str">
        <f>IF(Table13[[#This Row],[Days to Ship]]&lt;=1, "Fast", IF(Table13[[#This Row],[Days to Ship]]&lt;=3, "Meduim", "High"))</f>
        <v>Fast</v>
      </c>
      <c r="W1848" s="1">
        <v>37075</v>
      </c>
      <c r="X1848" s="1" t="s">
        <v>32</v>
      </c>
      <c r="Y1848" s="1" t="s">
        <v>1051</v>
      </c>
      <c r="Z1848" s="1" t="s">
        <v>184</v>
      </c>
      <c r="AA1848" s="1" t="s">
        <v>2245</v>
      </c>
      <c r="AB1848" s="1" t="s">
        <v>58</v>
      </c>
      <c r="AC1848" s="1" t="s">
        <v>25</v>
      </c>
      <c r="AD1848" s="1" t="s">
        <v>51</v>
      </c>
      <c r="AE1848" s="1" t="s">
        <v>26</v>
      </c>
      <c r="AF1848" s="1"/>
      <c r="AK1848" s="1"/>
    </row>
    <row r="1849" spans="1:37" x14ac:dyDescent="0.35">
      <c r="A1849" s="1">
        <v>3226</v>
      </c>
      <c r="B1849" s="1" t="str">
        <f>VLOOKUP(Table13[[#This Row],[Customer ID]],'Customer Lookup'!A:B,2,)</f>
        <v>Arthur Gold</v>
      </c>
      <c r="C1849" s="1">
        <v>86509</v>
      </c>
      <c r="D1849" s="1" t="str">
        <f>_xlfn.XLOOKUP(Table13[[#This Row],[Product Sub-Category]],'Product Lookup'!A:A,'Product Lookup'!B:B)</f>
        <v>Computer Peripherals</v>
      </c>
      <c r="E1849" s="1">
        <v>12</v>
      </c>
      <c r="F1849" s="4">
        <v>22.24</v>
      </c>
      <c r="G1849" s="4">
        <f>Table13[[#This Row],[Unit Price]]*Table13[[#This Row],[Quantity ordered]]</f>
        <v>266.88</v>
      </c>
      <c r="H1849" s="1">
        <v>0.05</v>
      </c>
      <c r="I1849" s="5">
        <v>0.05</v>
      </c>
      <c r="J18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9" s="6">
        <f>Table13[[#This Row],[Total Price(Before Discount)]]*Table13[[#This Row],[Discount]]</f>
        <v>13.344000000000001</v>
      </c>
      <c r="L1849" s="6">
        <f>Table13[[#This Row],[Total Price(Before Discount)]]-Table13[[#This Row],[Discount Amount]]</f>
        <v>253.536</v>
      </c>
      <c r="M1849" s="6" t="str">
        <f>IF(Table13[[#This Row],[Total Price(After Discount)]]&gt;=5000, "High Order", "Low order")</f>
        <v>Low order</v>
      </c>
      <c r="N1849" s="2">
        <v>42183</v>
      </c>
      <c r="O1849" s="2" t="str">
        <f>TEXT(Table13[[#This Row],[Order Date]],"dddd")</f>
        <v>Sunday</v>
      </c>
      <c r="P1849" s="2" t="str">
        <f>TEXT(Table13[[#This Row],[Order Date]],"mmmm")</f>
        <v>June</v>
      </c>
      <c r="Q1849" s="2" t="str">
        <f>TEXT(Table13[[#This Row],[Order Date]],"yyyy")</f>
        <v>2015</v>
      </c>
      <c r="R1849" s="2" t="str">
        <f>TEXT(Table13[[#This Row],[Order Date]], "mmmm yyyy")</f>
        <v>June 2015</v>
      </c>
      <c r="S1849" s="2">
        <v>42185</v>
      </c>
      <c r="T1849" s="1" t="s">
        <v>50</v>
      </c>
      <c r="U1849" s="1">
        <f>Table13[[#This Row],[Ship Date]]-Table13[[#This Row],[Order Date]]</f>
        <v>2</v>
      </c>
      <c r="V1849" s="1" t="str">
        <f>IF(Table13[[#This Row],[Days to Ship]]&lt;=1, "Fast", IF(Table13[[#This Row],[Days to Ship]]&lt;=3, "Meduim", "High"))</f>
        <v>Meduim</v>
      </c>
      <c r="W1849" s="1">
        <v>37075</v>
      </c>
      <c r="X1849" s="1" t="s">
        <v>32</v>
      </c>
      <c r="Y1849" s="1" t="s">
        <v>1051</v>
      </c>
      <c r="Z1849" s="1" t="s">
        <v>184</v>
      </c>
      <c r="AA1849" s="1" t="s">
        <v>2244</v>
      </c>
      <c r="AB1849" s="1" t="s">
        <v>73</v>
      </c>
      <c r="AC1849" s="1" t="s">
        <v>144</v>
      </c>
      <c r="AD1849" s="1" t="s">
        <v>51</v>
      </c>
      <c r="AE1849" s="1" t="s">
        <v>44</v>
      </c>
      <c r="AF1849" s="1"/>
      <c r="AK1849" s="1"/>
    </row>
    <row r="1850" spans="1:37" x14ac:dyDescent="0.35">
      <c r="A1850" s="1">
        <v>3229</v>
      </c>
      <c r="B1850" s="1" t="str">
        <f>VLOOKUP(Table13[[#This Row],[Customer ID]],'Customer Lookup'!A:B,2,)</f>
        <v>Sharon Kessler</v>
      </c>
      <c r="C1850" s="1">
        <v>87435</v>
      </c>
      <c r="D1850" s="1" t="str">
        <f>_xlfn.XLOOKUP(Table13[[#This Row],[Product Sub-Category]],'Product Lookup'!A:A,'Product Lookup'!B:B)</f>
        <v>Binders</v>
      </c>
      <c r="E1850" s="1">
        <v>15</v>
      </c>
      <c r="F1850" s="4">
        <v>24.95</v>
      </c>
      <c r="G1850" s="4">
        <f>Table13[[#This Row],[Unit Price]]*Table13[[#This Row],[Quantity ordered]]</f>
        <v>374.25</v>
      </c>
      <c r="H1850" s="1">
        <v>0.05</v>
      </c>
      <c r="I1850" s="5">
        <v>0.05</v>
      </c>
      <c r="J18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0" s="6">
        <f>Table13[[#This Row],[Total Price(Before Discount)]]*Table13[[#This Row],[Discount]]</f>
        <v>18.712500000000002</v>
      </c>
      <c r="L1850" s="6">
        <f>Table13[[#This Row],[Total Price(Before Discount)]]-Table13[[#This Row],[Discount Amount]]</f>
        <v>355.53750000000002</v>
      </c>
      <c r="M1850" s="6" t="str">
        <f>IF(Table13[[#This Row],[Total Price(After Discount)]]&gt;=5000, "High Order", "Low order")</f>
        <v>Low order</v>
      </c>
      <c r="N1850" s="2">
        <v>42025</v>
      </c>
      <c r="O1850" s="2" t="str">
        <f>TEXT(Table13[[#This Row],[Order Date]],"dddd")</f>
        <v>Wednesday</v>
      </c>
      <c r="P1850" s="2" t="str">
        <f>TEXT(Table13[[#This Row],[Order Date]],"mmmm")</f>
        <v>January</v>
      </c>
      <c r="Q1850" s="2" t="str">
        <f>TEXT(Table13[[#This Row],[Order Date]],"yyyy")</f>
        <v>2015</v>
      </c>
      <c r="R1850" s="2" t="str">
        <f>TEXT(Table13[[#This Row],[Order Date]], "mmmm yyyy")</f>
        <v>January 2015</v>
      </c>
      <c r="S1850" s="2">
        <v>42026</v>
      </c>
      <c r="T1850" s="1" t="s">
        <v>31</v>
      </c>
      <c r="U1850" s="1">
        <f>Table13[[#This Row],[Ship Date]]-Table13[[#This Row],[Order Date]]</f>
        <v>1</v>
      </c>
      <c r="V1850" s="1" t="str">
        <f>IF(Table13[[#This Row],[Days to Ship]]&lt;=1, "Fast", IF(Table13[[#This Row],[Days to Ship]]&lt;=3, "Meduim", "High"))</f>
        <v>Fast</v>
      </c>
      <c r="W1850" s="1">
        <v>54880</v>
      </c>
      <c r="X1850" s="1" t="s">
        <v>32</v>
      </c>
      <c r="Y1850" s="1" t="s">
        <v>1052</v>
      </c>
      <c r="Z1850" s="1" t="s">
        <v>718</v>
      </c>
      <c r="AA1850" s="1" t="s">
        <v>2244</v>
      </c>
      <c r="AB1850" s="1" t="s">
        <v>58</v>
      </c>
      <c r="AC1850" s="1" t="s">
        <v>2236</v>
      </c>
      <c r="AD1850" s="1" t="s">
        <v>51</v>
      </c>
      <c r="AE1850" s="1" t="s">
        <v>53</v>
      </c>
      <c r="AF1850" s="1"/>
      <c r="AK1850" s="1"/>
    </row>
    <row r="1851" spans="1:37" x14ac:dyDescent="0.35">
      <c r="A1851" s="1">
        <v>3230</v>
      </c>
      <c r="B1851" s="1" t="str">
        <f>VLOOKUP(Table13[[#This Row],[Customer ID]],'Customer Lookup'!A:B,2,)</f>
        <v>Monica Stuart</v>
      </c>
      <c r="C1851" s="1">
        <v>87435</v>
      </c>
      <c r="D1851" s="1" t="str">
        <f>_xlfn.XLOOKUP(Table13[[#This Row],[Product Sub-Category]],'Product Lookup'!A:A,'Product Lookup'!B:B)</f>
        <v>Computer Peripherals</v>
      </c>
      <c r="E1851" s="1">
        <v>9</v>
      </c>
      <c r="F1851" s="4">
        <v>15.98</v>
      </c>
      <c r="G1851" s="4">
        <f>Table13[[#This Row],[Unit Price]]*Table13[[#This Row],[Quantity ordered]]</f>
        <v>143.82</v>
      </c>
      <c r="H1851" s="1">
        <v>0.05</v>
      </c>
      <c r="I1851" s="5">
        <v>0.05</v>
      </c>
      <c r="J18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1" s="6">
        <f>Table13[[#This Row],[Total Price(Before Discount)]]*Table13[[#This Row],[Discount]]</f>
        <v>7.1909999999999998</v>
      </c>
      <c r="L1851" s="6">
        <f>Table13[[#This Row],[Total Price(Before Discount)]]-Table13[[#This Row],[Discount Amount]]</f>
        <v>136.62899999999999</v>
      </c>
      <c r="M1851" s="6" t="str">
        <f>IF(Table13[[#This Row],[Total Price(After Discount)]]&gt;=5000, "High Order", "Low order")</f>
        <v>Low order</v>
      </c>
      <c r="N1851" s="2">
        <v>42025</v>
      </c>
      <c r="O1851" s="2" t="str">
        <f>TEXT(Table13[[#This Row],[Order Date]],"dddd")</f>
        <v>Wednesday</v>
      </c>
      <c r="P1851" s="2" t="str">
        <f>TEXT(Table13[[#This Row],[Order Date]],"mmmm")</f>
        <v>January</v>
      </c>
      <c r="Q1851" s="2" t="str">
        <f>TEXT(Table13[[#This Row],[Order Date]],"yyyy")</f>
        <v>2015</v>
      </c>
      <c r="R1851" s="2" t="str">
        <f>TEXT(Table13[[#This Row],[Order Date]], "mmmm yyyy")</f>
        <v>January 2015</v>
      </c>
      <c r="S1851" s="2">
        <v>42027</v>
      </c>
      <c r="T1851" s="1" t="s">
        <v>31</v>
      </c>
      <c r="U1851" s="1">
        <f>Table13[[#This Row],[Ship Date]]-Table13[[#This Row],[Order Date]]</f>
        <v>2</v>
      </c>
      <c r="V1851" s="1" t="str">
        <f>IF(Table13[[#This Row],[Days to Ship]]&lt;=1, "Fast", IF(Table13[[#This Row],[Days to Ship]]&lt;=3, "Meduim", "High"))</f>
        <v>Meduim</v>
      </c>
      <c r="W1851" s="1">
        <v>53186</v>
      </c>
      <c r="X1851" s="1" t="s">
        <v>32</v>
      </c>
      <c r="Y1851" s="1" t="s">
        <v>1053</v>
      </c>
      <c r="Z1851" s="1" t="s">
        <v>718</v>
      </c>
      <c r="AA1851" s="1" t="s">
        <v>2244</v>
      </c>
      <c r="AB1851" s="1" t="s">
        <v>73</v>
      </c>
      <c r="AC1851" s="1" t="s">
        <v>144</v>
      </c>
      <c r="AD1851" s="1" t="s">
        <v>51</v>
      </c>
      <c r="AE1851" s="1" t="s">
        <v>44</v>
      </c>
      <c r="AF1851" s="1"/>
      <c r="AK1851" s="1"/>
    </row>
    <row r="1852" spans="1:37" x14ac:dyDescent="0.35">
      <c r="A1852" s="1">
        <v>3230</v>
      </c>
      <c r="B1852" s="1" t="str">
        <f>VLOOKUP(Table13[[#This Row],[Customer ID]],'Customer Lookup'!A:B,2,)</f>
        <v>Monica Stuart</v>
      </c>
      <c r="C1852" s="1">
        <v>87436</v>
      </c>
      <c r="D1852" s="1" t="str">
        <f>_xlfn.XLOOKUP(Table13[[#This Row],[Product Sub-Category]],'Product Lookup'!A:A,'Product Lookup'!B:B)</f>
        <v>Binders</v>
      </c>
      <c r="E1852" s="1">
        <v>10</v>
      </c>
      <c r="F1852" s="4">
        <v>4.91</v>
      </c>
      <c r="G1852" s="4">
        <f>Table13[[#This Row],[Unit Price]]*Table13[[#This Row],[Quantity ordered]]</f>
        <v>49.1</v>
      </c>
      <c r="H1852" s="1">
        <v>0.05</v>
      </c>
      <c r="I1852" s="5">
        <v>0.05</v>
      </c>
      <c r="J18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2" s="6">
        <f>Table13[[#This Row],[Total Price(Before Discount)]]*Table13[[#This Row],[Discount]]</f>
        <v>2.4550000000000001</v>
      </c>
      <c r="L1852" s="6">
        <f>Table13[[#This Row],[Total Price(Before Discount)]]-Table13[[#This Row],[Discount Amount]]</f>
        <v>46.645000000000003</v>
      </c>
      <c r="M1852" s="6" t="str">
        <f>IF(Table13[[#This Row],[Total Price(After Discount)]]&gt;=5000, "High Order", "Low order")</f>
        <v>Low order</v>
      </c>
      <c r="N1852" s="2">
        <v>42168</v>
      </c>
      <c r="O1852" s="2" t="str">
        <f>TEXT(Table13[[#This Row],[Order Date]],"dddd")</f>
        <v>Saturday</v>
      </c>
      <c r="P1852" s="2" t="str">
        <f>TEXT(Table13[[#This Row],[Order Date]],"mmmm")</f>
        <v>June</v>
      </c>
      <c r="Q1852" s="2" t="str">
        <f>TEXT(Table13[[#This Row],[Order Date]],"yyyy")</f>
        <v>2015</v>
      </c>
      <c r="R1852" s="2" t="str">
        <f>TEXT(Table13[[#This Row],[Order Date]], "mmmm yyyy")</f>
        <v>June 2015</v>
      </c>
      <c r="S1852" s="2">
        <v>42168</v>
      </c>
      <c r="T1852" s="1" t="s">
        <v>41</v>
      </c>
      <c r="U1852" s="1">
        <f>Table13[[#This Row],[Ship Date]]-Table13[[#This Row],[Order Date]]</f>
        <v>0</v>
      </c>
      <c r="V1852" s="1" t="str">
        <f>IF(Table13[[#This Row],[Days to Ship]]&lt;=1, "Fast", IF(Table13[[#This Row],[Days to Ship]]&lt;=3, "Meduim", "High"))</f>
        <v>Fast</v>
      </c>
      <c r="W1852" s="1">
        <v>53186</v>
      </c>
      <c r="X1852" s="1" t="s">
        <v>22</v>
      </c>
      <c r="Y1852" s="1" t="s">
        <v>1053</v>
      </c>
      <c r="Z1852" s="1" t="s">
        <v>718</v>
      </c>
      <c r="AA1852" s="1" t="s">
        <v>2244</v>
      </c>
      <c r="AB1852" s="1" t="s">
        <v>58</v>
      </c>
      <c r="AC1852" s="1" t="s">
        <v>2236</v>
      </c>
      <c r="AD1852" s="1" t="s">
        <v>51</v>
      </c>
      <c r="AE1852" s="1" t="s">
        <v>53</v>
      </c>
      <c r="AF1852" s="1"/>
      <c r="AK1852" s="1"/>
    </row>
    <row r="1853" spans="1:37" x14ac:dyDescent="0.35">
      <c r="A1853" s="1">
        <v>3230</v>
      </c>
      <c r="B1853" s="1" t="str">
        <f>VLOOKUP(Table13[[#This Row],[Customer ID]],'Customer Lookup'!A:B,2,)</f>
        <v>Monica Stuart</v>
      </c>
      <c r="C1853" s="1">
        <v>87436</v>
      </c>
      <c r="D1853" s="1" t="str">
        <f>_xlfn.XLOOKUP(Table13[[#This Row],[Product Sub-Category]],'Product Lookup'!A:A,'Product Lookup'!B:B)</f>
        <v>Paper</v>
      </c>
      <c r="E1853" s="1">
        <v>21</v>
      </c>
      <c r="F1853" s="4">
        <v>48.94</v>
      </c>
      <c r="G1853" s="4">
        <f>Table13[[#This Row],[Unit Price]]*Table13[[#This Row],[Quantity ordered]]</f>
        <v>1027.74</v>
      </c>
      <c r="H1853" s="1">
        <v>0.05</v>
      </c>
      <c r="I1853" s="5">
        <v>0.05</v>
      </c>
      <c r="J18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3" s="6">
        <f>Table13[[#This Row],[Total Price(Before Discount)]]*Table13[[#This Row],[Discount]]</f>
        <v>51.387</v>
      </c>
      <c r="L1853" s="6">
        <f>Table13[[#This Row],[Total Price(Before Discount)]]-Table13[[#This Row],[Discount Amount]]</f>
        <v>976.35300000000007</v>
      </c>
      <c r="M1853" s="6" t="str">
        <f>IF(Table13[[#This Row],[Total Price(After Discount)]]&gt;=5000, "High Order", "Low order")</f>
        <v>Low order</v>
      </c>
      <c r="N1853" s="2">
        <v>42168</v>
      </c>
      <c r="O1853" s="2" t="str">
        <f>TEXT(Table13[[#This Row],[Order Date]],"dddd")</f>
        <v>Saturday</v>
      </c>
      <c r="P1853" s="2" t="str">
        <f>TEXT(Table13[[#This Row],[Order Date]],"mmmm")</f>
        <v>June</v>
      </c>
      <c r="Q1853" s="2" t="str">
        <f>TEXT(Table13[[#This Row],[Order Date]],"yyyy")</f>
        <v>2015</v>
      </c>
      <c r="R1853" s="2" t="str">
        <f>TEXT(Table13[[#This Row],[Order Date]], "mmmm yyyy")</f>
        <v>June 2015</v>
      </c>
      <c r="S1853" s="2">
        <v>42169</v>
      </c>
      <c r="T1853" s="1" t="s">
        <v>41</v>
      </c>
      <c r="U1853" s="1">
        <f>Table13[[#This Row],[Ship Date]]-Table13[[#This Row],[Order Date]]</f>
        <v>1</v>
      </c>
      <c r="V1853" s="1" t="str">
        <f>IF(Table13[[#This Row],[Days to Ship]]&lt;=1, "Fast", IF(Table13[[#This Row],[Days to Ship]]&lt;=3, "Meduim", "High"))</f>
        <v>Fast</v>
      </c>
      <c r="W1853" s="1">
        <v>53186</v>
      </c>
      <c r="X1853" s="1" t="s">
        <v>22</v>
      </c>
      <c r="Y1853" s="1" t="s">
        <v>1053</v>
      </c>
      <c r="Z1853" s="1" t="s">
        <v>718</v>
      </c>
      <c r="AA1853" s="1" t="s">
        <v>1097</v>
      </c>
      <c r="AB1853" s="1" t="s">
        <v>58</v>
      </c>
      <c r="AC1853" s="1" t="s">
        <v>83</v>
      </c>
      <c r="AD1853" s="1" t="s">
        <v>51</v>
      </c>
      <c r="AE1853" s="1" t="s">
        <v>53</v>
      </c>
      <c r="AF1853" s="1"/>
      <c r="AK1853" s="1"/>
    </row>
    <row r="1854" spans="1:37" x14ac:dyDescent="0.35">
      <c r="A1854" s="1">
        <v>3238</v>
      </c>
      <c r="B1854" s="1" t="str">
        <f>VLOOKUP(Table13[[#This Row],[Customer ID]],'Customer Lookup'!A:B,2,)</f>
        <v>Kathleen P Bloom</v>
      </c>
      <c r="C1854" s="1">
        <v>89564</v>
      </c>
      <c r="D1854" s="1" t="str">
        <f>_xlfn.XLOOKUP(Table13[[#This Row],[Product Sub-Category]],'Product Lookup'!A:A,'Product Lookup'!B:B)</f>
        <v>Telephones</v>
      </c>
      <c r="E1854" s="1">
        <v>5</v>
      </c>
      <c r="F1854" s="4">
        <v>115.99</v>
      </c>
      <c r="G1854" s="4">
        <f>Table13[[#This Row],[Unit Price]]*Table13[[#This Row],[Quantity ordered]]</f>
        <v>579.94999999999993</v>
      </c>
      <c r="H1854" s="1">
        <v>0.1</v>
      </c>
      <c r="I1854" s="5">
        <v>0.1</v>
      </c>
      <c r="J18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54" s="6">
        <f>Table13[[#This Row],[Total Price(Before Discount)]]*Table13[[#This Row],[Discount]]</f>
        <v>57.994999999999997</v>
      </c>
      <c r="L1854" s="6">
        <f>Table13[[#This Row],[Total Price(Before Discount)]]-Table13[[#This Row],[Discount Amount]]</f>
        <v>521.95499999999993</v>
      </c>
      <c r="M1854" s="6" t="str">
        <f>IF(Table13[[#This Row],[Total Price(After Discount)]]&gt;=5000, "High Order", "Low order")</f>
        <v>Low order</v>
      </c>
      <c r="N1854" s="2">
        <v>42159</v>
      </c>
      <c r="O1854" s="2" t="str">
        <f>TEXT(Table13[[#This Row],[Order Date]],"dddd")</f>
        <v>Thursday</v>
      </c>
      <c r="P1854" s="2" t="str">
        <f>TEXT(Table13[[#This Row],[Order Date]],"mmmm")</f>
        <v>June</v>
      </c>
      <c r="Q1854" s="2" t="str">
        <f>TEXT(Table13[[#This Row],[Order Date]],"yyyy")</f>
        <v>2015</v>
      </c>
      <c r="R1854" s="2" t="str">
        <f>TEXT(Table13[[#This Row],[Order Date]], "mmmm yyyy")</f>
        <v>June 2015</v>
      </c>
      <c r="S1854" s="2">
        <v>42161</v>
      </c>
      <c r="T1854" s="1" t="s">
        <v>98</v>
      </c>
      <c r="U1854" s="1">
        <f>Table13[[#This Row],[Ship Date]]-Table13[[#This Row],[Order Date]]</f>
        <v>2</v>
      </c>
      <c r="V1854" s="1" t="str">
        <f>IF(Table13[[#This Row],[Days to Ship]]&lt;=1, "Fast", IF(Table13[[#This Row],[Days to Ship]]&lt;=3, "Meduim", "High"))</f>
        <v>Meduim</v>
      </c>
      <c r="W1854" s="1">
        <v>97330</v>
      </c>
      <c r="X1854" s="1" t="s">
        <v>32</v>
      </c>
      <c r="Y1854" s="1" t="s">
        <v>1054</v>
      </c>
      <c r="Z1854" s="1" t="s">
        <v>90</v>
      </c>
      <c r="AA1854" s="1" t="s">
        <v>2243</v>
      </c>
      <c r="AB1854" s="1" t="s">
        <v>73</v>
      </c>
      <c r="AC1854" s="1" t="s">
        <v>2234</v>
      </c>
      <c r="AD1854" s="1" t="s">
        <v>81</v>
      </c>
      <c r="AE1854" s="1" t="s">
        <v>53</v>
      </c>
      <c r="AF1854" s="1"/>
      <c r="AK1854" s="1"/>
    </row>
    <row r="1855" spans="1:37" x14ac:dyDescent="0.35">
      <c r="A1855" s="1">
        <v>3243</v>
      </c>
      <c r="B1855" s="1" t="str">
        <f>VLOOKUP(Table13[[#This Row],[Customer ID]],'Customer Lookup'!A:B,2,)</f>
        <v>Marlene Phillips</v>
      </c>
      <c r="C1855" s="1">
        <v>88329</v>
      </c>
      <c r="D1855" s="1" t="str">
        <f>_xlfn.XLOOKUP(Table13[[#This Row],[Product Sub-Category]],'Product Lookup'!A:A,'Product Lookup'!B:B)</f>
        <v>Computer Peripherals</v>
      </c>
      <c r="E1855" s="1">
        <v>3</v>
      </c>
      <c r="F1855" s="4">
        <v>7.28</v>
      </c>
      <c r="G1855" s="4">
        <f>Table13[[#This Row],[Unit Price]]*Table13[[#This Row],[Quantity ordered]]</f>
        <v>21.84</v>
      </c>
      <c r="H1855" s="1">
        <v>0.05</v>
      </c>
      <c r="I1855" s="5">
        <v>0.05</v>
      </c>
      <c r="J18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5" s="6">
        <f>Table13[[#This Row],[Total Price(Before Discount)]]*Table13[[#This Row],[Discount]]</f>
        <v>1.0920000000000001</v>
      </c>
      <c r="L1855" s="6">
        <f>Table13[[#This Row],[Total Price(Before Discount)]]-Table13[[#This Row],[Discount Amount]]</f>
        <v>20.748000000000001</v>
      </c>
      <c r="M1855" s="6" t="str">
        <f>IF(Table13[[#This Row],[Total Price(After Discount)]]&gt;=5000, "High Order", "Low order")</f>
        <v>Low order</v>
      </c>
      <c r="N1855" s="2">
        <v>42165</v>
      </c>
      <c r="O1855" s="2" t="str">
        <f>TEXT(Table13[[#This Row],[Order Date]],"dddd")</f>
        <v>Wednesday</v>
      </c>
      <c r="P1855" s="2" t="str">
        <f>TEXT(Table13[[#This Row],[Order Date]],"mmmm")</f>
        <v>June</v>
      </c>
      <c r="Q1855" s="2" t="str">
        <f>TEXT(Table13[[#This Row],[Order Date]],"yyyy")</f>
        <v>2015</v>
      </c>
      <c r="R1855" s="2" t="str">
        <f>TEXT(Table13[[#This Row],[Order Date]], "mmmm yyyy")</f>
        <v>June 2015</v>
      </c>
      <c r="S1855" s="2">
        <v>42165</v>
      </c>
      <c r="T1855" s="1" t="s">
        <v>21</v>
      </c>
      <c r="U1855" s="1">
        <f>Table13[[#This Row],[Ship Date]]-Table13[[#This Row],[Order Date]]</f>
        <v>0</v>
      </c>
      <c r="V1855" s="1" t="str">
        <f>IF(Table13[[#This Row],[Days to Ship]]&lt;=1, "Fast", IF(Table13[[#This Row],[Days to Ship]]&lt;=3, "Meduim", "High"))</f>
        <v>Fast</v>
      </c>
      <c r="W1855" s="1">
        <v>6010</v>
      </c>
      <c r="X1855" s="1" t="s">
        <v>32</v>
      </c>
      <c r="Y1855" s="1" t="s">
        <v>439</v>
      </c>
      <c r="Z1855" s="1" t="s">
        <v>171</v>
      </c>
      <c r="AA1855" s="1" t="s">
        <v>2243</v>
      </c>
      <c r="AB1855" s="1" t="s">
        <v>73</v>
      </c>
      <c r="AC1855" s="1" t="s">
        <v>144</v>
      </c>
      <c r="AD1855" s="1" t="s">
        <v>51</v>
      </c>
      <c r="AE1855" s="1" t="s">
        <v>44</v>
      </c>
      <c r="AF1855" s="1"/>
      <c r="AK1855" s="1"/>
    </row>
    <row r="1856" spans="1:37" x14ac:dyDescent="0.35">
      <c r="A1856" s="1">
        <v>3246</v>
      </c>
      <c r="B1856" s="1" t="str">
        <f>VLOOKUP(Table13[[#This Row],[Customer ID]],'Customer Lookup'!A:B,2,)</f>
        <v>Wanda Harris</v>
      </c>
      <c r="C1856" s="1">
        <v>88330</v>
      </c>
      <c r="D1856" s="1" t="str">
        <f>_xlfn.XLOOKUP(Table13[[#This Row],[Product Sub-Category]],'Product Lookup'!A:A,'Product Lookup'!B:B)</f>
        <v>Paper</v>
      </c>
      <c r="E1856" s="1">
        <v>4</v>
      </c>
      <c r="F1856" s="4">
        <v>5.18</v>
      </c>
      <c r="G1856" s="4">
        <f>Table13[[#This Row],[Unit Price]]*Table13[[#This Row],[Quantity ordered]]</f>
        <v>20.72</v>
      </c>
      <c r="H1856" s="1">
        <v>0.05</v>
      </c>
      <c r="I1856" s="5">
        <v>0.05</v>
      </c>
      <c r="J18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6" s="6">
        <f>Table13[[#This Row],[Total Price(Before Discount)]]*Table13[[#This Row],[Discount]]</f>
        <v>1.036</v>
      </c>
      <c r="L1856" s="6">
        <f>Table13[[#This Row],[Total Price(Before Discount)]]-Table13[[#This Row],[Discount Amount]]</f>
        <v>19.683999999999997</v>
      </c>
      <c r="M1856" s="6" t="str">
        <f>IF(Table13[[#This Row],[Total Price(After Discount)]]&gt;=5000, "High Order", "Low order")</f>
        <v>Low order</v>
      </c>
      <c r="N1856" s="2">
        <v>42095</v>
      </c>
      <c r="O1856" s="2" t="str">
        <f>TEXT(Table13[[#This Row],[Order Date]],"dddd")</f>
        <v>Wednesday</v>
      </c>
      <c r="P1856" s="2" t="str">
        <f>TEXT(Table13[[#This Row],[Order Date]],"mmmm")</f>
        <v>April</v>
      </c>
      <c r="Q1856" s="2" t="str">
        <f>TEXT(Table13[[#This Row],[Order Date]],"yyyy")</f>
        <v>2015</v>
      </c>
      <c r="R1856" s="2" t="str">
        <f>TEXT(Table13[[#This Row],[Order Date]], "mmmm yyyy")</f>
        <v>April 2015</v>
      </c>
      <c r="S1856" s="2">
        <v>42095</v>
      </c>
      <c r="T1856" s="1" t="s">
        <v>98</v>
      </c>
      <c r="U1856" s="1">
        <f>Table13[[#This Row],[Ship Date]]-Table13[[#This Row],[Order Date]]</f>
        <v>0</v>
      </c>
      <c r="V1856" s="1" t="str">
        <f>IF(Table13[[#This Row],[Days to Ship]]&lt;=1, "Fast", IF(Table13[[#This Row],[Days to Ship]]&lt;=3, "Meduim", "High"))</f>
        <v>Fast</v>
      </c>
      <c r="W1856" s="1">
        <v>3051</v>
      </c>
      <c r="X1856" s="1" t="s">
        <v>32</v>
      </c>
      <c r="Y1856" s="1" t="s">
        <v>1055</v>
      </c>
      <c r="Z1856" s="1" t="s">
        <v>155</v>
      </c>
      <c r="AA1856" s="1" t="s">
        <v>2245</v>
      </c>
      <c r="AB1856" s="1" t="s">
        <v>58</v>
      </c>
      <c r="AC1856" s="1" t="s">
        <v>83</v>
      </c>
      <c r="AD1856" s="1" t="s">
        <v>51</v>
      </c>
      <c r="AE1856" s="1" t="s">
        <v>26</v>
      </c>
      <c r="AF1856" s="1"/>
      <c r="AK1856" s="1"/>
    </row>
    <row r="1857" spans="1:37" x14ac:dyDescent="0.35">
      <c r="A1857" s="1">
        <v>3248</v>
      </c>
      <c r="B1857" s="1" t="str">
        <f>VLOOKUP(Table13[[#This Row],[Customer ID]],'Customer Lookup'!A:B,2,)</f>
        <v>Earl Donnelly</v>
      </c>
      <c r="C1857" s="1">
        <v>87297</v>
      </c>
      <c r="D1857" s="1" t="str">
        <f>_xlfn.XLOOKUP(Table13[[#This Row],[Product Sub-Category]],'Product Lookup'!A:A,'Product Lookup'!B:B)</f>
        <v>Binders</v>
      </c>
      <c r="E1857" s="1">
        <v>17</v>
      </c>
      <c r="F1857" s="4">
        <v>2.78</v>
      </c>
      <c r="G1857" s="4">
        <f>Table13[[#This Row],[Unit Price]]*Table13[[#This Row],[Quantity ordered]]</f>
        <v>47.26</v>
      </c>
      <c r="H1857" s="1">
        <v>0.05</v>
      </c>
      <c r="I1857" s="5">
        <v>0.05</v>
      </c>
      <c r="J18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7" s="6">
        <f>Table13[[#This Row],[Total Price(Before Discount)]]*Table13[[#This Row],[Discount]]</f>
        <v>2.363</v>
      </c>
      <c r="L1857" s="6">
        <f>Table13[[#This Row],[Total Price(Before Discount)]]-Table13[[#This Row],[Discount Amount]]</f>
        <v>44.896999999999998</v>
      </c>
      <c r="M1857" s="6" t="str">
        <f>IF(Table13[[#This Row],[Total Price(After Discount)]]&gt;=5000, "High Order", "Low order")</f>
        <v>Low order</v>
      </c>
      <c r="N1857" s="2">
        <v>42131</v>
      </c>
      <c r="O1857" s="2" t="str">
        <f>TEXT(Table13[[#This Row],[Order Date]],"dddd")</f>
        <v>Thursday</v>
      </c>
      <c r="P1857" s="2" t="str">
        <f>TEXT(Table13[[#This Row],[Order Date]],"mmmm")</f>
        <v>May</v>
      </c>
      <c r="Q1857" s="2" t="str">
        <f>TEXT(Table13[[#This Row],[Order Date]],"yyyy")</f>
        <v>2015</v>
      </c>
      <c r="R1857" s="2" t="str">
        <f>TEXT(Table13[[#This Row],[Order Date]], "mmmm yyyy")</f>
        <v>May 2015</v>
      </c>
      <c r="S1857" s="2">
        <v>42132</v>
      </c>
      <c r="T1857" s="1" t="s">
        <v>21</v>
      </c>
      <c r="U1857" s="1">
        <f>Table13[[#This Row],[Ship Date]]-Table13[[#This Row],[Order Date]]</f>
        <v>1</v>
      </c>
      <c r="V1857" s="1" t="str">
        <f>IF(Table13[[#This Row],[Days to Ship]]&lt;=1, "Fast", IF(Table13[[#This Row],[Days to Ship]]&lt;=3, "Meduim", "High"))</f>
        <v>Fast</v>
      </c>
      <c r="W1857" s="1">
        <v>70458</v>
      </c>
      <c r="X1857" s="1" t="s">
        <v>32</v>
      </c>
      <c r="Y1857" s="1" t="s">
        <v>1056</v>
      </c>
      <c r="Z1857" s="1" t="s">
        <v>138</v>
      </c>
      <c r="AA1857" s="1" t="s">
        <v>2243</v>
      </c>
      <c r="AB1857" s="1" t="s">
        <v>58</v>
      </c>
      <c r="AC1857" s="1" t="s">
        <v>2236</v>
      </c>
      <c r="AD1857" s="1" t="s">
        <v>51</v>
      </c>
      <c r="AE1857" s="1" t="s">
        <v>53</v>
      </c>
      <c r="AF1857" s="1"/>
      <c r="AK1857" s="1"/>
    </row>
    <row r="1858" spans="1:37" x14ac:dyDescent="0.35">
      <c r="A1858" s="1">
        <v>3249</v>
      </c>
      <c r="B1858" s="1" t="str">
        <f>VLOOKUP(Table13[[#This Row],[Customer ID]],'Customer Lookup'!A:B,2,)</f>
        <v>Nicole Goldstein</v>
      </c>
      <c r="C1858" s="1">
        <v>87298</v>
      </c>
      <c r="D1858" s="1" t="str">
        <f>_xlfn.XLOOKUP(Table13[[#This Row],[Product Sub-Category]],'Product Lookup'!A:A,'Product Lookup'!B:B)</f>
        <v>Binders</v>
      </c>
      <c r="E1858" s="1">
        <v>16</v>
      </c>
      <c r="F1858" s="4">
        <v>42.8</v>
      </c>
      <c r="G1858" s="4">
        <f>Table13[[#This Row],[Unit Price]]*Table13[[#This Row],[Quantity ordered]]</f>
        <v>684.8</v>
      </c>
      <c r="H1858" s="1">
        <v>0.05</v>
      </c>
      <c r="I1858" s="5">
        <v>0.05</v>
      </c>
      <c r="J18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8" s="6">
        <f>Table13[[#This Row],[Total Price(Before Discount)]]*Table13[[#This Row],[Discount]]</f>
        <v>34.24</v>
      </c>
      <c r="L1858" s="6">
        <f>Table13[[#This Row],[Total Price(Before Discount)]]-Table13[[#This Row],[Discount Amount]]</f>
        <v>650.55999999999995</v>
      </c>
      <c r="M1858" s="6" t="str">
        <f>IF(Table13[[#This Row],[Total Price(After Discount)]]&gt;=5000, "High Order", "Low order")</f>
        <v>Low order</v>
      </c>
      <c r="N1858" s="2">
        <v>42147</v>
      </c>
      <c r="O1858" s="2" t="str">
        <f>TEXT(Table13[[#This Row],[Order Date]],"dddd")</f>
        <v>Saturday</v>
      </c>
      <c r="P1858" s="2" t="str">
        <f>TEXT(Table13[[#This Row],[Order Date]],"mmmm")</f>
        <v>May</v>
      </c>
      <c r="Q1858" s="2" t="str">
        <f>TEXT(Table13[[#This Row],[Order Date]],"yyyy")</f>
        <v>2015</v>
      </c>
      <c r="R1858" s="2" t="str">
        <f>TEXT(Table13[[#This Row],[Order Date]], "mmmm yyyy")</f>
        <v>May 2015</v>
      </c>
      <c r="S1858" s="2">
        <v>42148</v>
      </c>
      <c r="T1858" s="1" t="s">
        <v>21</v>
      </c>
      <c r="U1858" s="1">
        <f>Table13[[#This Row],[Ship Date]]-Table13[[#This Row],[Order Date]]</f>
        <v>1</v>
      </c>
      <c r="V1858" s="1" t="str">
        <f>IF(Table13[[#This Row],[Days to Ship]]&lt;=1, "Fast", IF(Table13[[#This Row],[Days to Ship]]&lt;=3, "Meduim", "High"))</f>
        <v>Fast</v>
      </c>
      <c r="W1858" s="1">
        <v>21403</v>
      </c>
      <c r="X1858" s="1" t="s">
        <v>32</v>
      </c>
      <c r="Y1858" s="1" t="s">
        <v>1057</v>
      </c>
      <c r="Z1858" s="1" t="s">
        <v>268</v>
      </c>
      <c r="AA1858" s="1" t="s">
        <v>2243</v>
      </c>
      <c r="AB1858" s="1" t="s">
        <v>58</v>
      </c>
      <c r="AC1858" s="1" t="s">
        <v>2236</v>
      </c>
      <c r="AD1858" s="1" t="s">
        <v>81</v>
      </c>
      <c r="AE1858" s="1" t="s">
        <v>53</v>
      </c>
      <c r="AF1858" s="1"/>
      <c r="AK1858" s="1"/>
    </row>
    <row r="1859" spans="1:37" x14ac:dyDescent="0.35">
      <c r="A1859" s="1">
        <v>3251</v>
      </c>
      <c r="B1859" s="1" t="str">
        <f>VLOOKUP(Table13[[#This Row],[Customer ID]],'Customer Lookup'!A:B,2,)</f>
        <v>Peter Brooks</v>
      </c>
      <c r="C1859" s="1">
        <v>39076</v>
      </c>
      <c r="D1859" s="1" t="str">
        <f>_xlfn.XLOOKUP(Table13[[#This Row],[Product Sub-Category]],'Product Lookup'!A:A,'Product Lookup'!B:B)</f>
        <v>Paper</v>
      </c>
      <c r="E1859" s="1">
        <v>76</v>
      </c>
      <c r="F1859" s="4">
        <v>5.28</v>
      </c>
      <c r="G1859" s="4">
        <f>Table13[[#This Row],[Unit Price]]*Table13[[#This Row],[Quantity ordered]]</f>
        <v>401.28000000000003</v>
      </c>
      <c r="H1859" s="1">
        <v>0.05</v>
      </c>
      <c r="I1859" s="5">
        <v>0.05</v>
      </c>
      <c r="J18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9" s="6">
        <f>Table13[[#This Row],[Total Price(Before Discount)]]*Table13[[#This Row],[Discount]]</f>
        <v>20.064000000000004</v>
      </c>
      <c r="L1859" s="6">
        <f>Table13[[#This Row],[Total Price(Before Discount)]]-Table13[[#This Row],[Discount Amount]]</f>
        <v>381.21600000000001</v>
      </c>
      <c r="M1859" s="6" t="str">
        <f>IF(Table13[[#This Row],[Total Price(After Discount)]]&gt;=5000, "High Order", "Low order")</f>
        <v>Low order</v>
      </c>
      <c r="N1859" s="2">
        <v>42166</v>
      </c>
      <c r="O1859" s="2" t="str">
        <f>TEXT(Table13[[#This Row],[Order Date]],"dddd")</f>
        <v>Thursday</v>
      </c>
      <c r="P1859" s="2" t="str">
        <f>TEXT(Table13[[#This Row],[Order Date]],"mmmm")</f>
        <v>June</v>
      </c>
      <c r="Q1859" s="2" t="str">
        <f>TEXT(Table13[[#This Row],[Order Date]],"yyyy")</f>
        <v>2015</v>
      </c>
      <c r="R1859" s="2" t="str">
        <f>TEXT(Table13[[#This Row],[Order Date]], "mmmm yyyy")</f>
        <v>June 2015</v>
      </c>
      <c r="S1859" s="2">
        <v>42167</v>
      </c>
      <c r="T1859" s="1" t="s">
        <v>41</v>
      </c>
      <c r="U1859" s="1">
        <f>Table13[[#This Row],[Ship Date]]-Table13[[#This Row],[Order Date]]</f>
        <v>1</v>
      </c>
      <c r="V1859" s="1" t="str">
        <f>IF(Table13[[#This Row],[Days to Ship]]&lt;=1, "Fast", IF(Table13[[#This Row],[Days to Ship]]&lt;=3, "Meduim", "High"))</f>
        <v>Fast</v>
      </c>
      <c r="W1859" s="1">
        <v>10112</v>
      </c>
      <c r="X1859" s="1" t="s">
        <v>32</v>
      </c>
      <c r="Y1859" s="1" t="s">
        <v>79</v>
      </c>
      <c r="Z1859" s="1" t="s">
        <v>62</v>
      </c>
      <c r="AA1859" s="1" t="s">
        <v>2243</v>
      </c>
      <c r="AB1859" s="1" t="s">
        <v>58</v>
      </c>
      <c r="AC1859" s="1" t="s">
        <v>83</v>
      </c>
      <c r="AD1859" s="1" t="s">
        <v>81</v>
      </c>
      <c r="AE1859" s="1" t="s">
        <v>53</v>
      </c>
      <c r="AF1859" s="1"/>
      <c r="AK1859" s="1"/>
    </row>
    <row r="1860" spans="1:37" x14ac:dyDescent="0.35">
      <c r="A1860" s="1">
        <v>3252</v>
      </c>
      <c r="B1860" s="1" t="str">
        <f>VLOOKUP(Table13[[#This Row],[Customer ID]],'Customer Lookup'!A:B,2,)</f>
        <v>Milton Harrell</v>
      </c>
      <c r="C1860" s="1">
        <v>87296</v>
      </c>
      <c r="D1860" s="1" t="str">
        <f>_xlfn.XLOOKUP(Table13[[#This Row],[Product Sub-Category]],'Product Lookup'!A:A,'Product Lookup'!B:B)</f>
        <v>Paper</v>
      </c>
      <c r="E1860" s="1">
        <v>1</v>
      </c>
      <c r="F1860" s="4">
        <v>11.34</v>
      </c>
      <c r="G1860" s="4">
        <f>Table13[[#This Row],[Unit Price]]*Table13[[#This Row],[Quantity ordered]]</f>
        <v>11.34</v>
      </c>
      <c r="H1860" s="1">
        <v>0.05</v>
      </c>
      <c r="I1860" s="5">
        <v>0.05</v>
      </c>
      <c r="J18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0" s="6">
        <f>Table13[[#This Row],[Total Price(Before Discount)]]*Table13[[#This Row],[Discount]]</f>
        <v>0.56700000000000006</v>
      </c>
      <c r="L1860" s="6">
        <f>Table13[[#This Row],[Total Price(Before Discount)]]-Table13[[#This Row],[Discount Amount]]</f>
        <v>10.773</v>
      </c>
      <c r="M1860" s="6" t="str">
        <f>IF(Table13[[#This Row],[Total Price(After Discount)]]&gt;=5000, "High Order", "Low order")</f>
        <v>Low order</v>
      </c>
      <c r="N1860" s="2">
        <v>42093</v>
      </c>
      <c r="O1860" s="2" t="str">
        <f>TEXT(Table13[[#This Row],[Order Date]],"dddd")</f>
        <v>Monday</v>
      </c>
      <c r="P1860" s="2" t="str">
        <f>TEXT(Table13[[#This Row],[Order Date]],"mmmm")</f>
        <v>March</v>
      </c>
      <c r="Q1860" s="2" t="str">
        <f>TEXT(Table13[[#This Row],[Order Date]],"yyyy")</f>
        <v>2015</v>
      </c>
      <c r="R1860" s="2" t="str">
        <f>TEXT(Table13[[#This Row],[Order Date]], "mmmm yyyy")</f>
        <v>March 2015</v>
      </c>
      <c r="S1860" s="2">
        <v>42095</v>
      </c>
      <c r="T1860" s="1" t="s">
        <v>41</v>
      </c>
      <c r="U1860" s="1">
        <f>Table13[[#This Row],[Ship Date]]-Table13[[#This Row],[Order Date]]</f>
        <v>2</v>
      </c>
      <c r="V1860" s="1" t="str">
        <f>IF(Table13[[#This Row],[Days to Ship]]&lt;=1, "Fast", IF(Table13[[#This Row],[Days to Ship]]&lt;=3, "Meduim", "High"))</f>
        <v>Meduim</v>
      </c>
      <c r="W1860" s="1">
        <v>12306</v>
      </c>
      <c r="X1860" s="1" t="s">
        <v>32</v>
      </c>
      <c r="Y1860" s="1" t="s">
        <v>1058</v>
      </c>
      <c r="Z1860" s="1" t="s">
        <v>62</v>
      </c>
      <c r="AA1860" s="1" t="s">
        <v>2243</v>
      </c>
      <c r="AB1860" s="1" t="s">
        <v>58</v>
      </c>
      <c r="AC1860" s="1" t="s">
        <v>83</v>
      </c>
      <c r="AD1860" s="1" t="s">
        <v>51</v>
      </c>
      <c r="AE1860" s="1" t="s">
        <v>53</v>
      </c>
      <c r="AF1860" s="1"/>
      <c r="AK1860" s="1"/>
    </row>
    <row r="1861" spans="1:37" x14ac:dyDescent="0.35">
      <c r="A1861" s="1">
        <v>3252</v>
      </c>
      <c r="B1861" s="1" t="str">
        <f>VLOOKUP(Table13[[#This Row],[Customer ID]],'Customer Lookup'!A:B,2,)</f>
        <v>Milton Harrell</v>
      </c>
      <c r="C1861" s="1">
        <v>87299</v>
      </c>
      <c r="D1861" s="1" t="str">
        <f>_xlfn.XLOOKUP(Table13[[#This Row],[Product Sub-Category]],'Product Lookup'!A:A,'Product Lookup'!B:B)</f>
        <v>Paper</v>
      </c>
      <c r="E1861" s="1">
        <v>19</v>
      </c>
      <c r="F1861" s="4">
        <v>5.28</v>
      </c>
      <c r="G1861" s="4">
        <f>Table13[[#This Row],[Unit Price]]*Table13[[#This Row],[Quantity ordered]]</f>
        <v>100.32000000000001</v>
      </c>
      <c r="H1861" s="1">
        <v>0.05</v>
      </c>
      <c r="I1861" s="5">
        <v>0.05</v>
      </c>
      <c r="J18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1" s="6">
        <f>Table13[[#This Row],[Total Price(Before Discount)]]*Table13[[#This Row],[Discount]]</f>
        <v>5.0160000000000009</v>
      </c>
      <c r="L1861" s="6">
        <f>Table13[[#This Row],[Total Price(Before Discount)]]-Table13[[#This Row],[Discount Amount]]</f>
        <v>95.304000000000002</v>
      </c>
      <c r="M1861" s="6" t="str">
        <f>IF(Table13[[#This Row],[Total Price(After Discount)]]&gt;=5000, "High Order", "Low order")</f>
        <v>Low order</v>
      </c>
      <c r="N1861" s="2">
        <v>42166</v>
      </c>
      <c r="O1861" s="2" t="str">
        <f>TEXT(Table13[[#This Row],[Order Date]],"dddd")</f>
        <v>Thursday</v>
      </c>
      <c r="P1861" s="2" t="str">
        <f>TEXT(Table13[[#This Row],[Order Date]],"mmmm")</f>
        <v>June</v>
      </c>
      <c r="Q1861" s="2" t="str">
        <f>TEXT(Table13[[#This Row],[Order Date]],"yyyy")</f>
        <v>2015</v>
      </c>
      <c r="R1861" s="2" t="str">
        <f>TEXT(Table13[[#This Row],[Order Date]], "mmmm yyyy")</f>
        <v>June 2015</v>
      </c>
      <c r="S1861" s="2">
        <v>42167</v>
      </c>
      <c r="T1861" s="1" t="s">
        <v>41</v>
      </c>
      <c r="U1861" s="1">
        <f>Table13[[#This Row],[Ship Date]]-Table13[[#This Row],[Order Date]]</f>
        <v>1</v>
      </c>
      <c r="V1861" s="1" t="str">
        <f>IF(Table13[[#This Row],[Days to Ship]]&lt;=1, "Fast", IF(Table13[[#This Row],[Days to Ship]]&lt;=3, "Meduim", "High"))</f>
        <v>Fast</v>
      </c>
      <c r="W1861" s="1">
        <v>12306</v>
      </c>
      <c r="X1861" s="1" t="s">
        <v>32</v>
      </c>
      <c r="Y1861" s="1" t="s">
        <v>1058</v>
      </c>
      <c r="Z1861" s="1" t="s">
        <v>62</v>
      </c>
      <c r="AA1861" s="1" t="s">
        <v>2245</v>
      </c>
      <c r="AB1861" s="1" t="s">
        <v>58</v>
      </c>
      <c r="AC1861" s="1" t="s">
        <v>83</v>
      </c>
      <c r="AD1861" s="1" t="s">
        <v>81</v>
      </c>
      <c r="AE1861" s="1" t="s">
        <v>53</v>
      </c>
      <c r="AF1861" s="1"/>
      <c r="AK1861" s="1"/>
    </row>
    <row r="1862" spans="1:37" x14ac:dyDescent="0.35">
      <c r="A1862" s="1">
        <v>3255</v>
      </c>
      <c r="B1862" s="1" t="str">
        <f>VLOOKUP(Table13[[#This Row],[Customer ID]],'Customer Lookup'!A:B,2,)</f>
        <v>Maureen Whitley</v>
      </c>
      <c r="C1862" s="1">
        <v>90488</v>
      </c>
      <c r="D1862" s="1" t="str">
        <f>_xlfn.XLOOKUP(Table13[[#This Row],[Product Sub-Category]],'Product Lookup'!A:A,'Product Lookup'!B:B)</f>
        <v>Computer Peripherals</v>
      </c>
      <c r="E1862" s="1">
        <v>2</v>
      </c>
      <c r="F1862" s="4">
        <v>47.98</v>
      </c>
      <c r="G1862" s="4">
        <f>Table13[[#This Row],[Unit Price]]*Table13[[#This Row],[Quantity ordered]]</f>
        <v>95.96</v>
      </c>
      <c r="H1862" s="1">
        <v>0.05</v>
      </c>
      <c r="I1862" s="5">
        <v>0.05</v>
      </c>
      <c r="J18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2" s="6">
        <f>Table13[[#This Row],[Total Price(Before Discount)]]*Table13[[#This Row],[Discount]]</f>
        <v>4.798</v>
      </c>
      <c r="L1862" s="6">
        <f>Table13[[#This Row],[Total Price(Before Discount)]]-Table13[[#This Row],[Discount Amount]]</f>
        <v>91.161999999999992</v>
      </c>
      <c r="M1862" s="6" t="str">
        <f>IF(Table13[[#This Row],[Total Price(After Discount)]]&gt;=5000, "High Order", "Low order")</f>
        <v>Low order</v>
      </c>
      <c r="N1862" s="2">
        <v>42053</v>
      </c>
      <c r="O1862" s="2" t="str">
        <f>TEXT(Table13[[#This Row],[Order Date]],"dddd")</f>
        <v>Wednesday</v>
      </c>
      <c r="P1862" s="2" t="str">
        <f>TEXT(Table13[[#This Row],[Order Date]],"mmmm")</f>
        <v>February</v>
      </c>
      <c r="Q1862" s="2" t="str">
        <f>TEXT(Table13[[#This Row],[Order Date]],"yyyy")</f>
        <v>2015</v>
      </c>
      <c r="R1862" s="2" t="str">
        <f>TEXT(Table13[[#This Row],[Order Date]], "mmmm yyyy")</f>
        <v>February 2015</v>
      </c>
      <c r="S1862" s="2">
        <v>42055</v>
      </c>
      <c r="T1862" s="1" t="s">
        <v>41</v>
      </c>
      <c r="U1862" s="1">
        <f>Table13[[#This Row],[Ship Date]]-Table13[[#This Row],[Order Date]]</f>
        <v>2</v>
      </c>
      <c r="V1862" s="1" t="str">
        <f>IF(Table13[[#This Row],[Days to Ship]]&lt;=1, "Fast", IF(Table13[[#This Row],[Days to Ship]]&lt;=3, "Meduim", "High"))</f>
        <v>Meduim</v>
      </c>
      <c r="W1862" s="1">
        <v>33319</v>
      </c>
      <c r="X1862" s="1" t="s">
        <v>32</v>
      </c>
      <c r="Y1862" s="1" t="s">
        <v>1059</v>
      </c>
      <c r="Z1862" s="1" t="s">
        <v>242</v>
      </c>
      <c r="AA1862" s="1" t="s">
        <v>1097</v>
      </c>
      <c r="AB1862" s="1" t="s">
        <v>73</v>
      </c>
      <c r="AC1862" s="1" t="s">
        <v>144</v>
      </c>
      <c r="AD1862" s="1" t="s">
        <v>42</v>
      </c>
      <c r="AE1862" s="1" t="s">
        <v>44</v>
      </c>
      <c r="AF1862" s="1"/>
      <c r="AK1862" s="1"/>
    </row>
    <row r="1863" spans="1:37" x14ac:dyDescent="0.35">
      <c r="A1863" s="1">
        <v>3257</v>
      </c>
      <c r="B1863" s="1" t="str">
        <f>VLOOKUP(Table13[[#This Row],[Customer ID]],'Customer Lookup'!A:B,2,)</f>
        <v>Sharon Marcus</v>
      </c>
      <c r="C1863" s="1">
        <v>88825</v>
      </c>
      <c r="D1863" s="1" t="str">
        <f>_xlfn.XLOOKUP(Table13[[#This Row],[Product Sub-Category]],'Product Lookup'!A:A,'Product Lookup'!B:B)</f>
        <v>Tables</v>
      </c>
      <c r="E1863" s="1">
        <v>15</v>
      </c>
      <c r="F1863" s="4">
        <v>349.45</v>
      </c>
      <c r="G1863" s="4">
        <f>Table13[[#This Row],[Unit Price]]*Table13[[#This Row],[Quantity ordered]]</f>
        <v>5241.75</v>
      </c>
      <c r="H1863" s="1">
        <v>0.1</v>
      </c>
      <c r="I1863" s="5">
        <v>0.1</v>
      </c>
      <c r="J18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63" s="6">
        <f>Table13[[#This Row],[Total Price(Before Discount)]]*Table13[[#This Row],[Discount]]</f>
        <v>524.17500000000007</v>
      </c>
      <c r="L1863" s="6">
        <f>Table13[[#This Row],[Total Price(Before Discount)]]-Table13[[#This Row],[Discount Amount]]</f>
        <v>4717.5749999999998</v>
      </c>
      <c r="M1863" s="6" t="str">
        <f>IF(Table13[[#This Row],[Total Price(After Discount)]]&gt;=5000, "High Order", "Low order")</f>
        <v>Low order</v>
      </c>
      <c r="N1863" s="2">
        <v>42150</v>
      </c>
      <c r="O1863" s="2" t="str">
        <f>TEXT(Table13[[#This Row],[Order Date]],"dddd")</f>
        <v>Tuesday</v>
      </c>
      <c r="P1863" s="2" t="str">
        <f>TEXT(Table13[[#This Row],[Order Date]],"mmmm")</f>
        <v>May</v>
      </c>
      <c r="Q1863" s="2" t="str">
        <f>TEXT(Table13[[#This Row],[Order Date]],"yyyy")</f>
        <v>2015</v>
      </c>
      <c r="R1863" s="2" t="str">
        <f>TEXT(Table13[[#This Row],[Order Date]], "mmmm yyyy")</f>
        <v>May 2015</v>
      </c>
      <c r="S1863" s="2">
        <v>42151</v>
      </c>
      <c r="T1863" s="1" t="s">
        <v>31</v>
      </c>
      <c r="U1863" s="1">
        <f>Table13[[#This Row],[Ship Date]]-Table13[[#This Row],[Order Date]]</f>
        <v>1</v>
      </c>
      <c r="V1863" s="1" t="str">
        <f>IF(Table13[[#This Row],[Days to Ship]]&lt;=1, "Fast", IF(Table13[[#This Row],[Days to Ship]]&lt;=3, "Meduim", "High"))</f>
        <v>Fast</v>
      </c>
      <c r="W1863" s="1">
        <v>98632</v>
      </c>
      <c r="X1863" s="1" t="s">
        <v>22</v>
      </c>
      <c r="Y1863" s="1" t="s">
        <v>1060</v>
      </c>
      <c r="Z1863" s="1" t="s">
        <v>29</v>
      </c>
      <c r="AA1863" s="1" t="s">
        <v>1097</v>
      </c>
      <c r="AB1863" s="1" t="s">
        <v>34</v>
      </c>
      <c r="AC1863" s="1" t="s">
        <v>123</v>
      </c>
      <c r="AD1863" s="1" t="s">
        <v>104</v>
      </c>
      <c r="AE1863" s="1" t="s">
        <v>36</v>
      </c>
      <c r="AF1863" s="1"/>
      <c r="AK1863" s="1"/>
    </row>
    <row r="1864" spans="1:37" x14ac:dyDescent="0.35">
      <c r="A1864" s="1">
        <v>3257</v>
      </c>
      <c r="B1864" s="1" t="str">
        <f>VLOOKUP(Table13[[#This Row],[Customer ID]],'Customer Lookup'!A:B,2,)</f>
        <v>Sharon Marcus</v>
      </c>
      <c r="C1864" s="1">
        <v>88826</v>
      </c>
      <c r="D1864" s="1" t="str">
        <f>_xlfn.XLOOKUP(Table13[[#This Row],[Product Sub-Category]],'Product Lookup'!A:A,'Product Lookup'!B:B)</f>
        <v>Furnishings</v>
      </c>
      <c r="E1864" s="1">
        <v>26</v>
      </c>
      <c r="F1864" s="4">
        <v>25.38</v>
      </c>
      <c r="G1864" s="4">
        <f>Table13[[#This Row],[Unit Price]]*Table13[[#This Row],[Quantity ordered]]</f>
        <v>659.88</v>
      </c>
      <c r="H1864" s="1">
        <v>0.05</v>
      </c>
      <c r="I1864" s="5">
        <v>0.05</v>
      </c>
      <c r="J18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4" s="6">
        <f>Table13[[#This Row],[Total Price(Before Discount)]]*Table13[[#This Row],[Discount]]</f>
        <v>32.994</v>
      </c>
      <c r="L1864" s="6">
        <f>Table13[[#This Row],[Total Price(Before Discount)]]-Table13[[#This Row],[Discount Amount]]</f>
        <v>626.88599999999997</v>
      </c>
      <c r="M1864" s="6" t="str">
        <f>IF(Table13[[#This Row],[Total Price(After Discount)]]&gt;=5000, "High Order", "Low order")</f>
        <v>Low order</v>
      </c>
      <c r="N1864" s="2">
        <v>42137</v>
      </c>
      <c r="O1864" s="2" t="str">
        <f>TEXT(Table13[[#This Row],[Order Date]],"dddd")</f>
        <v>Wednesday</v>
      </c>
      <c r="P1864" s="2" t="str">
        <f>TEXT(Table13[[#This Row],[Order Date]],"mmmm")</f>
        <v>May</v>
      </c>
      <c r="Q1864" s="2" t="str">
        <f>TEXT(Table13[[#This Row],[Order Date]],"yyyy")</f>
        <v>2015</v>
      </c>
      <c r="R1864" s="2" t="str">
        <f>TEXT(Table13[[#This Row],[Order Date]], "mmmm yyyy")</f>
        <v>May 2015</v>
      </c>
      <c r="S1864" s="2">
        <v>42139</v>
      </c>
      <c r="T1864" s="1" t="s">
        <v>50</v>
      </c>
      <c r="U1864" s="1">
        <f>Table13[[#This Row],[Ship Date]]-Table13[[#This Row],[Order Date]]</f>
        <v>2</v>
      </c>
      <c r="V1864" s="1" t="str">
        <f>IF(Table13[[#This Row],[Days to Ship]]&lt;=1, "Fast", IF(Table13[[#This Row],[Days to Ship]]&lt;=3, "Meduim", "High"))</f>
        <v>Meduim</v>
      </c>
      <c r="W1864" s="1">
        <v>98632</v>
      </c>
      <c r="X1864" s="1" t="s">
        <v>32</v>
      </c>
      <c r="Y1864" s="1" t="s">
        <v>1060</v>
      </c>
      <c r="Z1864" s="1" t="s">
        <v>29</v>
      </c>
      <c r="AA1864" s="1" t="s">
        <v>1097</v>
      </c>
      <c r="AB1864" s="1" t="s">
        <v>34</v>
      </c>
      <c r="AC1864" s="1" t="s">
        <v>52</v>
      </c>
      <c r="AD1864" s="1" t="s">
        <v>104</v>
      </c>
      <c r="AE1864" s="1" t="s">
        <v>44</v>
      </c>
      <c r="AF1864" s="1"/>
      <c r="AK1864" s="1"/>
    </row>
    <row r="1865" spans="1:37" x14ac:dyDescent="0.35">
      <c r="A1865" s="1">
        <v>3258</v>
      </c>
      <c r="B1865" s="1" t="str">
        <f>VLOOKUP(Table13[[#This Row],[Customer ID]],'Customer Lookup'!A:B,2,)</f>
        <v>Gretchen Best Wilkins</v>
      </c>
      <c r="C1865" s="1">
        <v>88824</v>
      </c>
      <c r="D1865" s="1" t="str">
        <f>_xlfn.XLOOKUP(Table13[[#This Row],[Product Sub-Category]],'Product Lookup'!A:A,'Product Lookup'!B:B)</f>
        <v>Computer Peripherals</v>
      </c>
      <c r="E1865" s="1">
        <v>11</v>
      </c>
      <c r="F1865" s="4">
        <v>55.94</v>
      </c>
      <c r="G1865" s="4">
        <f>Table13[[#This Row],[Unit Price]]*Table13[[#This Row],[Quantity ordered]]</f>
        <v>615.33999999999992</v>
      </c>
      <c r="H1865" s="1">
        <v>0.05</v>
      </c>
      <c r="I1865" s="5">
        <v>0.05</v>
      </c>
      <c r="J18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5" s="6">
        <f>Table13[[#This Row],[Total Price(Before Discount)]]*Table13[[#This Row],[Discount]]</f>
        <v>30.766999999999996</v>
      </c>
      <c r="L1865" s="6">
        <f>Table13[[#This Row],[Total Price(Before Discount)]]-Table13[[#This Row],[Discount Amount]]</f>
        <v>584.57299999999987</v>
      </c>
      <c r="M1865" s="6" t="str">
        <f>IF(Table13[[#This Row],[Total Price(After Discount)]]&gt;=5000, "High Order", "Low order")</f>
        <v>Low order</v>
      </c>
      <c r="N1865" s="2">
        <v>42084</v>
      </c>
      <c r="O1865" s="2" t="str">
        <f>TEXT(Table13[[#This Row],[Order Date]],"dddd")</f>
        <v>Saturday</v>
      </c>
      <c r="P1865" s="2" t="str">
        <f>TEXT(Table13[[#This Row],[Order Date]],"mmmm")</f>
        <v>March</v>
      </c>
      <c r="Q1865" s="2" t="str">
        <f>TEXT(Table13[[#This Row],[Order Date]],"yyyy")</f>
        <v>2015</v>
      </c>
      <c r="R1865" s="2" t="str">
        <f>TEXT(Table13[[#This Row],[Order Date]], "mmmm yyyy")</f>
        <v>March 2015</v>
      </c>
      <c r="S1865" s="2">
        <v>42086</v>
      </c>
      <c r="T1865" s="1" t="s">
        <v>31</v>
      </c>
      <c r="U1865" s="1">
        <f>Table13[[#This Row],[Ship Date]]-Table13[[#This Row],[Order Date]]</f>
        <v>2</v>
      </c>
      <c r="V1865" s="1" t="str">
        <f>IF(Table13[[#This Row],[Days to Ship]]&lt;=1, "Fast", IF(Table13[[#This Row],[Days to Ship]]&lt;=3, "Meduim", "High"))</f>
        <v>Meduim</v>
      </c>
      <c r="W1865" s="1">
        <v>98037</v>
      </c>
      <c r="X1865" s="1" t="s">
        <v>32</v>
      </c>
      <c r="Y1865" s="1" t="s">
        <v>1061</v>
      </c>
      <c r="Z1865" s="1" t="s">
        <v>29</v>
      </c>
      <c r="AA1865" s="1" t="s">
        <v>2244</v>
      </c>
      <c r="AB1865" s="1" t="s">
        <v>73</v>
      </c>
      <c r="AC1865" s="1" t="s">
        <v>144</v>
      </c>
      <c r="AD1865" s="1" t="s">
        <v>104</v>
      </c>
      <c r="AE1865" s="1" t="s">
        <v>53</v>
      </c>
      <c r="AF1865" s="1"/>
      <c r="AK1865" s="1"/>
    </row>
    <row r="1866" spans="1:37" x14ac:dyDescent="0.35">
      <c r="A1866" s="1">
        <v>3261</v>
      </c>
      <c r="B1866" s="1" t="str">
        <f>VLOOKUP(Table13[[#This Row],[Customer ID]],'Customer Lookup'!A:B,2,)</f>
        <v>Steven Long</v>
      </c>
      <c r="C1866" s="1">
        <v>90296</v>
      </c>
      <c r="D1866" s="1" t="str">
        <f>_xlfn.XLOOKUP(Table13[[#This Row],[Product Sub-Category]],'Product Lookup'!A:A,'Product Lookup'!B:B)</f>
        <v>Furnishings</v>
      </c>
      <c r="E1866" s="1">
        <v>10</v>
      </c>
      <c r="F1866" s="4">
        <v>105.34</v>
      </c>
      <c r="G1866" s="4">
        <f>Table13[[#This Row],[Unit Price]]*Table13[[#This Row],[Quantity ordered]]</f>
        <v>1053.4000000000001</v>
      </c>
      <c r="H1866" s="1">
        <v>0.1</v>
      </c>
      <c r="I1866" s="5">
        <v>0.1</v>
      </c>
      <c r="J18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66" s="6">
        <f>Table13[[#This Row],[Total Price(Before Discount)]]*Table13[[#This Row],[Discount]]</f>
        <v>105.34000000000002</v>
      </c>
      <c r="L1866" s="6">
        <f>Table13[[#This Row],[Total Price(Before Discount)]]-Table13[[#This Row],[Discount Amount]]</f>
        <v>948.06000000000006</v>
      </c>
      <c r="M1866" s="6" t="str">
        <f>IF(Table13[[#This Row],[Total Price(After Discount)]]&gt;=5000, "High Order", "Low order")</f>
        <v>Low order</v>
      </c>
      <c r="N1866" s="2">
        <v>42180</v>
      </c>
      <c r="O1866" s="2" t="str">
        <f>TEXT(Table13[[#This Row],[Order Date]],"dddd")</f>
        <v>Thursday</v>
      </c>
      <c r="P1866" s="2" t="str">
        <f>TEXT(Table13[[#This Row],[Order Date]],"mmmm")</f>
        <v>June</v>
      </c>
      <c r="Q1866" s="2" t="str">
        <f>TEXT(Table13[[#This Row],[Order Date]],"yyyy")</f>
        <v>2015</v>
      </c>
      <c r="R1866" s="2" t="str">
        <f>TEXT(Table13[[#This Row],[Order Date]], "mmmm yyyy")</f>
        <v>June 2015</v>
      </c>
      <c r="S1866" s="2">
        <v>42181</v>
      </c>
      <c r="T1866" s="1" t="s">
        <v>31</v>
      </c>
      <c r="U1866" s="1">
        <f>Table13[[#This Row],[Ship Date]]-Table13[[#This Row],[Order Date]]</f>
        <v>1</v>
      </c>
      <c r="V1866" s="1" t="str">
        <f>IF(Table13[[#This Row],[Days to Ship]]&lt;=1, "Fast", IF(Table13[[#This Row],[Days to Ship]]&lt;=3, "Meduim", "High"))</f>
        <v>Fast</v>
      </c>
      <c r="W1866" s="1">
        <v>49221</v>
      </c>
      <c r="X1866" s="1" t="s">
        <v>22</v>
      </c>
      <c r="Y1866" s="1" t="s">
        <v>1062</v>
      </c>
      <c r="Z1866" s="1" t="s">
        <v>215</v>
      </c>
      <c r="AA1866" s="1" t="s">
        <v>1097</v>
      </c>
      <c r="AB1866" s="1" t="s">
        <v>34</v>
      </c>
      <c r="AC1866" s="1" t="s">
        <v>52</v>
      </c>
      <c r="AD1866" s="1" t="s">
        <v>104</v>
      </c>
      <c r="AE1866" s="1" t="s">
        <v>178</v>
      </c>
      <c r="AF1866" s="1"/>
      <c r="AK1866" s="1"/>
    </row>
    <row r="1867" spans="1:37" x14ac:dyDescent="0.35">
      <c r="A1867" s="1">
        <v>3264</v>
      </c>
      <c r="B1867" s="1" t="str">
        <f>VLOOKUP(Table13[[#This Row],[Customer ID]],'Customer Lookup'!A:B,2,)</f>
        <v>Becky Puckett</v>
      </c>
      <c r="C1867" s="1">
        <v>89835</v>
      </c>
      <c r="D1867" s="1" t="str">
        <f>_xlfn.XLOOKUP(Table13[[#This Row],[Product Sub-Category]],'Product Lookup'!A:A,'Product Lookup'!B:B)</f>
        <v>Paper</v>
      </c>
      <c r="E1867" s="1">
        <v>5</v>
      </c>
      <c r="F1867" s="4">
        <v>9.99</v>
      </c>
      <c r="G1867" s="4">
        <f>Table13[[#This Row],[Unit Price]]*Table13[[#This Row],[Quantity ordered]]</f>
        <v>49.95</v>
      </c>
      <c r="H1867" s="1">
        <v>0.05</v>
      </c>
      <c r="I1867" s="5">
        <v>0.05</v>
      </c>
      <c r="J18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7" s="6">
        <f>Table13[[#This Row],[Total Price(Before Discount)]]*Table13[[#This Row],[Discount]]</f>
        <v>2.4975000000000005</v>
      </c>
      <c r="L1867" s="6">
        <f>Table13[[#This Row],[Total Price(Before Discount)]]-Table13[[#This Row],[Discount Amount]]</f>
        <v>47.452500000000001</v>
      </c>
      <c r="M1867" s="6" t="str">
        <f>IF(Table13[[#This Row],[Total Price(After Discount)]]&gt;=5000, "High Order", "Low order")</f>
        <v>Low order</v>
      </c>
      <c r="N1867" s="2">
        <v>42143</v>
      </c>
      <c r="O1867" s="2" t="str">
        <f>TEXT(Table13[[#This Row],[Order Date]],"dddd")</f>
        <v>Tuesday</v>
      </c>
      <c r="P1867" s="2" t="str">
        <f>TEXT(Table13[[#This Row],[Order Date]],"mmmm")</f>
        <v>May</v>
      </c>
      <c r="Q1867" s="2" t="str">
        <f>TEXT(Table13[[#This Row],[Order Date]],"yyyy")</f>
        <v>2015</v>
      </c>
      <c r="R1867" s="2" t="str">
        <f>TEXT(Table13[[#This Row],[Order Date]], "mmmm yyyy")</f>
        <v>May 2015</v>
      </c>
      <c r="S1867" s="2">
        <v>42145</v>
      </c>
      <c r="T1867" s="1" t="s">
        <v>50</v>
      </c>
      <c r="U1867" s="1">
        <f>Table13[[#This Row],[Ship Date]]-Table13[[#This Row],[Order Date]]</f>
        <v>2</v>
      </c>
      <c r="V1867" s="1" t="str">
        <f>IF(Table13[[#This Row],[Days to Ship]]&lt;=1, "Fast", IF(Table13[[#This Row],[Days to Ship]]&lt;=3, "Meduim", "High"))</f>
        <v>Meduim</v>
      </c>
      <c r="W1867" s="1">
        <v>95501</v>
      </c>
      <c r="X1867" s="1" t="s">
        <v>32</v>
      </c>
      <c r="Y1867" s="1" t="s">
        <v>1063</v>
      </c>
      <c r="Z1867" s="1" t="s">
        <v>37</v>
      </c>
      <c r="AA1867" s="1" t="s">
        <v>2243</v>
      </c>
      <c r="AB1867" s="1" t="s">
        <v>58</v>
      </c>
      <c r="AC1867" s="1" t="s">
        <v>83</v>
      </c>
      <c r="AD1867" s="1" t="s">
        <v>81</v>
      </c>
      <c r="AE1867" s="1" t="s">
        <v>53</v>
      </c>
      <c r="AF1867" s="1"/>
      <c r="AK1867" s="1"/>
    </row>
    <row r="1868" spans="1:37" x14ac:dyDescent="0.35">
      <c r="A1868" s="1">
        <v>3266</v>
      </c>
      <c r="B1868" s="1" t="str">
        <f>VLOOKUP(Table13[[#This Row],[Customer ID]],'Customer Lookup'!A:B,2,)</f>
        <v>Edgar Kumar</v>
      </c>
      <c r="C1868" s="1">
        <v>89836</v>
      </c>
      <c r="D1868" s="1" t="str">
        <f>_xlfn.XLOOKUP(Table13[[#This Row],[Product Sub-Category]],'Product Lookup'!A:A,'Product Lookup'!B:B)</f>
        <v>Chairs</v>
      </c>
      <c r="E1868" s="1">
        <v>14</v>
      </c>
      <c r="F1868" s="4">
        <v>122.99</v>
      </c>
      <c r="G1868" s="4">
        <f>Table13[[#This Row],[Unit Price]]*Table13[[#This Row],[Quantity ordered]]</f>
        <v>1721.86</v>
      </c>
      <c r="H1868" s="1">
        <v>0.1</v>
      </c>
      <c r="I1868" s="5">
        <v>0.1</v>
      </c>
      <c r="J18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68" s="6">
        <f>Table13[[#This Row],[Total Price(Before Discount)]]*Table13[[#This Row],[Discount]]</f>
        <v>172.18600000000001</v>
      </c>
      <c r="L1868" s="6">
        <f>Table13[[#This Row],[Total Price(Before Discount)]]-Table13[[#This Row],[Discount Amount]]</f>
        <v>1549.674</v>
      </c>
      <c r="M1868" s="6" t="str">
        <f>IF(Table13[[#This Row],[Total Price(After Discount)]]&gt;=5000, "High Order", "Low order")</f>
        <v>Low order</v>
      </c>
      <c r="N1868" s="2">
        <v>42032</v>
      </c>
      <c r="O1868" s="2" t="str">
        <f>TEXT(Table13[[#This Row],[Order Date]],"dddd")</f>
        <v>Wednesday</v>
      </c>
      <c r="P1868" s="2" t="str">
        <f>TEXT(Table13[[#This Row],[Order Date]],"mmmm")</f>
        <v>January</v>
      </c>
      <c r="Q1868" s="2" t="str">
        <f>TEXT(Table13[[#This Row],[Order Date]],"yyyy")</f>
        <v>2015</v>
      </c>
      <c r="R1868" s="2" t="str">
        <f>TEXT(Table13[[#This Row],[Order Date]], "mmmm yyyy")</f>
        <v>January 2015</v>
      </c>
      <c r="S1868" s="2">
        <v>42033</v>
      </c>
      <c r="T1868" s="1" t="s">
        <v>41</v>
      </c>
      <c r="U1868" s="1">
        <f>Table13[[#This Row],[Ship Date]]-Table13[[#This Row],[Order Date]]</f>
        <v>1</v>
      </c>
      <c r="V1868" s="1" t="str">
        <f>IF(Table13[[#This Row],[Days to Ship]]&lt;=1, "Fast", IF(Table13[[#This Row],[Days to Ship]]&lt;=3, "Meduim", "High"))</f>
        <v>Fast</v>
      </c>
      <c r="W1868" s="1">
        <v>4073</v>
      </c>
      <c r="X1868" s="1" t="s">
        <v>22</v>
      </c>
      <c r="Y1868" s="1" t="s">
        <v>276</v>
      </c>
      <c r="Z1868" s="1" t="s">
        <v>147</v>
      </c>
      <c r="AA1868" s="1" t="s">
        <v>2243</v>
      </c>
      <c r="AB1868" s="1" t="s">
        <v>34</v>
      </c>
      <c r="AC1868" s="1" t="s">
        <v>35</v>
      </c>
      <c r="AD1868" s="1" t="s">
        <v>81</v>
      </c>
      <c r="AE1868" s="1" t="s">
        <v>36</v>
      </c>
      <c r="AF1868" s="1"/>
      <c r="AK1868" s="1"/>
    </row>
    <row r="1869" spans="1:37" x14ac:dyDescent="0.35">
      <c r="A1869" s="1">
        <v>3269</v>
      </c>
      <c r="B1869" s="1" t="str">
        <f>VLOOKUP(Table13[[#This Row],[Customer ID]],'Customer Lookup'!A:B,2,)</f>
        <v>Billie Stern</v>
      </c>
      <c r="C1869" s="1">
        <v>89836</v>
      </c>
      <c r="D1869" s="1" t="str">
        <f>_xlfn.XLOOKUP(Table13[[#This Row],[Product Sub-Category]],'Product Lookup'!A:A,'Product Lookup'!B:B)</f>
        <v>Appliances</v>
      </c>
      <c r="E1869" s="1">
        <v>12</v>
      </c>
      <c r="F1869" s="4">
        <v>60.97</v>
      </c>
      <c r="G1869" s="4">
        <f>Table13[[#This Row],[Unit Price]]*Table13[[#This Row],[Quantity ordered]]</f>
        <v>731.64</v>
      </c>
      <c r="H1869" s="1">
        <v>0.05</v>
      </c>
      <c r="I1869" s="5">
        <v>0.05</v>
      </c>
      <c r="J18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9" s="6">
        <f>Table13[[#This Row],[Total Price(Before Discount)]]*Table13[[#This Row],[Discount]]</f>
        <v>36.582000000000001</v>
      </c>
      <c r="L1869" s="6">
        <f>Table13[[#This Row],[Total Price(Before Discount)]]-Table13[[#This Row],[Discount Amount]]</f>
        <v>695.05799999999999</v>
      </c>
      <c r="M1869" s="6" t="str">
        <f>IF(Table13[[#This Row],[Total Price(After Discount)]]&gt;=5000, "High Order", "Low order")</f>
        <v>Low order</v>
      </c>
      <c r="N1869" s="2">
        <v>42032</v>
      </c>
      <c r="O1869" s="2" t="str">
        <f>TEXT(Table13[[#This Row],[Order Date]],"dddd")</f>
        <v>Wednesday</v>
      </c>
      <c r="P1869" s="2" t="str">
        <f>TEXT(Table13[[#This Row],[Order Date]],"mmmm")</f>
        <v>January</v>
      </c>
      <c r="Q1869" s="2" t="str">
        <f>TEXT(Table13[[#This Row],[Order Date]],"yyyy")</f>
        <v>2015</v>
      </c>
      <c r="R1869" s="2" t="str">
        <f>TEXT(Table13[[#This Row],[Order Date]], "mmmm yyyy")</f>
        <v>January 2015</v>
      </c>
      <c r="S1869" s="2">
        <v>42034</v>
      </c>
      <c r="T1869" s="1" t="s">
        <v>41</v>
      </c>
      <c r="U1869" s="1">
        <f>Table13[[#This Row],[Ship Date]]-Table13[[#This Row],[Order Date]]</f>
        <v>2</v>
      </c>
      <c r="V1869" s="1" t="str">
        <f>IF(Table13[[#This Row],[Days to Ship]]&lt;=1, "Fast", IF(Table13[[#This Row],[Days to Ship]]&lt;=3, "Meduim", "High"))</f>
        <v>Meduim</v>
      </c>
      <c r="W1869" s="1">
        <v>7060</v>
      </c>
      <c r="X1869" s="1" t="s">
        <v>22</v>
      </c>
      <c r="Y1869" s="1" t="s">
        <v>1064</v>
      </c>
      <c r="Z1869" s="1" t="s">
        <v>46</v>
      </c>
      <c r="AA1869" s="1" t="s">
        <v>1097</v>
      </c>
      <c r="AB1869" s="1" t="s">
        <v>58</v>
      </c>
      <c r="AC1869" s="1" t="s">
        <v>196</v>
      </c>
      <c r="AD1869" s="1" t="s">
        <v>81</v>
      </c>
      <c r="AE1869" s="1" t="s">
        <v>53</v>
      </c>
      <c r="AF1869" s="1"/>
      <c r="AK1869" s="1"/>
    </row>
    <row r="1870" spans="1:37" x14ac:dyDescent="0.35">
      <c r="A1870" s="1">
        <v>3275</v>
      </c>
      <c r="B1870" s="1" t="str">
        <f>VLOOKUP(Table13[[#This Row],[Customer ID]],'Customer Lookup'!A:B,2,)</f>
        <v>Tamara Dickinson</v>
      </c>
      <c r="C1870" s="1">
        <v>86233</v>
      </c>
      <c r="D1870" s="1" t="str">
        <f>_xlfn.XLOOKUP(Table13[[#This Row],[Product Sub-Category]],'Product Lookup'!A:A,'Product Lookup'!B:B)</f>
        <v>Storage</v>
      </c>
      <c r="E1870" s="1">
        <v>9</v>
      </c>
      <c r="F1870" s="4">
        <v>13.48</v>
      </c>
      <c r="G1870" s="4">
        <f>Table13[[#This Row],[Unit Price]]*Table13[[#This Row],[Quantity ordered]]</f>
        <v>121.32000000000001</v>
      </c>
      <c r="H1870" s="1">
        <v>0.05</v>
      </c>
      <c r="I1870" s="5">
        <v>0.05</v>
      </c>
      <c r="J18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0" s="6">
        <f>Table13[[#This Row],[Total Price(Before Discount)]]*Table13[[#This Row],[Discount]]</f>
        <v>6.0660000000000007</v>
      </c>
      <c r="L1870" s="6">
        <f>Table13[[#This Row],[Total Price(Before Discount)]]-Table13[[#This Row],[Discount Amount]]</f>
        <v>115.254</v>
      </c>
      <c r="M1870" s="6" t="str">
        <f>IF(Table13[[#This Row],[Total Price(After Discount)]]&gt;=5000, "High Order", "Low order")</f>
        <v>Low order</v>
      </c>
      <c r="N1870" s="2">
        <v>42084</v>
      </c>
      <c r="O1870" s="2" t="str">
        <f>TEXT(Table13[[#This Row],[Order Date]],"dddd")</f>
        <v>Saturday</v>
      </c>
      <c r="P1870" s="2" t="str">
        <f>TEXT(Table13[[#This Row],[Order Date]],"mmmm")</f>
        <v>March</v>
      </c>
      <c r="Q1870" s="2" t="str">
        <f>TEXT(Table13[[#This Row],[Order Date]],"yyyy")</f>
        <v>2015</v>
      </c>
      <c r="R1870" s="2" t="str">
        <f>TEXT(Table13[[#This Row],[Order Date]], "mmmm yyyy")</f>
        <v>March 2015</v>
      </c>
      <c r="S1870" s="2">
        <v>42086</v>
      </c>
      <c r="T1870" s="1" t="s">
        <v>98</v>
      </c>
      <c r="U1870" s="1">
        <f>Table13[[#This Row],[Ship Date]]-Table13[[#This Row],[Order Date]]</f>
        <v>2</v>
      </c>
      <c r="V1870" s="1" t="str">
        <f>IF(Table13[[#This Row],[Days to Ship]]&lt;=1, "Fast", IF(Table13[[#This Row],[Days to Ship]]&lt;=3, "Meduim", "High"))</f>
        <v>Meduim</v>
      </c>
      <c r="W1870" s="1">
        <v>98273</v>
      </c>
      <c r="X1870" s="1" t="s">
        <v>32</v>
      </c>
      <c r="Y1870" s="1" t="s">
        <v>747</v>
      </c>
      <c r="Z1870" s="1" t="s">
        <v>29</v>
      </c>
      <c r="AA1870" s="1" t="s">
        <v>1097</v>
      </c>
      <c r="AB1870" s="1" t="s">
        <v>58</v>
      </c>
      <c r="AC1870" s="1" t="s">
        <v>119</v>
      </c>
      <c r="AD1870" s="1" t="s">
        <v>42</v>
      </c>
      <c r="AE1870" s="1" t="s">
        <v>53</v>
      </c>
      <c r="AF1870" s="1"/>
      <c r="AK1870" s="1"/>
    </row>
    <row r="1871" spans="1:37" x14ac:dyDescent="0.35">
      <c r="A1871" s="1">
        <v>3275</v>
      </c>
      <c r="B1871" s="1" t="str">
        <f>VLOOKUP(Table13[[#This Row],[Customer ID]],'Customer Lookup'!A:B,2,)</f>
        <v>Tamara Dickinson</v>
      </c>
      <c r="C1871" s="1">
        <v>86234</v>
      </c>
      <c r="D1871" s="1" t="str">
        <f>_xlfn.XLOOKUP(Table13[[#This Row],[Product Sub-Category]],'Product Lookup'!A:A,'Product Lookup'!B:B)</f>
        <v>Copiers</v>
      </c>
      <c r="E1871" s="1">
        <v>12</v>
      </c>
      <c r="F1871" s="4">
        <v>449.99</v>
      </c>
      <c r="G1871" s="4">
        <f>Table13[[#This Row],[Unit Price]]*Table13[[#This Row],[Quantity ordered]]</f>
        <v>5399.88</v>
      </c>
      <c r="H1871" s="1">
        <v>0.1</v>
      </c>
      <c r="I1871" s="5">
        <v>0.1</v>
      </c>
      <c r="J18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71" s="6">
        <f>Table13[[#This Row],[Total Price(Before Discount)]]*Table13[[#This Row],[Discount]]</f>
        <v>539.98800000000006</v>
      </c>
      <c r="L1871" s="6">
        <f>Table13[[#This Row],[Total Price(Before Discount)]]-Table13[[#This Row],[Discount Amount]]</f>
        <v>4859.8919999999998</v>
      </c>
      <c r="M1871" s="6" t="str">
        <f>IF(Table13[[#This Row],[Total Price(After Discount)]]&gt;=5000, "High Order", "Low order")</f>
        <v>Low order</v>
      </c>
      <c r="N1871" s="2">
        <v>42005</v>
      </c>
      <c r="O1871" s="2" t="str">
        <f>TEXT(Table13[[#This Row],[Order Date]],"dddd")</f>
        <v>Thursday</v>
      </c>
      <c r="P1871" s="2" t="str">
        <f>TEXT(Table13[[#This Row],[Order Date]],"mmmm")</f>
        <v>January</v>
      </c>
      <c r="Q1871" s="2" t="str">
        <f>TEXT(Table13[[#This Row],[Order Date]],"yyyy")</f>
        <v>2015</v>
      </c>
      <c r="R1871" s="2" t="str">
        <f>TEXT(Table13[[#This Row],[Order Date]], "mmmm yyyy")</f>
        <v>January 2015</v>
      </c>
      <c r="S1871" s="2">
        <v>42009</v>
      </c>
      <c r="T1871" s="1" t="s">
        <v>98</v>
      </c>
      <c r="U1871" s="1">
        <f>Table13[[#This Row],[Ship Date]]-Table13[[#This Row],[Order Date]]</f>
        <v>4</v>
      </c>
      <c r="V1871" s="1" t="str">
        <f>IF(Table13[[#This Row],[Days to Ship]]&lt;=1, "Fast", IF(Table13[[#This Row],[Days to Ship]]&lt;=3, "Meduim", "High"))</f>
        <v>High</v>
      </c>
      <c r="W1871" s="1">
        <v>98273</v>
      </c>
      <c r="X1871" s="1" t="s">
        <v>32</v>
      </c>
      <c r="Y1871" s="1" t="s">
        <v>747</v>
      </c>
      <c r="Z1871" s="1" t="s">
        <v>29</v>
      </c>
      <c r="AA1871" s="1" t="s">
        <v>1097</v>
      </c>
      <c r="AB1871" s="1" t="s">
        <v>73</v>
      </c>
      <c r="AC1871" s="1" t="s">
        <v>2241</v>
      </c>
      <c r="AD1871" s="1" t="s">
        <v>51</v>
      </c>
      <c r="AE1871" s="1" t="s">
        <v>178</v>
      </c>
      <c r="AF1871" s="1"/>
      <c r="AK1871" s="1"/>
    </row>
    <row r="1872" spans="1:37" x14ac:dyDescent="0.35">
      <c r="A1872" s="1">
        <v>3275</v>
      </c>
      <c r="B1872" s="1" t="str">
        <f>VLOOKUP(Table13[[#This Row],[Customer ID]],'Customer Lookup'!A:B,2,)</f>
        <v>Tamara Dickinson</v>
      </c>
      <c r="C1872" s="1">
        <v>86234</v>
      </c>
      <c r="D1872" s="1" t="str">
        <f>_xlfn.XLOOKUP(Table13[[#This Row],[Product Sub-Category]],'Product Lookup'!A:A,'Product Lookup'!B:B)</f>
        <v>Pens</v>
      </c>
      <c r="E1872" s="1">
        <v>6</v>
      </c>
      <c r="F1872" s="4">
        <v>5.84</v>
      </c>
      <c r="G1872" s="4">
        <f>Table13[[#This Row],[Unit Price]]*Table13[[#This Row],[Quantity ordered]]</f>
        <v>35.04</v>
      </c>
      <c r="H1872" s="1">
        <v>0.05</v>
      </c>
      <c r="I1872" s="5">
        <v>0.05</v>
      </c>
      <c r="J18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2" s="6">
        <f>Table13[[#This Row],[Total Price(Before Discount)]]*Table13[[#This Row],[Discount]]</f>
        <v>1.752</v>
      </c>
      <c r="L1872" s="6">
        <f>Table13[[#This Row],[Total Price(Before Discount)]]-Table13[[#This Row],[Discount Amount]]</f>
        <v>33.287999999999997</v>
      </c>
      <c r="M1872" s="6" t="str">
        <f>IF(Table13[[#This Row],[Total Price(After Discount)]]&gt;=5000, "High Order", "Low order")</f>
        <v>Low order</v>
      </c>
      <c r="N1872" s="2">
        <v>42005</v>
      </c>
      <c r="O1872" s="2" t="str">
        <f>TEXT(Table13[[#This Row],[Order Date]],"dddd")</f>
        <v>Thursday</v>
      </c>
      <c r="P1872" s="2" t="str">
        <f>TEXT(Table13[[#This Row],[Order Date]],"mmmm")</f>
        <v>January</v>
      </c>
      <c r="Q1872" s="2" t="str">
        <f>TEXT(Table13[[#This Row],[Order Date]],"yyyy")</f>
        <v>2015</v>
      </c>
      <c r="R1872" s="2" t="str">
        <f>TEXT(Table13[[#This Row],[Order Date]], "mmmm yyyy")</f>
        <v>January 2015</v>
      </c>
      <c r="S1872" s="2">
        <v>42014</v>
      </c>
      <c r="T1872" s="1" t="s">
        <v>98</v>
      </c>
      <c r="U1872" s="1">
        <f>Table13[[#This Row],[Ship Date]]-Table13[[#This Row],[Order Date]]</f>
        <v>9</v>
      </c>
      <c r="V1872" s="1" t="str">
        <f>IF(Table13[[#This Row],[Days to Ship]]&lt;=1, "Fast", IF(Table13[[#This Row],[Days to Ship]]&lt;=3, "Meduim", "High"))</f>
        <v>High</v>
      </c>
      <c r="W1872" s="1">
        <v>98273</v>
      </c>
      <c r="X1872" s="1" t="s">
        <v>32</v>
      </c>
      <c r="Y1872" s="1" t="s">
        <v>747</v>
      </c>
      <c r="Z1872" s="1" t="s">
        <v>29</v>
      </c>
      <c r="AA1872" s="1" t="s">
        <v>2245</v>
      </c>
      <c r="AB1872" s="1" t="s">
        <v>58</v>
      </c>
      <c r="AC1872" s="1" t="s">
        <v>25</v>
      </c>
      <c r="AD1872" s="1" t="s">
        <v>51</v>
      </c>
      <c r="AE1872" s="1" t="s">
        <v>26</v>
      </c>
      <c r="AF1872" s="1"/>
      <c r="AK1872" s="1"/>
    </row>
    <row r="1873" spans="1:37" x14ac:dyDescent="0.35">
      <c r="A1873" s="1">
        <v>3279</v>
      </c>
      <c r="B1873" s="1" t="str">
        <f>VLOOKUP(Table13[[#This Row],[Customer ID]],'Customer Lookup'!A:B,2,)</f>
        <v>Ricky Allred</v>
      </c>
      <c r="C1873" s="1">
        <v>90766</v>
      </c>
      <c r="D1873" s="1" t="str">
        <f>_xlfn.XLOOKUP(Table13[[#This Row],[Product Sub-Category]],'Product Lookup'!A:A,'Product Lookup'!B:B)</f>
        <v>Storage</v>
      </c>
      <c r="E1873" s="1">
        <v>4</v>
      </c>
      <c r="F1873" s="4">
        <v>89.83</v>
      </c>
      <c r="G1873" s="4">
        <f>Table13[[#This Row],[Unit Price]]*Table13[[#This Row],[Quantity ordered]]</f>
        <v>359.32</v>
      </c>
      <c r="H1873" s="1">
        <v>0.05</v>
      </c>
      <c r="I1873" s="5">
        <v>0.05</v>
      </c>
      <c r="J18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3" s="6">
        <f>Table13[[#This Row],[Total Price(Before Discount)]]*Table13[[#This Row],[Discount]]</f>
        <v>17.966000000000001</v>
      </c>
      <c r="L1873" s="6">
        <f>Table13[[#This Row],[Total Price(Before Discount)]]-Table13[[#This Row],[Discount Amount]]</f>
        <v>341.35399999999998</v>
      </c>
      <c r="M1873" s="6" t="str">
        <f>IF(Table13[[#This Row],[Total Price(After Discount)]]&gt;=5000, "High Order", "Low order")</f>
        <v>Low order</v>
      </c>
      <c r="N1873" s="2">
        <v>42100</v>
      </c>
      <c r="O1873" s="2" t="str">
        <f>TEXT(Table13[[#This Row],[Order Date]],"dddd")</f>
        <v>Monday</v>
      </c>
      <c r="P1873" s="2" t="str">
        <f>TEXT(Table13[[#This Row],[Order Date]],"mmmm")</f>
        <v>April</v>
      </c>
      <c r="Q1873" s="2" t="str">
        <f>TEXT(Table13[[#This Row],[Order Date]],"yyyy")</f>
        <v>2015</v>
      </c>
      <c r="R1873" s="2" t="str">
        <f>TEXT(Table13[[#This Row],[Order Date]], "mmmm yyyy")</f>
        <v>April 2015</v>
      </c>
      <c r="S1873" s="2">
        <v>42102</v>
      </c>
      <c r="T1873" s="1" t="s">
        <v>21</v>
      </c>
      <c r="U1873" s="1">
        <f>Table13[[#This Row],[Ship Date]]-Table13[[#This Row],[Order Date]]</f>
        <v>2</v>
      </c>
      <c r="V1873" s="1" t="str">
        <f>IF(Table13[[#This Row],[Days to Ship]]&lt;=1, "Fast", IF(Table13[[#This Row],[Days to Ship]]&lt;=3, "Meduim", "High"))</f>
        <v>Meduim</v>
      </c>
      <c r="W1873" s="1">
        <v>29203</v>
      </c>
      <c r="X1873" s="1" t="s">
        <v>32</v>
      </c>
      <c r="Y1873" s="1" t="s">
        <v>953</v>
      </c>
      <c r="Z1873" s="1" t="s">
        <v>443</v>
      </c>
      <c r="AA1873" s="1" t="s">
        <v>2245</v>
      </c>
      <c r="AB1873" s="1" t="s">
        <v>58</v>
      </c>
      <c r="AC1873" s="1" t="s">
        <v>119</v>
      </c>
      <c r="AD1873" s="1" t="s">
        <v>42</v>
      </c>
      <c r="AE1873" s="1" t="s">
        <v>178</v>
      </c>
      <c r="AF1873" s="1"/>
      <c r="AK1873" s="1"/>
    </row>
    <row r="1874" spans="1:37" x14ac:dyDescent="0.35">
      <c r="A1874" s="1">
        <v>3279</v>
      </c>
      <c r="B1874" s="1" t="str">
        <f>VLOOKUP(Table13[[#This Row],[Customer ID]],'Customer Lookup'!A:B,2,)</f>
        <v>Ricky Allred</v>
      </c>
      <c r="C1874" s="1">
        <v>90766</v>
      </c>
      <c r="D1874" s="1" t="str">
        <f>_xlfn.XLOOKUP(Table13[[#This Row],[Product Sub-Category]],'Product Lookup'!A:A,'Product Lookup'!B:B)</f>
        <v>Storage</v>
      </c>
      <c r="E1874" s="1">
        <v>12</v>
      </c>
      <c r="F1874" s="4">
        <v>13.43</v>
      </c>
      <c r="G1874" s="4">
        <f>Table13[[#This Row],[Unit Price]]*Table13[[#This Row],[Quantity ordered]]</f>
        <v>161.16</v>
      </c>
      <c r="H1874" s="1">
        <v>0.05</v>
      </c>
      <c r="I1874" s="5">
        <v>0.05</v>
      </c>
      <c r="J18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4" s="6">
        <f>Table13[[#This Row],[Total Price(Before Discount)]]*Table13[[#This Row],[Discount]]</f>
        <v>8.0579999999999998</v>
      </c>
      <c r="L1874" s="6">
        <f>Table13[[#This Row],[Total Price(Before Discount)]]-Table13[[#This Row],[Discount Amount]]</f>
        <v>153.102</v>
      </c>
      <c r="M1874" s="6" t="str">
        <f>IF(Table13[[#This Row],[Total Price(After Discount)]]&gt;=5000, "High Order", "Low order")</f>
        <v>Low order</v>
      </c>
      <c r="N1874" s="2">
        <v>42100</v>
      </c>
      <c r="O1874" s="2" t="str">
        <f>TEXT(Table13[[#This Row],[Order Date]],"dddd")</f>
        <v>Monday</v>
      </c>
      <c r="P1874" s="2" t="str">
        <f>TEXT(Table13[[#This Row],[Order Date]],"mmmm")</f>
        <v>April</v>
      </c>
      <c r="Q1874" s="2" t="str">
        <f>TEXT(Table13[[#This Row],[Order Date]],"yyyy")</f>
        <v>2015</v>
      </c>
      <c r="R1874" s="2" t="str">
        <f>TEXT(Table13[[#This Row],[Order Date]], "mmmm yyyy")</f>
        <v>April 2015</v>
      </c>
      <c r="S1874" s="2">
        <v>42102</v>
      </c>
      <c r="T1874" s="1" t="s">
        <v>21</v>
      </c>
      <c r="U1874" s="1">
        <f>Table13[[#This Row],[Ship Date]]-Table13[[#This Row],[Order Date]]</f>
        <v>2</v>
      </c>
      <c r="V1874" s="1" t="str">
        <f>IF(Table13[[#This Row],[Days to Ship]]&lt;=1, "Fast", IF(Table13[[#This Row],[Days to Ship]]&lt;=3, "Meduim", "High"))</f>
        <v>Meduim</v>
      </c>
      <c r="W1874" s="1">
        <v>29203</v>
      </c>
      <c r="X1874" s="1" t="s">
        <v>32</v>
      </c>
      <c r="Y1874" s="1" t="s">
        <v>953</v>
      </c>
      <c r="Z1874" s="1" t="s">
        <v>443</v>
      </c>
      <c r="AA1874" s="1" t="s">
        <v>2245</v>
      </c>
      <c r="AB1874" s="1" t="s">
        <v>58</v>
      </c>
      <c r="AC1874" s="1" t="s">
        <v>119</v>
      </c>
      <c r="AD1874" s="1" t="s">
        <v>42</v>
      </c>
      <c r="AE1874" s="1" t="s">
        <v>53</v>
      </c>
      <c r="AF1874" s="1"/>
      <c r="AK1874" s="1"/>
    </row>
    <row r="1875" spans="1:37" x14ac:dyDescent="0.35">
      <c r="A1875" s="1">
        <v>3279</v>
      </c>
      <c r="B1875" s="1" t="str">
        <f>VLOOKUP(Table13[[#This Row],[Customer ID]],'Customer Lookup'!A:B,2,)</f>
        <v>Ricky Allred</v>
      </c>
      <c r="C1875" s="1">
        <v>90766</v>
      </c>
      <c r="D1875" s="1" t="str">
        <f>_xlfn.XLOOKUP(Table13[[#This Row],[Product Sub-Category]],'Product Lookup'!A:A,'Product Lookup'!B:B)</f>
        <v>Telephones</v>
      </c>
      <c r="E1875" s="1">
        <v>11</v>
      </c>
      <c r="F1875" s="4">
        <v>125.99</v>
      </c>
      <c r="G1875" s="4">
        <f>Table13[[#This Row],[Unit Price]]*Table13[[#This Row],[Quantity ordered]]</f>
        <v>1385.8899999999999</v>
      </c>
      <c r="H1875" s="1">
        <v>0.1</v>
      </c>
      <c r="I1875" s="5">
        <v>0.1</v>
      </c>
      <c r="J18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75" s="6">
        <f>Table13[[#This Row],[Total Price(Before Discount)]]*Table13[[#This Row],[Discount]]</f>
        <v>138.589</v>
      </c>
      <c r="L1875" s="6">
        <f>Table13[[#This Row],[Total Price(Before Discount)]]-Table13[[#This Row],[Discount Amount]]</f>
        <v>1247.3009999999999</v>
      </c>
      <c r="M1875" s="6" t="str">
        <f>IF(Table13[[#This Row],[Total Price(After Discount)]]&gt;=5000, "High Order", "Low order")</f>
        <v>Low order</v>
      </c>
      <c r="N1875" s="2">
        <v>42100</v>
      </c>
      <c r="O1875" s="2" t="str">
        <f>TEXT(Table13[[#This Row],[Order Date]],"dddd")</f>
        <v>Monday</v>
      </c>
      <c r="P1875" s="2" t="str">
        <f>TEXT(Table13[[#This Row],[Order Date]],"mmmm")</f>
        <v>April</v>
      </c>
      <c r="Q1875" s="2" t="str">
        <f>TEXT(Table13[[#This Row],[Order Date]],"yyyy")</f>
        <v>2015</v>
      </c>
      <c r="R1875" s="2" t="str">
        <f>TEXT(Table13[[#This Row],[Order Date]], "mmmm yyyy")</f>
        <v>April 2015</v>
      </c>
      <c r="S1875" s="2">
        <v>42100</v>
      </c>
      <c r="T1875" s="1" t="s">
        <v>21</v>
      </c>
      <c r="U1875" s="1">
        <f>Table13[[#This Row],[Ship Date]]-Table13[[#This Row],[Order Date]]</f>
        <v>0</v>
      </c>
      <c r="V1875" s="1" t="str">
        <f>IF(Table13[[#This Row],[Days to Ship]]&lt;=1, "Fast", IF(Table13[[#This Row],[Days to Ship]]&lt;=3, "Meduim", "High"))</f>
        <v>Fast</v>
      </c>
      <c r="W1875" s="1">
        <v>29203</v>
      </c>
      <c r="X1875" s="1" t="s">
        <v>32</v>
      </c>
      <c r="Y1875" s="1" t="s">
        <v>953</v>
      </c>
      <c r="Z1875" s="1" t="s">
        <v>443</v>
      </c>
      <c r="AA1875" s="1" t="s">
        <v>2245</v>
      </c>
      <c r="AB1875" s="1" t="s">
        <v>73</v>
      </c>
      <c r="AC1875" s="1" t="s">
        <v>2234</v>
      </c>
      <c r="AD1875" s="1" t="s">
        <v>42</v>
      </c>
      <c r="AE1875" s="1" t="s">
        <v>53</v>
      </c>
      <c r="AF1875" s="1"/>
      <c r="AK1875" s="1"/>
    </row>
    <row r="1876" spans="1:37" x14ac:dyDescent="0.35">
      <c r="A1876" s="1">
        <v>3279</v>
      </c>
      <c r="B1876" s="1" t="str">
        <f>VLOOKUP(Table13[[#This Row],[Customer ID]],'Customer Lookup'!A:B,2,)</f>
        <v>Ricky Allred</v>
      </c>
      <c r="C1876" s="1">
        <v>90767</v>
      </c>
      <c r="D1876" s="1" t="str">
        <f>_xlfn.XLOOKUP(Table13[[#This Row],[Product Sub-Category]],'Product Lookup'!A:A,'Product Lookup'!B:B)</f>
        <v>Telephones</v>
      </c>
      <c r="E1876" s="1">
        <v>3</v>
      </c>
      <c r="F1876" s="4">
        <v>45.99</v>
      </c>
      <c r="G1876" s="4">
        <f>Table13[[#This Row],[Unit Price]]*Table13[[#This Row],[Quantity ordered]]</f>
        <v>137.97</v>
      </c>
      <c r="H1876" s="1">
        <v>0.05</v>
      </c>
      <c r="I1876" s="5">
        <v>0.05</v>
      </c>
      <c r="J18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6" s="6">
        <f>Table13[[#This Row],[Total Price(Before Discount)]]*Table13[[#This Row],[Discount]]</f>
        <v>6.8985000000000003</v>
      </c>
      <c r="L1876" s="6">
        <f>Table13[[#This Row],[Total Price(Before Discount)]]-Table13[[#This Row],[Discount Amount]]</f>
        <v>131.07149999999999</v>
      </c>
      <c r="M1876" s="6" t="str">
        <f>IF(Table13[[#This Row],[Total Price(After Discount)]]&gt;=5000, "High Order", "Low order")</f>
        <v>Low order</v>
      </c>
      <c r="N1876" s="2">
        <v>42077</v>
      </c>
      <c r="O1876" s="2" t="str">
        <f>TEXT(Table13[[#This Row],[Order Date]],"dddd")</f>
        <v>Saturday</v>
      </c>
      <c r="P1876" s="2" t="str">
        <f>TEXT(Table13[[#This Row],[Order Date]],"mmmm")</f>
        <v>March</v>
      </c>
      <c r="Q1876" s="2" t="str">
        <f>TEXT(Table13[[#This Row],[Order Date]],"yyyy")</f>
        <v>2015</v>
      </c>
      <c r="R1876" s="2" t="str">
        <f>TEXT(Table13[[#This Row],[Order Date]], "mmmm yyyy")</f>
        <v>March 2015</v>
      </c>
      <c r="S1876" s="2">
        <v>42079</v>
      </c>
      <c r="T1876" s="1" t="s">
        <v>50</v>
      </c>
      <c r="U1876" s="1">
        <f>Table13[[#This Row],[Ship Date]]-Table13[[#This Row],[Order Date]]</f>
        <v>2</v>
      </c>
      <c r="V1876" s="1" t="str">
        <f>IF(Table13[[#This Row],[Days to Ship]]&lt;=1, "Fast", IF(Table13[[#This Row],[Days to Ship]]&lt;=3, "Meduim", "High"))</f>
        <v>Meduim</v>
      </c>
      <c r="W1876" s="1">
        <v>29203</v>
      </c>
      <c r="X1876" s="1" t="s">
        <v>32</v>
      </c>
      <c r="Y1876" s="1" t="s">
        <v>953</v>
      </c>
      <c r="Z1876" s="1" t="s">
        <v>443</v>
      </c>
      <c r="AA1876" s="1" t="s">
        <v>2245</v>
      </c>
      <c r="AB1876" s="1" t="s">
        <v>73</v>
      </c>
      <c r="AC1876" s="1" t="s">
        <v>2234</v>
      </c>
      <c r="AD1876" s="1" t="s">
        <v>42</v>
      </c>
      <c r="AE1876" s="1" t="s">
        <v>53</v>
      </c>
      <c r="AF1876" s="1"/>
      <c r="AK1876" s="1"/>
    </row>
    <row r="1877" spans="1:37" x14ac:dyDescent="0.35">
      <c r="A1877" s="1">
        <v>3283</v>
      </c>
      <c r="B1877" s="1" t="str">
        <f>VLOOKUP(Table13[[#This Row],[Customer ID]],'Customer Lookup'!A:B,2,)</f>
        <v>William Woodard</v>
      </c>
      <c r="C1877" s="1">
        <v>90752</v>
      </c>
      <c r="D1877" s="1" t="str">
        <f>_xlfn.XLOOKUP(Table13[[#This Row],[Product Sub-Category]],'Product Lookup'!A:A,'Product Lookup'!B:B)</f>
        <v>Appliances</v>
      </c>
      <c r="E1877" s="1">
        <v>5</v>
      </c>
      <c r="F1877" s="4">
        <v>363.25</v>
      </c>
      <c r="G1877" s="4">
        <f>Table13[[#This Row],[Unit Price]]*Table13[[#This Row],[Quantity ordered]]</f>
        <v>1816.25</v>
      </c>
      <c r="H1877" s="1">
        <v>0.1</v>
      </c>
      <c r="I1877" s="5">
        <v>0.1</v>
      </c>
      <c r="J18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77" s="6">
        <f>Table13[[#This Row],[Total Price(Before Discount)]]*Table13[[#This Row],[Discount]]</f>
        <v>181.625</v>
      </c>
      <c r="L1877" s="6">
        <f>Table13[[#This Row],[Total Price(Before Discount)]]-Table13[[#This Row],[Discount Amount]]</f>
        <v>1634.625</v>
      </c>
      <c r="M1877" s="6" t="str">
        <f>IF(Table13[[#This Row],[Total Price(After Discount)]]&gt;=5000, "High Order", "Low order")</f>
        <v>Low order</v>
      </c>
      <c r="N1877" s="2">
        <v>42115</v>
      </c>
      <c r="O1877" s="2" t="str">
        <f>TEXT(Table13[[#This Row],[Order Date]],"dddd")</f>
        <v>Tuesday</v>
      </c>
      <c r="P1877" s="2" t="str">
        <f>TEXT(Table13[[#This Row],[Order Date]],"mmmm")</f>
        <v>April</v>
      </c>
      <c r="Q1877" s="2" t="str">
        <f>TEXT(Table13[[#This Row],[Order Date]],"yyyy")</f>
        <v>2015</v>
      </c>
      <c r="R1877" s="2" t="str">
        <f>TEXT(Table13[[#This Row],[Order Date]], "mmmm yyyy")</f>
        <v>April 2015</v>
      </c>
      <c r="S1877" s="2">
        <v>42115</v>
      </c>
      <c r="T1877" s="1" t="s">
        <v>41</v>
      </c>
      <c r="U1877" s="1">
        <f>Table13[[#This Row],[Ship Date]]-Table13[[#This Row],[Order Date]]</f>
        <v>0</v>
      </c>
      <c r="V1877" s="1" t="str">
        <f>IF(Table13[[#This Row],[Days to Ship]]&lt;=1, "Fast", IF(Table13[[#This Row],[Days to Ship]]&lt;=3, "Meduim", "High"))</f>
        <v>Fast</v>
      </c>
      <c r="W1877" s="1">
        <v>33156</v>
      </c>
      <c r="X1877" s="1" t="s">
        <v>22</v>
      </c>
      <c r="Y1877" s="1" t="s">
        <v>1065</v>
      </c>
      <c r="Z1877" s="1" t="s">
        <v>242</v>
      </c>
      <c r="AA1877" s="1" t="s">
        <v>2245</v>
      </c>
      <c r="AB1877" s="1" t="s">
        <v>58</v>
      </c>
      <c r="AC1877" s="1" t="s">
        <v>196</v>
      </c>
      <c r="AD1877" s="1" t="s">
        <v>81</v>
      </c>
      <c r="AE1877" s="1" t="s">
        <v>53</v>
      </c>
      <c r="AF1877" s="1"/>
      <c r="AK1877" s="1"/>
    </row>
    <row r="1878" spans="1:37" x14ac:dyDescent="0.35">
      <c r="A1878" s="1">
        <v>3283</v>
      </c>
      <c r="B1878" s="1" t="str">
        <f>VLOOKUP(Table13[[#This Row],[Customer ID]],'Customer Lookup'!A:B,2,)</f>
        <v>William Woodard</v>
      </c>
      <c r="C1878" s="1">
        <v>90753</v>
      </c>
      <c r="D1878" s="1" t="str">
        <f>_xlfn.XLOOKUP(Table13[[#This Row],[Product Sub-Category]],'Product Lookup'!A:A,'Product Lookup'!B:B)</f>
        <v>Computer Peripherals</v>
      </c>
      <c r="E1878" s="1">
        <v>31</v>
      </c>
      <c r="F1878" s="4">
        <v>17.48</v>
      </c>
      <c r="G1878" s="4">
        <f>Table13[[#This Row],[Unit Price]]*Table13[[#This Row],[Quantity ordered]]</f>
        <v>541.88</v>
      </c>
      <c r="H1878" s="1">
        <v>0.05</v>
      </c>
      <c r="I1878" s="5">
        <v>0.05</v>
      </c>
      <c r="J18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8" s="6">
        <f>Table13[[#This Row],[Total Price(Before Discount)]]*Table13[[#This Row],[Discount]]</f>
        <v>27.094000000000001</v>
      </c>
      <c r="L1878" s="6">
        <f>Table13[[#This Row],[Total Price(Before Discount)]]-Table13[[#This Row],[Discount Amount]]</f>
        <v>514.78599999999994</v>
      </c>
      <c r="M1878" s="6" t="str">
        <f>IF(Table13[[#This Row],[Total Price(After Discount)]]&gt;=5000, "High Order", "Low order")</f>
        <v>Low order</v>
      </c>
      <c r="N1878" s="2">
        <v>42134</v>
      </c>
      <c r="O1878" s="2" t="str">
        <f>TEXT(Table13[[#This Row],[Order Date]],"dddd")</f>
        <v>Sunday</v>
      </c>
      <c r="P1878" s="2" t="str">
        <f>TEXT(Table13[[#This Row],[Order Date]],"mmmm")</f>
        <v>May</v>
      </c>
      <c r="Q1878" s="2" t="str">
        <f>TEXT(Table13[[#This Row],[Order Date]],"yyyy")</f>
        <v>2015</v>
      </c>
      <c r="R1878" s="2" t="str">
        <f>TEXT(Table13[[#This Row],[Order Date]], "mmmm yyyy")</f>
        <v>May 2015</v>
      </c>
      <c r="S1878" s="2">
        <v>42135</v>
      </c>
      <c r="T1878" s="1" t="s">
        <v>21</v>
      </c>
      <c r="U1878" s="1">
        <f>Table13[[#This Row],[Ship Date]]-Table13[[#This Row],[Order Date]]</f>
        <v>1</v>
      </c>
      <c r="V1878" s="1" t="str">
        <f>IF(Table13[[#This Row],[Days to Ship]]&lt;=1, "Fast", IF(Table13[[#This Row],[Days to Ship]]&lt;=3, "Meduim", "High"))</f>
        <v>Fast</v>
      </c>
      <c r="W1878" s="1">
        <v>33156</v>
      </c>
      <c r="X1878" s="1" t="s">
        <v>32</v>
      </c>
      <c r="Y1878" s="1" t="s">
        <v>1065</v>
      </c>
      <c r="Z1878" s="1" t="s">
        <v>242</v>
      </c>
      <c r="AA1878" s="1" t="s">
        <v>2245</v>
      </c>
      <c r="AB1878" s="1" t="s">
        <v>73</v>
      </c>
      <c r="AC1878" s="1" t="s">
        <v>144</v>
      </c>
      <c r="AD1878" s="1" t="s">
        <v>81</v>
      </c>
      <c r="AE1878" s="1" t="s">
        <v>44</v>
      </c>
      <c r="AF1878" s="1"/>
      <c r="AK1878" s="1"/>
    </row>
    <row r="1879" spans="1:37" x14ac:dyDescent="0.35">
      <c r="A1879" s="1">
        <v>3284</v>
      </c>
      <c r="B1879" s="1" t="str">
        <f>VLOOKUP(Table13[[#This Row],[Customer ID]],'Customer Lookup'!A:B,2,)</f>
        <v>Michael Shaffer</v>
      </c>
      <c r="C1879" s="1">
        <v>90751</v>
      </c>
      <c r="D1879" s="1" t="str">
        <f>_xlfn.XLOOKUP(Table13[[#This Row],[Product Sub-Category]],'Product Lookup'!A:A,'Product Lookup'!B:B)</f>
        <v>Furnishings</v>
      </c>
      <c r="E1879" s="1">
        <v>6</v>
      </c>
      <c r="F1879" s="4">
        <v>19.23</v>
      </c>
      <c r="G1879" s="4">
        <f>Table13[[#This Row],[Unit Price]]*Table13[[#This Row],[Quantity ordered]]</f>
        <v>115.38</v>
      </c>
      <c r="H1879" s="1">
        <v>0.05</v>
      </c>
      <c r="I1879" s="5">
        <v>0.05</v>
      </c>
      <c r="J18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9" s="6">
        <f>Table13[[#This Row],[Total Price(Before Discount)]]*Table13[[#This Row],[Discount]]</f>
        <v>5.7690000000000001</v>
      </c>
      <c r="L1879" s="6">
        <f>Table13[[#This Row],[Total Price(Before Discount)]]-Table13[[#This Row],[Discount Amount]]</f>
        <v>109.61099999999999</v>
      </c>
      <c r="M1879" s="6" t="str">
        <f>IF(Table13[[#This Row],[Total Price(After Discount)]]&gt;=5000, "High Order", "Low order")</f>
        <v>Low order</v>
      </c>
      <c r="N1879" s="2">
        <v>42055</v>
      </c>
      <c r="O1879" s="2" t="str">
        <f>TEXT(Table13[[#This Row],[Order Date]],"dddd")</f>
        <v>Friday</v>
      </c>
      <c r="P1879" s="2" t="str">
        <f>TEXT(Table13[[#This Row],[Order Date]],"mmmm")</f>
        <v>February</v>
      </c>
      <c r="Q1879" s="2" t="str">
        <f>TEXT(Table13[[#This Row],[Order Date]],"yyyy")</f>
        <v>2015</v>
      </c>
      <c r="R1879" s="2" t="str">
        <f>TEXT(Table13[[#This Row],[Order Date]], "mmmm yyyy")</f>
        <v>February 2015</v>
      </c>
      <c r="S1879" s="2">
        <v>42057</v>
      </c>
      <c r="T1879" s="1" t="s">
        <v>21</v>
      </c>
      <c r="U1879" s="1">
        <f>Table13[[#This Row],[Ship Date]]-Table13[[#This Row],[Order Date]]</f>
        <v>2</v>
      </c>
      <c r="V1879" s="1" t="str">
        <f>IF(Table13[[#This Row],[Days to Ship]]&lt;=1, "Fast", IF(Table13[[#This Row],[Days to Ship]]&lt;=3, "Meduim", "High"))</f>
        <v>Meduim</v>
      </c>
      <c r="W1879" s="1">
        <v>34741</v>
      </c>
      <c r="X1879" s="1" t="s">
        <v>22</v>
      </c>
      <c r="Y1879" s="1" t="s">
        <v>1066</v>
      </c>
      <c r="Z1879" s="1" t="s">
        <v>242</v>
      </c>
      <c r="AA1879" s="1" t="s">
        <v>2245</v>
      </c>
      <c r="AB1879" s="1" t="s">
        <v>34</v>
      </c>
      <c r="AC1879" s="1" t="s">
        <v>52</v>
      </c>
      <c r="AD1879" s="1" t="s">
        <v>81</v>
      </c>
      <c r="AE1879" s="1" t="s">
        <v>44</v>
      </c>
      <c r="AF1879" s="1"/>
      <c r="AK1879" s="1"/>
    </row>
    <row r="1880" spans="1:37" x14ac:dyDescent="0.35">
      <c r="A1880" s="1">
        <v>3285</v>
      </c>
      <c r="B1880" s="1" t="str">
        <f>VLOOKUP(Table13[[#This Row],[Customer ID]],'Customer Lookup'!A:B,2,)</f>
        <v>Ricky Garner</v>
      </c>
      <c r="C1880" s="1">
        <v>90750</v>
      </c>
      <c r="D1880" s="1" t="str">
        <f>_xlfn.XLOOKUP(Table13[[#This Row],[Product Sub-Category]],'Product Lookup'!A:A,'Product Lookup'!B:B)</f>
        <v>Computer Peripherals</v>
      </c>
      <c r="E1880" s="1">
        <v>7</v>
      </c>
      <c r="F1880" s="4">
        <v>1.7</v>
      </c>
      <c r="G1880" s="4">
        <f>Table13[[#This Row],[Unit Price]]*Table13[[#This Row],[Quantity ordered]]</f>
        <v>11.9</v>
      </c>
      <c r="H1880" s="1">
        <v>0.05</v>
      </c>
      <c r="I1880" s="5">
        <v>0.05</v>
      </c>
      <c r="J18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0" s="6">
        <f>Table13[[#This Row],[Total Price(Before Discount)]]*Table13[[#This Row],[Discount]]</f>
        <v>0.59500000000000008</v>
      </c>
      <c r="L1880" s="6">
        <f>Table13[[#This Row],[Total Price(Before Discount)]]-Table13[[#This Row],[Discount Amount]]</f>
        <v>11.305</v>
      </c>
      <c r="M1880" s="6" t="str">
        <f>IF(Table13[[#This Row],[Total Price(After Discount)]]&gt;=5000, "High Order", "Low order")</f>
        <v>Low order</v>
      </c>
      <c r="N1880" s="2">
        <v>42010</v>
      </c>
      <c r="O1880" s="2" t="str">
        <f>TEXT(Table13[[#This Row],[Order Date]],"dddd")</f>
        <v>Tuesday</v>
      </c>
      <c r="P1880" s="2" t="str">
        <f>TEXT(Table13[[#This Row],[Order Date]],"mmmm")</f>
        <v>January</v>
      </c>
      <c r="Q1880" s="2" t="str">
        <f>TEXT(Table13[[#This Row],[Order Date]],"yyyy")</f>
        <v>2015</v>
      </c>
      <c r="R1880" s="2" t="str">
        <f>TEXT(Table13[[#This Row],[Order Date]], "mmmm yyyy")</f>
        <v>January 2015</v>
      </c>
      <c r="S1880" s="2">
        <v>42011</v>
      </c>
      <c r="T1880" s="1" t="s">
        <v>31</v>
      </c>
      <c r="U1880" s="1">
        <f>Table13[[#This Row],[Ship Date]]-Table13[[#This Row],[Order Date]]</f>
        <v>1</v>
      </c>
      <c r="V1880" s="1" t="str">
        <f>IF(Table13[[#This Row],[Days to Ship]]&lt;=1, "Fast", IF(Table13[[#This Row],[Days to Ship]]&lt;=3, "Meduim", "High"))</f>
        <v>Fast</v>
      </c>
      <c r="W1880" s="1">
        <v>20170</v>
      </c>
      <c r="X1880" s="1" t="s">
        <v>32</v>
      </c>
      <c r="Y1880" s="1" t="s">
        <v>1067</v>
      </c>
      <c r="Z1880" s="1" t="s">
        <v>117</v>
      </c>
      <c r="AA1880" s="1" t="s">
        <v>2245</v>
      </c>
      <c r="AB1880" s="1" t="s">
        <v>73</v>
      </c>
      <c r="AC1880" s="1" t="s">
        <v>144</v>
      </c>
      <c r="AD1880" s="1" t="s">
        <v>104</v>
      </c>
      <c r="AE1880" s="1" t="s">
        <v>44</v>
      </c>
      <c r="AF1880" s="1"/>
      <c r="AK1880" s="1"/>
    </row>
    <row r="1881" spans="1:37" x14ac:dyDescent="0.35">
      <c r="A1881" s="1">
        <v>3285</v>
      </c>
      <c r="B1881" s="1" t="str">
        <f>VLOOKUP(Table13[[#This Row],[Customer ID]],'Customer Lookup'!A:B,2,)</f>
        <v>Ricky Garner</v>
      </c>
      <c r="C1881" s="1">
        <v>90750</v>
      </c>
      <c r="D1881" s="1" t="str">
        <f>_xlfn.XLOOKUP(Table13[[#This Row],[Product Sub-Category]],'Product Lookup'!A:A,'Product Lookup'!B:B)</f>
        <v>Paper</v>
      </c>
      <c r="E1881" s="1">
        <v>9</v>
      </c>
      <c r="F1881" s="4">
        <v>30.98</v>
      </c>
      <c r="G1881" s="4">
        <f>Table13[[#This Row],[Unit Price]]*Table13[[#This Row],[Quantity ordered]]</f>
        <v>278.82</v>
      </c>
      <c r="H1881" s="1">
        <v>0.05</v>
      </c>
      <c r="I1881" s="5">
        <v>0.05</v>
      </c>
      <c r="J18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1" s="6">
        <f>Table13[[#This Row],[Total Price(Before Discount)]]*Table13[[#This Row],[Discount]]</f>
        <v>13.941000000000001</v>
      </c>
      <c r="L1881" s="6">
        <f>Table13[[#This Row],[Total Price(Before Discount)]]-Table13[[#This Row],[Discount Amount]]</f>
        <v>264.87900000000002</v>
      </c>
      <c r="M1881" s="6" t="str">
        <f>IF(Table13[[#This Row],[Total Price(After Discount)]]&gt;=5000, "High Order", "Low order")</f>
        <v>Low order</v>
      </c>
      <c r="N1881" s="2">
        <v>42010</v>
      </c>
      <c r="O1881" s="2" t="str">
        <f>TEXT(Table13[[#This Row],[Order Date]],"dddd")</f>
        <v>Tuesday</v>
      </c>
      <c r="P1881" s="2" t="str">
        <f>TEXT(Table13[[#This Row],[Order Date]],"mmmm")</f>
        <v>January</v>
      </c>
      <c r="Q1881" s="2" t="str">
        <f>TEXT(Table13[[#This Row],[Order Date]],"yyyy")</f>
        <v>2015</v>
      </c>
      <c r="R1881" s="2" t="str">
        <f>TEXT(Table13[[#This Row],[Order Date]], "mmmm yyyy")</f>
        <v>January 2015</v>
      </c>
      <c r="S1881" s="2">
        <v>42012</v>
      </c>
      <c r="T1881" s="1" t="s">
        <v>31</v>
      </c>
      <c r="U1881" s="1">
        <f>Table13[[#This Row],[Ship Date]]-Table13[[#This Row],[Order Date]]</f>
        <v>2</v>
      </c>
      <c r="V1881" s="1" t="str">
        <f>IF(Table13[[#This Row],[Days to Ship]]&lt;=1, "Fast", IF(Table13[[#This Row],[Days to Ship]]&lt;=3, "Meduim", "High"))</f>
        <v>Meduim</v>
      </c>
      <c r="W1881" s="1">
        <v>20170</v>
      </c>
      <c r="X1881" s="1" t="s">
        <v>32</v>
      </c>
      <c r="Y1881" s="1" t="s">
        <v>1067</v>
      </c>
      <c r="Z1881" s="1" t="s">
        <v>117</v>
      </c>
      <c r="AA1881" s="1" t="s">
        <v>1097</v>
      </c>
      <c r="AB1881" s="1" t="s">
        <v>58</v>
      </c>
      <c r="AC1881" s="1" t="s">
        <v>83</v>
      </c>
      <c r="AD1881" s="1" t="s">
        <v>104</v>
      </c>
      <c r="AE1881" s="1" t="s">
        <v>53</v>
      </c>
      <c r="AF1881" s="1"/>
      <c r="AK1881" s="1"/>
    </row>
    <row r="1882" spans="1:37" x14ac:dyDescent="0.35">
      <c r="A1882" s="1">
        <v>3287</v>
      </c>
      <c r="B1882" s="1" t="str">
        <f>VLOOKUP(Table13[[#This Row],[Customer ID]],'Customer Lookup'!A:B,2,)</f>
        <v>Mary Norman</v>
      </c>
      <c r="C1882" s="1">
        <v>89897</v>
      </c>
      <c r="D1882" s="1" t="str">
        <f>_xlfn.XLOOKUP(Table13[[#This Row],[Product Sub-Category]],'Product Lookup'!A:A,'Product Lookup'!B:B)</f>
        <v>Binders</v>
      </c>
      <c r="E1882" s="1">
        <v>17</v>
      </c>
      <c r="F1882" s="4">
        <v>30.56</v>
      </c>
      <c r="G1882" s="4">
        <f>Table13[[#This Row],[Unit Price]]*Table13[[#This Row],[Quantity ordered]]</f>
        <v>519.52</v>
      </c>
      <c r="H1882" s="1">
        <v>0.05</v>
      </c>
      <c r="I1882" s="5">
        <v>0.05</v>
      </c>
      <c r="J18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2" s="6">
        <f>Table13[[#This Row],[Total Price(Before Discount)]]*Table13[[#This Row],[Discount]]</f>
        <v>25.975999999999999</v>
      </c>
      <c r="L1882" s="6">
        <f>Table13[[#This Row],[Total Price(Before Discount)]]-Table13[[#This Row],[Discount Amount]]</f>
        <v>493.54399999999998</v>
      </c>
      <c r="M1882" s="6" t="str">
        <f>IF(Table13[[#This Row],[Total Price(After Discount)]]&gt;=5000, "High Order", "Low order")</f>
        <v>Low order</v>
      </c>
      <c r="N1882" s="2">
        <v>42149</v>
      </c>
      <c r="O1882" s="2" t="str">
        <f>TEXT(Table13[[#This Row],[Order Date]],"dddd")</f>
        <v>Monday</v>
      </c>
      <c r="P1882" s="2" t="str">
        <f>TEXT(Table13[[#This Row],[Order Date]],"mmmm")</f>
        <v>May</v>
      </c>
      <c r="Q1882" s="2" t="str">
        <f>TEXT(Table13[[#This Row],[Order Date]],"yyyy")</f>
        <v>2015</v>
      </c>
      <c r="R1882" s="2" t="str">
        <f>TEXT(Table13[[#This Row],[Order Date]], "mmmm yyyy")</f>
        <v>May 2015</v>
      </c>
      <c r="S1882" s="2">
        <v>42151</v>
      </c>
      <c r="T1882" s="1" t="s">
        <v>98</v>
      </c>
      <c r="U1882" s="1">
        <f>Table13[[#This Row],[Ship Date]]-Table13[[#This Row],[Order Date]]</f>
        <v>2</v>
      </c>
      <c r="V1882" s="1" t="str">
        <f>IF(Table13[[#This Row],[Days to Ship]]&lt;=1, "Fast", IF(Table13[[#This Row],[Days to Ship]]&lt;=3, "Meduim", "High"))</f>
        <v>Meduim</v>
      </c>
      <c r="W1882" s="1">
        <v>95746</v>
      </c>
      <c r="X1882" s="1" t="s">
        <v>32</v>
      </c>
      <c r="Y1882" s="1" t="s">
        <v>1068</v>
      </c>
      <c r="Z1882" s="1" t="s">
        <v>37</v>
      </c>
      <c r="AA1882" s="1" t="s">
        <v>2245</v>
      </c>
      <c r="AB1882" s="1" t="s">
        <v>58</v>
      </c>
      <c r="AC1882" s="1" t="s">
        <v>2236</v>
      </c>
      <c r="AD1882" s="1" t="s">
        <v>51</v>
      </c>
      <c r="AE1882" s="1" t="s">
        <v>53</v>
      </c>
      <c r="AF1882" s="1"/>
      <c r="AK1882" s="1"/>
    </row>
    <row r="1883" spans="1:37" x14ac:dyDescent="0.35">
      <c r="A1883" s="1">
        <v>3303</v>
      </c>
      <c r="B1883" s="1" t="str">
        <f>VLOOKUP(Table13[[#This Row],[Customer ID]],'Customer Lookup'!A:B,2,)</f>
        <v>Carole Creech</v>
      </c>
      <c r="C1883" s="1">
        <v>87795</v>
      </c>
      <c r="D1883" s="1" t="str">
        <f>_xlfn.XLOOKUP(Table13[[#This Row],[Product Sub-Category]],'Product Lookup'!A:A,'Product Lookup'!B:B)</f>
        <v>Storage</v>
      </c>
      <c r="E1883" s="1">
        <v>6</v>
      </c>
      <c r="F1883" s="4">
        <v>33.89</v>
      </c>
      <c r="G1883" s="4">
        <f>Table13[[#This Row],[Unit Price]]*Table13[[#This Row],[Quantity ordered]]</f>
        <v>203.34</v>
      </c>
      <c r="H1883" s="1">
        <v>0.05</v>
      </c>
      <c r="I1883" s="5">
        <v>0.05</v>
      </c>
      <c r="J18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3" s="6">
        <f>Table13[[#This Row],[Total Price(Before Discount)]]*Table13[[#This Row],[Discount]]</f>
        <v>10.167000000000002</v>
      </c>
      <c r="L1883" s="6">
        <f>Table13[[#This Row],[Total Price(Before Discount)]]-Table13[[#This Row],[Discount Amount]]</f>
        <v>193.173</v>
      </c>
      <c r="M1883" s="6" t="str">
        <f>IF(Table13[[#This Row],[Total Price(After Discount)]]&gt;=5000, "High Order", "Low order")</f>
        <v>Low order</v>
      </c>
      <c r="N1883" s="2">
        <v>42011</v>
      </c>
      <c r="O1883" s="2" t="str">
        <f>TEXT(Table13[[#This Row],[Order Date]],"dddd")</f>
        <v>Wednesday</v>
      </c>
      <c r="P1883" s="2" t="str">
        <f>TEXT(Table13[[#This Row],[Order Date]],"mmmm")</f>
        <v>January</v>
      </c>
      <c r="Q1883" s="2" t="str">
        <f>TEXT(Table13[[#This Row],[Order Date]],"yyyy")</f>
        <v>2015</v>
      </c>
      <c r="R1883" s="2" t="str">
        <f>TEXT(Table13[[#This Row],[Order Date]], "mmmm yyyy")</f>
        <v>January 2015</v>
      </c>
      <c r="S1883" s="2">
        <v>42016</v>
      </c>
      <c r="T1883" s="1" t="s">
        <v>98</v>
      </c>
      <c r="U1883" s="1">
        <f>Table13[[#This Row],[Ship Date]]-Table13[[#This Row],[Order Date]]</f>
        <v>5</v>
      </c>
      <c r="V1883" s="1" t="str">
        <f>IF(Table13[[#This Row],[Days to Ship]]&lt;=1, "Fast", IF(Table13[[#This Row],[Days to Ship]]&lt;=3, "Meduim", "High"))</f>
        <v>High</v>
      </c>
      <c r="W1883" s="1">
        <v>33461</v>
      </c>
      <c r="X1883" s="1" t="s">
        <v>32</v>
      </c>
      <c r="Y1883" s="1" t="s">
        <v>1069</v>
      </c>
      <c r="Z1883" s="1" t="s">
        <v>242</v>
      </c>
      <c r="AA1883" s="1" t="s">
        <v>2243</v>
      </c>
      <c r="AB1883" s="1" t="s">
        <v>58</v>
      </c>
      <c r="AC1883" s="1" t="s">
        <v>119</v>
      </c>
      <c r="AD1883" s="1" t="s">
        <v>42</v>
      </c>
      <c r="AE1883" s="1" t="s">
        <v>53</v>
      </c>
      <c r="AF1883" s="1"/>
      <c r="AK1883" s="1"/>
    </row>
    <row r="1884" spans="1:37" x14ac:dyDescent="0.35">
      <c r="A1884" s="1">
        <v>3306</v>
      </c>
      <c r="B1884" s="1" t="str">
        <f>VLOOKUP(Table13[[#This Row],[Customer ID]],'Customer Lookup'!A:B,2,)</f>
        <v>Claire Warren</v>
      </c>
      <c r="C1884" s="1">
        <v>90461</v>
      </c>
      <c r="D1884" s="1" t="str">
        <f>_xlfn.XLOOKUP(Table13[[#This Row],[Product Sub-Category]],'Product Lookup'!A:A,'Product Lookup'!B:B)</f>
        <v>Appliances</v>
      </c>
      <c r="E1884" s="1">
        <v>1</v>
      </c>
      <c r="F1884" s="4">
        <v>11.33</v>
      </c>
      <c r="G1884" s="4">
        <f>Table13[[#This Row],[Unit Price]]*Table13[[#This Row],[Quantity ordered]]</f>
        <v>11.33</v>
      </c>
      <c r="H1884" s="1">
        <v>0.05</v>
      </c>
      <c r="I1884" s="5">
        <v>0.05</v>
      </c>
      <c r="J18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4" s="6">
        <f>Table13[[#This Row],[Total Price(Before Discount)]]*Table13[[#This Row],[Discount]]</f>
        <v>0.5665</v>
      </c>
      <c r="L1884" s="6">
        <f>Table13[[#This Row],[Total Price(Before Discount)]]-Table13[[#This Row],[Discount Amount]]</f>
        <v>10.763500000000001</v>
      </c>
      <c r="M1884" s="6" t="str">
        <f>IF(Table13[[#This Row],[Total Price(After Discount)]]&gt;=5000, "High Order", "Low order")</f>
        <v>Low order</v>
      </c>
      <c r="N1884" s="2">
        <v>42095</v>
      </c>
      <c r="O1884" s="2" t="str">
        <f>TEXT(Table13[[#This Row],[Order Date]],"dddd")</f>
        <v>Wednesday</v>
      </c>
      <c r="P1884" s="2" t="str">
        <f>TEXT(Table13[[#This Row],[Order Date]],"mmmm")</f>
        <v>April</v>
      </c>
      <c r="Q1884" s="2" t="str">
        <f>TEXT(Table13[[#This Row],[Order Date]],"yyyy")</f>
        <v>2015</v>
      </c>
      <c r="R1884" s="2" t="str">
        <f>TEXT(Table13[[#This Row],[Order Date]], "mmmm yyyy")</f>
        <v>April 2015</v>
      </c>
      <c r="S1884" s="2">
        <v>42097</v>
      </c>
      <c r="T1884" s="1" t="s">
        <v>50</v>
      </c>
      <c r="U1884" s="1">
        <f>Table13[[#This Row],[Ship Date]]-Table13[[#This Row],[Order Date]]</f>
        <v>2</v>
      </c>
      <c r="V1884" s="1" t="str">
        <f>IF(Table13[[#This Row],[Days to Ship]]&lt;=1, "Fast", IF(Table13[[#This Row],[Days to Ship]]&lt;=3, "Meduim", "High"))</f>
        <v>Meduim</v>
      </c>
      <c r="W1884" s="1">
        <v>6320</v>
      </c>
      <c r="X1884" s="1" t="s">
        <v>32</v>
      </c>
      <c r="Y1884" s="1" t="s">
        <v>1070</v>
      </c>
      <c r="Z1884" s="1" t="s">
        <v>171</v>
      </c>
      <c r="AA1884" s="1" t="s">
        <v>2243</v>
      </c>
      <c r="AB1884" s="1" t="s">
        <v>58</v>
      </c>
      <c r="AC1884" s="1" t="s">
        <v>196</v>
      </c>
      <c r="AD1884" s="1" t="s">
        <v>51</v>
      </c>
      <c r="AE1884" s="1" t="s">
        <v>75</v>
      </c>
      <c r="AF1884" s="1"/>
      <c r="AK1884" s="1"/>
    </row>
    <row r="1885" spans="1:37" x14ac:dyDescent="0.35">
      <c r="A1885" s="1">
        <v>3307</v>
      </c>
      <c r="B1885" s="1" t="str">
        <f>VLOOKUP(Table13[[#This Row],[Customer ID]],'Customer Lookup'!A:B,2,)</f>
        <v>Edwin Blackburn</v>
      </c>
      <c r="C1885" s="1">
        <v>90462</v>
      </c>
      <c r="D1885" s="1" t="str">
        <f>_xlfn.XLOOKUP(Table13[[#This Row],[Product Sub-Category]],'Product Lookup'!A:A,'Product Lookup'!B:B)</f>
        <v>Storage</v>
      </c>
      <c r="E1885" s="1">
        <v>5</v>
      </c>
      <c r="F1885" s="4">
        <v>16.739999999999998</v>
      </c>
      <c r="G1885" s="4">
        <f>Table13[[#This Row],[Unit Price]]*Table13[[#This Row],[Quantity ordered]]</f>
        <v>83.699999999999989</v>
      </c>
      <c r="H1885" s="1">
        <v>0.05</v>
      </c>
      <c r="I1885" s="5">
        <v>0.05</v>
      </c>
      <c r="J18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5" s="6">
        <f>Table13[[#This Row],[Total Price(Before Discount)]]*Table13[[#This Row],[Discount]]</f>
        <v>4.1849999999999996</v>
      </c>
      <c r="L1885" s="6">
        <f>Table13[[#This Row],[Total Price(Before Discount)]]-Table13[[#This Row],[Discount Amount]]</f>
        <v>79.514999999999986</v>
      </c>
      <c r="M1885" s="6" t="str">
        <f>IF(Table13[[#This Row],[Total Price(After Discount)]]&gt;=5000, "High Order", "Low order")</f>
        <v>Low order</v>
      </c>
      <c r="N1885" s="2">
        <v>42030</v>
      </c>
      <c r="O1885" s="2" t="str">
        <f>TEXT(Table13[[#This Row],[Order Date]],"dddd")</f>
        <v>Monday</v>
      </c>
      <c r="P1885" s="2" t="str">
        <f>TEXT(Table13[[#This Row],[Order Date]],"mmmm")</f>
        <v>January</v>
      </c>
      <c r="Q1885" s="2" t="str">
        <f>TEXT(Table13[[#This Row],[Order Date]],"yyyy")</f>
        <v>2015</v>
      </c>
      <c r="R1885" s="2" t="str">
        <f>TEXT(Table13[[#This Row],[Order Date]], "mmmm yyyy")</f>
        <v>January 2015</v>
      </c>
      <c r="S1885" s="2">
        <v>42037</v>
      </c>
      <c r="T1885" s="1" t="s">
        <v>98</v>
      </c>
      <c r="U1885" s="1">
        <f>Table13[[#This Row],[Ship Date]]-Table13[[#This Row],[Order Date]]</f>
        <v>7</v>
      </c>
      <c r="V1885" s="1" t="str">
        <f>IF(Table13[[#This Row],[Days to Ship]]&lt;=1, "Fast", IF(Table13[[#This Row],[Days to Ship]]&lt;=3, "Meduim", "High"))</f>
        <v>High</v>
      </c>
      <c r="W1885" s="1">
        <v>1001</v>
      </c>
      <c r="X1885" s="1" t="s">
        <v>32</v>
      </c>
      <c r="Y1885" s="1" t="s">
        <v>1071</v>
      </c>
      <c r="Z1885" s="1" t="s">
        <v>152</v>
      </c>
      <c r="AA1885" s="1" t="s">
        <v>2243</v>
      </c>
      <c r="AB1885" s="1" t="s">
        <v>58</v>
      </c>
      <c r="AC1885" s="1" t="s">
        <v>119</v>
      </c>
      <c r="AD1885" s="1" t="s">
        <v>51</v>
      </c>
      <c r="AE1885" s="1" t="s">
        <v>53</v>
      </c>
      <c r="AF1885" s="1"/>
      <c r="AK1885" s="1"/>
    </row>
    <row r="1886" spans="1:37" x14ac:dyDescent="0.35">
      <c r="A1886" s="1">
        <v>3309</v>
      </c>
      <c r="B1886" s="1" t="str">
        <f>VLOOKUP(Table13[[#This Row],[Customer ID]],'Customer Lookup'!A:B,2,)</f>
        <v>Edwin Chung</v>
      </c>
      <c r="C1886" s="1">
        <v>90460</v>
      </c>
      <c r="D1886" s="1" t="str">
        <f>_xlfn.XLOOKUP(Table13[[#This Row],[Product Sub-Category]],'Product Lookup'!A:A,'Product Lookup'!B:B)</f>
        <v>Furnishings</v>
      </c>
      <c r="E1886" s="1">
        <v>4</v>
      </c>
      <c r="F1886" s="4">
        <v>6.64</v>
      </c>
      <c r="G1886" s="4">
        <f>Table13[[#This Row],[Unit Price]]*Table13[[#This Row],[Quantity ordered]]</f>
        <v>26.56</v>
      </c>
      <c r="H1886" s="1">
        <v>0.05</v>
      </c>
      <c r="I1886" s="5">
        <v>0.05</v>
      </c>
      <c r="J18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6" s="6">
        <f>Table13[[#This Row],[Total Price(Before Discount)]]*Table13[[#This Row],[Discount]]</f>
        <v>1.3280000000000001</v>
      </c>
      <c r="L1886" s="6">
        <f>Table13[[#This Row],[Total Price(Before Discount)]]-Table13[[#This Row],[Discount Amount]]</f>
        <v>25.231999999999999</v>
      </c>
      <c r="M1886" s="6" t="str">
        <f>IF(Table13[[#This Row],[Total Price(After Discount)]]&gt;=5000, "High Order", "Low order")</f>
        <v>Low order</v>
      </c>
      <c r="N1886" s="2">
        <v>42087</v>
      </c>
      <c r="O1886" s="2" t="str">
        <f>TEXT(Table13[[#This Row],[Order Date]],"dddd")</f>
        <v>Tuesday</v>
      </c>
      <c r="P1886" s="2" t="str">
        <f>TEXT(Table13[[#This Row],[Order Date]],"mmmm")</f>
        <v>March</v>
      </c>
      <c r="Q1886" s="2" t="str">
        <f>TEXT(Table13[[#This Row],[Order Date]],"yyyy")</f>
        <v>2015</v>
      </c>
      <c r="R1886" s="2" t="str">
        <f>TEXT(Table13[[#This Row],[Order Date]], "mmmm yyyy")</f>
        <v>March 2015</v>
      </c>
      <c r="S1886" s="2">
        <v>42089</v>
      </c>
      <c r="T1886" s="1" t="s">
        <v>41</v>
      </c>
      <c r="U1886" s="1">
        <f>Table13[[#This Row],[Ship Date]]-Table13[[#This Row],[Order Date]]</f>
        <v>2</v>
      </c>
      <c r="V1886" s="1" t="str">
        <f>IF(Table13[[#This Row],[Days to Ship]]&lt;=1, "Fast", IF(Table13[[#This Row],[Days to Ship]]&lt;=3, "Meduim", "High"))</f>
        <v>Meduim</v>
      </c>
      <c r="W1886" s="1">
        <v>1760</v>
      </c>
      <c r="X1886" s="1" t="s">
        <v>32</v>
      </c>
      <c r="Y1886" s="1" t="s">
        <v>1072</v>
      </c>
      <c r="Z1886" s="1" t="s">
        <v>152</v>
      </c>
      <c r="AA1886" s="1" t="s">
        <v>2243</v>
      </c>
      <c r="AB1886" s="1" t="s">
        <v>34</v>
      </c>
      <c r="AC1886" s="1" t="s">
        <v>52</v>
      </c>
      <c r="AD1886" s="1" t="s">
        <v>51</v>
      </c>
      <c r="AE1886" s="1" t="s">
        <v>44</v>
      </c>
      <c r="AF1886" s="1"/>
      <c r="AK1886" s="1"/>
    </row>
    <row r="1887" spans="1:37" x14ac:dyDescent="0.35">
      <c r="A1887" s="1">
        <v>3310</v>
      </c>
      <c r="B1887" s="1" t="str">
        <f>VLOOKUP(Table13[[#This Row],[Customer ID]],'Customer Lookup'!A:B,2,)</f>
        <v>Tiffany Grossman Hardin</v>
      </c>
      <c r="C1887" s="1">
        <v>90460</v>
      </c>
      <c r="D1887" s="1" t="str">
        <f>_xlfn.XLOOKUP(Table13[[#This Row],[Product Sub-Category]],'Product Lookup'!A:A,'Product Lookup'!B:B)</f>
        <v>Envelopes</v>
      </c>
      <c r="E1887" s="1">
        <v>4</v>
      </c>
      <c r="F1887" s="4">
        <v>90.48</v>
      </c>
      <c r="G1887" s="4">
        <f>Table13[[#This Row],[Unit Price]]*Table13[[#This Row],[Quantity ordered]]</f>
        <v>361.92</v>
      </c>
      <c r="H1887" s="1">
        <v>0.05</v>
      </c>
      <c r="I1887" s="5">
        <v>0.05</v>
      </c>
      <c r="J18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7" s="6">
        <f>Table13[[#This Row],[Total Price(Before Discount)]]*Table13[[#This Row],[Discount]]</f>
        <v>18.096</v>
      </c>
      <c r="L1887" s="6">
        <f>Table13[[#This Row],[Total Price(Before Discount)]]-Table13[[#This Row],[Discount Amount]]</f>
        <v>343.82400000000001</v>
      </c>
      <c r="M1887" s="6" t="str">
        <f>IF(Table13[[#This Row],[Total Price(After Discount)]]&gt;=5000, "High Order", "Low order")</f>
        <v>Low order</v>
      </c>
      <c r="N1887" s="2">
        <v>42087</v>
      </c>
      <c r="O1887" s="2" t="str">
        <f>TEXT(Table13[[#This Row],[Order Date]],"dddd")</f>
        <v>Tuesday</v>
      </c>
      <c r="P1887" s="2" t="str">
        <f>TEXT(Table13[[#This Row],[Order Date]],"mmmm")</f>
        <v>March</v>
      </c>
      <c r="Q1887" s="2" t="str">
        <f>TEXT(Table13[[#This Row],[Order Date]],"yyyy")</f>
        <v>2015</v>
      </c>
      <c r="R1887" s="2" t="str">
        <f>TEXT(Table13[[#This Row],[Order Date]], "mmmm yyyy")</f>
        <v>March 2015</v>
      </c>
      <c r="S1887" s="2">
        <v>42088</v>
      </c>
      <c r="T1887" s="1" t="s">
        <v>41</v>
      </c>
      <c r="U1887" s="1">
        <f>Table13[[#This Row],[Ship Date]]-Table13[[#This Row],[Order Date]]</f>
        <v>1</v>
      </c>
      <c r="V1887" s="1" t="str">
        <f>IF(Table13[[#This Row],[Days to Ship]]&lt;=1, "Fast", IF(Table13[[#This Row],[Days to Ship]]&lt;=3, "Meduim", "High"))</f>
        <v>Fast</v>
      </c>
      <c r="W1887" s="1">
        <v>2563</v>
      </c>
      <c r="X1887" s="1" t="s">
        <v>32</v>
      </c>
      <c r="Y1887" s="1" t="s">
        <v>1073</v>
      </c>
      <c r="Z1887" s="1" t="s">
        <v>152</v>
      </c>
      <c r="AA1887" s="1" t="s">
        <v>2243</v>
      </c>
      <c r="AB1887" s="1" t="s">
        <v>58</v>
      </c>
      <c r="AC1887" s="1" t="s">
        <v>61</v>
      </c>
      <c r="AD1887" s="1" t="s">
        <v>51</v>
      </c>
      <c r="AE1887" s="1" t="s">
        <v>53</v>
      </c>
      <c r="AF1887" s="1"/>
      <c r="AK1887" s="1"/>
    </row>
    <row r="1888" spans="1:37" x14ac:dyDescent="0.35">
      <c r="A1888" s="1">
        <v>3311</v>
      </c>
      <c r="B1888" s="1" t="str">
        <f>VLOOKUP(Table13[[#This Row],[Customer ID]],'Customer Lookup'!A:B,2,)</f>
        <v>Jackie Flynn</v>
      </c>
      <c r="C1888" s="1">
        <v>90462</v>
      </c>
      <c r="D1888" s="1" t="str">
        <f>_xlfn.XLOOKUP(Table13[[#This Row],[Product Sub-Category]],'Product Lookup'!A:A,'Product Lookup'!B:B)</f>
        <v>Paper</v>
      </c>
      <c r="E1888" s="1">
        <v>9</v>
      </c>
      <c r="F1888" s="4">
        <v>6.45</v>
      </c>
      <c r="G1888" s="4">
        <f>Table13[[#This Row],[Unit Price]]*Table13[[#This Row],[Quantity ordered]]</f>
        <v>58.050000000000004</v>
      </c>
      <c r="H1888" s="1">
        <v>0.05</v>
      </c>
      <c r="I1888" s="5">
        <v>0.05</v>
      </c>
      <c r="J18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8" s="6">
        <f>Table13[[#This Row],[Total Price(Before Discount)]]*Table13[[#This Row],[Discount]]</f>
        <v>2.9025000000000003</v>
      </c>
      <c r="L1888" s="6">
        <f>Table13[[#This Row],[Total Price(Before Discount)]]-Table13[[#This Row],[Discount Amount]]</f>
        <v>55.147500000000001</v>
      </c>
      <c r="M1888" s="6" t="str">
        <f>IF(Table13[[#This Row],[Total Price(After Discount)]]&gt;=5000, "High Order", "Low order")</f>
        <v>Low order</v>
      </c>
      <c r="N1888" s="2">
        <v>42030</v>
      </c>
      <c r="O1888" s="2" t="str">
        <f>TEXT(Table13[[#This Row],[Order Date]],"dddd")</f>
        <v>Monday</v>
      </c>
      <c r="P1888" s="2" t="str">
        <f>TEXT(Table13[[#This Row],[Order Date]],"mmmm")</f>
        <v>January</v>
      </c>
      <c r="Q1888" s="2" t="str">
        <f>TEXT(Table13[[#This Row],[Order Date]],"yyyy")</f>
        <v>2015</v>
      </c>
      <c r="R1888" s="2" t="str">
        <f>TEXT(Table13[[#This Row],[Order Date]], "mmmm yyyy")</f>
        <v>January 2015</v>
      </c>
      <c r="S1888" s="2">
        <v>42035</v>
      </c>
      <c r="T1888" s="1" t="s">
        <v>98</v>
      </c>
      <c r="U1888" s="1">
        <f>Table13[[#This Row],[Ship Date]]-Table13[[#This Row],[Order Date]]</f>
        <v>5</v>
      </c>
      <c r="V1888" s="1" t="str">
        <f>IF(Table13[[#This Row],[Days to Ship]]&lt;=1, "Fast", IF(Table13[[#This Row],[Days to Ship]]&lt;=3, "Meduim", "High"))</f>
        <v>High</v>
      </c>
      <c r="W1888" s="1">
        <v>1890</v>
      </c>
      <c r="X1888" s="1" t="s">
        <v>32</v>
      </c>
      <c r="Y1888" s="1" t="s">
        <v>913</v>
      </c>
      <c r="Z1888" s="1" t="s">
        <v>152</v>
      </c>
      <c r="AA1888" s="1" t="s">
        <v>2243</v>
      </c>
      <c r="AB1888" s="1" t="s">
        <v>58</v>
      </c>
      <c r="AC1888" s="1" t="s">
        <v>83</v>
      </c>
      <c r="AD1888" s="1" t="s">
        <v>51</v>
      </c>
      <c r="AE1888" s="1" t="s">
        <v>26</v>
      </c>
      <c r="AF1888" s="1"/>
      <c r="AK1888" s="1"/>
    </row>
    <row r="1889" spans="1:37" x14ac:dyDescent="0.35">
      <c r="A1889" s="1">
        <v>3314</v>
      </c>
      <c r="B1889" s="1" t="str">
        <f>VLOOKUP(Table13[[#This Row],[Customer ID]],'Customer Lookup'!A:B,2,)</f>
        <v>Billy Hale</v>
      </c>
      <c r="C1889" s="1">
        <v>90462</v>
      </c>
      <c r="D1889" s="1" t="str">
        <f>_xlfn.XLOOKUP(Table13[[#This Row],[Product Sub-Category]],'Product Lookup'!A:A,'Product Lookup'!B:B)</f>
        <v>Chairs</v>
      </c>
      <c r="E1889" s="1">
        <v>4</v>
      </c>
      <c r="F1889" s="4">
        <v>122.99</v>
      </c>
      <c r="G1889" s="4">
        <f>Table13[[#This Row],[Unit Price]]*Table13[[#This Row],[Quantity ordered]]</f>
        <v>491.96</v>
      </c>
      <c r="H1889" s="1">
        <v>0.1</v>
      </c>
      <c r="I1889" s="5">
        <v>0.1</v>
      </c>
      <c r="J18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89" s="6">
        <f>Table13[[#This Row],[Total Price(Before Discount)]]*Table13[[#This Row],[Discount]]</f>
        <v>49.195999999999998</v>
      </c>
      <c r="L1889" s="6">
        <f>Table13[[#This Row],[Total Price(Before Discount)]]-Table13[[#This Row],[Discount Amount]]</f>
        <v>442.76400000000001</v>
      </c>
      <c r="M1889" s="6" t="str">
        <f>IF(Table13[[#This Row],[Total Price(After Discount)]]&gt;=5000, "High Order", "Low order")</f>
        <v>Low order</v>
      </c>
      <c r="N1889" s="2">
        <v>42030</v>
      </c>
      <c r="O1889" s="2" t="str">
        <f>TEXT(Table13[[#This Row],[Order Date]],"dddd")</f>
        <v>Monday</v>
      </c>
      <c r="P1889" s="2" t="str">
        <f>TEXT(Table13[[#This Row],[Order Date]],"mmmm")</f>
        <v>January</v>
      </c>
      <c r="Q1889" s="2" t="str">
        <f>TEXT(Table13[[#This Row],[Order Date]],"yyyy")</f>
        <v>2015</v>
      </c>
      <c r="R1889" s="2" t="str">
        <f>TEXT(Table13[[#This Row],[Order Date]], "mmmm yyyy")</f>
        <v>January 2015</v>
      </c>
      <c r="S1889" s="2">
        <v>42034</v>
      </c>
      <c r="T1889" s="1" t="s">
        <v>98</v>
      </c>
      <c r="U1889" s="1">
        <f>Table13[[#This Row],[Ship Date]]-Table13[[#This Row],[Order Date]]</f>
        <v>4</v>
      </c>
      <c r="V1889" s="1" t="str">
        <f>IF(Table13[[#This Row],[Days to Ship]]&lt;=1, "Fast", IF(Table13[[#This Row],[Days to Ship]]&lt;=3, "Meduim", "High"))</f>
        <v>High</v>
      </c>
      <c r="W1889" s="1">
        <v>7024</v>
      </c>
      <c r="X1889" s="1" t="s">
        <v>22</v>
      </c>
      <c r="Y1889" s="1" t="s">
        <v>203</v>
      </c>
      <c r="Z1889" s="1" t="s">
        <v>46</v>
      </c>
      <c r="AA1889" s="1" t="s">
        <v>2245</v>
      </c>
      <c r="AB1889" s="1" t="s">
        <v>34</v>
      </c>
      <c r="AC1889" s="1" t="s">
        <v>35</v>
      </c>
      <c r="AD1889" s="1" t="s">
        <v>51</v>
      </c>
      <c r="AE1889" s="1" t="s">
        <v>36</v>
      </c>
      <c r="AF1889" s="1"/>
      <c r="AK1889" s="1"/>
    </row>
    <row r="1890" spans="1:37" x14ac:dyDescent="0.35">
      <c r="A1890" s="1">
        <v>3319</v>
      </c>
      <c r="B1890" s="1" t="str">
        <f>VLOOKUP(Table13[[#This Row],[Customer ID]],'Customer Lookup'!A:B,2,)</f>
        <v>Marlene Davidson</v>
      </c>
      <c r="C1890" s="1">
        <v>90104</v>
      </c>
      <c r="D1890" s="1" t="str">
        <f>_xlfn.XLOOKUP(Table13[[#This Row],[Product Sub-Category]],'Product Lookup'!A:A,'Product Lookup'!B:B)</f>
        <v>Binders</v>
      </c>
      <c r="E1890" s="1">
        <v>20</v>
      </c>
      <c r="F1890" s="4">
        <v>20.98</v>
      </c>
      <c r="G1890" s="4">
        <f>Table13[[#This Row],[Unit Price]]*Table13[[#This Row],[Quantity ordered]]</f>
        <v>419.6</v>
      </c>
      <c r="H1890" s="1">
        <v>0.05</v>
      </c>
      <c r="I1890" s="5">
        <v>0.05</v>
      </c>
      <c r="J18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0" s="6">
        <f>Table13[[#This Row],[Total Price(Before Discount)]]*Table13[[#This Row],[Discount]]</f>
        <v>20.980000000000004</v>
      </c>
      <c r="L1890" s="6">
        <f>Table13[[#This Row],[Total Price(Before Discount)]]-Table13[[#This Row],[Discount Amount]]</f>
        <v>398.62</v>
      </c>
      <c r="M1890" s="6" t="str">
        <f>IF(Table13[[#This Row],[Total Price(After Discount)]]&gt;=5000, "High Order", "Low order")</f>
        <v>Low order</v>
      </c>
      <c r="N1890" s="2">
        <v>42145</v>
      </c>
      <c r="O1890" s="2" t="str">
        <f>TEXT(Table13[[#This Row],[Order Date]],"dddd")</f>
        <v>Thursday</v>
      </c>
      <c r="P1890" s="2" t="str">
        <f>TEXT(Table13[[#This Row],[Order Date]],"mmmm")</f>
        <v>May</v>
      </c>
      <c r="Q1890" s="2" t="str">
        <f>TEXT(Table13[[#This Row],[Order Date]],"yyyy")</f>
        <v>2015</v>
      </c>
      <c r="R1890" s="2" t="str">
        <f>TEXT(Table13[[#This Row],[Order Date]], "mmmm yyyy")</f>
        <v>May 2015</v>
      </c>
      <c r="S1890" s="2">
        <v>42145</v>
      </c>
      <c r="T1890" s="1" t="s">
        <v>98</v>
      </c>
      <c r="U1890" s="1">
        <f>Table13[[#This Row],[Ship Date]]-Table13[[#This Row],[Order Date]]</f>
        <v>0</v>
      </c>
      <c r="V1890" s="1" t="str">
        <f>IF(Table13[[#This Row],[Days to Ship]]&lt;=1, "Fast", IF(Table13[[#This Row],[Days to Ship]]&lt;=3, "Meduim", "High"))</f>
        <v>Fast</v>
      </c>
      <c r="W1890" s="1">
        <v>37075</v>
      </c>
      <c r="X1890" s="1" t="s">
        <v>32</v>
      </c>
      <c r="Y1890" s="1" t="s">
        <v>1051</v>
      </c>
      <c r="Z1890" s="1" t="s">
        <v>184</v>
      </c>
      <c r="AA1890" s="1" t="s">
        <v>2245</v>
      </c>
      <c r="AB1890" s="1" t="s">
        <v>58</v>
      </c>
      <c r="AC1890" s="1" t="s">
        <v>2236</v>
      </c>
      <c r="AD1890" s="1" t="s">
        <v>51</v>
      </c>
      <c r="AE1890" s="1" t="s">
        <v>53</v>
      </c>
      <c r="AF1890" s="1"/>
      <c r="AK1890" s="1"/>
    </row>
    <row r="1891" spans="1:37" x14ac:dyDescent="0.35">
      <c r="A1891" s="1">
        <v>3320</v>
      </c>
      <c r="B1891" s="1" t="str">
        <f>VLOOKUP(Table13[[#This Row],[Customer ID]],'Customer Lookup'!A:B,2,)</f>
        <v>Alicia Maynard</v>
      </c>
      <c r="C1891" s="1">
        <v>90103</v>
      </c>
      <c r="D1891" s="1" t="str">
        <f>_xlfn.XLOOKUP(Table13[[#This Row],[Product Sub-Category]],'Product Lookup'!A:A,'Product Lookup'!B:B)</f>
        <v>Pens</v>
      </c>
      <c r="E1891" s="1">
        <v>18</v>
      </c>
      <c r="F1891" s="4">
        <v>3.28</v>
      </c>
      <c r="G1891" s="4">
        <f>Table13[[#This Row],[Unit Price]]*Table13[[#This Row],[Quantity ordered]]</f>
        <v>59.04</v>
      </c>
      <c r="H1891" s="1">
        <v>0.05</v>
      </c>
      <c r="I1891" s="5">
        <v>0.05</v>
      </c>
      <c r="J18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1" s="6">
        <f>Table13[[#This Row],[Total Price(Before Discount)]]*Table13[[#This Row],[Discount]]</f>
        <v>2.952</v>
      </c>
      <c r="L1891" s="6">
        <f>Table13[[#This Row],[Total Price(Before Discount)]]-Table13[[#This Row],[Discount Amount]]</f>
        <v>56.088000000000001</v>
      </c>
      <c r="M1891" s="6" t="str">
        <f>IF(Table13[[#This Row],[Total Price(After Discount)]]&gt;=5000, "High Order", "Low order")</f>
        <v>Low order</v>
      </c>
      <c r="N1891" s="2">
        <v>42121</v>
      </c>
      <c r="O1891" s="2" t="str">
        <f>TEXT(Table13[[#This Row],[Order Date]],"dddd")</f>
        <v>Monday</v>
      </c>
      <c r="P1891" s="2" t="str">
        <f>TEXT(Table13[[#This Row],[Order Date]],"mmmm")</f>
        <v>April</v>
      </c>
      <c r="Q1891" s="2" t="str">
        <f>TEXT(Table13[[#This Row],[Order Date]],"yyyy")</f>
        <v>2015</v>
      </c>
      <c r="R1891" s="2" t="str">
        <f>TEXT(Table13[[#This Row],[Order Date]], "mmmm yyyy")</f>
        <v>April 2015</v>
      </c>
      <c r="S1891" s="2">
        <v>42122</v>
      </c>
      <c r="T1891" s="1" t="s">
        <v>31</v>
      </c>
      <c r="U1891" s="1">
        <f>Table13[[#This Row],[Ship Date]]-Table13[[#This Row],[Order Date]]</f>
        <v>1</v>
      </c>
      <c r="V1891" s="1" t="str">
        <f>IF(Table13[[#This Row],[Days to Ship]]&lt;=1, "Fast", IF(Table13[[#This Row],[Days to Ship]]&lt;=3, "Meduim", "High"))</f>
        <v>Fast</v>
      </c>
      <c r="W1891" s="1">
        <v>38301</v>
      </c>
      <c r="X1891" s="1" t="s">
        <v>32</v>
      </c>
      <c r="Y1891" s="1" t="s">
        <v>650</v>
      </c>
      <c r="Z1891" s="1" t="s">
        <v>184</v>
      </c>
      <c r="AA1891" s="1" t="s">
        <v>2245</v>
      </c>
      <c r="AB1891" s="1" t="s">
        <v>58</v>
      </c>
      <c r="AC1891" s="1" t="s">
        <v>25</v>
      </c>
      <c r="AD1891" s="1" t="s">
        <v>51</v>
      </c>
      <c r="AE1891" s="1" t="s">
        <v>26</v>
      </c>
      <c r="AF1891" s="1"/>
      <c r="AK1891" s="1"/>
    </row>
    <row r="1892" spans="1:37" x14ac:dyDescent="0.35">
      <c r="A1892" s="1">
        <v>3320</v>
      </c>
      <c r="B1892" s="1" t="str">
        <f>VLOOKUP(Table13[[#This Row],[Customer ID]],'Customer Lookup'!A:B,2,)</f>
        <v>Alicia Maynard</v>
      </c>
      <c r="C1892" s="1">
        <v>90103</v>
      </c>
      <c r="D1892" s="1" t="str">
        <f>_xlfn.XLOOKUP(Table13[[#This Row],[Product Sub-Category]],'Product Lookup'!A:A,'Product Lookup'!B:B)</f>
        <v>Pens</v>
      </c>
      <c r="E1892" s="1">
        <v>22</v>
      </c>
      <c r="F1892" s="4">
        <v>40.97</v>
      </c>
      <c r="G1892" s="4">
        <f>Table13[[#This Row],[Unit Price]]*Table13[[#This Row],[Quantity ordered]]</f>
        <v>901.33999999999992</v>
      </c>
      <c r="H1892" s="1">
        <v>0.05</v>
      </c>
      <c r="I1892" s="5">
        <v>0.05</v>
      </c>
      <c r="J18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2" s="6">
        <f>Table13[[#This Row],[Total Price(Before Discount)]]*Table13[[#This Row],[Discount]]</f>
        <v>45.067</v>
      </c>
      <c r="L1892" s="6">
        <f>Table13[[#This Row],[Total Price(Before Discount)]]-Table13[[#This Row],[Discount Amount]]</f>
        <v>856.27299999999991</v>
      </c>
      <c r="M1892" s="6" t="str">
        <f>IF(Table13[[#This Row],[Total Price(After Discount)]]&gt;=5000, "High Order", "Low order")</f>
        <v>Low order</v>
      </c>
      <c r="N1892" s="2">
        <v>42121</v>
      </c>
      <c r="O1892" s="2" t="str">
        <f>TEXT(Table13[[#This Row],[Order Date]],"dddd")</f>
        <v>Monday</v>
      </c>
      <c r="P1892" s="2" t="str">
        <f>TEXT(Table13[[#This Row],[Order Date]],"mmmm")</f>
        <v>April</v>
      </c>
      <c r="Q1892" s="2" t="str">
        <f>TEXT(Table13[[#This Row],[Order Date]],"yyyy")</f>
        <v>2015</v>
      </c>
      <c r="R1892" s="2" t="str">
        <f>TEXT(Table13[[#This Row],[Order Date]], "mmmm yyyy")</f>
        <v>April 2015</v>
      </c>
      <c r="S1892" s="2">
        <v>42123</v>
      </c>
      <c r="T1892" s="1" t="s">
        <v>31</v>
      </c>
      <c r="U1892" s="1">
        <f>Table13[[#This Row],[Ship Date]]-Table13[[#This Row],[Order Date]]</f>
        <v>2</v>
      </c>
      <c r="V1892" s="1" t="str">
        <f>IF(Table13[[#This Row],[Days to Ship]]&lt;=1, "Fast", IF(Table13[[#This Row],[Days to Ship]]&lt;=3, "Meduim", "High"))</f>
        <v>Meduim</v>
      </c>
      <c r="W1892" s="1">
        <v>38301</v>
      </c>
      <c r="X1892" s="1" t="s">
        <v>22</v>
      </c>
      <c r="Y1892" s="1" t="s">
        <v>650</v>
      </c>
      <c r="Z1892" s="1" t="s">
        <v>184</v>
      </c>
      <c r="AA1892" s="1" t="s">
        <v>1097</v>
      </c>
      <c r="AB1892" s="1" t="s">
        <v>58</v>
      </c>
      <c r="AC1892" s="1" t="s">
        <v>25</v>
      </c>
      <c r="AD1892" s="1" t="s">
        <v>51</v>
      </c>
      <c r="AE1892" s="1" t="s">
        <v>44</v>
      </c>
      <c r="AF1892" s="1"/>
      <c r="AK1892" s="1"/>
    </row>
    <row r="1893" spans="1:37" x14ac:dyDescent="0.35">
      <c r="A1893" s="1">
        <v>3324</v>
      </c>
      <c r="B1893" s="1" t="str">
        <f>VLOOKUP(Table13[[#This Row],[Customer ID]],'Customer Lookup'!A:B,2,)</f>
        <v>Leslie Jacobson</v>
      </c>
      <c r="C1893" s="1">
        <v>90985</v>
      </c>
      <c r="D1893" s="1" t="str">
        <f>_xlfn.XLOOKUP(Table13[[#This Row],[Product Sub-Category]],'Product Lookup'!A:A,'Product Lookup'!B:B)</f>
        <v>Paper</v>
      </c>
      <c r="E1893" s="1">
        <v>9</v>
      </c>
      <c r="F1893" s="4">
        <v>6.48</v>
      </c>
      <c r="G1893" s="4">
        <f>Table13[[#This Row],[Unit Price]]*Table13[[#This Row],[Quantity ordered]]</f>
        <v>58.320000000000007</v>
      </c>
      <c r="H1893" s="1">
        <v>0.05</v>
      </c>
      <c r="I1893" s="5">
        <v>0.05</v>
      </c>
      <c r="J18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3" s="6">
        <f>Table13[[#This Row],[Total Price(Before Discount)]]*Table13[[#This Row],[Discount]]</f>
        <v>2.9160000000000004</v>
      </c>
      <c r="L1893" s="6">
        <f>Table13[[#This Row],[Total Price(Before Discount)]]-Table13[[#This Row],[Discount Amount]]</f>
        <v>55.404000000000011</v>
      </c>
      <c r="M1893" s="6" t="str">
        <f>IF(Table13[[#This Row],[Total Price(After Discount)]]&gt;=5000, "High Order", "Low order")</f>
        <v>Low order</v>
      </c>
      <c r="N1893" s="2">
        <v>42047</v>
      </c>
      <c r="O1893" s="2" t="str">
        <f>TEXT(Table13[[#This Row],[Order Date]],"dddd")</f>
        <v>Thursday</v>
      </c>
      <c r="P1893" s="2" t="str">
        <f>TEXT(Table13[[#This Row],[Order Date]],"mmmm")</f>
        <v>February</v>
      </c>
      <c r="Q1893" s="2" t="str">
        <f>TEXT(Table13[[#This Row],[Order Date]],"yyyy")</f>
        <v>2015</v>
      </c>
      <c r="R1893" s="2" t="str">
        <f>TEXT(Table13[[#This Row],[Order Date]], "mmmm yyyy")</f>
        <v>February 2015</v>
      </c>
      <c r="S1893" s="2">
        <v>42050</v>
      </c>
      <c r="T1893" s="1" t="s">
        <v>50</v>
      </c>
      <c r="U1893" s="1">
        <f>Table13[[#This Row],[Ship Date]]-Table13[[#This Row],[Order Date]]</f>
        <v>3</v>
      </c>
      <c r="V1893" s="1" t="str">
        <f>IF(Table13[[#This Row],[Days to Ship]]&lt;=1, "Fast", IF(Table13[[#This Row],[Days to Ship]]&lt;=3, "Meduim", "High"))</f>
        <v>Meduim</v>
      </c>
      <c r="W1893" s="1">
        <v>85335</v>
      </c>
      <c r="X1893" s="1" t="s">
        <v>32</v>
      </c>
      <c r="Y1893" s="1" t="s">
        <v>1074</v>
      </c>
      <c r="Z1893" s="1" t="s">
        <v>250</v>
      </c>
      <c r="AA1893" s="1" t="s">
        <v>1097</v>
      </c>
      <c r="AB1893" s="1" t="s">
        <v>58</v>
      </c>
      <c r="AC1893" s="1" t="s">
        <v>83</v>
      </c>
      <c r="AD1893" s="1" t="s">
        <v>104</v>
      </c>
      <c r="AE1893" s="1" t="s">
        <v>53</v>
      </c>
      <c r="AF1893" s="1"/>
      <c r="AK1893" s="1"/>
    </row>
    <row r="1894" spans="1:37" x14ac:dyDescent="0.35">
      <c r="A1894" s="1">
        <v>3325</v>
      </c>
      <c r="B1894" s="1" t="str">
        <f>VLOOKUP(Table13[[#This Row],[Customer ID]],'Customer Lookup'!A:B,2,)</f>
        <v>Diane Barr</v>
      </c>
      <c r="C1894" s="1">
        <v>90986</v>
      </c>
      <c r="D1894" s="1" t="str">
        <f>_xlfn.XLOOKUP(Table13[[#This Row],[Product Sub-Category]],'Product Lookup'!A:A,'Product Lookup'!B:B)</f>
        <v>Envelopes</v>
      </c>
      <c r="E1894" s="1">
        <v>14</v>
      </c>
      <c r="F1894" s="4">
        <v>8.74</v>
      </c>
      <c r="G1894" s="4">
        <f>Table13[[#This Row],[Unit Price]]*Table13[[#This Row],[Quantity ordered]]</f>
        <v>122.36</v>
      </c>
      <c r="H1894" s="1">
        <v>0.05</v>
      </c>
      <c r="I1894" s="5">
        <v>0.05</v>
      </c>
      <c r="J18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4" s="6">
        <f>Table13[[#This Row],[Total Price(Before Discount)]]*Table13[[#This Row],[Discount]]</f>
        <v>6.1180000000000003</v>
      </c>
      <c r="L1894" s="6">
        <f>Table13[[#This Row],[Total Price(Before Discount)]]-Table13[[#This Row],[Discount Amount]]</f>
        <v>116.242</v>
      </c>
      <c r="M1894" s="6" t="str">
        <f>IF(Table13[[#This Row],[Total Price(After Discount)]]&gt;=5000, "High Order", "Low order")</f>
        <v>Low order</v>
      </c>
      <c r="N1894" s="2">
        <v>42179</v>
      </c>
      <c r="O1894" s="2" t="str">
        <f>TEXT(Table13[[#This Row],[Order Date]],"dddd")</f>
        <v>Wednesday</v>
      </c>
      <c r="P1894" s="2" t="str">
        <f>TEXT(Table13[[#This Row],[Order Date]],"mmmm")</f>
        <v>June</v>
      </c>
      <c r="Q1894" s="2" t="str">
        <f>TEXT(Table13[[#This Row],[Order Date]],"yyyy")</f>
        <v>2015</v>
      </c>
      <c r="R1894" s="2" t="str">
        <f>TEXT(Table13[[#This Row],[Order Date]], "mmmm yyyy")</f>
        <v>June 2015</v>
      </c>
      <c r="S1894" s="2">
        <v>42181</v>
      </c>
      <c r="T1894" s="1" t="s">
        <v>98</v>
      </c>
      <c r="U1894" s="1">
        <f>Table13[[#This Row],[Ship Date]]-Table13[[#This Row],[Order Date]]</f>
        <v>2</v>
      </c>
      <c r="V1894" s="1" t="str">
        <f>IF(Table13[[#This Row],[Days to Ship]]&lt;=1, "Fast", IF(Table13[[#This Row],[Days to Ship]]&lt;=3, "Meduim", "High"))</f>
        <v>Meduim</v>
      </c>
      <c r="W1894" s="1">
        <v>97420</v>
      </c>
      <c r="X1894" s="1" t="s">
        <v>32</v>
      </c>
      <c r="Y1894" s="1" t="s">
        <v>574</v>
      </c>
      <c r="Z1894" s="1" t="s">
        <v>90</v>
      </c>
      <c r="AA1894" s="1" t="s">
        <v>1097</v>
      </c>
      <c r="AB1894" s="1" t="s">
        <v>58</v>
      </c>
      <c r="AC1894" s="1" t="s">
        <v>61</v>
      </c>
      <c r="AD1894" s="1" t="s">
        <v>104</v>
      </c>
      <c r="AE1894" s="1" t="s">
        <v>53</v>
      </c>
      <c r="AF1894" s="1"/>
      <c r="AK1894" s="1"/>
    </row>
    <row r="1895" spans="1:37" x14ac:dyDescent="0.35">
      <c r="A1895" s="1">
        <v>3325</v>
      </c>
      <c r="B1895" s="1" t="str">
        <f>VLOOKUP(Table13[[#This Row],[Customer ID]],'Customer Lookup'!A:B,2,)</f>
        <v>Diane Barr</v>
      </c>
      <c r="C1895" s="1">
        <v>90987</v>
      </c>
      <c r="D1895" s="1" t="str">
        <f>_xlfn.XLOOKUP(Table13[[#This Row],[Product Sub-Category]],'Product Lookup'!A:A,'Product Lookup'!B:B)</f>
        <v>Pens</v>
      </c>
      <c r="E1895" s="1">
        <v>23</v>
      </c>
      <c r="F1895" s="4">
        <v>5.58</v>
      </c>
      <c r="G1895" s="4">
        <f>Table13[[#This Row],[Unit Price]]*Table13[[#This Row],[Quantity ordered]]</f>
        <v>128.34</v>
      </c>
      <c r="H1895" s="1">
        <v>0.05</v>
      </c>
      <c r="I1895" s="5">
        <v>0.05</v>
      </c>
      <c r="J18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5" s="6">
        <f>Table13[[#This Row],[Total Price(Before Discount)]]*Table13[[#This Row],[Discount]]</f>
        <v>6.4170000000000007</v>
      </c>
      <c r="L1895" s="6">
        <f>Table13[[#This Row],[Total Price(Before Discount)]]-Table13[[#This Row],[Discount Amount]]</f>
        <v>121.923</v>
      </c>
      <c r="M1895" s="6" t="str">
        <f>IF(Table13[[#This Row],[Total Price(After Discount)]]&gt;=5000, "High Order", "Low order")</f>
        <v>Low order</v>
      </c>
      <c r="N1895" s="2">
        <v>42118</v>
      </c>
      <c r="O1895" s="2" t="str">
        <f>TEXT(Table13[[#This Row],[Order Date]],"dddd")</f>
        <v>Friday</v>
      </c>
      <c r="P1895" s="2" t="str">
        <f>TEXT(Table13[[#This Row],[Order Date]],"mmmm")</f>
        <v>April</v>
      </c>
      <c r="Q1895" s="2" t="str">
        <f>TEXT(Table13[[#This Row],[Order Date]],"yyyy")</f>
        <v>2015</v>
      </c>
      <c r="R1895" s="2" t="str">
        <f>TEXT(Table13[[#This Row],[Order Date]], "mmmm yyyy")</f>
        <v>April 2015</v>
      </c>
      <c r="S1895" s="2">
        <v>42120</v>
      </c>
      <c r="T1895" s="1" t="s">
        <v>41</v>
      </c>
      <c r="U1895" s="1">
        <f>Table13[[#This Row],[Ship Date]]-Table13[[#This Row],[Order Date]]</f>
        <v>2</v>
      </c>
      <c r="V1895" s="1" t="str">
        <f>IF(Table13[[#This Row],[Days to Ship]]&lt;=1, "Fast", IF(Table13[[#This Row],[Days to Ship]]&lt;=3, "Meduim", "High"))</f>
        <v>Meduim</v>
      </c>
      <c r="W1895" s="1">
        <v>97420</v>
      </c>
      <c r="X1895" s="1" t="s">
        <v>32</v>
      </c>
      <c r="Y1895" s="1" t="s">
        <v>574</v>
      </c>
      <c r="Z1895" s="1" t="s">
        <v>90</v>
      </c>
      <c r="AA1895" s="1" t="s">
        <v>2244</v>
      </c>
      <c r="AB1895" s="1" t="s">
        <v>58</v>
      </c>
      <c r="AC1895" s="1" t="s">
        <v>25</v>
      </c>
      <c r="AD1895" s="1" t="s">
        <v>104</v>
      </c>
      <c r="AE1895" s="1" t="s">
        <v>26</v>
      </c>
      <c r="AF1895" s="1"/>
      <c r="AK1895" s="1"/>
    </row>
    <row r="1896" spans="1:37" x14ac:dyDescent="0.35">
      <c r="A1896" s="1">
        <v>3327</v>
      </c>
      <c r="B1896" s="1" t="str">
        <f>VLOOKUP(Table13[[#This Row],[Customer ID]],'Customer Lookup'!A:B,2,)</f>
        <v>Bob Gibson</v>
      </c>
      <c r="C1896" s="1">
        <v>87272</v>
      </c>
      <c r="D1896" s="1" t="str">
        <f>_xlfn.XLOOKUP(Table13[[#This Row],[Product Sub-Category]],'Product Lookup'!A:A,'Product Lookup'!B:B)</f>
        <v>Chairs</v>
      </c>
      <c r="E1896" s="1">
        <v>3</v>
      </c>
      <c r="F1896" s="4">
        <v>113.98</v>
      </c>
      <c r="G1896" s="4">
        <f>Table13[[#This Row],[Unit Price]]*Table13[[#This Row],[Quantity ordered]]</f>
        <v>341.94</v>
      </c>
      <c r="H1896" s="1">
        <v>0.1</v>
      </c>
      <c r="I1896" s="5">
        <v>0.1</v>
      </c>
      <c r="J18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96" s="6">
        <f>Table13[[#This Row],[Total Price(Before Discount)]]*Table13[[#This Row],[Discount]]</f>
        <v>34.194000000000003</v>
      </c>
      <c r="L1896" s="6">
        <f>Table13[[#This Row],[Total Price(Before Discount)]]-Table13[[#This Row],[Discount Amount]]</f>
        <v>307.74599999999998</v>
      </c>
      <c r="M1896" s="6" t="str">
        <f>IF(Table13[[#This Row],[Total Price(After Discount)]]&gt;=5000, "High Order", "Low order")</f>
        <v>Low order</v>
      </c>
      <c r="N1896" s="2">
        <v>42069</v>
      </c>
      <c r="O1896" s="2" t="str">
        <f>TEXT(Table13[[#This Row],[Order Date]],"dddd")</f>
        <v>Friday</v>
      </c>
      <c r="P1896" s="2" t="str">
        <f>TEXT(Table13[[#This Row],[Order Date]],"mmmm")</f>
        <v>March</v>
      </c>
      <c r="Q1896" s="2" t="str">
        <f>TEXT(Table13[[#This Row],[Order Date]],"yyyy")</f>
        <v>2015</v>
      </c>
      <c r="R1896" s="2" t="str">
        <f>TEXT(Table13[[#This Row],[Order Date]], "mmmm yyyy")</f>
        <v>March 2015</v>
      </c>
      <c r="S1896" s="2">
        <v>42071</v>
      </c>
      <c r="T1896" s="1" t="s">
        <v>31</v>
      </c>
      <c r="U1896" s="1">
        <f>Table13[[#This Row],[Ship Date]]-Table13[[#This Row],[Order Date]]</f>
        <v>2</v>
      </c>
      <c r="V1896" s="1" t="str">
        <f>IF(Table13[[#This Row],[Days to Ship]]&lt;=1, "Fast", IF(Table13[[#This Row],[Days to Ship]]&lt;=3, "Meduim", "High"))</f>
        <v>Meduim</v>
      </c>
      <c r="W1896" s="1">
        <v>48060</v>
      </c>
      <c r="X1896" s="1" t="s">
        <v>22</v>
      </c>
      <c r="Y1896" s="1" t="s">
        <v>995</v>
      </c>
      <c r="Z1896" s="1" t="s">
        <v>215</v>
      </c>
      <c r="AA1896" s="1" t="s">
        <v>2244</v>
      </c>
      <c r="AB1896" s="1" t="s">
        <v>34</v>
      </c>
      <c r="AC1896" s="1" t="s">
        <v>35</v>
      </c>
      <c r="AD1896" s="1" t="s">
        <v>51</v>
      </c>
      <c r="AE1896" s="1" t="s">
        <v>36</v>
      </c>
      <c r="AF1896" s="1"/>
      <c r="AK1896" s="1"/>
    </row>
    <row r="1897" spans="1:37" x14ac:dyDescent="0.35">
      <c r="A1897" s="1">
        <v>3327</v>
      </c>
      <c r="B1897" s="1" t="str">
        <f>VLOOKUP(Table13[[#This Row],[Customer ID]],'Customer Lookup'!A:B,2,)</f>
        <v>Bob Gibson</v>
      </c>
      <c r="C1897" s="1">
        <v>87272</v>
      </c>
      <c r="D1897" s="1" t="str">
        <f>_xlfn.XLOOKUP(Table13[[#This Row],[Product Sub-Category]],'Product Lookup'!A:A,'Product Lookup'!B:B)</f>
        <v>Paper</v>
      </c>
      <c r="E1897" s="1">
        <v>4</v>
      </c>
      <c r="F1897" s="4">
        <v>6.48</v>
      </c>
      <c r="G1897" s="4">
        <f>Table13[[#This Row],[Unit Price]]*Table13[[#This Row],[Quantity ordered]]</f>
        <v>25.92</v>
      </c>
      <c r="H1897" s="1">
        <v>0.05</v>
      </c>
      <c r="I1897" s="5">
        <v>0.05</v>
      </c>
      <c r="J18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7" s="6">
        <f>Table13[[#This Row],[Total Price(Before Discount)]]*Table13[[#This Row],[Discount]]</f>
        <v>1.2960000000000003</v>
      </c>
      <c r="L1897" s="6">
        <f>Table13[[#This Row],[Total Price(Before Discount)]]-Table13[[#This Row],[Discount Amount]]</f>
        <v>24.624000000000002</v>
      </c>
      <c r="M1897" s="6" t="str">
        <f>IF(Table13[[#This Row],[Total Price(After Discount)]]&gt;=5000, "High Order", "Low order")</f>
        <v>Low order</v>
      </c>
      <c r="N1897" s="2">
        <v>42069</v>
      </c>
      <c r="O1897" s="2" t="str">
        <f>TEXT(Table13[[#This Row],[Order Date]],"dddd")</f>
        <v>Friday</v>
      </c>
      <c r="P1897" s="2" t="str">
        <f>TEXT(Table13[[#This Row],[Order Date]],"mmmm")</f>
        <v>March</v>
      </c>
      <c r="Q1897" s="2" t="str">
        <f>TEXT(Table13[[#This Row],[Order Date]],"yyyy")</f>
        <v>2015</v>
      </c>
      <c r="R1897" s="2" t="str">
        <f>TEXT(Table13[[#This Row],[Order Date]], "mmmm yyyy")</f>
        <v>March 2015</v>
      </c>
      <c r="S1897" s="2">
        <v>42071</v>
      </c>
      <c r="T1897" s="1" t="s">
        <v>31</v>
      </c>
      <c r="U1897" s="1">
        <f>Table13[[#This Row],[Ship Date]]-Table13[[#This Row],[Order Date]]</f>
        <v>2</v>
      </c>
      <c r="V1897" s="1" t="str">
        <f>IF(Table13[[#This Row],[Days to Ship]]&lt;=1, "Fast", IF(Table13[[#This Row],[Days to Ship]]&lt;=3, "Meduim", "High"))</f>
        <v>Meduim</v>
      </c>
      <c r="W1897" s="1">
        <v>48060</v>
      </c>
      <c r="X1897" s="1" t="s">
        <v>32</v>
      </c>
      <c r="Y1897" s="1" t="s">
        <v>995</v>
      </c>
      <c r="Z1897" s="1" t="s">
        <v>215</v>
      </c>
      <c r="AA1897" s="1" t="s">
        <v>2245</v>
      </c>
      <c r="AB1897" s="1" t="s">
        <v>58</v>
      </c>
      <c r="AC1897" s="1" t="s">
        <v>83</v>
      </c>
      <c r="AD1897" s="1" t="s">
        <v>51</v>
      </c>
      <c r="AE1897" s="1" t="s">
        <v>53</v>
      </c>
      <c r="AF1897" s="1"/>
      <c r="AK1897" s="1"/>
    </row>
    <row r="1898" spans="1:37" x14ac:dyDescent="0.35">
      <c r="A1898" s="1">
        <v>3331</v>
      </c>
      <c r="B1898" s="1" t="str">
        <f>VLOOKUP(Table13[[#This Row],[Customer ID]],'Customer Lookup'!A:B,2,)</f>
        <v>Elisabeth Shaw</v>
      </c>
      <c r="C1898" s="1">
        <v>86283</v>
      </c>
      <c r="D1898" s="1" t="str">
        <f>_xlfn.XLOOKUP(Table13[[#This Row],[Product Sub-Category]],'Product Lookup'!A:A,'Product Lookup'!B:B)</f>
        <v>Storage</v>
      </c>
      <c r="E1898" s="1">
        <v>11</v>
      </c>
      <c r="F1898" s="4">
        <v>5.98</v>
      </c>
      <c r="G1898" s="4">
        <f>Table13[[#This Row],[Unit Price]]*Table13[[#This Row],[Quantity ordered]]</f>
        <v>65.78</v>
      </c>
      <c r="H1898" s="1">
        <v>0.05</v>
      </c>
      <c r="I1898" s="5">
        <v>0.05</v>
      </c>
      <c r="J18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8" s="6">
        <f>Table13[[#This Row],[Total Price(Before Discount)]]*Table13[[#This Row],[Discount]]</f>
        <v>3.2890000000000001</v>
      </c>
      <c r="L1898" s="6">
        <f>Table13[[#This Row],[Total Price(Before Discount)]]-Table13[[#This Row],[Discount Amount]]</f>
        <v>62.491</v>
      </c>
      <c r="M1898" s="6" t="str">
        <f>IF(Table13[[#This Row],[Total Price(After Discount)]]&gt;=5000, "High Order", "Low order")</f>
        <v>Low order</v>
      </c>
      <c r="N1898" s="2">
        <v>42009</v>
      </c>
      <c r="O1898" s="2" t="str">
        <f>TEXT(Table13[[#This Row],[Order Date]],"dddd")</f>
        <v>Monday</v>
      </c>
      <c r="P1898" s="2" t="str">
        <f>TEXT(Table13[[#This Row],[Order Date]],"mmmm")</f>
        <v>January</v>
      </c>
      <c r="Q1898" s="2" t="str">
        <f>TEXT(Table13[[#This Row],[Order Date]],"yyyy")</f>
        <v>2015</v>
      </c>
      <c r="R1898" s="2" t="str">
        <f>TEXT(Table13[[#This Row],[Order Date]], "mmmm yyyy")</f>
        <v>January 2015</v>
      </c>
      <c r="S1898" s="2">
        <v>42010</v>
      </c>
      <c r="T1898" s="1" t="s">
        <v>50</v>
      </c>
      <c r="U1898" s="1">
        <f>Table13[[#This Row],[Ship Date]]-Table13[[#This Row],[Order Date]]</f>
        <v>1</v>
      </c>
      <c r="V1898" s="1" t="str">
        <f>IF(Table13[[#This Row],[Days to Ship]]&lt;=1, "Fast", IF(Table13[[#This Row],[Days to Ship]]&lt;=3, "Meduim", "High"))</f>
        <v>Fast</v>
      </c>
      <c r="W1898" s="1">
        <v>32174</v>
      </c>
      <c r="X1898" s="1" t="s">
        <v>32</v>
      </c>
      <c r="Y1898" s="1" t="s">
        <v>1075</v>
      </c>
      <c r="Z1898" s="1" t="s">
        <v>242</v>
      </c>
      <c r="AA1898" s="1" t="s">
        <v>2245</v>
      </c>
      <c r="AB1898" s="1" t="s">
        <v>58</v>
      </c>
      <c r="AC1898" s="1" t="s">
        <v>119</v>
      </c>
      <c r="AD1898" s="1" t="s">
        <v>81</v>
      </c>
      <c r="AE1898" s="1" t="s">
        <v>53</v>
      </c>
      <c r="AF1898" s="1"/>
      <c r="AK1898" s="1"/>
    </row>
    <row r="1899" spans="1:37" x14ac:dyDescent="0.35">
      <c r="A1899" s="1">
        <v>3331</v>
      </c>
      <c r="B1899" s="1" t="str">
        <f>VLOOKUP(Table13[[#This Row],[Customer ID]],'Customer Lookup'!A:B,2,)</f>
        <v>Elisabeth Shaw</v>
      </c>
      <c r="C1899" s="1">
        <v>86284</v>
      </c>
      <c r="D1899" s="1" t="str">
        <f>_xlfn.XLOOKUP(Table13[[#This Row],[Product Sub-Category]],'Product Lookup'!A:A,'Product Lookup'!B:B)</f>
        <v>Paper</v>
      </c>
      <c r="E1899" s="1">
        <v>12</v>
      </c>
      <c r="F1899" s="4">
        <v>4</v>
      </c>
      <c r="G1899" s="4">
        <f>Table13[[#This Row],[Unit Price]]*Table13[[#This Row],[Quantity ordered]]</f>
        <v>48</v>
      </c>
      <c r="H1899" s="1">
        <v>0.05</v>
      </c>
      <c r="I1899" s="5">
        <v>0.05</v>
      </c>
      <c r="J18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9" s="6">
        <f>Table13[[#This Row],[Total Price(Before Discount)]]*Table13[[#This Row],[Discount]]</f>
        <v>2.4000000000000004</v>
      </c>
      <c r="L1899" s="6">
        <f>Table13[[#This Row],[Total Price(Before Discount)]]-Table13[[#This Row],[Discount Amount]]</f>
        <v>45.6</v>
      </c>
      <c r="M1899" s="6" t="str">
        <f>IF(Table13[[#This Row],[Total Price(After Discount)]]&gt;=5000, "High Order", "Low order")</f>
        <v>Low order</v>
      </c>
      <c r="N1899" s="2">
        <v>42013</v>
      </c>
      <c r="O1899" s="2" t="str">
        <f>TEXT(Table13[[#This Row],[Order Date]],"dddd")</f>
        <v>Friday</v>
      </c>
      <c r="P1899" s="2" t="str">
        <f>TEXT(Table13[[#This Row],[Order Date]],"mmmm")</f>
        <v>January</v>
      </c>
      <c r="Q1899" s="2" t="str">
        <f>TEXT(Table13[[#This Row],[Order Date]],"yyyy")</f>
        <v>2015</v>
      </c>
      <c r="R1899" s="2" t="str">
        <f>TEXT(Table13[[#This Row],[Order Date]], "mmmm yyyy")</f>
        <v>January 2015</v>
      </c>
      <c r="S1899" s="2">
        <v>42013</v>
      </c>
      <c r="T1899" s="1" t="s">
        <v>31</v>
      </c>
      <c r="U1899" s="1">
        <f>Table13[[#This Row],[Ship Date]]-Table13[[#This Row],[Order Date]]</f>
        <v>0</v>
      </c>
      <c r="V1899" s="1" t="str">
        <f>IF(Table13[[#This Row],[Days to Ship]]&lt;=1, "Fast", IF(Table13[[#This Row],[Days to Ship]]&lt;=3, "Meduim", "High"))</f>
        <v>Fast</v>
      </c>
      <c r="W1899" s="1">
        <v>32174</v>
      </c>
      <c r="X1899" s="1" t="s">
        <v>32</v>
      </c>
      <c r="Y1899" s="1" t="s">
        <v>1075</v>
      </c>
      <c r="Z1899" s="1" t="s">
        <v>242</v>
      </c>
      <c r="AA1899" s="1" t="s">
        <v>2245</v>
      </c>
      <c r="AB1899" s="1" t="s">
        <v>58</v>
      </c>
      <c r="AC1899" s="1" t="s">
        <v>83</v>
      </c>
      <c r="AD1899" s="1" t="s">
        <v>81</v>
      </c>
      <c r="AE1899" s="1" t="s">
        <v>26</v>
      </c>
      <c r="AF1899" s="1"/>
      <c r="AK1899" s="1"/>
    </row>
    <row r="1900" spans="1:37" x14ac:dyDescent="0.35">
      <c r="A1900" s="1">
        <v>3338</v>
      </c>
      <c r="B1900" s="1" t="str">
        <f>VLOOKUP(Table13[[#This Row],[Customer ID]],'Customer Lookup'!A:B,2,)</f>
        <v>Constance Robertson</v>
      </c>
      <c r="C1900" s="1">
        <v>85979</v>
      </c>
      <c r="D1900" s="1" t="str">
        <f>_xlfn.XLOOKUP(Table13[[#This Row],[Product Sub-Category]],'Product Lookup'!A:A,'Product Lookup'!B:B)</f>
        <v>Paper</v>
      </c>
      <c r="E1900" s="1">
        <v>7</v>
      </c>
      <c r="F1900" s="4">
        <v>6.48</v>
      </c>
      <c r="G1900" s="4">
        <f>Table13[[#This Row],[Unit Price]]*Table13[[#This Row],[Quantity ordered]]</f>
        <v>45.36</v>
      </c>
      <c r="H1900" s="1">
        <v>0.05</v>
      </c>
      <c r="I1900" s="5">
        <v>0.05</v>
      </c>
      <c r="J19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0" s="6">
        <f>Table13[[#This Row],[Total Price(Before Discount)]]*Table13[[#This Row],[Discount]]</f>
        <v>2.2680000000000002</v>
      </c>
      <c r="L1900" s="6">
        <f>Table13[[#This Row],[Total Price(Before Discount)]]-Table13[[#This Row],[Discount Amount]]</f>
        <v>43.091999999999999</v>
      </c>
      <c r="M1900" s="6" t="str">
        <f>IF(Table13[[#This Row],[Total Price(After Discount)]]&gt;=5000, "High Order", "Low order")</f>
        <v>Low order</v>
      </c>
      <c r="N1900" s="2">
        <v>42131</v>
      </c>
      <c r="O1900" s="2" t="str">
        <f>TEXT(Table13[[#This Row],[Order Date]],"dddd")</f>
        <v>Thursday</v>
      </c>
      <c r="P1900" s="2" t="str">
        <f>TEXT(Table13[[#This Row],[Order Date]],"mmmm")</f>
        <v>May</v>
      </c>
      <c r="Q1900" s="2" t="str">
        <f>TEXT(Table13[[#This Row],[Order Date]],"yyyy")</f>
        <v>2015</v>
      </c>
      <c r="R1900" s="2" t="str">
        <f>TEXT(Table13[[#This Row],[Order Date]], "mmmm yyyy")</f>
        <v>May 2015</v>
      </c>
      <c r="S1900" s="2">
        <v>42131</v>
      </c>
      <c r="T1900" s="1" t="s">
        <v>21</v>
      </c>
      <c r="U1900" s="1">
        <f>Table13[[#This Row],[Ship Date]]-Table13[[#This Row],[Order Date]]</f>
        <v>0</v>
      </c>
      <c r="V1900" s="1" t="str">
        <f>IF(Table13[[#This Row],[Days to Ship]]&lt;=1, "Fast", IF(Table13[[#This Row],[Days to Ship]]&lt;=3, "Meduim", "High"))</f>
        <v>Fast</v>
      </c>
      <c r="W1900" s="1">
        <v>33614</v>
      </c>
      <c r="X1900" s="1" t="s">
        <v>32</v>
      </c>
      <c r="Y1900" s="1" t="s">
        <v>1076</v>
      </c>
      <c r="Z1900" s="1" t="s">
        <v>242</v>
      </c>
      <c r="AA1900" s="1" t="s">
        <v>2245</v>
      </c>
      <c r="AB1900" s="1" t="s">
        <v>58</v>
      </c>
      <c r="AC1900" s="1" t="s">
        <v>83</v>
      </c>
      <c r="AD1900" s="1" t="s">
        <v>104</v>
      </c>
      <c r="AE1900" s="1" t="s">
        <v>53</v>
      </c>
      <c r="AF1900" s="1"/>
      <c r="AK1900" s="1"/>
    </row>
    <row r="1901" spans="1:37" x14ac:dyDescent="0.35">
      <c r="A1901" s="1">
        <v>3339</v>
      </c>
      <c r="B1901" s="1" t="str">
        <f>VLOOKUP(Table13[[#This Row],[Customer ID]],'Customer Lookup'!A:B,2,)</f>
        <v>Lester Copeland</v>
      </c>
      <c r="C1901" s="1">
        <v>85981</v>
      </c>
      <c r="D1901" s="1" t="str">
        <f>_xlfn.XLOOKUP(Table13[[#This Row],[Product Sub-Category]],'Product Lookup'!A:A,'Product Lookup'!B:B)</f>
        <v>Labels</v>
      </c>
      <c r="E1901" s="1">
        <v>7</v>
      </c>
      <c r="F1901" s="4">
        <v>2.61</v>
      </c>
      <c r="G1901" s="4">
        <f>Table13[[#This Row],[Unit Price]]*Table13[[#This Row],[Quantity ordered]]</f>
        <v>18.27</v>
      </c>
      <c r="H1901" s="1">
        <v>0.05</v>
      </c>
      <c r="I1901" s="5">
        <v>0.05</v>
      </c>
      <c r="J19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1" s="6">
        <f>Table13[[#This Row],[Total Price(Before Discount)]]*Table13[[#This Row],[Discount]]</f>
        <v>0.91349999999999998</v>
      </c>
      <c r="L1901" s="6">
        <f>Table13[[#This Row],[Total Price(Before Discount)]]-Table13[[#This Row],[Discount Amount]]</f>
        <v>17.3565</v>
      </c>
      <c r="M1901" s="6" t="str">
        <f>IF(Table13[[#This Row],[Total Price(After Discount)]]&gt;=5000, "High Order", "Low order")</f>
        <v>Low order</v>
      </c>
      <c r="N1901" s="2">
        <v>42169</v>
      </c>
      <c r="O1901" s="2" t="str">
        <f>TEXT(Table13[[#This Row],[Order Date]],"dddd")</f>
        <v>Sunday</v>
      </c>
      <c r="P1901" s="2" t="str">
        <f>TEXT(Table13[[#This Row],[Order Date]],"mmmm")</f>
        <v>June</v>
      </c>
      <c r="Q1901" s="2" t="str">
        <f>TEXT(Table13[[#This Row],[Order Date]],"yyyy")</f>
        <v>2015</v>
      </c>
      <c r="R1901" s="2" t="str">
        <f>TEXT(Table13[[#This Row],[Order Date]], "mmmm yyyy")</f>
        <v>June 2015</v>
      </c>
      <c r="S1901" s="2">
        <v>42170</v>
      </c>
      <c r="T1901" s="1" t="s">
        <v>21</v>
      </c>
      <c r="U1901" s="1">
        <f>Table13[[#This Row],[Ship Date]]-Table13[[#This Row],[Order Date]]</f>
        <v>1</v>
      </c>
      <c r="V1901" s="1" t="str">
        <f>IF(Table13[[#This Row],[Days to Ship]]&lt;=1, "Fast", IF(Table13[[#This Row],[Days to Ship]]&lt;=3, "Meduim", "High"))</f>
        <v>Fast</v>
      </c>
      <c r="W1901" s="1">
        <v>32780</v>
      </c>
      <c r="X1901" s="1" t="s">
        <v>32</v>
      </c>
      <c r="Y1901" s="1" t="s">
        <v>1077</v>
      </c>
      <c r="Z1901" s="1" t="s">
        <v>242</v>
      </c>
      <c r="AA1901" s="1" t="s">
        <v>2245</v>
      </c>
      <c r="AB1901" s="1" t="s">
        <v>58</v>
      </c>
      <c r="AC1901" s="1" t="s">
        <v>116</v>
      </c>
      <c r="AD1901" s="1" t="s">
        <v>104</v>
      </c>
      <c r="AE1901" s="1" t="s">
        <v>53</v>
      </c>
      <c r="AF1901" s="1"/>
      <c r="AK1901" s="1"/>
    </row>
    <row r="1902" spans="1:37" x14ac:dyDescent="0.35">
      <c r="A1902" s="1">
        <v>3339</v>
      </c>
      <c r="B1902" s="1" t="str">
        <f>VLOOKUP(Table13[[#This Row],[Customer ID]],'Customer Lookup'!A:B,2,)</f>
        <v>Lester Copeland</v>
      </c>
      <c r="C1902" s="1">
        <v>85981</v>
      </c>
      <c r="D1902" s="1" t="str">
        <f>_xlfn.XLOOKUP(Table13[[#This Row],[Product Sub-Category]],'Product Lookup'!A:A,'Product Lookup'!B:B)</f>
        <v>Pens</v>
      </c>
      <c r="E1902" s="1">
        <v>16</v>
      </c>
      <c r="F1902" s="4">
        <v>11.66</v>
      </c>
      <c r="G1902" s="4">
        <f>Table13[[#This Row],[Unit Price]]*Table13[[#This Row],[Quantity ordered]]</f>
        <v>186.56</v>
      </c>
      <c r="H1902" s="1">
        <v>0.05</v>
      </c>
      <c r="I1902" s="5">
        <v>0.05</v>
      </c>
      <c r="J19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2" s="6">
        <f>Table13[[#This Row],[Total Price(Before Discount)]]*Table13[[#This Row],[Discount]]</f>
        <v>9.3280000000000012</v>
      </c>
      <c r="L1902" s="6">
        <f>Table13[[#This Row],[Total Price(Before Discount)]]-Table13[[#This Row],[Discount Amount]]</f>
        <v>177.232</v>
      </c>
      <c r="M1902" s="6" t="str">
        <f>IF(Table13[[#This Row],[Total Price(After Discount)]]&gt;=5000, "High Order", "Low order")</f>
        <v>Low order</v>
      </c>
      <c r="N1902" s="2">
        <v>42169</v>
      </c>
      <c r="O1902" s="2" t="str">
        <f>TEXT(Table13[[#This Row],[Order Date]],"dddd")</f>
        <v>Sunday</v>
      </c>
      <c r="P1902" s="2" t="str">
        <f>TEXT(Table13[[#This Row],[Order Date]],"mmmm")</f>
        <v>June</v>
      </c>
      <c r="Q1902" s="2" t="str">
        <f>TEXT(Table13[[#This Row],[Order Date]],"yyyy")</f>
        <v>2015</v>
      </c>
      <c r="R1902" s="2" t="str">
        <f>TEXT(Table13[[#This Row],[Order Date]], "mmmm yyyy")</f>
        <v>June 2015</v>
      </c>
      <c r="S1902" s="2">
        <v>42170</v>
      </c>
      <c r="T1902" s="1" t="s">
        <v>21</v>
      </c>
      <c r="U1902" s="1">
        <f>Table13[[#This Row],[Ship Date]]-Table13[[#This Row],[Order Date]]</f>
        <v>1</v>
      </c>
      <c r="V1902" s="1" t="str">
        <f>IF(Table13[[#This Row],[Days to Ship]]&lt;=1, "Fast", IF(Table13[[#This Row],[Days to Ship]]&lt;=3, "Meduim", "High"))</f>
        <v>Fast</v>
      </c>
      <c r="W1902" s="1">
        <v>32780</v>
      </c>
      <c r="X1902" s="1" t="s">
        <v>32</v>
      </c>
      <c r="Y1902" s="1" t="s">
        <v>1077</v>
      </c>
      <c r="Z1902" s="1" t="s">
        <v>242</v>
      </c>
      <c r="AA1902" s="1" t="s">
        <v>1097</v>
      </c>
      <c r="AB1902" s="1" t="s">
        <v>58</v>
      </c>
      <c r="AC1902" s="1" t="s">
        <v>25</v>
      </c>
      <c r="AD1902" s="1" t="s">
        <v>104</v>
      </c>
      <c r="AE1902" s="1" t="s">
        <v>44</v>
      </c>
      <c r="AF1902" s="1"/>
      <c r="AK1902" s="1"/>
    </row>
    <row r="1903" spans="1:37" x14ac:dyDescent="0.35">
      <c r="A1903" s="1">
        <v>3340</v>
      </c>
      <c r="B1903" s="1" t="str">
        <f>VLOOKUP(Table13[[#This Row],[Customer ID]],'Customer Lookup'!A:B,2,)</f>
        <v>Phillip Blum</v>
      </c>
      <c r="C1903" s="1">
        <v>85980</v>
      </c>
      <c r="D1903" s="1" t="str">
        <f>_xlfn.XLOOKUP(Table13[[#This Row],[Product Sub-Category]],'Product Lookup'!A:A,'Product Lookup'!B:B)</f>
        <v>Telephones</v>
      </c>
      <c r="E1903" s="1">
        <v>14</v>
      </c>
      <c r="F1903" s="4">
        <v>125.99</v>
      </c>
      <c r="G1903" s="4">
        <f>Table13[[#This Row],[Unit Price]]*Table13[[#This Row],[Quantity ordered]]</f>
        <v>1763.86</v>
      </c>
      <c r="H1903" s="1">
        <v>0.1</v>
      </c>
      <c r="I1903" s="5">
        <v>0.1</v>
      </c>
      <c r="J19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03" s="6">
        <f>Table13[[#This Row],[Total Price(Before Discount)]]*Table13[[#This Row],[Discount]]</f>
        <v>176.386</v>
      </c>
      <c r="L1903" s="6">
        <f>Table13[[#This Row],[Total Price(Before Discount)]]-Table13[[#This Row],[Discount Amount]]</f>
        <v>1587.4739999999999</v>
      </c>
      <c r="M1903" s="6" t="str">
        <f>IF(Table13[[#This Row],[Total Price(After Discount)]]&gt;=5000, "High Order", "Low order")</f>
        <v>Low order</v>
      </c>
      <c r="N1903" s="2">
        <v>42017</v>
      </c>
      <c r="O1903" s="2" t="str">
        <f>TEXT(Table13[[#This Row],[Order Date]],"dddd")</f>
        <v>Tuesday</v>
      </c>
      <c r="P1903" s="2" t="str">
        <f>TEXT(Table13[[#This Row],[Order Date]],"mmmm")</f>
        <v>January</v>
      </c>
      <c r="Q1903" s="2" t="str">
        <f>TEXT(Table13[[#This Row],[Order Date]],"yyyy")</f>
        <v>2015</v>
      </c>
      <c r="R1903" s="2" t="str">
        <f>TEXT(Table13[[#This Row],[Order Date]], "mmmm yyyy")</f>
        <v>January 2015</v>
      </c>
      <c r="S1903" s="2">
        <v>42018</v>
      </c>
      <c r="T1903" s="1" t="s">
        <v>50</v>
      </c>
      <c r="U1903" s="1">
        <f>Table13[[#This Row],[Ship Date]]-Table13[[#This Row],[Order Date]]</f>
        <v>1</v>
      </c>
      <c r="V1903" s="1" t="str">
        <f>IF(Table13[[#This Row],[Days to Ship]]&lt;=1, "Fast", IF(Table13[[#This Row],[Days to Ship]]&lt;=3, "Meduim", "High"))</f>
        <v>Fast</v>
      </c>
      <c r="W1903" s="1">
        <v>97060</v>
      </c>
      <c r="X1903" s="1" t="s">
        <v>32</v>
      </c>
      <c r="Y1903" s="1" t="s">
        <v>1078</v>
      </c>
      <c r="Z1903" s="1" t="s">
        <v>90</v>
      </c>
      <c r="AA1903" s="1" t="s">
        <v>2243</v>
      </c>
      <c r="AB1903" s="1" t="s">
        <v>73</v>
      </c>
      <c r="AC1903" s="1" t="s">
        <v>2234</v>
      </c>
      <c r="AD1903" s="1" t="s">
        <v>104</v>
      </c>
      <c r="AE1903" s="1" t="s">
        <v>53</v>
      </c>
      <c r="AF1903" s="1"/>
      <c r="AK1903" s="1"/>
    </row>
    <row r="1904" spans="1:37" x14ac:dyDescent="0.35">
      <c r="A1904" s="1">
        <v>3342</v>
      </c>
      <c r="B1904" s="1" t="str">
        <f>VLOOKUP(Table13[[#This Row],[Customer ID]],'Customer Lookup'!A:B,2,)</f>
        <v>Paul Tate</v>
      </c>
      <c r="C1904" s="1">
        <v>21572</v>
      </c>
      <c r="D1904" s="1" t="str">
        <f>_xlfn.XLOOKUP(Table13[[#This Row],[Product Sub-Category]],'Product Lookup'!A:A,'Product Lookup'!B:B)</f>
        <v>Furnishings</v>
      </c>
      <c r="E1904" s="1">
        <v>42</v>
      </c>
      <c r="F1904" s="4">
        <v>194.3</v>
      </c>
      <c r="G1904" s="4">
        <f>Table13[[#This Row],[Unit Price]]*Table13[[#This Row],[Quantity ordered]]</f>
        <v>8160.6</v>
      </c>
      <c r="H1904" s="1">
        <v>0.1</v>
      </c>
      <c r="I1904" s="5">
        <v>0.1</v>
      </c>
      <c r="J19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04" s="6">
        <f>Table13[[#This Row],[Total Price(Before Discount)]]*Table13[[#This Row],[Discount]]</f>
        <v>816.06000000000006</v>
      </c>
      <c r="L1904" s="6">
        <f>Table13[[#This Row],[Total Price(Before Discount)]]-Table13[[#This Row],[Discount Amount]]</f>
        <v>7344.54</v>
      </c>
      <c r="M1904" s="6" t="str">
        <f>IF(Table13[[#This Row],[Total Price(After Discount)]]&gt;=5000, "High Order", "Low order")</f>
        <v>High Order</v>
      </c>
      <c r="N1904" s="2">
        <v>42048</v>
      </c>
      <c r="O1904" s="2" t="str">
        <f>TEXT(Table13[[#This Row],[Order Date]],"dddd")</f>
        <v>Friday</v>
      </c>
      <c r="P1904" s="2" t="str">
        <f>TEXT(Table13[[#This Row],[Order Date]],"mmmm")</f>
        <v>February</v>
      </c>
      <c r="Q1904" s="2" t="str">
        <f>TEXT(Table13[[#This Row],[Order Date]],"yyyy")</f>
        <v>2015</v>
      </c>
      <c r="R1904" s="2" t="str">
        <f>TEXT(Table13[[#This Row],[Order Date]], "mmmm yyyy")</f>
        <v>February 2015</v>
      </c>
      <c r="S1904" s="2">
        <v>42050</v>
      </c>
      <c r="T1904" s="1" t="s">
        <v>41</v>
      </c>
      <c r="U1904" s="1">
        <f>Table13[[#This Row],[Ship Date]]-Table13[[#This Row],[Order Date]]</f>
        <v>2</v>
      </c>
      <c r="V1904" s="1" t="str">
        <f>IF(Table13[[#This Row],[Days to Ship]]&lt;=1, "Fast", IF(Table13[[#This Row],[Days to Ship]]&lt;=3, "Meduim", "High"))</f>
        <v>Meduim</v>
      </c>
      <c r="W1904" s="1">
        <v>20006</v>
      </c>
      <c r="X1904" s="1" t="s">
        <v>32</v>
      </c>
      <c r="Y1904" s="1" t="s">
        <v>29</v>
      </c>
      <c r="Z1904" s="1" t="s">
        <v>466</v>
      </c>
      <c r="AA1904" s="1" t="s">
        <v>2244</v>
      </c>
      <c r="AB1904" s="1" t="s">
        <v>34</v>
      </c>
      <c r="AC1904" s="1" t="s">
        <v>52</v>
      </c>
      <c r="AD1904" s="1" t="s">
        <v>42</v>
      </c>
      <c r="AE1904" s="1" t="s">
        <v>178</v>
      </c>
      <c r="AF1904" s="1"/>
      <c r="AK1904" s="1"/>
    </row>
    <row r="1905" spans="1:37" x14ac:dyDescent="0.35">
      <c r="A1905" s="1">
        <v>3344</v>
      </c>
      <c r="B1905" s="1" t="str">
        <f>VLOOKUP(Table13[[#This Row],[Customer ID]],'Customer Lookup'!A:B,2,)</f>
        <v>Jim Hinson</v>
      </c>
      <c r="C1905" s="1">
        <v>89928</v>
      </c>
      <c r="D1905" s="1" t="str">
        <f>_xlfn.XLOOKUP(Table13[[#This Row],[Product Sub-Category]],'Product Lookup'!A:A,'Product Lookup'!B:B)</f>
        <v>Furnishings</v>
      </c>
      <c r="E1905" s="1">
        <v>11</v>
      </c>
      <c r="F1905" s="4">
        <v>194.3</v>
      </c>
      <c r="G1905" s="4">
        <f>Table13[[#This Row],[Unit Price]]*Table13[[#This Row],[Quantity ordered]]</f>
        <v>2137.3000000000002</v>
      </c>
      <c r="H1905" s="1">
        <v>0.1</v>
      </c>
      <c r="I1905" s="5">
        <v>0.1</v>
      </c>
      <c r="J19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05" s="6">
        <f>Table13[[#This Row],[Total Price(Before Discount)]]*Table13[[#This Row],[Discount]]</f>
        <v>213.73000000000002</v>
      </c>
      <c r="L1905" s="6">
        <f>Table13[[#This Row],[Total Price(Before Discount)]]-Table13[[#This Row],[Discount Amount]]</f>
        <v>1923.5700000000002</v>
      </c>
      <c r="M1905" s="6" t="str">
        <f>IF(Table13[[#This Row],[Total Price(After Discount)]]&gt;=5000, "High Order", "Low order")</f>
        <v>Low order</v>
      </c>
      <c r="N1905" s="2">
        <v>42048</v>
      </c>
      <c r="O1905" s="2" t="str">
        <f>TEXT(Table13[[#This Row],[Order Date]],"dddd")</f>
        <v>Friday</v>
      </c>
      <c r="P1905" s="2" t="str">
        <f>TEXT(Table13[[#This Row],[Order Date]],"mmmm")</f>
        <v>February</v>
      </c>
      <c r="Q1905" s="2" t="str">
        <f>TEXT(Table13[[#This Row],[Order Date]],"yyyy")</f>
        <v>2015</v>
      </c>
      <c r="R1905" s="2" t="str">
        <f>TEXT(Table13[[#This Row],[Order Date]], "mmmm yyyy")</f>
        <v>February 2015</v>
      </c>
      <c r="S1905" s="2">
        <v>42050</v>
      </c>
      <c r="T1905" s="1" t="s">
        <v>41</v>
      </c>
      <c r="U1905" s="1">
        <f>Table13[[#This Row],[Ship Date]]-Table13[[#This Row],[Order Date]]</f>
        <v>2</v>
      </c>
      <c r="V1905" s="1" t="str">
        <f>IF(Table13[[#This Row],[Days to Ship]]&lt;=1, "Fast", IF(Table13[[#This Row],[Days to Ship]]&lt;=3, "Meduim", "High"))</f>
        <v>Meduim</v>
      </c>
      <c r="W1905" s="1">
        <v>48307</v>
      </c>
      <c r="X1905" s="1" t="s">
        <v>32</v>
      </c>
      <c r="Y1905" s="1" t="s">
        <v>1079</v>
      </c>
      <c r="Z1905" s="1" t="s">
        <v>215</v>
      </c>
      <c r="AA1905" s="1" t="s">
        <v>2245</v>
      </c>
      <c r="AB1905" s="1" t="s">
        <v>34</v>
      </c>
      <c r="AC1905" s="1" t="s">
        <v>52</v>
      </c>
      <c r="AD1905" s="1" t="s">
        <v>42</v>
      </c>
      <c r="AE1905" s="1" t="s">
        <v>178</v>
      </c>
      <c r="AF1905" s="1"/>
      <c r="AK1905" s="1"/>
    </row>
    <row r="1906" spans="1:37" x14ac:dyDescent="0.35">
      <c r="A1906" s="1">
        <v>3347</v>
      </c>
      <c r="B1906" s="1" t="str">
        <f>VLOOKUP(Table13[[#This Row],[Customer ID]],'Customer Lookup'!A:B,2,)</f>
        <v>Carrie McIntosh</v>
      </c>
      <c r="C1906" s="1">
        <v>89355</v>
      </c>
      <c r="D1906" s="1" t="str">
        <f>_xlfn.XLOOKUP(Table13[[#This Row],[Product Sub-Category]],'Product Lookup'!A:A,'Product Lookup'!B:B)</f>
        <v>Binders</v>
      </c>
      <c r="E1906" s="1">
        <v>1</v>
      </c>
      <c r="F1906" s="4">
        <v>7.68</v>
      </c>
      <c r="G1906" s="4">
        <f>Table13[[#This Row],[Unit Price]]*Table13[[#This Row],[Quantity ordered]]</f>
        <v>7.68</v>
      </c>
      <c r="H1906" s="1">
        <v>0.05</v>
      </c>
      <c r="I1906" s="5">
        <v>0.05</v>
      </c>
      <c r="J19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6" s="6">
        <f>Table13[[#This Row],[Total Price(Before Discount)]]*Table13[[#This Row],[Discount]]</f>
        <v>0.38400000000000001</v>
      </c>
      <c r="L1906" s="6">
        <f>Table13[[#This Row],[Total Price(Before Discount)]]-Table13[[#This Row],[Discount Amount]]</f>
        <v>7.2959999999999994</v>
      </c>
      <c r="M1906" s="6" t="str">
        <f>IF(Table13[[#This Row],[Total Price(After Discount)]]&gt;=5000, "High Order", "Low order")</f>
        <v>Low order</v>
      </c>
      <c r="N1906" s="2">
        <v>42010</v>
      </c>
      <c r="O1906" s="2" t="str">
        <f>TEXT(Table13[[#This Row],[Order Date]],"dddd")</f>
        <v>Tuesday</v>
      </c>
      <c r="P1906" s="2" t="str">
        <f>TEXT(Table13[[#This Row],[Order Date]],"mmmm")</f>
        <v>January</v>
      </c>
      <c r="Q1906" s="2" t="str">
        <f>TEXT(Table13[[#This Row],[Order Date]],"yyyy")</f>
        <v>2015</v>
      </c>
      <c r="R1906" s="2" t="str">
        <f>TEXT(Table13[[#This Row],[Order Date]], "mmmm yyyy")</f>
        <v>January 2015</v>
      </c>
      <c r="S1906" s="2">
        <v>42012</v>
      </c>
      <c r="T1906" s="1" t="s">
        <v>50</v>
      </c>
      <c r="U1906" s="1">
        <f>Table13[[#This Row],[Ship Date]]-Table13[[#This Row],[Order Date]]</f>
        <v>2</v>
      </c>
      <c r="V1906" s="1" t="str">
        <f>IF(Table13[[#This Row],[Days to Ship]]&lt;=1, "Fast", IF(Table13[[#This Row],[Days to Ship]]&lt;=3, "Meduim", "High"))</f>
        <v>Meduim</v>
      </c>
      <c r="W1906" s="1">
        <v>33411</v>
      </c>
      <c r="X1906" s="1" t="s">
        <v>22</v>
      </c>
      <c r="Y1906" s="1" t="s">
        <v>1080</v>
      </c>
      <c r="Z1906" s="1" t="s">
        <v>242</v>
      </c>
      <c r="AA1906" s="1" t="s">
        <v>2245</v>
      </c>
      <c r="AB1906" s="1" t="s">
        <v>58</v>
      </c>
      <c r="AC1906" s="1" t="s">
        <v>2236</v>
      </c>
      <c r="AD1906" s="1" t="s">
        <v>104</v>
      </c>
      <c r="AE1906" s="1" t="s">
        <v>53</v>
      </c>
      <c r="AF1906" s="1"/>
      <c r="AK1906" s="1"/>
    </row>
    <row r="1907" spans="1:37" x14ac:dyDescent="0.35">
      <c r="A1907" s="1">
        <v>3347</v>
      </c>
      <c r="B1907" s="1" t="str">
        <f>VLOOKUP(Table13[[#This Row],[Customer ID]],'Customer Lookup'!A:B,2,)</f>
        <v>Carrie McIntosh</v>
      </c>
      <c r="C1907" s="1">
        <v>89355</v>
      </c>
      <c r="D1907" s="1" t="str">
        <f>_xlfn.XLOOKUP(Table13[[#This Row],[Product Sub-Category]],'Product Lookup'!A:A,'Product Lookup'!B:B)</f>
        <v>Furnishings</v>
      </c>
      <c r="E1907" s="1">
        <v>5</v>
      </c>
      <c r="F1907" s="4">
        <v>6.64</v>
      </c>
      <c r="G1907" s="4">
        <f>Table13[[#This Row],[Unit Price]]*Table13[[#This Row],[Quantity ordered]]</f>
        <v>33.199999999999996</v>
      </c>
      <c r="H1907" s="1">
        <v>0.05</v>
      </c>
      <c r="I1907" s="5">
        <v>0.05</v>
      </c>
      <c r="J19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7" s="6">
        <f>Table13[[#This Row],[Total Price(Before Discount)]]*Table13[[#This Row],[Discount]]</f>
        <v>1.66</v>
      </c>
      <c r="L1907" s="6">
        <f>Table13[[#This Row],[Total Price(Before Discount)]]-Table13[[#This Row],[Discount Amount]]</f>
        <v>31.539999999999996</v>
      </c>
      <c r="M1907" s="6" t="str">
        <f>IF(Table13[[#This Row],[Total Price(After Discount)]]&gt;=5000, "High Order", "Low order")</f>
        <v>Low order</v>
      </c>
      <c r="N1907" s="2">
        <v>42010</v>
      </c>
      <c r="O1907" s="2" t="str">
        <f>TEXT(Table13[[#This Row],[Order Date]],"dddd")</f>
        <v>Tuesday</v>
      </c>
      <c r="P1907" s="2" t="str">
        <f>TEXT(Table13[[#This Row],[Order Date]],"mmmm")</f>
        <v>January</v>
      </c>
      <c r="Q1907" s="2" t="str">
        <f>TEXT(Table13[[#This Row],[Order Date]],"yyyy")</f>
        <v>2015</v>
      </c>
      <c r="R1907" s="2" t="str">
        <f>TEXT(Table13[[#This Row],[Order Date]], "mmmm yyyy")</f>
        <v>January 2015</v>
      </c>
      <c r="S1907" s="2">
        <v>42012</v>
      </c>
      <c r="T1907" s="1" t="s">
        <v>50</v>
      </c>
      <c r="U1907" s="1">
        <f>Table13[[#This Row],[Ship Date]]-Table13[[#This Row],[Order Date]]</f>
        <v>2</v>
      </c>
      <c r="V1907" s="1" t="str">
        <f>IF(Table13[[#This Row],[Days to Ship]]&lt;=1, "Fast", IF(Table13[[#This Row],[Days to Ship]]&lt;=3, "Meduim", "High"))</f>
        <v>Meduim</v>
      </c>
      <c r="W1907" s="1">
        <v>33411</v>
      </c>
      <c r="X1907" s="1" t="s">
        <v>22</v>
      </c>
      <c r="Y1907" s="1" t="s">
        <v>1080</v>
      </c>
      <c r="Z1907" s="1" t="s">
        <v>242</v>
      </c>
      <c r="AA1907" s="1" t="s">
        <v>2245</v>
      </c>
      <c r="AB1907" s="1" t="s">
        <v>34</v>
      </c>
      <c r="AC1907" s="1" t="s">
        <v>52</v>
      </c>
      <c r="AD1907" s="1" t="s">
        <v>104</v>
      </c>
      <c r="AE1907" s="1" t="s">
        <v>44</v>
      </c>
      <c r="AF1907" s="1"/>
      <c r="AK1907" s="1"/>
    </row>
    <row r="1908" spans="1:37" x14ac:dyDescent="0.35">
      <c r="A1908" s="1">
        <v>3347</v>
      </c>
      <c r="B1908" s="1" t="str">
        <f>VLOOKUP(Table13[[#This Row],[Customer ID]],'Customer Lookup'!A:B,2,)</f>
        <v>Carrie McIntosh</v>
      </c>
      <c r="C1908" s="1">
        <v>89356</v>
      </c>
      <c r="D1908" s="1" t="str">
        <f>_xlfn.XLOOKUP(Table13[[#This Row],[Product Sub-Category]],'Product Lookup'!A:A,'Product Lookup'!B:B)</f>
        <v>Telephones</v>
      </c>
      <c r="E1908" s="1">
        <v>1</v>
      </c>
      <c r="F1908" s="4">
        <v>110.99</v>
      </c>
      <c r="G1908" s="4">
        <f>Table13[[#This Row],[Unit Price]]*Table13[[#This Row],[Quantity ordered]]</f>
        <v>110.99</v>
      </c>
      <c r="H1908" s="1">
        <v>0.1</v>
      </c>
      <c r="I1908" s="5">
        <v>0.1</v>
      </c>
      <c r="J19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08" s="6">
        <f>Table13[[#This Row],[Total Price(Before Discount)]]*Table13[[#This Row],[Discount]]</f>
        <v>11.099</v>
      </c>
      <c r="L1908" s="6">
        <f>Table13[[#This Row],[Total Price(Before Discount)]]-Table13[[#This Row],[Discount Amount]]</f>
        <v>99.890999999999991</v>
      </c>
      <c r="M1908" s="6" t="str">
        <f>IF(Table13[[#This Row],[Total Price(After Discount)]]&gt;=5000, "High Order", "Low order")</f>
        <v>Low order</v>
      </c>
      <c r="N1908" s="2">
        <v>42031</v>
      </c>
      <c r="O1908" s="2" t="str">
        <f>TEXT(Table13[[#This Row],[Order Date]],"dddd")</f>
        <v>Tuesday</v>
      </c>
      <c r="P1908" s="2" t="str">
        <f>TEXT(Table13[[#This Row],[Order Date]],"mmmm")</f>
        <v>January</v>
      </c>
      <c r="Q1908" s="2" t="str">
        <f>TEXT(Table13[[#This Row],[Order Date]],"yyyy")</f>
        <v>2015</v>
      </c>
      <c r="R1908" s="2" t="str">
        <f>TEXT(Table13[[#This Row],[Order Date]], "mmmm yyyy")</f>
        <v>January 2015</v>
      </c>
      <c r="S1908" s="2">
        <v>42033</v>
      </c>
      <c r="T1908" s="1" t="s">
        <v>50</v>
      </c>
      <c r="U1908" s="1">
        <f>Table13[[#This Row],[Ship Date]]-Table13[[#This Row],[Order Date]]</f>
        <v>2</v>
      </c>
      <c r="V1908" s="1" t="str">
        <f>IF(Table13[[#This Row],[Days to Ship]]&lt;=1, "Fast", IF(Table13[[#This Row],[Days to Ship]]&lt;=3, "Meduim", "High"))</f>
        <v>Meduim</v>
      </c>
      <c r="W1908" s="1">
        <v>33411</v>
      </c>
      <c r="X1908" s="1" t="s">
        <v>32</v>
      </c>
      <c r="Y1908" s="1" t="s">
        <v>1080</v>
      </c>
      <c r="Z1908" s="1" t="s">
        <v>242</v>
      </c>
      <c r="AA1908" s="1" t="s">
        <v>1097</v>
      </c>
      <c r="AB1908" s="1" t="s">
        <v>73</v>
      </c>
      <c r="AC1908" s="1" t="s">
        <v>2234</v>
      </c>
      <c r="AD1908" s="1" t="s">
        <v>104</v>
      </c>
      <c r="AE1908" s="1" t="s">
        <v>53</v>
      </c>
      <c r="AF1908" s="1"/>
      <c r="AK1908" s="1"/>
    </row>
    <row r="1909" spans="1:37" x14ac:dyDescent="0.35">
      <c r="A1909" s="1">
        <v>3350</v>
      </c>
      <c r="B1909" s="1" t="str">
        <f>VLOOKUP(Table13[[#This Row],[Customer ID]],'Customer Lookup'!A:B,2,)</f>
        <v>Amy York</v>
      </c>
      <c r="C1909" s="1">
        <v>91296</v>
      </c>
      <c r="D1909" s="1" t="str">
        <f>_xlfn.XLOOKUP(Table13[[#This Row],[Product Sub-Category]],'Product Lookup'!A:A,'Product Lookup'!B:B)</f>
        <v>Computer Peripherals</v>
      </c>
      <c r="E1909" s="1">
        <v>5</v>
      </c>
      <c r="F1909" s="4">
        <v>73.98</v>
      </c>
      <c r="G1909" s="4">
        <f>Table13[[#This Row],[Unit Price]]*Table13[[#This Row],[Quantity ordered]]</f>
        <v>369.90000000000003</v>
      </c>
      <c r="H1909" s="1">
        <v>0.05</v>
      </c>
      <c r="I1909" s="5">
        <v>0.05</v>
      </c>
      <c r="J19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9" s="6">
        <f>Table13[[#This Row],[Total Price(Before Discount)]]*Table13[[#This Row],[Discount]]</f>
        <v>18.495000000000001</v>
      </c>
      <c r="L1909" s="6">
        <f>Table13[[#This Row],[Total Price(Before Discount)]]-Table13[[#This Row],[Discount Amount]]</f>
        <v>351.40500000000003</v>
      </c>
      <c r="M1909" s="6" t="str">
        <f>IF(Table13[[#This Row],[Total Price(After Discount)]]&gt;=5000, "High Order", "Low order")</f>
        <v>Low order</v>
      </c>
      <c r="N1909" s="2">
        <v>42027</v>
      </c>
      <c r="O1909" s="2" t="str">
        <f>TEXT(Table13[[#This Row],[Order Date]],"dddd")</f>
        <v>Friday</v>
      </c>
      <c r="P1909" s="2" t="str">
        <f>TEXT(Table13[[#This Row],[Order Date]],"mmmm")</f>
        <v>January</v>
      </c>
      <c r="Q1909" s="2" t="str">
        <f>TEXT(Table13[[#This Row],[Order Date]],"yyyy")</f>
        <v>2015</v>
      </c>
      <c r="R1909" s="2" t="str">
        <f>TEXT(Table13[[#This Row],[Order Date]], "mmmm yyyy")</f>
        <v>January 2015</v>
      </c>
      <c r="S1909" s="2">
        <v>42029</v>
      </c>
      <c r="T1909" s="1" t="s">
        <v>50</v>
      </c>
      <c r="U1909" s="1">
        <f>Table13[[#This Row],[Ship Date]]-Table13[[#This Row],[Order Date]]</f>
        <v>2</v>
      </c>
      <c r="V1909" s="1" t="str">
        <f>IF(Table13[[#This Row],[Days to Ship]]&lt;=1, "Fast", IF(Table13[[#This Row],[Days to Ship]]&lt;=3, "Meduim", "High"))</f>
        <v>Meduim</v>
      </c>
      <c r="W1909" s="1">
        <v>98444</v>
      </c>
      <c r="X1909" s="1" t="s">
        <v>32</v>
      </c>
      <c r="Y1909" s="1" t="s">
        <v>1081</v>
      </c>
      <c r="Z1909" s="1" t="s">
        <v>29</v>
      </c>
      <c r="AA1909" s="1" t="s">
        <v>1097</v>
      </c>
      <c r="AB1909" s="1" t="s">
        <v>73</v>
      </c>
      <c r="AC1909" s="1" t="s">
        <v>144</v>
      </c>
      <c r="AD1909" s="1" t="s">
        <v>51</v>
      </c>
      <c r="AE1909" s="1" t="s">
        <v>53</v>
      </c>
      <c r="AF1909" s="1"/>
      <c r="AK1909" s="1"/>
    </row>
    <row r="1910" spans="1:37" x14ac:dyDescent="0.35">
      <c r="A1910" s="1">
        <v>3351</v>
      </c>
      <c r="B1910" s="1" t="str">
        <f>VLOOKUP(Table13[[#This Row],[Customer ID]],'Customer Lookup'!A:B,2,)</f>
        <v>Nathan Wyatt</v>
      </c>
      <c r="C1910" s="1">
        <v>91297</v>
      </c>
      <c r="D1910" s="1" t="str">
        <f>_xlfn.XLOOKUP(Table13[[#This Row],[Product Sub-Category]],'Product Lookup'!A:A,'Product Lookup'!B:B)</f>
        <v>Appliances</v>
      </c>
      <c r="E1910" s="1">
        <v>17</v>
      </c>
      <c r="F1910" s="4">
        <v>10.89</v>
      </c>
      <c r="G1910" s="4">
        <f>Table13[[#This Row],[Unit Price]]*Table13[[#This Row],[Quantity ordered]]</f>
        <v>185.13</v>
      </c>
      <c r="H1910" s="1">
        <v>0.05</v>
      </c>
      <c r="I1910" s="5">
        <v>0.05</v>
      </c>
      <c r="J19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0" s="6">
        <f>Table13[[#This Row],[Total Price(Before Discount)]]*Table13[[#This Row],[Discount]]</f>
        <v>9.2565000000000008</v>
      </c>
      <c r="L1910" s="6">
        <f>Table13[[#This Row],[Total Price(Before Discount)]]-Table13[[#This Row],[Discount Amount]]</f>
        <v>175.87350000000001</v>
      </c>
      <c r="M1910" s="6" t="str">
        <f>IF(Table13[[#This Row],[Total Price(After Discount)]]&gt;=5000, "High Order", "Low order")</f>
        <v>Low order</v>
      </c>
      <c r="N1910" s="2">
        <v>42039</v>
      </c>
      <c r="O1910" s="2" t="str">
        <f>TEXT(Table13[[#This Row],[Order Date]],"dddd")</f>
        <v>Wednesday</v>
      </c>
      <c r="P1910" s="2" t="str">
        <f>TEXT(Table13[[#This Row],[Order Date]],"mmmm")</f>
        <v>February</v>
      </c>
      <c r="Q1910" s="2" t="str">
        <f>TEXT(Table13[[#This Row],[Order Date]],"yyyy")</f>
        <v>2015</v>
      </c>
      <c r="R1910" s="2" t="str">
        <f>TEXT(Table13[[#This Row],[Order Date]], "mmmm yyyy")</f>
        <v>February 2015</v>
      </c>
      <c r="S1910" s="2">
        <v>42041</v>
      </c>
      <c r="T1910" s="1" t="s">
        <v>41</v>
      </c>
      <c r="U1910" s="1">
        <f>Table13[[#This Row],[Ship Date]]-Table13[[#This Row],[Order Date]]</f>
        <v>2</v>
      </c>
      <c r="V1910" s="1" t="str">
        <f>IF(Table13[[#This Row],[Days to Ship]]&lt;=1, "Fast", IF(Table13[[#This Row],[Days to Ship]]&lt;=3, "Meduim", "High"))</f>
        <v>Meduim</v>
      </c>
      <c r="W1910" s="1">
        <v>99301</v>
      </c>
      <c r="X1910" s="1" t="s">
        <v>32</v>
      </c>
      <c r="Y1910" s="1" t="s">
        <v>1082</v>
      </c>
      <c r="Z1910" s="1" t="s">
        <v>29</v>
      </c>
      <c r="AA1910" s="1" t="s">
        <v>1097</v>
      </c>
      <c r="AB1910" s="1" t="s">
        <v>58</v>
      </c>
      <c r="AC1910" s="1" t="s">
        <v>196</v>
      </c>
      <c r="AD1910" s="1" t="s">
        <v>51</v>
      </c>
      <c r="AE1910" s="1" t="s">
        <v>53</v>
      </c>
      <c r="AF1910" s="1"/>
      <c r="AK1910" s="1"/>
    </row>
    <row r="1911" spans="1:37" x14ac:dyDescent="0.35">
      <c r="A1911" s="1">
        <v>3351</v>
      </c>
      <c r="B1911" s="1" t="str">
        <f>VLOOKUP(Table13[[#This Row],[Customer ID]],'Customer Lookup'!A:B,2,)</f>
        <v>Nathan Wyatt</v>
      </c>
      <c r="C1911" s="1">
        <v>91298</v>
      </c>
      <c r="D1911" s="1" t="str">
        <f>_xlfn.XLOOKUP(Table13[[#This Row],[Product Sub-Category]],'Product Lookup'!A:A,'Product Lookup'!B:B)</f>
        <v>Pens</v>
      </c>
      <c r="E1911" s="1">
        <v>12</v>
      </c>
      <c r="F1911" s="4">
        <v>6.7</v>
      </c>
      <c r="G1911" s="4">
        <f>Table13[[#This Row],[Unit Price]]*Table13[[#This Row],[Quantity ordered]]</f>
        <v>80.400000000000006</v>
      </c>
      <c r="H1911" s="1">
        <v>0.05</v>
      </c>
      <c r="I1911" s="5">
        <v>0.05</v>
      </c>
      <c r="J19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1" s="6">
        <f>Table13[[#This Row],[Total Price(Before Discount)]]*Table13[[#This Row],[Discount]]</f>
        <v>4.0200000000000005</v>
      </c>
      <c r="L1911" s="6">
        <f>Table13[[#This Row],[Total Price(Before Discount)]]-Table13[[#This Row],[Discount Amount]]</f>
        <v>76.38000000000001</v>
      </c>
      <c r="M1911" s="6" t="str">
        <f>IF(Table13[[#This Row],[Total Price(After Discount)]]&gt;=5000, "High Order", "Low order")</f>
        <v>Low order</v>
      </c>
      <c r="N1911" s="2">
        <v>42042</v>
      </c>
      <c r="O1911" s="2" t="str">
        <f>TEXT(Table13[[#This Row],[Order Date]],"dddd")</f>
        <v>Saturday</v>
      </c>
      <c r="P1911" s="2" t="str">
        <f>TEXT(Table13[[#This Row],[Order Date]],"mmmm")</f>
        <v>February</v>
      </c>
      <c r="Q1911" s="2" t="str">
        <f>TEXT(Table13[[#This Row],[Order Date]],"yyyy")</f>
        <v>2015</v>
      </c>
      <c r="R1911" s="2" t="str">
        <f>TEXT(Table13[[#This Row],[Order Date]], "mmmm yyyy")</f>
        <v>February 2015</v>
      </c>
      <c r="S1911" s="2">
        <v>42044</v>
      </c>
      <c r="T1911" s="1" t="s">
        <v>21</v>
      </c>
      <c r="U1911" s="1">
        <f>Table13[[#This Row],[Ship Date]]-Table13[[#This Row],[Order Date]]</f>
        <v>2</v>
      </c>
      <c r="V1911" s="1" t="str">
        <f>IF(Table13[[#This Row],[Days to Ship]]&lt;=1, "Fast", IF(Table13[[#This Row],[Days to Ship]]&lt;=3, "Meduim", "High"))</f>
        <v>Meduim</v>
      </c>
      <c r="W1911" s="1">
        <v>99301</v>
      </c>
      <c r="X1911" s="1" t="s">
        <v>22</v>
      </c>
      <c r="Y1911" s="1" t="s">
        <v>1082</v>
      </c>
      <c r="Z1911" s="1" t="s">
        <v>29</v>
      </c>
      <c r="AA1911" s="1" t="s">
        <v>1097</v>
      </c>
      <c r="AB1911" s="1" t="s">
        <v>58</v>
      </c>
      <c r="AC1911" s="1" t="s">
        <v>25</v>
      </c>
      <c r="AD1911" s="1" t="s">
        <v>51</v>
      </c>
      <c r="AE1911" s="1" t="s">
        <v>26</v>
      </c>
      <c r="AF1911" s="1"/>
      <c r="AK1911" s="1"/>
    </row>
    <row r="1912" spans="1:37" x14ac:dyDescent="0.35">
      <c r="A1912" s="1">
        <v>3354</v>
      </c>
      <c r="B1912" s="1" t="str">
        <f>VLOOKUP(Table13[[#This Row],[Customer ID]],'Customer Lookup'!A:B,2,)</f>
        <v>Sara Faulkner</v>
      </c>
      <c r="C1912" s="1">
        <v>88589</v>
      </c>
      <c r="D1912" s="1" t="str">
        <f>_xlfn.XLOOKUP(Table13[[#This Row],[Product Sub-Category]],'Product Lookup'!A:A,'Product Lookup'!B:B)</f>
        <v>Binders</v>
      </c>
      <c r="E1912" s="1">
        <v>7</v>
      </c>
      <c r="F1912" s="4">
        <v>28.53</v>
      </c>
      <c r="G1912" s="4">
        <f>Table13[[#This Row],[Unit Price]]*Table13[[#This Row],[Quantity ordered]]</f>
        <v>199.71</v>
      </c>
      <c r="H1912" s="1">
        <v>0.05</v>
      </c>
      <c r="I1912" s="5">
        <v>0.05</v>
      </c>
      <c r="J19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2" s="6">
        <f>Table13[[#This Row],[Total Price(Before Discount)]]*Table13[[#This Row],[Discount]]</f>
        <v>9.9855000000000018</v>
      </c>
      <c r="L1912" s="6">
        <f>Table13[[#This Row],[Total Price(Before Discount)]]-Table13[[#This Row],[Discount Amount]]</f>
        <v>189.72450000000001</v>
      </c>
      <c r="M1912" s="6" t="str">
        <f>IF(Table13[[#This Row],[Total Price(After Discount)]]&gt;=5000, "High Order", "Low order")</f>
        <v>Low order</v>
      </c>
      <c r="N1912" s="2">
        <v>42140</v>
      </c>
      <c r="O1912" s="2" t="str">
        <f>TEXT(Table13[[#This Row],[Order Date]],"dddd")</f>
        <v>Saturday</v>
      </c>
      <c r="P1912" s="2" t="str">
        <f>TEXT(Table13[[#This Row],[Order Date]],"mmmm")</f>
        <v>May</v>
      </c>
      <c r="Q1912" s="2" t="str">
        <f>TEXT(Table13[[#This Row],[Order Date]],"yyyy")</f>
        <v>2015</v>
      </c>
      <c r="R1912" s="2" t="str">
        <f>TEXT(Table13[[#This Row],[Order Date]], "mmmm yyyy")</f>
        <v>May 2015</v>
      </c>
      <c r="S1912" s="2">
        <v>42141</v>
      </c>
      <c r="T1912" s="1" t="s">
        <v>21</v>
      </c>
      <c r="U1912" s="1">
        <f>Table13[[#This Row],[Ship Date]]-Table13[[#This Row],[Order Date]]</f>
        <v>1</v>
      </c>
      <c r="V1912" s="1" t="str">
        <f>IF(Table13[[#This Row],[Days to Ship]]&lt;=1, "Fast", IF(Table13[[#This Row],[Days to Ship]]&lt;=3, "Meduim", "High"))</f>
        <v>Fast</v>
      </c>
      <c r="W1912" s="1">
        <v>92231</v>
      </c>
      <c r="X1912" s="1" t="s">
        <v>32</v>
      </c>
      <c r="Y1912" s="1" t="s">
        <v>1083</v>
      </c>
      <c r="Z1912" s="1" t="s">
        <v>37</v>
      </c>
      <c r="AA1912" s="1" t="s">
        <v>1097</v>
      </c>
      <c r="AB1912" s="1" t="s">
        <v>58</v>
      </c>
      <c r="AC1912" s="1" t="s">
        <v>2236</v>
      </c>
      <c r="AD1912" s="1" t="s">
        <v>81</v>
      </c>
      <c r="AE1912" s="1" t="s">
        <v>53</v>
      </c>
      <c r="AF1912" s="1"/>
      <c r="AK1912" s="1"/>
    </row>
    <row r="1913" spans="1:37" x14ac:dyDescent="0.35">
      <c r="A1913" s="1">
        <v>3354</v>
      </c>
      <c r="B1913" s="1" t="str">
        <f>VLOOKUP(Table13[[#This Row],[Customer ID]],'Customer Lookup'!A:B,2,)</f>
        <v>Sara Faulkner</v>
      </c>
      <c r="C1913" s="1">
        <v>88589</v>
      </c>
      <c r="D1913" s="1" t="str">
        <f>_xlfn.XLOOKUP(Table13[[#This Row],[Product Sub-Category]],'Product Lookup'!A:A,'Product Lookup'!B:B)</f>
        <v>Paper</v>
      </c>
      <c r="E1913" s="1">
        <v>6</v>
      </c>
      <c r="F1913" s="4">
        <v>5.98</v>
      </c>
      <c r="G1913" s="4">
        <f>Table13[[#This Row],[Unit Price]]*Table13[[#This Row],[Quantity ordered]]</f>
        <v>35.880000000000003</v>
      </c>
      <c r="H1913" s="1">
        <v>0.05</v>
      </c>
      <c r="I1913" s="5">
        <v>0.05</v>
      </c>
      <c r="J19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3" s="6">
        <f>Table13[[#This Row],[Total Price(Before Discount)]]*Table13[[#This Row],[Discount]]</f>
        <v>1.7940000000000003</v>
      </c>
      <c r="L1913" s="6">
        <f>Table13[[#This Row],[Total Price(Before Discount)]]-Table13[[#This Row],[Discount Amount]]</f>
        <v>34.086000000000006</v>
      </c>
      <c r="M1913" s="6" t="str">
        <f>IF(Table13[[#This Row],[Total Price(After Discount)]]&gt;=5000, "High Order", "Low order")</f>
        <v>Low order</v>
      </c>
      <c r="N1913" s="2">
        <v>42140</v>
      </c>
      <c r="O1913" s="2" t="str">
        <f>TEXT(Table13[[#This Row],[Order Date]],"dddd")</f>
        <v>Saturday</v>
      </c>
      <c r="P1913" s="2" t="str">
        <f>TEXT(Table13[[#This Row],[Order Date]],"mmmm")</f>
        <v>May</v>
      </c>
      <c r="Q1913" s="2" t="str">
        <f>TEXT(Table13[[#This Row],[Order Date]],"yyyy")</f>
        <v>2015</v>
      </c>
      <c r="R1913" s="2" t="str">
        <f>TEXT(Table13[[#This Row],[Order Date]], "mmmm yyyy")</f>
        <v>May 2015</v>
      </c>
      <c r="S1913" s="2">
        <v>42142</v>
      </c>
      <c r="T1913" s="1" t="s">
        <v>21</v>
      </c>
      <c r="U1913" s="1">
        <f>Table13[[#This Row],[Ship Date]]-Table13[[#This Row],[Order Date]]</f>
        <v>2</v>
      </c>
      <c r="V1913" s="1" t="str">
        <f>IF(Table13[[#This Row],[Days to Ship]]&lt;=1, "Fast", IF(Table13[[#This Row],[Days to Ship]]&lt;=3, "Meduim", "High"))</f>
        <v>Meduim</v>
      </c>
      <c r="W1913" s="1">
        <v>92231</v>
      </c>
      <c r="X1913" s="1" t="s">
        <v>32</v>
      </c>
      <c r="Y1913" s="1" t="s">
        <v>1083</v>
      </c>
      <c r="Z1913" s="1" t="s">
        <v>37</v>
      </c>
      <c r="AA1913" s="1" t="s">
        <v>1097</v>
      </c>
      <c r="AB1913" s="1" t="s">
        <v>58</v>
      </c>
      <c r="AC1913" s="1" t="s">
        <v>83</v>
      </c>
      <c r="AD1913" s="1" t="s">
        <v>81</v>
      </c>
      <c r="AE1913" s="1" t="s">
        <v>53</v>
      </c>
      <c r="AF1913" s="1"/>
      <c r="AK1913" s="1"/>
    </row>
    <row r="1914" spans="1:37" x14ac:dyDescent="0.35">
      <c r="A1914" s="1">
        <v>3354</v>
      </c>
      <c r="B1914" s="1" t="str">
        <f>VLOOKUP(Table13[[#This Row],[Customer ID]],'Customer Lookup'!A:B,2,)</f>
        <v>Sara Faulkner</v>
      </c>
      <c r="C1914" s="1">
        <v>88590</v>
      </c>
      <c r="D1914" s="1" t="str">
        <f>_xlfn.XLOOKUP(Table13[[#This Row],[Product Sub-Category]],'Product Lookup'!A:A,'Product Lookup'!B:B)</f>
        <v>Labels</v>
      </c>
      <c r="E1914" s="1">
        <v>19</v>
      </c>
      <c r="F1914" s="4">
        <v>3.69</v>
      </c>
      <c r="G1914" s="4">
        <f>Table13[[#This Row],[Unit Price]]*Table13[[#This Row],[Quantity ordered]]</f>
        <v>70.11</v>
      </c>
      <c r="H1914" s="1">
        <v>0.05</v>
      </c>
      <c r="I1914" s="5">
        <v>0.05</v>
      </c>
      <c r="J19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4" s="6">
        <f>Table13[[#This Row],[Total Price(Before Discount)]]*Table13[[#This Row],[Discount]]</f>
        <v>3.5055000000000001</v>
      </c>
      <c r="L1914" s="6">
        <f>Table13[[#This Row],[Total Price(Before Discount)]]-Table13[[#This Row],[Discount Amount]]</f>
        <v>66.604500000000002</v>
      </c>
      <c r="M1914" s="6" t="str">
        <f>IF(Table13[[#This Row],[Total Price(After Discount)]]&gt;=5000, "High Order", "Low order")</f>
        <v>Low order</v>
      </c>
      <c r="N1914" s="2">
        <v>42090</v>
      </c>
      <c r="O1914" s="2" t="str">
        <f>TEXT(Table13[[#This Row],[Order Date]],"dddd")</f>
        <v>Friday</v>
      </c>
      <c r="P1914" s="2" t="str">
        <f>TEXT(Table13[[#This Row],[Order Date]],"mmmm")</f>
        <v>March</v>
      </c>
      <c r="Q1914" s="2" t="str">
        <f>TEXT(Table13[[#This Row],[Order Date]],"yyyy")</f>
        <v>2015</v>
      </c>
      <c r="R1914" s="2" t="str">
        <f>TEXT(Table13[[#This Row],[Order Date]], "mmmm yyyy")</f>
        <v>March 2015</v>
      </c>
      <c r="S1914" s="2">
        <v>42092</v>
      </c>
      <c r="T1914" s="1" t="s">
        <v>31</v>
      </c>
      <c r="U1914" s="1">
        <f>Table13[[#This Row],[Ship Date]]-Table13[[#This Row],[Order Date]]</f>
        <v>2</v>
      </c>
      <c r="V1914" s="1" t="str">
        <f>IF(Table13[[#This Row],[Days to Ship]]&lt;=1, "Fast", IF(Table13[[#This Row],[Days to Ship]]&lt;=3, "Meduim", "High"))</f>
        <v>Meduim</v>
      </c>
      <c r="W1914" s="1">
        <v>92231</v>
      </c>
      <c r="X1914" s="1" t="s">
        <v>32</v>
      </c>
      <c r="Y1914" s="1" t="s">
        <v>1083</v>
      </c>
      <c r="Z1914" s="1" t="s">
        <v>37</v>
      </c>
      <c r="AA1914" s="1" t="s">
        <v>1097</v>
      </c>
      <c r="AB1914" s="1" t="s">
        <v>58</v>
      </c>
      <c r="AC1914" s="1" t="s">
        <v>116</v>
      </c>
      <c r="AD1914" s="1" t="s">
        <v>81</v>
      </c>
      <c r="AE1914" s="1" t="s">
        <v>53</v>
      </c>
      <c r="AF1914" s="1"/>
      <c r="AK1914" s="1"/>
    </row>
    <row r="1915" spans="1:37" x14ac:dyDescent="0.35">
      <c r="A1915" s="1">
        <v>3355</v>
      </c>
      <c r="B1915" s="1" t="str">
        <f>VLOOKUP(Table13[[#This Row],[Customer ID]],'Customer Lookup'!A:B,2,)</f>
        <v>Glenda Simon</v>
      </c>
      <c r="C1915" s="1">
        <v>88587</v>
      </c>
      <c r="D1915" s="1" t="str">
        <f>_xlfn.XLOOKUP(Table13[[#This Row],[Product Sub-Category]],'Product Lookup'!A:A,'Product Lookup'!B:B)</f>
        <v>Binders</v>
      </c>
      <c r="E1915" s="1">
        <v>5</v>
      </c>
      <c r="F1915" s="4">
        <v>120.98</v>
      </c>
      <c r="G1915" s="4">
        <f>Table13[[#This Row],[Unit Price]]*Table13[[#This Row],[Quantity ordered]]</f>
        <v>604.9</v>
      </c>
      <c r="H1915" s="1">
        <v>0.1</v>
      </c>
      <c r="I1915" s="5">
        <v>0.1</v>
      </c>
      <c r="J19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15" s="6">
        <f>Table13[[#This Row],[Total Price(Before Discount)]]*Table13[[#This Row],[Discount]]</f>
        <v>60.49</v>
      </c>
      <c r="L1915" s="6">
        <f>Table13[[#This Row],[Total Price(Before Discount)]]-Table13[[#This Row],[Discount Amount]]</f>
        <v>544.41</v>
      </c>
      <c r="M1915" s="6" t="str">
        <f>IF(Table13[[#This Row],[Total Price(After Discount)]]&gt;=5000, "High Order", "Low order")</f>
        <v>Low order</v>
      </c>
      <c r="N1915" s="2">
        <v>42063</v>
      </c>
      <c r="O1915" s="2" t="str">
        <f>TEXT(Table13[[#This Row],[Order Date]],"dddd")</f>
        <v>Saturday</v>
      </c>
      <c r="P1915" s="2" t="str">
        <f>TEXT(Table13[[#This Row],[Order Date]],"mmmm")</f>
        <v>February</v>
      </c>
      <c r="Q1915" s="2" t="str">
        <f>TEXT(Table13[[#This Row],[Order Date]],"yyyy")</f>
        <v>2015</v>
      </c>
      <c r="R1915" s="2" t="str">
        <f>TEXT(Table13[[#This Row],[Order Date]], "mmmm yyyy")</f>
        <v>February 2015</v>
      </c>
      <c r="S1915" s="2">
        <v>42072</v>
      </c>
      <c r="T1915" s="1" t="s">
        <v>98</v>
      </c>
      <c r="U1915" s="1">
        <f>Table13[[#This Row],[Ship Date]]-Table13[[#This Row],[Order Date]]</f>
        <v>9</v>
      </c>
      <c r="V1915" s="1" t="str">
        <f>IF(Table13[[#This Row],[Days to Ship]]&lt;=1, "Fast", IF(Table13[[#This Row],[Days to Ship]]&lt;=3, "Meduim", "High"))</f>
        <v>High</v>
      </c>
      <c r="W1915" s="1">
        <v>93010</v>
      </c>
      <c r="X1915" s="1" t="s">
        <v>32</v>
      </c>
      <c r="Y1915" s="1" t="s">
        <v>1084</v>
      </c>
      <c r="Z1915" s="1" t="s">
        <v>37</v>
      </c>
      <c r="AA1915" s="1" t="s">
        <v>1097</v>
      </c>
      <c r="AB1915" s="1" t="s">
        <v>58</v>
      </c>
      <c r="AC1915" s="1" t="s">
        <v>2236</v>
      </c>
      <c r="AD1915" s="1" t="s">
        <v>81</v>
      </c>
      <c r="AE1915" s="1" t="s">
        <v>53</v>
      </c>
      <c r="AF1915" s="1"/>
      <c r="AK1915" s="1"/>
    </row>
    <row r="1916" spans="1:37" x14ac:dyDescent="0.35">
      <c r="A1916" s="1">
        <v>3355</v>
      </c>
      <c r="B1916" s="1" t="str">
        <f>VLOOKUP(Table13[[#This Row],[Customer ID]],'Customer Lookup'!A:B,2,)</f>
        <v>Glenda Simon</v>
      </c>
      <c r="C1916" s="1">
        <v>88587</v>
      </c>
      <c r="D1916" s="1" t="str">
        <f>_xlfn.XLOOKUP(Table13[[#This Row],[Product Sub-Category]],'Product Lookup'!A:A,'Product Lookup'!B:B)</f>
        <v>Computer Peripherals</v>
      </c>
      <c r="E1916" s="1">
        <v>6</v>
      </c>
      <c r="F1916" s="4">
        <v>8.32</v>
      </c>
      <c r="G1916" s="4">
        <f>Table13[[#This Row],[Unit Price]]*Table13[[#This Row],[Quantity ordered]]</f>
        <v>49.92</v>
      </c>
      <c r="H1916" s="1">
        <v>0.05</v>
      </c>
      <c r="I1916" s="5">
        <v>0.05</v>
      </c>
      <c r="J19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6" s="6">
        <f>Table13[[#This Row],[Total Price(Before Discount)]]*Table13[[#This Row],[Discount]]</f>
        <v>2.4960000000000004</v>
      </c>
      <c r="L1916" s="6">
        <f>Table13[[#This Row],[Total Price(Before Discount)]]-Table13[[#This Row],[Discount Amount]]</f>
        <v>47.423999999999999</v>
      </c>
      <c r="M1916" s="6" t="str">
        <f>IF(Table13[[#This Row],[Total Price(After Discount)]]&gt;=5000, "High Order", "Low order")</f>
        <v>Low order</v>
      </c>
      <c r="N1916" s="2">
        <v>42063</v>
      </c>
      <c r="O1916" s="2" t="str">
        <f>TEXT(Table13[[#This Row],[Order Date]],"dddd")</f>
        <v>Saturday</v>
      </c>
      <c r="P1916" s="2" t="str">
        <f>TEXT(Table13[[#This Row],[Order Date]],"mmmm")</f>
        <v>February</v>
      </c>
      <c r="Q1916" s="2" t="str">
        <f>TEXT(Table13[[#This Row],[Order Date]],"yyyy")</f>
        <v>2015</v>
      </c>
      <c r="R1916" s="2" t="str">
        <f>TEXT(Table13[[#This Row],[Order Date]], "mmmm yyyy")</f>
        <v>February 2015</v>
      </c>
      <c r="S1916" s="2">
        <v>42067</v>
      </c>
      <c r="T1916" s="1" t="s">
        <v>98</v>
      </c>
      <c r="U1916" s="1">
        <f>Table13[[#This Row],[Ship Date]]-Table13[[#This Row],[Order Date]]</f>
        <v>4</v>
      </c>
      <c r="V1916" s="1" t="str">
        <f>IF(Table13[[#This Row],[Days to Ship]]&lt;=1, "Fast", IF(Table13[[#This Row],[Days to Ship]]&lt;=3, "Meduim", "High"))</f>
        <v>High</v>
      </c>
      <c r="W1916" s="1">
        <v>93010</v>
      </c>
      <c r="X1916" s="1" t="s">
        <v>22</v>
      </c>
      <c r="Y1916" s="1" t="s">
        <v>1084</v>
      </c>
      <c r="Z1916" s="1" t="s">
        <v>37</v>
      </c>
      <c r="AA1916" s="1" t="s">
        <v>1097</v>
      </c>
      <c r="AB1916" s="1" t="s">
        <v>73</v>
      </c>
      <c r="AC1916" s="1" t="s">
        <v>144</v>
      </c>
      <c r="AD1916" s="1" t="s">
        <v>81</v>
      </c>
      <c r="AE1916" s="1" t="s">
        <v>44</v>
      </c>
      <c r="AF1916" s="1"/>
      <c r="AK1916" s="1"/>
    </row>
    <row r="1917" spans="1:37" x14ac:dyDescent="0.35">
      <c r="A1917" s="1">
        <v>3355</v>
      </c>
      <c r="B1917" s="1" t="str">
        <f>VLOOKUP(Table13[[#This Row],[Customer ID]],'Customer Lookup'!A:B,2,)</f>
        <v>Glenda Simon</v>
      </c>
      <c r="C1917" s="1">
        <v>88587</v>
      </c>
      <c r="D1917" s="1" t="str">
        <f>_xlfn.XLOOKUP(Table13[[#This Row],[Product Sub-Category]],'Product Lookup'!A:A,'Product Lookup'!B:B)</f>
        <v>Telephones</v>
      </c>
      <c r="E1917" s="1">
        <v>7</v>
      </c>
      <c r="F1917" s="4">
        <v>125.99</v>
      </c>
      <c r="G1917" s="4">
        <f>Table13[[#This Row],[Unit Price]]*Table13[[#This Row],[Quantity ordered]]</f>
        <v>881.93</v>
      </c>
      <c r="H1917" s="1">
        <v>0.1</v>
      </c>
      <c r="I1917" s="5">
        <v>0.1</v>
      </c>
      <c r="J19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17" s="6">
        <f>Table13[[#This Row],[Total Price(Before Discount)]]*Table13[[#This Row],[Discount]]</f>
        <v>88.192999999999998</v>
      </c>
      <c r="L1917" s="6">
        <f>Table13[[#This Row],[Total Price(Before Discount)]]-Table13[[#This Row],[Discount Amount]]</f>
        <v>793.73699999999997</v>
      </c>
      <c r="M1917" s="6" t="str">
        <f>IF(Table13[[#This Row],[Total Price(After Discount)]]&gt;=5000, "High Order", "Low order")</f>
        <v>Low order</v>
      </c>
      <c r="N1917" s="2">
        <v>42063</v>
      </c>
      <c r="O1917" s="2" t="str">
        <f>TEXT(Table13[[#This Row],[Order Date]],"dddd")</f>
        <v>Saturday</v>
      </c>
      <c r="P1917" s="2" t="str">
        <f>TEXT(Table13[[#This Row],[Order Date]],"mmmm")</f>
        <v>February</v>
      </c>
      <c r="Q1917" s="2" t="str">
        <f>TEXT(Table13[[#This Row],[Order Date]],"yyyy")</f>
        <v>2015</v>
      </c>
      <c r="R1917" s="2" t="str">
        <f>TEXT(Table13[[#This Row],[Order Date]], "mmmm yyyy")</f>
        <v>February 2015</v>
      </c>
      <c r="S1917" s="2">
        <v>42063</v>
      </c>
      <c r="T1917" s="1" t="s">
        <v>98</v>
      </c>
      <c r="U1917" s="1">
        <f>Table13[[#This Row],[Ship Date]]-Table13[[#This Row],[Order Date]]</f>
        <v>0</v>
      </c>
      <c r="V1917" s="1" t="str">
        <f>IF(Table13[[#This Row],[Days to Ship]]&lt;=1, "Fast", IF(Table13[[#This Row],[Days to Ship]]&lt;=3, "Meduim", "High"))</f>
        <v>Fast</v>
      </c>
      <c r="W1917" s="1">
        <v>93010</v>
      </c>
      <c r="X1917" s="1" t="s">
        <v>32</v>
      </c>
      <c r="Y1917" s="1" t="s">
        <v>1084</v>
      </c>
      <c r="Z1917" s="1" t="s">
        <v>37</v>
      </c>
      <c r="AA1917" s="1" t="s">
        <v>1097</v>
      </c>
      <c r="AB1917" s="1" t="s">
        <v>73</v>
      </c>
      <c r="AC1917" s="1" t="s">
        <v>2234</v>
      </c>
      <c r="AD1917" s="1" t="s">
        <v>81</v>
      </c>
      <c r="AE1917" s="1" t="s">
        <v>53</v>
      </c>
      <c r="AF1917" s="1"/>
      <c r="AK1917" s="1"/>
    </row>
    <row r="1918" spans="1:37" x14ac:dyDescent="0.35">
      <c r="A1918" s="1">
        <v>3356</v>
      </c>
      <c r="B1918" s="1" t="str">
        <f>VLOOKUP(Table13[[#This Row],[Customer ID]],'Customer Lookup'!A:B,2,)</f>
        <v>Richard Tan</v>
      </c>
      <c r="C1918" s="1">
        <v>88588</v>
      </c>
      <c r="D1918" s="1" t="str">
        <f>_xlfn.XLOOKUP(Table13[[#This Row],[Product Sub-Category]],'Product Lookup'!A:A,'Product Lookup'!B:B)</f>
        <v>Binders</v>
      </c>
      <c r="E1918" s="1">
        <v>13</v>
      </c>
      <c r="F1918" s="4">
        <v>5.34</v>
      </c>
      <c r="G1918" s="4">
        <f>Table13[[#This Row],[Unit Price]]*Table13[[#This Row],[Quantity ordered]]</f>
        <v>69.42</v>
      </c>
      <c r="H1918" s="1">
        <v>0.05</v>
      </c>
      <c r="I1918" s="5">
        <v>0.05</v>
      </c>
      <c r="J19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8" s="6">
        <f>Table13[[#This Row],[Total Price(Before Discount)]]*Table13[[#This Row],[Discount]]</f>
        <v>3.4710000000000001</v>
      </c>
      <c r="L1918" s="6">
        <f>Table13[[#This Row],[Total Price(Before Discount)]]-Table13[[#This Row],[Discount Amount]]</f>
        <v>65.948999999999998</v>
      </c>
      <c r="M1918" s="6" t="str">
        <f>IF(Table13[[#This Row],[Total Price(After Discount)]]&gt;=5000, "High Order", "Low order")</f>
        <v>Low order</v>
      </c>
      <c r="N1918" s="2">
        <v>42128</v>
      </c>
      <c r="O1918" s="2" t="str">
        <f>TEXT(Table13[[#This Row],[Order Date]],"dddd")</f>
        <v>Monday</v>
      </c>
      <c r="P1918" s="2" t="str">
        <f>TEXT(Table13[[#This Row],[Order Date]],"mmmm")</f>
        <v>May</v>
      </c>
      <c r="Q1918" s="2" t="str">
        <f>TEXT(Table13[[#This Row],[Order Date]],"yyyy")</f>
        <v>2015</v>
      </c>
      <c r="R1918" s="2" t="str">
        <f>TEXT(Table13[[#This Row],[Order Date]], "mmmm yyyy")</f>
        <v>May 2015</v>
      </c>
      <c r="S1918" s="2">
        <v>42130</v>
      </c>
      <c r="T1918" s="1" t="s">
        <v>50</v>
      </c>
      <c r="U1918" s="1">
        <f>Table13[[#This Row],[Ship Date]]-Table13[[#This Row],[Order Date]]</f>
        <v>2</v>
      </c>
      <c r="V1918" s="1" t="str">
        <f>IF(Table13[[#This Row],[Days to Ship]]&lt;=1, "Fast", IF(Table13[[#This Row],[Days to Ship]]&lt;=3, "Meduim", "High"))</f>
        <v>Meduim</v>
      </c>
      <c r="W1918" s="1">
        <v>83616</v>
      </c>
      <c r="X1918" s="1" t="s">
        <v>32</v>
      </c>
      <c r="Y1918" s="1" t="s">
        <v>1085</v>
      </c>
      <c r="Z1918" s="1" t="s">
        <v>682</v>
      </c>
      <c r="AA1918" s="1" t="s">
        <v>1097</v>
      </c>
      <c r="AB1918" s="1" t="s">
        <v>58</v>
      </c>
      <c r="AC1918" s="1" t="s">
        <v>2236</v>
      </c>
      <c r="AD1918" s="1" t="s">
        <v>81</v>
      </c>
      <c r="AE1918" s="1" t="s">
        <v>53</v>
      </c>
      <c r="AF1918" s="1"/>
      <c r="AK1918" s="1"/>
    </row>
    <row r="1919" spans="1:37" x14ac:dyDescent="0.35">
      <c r="A1919" s="1">
        <v>3356</v>
      </c>
      <c r="B1919" s="1" t="str">
        <f>VLOOKUP(Table13[[#This Row],[Customer ID]],'Customer Lookup'!A:B,2,)</f>
        <v>Richard Tan</v>
      </c>
      <c r="C1919" s="1">
        <v>88588</v>
      </c>
      <c r="D1919" s="1" t="str">
        <f>_xlfn.XLOOKUP(Table13[[#This Row],[Product Sub-Category]],'Product Lookup'!A:A,'Product Lookup'!B:B)</f>
        <v>Chairs</v>
      </c>
      <c r="E1919" s="1">
        <v>18</v>
      </c>
      <c r="F1919" s="4">
        <v>160.97999999999999</v>
      </c>
      <c r="G1919" s="4">
        <f>Table13[[#This Row],[Unit Price]]*Table13[[#This Row],[Quantity ordered]]</f>
        <v>2897.64</v>
      </c>
      <c r="H1919" s="1">
        <v>0.1</v>
      </c>
      <c r="I1919" s="5">
        <v>0.1</v>
      </c>
      <c r="J19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19" s="6">
        <f>Table13[[#This Row],[Total Price(Before Discount)]]*Table13[[#This Row],[Discount]]</f>
        <v>289.76400000000001</v>
      </c>
      <c r="L1919" s="6">
        <f>Table13[[#This Row],[Total Price(Before Discount)]]-Table13[[#This Row],[Discount Amount]]</f>
        <v>2607.8759999999997</v>
      </c>
      <c r="M1919" s="6" t="str">
        <f>IF(Table13[[#This Row],[Total Price(After Discount)]]&gt;=5000, "High Order", "Low order")</f>
        <v>Low order</v>
      </c>
      <c r="N1919" s="2">
        <v>42128</v>
      </c>
      <c r="O1919" s="2" t="str">
        <f>TEXT(Table13[[#This Row],[Order Date]],"dddd")</f>
        <v>Monday</v>
      </c>
      <c r="P1919" s="2" t="str">
        <f>TEXT(Table13[[#This Row],[Order Date]],"mmmm")</f>
        <v>May</v>
      </c>
      <c r="Q1919" s="2" t="str">
        <f>TEXT(Table13[[#This Row],[Order Date]],"yyyy")</f>
        <v>2015</v>
      </c>
      <c r="R1919" s="2" t="str">
        <f>TEXT(Table13[[#This Row],[Order Date]], "mmmm yyyy")</f>
        <v>May 2015</v>
      </c>
      <c r="S1919" s="2">
        <v>42129</v>
      </c>
      <c r="T1919" s="1" t="s">
        <v>50</v>
      </c>
      <c r="U1919" s="1">
        <f>Table13[[#This Row],[Ship Date]]-Table13[[#This Row],[Order Date]]</f>
        <v>1</v>
      </c>
      <c r="V1919" s="1" t="str">
        <f>IF(Table13[[#This Row],[Days to Ship]]&lt;=1, "Fast", IF(Table13[[#This Row],[Days to Ship]]&lt;=3, "Meduim", "High"))</f>
        <v>Fast</v>
      </c>
      <c r="W1919" s="1">
        <v>83616</v>
      </c>
      <c r="X1919" s="1" t="s">
        <v>22</v>
      </c>
      <c r="Y1919" s="1" t="s">
        <v>1085</v>
      </c>
      <c r="Z1919" s="1" t="s">
        <v>682</v>
      </c>
      <c r="AA1919" s="1" t="s">
        <v>1097</v>
      </c>
      <c r="AB1919" s="1" t="s">
        <v>34</v>
      </c>
      <c r="AC1919" s="1" t="s">
        <v>35</v>
      </c>
      <c r="AD1919" s="1" t="s">
        <v>81</v>
      </c>
      <c r="AE1919" s="1" t="s">
        <v>36</v>
      </c>
      <c r="AF1919" s="1"/>
      <c r="AK1919" s="1"/>
    </row>
    <row r="1920" spans="1:37" x14ac:dyDescent="0.35">
      <c r="A1920" s="1">
        <v>3356</v>
      </c>
      <c r="B1920" s="1" t="str">
        <f>VLOOKUP(Table13[[#This Row],[Customer ID]],'Customer Lookup'!A:B,2,)</f>
        <v>Richard Tan</v>
      </c>
      <c r="C1920" s="1">
        <v>88588</v>
      </c>
      <c r="D1920" s="1" t="str">
        <f>_xlfn.XLOOKUP(Table13[[#This Row],[Product Sub-Category]],'Product Lookup'!A:A,'Product Lookup'!B:B)</f>
        <v>Telephones</v>
      </c>
      <c r="E1920" s="1">
        <v>15</v>
      </c>
      <c r="F1920" s="4">
        <v>65.989999999999995</v>
      </c>
      <c r="G1920" s="4">
        <f>Table13[[#This Row],[Unit Price]]*Table13[[#This Row],[Quantity ordered]]</f>
        <v>989.84999999999991</v>
      </c>
      <c r="H1920" s="1">
        <v>0.05</v>
      </c>
      <c r="I1920" s="5">
        <v>0.05</v>
      </c>
      <c r="J19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0" s="6">
        <f>Table13[[#This Row],[Total Price(Before Discount)]]*Table13[[#This Row],[Discount]]</f>
        <v>49.4925</v>
      </c>
      <c r="L1920" s="6">
        <f>Table13[[#This Row],[Total Price(Before Discount)]]-Table13[[#This Row],[Discount Amount]]</f>
        <v>940.35749999999996</v>
      </c>
      <c r="M1920" s="6" t="str">
        <f>IF(Table13[[#This Row],[Total Price(After Discount)]]&gt;=5000, "High Order", "Low order")</f>
        <v>Low order</v>
      </c>
      <c r="N1920" s="2">
        <v>42128</v>
      </c>
      <c r="O1920" s="2" t="str">
        <f>TEXT(Table13[[#This Row],[Order Date]],"dddd")</f>
        <v>Monday</v>
      </c>
      <c r="P1920" s="2" t="str">
        <f>TEXT(Table13[[#This Row],[Order Date]],"mmmm")</f>
        <v>May</v>
      </c>
      <c r="Q1920" s="2" t="str">
        <f>TEXT(Table13[[#This Row],[Order Date]],"yyyy")</f>
        <v>2015</v>
      </c>
      <c r="R1920" s="2" t="str">
        <f>TEXT(Table13[[#This Row],[Order Date]], "mmmm yyyy")</f>
        <v>May 2015</v>
      </c>
      <c r="S1920" s="2">
        <v>42128</v>
      </c>
      <c r="T1920" s="1" t="s">
        <v>50</v>
      </c>
      <c r="U1920" s="1">
        <f>Table13[[#This Row],[Ship Date]]-Table13[[#This Row],[Order Date]]</f>
        <v>0</v>
      </c>
      <c r="V1920" s="1" t="str">
        <f>IF(Table13[[#This Row],[Days to Ship]]&lt;=1, "Fast", IF(Table13[[#This Row],[Days to Ship]]&lt;=3, "Meduim", "High"))</f>
        <v>Fast</v>
      </c>
      <c r="W1920" s="1">
        <v>83616</v>
      </c>
      <c r="X1920" s="1" t="s">
        <v>22</v>
      </c>
      <c r="Y1920" s="1" t="s">
        <v>1085</v>
      </c>
      <c r="Z1920" s="1" t="s">
        <v>682</v>
      </c>
      <c r="AA1920" s="1" t="s">
        <v>2244</v>
      </c>
      <c r="AB1920" s="1" t="s">
        <v>73</v>
      </c>
      <c r="AC1920" s="1" t="s">
        <v>2234</v>
      </c>
      <c r="AD1920" s="1" t="s">
        <v>81</v>
      </c>
      <c r="AE1920" s="1" t="s">
        <v>53</v>
      </c>
      <c r="AF1920" s="1"/>
      <c r="AK1920" s="1"/>
    </row>
    <row r="1921" spans="1:37" x14ac:dyDescent="0.35">
      <c r="A1921" s="1">
        <v>3359</v>
      </c>
      <c r="B1921" s="1" t="str">
        <f>VLOOKUP(Table13[[#This Row],[Customer ID]],'Customer Lookup'!A:B,2,)</f>
        <v>Jeffrey Cheng</v>
      </c>
      <c r="C1921" s="1">
        <v>91437</v>
      </c>
      <c r="D1921" s="1" t="str">
        <f>_xlfn.XLOOKUP(Table13[[#This Row],[Product Sub-Category]],'Product Lookup'!A:A,'Product Lookup'!B:B)</f>
        <v>Binders</v>
      </c>
      <c r="E1921" s="1">
        <v>6</v>
      </c>
      <c r="F1921" s="4">
        <v>28.53</v>
      </c>
      <c r="G1921" s="4">
        <f>Table13[[#This Row],[Unit Price]]*Table13[[#This Row],[Quantity ordered]]</f>
        <v>171.18</v>
      </c>
      <c r="H1921" s="1">
        <v>0.05</v>
      </c>
      <c r="I1921" s="5">
        <v>0.05</v>
      </c>
      <c r="J19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1" s="6">
        <f>Table13[[#This Row],[Total Price(Before Discount)]]*Table13[[#This Row],[Discount]]</f>
        <v>8.5590000000000011</v>
      </c>
      <c r="L1921" s="6">
        <f>Table13[[#This Row],[Total Price(Before Discount)]]-Table13[[#This Row],[Discount Amount]]</f>
        <v>162.62100000000001</v>
      </c>
      <c r="M1921" s="6" t="str">
        <f>IF(Table13[[#This Row],[Total Price(After Discount)]]&gt;=5000, "High Order", "Low order")</f>
        <v>Low order</v>
      </c>
      <c r="N1921" s="2">
        <v>42122</v>
      </c>
      <c r="O1921" s="2" t="str">
        <f>TEXT(Table13[[#This Row],[Order Date]],"dddd")</f>
        <v>Tuesday</v>
      </c>
      <c r="P1921" s="2" t="str">
        <f>TEXT(Table13[[#This Row],[Order Date]],"mmmm")</f>
        <v>April</v>
      </c>
      <c r="Q1921" s="2" t="str">
        <f>TEXT(Table13[[#This Row],[Order Date]],"yyyy")</f>
        <v>2015</v>
      </c>
      <c r="R1921" s="2" t="str">
        <f>TEXT(Table13[[#This Row],[Order Date]], "mmmm yyyy")</f>
        <v>April 2015</v>
      </c>
      <c r="S1921" s="2">
        <v>42124</v>
      </c>
      <c r="T1921" s="1" t="s">
        <v>21</v>
      </c>
      <c r="U1921" s="1">
        <f>Table13[[#This Row],[Ship Date]]-Table13[[#This Row],[Order Date]]</f>
        <v>2</v>
      </c>
      <c r="V1921" s="1" t="str">
        <f>IF(Table13[[#This Row],[Days to Ship]]&lt;=1, "Fast", IF(Table13[[#This Row],[Days to Ship]]&lt;=3, "Meduim", "High"))</f>
        <v>Meduim</v>
      </c>
      <c r="W1921" s="1">
        <v>53213</v>
      </c>
      <c r="X1921" s="1" t="s">
        <v>32</v>
      </c>
      <c r="Y1921" s="1" t="s">
        <v>1086</v>
      </c>
      <c r="Z1921" s="1" t="s">
        <v>718</v>
      </c>
      <c r="AA1921" s="1" t="s">
        <v>2244</v>
      </c>
      <c r="AB1921" s="1" t="s">
        <v>58</v>
      </c>
      <c r="AC1921" s="1" t="s">
        <v>2236</v>
      </c>
      <c r="AD1921" s="1" t="s">
        <v>42</v>
      </c>
      <c r="AE1921" s="1" t="s">
        <v>53</v>
      </c>
      <c r="AF1921" s="1"/>
      <c r="AK1921" s="1"/>
    </row>
    <row r="1922" spans="1:37" x14ac:dyDescent="0.35">
      <c r="A1922" s="1">
        <v>3360</v>
      </c>
      <c r="B1922" s="1" t="str">
        <f>VLOOKUP(Table13[[#This Row],[Customer ID]],'Customer Lookup'!A:B,2,)</f>
        <v>Daniel Huff</v>
      </c>
      <c r="C1922" s="1">
        <v>91435</v>
      </c>
      <c r="D1922" s="1" t="str">
        <f>_xlfn.XLOOKUP(Table13[[#This Row],[Product Sub-Category]],'Product Lookup'!A:A,'Product Lookup'!B:B)</f>
        <v>Paper</v>
      </c>
      <c r="E1922" s="1">
        <v>3</v>
      </c>
      <c r="F1922" s="4">
        <v>9.11</v>
      </c>
      <c r="G1922" s="4">
        <f>Table13[[#This Row],[Unit Price]]*Table13[[#This Row],[Quantity ordered]]</f>
        <v>27.33</v>
      </c>
      <c r="H1922" s="1">
        <v>0.05</v>
      </c>
      <c r="I1922" s="5">
        <v>0.05</v>
      </c>
      <c r="J19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2" s="6">
        <f>Table13[[#This Row],[Total Price(Before Discount)]]*Table13[[#This Row],[Discount]]</f>
        <v>1.3665</v>
      </c>
      <c r="L1922" s="6">
        <f>Table13[[#This Row],[Total Price(Before Discount)]]-Table13[[#This Row],[Discount Amount]]</f>
        <v>25.9635</v>
      </c>
      <c r="M1922" s="6" t="str">
        <f>IF(Table13[[#This Row],[Total Price(After Discount)]]&gt;=5000, "High Order", "Low order")</f>
        <v>Low order</v>
      </c>
      <c r="N1922" s="2">
        <v>42083</v>
      </c>
      <c r="O1922" s="2" t="str">
        <f>TEXT(Table13[[#This Row],[Order Date]],"dddd")</f>
        <v>Friday</v>
      </c>
      <c r="P1922" s="2" t="str">
        <f>TEXT(Table13[[#This Row],[Order Date]],"mmmm")</f>
        <v>March</v>
      </c>
      <c r="Q1922" s="2" t="str">
        <f>TEXT(Table13[[#This Row],[Order Date]],"yyyy")</f>
        <v>2015</v>
      </c>
      <c r="R1922" s="2" t="str">
        <f>TEXT(Table13[[#This Row],[Order Date]], "mmmm yyyy")</f>
        <v>March 2015</v>
      </c>
      <c r="S1922" s="2">
        <v>42085</v>
      </c>
      <c r="T1922" s="1" t="s">
        <v>31</v>
      </c>
      <c r="U1922" s="1">
        <f>Table13[[#This Row],[Ship Date]]-Table13[[#This Row],[Order Date]]</f>
        <v>2</v>
      </c>
      <c r="V1922" s="1" t="str">
        <f>IF(Table13[[#This Row],[Days to Ship]]&lt;=1, "Fast", IF(Table13[[#This Row],[Days to Ship]]&lt;=3, "Meduim", "High"))</f>
        <v>Meduim</v>
      </c>
      <c r="W1922" s="1">
        <v>53214</v>
      </c>
      <c r="X1922" s="1" t="s">
        <v>32</v>
      </c>
      <c r="Y1922" s="1" t="s">
        <v>1087</v>
      </c>
      <c r="Z1922" s="1" t="s">
        <v>718</v>
      </c>
      <c r="AA1922" s="1" t="s">
        <v>2244</v>
      </c>
      <c r="AB1922" s="1" t="s">
        <v>58</v>
      </c>
      <c r="AC1922" s="1" t="s">
        <v>83</v>
      </c>
      <c r="AD1922" s="1" t="s">
        <v>42</v>
      </c>
      <c r="AE1922" s="1" t="s">
        <v>26</v>
      </c>
      <c r="AF1922" s="1"/>
      <c r="AK1922" s="1"/>
    </row>
    <row r="1923" spans="1:37" x14ac:dyDescent="0.35">
      <c r="A1923" s="1">
        <v>3361</v>
      </c>
      <c r="B1923" s="1" t="str">
        <f>VLOOKUP(Table13[[#This Row],[Customer ID]],'Customer Lookup'!A:B,2,)</f>
        <v>Oscar Kenney</v>
      </c>
      <c r="C1923" s="1">
        <v>91435</v>
      </c>
      <c r="D1923" s="1" t="str">
        <f>_xlfn.XLOOKUP(Table13[[#This Row],[Product Sub-Category]],'Product Lookup'!A:A,'Product Lookup'!B:B)</f>
        <v>Furnishings</v>
      </c>
      <c r="E1923" s="1">
        <v>8</v>
      </c>
      <c r="F1923" s="4">
        <v>12.64</v>
      </c>
      <c r="G1923" s="4">
        <f>Table13[[#This Row],[Unit Price]]*Table13[[#This Row],[Quantity ordered]]</f>
        <v>101.12</v>
      </c>
      <c r="H1923" s="1">
        <v>0.05</v>
      </c>
      <c r="I1923" s="5">
        <v>0.05</v>
      </c>
      <c r="J19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3" s="6">
        <f>Table13[[#This Row],[Total Price(Before Discount)]]*Table13[[#This Row],[Discount]]</f>
        <v>5.0560000000000009</v>
      </c>
      <c r="L1923" s="6">
        <f>Table13[[#This Row],[Total Price(Before Discount)]]-Table13[[#This Row],[Discount Amount]]</f>
        <v>96.064000000000007</v>
      </c>
      <c r="M1923" s="6" t="str">
        <f>IF(Table13[[#This Row],[Total Price(After Discount)]]&gt;=5000, "High Order", "Low order")</f>
        <v>Low order</v>
      </c>
      <c r="N1923" s="2">
        <v>42083</v>
      </c>
      <c r="O1923" s="2" t="str">
        <f>TEXT(Table13[[#This Row],[Order Date]],"dddd")</f>
        <v>Friday</v>
      </c>
      <c r="P1923" s="2" t="str">
        <f>TEXT(Table13[[#This Row],[Order Date]],"mmmm")</f>
        <v>March</v>
      </c>
      <c r="Q1923" s="2" t="str">
        <f>TEXT(Table13[[#This Row],[Order Date]],"yyyy")</f>
        <v>2015</v>
      </c>
      <c r="R1923" s="2" t="str">
        <f>TEXT(Table13[[#This Row],[Order Date]], "mmmm yyyy")</f>
        <v>March 2015</v>
      </c>
      <c r="S1923" s="2">
        <v>42085</v>
      </c>
      <c r="T1923" s="1" t="s">
        <v>31</v>
      </c>
      <c r="U1923" s="1">
        <f>Table13[[#This Row],[Ship Date]]-Table13[[#This Row],[Order Date]]</f>
        <v>2</v>
      </c>
      <c r="V1923" s="1" t="str">
        <f>IF(Table13[[#This Row],[Days to Ship]]&lt;=1, "Fast", IF(Table13[[#This Row],[Days to Ship]]&lt;=3, "Meduim", "High"))</f>
        <v>Meduim</v>
      </c>
      <c r="W1923" s="1">
        <v>53095</v>
      </c>
      <c r="X1923" s="1" t="s">
        <v>32</v>
      </c>
      <c r="Y1923" s="1" t="s">
        <v>1088</v>
      </c>
      <c r="Z1923" s="1" t="s">
        <v>718</v>
      </c>
      <c r="AA1923" s="1" t="s">
        <v>2244</v>
      </c>
      <c r="AB1923" s="1" t="s">
        <v>34</v>
      </c>
      <c r="AC1923" s="1" t="s">
        <v>52</v>
      </c>
      <c r="AD1923" s="1" t="s">
        <v>42</v>
      </c>
      <c r="AE1923" s="1" t="s">
        <v>44</v>
      </c>
      <c r="AF1923" s="1"/>
      <c r="AK1923" s="1"/>
    </row>
    <row r="1924" spans="1:37" x14ac:dyDescent="0.35">
      <c r="A1924" s="1">
        <v>3361</v>
      </c>
      <c r="B1924" s="1" t="str">
        <f>VLOOKUP(Table13[[#This Row],[Customer ID]],'Customer Lookup'!A:B,2,)</f>
        <v>Oscar Kenney</v>
      </c>
      <c r="C1924" s="1">
        <v>91436</v>
      </c>
      <c r="D1924" s="1" t="str">
        <f>_xlfn.XLOOKUP(Table13[[#This Row],[Product Sub-Category]],'Product Lookup'!A:A,'Product Lookup'!B:B)</f>
        <v>Furnishings</v>
      </c>
      <c r="E1924" s="1">
        <v>15</v>
      </c>
      <c r="F1924" s="4">
        <v>7.96</v>
      </c>
      <c r="G1924" s="4">
        <f>Table13[[#This Row],[Unit Price]]*Table13[[#This Row],[Quantity ordered]]</f>
        <v>119.4</v>
      </c>
      <c r="H1924" s="1">
        <v>0.05</v>
      </c>
      <c r="I1924" s="5">
        <v>0.05</v>
      </c>
      <c r="J19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4" s="6">
        <f>Table13[[#This Row],[Total Price(Before Discount)]]*Table13[[#This Row],[Discount]]</f>
        <v>5.9700000000000006</v>
      </c>
      <c r="L1924" s="6">
        <f>Table13[[#This Row],[Total Price(Before Discount)]]-Table13[[#This Row],[Discount Amount]]</f>
        <v>113.43</v>
      </c>
      <c r="M1924" s="6" t="str">
        <f>IF(Table13[[#This Row],[Total Price(After Discount)]]&gt;=5000, "High Order", "Low order")</f>
        <v>Low order</v>
      </c>
      <c r="N1924" s="2">
        <v>42030</v>
      </c>
      <c r="O1924" s="2" t="str">
        <f>TEXT(Table13[[#This Row],[Order Date]],"dddd")</f>
        <v>Monday</v>
      </c>
      <c r="P1924" s="2" t="str">
        <f>TEXT(Table13[[#This Row],[Order Date]],"mmmm")</f>
        <v>January</v>
      </c>
      <c r="Q1924" s="2" t="str">
        <f>TEXT(Table13[[#This Row],[Order Date]],"yyyy")</f>
        <v>2015</v>
      </c>
      <c r="R1924" s="2" t="str">
        <f>TEXT(Table13[[#This Row],[Order Date]], "mmmm yyyy")</f>
        <v>January 2015</v>
      </c>
      <c r="S1924" s="2">
        <v>42030</v>
      </c>
      <c r="T1924" s="1" t="s">
        <v>50</v>
      </c>
      <c r="U1924" s="1">
        <f>Table13[[#This Row],[Ship Date]]-Table13[[#This Row],[Order Date]]</f>
        <v>0</v>
      </c>
      <c r="V1924" s="1" t="str">
        <f>IF(Table13[[#This Row],[Days to Ship]]&lt;=1, "Fast", IF(Table13[[#This Row],[Days to Ship]]&lt;=3, "Meduim", "High"))</f>
        <v>Fast</v>
      </c>
      <c r="W1924" s="1">
        <v>53095</v>
      </c>
      <c r="X1924" s="1" t="s">
        <v>32</v>
      </c>
      <c r="Y1924" s="1" t="s">
        <v>1088</v>
      </c>
      <c r="Z1924" s="1" t="s">
        <v>718</v>
      </c>
      <c r="AA1924" s="1" t="s">
        <v>2244</v>
      </c>
      <c r="AB1924" s="1" t="s">
        <v>34</v>
      </c>
      <c r="AC1924" s="1" t="s">
        <v>52</v>
      </c>
      <c r="AD1924" s="1" t="s">
        <v>42</v>
      </c>
      <c r="AE1924" s="1" t="s">
        <v>53</v>
      </c>
      <c r="AF1924" s="1"/>
      <c r="AK1924" s="1"/>
    </row>
    <row r="1925" spans="1:37" x14ac:dyDescent="0.35">
      <c r="A1925" s="1">
        <v>3361</v>
      </c>
      <c r="B1925" s="1" t="str">
        <f>VLOOKUP(Table13[[#This Row],[Customer ID]],'Customer Lookup'!A:B,2,)</f>
        <v>Oscar Kenney</v>
      </c>
      <c r="C1925" s="1">
        <v>91438</v>
      </c>
      <c r="D1925" s="1" t="str">
        <f>_xlfn.XLOOKUP(Table13[[#This Row],[Product Sub-Category]],'Product Lookup'!A:A,'Product Lookup'!B:B)</f>
        <v>Binders</v>
      </c>
      <c r="E1925" s="1">
        <v>19</v>
      </c>
      <c r="F1925" s="4">
        <v>4.9800000000000004</v>
      </c>
      <c r="G1925" s="4">
        <f>Table13[[#This Row],[Unit Price]]*Table13[[#This Row],[Quantity ordered]]</f>
        <v>94.62</v>
      </c>
      <c r="H1925" s="1">
        <v>0.05</v>
      </c>
      <c r="I1925" s="5">
        <v>0.05</v>
      </c>
      <c r="J19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5" s="6">
        <f>Table13[[#This Row],[Total Price(Before Discount)]]*Table13[[#This Row],[Discount]]</f>
        <v>4.7310000000000008</v>
      </c>
      <c r="L1925" s="6">
        <f>Table13[[#This Row],[Total Price(Before Discount)]]-Table13[[#This Row],[Discount Amount]]</f>
        <v>89.88900000000001</v>
      </c>
      <c r="M1925" s="6" t="str">
        <f>IF(Table13[[#This Row],[Total Price(After Discount)]]&gt;=5000, "High Order", "Low order")</f>
        <v>Low order</v>
      </c>
      <c r="N1925" s="2">
        <v>42164</v>
      </c>
      <c r="O1925" s="2" t="str">
        <f>TEXT(Table13[[#This Row],[Order Date]],"dddd")</f>
        <v>Tuesday</v>
      </c>
      <c r="P1925" s="2" t="str">
        <f>TEXT(Table13[[#This Row],[Order Date]],"mmmm")</f>
        <v>June</v>
      </c>
      <c r="Q1925" s="2" t="str">
        <f>TEXT(Table13[[#This Row],[Order Date]],"yyyy")</f>
        <v>2015</v>
      </c>
      <c r="R1925" s="2" t="str">
        <f>TEXT(Table13[[#This Row],[Order Date]], "mmmm yyyy")</f>
        <v>June 2015</v>
      </c>
      <c r="S1925" s="2">
        <v>42166</v>
      </c>
      <c r="T1925" s="1" t="s">
        <v>50</v>
      </c>
      <c r="U1925" s="1">
        <f>Table13[[#This Row],[Ship Date]]-Table13[[#This Row],[Order Date]]</f>
        <v>2</v>
      </c>
      <c r="V1925" s="1" t="str">
        <f>IF(Table13[[#This Row],[Days to Ship]]&lt;=1, "Fast", IF(Table13[[#This Row],[Days to Ship]]&lt;=3, "Meduim", "High"))</f>
        <v>Meduim</v>
      </c>
      <c r="W1925" s="1">
        <v>53095</v>
      </c>
      <c r="X1925" s="1" t="s">
        <v>32</v>
      </c>
      <c r="Y1925" s="1" t="s">
        <v>1088</v>
      </c>
      <c r="Z1925" s="1" t="s">
        <v>718</v>
      </c>
      <c r="AA1925" s="1" t="s">
        <v>2243</v>
      </c>
      <c r="AB1925" s="1" t="s">
        <v>58</v>
      </c>
      <c r="AC1925" s="1" t="s">
        <v>2236</v>
      </c>
      <c r="AD1925" s="1" t="s">
        <v>42</v>
      </c>
      <c r="AE1925" s="1" t="s">
        <v>53</v>
      </c>
      <c r="AF1925" s="1"/>
      <c r="AK1925" s="1"/>
    </row>
    <row r="1926" spans="1:37" x14ac:dyDescent="0.35">
      <c r="A1926" s="1">
        <v>3366</v>
      </c>
      <c r="B1926" s="1" t="str">
        <f>VLOOKUP(Table13[[#This Row],[Customer ID]],'Customer Lookup'!A:B,2,)</f>
        <v>Dana Boyle</v>
      </c>
      <c r="C1926" s="1">
        <v>90501</v>
      </c>
      <c r="D1926" s="1" t="str">
        <f>_xlfn.XLOOKUP(Table13[[#This Row],[Product Sub-Category]],'Product Lookup'!A:A,'Product Lookup'!B:B)</f>
        <v>Office Machines</v>
      </c>
      <c r="E1926" s="1">
        <v>11</v>
      </c>
      <c r="F1926" s="4">
        <v>80.97</v>
      </c>
      <c r="G1926" s="4">
        <f>Table13[[#This Row],[Unit Price]]*Table13[[#This Row],[Quantity ordered]]</f>
        <v>890.67</v>
      </c>
      <c r="H1926" s="1">
        <v>0.05</v>
      </c>
      <c r="I1926" s="5">
        <v>0.05</v>
      </c>
      <c r="J19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6" s="6">
        <f>Table13[[#This Row],[Total Price(Before Discount)]]*Table13[[#This Row],[Discount]]</f>
        <v>44.533500000000004</v>
      </c>
      <c r="L1926" s="6">
        <f>Table13[[#This Row],[Total Price(Before Discount)]]-Table13[[#This Row],[Discount Amount]]</f>
        <v>846.13649999999996</v>
      </c>
      <c r="M1926" s="6" t="str">
        <f>IF(Table13[[#This Row],[Total Price(After Discount)]]&gt;=5000, "High Order", "Low order")</f>
        <v>Low order</v>
      </c>
      <c r="N1926" s="2">
        <v>42148</v>
      </c>
      <c r="O1926" s="2" t="str">
        <f>TEXT(Table13[[#This Row],[Order Date]],"dddd")</f>
        <v>Sunday</v>
      </c>
      <c r="P1926" s="2" t="str">
        <f>TEXT(Table13[[#This Row],[Order Date]],"mmmm")</f>
        <v>May</v>
      </c>
      <c r="Q1926" s="2" t="str">
        <f>TEXT(Table13[[#This Row],[Order Date]],"yyyy")</f>
        <v>2015</v>
      </c>
      <c r="R1926" s="2" t="str">
        <f>TEXT(Table13[[#This Row],[Order Date]], "mmmm yyyy")</f>
        <v>May 2015</v>
      </c>
      <c r="S1926" s="2">
        <v>42153</v>
      </c>
      <c r="T1926" s="1" t="s">
        <v>98</v>
      </c>
      <c r="U1926" s="1">
        <f>Table13[[#This Row],[Ship Date]]-Table13[[#This Row],[Order Date]]</f>
        <v>5</v>
      </c>
      <c r="V1926" s="1" t="str">
        <f>IF(Table13[[#This Row],[Days to Ship]]&lt;=1, "Fast", IF(Table13[[#This Row],[Days to Ship]]&lt;=3, "Meduim", "High"))</f>
        <v>High</v>
      </c>
      <c r="W1926" s="1">
        <v>45373</v>
      </c>
      <c r="X1926" s="1" t="s">
        <v>22</v>
      </c>
      <c r="Y1926" s="1" t="s">
        <v>221</v>
      </c>
      <c r="Z1926" s="1" t="s">
        <v>124</v>
      </c>
      <c r="AA1926" s="1" t="s">
        <v>2243</v>
      </c>
      <c r="AB1926" s="1" t="s">
        <v>73</v>
      </c>
      <c r="AC1926" s="1" t="s">
        <v>74</v>
      </c>
      <c r="AD1926" s="1" t="s">
        <v>42</v>
      </c>
      <c r="AE1926" s="1" t="s">
        <v>36</v>
      </c>
      <c r="AF1926" s="1"/>
      <c r="AK1926" s="1"/>
    </row>
    <row r="1927" spans="1:37" x14ac:dyDescent="0.35">
      <c r="A1927" s="1">
        <v>3366</v>
      </c>
      <c r="B1927" s="1" t="str">
        <f>VLOOKUP(Table13[[#This Row],[Customer ID]],'Customer Lookup'!A:B,2,)</f>
        <v>Dana Boyle</v>
      </c>
      <c r="C1927" s="1">
        <v>90501</v>
      </c>
      <c r="D1927" s="1" t="str">
        <f>_xlfn.XLOOKUP(Table13[[#This Row],[Product Sub-Category]],'Product Lookup'!A:A,'Product Lookup'!B:B)</f>
        <v>Paper</v>
      </c>
      <c r="E1927" s="1">
        <v>8</v>
      </c>
      <c r="F1927" s="4">
        <v>6.48</v>
      </c>
      <c r="G1927" s="4">
        <f>Table13[[#This Row],[Unit Price]]*Table13[[#This Row],[Quantity ordered]]</f>
        <v>51.84</v>
      </c>
      <c r="H1927" s="1">
        <v>0.05</v>
      </c>
      <c r="I1927" s="5">
        <v>0.05</v>
      </c>
      <c r="J19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7" s="6">
        <f>Table13[[#This Row],[Total Price(Before Discount)]]*Table13[[#This Row],[Discount]]</f>
        <v>2.5920000000000005</v>
      </c>
      <c r="L1927" s="6">
        <f>Table13[[#This Row],[Total Price(Before Discount)]]-Table13[[#This Row],[Discount Amount]]</f>
        <v>49.248000000000005</v>
      </c>
      <c r="M1927" s="6" t="str">
        <f>IF(Table13[[#This Row],[Total Price(After Discount)]]&gt;=5000, "High Order", "Low order")</f>
        <v>Low order</v>
      </c>
      <c r="N1927" s="2">
        <v>42148</v>
      </c>
      <c r="O1927" s="2" t="str">
        <f>TEXT(Table13[[#This Row],[Order Date]],"dddd")</f>
        <v>Sunday</v>
      </c>
      <c r="P1927" s="2" t="str">
        <f>TEXT(Table13[[#This Row],[Order Date]],"mmmm")</f>
        <v>May</v>
      </c>
      <c r="Q1927" s="2" t="str">
        <f>TEXT(Table13[[#This Row],[Order Date]],"yyyy")</f>
        <v>2015</v>
      </c>
      <c r="R1927" s="2" t="str">
        <f>TEXT(Table13[[#This Row],[Order Date]], "mmmm yyyy")</f>
        <v>May 2015</v>
      </c>
      <c r="S1927" s="2">
        <v>42152</v>
      </c>
      <c r="T1927" s="1" t="s">
        <v>98</v>
      </c>
      <c r="U1927" s="1">
        <f>Table13[[#This Row],[Ship Date]]-Table13[[#This Row],[Order Date]]</f>
        <v>4</v>
      </c>
      <c r="V1927" s="1" t="str">
        <f>IF(Table13[[#This Row],[Days to Ship]]&lt;=1, "Fast", IF(Table13[[#This Row],[Days to Ship]]&lt;=3, "Meduim", "High"))</f>
        <v>High</v>
      </c>
      <c r="W1927" s="1">
        <v>45373</v>
      </c>
      <c r="X1927" s="1" t="s">
        <v>32</v>
      </c>
      <c r="Y1927" s="1" t="s">
        <v>221</v>
      </c>
      <c r="Z1927" s="1" t="s">
        <v>124</v>
      </c>
      <c r="AA1927" s="1" t="s">
        <v>2243</v>
      </c>
      <c r="AB1927" s="1" t="s">
        <v>58</v>
      </c>
      <c r="AC1927" s="1" t="s">
        <v>83</v>
      </c>
      <c r="AD1927" s="1" t="s">
        <v>42</v>
      </c>
      <c r="AE1927" s="1" t="s">
        <v>53</v>
      </c>
      <c r="AF1927" s="1"/>
      <c r="AK1927" s="1"/>
    </row>
    <row r="1928" spans="1:37" x14ac:dyDescent="0.35">
      <c r="A1928" s="1">
        <v>3367</v>
      </c>
      <c r="B1928" s="1" t="str">
        <f>VLOOKUP(Table13[[#This Row],[Customer ID]],'Customer Lookup'!A:B,2,)</f>
        <v>Renee McKenzie</v>
      </c>
      <c r="C1928" s="1">
        <v>90502</v>
      </c>
      <c r="D1928" s="1" t="str">
        <f>_xlfn.XLOOKUP(Table13[[#This Row],[Product Sub-Category]],'Product Lookup'!A:A,'Product Lookup'!B:B)</f>
        <v>Computer Peripherals</v>
      </c>
      <c r="E1928" s="1">
        <v>26</v>
      </c>
      <c r="F1928" s="4">
        <v>30.97</v>
      </c>
      <c r="G1928" s="4">
        <f>Table13[[#This Row],[Unit Price]]*Table13[[#This Row],[Quantity ordered]]</f>
        <v>805.22</v>
      </c>
      <c r="H1928" s="1">
        <v>0.05</v>
      </c>
      <c r="I1928" s="5">
        <v>0.05</v>
      </c>
      <c r="J19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8" s="6">
        <f>Table13[[#This Row],[Total Price(Before Discount)]]*Table13[[#This Row],[Discount]]</f>
        <v>40.261000000000003</v>
      </c>
      <c r="L1928" s="6">
        <f>Table13[[#This Row],[Total Price(Before Discount)]]-Table13[[#This Row],[Discount Amount]]</f>
        <v>764.95900000000006</v>
      </c>
      <c r="M1928" s="6" t="str">
        <f>IF(Table13[[#This Row],[Total Price(After Discount)]]&gt;=5000, "High Order", "Low order")</f>
        <v>Low order</v>
      </c>
      <c r="N1928" s="2">
        <v>42126</v>
      </c>
      <c r="O1928" s="2" t="str">
        <f>TEXT(Table13[[#This Row],[Order Date]],"dddd")</f>
        <v>Saturday</v>
      </c>
      <c r="P1928" s="2" t="str">
        <f>TEXT(Table13[[#This Row],[Order Date]],"mmmm")</f>
        <v>May</v>
      </c>
      <c r="Q1928" s="2" t="str">
        <f>TEXT(Table13[[#This Row],[Order Date]],"yyyy")</f>
        <v>2015</v>
      </c>
      <c r="R1928" s="2" t="str">
        <f>TEXT(Table13[[#This Row],[Order Date]], "mmmm yyyy")</f>
        <v>May 2015</v>
      </c>
      <c r="S1928" s="2">
        <v>42127</v>
      </c>
      <c r="T1928" s="1" t="s">
        <v>41</v>
      </c>
      <c r="U1928" s="1">
        <f>Table13[[#This Row],[Ship Date]]-Table13[[#This Row],[Order Date]]</f>
        <v>1</v>
      </c>
      <c r="V1928" s="1" t="str">
        <f>IF(Table13[[#This Row],[Days to Ship]]&lt;=1, "Fast", IF(Table13[[#This Row],[Days to Ship]]&lt;=3, "Meduim", "High"))</f>
        <v>Fast</v>
      </c>
      <c r="W1928" s="1">
        <v>43221</v>
      </c>
      <c r="X1928" s="1" t="s">
        <v>32</v>
      </c>
      <c r="Y1928" s="1" t="s">
        <v>1089</v>
      </c>
      <c r="Z1928" s="1" t="s">
        <v>124</v>
      </c>
      <c r="AA1928" s="1" t="s">
        <v>2243</v>
      </c>
      <c r="AB1928" s="1" t="s">
        <v>73</v>
      </c>
      <c r="AC1928" s="1" t="s">
        <v>144</v>
      </c>
      <c r="AD1928" s="1" t="s">
        <v>42</v>
      </c>
      <c r="AE1928" s="1" t="s">
        <v>53</v>
      </c>
      <c r="AF1928" s="1"/>
      <c r="AK1928" s="1"/>
    </row>
    <row r="1929" spans="1:37" x14ac:dyDescent="0.35">
      <c r="A1929" s="1">
        <v>3367</v>
      </c>
      <c r="B1929" s="1" t="str">
        <f>VLOOKUP(Table13[[#This Row],[Customer ID]],'Customer Lookup'!A:B,2,)</f>
        <v>Renee McKenzie</v>
      </c>
      <c r="C1929" s="1">
        <v>90502</v>
      </c>
      <c r="D1929" s="1" t="str">
        <f>_xlfn.XLOOKUP(Table13[[#This Row],[Product Sub-Category]],'Product Lookup'!A:A,'Product Lookup'!B:B)</f>
        <v>Labels</v>
      </c>
      <c r="E1929" s="1">
        <v>18</v>
      </c>
      <c r="F1929" s="4">
        <v>4.13</v>
      </c>
      <c r="G1929" s="4">
        <f>Table13[[#This Row],[Unit Price]]*Table13[[#This Row],[Quantity ordered]]</f>
        <v>74.34</v>
      </c>
      <c r="H1929" s="1">
        <v>0.05</v>
      </c>
      <c r="I1929" s="5">
        <v>0.05</v>
      </c>
      <c r="J19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9" s="6">
        <f>Table13[[#This Row],[Total Price(Before Discount)]]*Table13[[#This Row],[Discount]]</f>
        <v>3.7170000000000005</v>
      </c>
      <c r="L1929" s="6">
        <f>Table13[[#This Row],[Total Price(Before Discount)]]-Table13[[#This Row],[Discount Amount]]</f>
        <v>70.623000000000005</v>
      </c>
      <c r="M1929" s="6" t="str">
        <f>IF(Table13[[#This Row],[Total Price(After Discount)]]&gt;=5000, "High Order", "Low order")</f>
        <v>Low order</v>
      </c>
      <c r="N1929" s="2">
        <v>42126</v>
      </c>
      <c r="O1929" s="2" t="str">
        <f>TEXT(Table13[[#This Row],[Order Date]],"dddd")</f>
        <v>Saturday</v>
      </c>
      <c r="P1929" s="2" t="str">
        <f>TEXT(Table13[[#This Row],[Order Date]],"mmmm")</f>
        <v>May</v>
      </c>
      <c r="Q1929" s="2" t="str">
        <f>TEXT(Table13[[#This Row],[Order Date]],"yyyy")</f>
        <v>2015</v>
      </c>
      <c r="R1929" s="2" t="str">
        <f>TEXT(Table13[[#This Row],[Order Date]], "mmmm yyyy")</f>
        <v>May 2015</v>
      </c>
      <c r="S1929" s="2">
        <v>42128</v>
      </c>
      <c r="T1929" s="1" t="s">
        <v>41</v>
      </c>
      <c r="U1929" s="1">
        <f>Table13[[#This Row],[Ship Date]]-Table13[[#This Row],[Order Date]]</f>
        <v>2</v>
      </c>
      <c r="V1929" s="1" t="str">
        <f>IF(Table13[[#This Row],[Days to Ship]]&lt;=1, "Fast", IF(Table13[[#This Row],[Days to Ship]]&lt;=3, "Meduim", "High"))</f>
        <v>Meduim</v>
      </c>
      <c r="W1929" s="1">
        <v>43221</v>
      </c>
      <c r="X1929" s="1" t="s">
        <v>22</v>
      </c>
      <c r="Y1929" s="1" t="s">
        <v>1089</v>
      </c>
      <c r="Z1929" s="1" t="s">
        <v>124</v>
      </c>
      <c r="AA1929" s="1" t="s">
        <v>2243</v>
      </c>
      <c r="AB1929" s="1" t="s">
        <v>58</v>
      </c>
      <c r="AC1929" s="1" t="s">
        <v>116</v>
      </c>
      <c r="AD1929" s="1" t="s">
        <v>42</v>
      </c>
      <c r="AE1929" s="1" t="s">
        <v>53</v>
      </c>
      <c r="AF1929" s="1"/>
      <c r="AK1929" s="1"/>
    </row>
    <row r="1930" spans="1:37" x14ac:dyDescent="0.35">
      <c r="A1930" s="1">
        <v>3369</v>
      </c>
      <c r="B1930" s="1" t="str">
        <f>VLOOKUP(Table13[[#This Row],[Customer ID]],'Customer Lookup'!A:B,2,)</f>
        <v>Stacy Byrne</v>
      </c>
      <c r="C1930" s="1">
        <v>90500</v>
      </c>
      <c r="D1930" s="1" t="str">
        <f>_xlfn.XLOOKUP(Table13[[#This Row],[Product Sub-Category]],'Product Lookup'!A:A,'Product Lookup'!B:B)</f>
        <v>Binders</v>
      </c>
      <c r="E1930" s="1">
        <v>4</v>
      </c>
      <c r="F1930" s="4">
        <v>7.1</v>
      </c>
      <c r="G1930" s="4">
        <f>Table13[[#This Row],[Unit Price]]*Table13[[#This Row],[Quantity ordered]]</f>
        <v>28.4</v>
      </c>
      <c r="H1930" s="1">
        <v>0.05</v>
      </c>
      <c r="I1930" s="5">
        <v>0.05</v>
      </c>
      <c r="J19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0" s="6">
        <f>Table13[[#This Row],[Total Price(Before Discount)]]*Table13[[#This Row],[Discount]]</f>
        <v>1.42</v>
      </c>
      <c r="L1930" s="6">
        <f>Table13[[#This Row],[Total Price(Before Discount)]]-Table13[[#This Row],[Discount Amount]]</f>
        <v>26.979999999999997</v>
      </c>
      <c r="M1930" s="6" t="str">
        <f>IF(Table13[[#This Row],[Total Price(After Discount)]]&gt;=5000, "High Order", "Low order")</f>
        <v>Low order</v>
      </c>
      <c r="N1930" s="2">
        <v>42047</v>
      </c>
      <c r="O1930" s="2" t="str">
        <f>TEXT(Table13[[#This Row],[Order Date]],"dddd")</f>
        <v>Thursday</v>
      </c>
      <c r="P1930" s="2" t="str">
        <f>TEXT(Table13[[#This Row],[Order Date]],"mmmm")</f>
        <v>February</v>
      </c>
      <c r="Q1930" s="2" t="str">
        <f>TEXT(Table13[[#This Row],[Order Date]],"yyyy")</f>
        <v>2015</v>
      </c>
      <c r="R1930" s="2" t="str">
        <f>TEXT(Table13[[#This Row],[Order Date]], "mmmm yyyy")</f>
        <v>February 2015</v>
      </c>
      <c r="S1930" s="2">
        <v>42048</v>
      </c>
      <c r="T1930" s="1" t="s">
        <v>50</v>
      </c>
      <c r="U1930" s="1">
        <f>Table13[[#This Row],[Ship Date]]-Table13[[#This Row],[Order Date]]</f>
        <v>1</v>
      </c>
      <c r="V1930" s="1" t="str">
        <f>IF(Table13[[#This Row],[Days to Ship]]&lt;=1, "Fast", IF(Table13[[#This Row],[Days to Ship]]&lt;=3, "Meduim", "High"))</f>
        <v>Fast</v>
      </c>
      <c r="W1930" s="1">
        <v>43081</v>
      </c>
      <c r="X1930" s="1" t="s">
        <v>32</v>
      </c>
      <c r="Y1930" s="1" t="s">
        <v>609</v>
      </c>
      <c r="Z1930" s="1" t="s">
        <v>124</v>
      </c>
      <c r="AA1930" s="1" t="s">
        <v>2243</v>
      </c>
      <c r="AB1930" s="1" t="s">
        <v>58</v>
      </c>
      <c r="AC1930" s="1" t="s">
        <v>2236</v>
      </c>
      <c r="AD1930" s="1" t="s">
        <v>42</v>
      </c>
      <c r="AE1930" s="1" t="s">
        <v>53</v>
      </c>
      <c r="AF1930" s="1"/>
      <c r="AK1930" s="1"/>
    </row>
    <row r="1931" spans="1:37" x14ac:dyDescent="0.35">
      <c r="A1931" s="1">
        <v>3374</v>
      </c>
      <c r="B1931" s="1" t="str">
        <f>VLOOKUP(Table13[[#This Row],[Customer ID]],'Customer Lookup'!A:B,2,)</f>
        <v>Jamie Ward</v>
      </c>
      <c r="C1931" s="1">
        <v>87473</v>
      </c>
      <c r="D1931" s="1" t="str">
        <f>_xlfn.XLOOKUP(Table13[[#This Row],[Product Sub-Category]],'Product Lookup'!A:A,'Product Lookup'!B:B)</f>
        <v>Tables</v>
      </c>
      <c r="E1931" s="1">
        <v>8</v>
      </c>
      <c r="F1931" s="4">
        <v>179.29</v>
      </c>
      <c r="G1931" s="4">
        <f>Table13[[#This Row],[Unit Price]]*Table13[[#This Row],[Quantity ordered]]</f>
        <v>1434.32</v>
      </c>
      <c r="H1931" s="1">
        <v>0.1</v>
      </c>
      <c r="I1931" s="5">
        <v>0.1</v>
      </c>
      <c r="J19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31" s="6">
        <f>Table13[[#This Row],[Total Price(Before Discount)]]*Table13[[#This Row],[Discount]]</f>
        <v>143.43199999999999</v>
      </c>
      <c r="L1931" s="6">
        <f>Table13[[#This Row],[Total Price(Before Discount)]]-Table13[[#This Row],[Discount Amount]]</f>
        <v>1290.8879999999999</v>
      </c>
      <c r="M1931" s="6" t="str">
        <f>IF(Table13[[#This Row],[Total Price(After Discount)]]&gt;=5000, "High Order", "Low order")</f>
        <v>Low order</v>
      </c>
      <c r="N1931" s="2">
        <v>42157</v>
      </c>
      <c r="O1931" s="2" t="str">
        <f>TEXT(Table13[[#This Row],[Order Date]],"dddd")</f>
        <v>Tuesday</v>
      </c>
      <c r="P1931" s="2" t="str">
        <f>TEXT(Table13[[#This Row],[Order Date]],"mmmm")</f>
        <v>June</v>
      </c>
      <c r="Q1931" s="2" t="str">
        <f>TEXT(Table13[[#This Row],[Order Date]],"yyyy")</f>
        <v>2015</v>
      </c>
      <c r="R1931" s="2" t="str">
        <f>TEXT(Table13[[#This Row],[Order Date]], "mmmm yyyy")</f>
        <v>June 2015</v>
      </c>
      <c r="S1931" s="2">
        <v>42159</v>
      </c>
      <c r="T1931" s="1" t="s">
        <v>50</v>
      </c>
      <c r="U1931" s="1">
        <f>Table13[[#This Row],[Ship Date]]-Table13[[#This Row],[Order Date]]</f>
        <v>2</v>
      </c>
      <c r="V1931" s="1" t="str">
        <f>IF(Table13[[#This Row],[Days to Ship]]&lt;=1, "Fast", IF(Table13[[#This Row],[Days to Ship]]&lt;=3, "Meduim", "High"))</f>
        <v>Meduim</v>
      </c>
      <c r="W1931" s="1">
        <v>21113</v>
      </c>
      <c r="X1931" s="1" t="s">
        <v>22</v>
      </c>
      <c r="Y1931" s="1" t="s">
        <v>1090</v>
      </c>
      <c r="Z1931" s="1" t="s">
        <v>268</v>
      </c>
      <c r="AA1931" s="1" t="s">
        <v>2243</v>
      </c>
      <c r="AB1931" s="1" t="s">
        <v>34</v>
      </c>
      <c r="AC1931" s="1" t="s">
        <v>123</v>
      </c>
      <c r="AD1931" s="1" t="s">
        <v>81</v>
      </c>
      <c r="AE1931" s="1" t="s">
        <v>108</v>
      </c>
      <c r="AF1931" s="1"/>
      <c r="AK1931" s="1"/>
    </row>
    <row r="1932" spans="1:37" x14ac:dyDescent="0.35">
      <c r="A1932" s="1">
        <v>3374</v>
      </c>
      <c r="B1932" s="1" t="str">
        <f>VLOOKUP(Table13[[#This Row],[Customer ID]],'Customer Lookup'!A:B,2,)</f>
        <v>Jamie Ward</v>
      </c>
      <c r="C1932" s="1">
        <v>87474</v>
      </c>
      <c r="D1932" s="1" t="str">
        <f>_xlfn.XLOOKUP(Table13[[#This Row],[Product Sub-Category]],'Product Lookup'!A:A,'Product Lookup'!B:B)</f>
        <v>Computer Peripherals</v>
      </c>
      <c r="E1932" s="1">
        <v>8</v>
      </c>
      <c r="F1932" s="4">
        <v>73.98</v>
      </c>
      <c r="G1932" s="4">
        <f>Table13[[#This Row],[Unit Price]]*Table13[[#This Row],[Quantity ordered]]</f>
        <v>591.84</v>
      </c>
      <c r="H1932" s="1">
        <v>0.05</v>
      </c>
      <c r="I1932" s="5">
        <v>0.05</v>
      </c>
      <c r="J19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2" s="6">
        <f>Table13[[#This Row],[Total Price(Before Discount)]]*Table13[[#This Row],[Discount]]</f>
        <v>29.592000000000002</v>
      </c>
      <c r="L1932" s="6">
        <f>Table13[[#This Row],[Total Price(Before Discount)]]-Table13[[#This Row],[Discount Amount]]</f>
        <v>562.24800000000005</v>
      </c>
      <c r="M1932" s="6" t="str">
        <f>IF(Table13[[#This Row],[Total Price(After Discount)]]&gt;=5000, "High Order", "Low order")</f>
        <v>Low order</v>
      </c>
      <c r="N1932" s="2">
        <v>42184</v>
      </c>
      <c r="O1932" s="2" t="str">
        <f>TEXT(Table13[[#This Row],[Order Date]],"dddd")</f>
        <v>Monday</v>
      </c>
      <c r="P1932" s="2" t="str">
        <f>TEXT(Table13[[#This Row],[Order Date]],"mmmm")</f>
        <v>June</v>
      </c>
      <c r="Q1932" s="2" t="str">
        <f>TEXT(Table13[[#This Row],[Order Date]],"yyyy")</f>
        <v>2015</v>
      </c>
      <c r="R1932" s="2" t="str">
        <f>TEXT(Table13[[#This Row],[Order Date]], "mmmm yyyy")</f>
        <v>June 2015</v>
      </c>
      <c r="S1932" s="2">
        <v>42185</v>
      </c>
      <c r="T1932" s="1" t="s">
        <v>21</v>
      </c>
      <c r="U1932" s="1">
        <f>Table13[[#This Row],[Ship Date]]-Table13[[#This Row],[Order Date]]</f>
        <v>1</v>
      </c>
      <c r="V1932" s="1" t="str">
        <f>IF(Table13[[#This Row],[Days to Ship]]&lt;=1, "Fast", IF(Table13[[#This Row],[Days to Ship]]&lt;=3, "Meduim", "High"))</f>
        <v>Fast</v>
      </c>
      <c r="W1932" s="1">
        <v>21113</v>
      </c>
      <c r="X1932" s="1" t="s">
        <v>32</v>
      </c>
      <c r="Y1932" s="1" t="s">
        <v>1090</v>
      </c>
      <c r="Z1932" s="1" t="s">
        <v>268</v>
      </c>
      <c r="AA1932" s="1" t="s">
        <v>2243</v>
      </c>
      <c r="AB1932" s="1" t="s">
        <v>73</v>
      </c>
      <c r="AC1932" s="1" t="s">
        <v>144</v>
      </c>
      <c r="AD1932" s="1" t="s">
        <v>42</v>
      </c>
      <c r="AE1932" s="1" t="s">
        <v>53</v>
      </c>
      <c r="AF1932" s="1"/>
      <c r="AK1932" s="1"/>
    </row>
    <row r="1933" spans="1:37" x14ac:dyDescent="0.35">
      <c r="A1933" s="1">
        <v>3374</v>
      </c>
      <c r="B1933" s="1" t="str">
        <f>VLOOKUP(Table13[[#This Row],[Customer ID]],'Customer Lookup'!A:B,2,)</f>
        <v>Jamie Ward</v>
      </c>
      <c r="C1933" s="1">
        <v>87474</v>
      </c>
      <c r="D1933" s="1" t="str">
        <f>_xlfn.XLOOKUP(Table13[[#This Row],[Product Sub-Category]],'Product Lookup'!A:A,'Product Lookup'!B:B)</f>
        <v>Paper</v>
      </c>
      <c r="E1933" s="1">
        <v>5</v>
      </c>
      <c r="F1933" s="4">
        <v>5.98</v>
      </c>
      <c r="G1933" s="4">
        <f>Table13[[#This Row],[Unit Price]]*Table13[[#This Row],[Quantity ordered]]</f>
        <v>29.900000000000002</v>
      </c>
      <c r="H1933" s="1">
        <v>0.05</v>
      </c>
      <c r="I1933" s="5">
        <v>0.05</v>
      </c>
      <c r="J19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3" s="6">
        <f>Table13[[#This Row],[Total Price(Before Discount)]]*Table13[[#This Row],[Discount]]</f>
        <v>1.4950000000000001</v>
      </c>
      <c r="L1933" s="6">
        <f>Table13[[#This Row],[Total Price(Before Discount)]]-Table13[[#This Row],[Discount Amount]]</f>
        <v>28.405000000000001</v>
      </c>
      <c r="M1933" s="6" t="str">
        <f>IF(Table13[[#This Row],[Total Price(After Discount)]]&gt;=5000, "High Order", "Low order")</f>
        <v>Low order</v>
      </c>
      <c r="N1933" s="2">
        <v>42184</v>
      </c>
      <c r="O1933" s="2" t="str">
        <f>TEXT(Table13[[#This Row],[Order Date]],"dddd")</f>
        <v>Monday</v>
      </c>
      <c r="P1933" s="2" t="str">
        <f>TEXT(Table13[[#This Row],[Order Date]],"mmmm")</f>
        <v>June</v>
      </c>
      <c r="Q1933" s="2" t="str">
        <f>TEXT(Table13[[#This Row],[Order Date]],"yyyy")</f>
        <v>2015</v>
      </c>
      <c r="R1933" s="2" t="str">
        <f>TEXT(Table13[[#This Row],[Order Date]], "mmmm yyyy")</f>
        <v>June 2015</v>
      </c>
      <c r="S1933" s="2">
        <v>42186</v>
      </c>
      <c r="T1933" s="1" t="s">
        <v>21</v>
      </c>
      <c r="U1933" s="1">
        <f>Table13[[#This Row],[Ship Date]]-Table13[[#This Row],[Order Date]]</f>
        <v>2</v>
      </c>
      <c r="V1933" s="1" t="str">
        <f>IF(Table13[[#This Row],[Days to Ship]]&lt;=1, "Fast", IF(Table13[[#This Row],[Days to Ship]]&lt;=3, "Meduim", "High"))</f>
        <v>Meduim</v>
      </c>
      <c r="W1933" s="1">
        <v>21113</v>
      </c>
      <c r="X1933" s="1" t="s">
        <v>32</v>
      </c>
      <c r="Y1933" s="1" t="s">
        <v>1090</v>
      </c>
      <c r="Z1933" s="1" t="s">
        <v>268</v>
      </c>
      <c r="AA1933" s="1" t="s">
        <v>2243</v>
      </c>
      <c r="AB1933" s="1" t="s">
        <v>58</v>
      </c>
      <c r="AC1933" s="1" t="s">
        <v>83</v>
      </c>
      <c r="AD1933" s="1" t="s">
        <v>42</v>
      </c>
      <c r="AE1933" s="1" t="s">
        <v>53</v>
      </c>
      <c r="AF1933" s="1"/>
      <c r="AK1933" s="1"/>
    </row>
    <row r="1934" spans="1:37" x14ac:dyDescent="0.35">
      <c r="A1934" s="1">
        <v>3374</v>
      </c>
      <c r="B1934" s="1" t="str">
        <f>VLOOKUP(Table13[[#This Row],[Customer ID]],'Customer Lookup'!A:B,2,)</f>
        <v>Jamie Ward</v>
      </c>
      <c r="C1934" s="1">
        <v>87474</v>
      </c>
      <c r="D1934" s="1" t="str">
        <f>_xlfn.XLOOKUP(Table13[[#This Row],[Product Sub-Category]],'Product Lookup'!A:A,'Product Lookup'!B:B)</f>
        <v>Pens</v>
      </c>
      <c r="E1934" s="1">
        <v>9</v>
      </c>
      <c r="F1934" s="4">
        <v>3.57</v>
      </c>
      <c r="G1934" s="4">
        <f>Table13[[#This Row],[Unit Price]]*Table13[[#This Row],[Quantity ordered]]</f>
        <v>32.129999999999995</v>
      </c>
      <c r="H1934" s="1">
        <v>0.05</v>
      </c>
      <c r="I1934" s="5">
        <v>0.05</v>
      </c>
      <c r="J19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4" s="6">
        <f>Table13[[#This Row],[Total Price(Before Discount)]]*Table13[[#This Row],[Discount]]</f>
        <v>1.6064999999999998</v>
      </c>
      <c r="L1934" s="6">
        <f>Table13[[#This Row],[Total Price(Before Discount)]]-Table13[[#This Row],[Discount Amount]]</f>
        <v>30.523499999999995</v>
      </c>
      <c r="M1934" s="6" t="str">
        <f>IF(Table13[[#This Row],[Total Price(After Discount)]]&gt;=5000, "High Order", "Low order")</f>
        <v>Low order</v>
      </c>
      <c r="N1934" s="2">
        <v>42184</v>
      </c>
      <c r="O1934" s="2" t="str">
        <f>TEXT(Table13[[#This Row],[Order Date]],"dddd")</f>
        <v>Monday</v>
      </c>
      <c r="P1934" s="2" t="str">
        <f>TEXT(Table13[[#This Row],[Order Date]],"mmmm")</f>
        <v>June</v>
      </c>
      <c r="Q1934" s="2" t="str">
        <f>TEXT(Table13[[#This Row],[Order Date]],"yyyy")</f>
        <v>2015</v>
      </c>
      <c r="R1934" s="2" t="str">
        <f>TEXT(Table13[[#This Row],[Order Date]], "mmmm yyyy")</f>
        <v>June 2015</v>
      </c>
      <c r="S1934" s="2">
        <v>42186</v>
      </c>
      <c r="T1934" s="1" t="s">
        <v>21</v>
      </c>
      <c r="U1934" s="1">
        <f>Table13[[#This Row],[Ship Date]]-Table13[[#This Row],[Order Date]]</f>
        <v>2</v>
      </c>
      <c r="V1934" s="1" t="str">
        <f>IF(Table13[[#This Row],[Days to Ship]]&lt;=1, "Fast", IF(Table13[[#This Row],[Days to Ship]]&lt;=3, "Meduim", "High"))</f>
        <v>Meduim</v>
      </c>
      <c r="W1934" s="1">
        <v>21113</v>
      </c>
      <c r="X1934" s="1" t="s">
        <v>32</v>
      </c>
      <c r="Y1934" s="1" t="s">
        <v>1090</v>
      </c>
      <c r="Z1934" s="1" t="s">
        <v>268</v>
      </c>
      <c r="AA1934" s="1" t="s">
        <v>2245</v>
      </c>
      <c r="AB1934" s="1" t="s">
        <v>58</v>
      </c>
      <c r="AC1934" s="1" t="s">
        <v>25</v>
      </c>
      <c r="AD1934" s="1" t="s">
        <v>42</v>
      </c>
      <c r="AE1934" s="1" t="s">
        <v>44</v>
      </c>
      <c r="AF1934" s="1"/>
      <c r="AK1934" s="1"/>
    </row>
    <row r="1935" spans="1:37" x14ac:dyDescent="0.35">
      <c r="A1935" s="1">
        <v>3379</v>
      </c>
      <c r="B1935" s="1" t="str">
        <f>VLOOKUP(Table13[[#This Row],[Customer ID]],'Customer Lookup'!A:B,2,)</f>
        <v>Annette McIntyre</v>
      </c>
      <c r="C1935" s="1">
        <v>88837</v>
      </c>
      <c r="D1935" s="1" t="str">
        <f>_xlfn.XLOOKUP(Table13[[#This Row],[Product Sub-Category]],'Product Lookup'!A:A,'Product Lookup'!B:B)</f>
        <v>Paper</v>
      </c>
      <c r="E1935" s="1">
        <v>12</v>
      </c>
      <c r="F1935" s="4">
        <v>19.98</v>
      </c>
      <c r="G1935" s="4">
        <f>Table13[[#This Row],[Unit Price]]*Table13[[#This Row],[Quantity ordered]]</f>
        <v>239.76</v>
      </c>
      <c r="H1935" s="1">
        <v>0.05</v>
      </c>
      <c r="I1935" s="5">
        <v>0.05</v>
      </c>
      <c r="J19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5" s="6">
        <f>Table13[[#This Row],[Total Price(Before Discount)]]*Table13[[#This Row],[Discount]]</f>
        <v>11.988</v>
      </c>
      <c r="L1935" s="6">
        <f>Table13[[#This Row],[Total Price(Before Discount)]]-Table13[[#This Row],[Discount Amount]]</f>
        <v>227.77199999999999</v>
      </c>
      <c r="M1935" s="6" t="str">
        <f>IF(Table13[[#This Row],[Total Price(After Discount)]]&gt;=5000, "High Order", "Low order")</f>
        <v>Low order</v>
      </c>
      <c r="N1935" s="2">
        <v>42089</v>
      </c>
      <c r="O1935" s="2" t="str">
        <f>TEXT(Table13[[#This Row],[Order Date]],"dddd")</f>
        <v>Thursday</v>
      </c>
      <c r="P1935" s="2" t="str">
        <f>TEXT(Table13[[#This Row],[Order Date]],"mmmm")</f>
        <v>March</v>
      </c>
      <c r="Q1935" s="2" t="str">
        <f>TEXT(Table13[[#This Row],[Order Date]],"yyyy")</f>
        <v>2015</v>
      </c>
      <c r="R1935" s="2" t="str">
        <f>TEXT(Table13[[#This Row],[Order Date]], "mmmm yyyy")</f>
        <v>March 2015</v>
      </c>
      <c r="S1935" s="2">
        <v>42092</v>
      </c>
      <c r="T1935" s="1" t="s">
        <v>41</v>
      </c>
      <c r="U1935" s="1">
        <f>Table13[[#This Row],[Ship Date]]-Table13[[#This Row],[Order Date]]</f>
        <v>3</v>
      </c>
      <c r="V1935" s="1" t="str">
        <f>IF(Table13[[#This Row],[Days to Ship]]&lt;=1, "Fast", IF(Table13[[#This Row],[Days to Ship]]&lt;=3, "Meduim", "High"))</f>
        <v>Meduim</v>
      </c>
      <c r="W1935" s="1">
        <v>30144</v>
      </c>
      <c r="X1935" s="1" t="s">
        <v>22</v>
      </c>
      <c r="Y1935" s="1" t="s">
        <v>1091</v>
      </c>
      <c r="Z1935" s="1" t="s">
        <v>254</v>
      </c>
      <c r="AA1935" s="1" t="s">
        <v>2245</v>
      </c>
      <c r="AB1935" s="1" t="s">
        <v>58</v>
      </c>
      <c r="AC1935" s="1" t="s">
        <v>83</v>
      </c>
      <c r="AD1935" s="1" t="s">
        <v>81</v>
      </c>
      <c r="AE1935" s="1" t="s">
        <v>53</v>
      </c>
      <c r="AF1935" s="1"/>
      <c r="AK1935" s="1"/>
    </row>
    <row r="1936" spans="1:37" x14ac:dyDescent="0.35">
      <c r="A1936" s="1">
        <v>3379</v>
      </c>
      <c r="B1936" s="1" t="str">
        <f>VLOOKUP(Table13[[#This Row],[Customer ID]],'Customer Lookup'!A:B,2,)</f>
        <v>Annette McIntyre</v>
      </c>
      <c r="C1936" s="1">
        <v>88839</v>
      </c>
      <c r="D1936" s="1" t="str">
        <f>_xlfn.XLOOKUP(Table13[[#This Row],[Product Sub-Category]],'Product Lookup'!A:A,'Product Lookup'!B:B)</f>
        <v>Scissors</v>
      </c>
      <c r="E1936" s="1">
        <v>18</v>
      </c>
      <c r="F1936" s="4">
        <v>3.14</v>
      </c>
      <c r="G1936" s="4">
        <f>Table13[[#This Row],[Unit Price]]*Table13[[#This Row],[Quantity ordered]]</f>
        <v>56.52</v>
      </c>
      <c r="H1936" s="1">
        <v>0.05</v>
      </c>
      <c r="I1936" s="5">
        <v>0.05</v>
      </c>
      <c r="J19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6" s="6">
        <f>Table13[[#This Row],[Total Price(Before Discount)]]*Table13[[#This Row],[Discount]]</f>
        <v>2.8260000000000005</v>
      </c>
      <c r="L1936" s="6">
        <f>Table13[[#This Row],[Total Price(Before Discount)]]-Table13[[#This Row],[Discount Amount]]</f>
        <v>53.694000000000003</v>
      </c>
      <c r="M1936" s="6" t="str">
        <f>IF(Table13[[#This Row],[Total Price(After Discount)]]&gt;=5000, "High Order", "Low order")</f>
        <v>Low order</v>
      </c>
      <c r="N1936" s="2">
        <v>42119</v>
      </c>
      <c r="O1936" s="2" t="str">
        <f>TEXT(Table13[[#This Row],[Order Date]],"dddd")</f>
        <v>Saturday</v>
      </c>
      <c r="P1936" s="2" t="str">
        <f>TEXT(Table13[[#This Row],[Order Date]],"mmmm")</f>
        <v>April</v>
      </c>
      <c r="Q1936" s="2" t="str">
        <f>TEXT(Table13[[#This Row],[Order Date]],"yyyy")</f>
        <v>2015</v>
      </c>
      <c r="R1936" s="2" t="str">
        <f>TEXT(Table13[[#This Row],[Order Date]], "mmmm yyyy")</f>
        <v>April 2015</v>
      </c>
      <c r="S1936" s="2">
        <v>42120</v>
      </c>
      <c r="T1936" s="1" t="s">
        <v>41</v>
      </c>
      <c r="U1936" s="1">
        <f>Table13[[#This Row],[Ship Date]]-Table13[[#This Row],[Order Date]]</f>
        <v>1</v>
      </c>
      <c r="V1936" s="1" t="str">
        <f>IF(Table13[[#This Row],[Days to Ship]]&lt;=1, "Fast", IF(Table13[[#This Row],[Days to Ship]]&lt;=3, "Meduim", "High"))</f>
        <v>Fast</v>
      </c>
      <c r="W1936" s="1">
        <v>30144</v>
      </c>
      <c r="X1936" s="1" t="s">
        <v>22</v>
      </c>
      <c r="Y1936" s="1" t="s">
        <v>1091</v>
      </c>
      <c r="Z1936" s="1" t="s">
        <v>254</v>
      </c>
      <c r="AA1936" s="1" t="s">
        <v>2245</v>
      </c>
      <c r="AB1936" s="1" t="s">
        <v>58</v>
      </c>
      <c r="AC1936" s="1" t="s">
        <v>2239</v>
      </c>
      <c r="AD1936" s="1" t="s">
        <v>42</v>
      </c>
      <c r="AE1936" s="1" t="s">
        <v>26</v>
      </c>
      <c r="AF1936" s="1"/>
      <c r="AK1936" s="1"/>
    </row>
    <row r="1937" spans="1:37" x14ac:dyDescent="0.35">
      <c r="A1937" s="1">
        <v>3380</v>
      </c>
      <c r="B1937" s="1" t="str">
        <f>VLOOKUP(Table13[[#This Row],[Customer ID]],'Customer Lookup'!A:B,2,)</f>
        <v>Eva Decker</v>
      </c>
      <c r="C1937" s="1">
        <v>88838</v>
      </c>
      <c r="D1937" s="1" t="str">
        <f>_xlfn.XLOOKUP(Table13[[#This Row],[Product Sub-Category]],'Product Lookup'!A:A,'Product Lookup'!B:B)</f>
        <v>Binders</v>
      </c>
      <c r="E1937" s="1">
        <v>18</v>
      </c>
      <c r="F1937" s="4">
        <v>315.98</v>
      </c>
      <c r="G1937" s="4">
        <f>Table13[[#This Row],[Unit Price]]*Table13[[#This Row],[Quantity ordered]]</f>
        <v>5687.64</v>
      </c>
      <c r="H1937" s="1">
        <v>0.1</v>
      </c>
      <c r="I1937" s="5">
        <v>0.1</v>
      </c>
      <c r="J19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37" s="6">
        <f>Table13[[#This Row],[Total Price(Before Discount)]]*Table13[[#This Row],[Discount]]</f>
        <v>568.76400000000001</v>
      </c>
      <c r="L1937" s="6">
        <f>Table13[[#This Row],[Total Price(Before Discount)]]-Table13[[#This Row],[Discount Amount]]</f>
        <v>5118.8760000000002</v>
      </c>
      <c r="M1937" s="6" t="str">
        <f>IF(Table13[[#This Row],[Total Price(After Discount)]]&gt;=5000, "High Order", "Low order")</f>
        <v>High Order</v>
      </c>
      <c r="N1937" s="2">
        <v>42114</v>
      </c>
      <c r="O1937" s="2" t="str">
        <f>TEXT(Table13[[#This Row],[Order Date]],"dddd")</f>
        <v>Monday</v>
      </c>
      <c r="P1937" s="2" t="str">
        <f>TEXT(Table13[[#This Row],[Order Date]],"mmmm")</f>
        <v>April</v>
      </c>
      <c r="Q1937" s="2" t="str">
        <f>TEXT(Table13[[#This Row],[Order Date]],"yyyy")</f>
        <v>2015</v>
      </c>
      <c r="R1937" s="2" t="str">
        <f>TEXT(Table13[[#This Row],[Order Date]], "mmmm yyyy")</f>
        <v>April 2015</v>
      </c>
      <c r="S1937" s="2">
        <v>42116</v>
      </c>
      <c r="T1937" s="1" t="s">
        <v>41</v>
      </c>
      <c r="U1937" s="1">
        <f>Table13[[#This Row],[Ship Date]]-Table13[[#This Row],[Order Date]]</f>
        <v>2</v>
      </c>
      <c r="V1937" s="1" t="str">
        <f>IF(Table13[[#This Row],[Days to Ship]]&lt;=1, "Fast", IF(Table13[[#This Row],[Days to Ship]]&lt;=3, "Meduim", "High"))</f>
        <v>Meduim</v>
      </c>
      <c r="W1937" s="1">
        <v>30240</v>
      </c>
      <c r="X1937" s="1" t="s">
        <v>32</v>
      </c>
      <c r="Y1937" s="1" t="s">
        <v>1092</v>
      </c>
      <c r="Z1937" s="1" t="s">
        <v>254</v>
      </c>
      <c r="AA1937" s="1" t="s">
        <v>2245</v>
      </c>
      <c r="AB1937" s="1" t="s">
        <v>58</v>
      </c>
      <c r="AC1937" s="1" t="s">
        <v>2236</v>
      </c>
      <c r="AD1937" s="1" t="s">
        <v>42</v>
      </c>
      <c r="AE1937" s="1" t="s">
        <v>53</v>
      </c>
      <c r="AF1937" s="1"/>
      <c r="AK1937" s="1"/>
    </row>
    <row r="1938" spans="1:37" x14ac:dyDescent="0.35">
      <c r="A1938" s="1">
        <v>3380</v>
      </c>
      <c r="B1938" s="1" t="str">
        <f>VLOOKUP(Table13[[#This Row],[Customer ID]],'Customer Lookup'!A:B,2,)</f>
        <v>Eva Decker</v>
      </c>
      <c r="C1938" s="1">
        <v>88838</v>
      </c>
      <c r="D1938" s="1" t="str">
        <f>_xlfn.XLOOKUP(Table13[[#This Row],[Product Sub-Category]],'Product Lookup'!A:A,'Product Lookup'!B:B)</f>
        <v>Chairs</v>
      </c>
      <c r="E1938" s="1">
        <v>11</v>
      </c>
      <c r="F1938" s="4">
        <v>276.2</v>
      </c>
      <c r="G1938" s="4">
        <f>Table13[[#This Row],[Unit Price]]*Table13[[#This Row],[Quantity ordered]]</f>
        <v>3038.2</v>
      </c>
      <c r="H1938" s="1">
        <v>0.1</v>
      </c>
      <c r="I1938" s="5">
        <v>0.1</v>
      </c>
      <c r="J19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38" s="6">
        <f>Table13[[#This Row],[Total Price(Before Discount)]]*Table13[[#This Row],[Discount]]</f>
        <v>303.82</v>
      </c>
      <c r="L1938" s="6">
        <f>Table13[[#This Row],[Total Price(Before Discount)]]-Table13[[#This Row],[Discount Amount]]</f>
        <v>2734.3799999999997</v>
      </c>
      <c r="M1938" s="6" t="str">
        <f>IF(Table13[[#This Row],[Total Price(After Discount)]]&gt;=5000, "High Order", "Low order")</f>
        <v>Low order</v>
      </c>
      <c r="N1938" s="2">
        <v>42114</v>
      </c>
      <c r="O1938" s="2" t="str">
        <f>TEXT(Table13[[#This Row],[Order Date]],"dddd")</f>
        <v>Monday</v>
      </c>
      <c r="P1938" s="2" t="str">
        <f>TEXT(Table13[[#This Row],[Order Date]],"mmmm")</f>
        <v>April</v>
      </c>
      <c r="Q1938" s="2" t="str">
        <f>TEXT(Table13[[#This Row],[Order Date]],"yyyy")</f>
        <v>2015</v>
      </c>
      <c r="R1938" s="2" t="str">
        <f>TEXT(Table13[[#This Row],[Order Date]], "mmmm yyyy")</f>
        <v>April 2015</v>
      </c>
      <c r="S1938" s="2">
        <v>42115</v>
      </c>
      <c r="T1938" s="1" t="s">
        <v>41</v>
      </c>
      <c r="U1938" s="1">
        <f>Table13[[#This Row],[Ship Date]]-Table13[[#This Row],[Order Date]]</f>
        <v>1</v>
      </c>
      <c r="V1938" s="1" t="str">
        <f>IF(Table13[[#This Row],[Days to Ship]]&lt;=1, "Fast", IF(Table13[[#This Row],[Days to Ship]]&lt;=3, "Meduim", "High"))</f>
        <v>Fast</v>
      </c>
      <c r="W1938" s="1">
        <v>30240</v>
      </c>
      <c r="X1938" s="1" t="s">
        <v>32</v>
      </c>
      <c r="Y1938" s="1" t="s">
        <v>1092</v>
      </c>
      <c r="Z1938" s="1" t="s">
        <v>254</v>
      </c>
      <c r="AA1938" s="1" t="s">
        <v>2245</v>
      </c>
      <c r="AB1938" s="1" t="s">
        <v>34</v>
      </c>
      <c r="AC1938" s="1" t="s">
        <v>35</v>
      </c>
      <c r="AD1938" s="1" t="s">
        <v>42</v>
      </c>
      <c r="AE1938" s="1" t="s">
        <v>178</v>
      </c>
      <c r="AF1938" s="1"/>
      <c r="AK1938" s="1"/>
    </row>
    <row r="1939" spans="1:37" x14ac:dyDescent="0.35">
      <c r="A1939" s="1">
        <v>3380</v>
      </c>
      <c r="B1939" s="1" t="str">
        <f>VLOOKUP(Table13[[#This Row],[Customer ID]],'Customer Lookup'!A:B,2,)</f>
        <v>Eva Decker</v>
      </c>
      <c r="C1939" s="1">
        <v>88838</v>
      </c>
      <c r="D1939" s="1" t="str">
        <f>_xlfn.XLOOKUP(Table13[[#This Row],[Product Sub-Category]],'Product Lookup'!A:A,'Product Lookup'!B:B)</f>
        <v>Furnishings</v>
      </c>
      <c r="E1939" s="1">
        <v>8</v>
      </c>
      <c r="F1939" s="4">
        <v>63.94</v>
      </c>
      <c r="G1939" s="4">
        <f>Table13[[#This Row],[Unit Price]]*Table13[[#This Row],[Quantity ordered]]</f>
        <v>511.52</v>
      </c>
      <c r="H1939" s="1">
        <v>0.05</v>
      </c>
      <c r="I1939" s="5">
        <v>0.05</v>
      </c>
      <c r="J19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9" s="6">
        <f>Table13[[#This Row],[Total Price(Before Discount)]]*Table13[[#This Row],[Discount]]</f>
        <v>25.576000000000001</v>
      </c>
      <c r="L1939" s="6">
        <f>Table13[[#This Row],[Total Price(Before Discount)]]-Table13[[#This Row],[Discount Amount]]</f>
        <v>485.94399999999996</v>
      </c>
      <c r="M1939" s="6" t="str">
        <f>IF(Table13[[#This Row],[Total Price(After Discount)]]&gt;=5000, "High Order", "Low order")</f>
        <v>Low order</v>
      </c>
      <c r="N1939" s="2">
        <v>42114</v>
      </c>
      <c r="O1939" s="2" t="str">
        <f>TEXT(Table13[[#This Row],[Order Date]],"dddd")</f>
        <v>Monday</v>
      </c>
      <c r="P1939" s="2" t="str">
        <f>TEXT(Table13[[#This Row],[Order Date]],"mmmm")</f>
        <v>April</v>
      </c>
      <c r="Q1939" s="2" t="str">
        <f>TEXT(Table13[[#This Row],[Order Date]],"yyyy")</f>
        <v>2015</v>
      </c>
      <c r="R1939" s="2" t="str">
        <f>TEXT(Table13[[#This Row],[Order Date]], "mmmm yyyy")</f>
        <v>April 2015</v>
      </c>
      <c r="S1939" s="2">
        <v>42115</v>
      </c>
      <c r="T1939" s="1" t="s">
        <v>41</v>
      </c>
      <c r="U1939" s="1">
        <f>Table13[[#This Row],[Ship Date]]-Table13[[#This Row],[Order Date]]</f>
        <v>1</v>
      </c>
      <c r="V1939" s="1" t="str">
        <f>IF(Table13[[#This Row],[Days to Ship]]&lt;=1, "Fast", IF(Table13[[#This Row],[Days to Ship]]&lt;=3, "Meduim", "High"))</f>
        <v>Fast</v>
      </c>
      <c r="W1939" s="1">
        <v>30240</v>
      </c>
      <c r="X1939" s="1" t="s">
        <v>32</v>
      </c>
      <c r="Y1939" s="1" t="s">
        <v>1092</v>
      </c>
      <c r="Z1939" s="1" t="s">
        <v>254</v>
      </c>
      <c r="AA1939" s="1" t="s">
        <v>2245</v>
      </c>
      <c r="AB1939" s="1" t="s">
        <v>34</v>
      </c>
      <c r="AC1939" s="1" t="s">
        <v>52</v>
      </c>
      <c r="AD1939" s="1" t="s">
        <v>42</v>
      </c>
      <c r="AE1939" s="1" t="s">
        <v>53</v>
      </c>
      <c r="AF1939" s="1"/>
      <c r="AK1939" s="1"/>
    </row>
    <row r="1940" spans="1:37" x14ac:dyDescent="0.35">
      <c r="A1940" s="1">
        <v>3381</v>
      </c>
      <c r="B1940" s="1" t="str">
        <f>VLOOKUP(Table13[[#This Row],[Customer ID]],'Customer Lookup'!A:B,2,)</f>
        <v>Christopher Norton Patterson</v>
      </c>
      <c r="C1940" s="1">
        <v>88836</v>
      </c>
      <c r="D1940" s="1" t="str">
        <f>_xlfn.XLOOKUP(Table13[[#This Row],[Product Sub-Category]],'Product Lookup'!A:A,'Product Lookup'!B:B)</f>
        <v>Pens</v>
      </c>
      <c r="E1940" s="1">
        <v>2</v>
      </c>
      <c r="F1940" s="4">
        <v>11.97</v>
      </c>
      <c r="G1940" s="4">
        <f>Table13[[#This Row],[Unit Price]]*Table13[[#This Row],[Quantity ordered]]</f>
        <v>23.94</v>
      </c>
      <c r="H1940" s="1">
        <v>0.05</v>
      </c>
      <c r="I1940" s="5">
        <v>0.05</v>
      </c>
      <c r="J19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0" s="6">
        <f>Table13[[#This Row],[Total Price(Before Discount)]]*Table13[[#This Row],[Discount]]</f>
        <v>1.1970000000000001</v>
      </c>
      <c r="L1940" s="6">
        <f>Table13[[#This Row],[Total Price(Before Discount)]]-Table13[[#This Row],[Discount Amount]]</f>
        <v>22.743000000000002</v>
      </c>
      <c r="M1940" s="6" t="str">
        <f>IF(Table13[[#This Row],[Total Price(After Discount)]]&gt;=5000, "High Order", "Low order")</f>
        <v>Low order</v>
      </c>
      <c r="N1940" s="2">
        <v>42086</v>
      </c>
      <c r="O1940" s="2" t="str">
        <f>TEXT(Table13[[#This Row],[Order Date]],"dddd")</f>
        <v>Monday</v>
      </c>
      <c r="P1940" s="2" t="str">
        <f>TEXT(Table13[[#This Row],[Order Date]],"mmmm")</f>
        <v>March</v>
      </c>
      <c r="Q1940" s="2" t="str">
        <f>TEXT(Table13[[#This Row],[Order Date]],"yyyy")</f>
        <v>2015</v>
      </c>
      <c r="R1940" s="2" t="str">
        <f>TEXT(Table13[[#This Row],[Order Date]], "mmmm yyyy")</f>
        <v>March 2015</v>
      </c>
      <c r="S1940" s="2">
        <v>42088</v>
      </c>
      <c r="T1940" s="1" t="s">
        <v>31</v>
      </c>
      <c r="U1940" s="1">
        <f>Table13[[#This Row],[Ship Date]]-Table13[[#This Row],[Order Date]]</f>
        <v>2</v>
      </c>
      <c r="V1940" s="1" t="str">
        <f>IF(Table13[[#This Row],[Days to Ship]]&lt;=1, "Fast", IF(Table13[[#This Row],[Days to Ship]]&lt;=3, "Meduim", "High"))</f>
        <v>Meduim</v>
      </c>
      <c r="W1940" s="1">
        <v>31204</v>
      </c>
      <c r="X1940" s="1" t="s">
        <v>32</v>
      </c>
      <c r="Y1940" s="1" t="s">
        <v>1093</v>
      </c>
      <c r="Z1940" s="1" t="s">
        <v>254</v>
      </c>
      <c r="AA1940" s="1" t="s">
        <v>2245</v>
      </c>
      <c r="AB1940" s="1" t="s">
        <v>58</v>
      </c>
      <c r="AC1940" s="1" t="s">
        <v>25</v>
      </c>
      <c r="AD1940" s="1" t="s">
        <v>81</v>
      </c>
      <c r="AE1940" s="1" t="s">
        <v>44</v>
      </c>
      <c r="AF1940" s="1"/>
      <c r="AK1940" s="1"/>
    </row>
    <row r="1941" spans="1:37" x14ac:dyDescent="0.35">
      <c r="A1941" s="1">
        <v>3381</v>
      </c>
      <c r="B1941" s="1" t="str">
        <f>VLOOKUP(Table13[[#This Row],[Customer ID]],'Customer Lookup'!A:B,2,)</f>
        <v>Christopher Norton Patterson</v>
      </c>
      <c r="C1941" s="1">
        <v>88840</v>
      </c>
      <c r="D1941" s="1" t="str">
        <f>_xlfn.XLOOKUP(Table13[[#This Row],[Product Sub-Category]],'Product Lookup'!A:A,'Product Lookup'!B:B)</f>
        <v>Binders</v>
      </c>
      <c r="E1941" s="1">
        <v>18</v>
      </c>
      <c r="F1941" s="4">
        <v>28.53</v>
      </c>
      <c r="G1941" s="4">
        <f>Table13[[#This Row],[Unit Price]]*Table13[[#This Row],[Quantity ordered]]</f>
        <v>513.54</v>
      </c>
      <c r="H1941" s="1">
        <v>0.05</v>
      </c>
      <c r="I1941" s="5">
        <v>0.05</v>
      </c>
      <c r="J19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1" s="6">
        <f>Table13[[#This Row],[Total Price(Before Discount)]]*Table13[[#This Row],[Discount]]</f>
        <v>25.677</v>
      </c>
      <c r="L1941" s="6">
        <f>Table13[[#This Row],[Total Price(Before Discount)]]-Table13[[#This Row],[Discount Amount]]</f>
        <v>487.86299999999994</v>
      </c>
      <c r="M1941" s="6" t="str">
        <f>IF(Table13[[#This Row],[Total Price(After Discount)]]&gt;=5000, "High Order", "Low order")</f>
        <v>Low order</v>
      </c>
      <c r="N1941" s="2">
        <v>42123</v>
      </c>
      <c r="O1941" s="2" t="str">
        <f>TEXT(Table13[[#This Row],[Order Date]],"dddd")</f>
        <v>Wednesday</v>
      </c>
      <c r="P1941" s="2" t="str">
        <f>TEXT(Table13[[#This Row],[Order Date]],"mmmm")</f>
        <v>April</v>
      </c>
      <c r="Q1941" s="2" t="str">
        <f>TEXT(Table13[[#This Row],[Order Date]],"yyyy")</f>
        <v>2015</v>
      </c>
      <c r="R1941" s="2" t="str">
        <f>TEXT(Table13[[#This Row],[Order Date]], "mmmm yyyy")</f>
        <v>April 2015</v>
      </c>
      <c r="S1941" s="2">
        <v>42123</v>
      </c>
      <c r="T1941" s="1" t="s">
        <v>50</v>
      </c>
      <c r="U1941" s="1">
        <f>Table13[[#This Row],[Ship Date]]-Table13[[#This Row],[Order Date]]</f>
        <v>0</v>
      </c>
      <c r="V1941" s="1" t="str">
        <f>IF(Table13[[#This Row],[Days to Ship]]&lt;=1, "Fast", IF(Table13[[#This Row],[Days to Ship]]&lt;=3, "Meduim", "High"))</f>
        <v>Fast</v>
      </c>
      <c r="W1941" s="1">
        <v>31204</v>
      </c>
      <c r="X1941" s="1" t="s">
        <v>32</v>
      </c>
      <c r="Y1941" s="1" t="s">
        <v>1093</v>
      </c>
      <c r="Z1941" s="1" t="s">
        <v>254</v>
      </c>
      <c r="AA1941" s="1" t="s">
        <v>2243</v>
      </c>
      <c r="AB1941" s="1" t="s">
        <v>58</v>
      </c>
      <c r="AC1941" s="1" t="s">
        <v>2236</v>
      </c>
      <c r="AD1941" s="1" t="s">
        <v>42</v>
      </c>
      <c r="AE1941" s="1" t="s">
        <v>53</v>
      </c>
      <c r="AF1941" s="1"/>
      <c r="AK1941" s="1"/>
    </row>
    <row r="1942" spans="1:37" x14ac:dyDescent="0.35">
      <c r="A1942" s="1">
        <v>3385</v>
      </c>
      <c r="B1942" s="1" t="str">
        <f>VLOOKUP(Table13[[#This Row],[Customer ID]],'Customer Lookup'!A:B,2,)</f>
        <v>Daniel Richmond</v>
      </c>
      <c r="C1942" s="1">
        <v>88745</v>
      </c>
      <c r="D1942" s="1" t="str">
        <f>_xlfn.XLOOKUP(Table13[[#This Row],[Product Sub-Category]],'Product Lookup'!A:A,'Product Lookup'!B:B)</f>
        <v>Pens</v>
      </c>
      <c r="E1942" s="1">
        <v>5</v>
      </c>
      <c r="F1942" s="4">
        <v>2.98</v>
      </c>
      <c r="G1942" s="4">
        <f>Table13[[#This Row],[Unit Price]]*Table13[[#This Row],[Quantity ordered]]</f>
        <v>14.9</v>
      </c>
      <c r="H1942" s="1">
        <v>0.05</v>
      </c>
      <c r="I1942" s="5">
        <v>0.05</v>
      </c>
      <c r="J19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2" s="6">
        <f>Table13[[#This Row],[Total Price(Before Discount)]]*Table13[[#This Row],[Discount]]</f>
        <v>0.74500000000000011</v>
      </c>
      <c r="L1942" s="6">
        <f>Table13[[#This Row],[Total Price(Before Discount)]]-Table13[[#This Row],[Discount Amount]]</f>
        <v>14.155000000000001</v>
      </c>
      <c r="M1942" s="6" t="str">
        <f>IF(Table13[[#This Row],[Total Price(After Discount)]]&gt;=5000, "High Order", "Low order")</f>
        <v>Low order</v>
      </c>
      <c r="N1942" s="2">
        <v>42020</v>
      </c>
      <c r="O1942" s="2" t="str">
        <f>TEXT(Table13[[#This Row],[Order Date]],"dddd")</f>
        <v>Friday</v>
      </c>
      <c r="P1942" s="2" t="str">
        <f>TEXT(Table13[[#This Row],[Order Date]],"mmmm")</f>
        <v>January</v>
      </c>
      <c r="Q1942" s="2" t="str">
        <f>TEXT(Table13[[#This Row],[Order Date]],"yyyy")</f>
        <v>2015</v>
      </c>
      <c r="R1942" s="2" t="str">
        <f>TEXT(Table13[[#This Row],[Order Date]], "mmmm yyyy")</f>
        <v>January 2015</v>
      </c>
      <c r="S1942" s="2">
        <v>42020</v>
      </c>
      <c r="T1942" s="1" t="s">
        <v>98</v>
      </c>
      <c r="U1942" s="1">
        <f>Table13[[#This Row],[Ship Date]]-Table13[[#This Row],[Order Date]]</f>
        <v>0</v>
      </c>
      <c r="V1942" s="1" t="str">
        <f>IF(Table13[[#This Row],[Days to Ship]]&lt;=1, "Fast", IF(Table13[[#This Row],[Days to Ship]]&lt;=3, "Meduim", "High"))</f>
        <v>Fast</v>
      </c>
      <c r="W1942" s="1">
        <v>44512</v>
      </c>
      <c r="X1942" s="1" t="s">
        <v>22</v>
      </c>
      <c r="Y1942" s="1" t="s">
        <v>1094</v>
      </c>
      <c r="Z1942" s="1" t="s">
        <v>124</v>
      </c>
      <c r="AA1942" s="1" t="s">
        <v>2243</v>
      </c>
      <c r="AB1942" s="1" t="s">
        <v>58</v>
      </c>
      <c r="AC1942" s="1" t="s">
        <v>25</v>
      </c>
      <c r="AD1942" s="1" t="s">
        <v>81</v>
      </c>
      <c r="AE1942" s="1" t="s">
        <v>26</v>
      </c>
      <c r="AF1942" s="1"/>
      <c r="AK1942" s="1"/>
    </row>
    <row r="1943" spans="1:37" x14ac:dyDescent="0.35">
      <c r="A1943" s="1">
        <v>3385</v>
      </c>
      <c r="B1943" s="1" t="str">
        <f>VLOOKUP(Table13[[#This Row],[Customer ID]],'Customer Lookup'!A:B,2,)</f>
        <v>Daniel Richmond</v>
      </c>
      <c r="C1943" s="1">
        <v>88745</v>
      </c>
      <c r="D1943" s="1" t="str">
        <f>_xlfn.XLOOKUP(Table13[[#This Row],[Product Sub-Category]],'Product Lookup'!A:A,'Product Lookup'!B:B)</f>
        <v>Telephones</v>
      </c>
      <c r="E1943" s="1">
        <v>6</v>
      </c>
      <c r="F1943" s="4">
        <v>125.99</v>
      </c>
      <c r="G1943" s="4">
        <f>Table13[[#This Row],[Unit Price]]*Table13[[#This Row],[Quantity ordered]]</f>
        <v>755.93999999999994</v>
      </c>
      <c r="H1943" s="1">
        <v>0.1</v>
      </c>
      <c r="I1943" s="5">
        <v>0.1</v>
      </c>
      <c r="J19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43" s="6">
        <f>Table13[[#This Row],[Total Price(Before Discount)]]*Table13[[#This Row],[Discount]]</f>
        <v>75.593999999999994</v>
      </c>
      <c r="L1943" s="6">
        <f>Table13[[#This Row],[Total Price(Before Discount)]]-Table13[[#This Row],[Discount Amount]]</f>
        <v>680.346</v>
      </c>
      <c r="M1943" s="6" t="str">
        <f>IF(Table13[[#This Row],[Total Price(After Discount)]]&gt;=5000, "High Order", "Low order")</f>
        <v>Low order</v>
      </c>
      <c r="N1943" s="2">
        <v>42020</v>
      </c>
      <c r="O1943" s="2" t="str">
        <f>TEXT(Table13[[#This Row],[Order Date]],"dddd")</f>
        <v>Friday</v>
      </c>
      <c r="P1943" s="2" t="str">
        <f>TEXT(Table13[[#This Row],[Order Date]],"mmmm")</f>
        <v>January</v>
      </c>
      <c r="Q1943" s="2" t="str">
        <f>TEXT(Table13[[#This Row],[Order Date]],"yyyy")</f>
        <v>2015</v>
      </c>
      <c r="R1943" s="2" t="str">
        <f>TEXT(Table13[[#This Row],[Order Date]], "mmmm yyyy")</f>
        <v>January 2015</v>
      </c>
      <c r="S1943" s="2">
        <v>42025</v>
      </c>
      <c r="T1943" s="1" t="s">
        <v>98</v>
      </c>
      <c r="U1943" s="1">
        <f>Table13[[#This Row],[Ship Date]]-Table13[[#This Row],[Order Date]]</f>
        <v>5</v>
      </c>
      <c r="V1943" s="1" t="str">
        <f>IF(Table13[[#This Row],[Days to Ship]]&lt;=1, "Fast", IF(Table13[[#This Row],[Days to Ship]]&lt;=3, "Meduim", "High"))</f>
        <v>High</v>
      </c>
      <c r="W1943" s="1">
        <v>44512</v>
      </c>
      <c r="X1943" s="1" t="s">
        <v>32</v>
      </c>
      <c r="Y1943" s="1" t="s">
        <v>1094</v>
      </c>
      <c r="Z1943" s="1" t="s">
        <v>124</v>
      </c>
      <c r="AA1943" s="1" t="s">
        <v>2243</v>
      </c>
      <c r="AB1943" s="1" t="s">
        <v>73</v>
      </c>
      <c r="AC1943" s="1" t="s">
        <v>2234</v>
      </c>
      <c r="AD1943" s="1" t="s">
        <v>81</v>
      </c>
      <c r="AE1943" s="1" t="s">
        <v>53</v>
      </c>
      <c r="AF1943" s="1"/>
      <c r="AK1943" s="1"/>
    </row>
    <row r="1944" spans="1:37" x14ac:dyDescent="0.35">
      <c r="A1944" s="1">
        <v>3386</v>
      </c>
      <c r="B1944" s="1" t="str">
        <f>VLOOKUP(Table13[[#This Row],[Customer ID]],'Customer Lookup'!A:B,2,)</f>
        <v>Carmen Elmore</v>
      </c>
      <c r="C1944" s="1">
        <v>88746</v>
      </c>
      <c r="D1944" s="1" t="str">
        <f>_xlfn.XLOOKUP(Table13[[#This Row],[Product Sub-Category]],'Product Lookup'!A:A,'Product Lookup'!B:B)</f>
        <v>Labels</v>
      </c>
      <c r="E1944" s="1">
        <v>10</v>
      </c>
      <c r="F1944" s="4">
        <v>2.61</v>
      </c>
      <c r="G1944" s="4">
        <f>Table13[[#This Row],[Unit Price]]*Table13[[#This Row],[Quantity ordered]]</f>
        <v>26.099999999999998</v>
      </c>
      <c r="H1944" s="1">
        <v>0.05</v>
      </c>
      <c r="I1944" s="5">
        <v>0.05</v>
      </c>
      <c r="J19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4" s="6">
        <f>Table13[[#This Row],[Total Price(Before Discount)]]*Table13[[#This Row],[Discount]]</f>
        <v>1.3049999999999999</v>
      </c>
      <c r="L1944" s="6">
        <f>Table13[[#This Row],[Total Price(Before Discount)]]-Table13[[#This Row],[Discount Amount]]</f>
        <v>24.794999999999998</v>
      </c>
      <c r="M1944" s="6" t="str">
        <f>IF(Table13[[#This Row],[Total Price(After Discount)]]&gt;=5000, "High Order", "Low order")</f>
        <v>Low order</v>
      </c>
      <c r="N1944" s="2">
        <v>42127</v>
      </c>
      <c r="O1944" s="2" t="str">
        <f>TEXT(Table13[[#This Row],[Order Date]],"dddd")</f>
        <v>Sunday</v>
      </c>
      <c r="P1944" s="2" t="str">
        <f>TEXT(Table13[[#This Row],[Order Date]],"mmmm")</f>
        <v>May</v>
      </c>
      <c r="Q1944" s="2" t="str">
        <f>TEXT(Table13[[#This Row],[Order Date]],"yyyy")</f>
        <v>2015</v>
      </c>
      <c r="R1944" s="2" t="str">
        <f>TEXT(Table13[[#This Row],[Order Date]], "mmmm yyyy")</f>
        <v>May 2015</v>
      </c>
      <c r="S1944" s="2">
        <v>42129</v>
      </c>
      <c r="T1944" s="1" t="s">
        <v>41</v>
      </c>
      <c r="U1944" s="1">
        <f>Table13[[#This Row],[Ship Date]]-Table13[[#This Row],[Order Date]]</f>
        <v>2</v>
      </c>
      <c r="V1944" s="1" t="str">
        <f>IF(Table13[[#This Row],[Days to Ship]]&lt;=1, "Fast", IF(Table13[[#This Row],[Days to Ship]]&lt;=3, "Meduim", "High"))</f>
        <v>Meduim</v>
      </c>
      <c r="W1944" s="1">
        <v>43402</v>
      </c>
      <c r="X1944" s="1" t="s">
        <v>32</v>
      </c>
      <c r="Y1944" s="1" t="s">
        <v>348</v>
      </c>
      <c r="Z1944" s="1" t="s">
        <v>124</v>
      </c>
      <c r="AA1944" s="1" t="s">
        <v>2243</v>
      </c>
      <c r="AB1944" s="1" t="s">
        <v>58</v>
      </c>
      <c r="AC1944" s="1" t="s">
        <v>116</v>
      </c>
      <c r="AD1944" s="1" t="s">
        <v>81</v>
      </c>
      <c r="AE1944" s="1" t="s">
        <v>53</v>
      </c>
      <c r="AF1944" s="1"/>
      <c r="AK1944" s="1"/>
    </row>
    <row r="1945" spans="1:37" x14ac:dyDescent="0.35">
      <c r="A1945" s="1">
        <v>3386</v>
      </c>
      <c r="B1945" s="1" t="str">
        <f>VLOOKUP(Table13[[#This Row],[Customer ID]],'Customer Lookup'!A:B,2,)</f>
        <v>Carmen Elmore</v>
      </c>
      <c r="C1945" s="1">
        <v>88746</v>
      </c>
      <c r="D1945" s="1" t="str">
        <f>_xlfn.XLOOKUP(Table13[[#This Row],[Product Sub-Category]],'Product Lookup'!A:A,'Product Lookup'!B:B)</f>
        <v>Furnishings</v>
      </c>
      <c r="E1945" s="1">
        <v>35</v>
      </c>
      <c r="F1945" s="4">
        <v>25.38</v>
      </c>
      <c r="G1945" s="4">
        <f>Table13[[#This Row],[Unit Price]]*Table13[[#This Row],[Quantity ordered]]</f>
        <v>888.3</v>
      </c>
      <c r="H1945" s="1">
        <v>0.05</v>
      </c>
      <c r="I1945" s="5">
        <v>0.05</v>
      </c>
      <c r="J19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5" s="6">
        <f>Table13[[#This Row],[Total Price(Before Discount)]]*Table13[[#This Row],[Discount]]</f>
        <v>44.414999999999999</v>
      </c>
      <c r="L1945" s="6">
        <f>Table13[[#This Row],[Total Price(Before Discount)]]-Table13[[#This Row],[Discount Amount]]</f>
        <v>843.88499999999999</v>
      </c>
      <c r="M1945" s="6" t="str">
        <f>IF(Table13[[#This Row],[Total Price(After Discount)]]&gt;=5000, "High Order", "Low order")</f>
        <v>Low order</v>
      </c>
      <c r="N1945" s="2">
        <v>42127</v>
      </c>
      <c r="O1945" s="2" t="str">
        <f>TEXT(Table13[[#This Row],[Order Date]],"dddd")</f>
        <v>Sunday</v>
      </c>
      <c r="P1945" s="2" t="str">
        <f>TEXT(Table13[[#This Row],[Order Date]],"mmmm")</f>
        <v>May</v>
      </c>
      <c r="Q1945" s="2" t="str">
        <f>TEXT(Table13[[#This Row],[Order Date]],"yyyy")</f>
        <v>2015</v>
      </c>
      <c r="R1945" s="2" t="str">
        <f>TEXT(Table13[[#This Row],[Order Date]], "mmmm yyyy")</f>
        <v>May 2015</v>
      </c>
      <c r="S1945" s="2">
        <v>42130</v>
      </c>
      <c r="T1945" s="1" t="s">
        <v>41</v>
      </c>
      <c r="U1945" s="1">
        <f>Table13[[#This Row],[Ship Date]]-Table13[[#This Row],[Order Date]]</f>
        <v>3</v>
      </c>
      <c r="V1945" s="1" t="str">
        <f>IF(Table13[[#This Row],[Days to Ship]]&lt;=1, "Fast", IF(Table13[[#This Row],[Days to Ship]]&lt;=3, "Meduim", "High"))</f>
        <v>Meduim</v>
      </c>
      <c r="W1945" s="1">
        <v>43402</v>
      </c>
      <c r="X1945" s="1" t="s">
        <v>22</v>
      </c>
      <c r="Y1945" s="1" t="s">
        <v>348</v>
      </c>
      <c r="Z1945" s="1" t="s">
        <v>124</v>
      </c>
      <c r="AA1945" s="1" t="s">
        <v>1097</v>
      </c>
      <c r="AB1945" s="1" t="s">
        <v>34</v>
      </c>
      <c r="AC1945" s="1" t="s">
        <v>52</v>
      </c>
      <c r="AD1945" s="1" t="s">
        <v>81</v>
      </c>
      <c r="AE1945" s="1" t="s">
        <v>44</v>
      </c>
      <c r="AF1945" s="1"/>
      <c r="AK1945" s="1"/>
    </row>
    <row r="1946" spans="1:37" x14ac:dyDescent="0.35">
      <c r="A1946" s="1">
        <v>3388</v>
      </c>
      <c r="B1946" s="1" t="str">
        <f>VLOOKUP(Table13[[#This Row],[Customer ID]],'Customer Lookup'!A:B,2,)</f>
        <v>Aaron Shaffer</v>
      </c>
      <c r="C1946" s="1">
        <v>90154</v>
      </c>
      <c r="D1946" s="1" t="str">
        <f>_xlfn.XLOOKUP(Table13[[#This Row],[Product Sub-Category]],'Product Lookup'!A:A,'Product Lookup'!B:B)</f>
        <v>Storage</v>
      </c>
      <c r="E1946" s="1">
        <v>9</v>
      </c>
      <c r="F1946" s="4">
        <v>95.99</v>
      </c>
      <c r="G1946" s="4">
        <f>Table13[[#This Row],[Unit Price]]*Table13[[#This Row],[Quantity ordered]]</f>
        <v>863.91</v>
      </c>
      <c r="H1946" s="1">
        <v>0.05</v>
      </c>
      <c r="I1946" s="5">
        <v>0.05</v>
      </c>
      <c r="J19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6" s="6">
        <f>Table13[[#This Row],[Total Price(Before Discount)]]*Table13[[#This Row],[Discount]]</f>
        <v>43.195500000000003</v>
      </c>
      <c r="L1946" s="6">
        <f>Table13[[#This Row],[Total Price(Before Discount)]]-Table13[[#This Row],[Discount Amount]]</f>
        <v>820.71449999999993</v>
      </c>
      <c r="M1946" s="6" t="str">
        <f>IF(Table13[[#This Row],[Total Price(After Discount)]]&gt;=5000, "High Order", "Low order")</f>
        <v>Low order</v>
      </c>
      <c r="N1946" s="2">
        <v>42135</v>
      </c>
      <c r="O1946" s="2" t="str">
        <f>TEXT(Table13[[#This Row],[Order Date]],"dddd")</f>
        <v>Monday</v>
      </c>
      <c r="P1946" s="2" t="str">
        <f>TEXT(Table13[[#This Row],[Order Date]],"mmmm")</f>
        <v>May</v>
      </c>
      <c r="Q1946" s="2" t="str">
        <f>TEXT(Table13[[#This Row],[Order Date]],"yyyy")</f>
        <v>2015</v>
      </c>
      <c r="R1946" s="2" t="str">
        <f>TEXT(Table13[[#This Row],[Order Date]], "mmmm yyyy")</f>
        <v>May 2015</v>
      </c>
      <c r="S1946" s="2">
        <v>42136</v>
      </c>
      <c r="T1946" s="1" t="s">
        <v>31</v>
      </c>
      <c r="U1946" s="1">
        <f>Table13[[#This Row],[Ship Date]]-Table13[[#This Row],[Order Date]]</f>
        <v>1</v>
      </c>
      <c r="V1946" s="1" t="str">
        <f>IF(Table13[[#This Row],[Days to Ship]]&lt;=1, "Fast", IF(Table13[[#This Row],[Days to Ship]]&lt;=3, "Meduim", "High"))</f>
        <v>Fast</v>
      </c>
      <c r="W1946" s="1">
        <v>94533</v>
      </c>
      <c r="X1946" s="1" t="s">
        <v>32</v>
      </c>
      <c r="Y1946" s="1" t="s">
        <v>258</v>
      </c>
      <c r="Z1946" s="1" t="s">
        <v>37</v>
      </c>
      <c r="AA1946" s="1" t="s">
        <v>1097</v>
      </c>
      <c r="AB1946" s="1" t="s">
        <v>58</v>
      </c>
      <c r="AC1946" s="1" t="s">
        <v>119</v>
      </c>
      <c r="AD1946" s="1" t="s">
        <v>81</v>
      </c>
      <c r="AE1946" s="1" t="s">
        <v>178</v>
      </c>
      <c r="AF1946" s="1"/>
      <c r="AK1946" s="1"/>
    </row>
    <row r="1947" spans="1:37" x14ac:dyDescent="0.35">
      <c r="A1947" s="1">
        <v>3393</v>
      </c>
      <c r="B1947" s="1" t="str">
        <f>VLOOKUP(Table13[[#This Row],[Customer ID]],'Customer Lookup'!A:B,2,)</f>
        <v>Irene Murphy</v>
      </c>
      <c r="C1947" s="1">
        <v>87908</v>
      </c>
      <c r="D1947" s="1" t="str">
        <f>_xlfn.XLOOKUP(Table13[[#This Row],[Product Sub-Category]],'Product Lookup'!A:A,'Product Lookup'!B:B)</f>
        <v>Telephones</v>
      </c>
      <c r="E1947" s="1">
        <v>7</v>
      </c>
      <c r="F1947" s="4">
        <v>125.99</v>
      </c>
      <c r="G1947" s="4">
        <f>Table13[[#This Row],[Unit Price]]*Table13[[#This Row],[Quantity ordered]]</f>
        <v>881.93</v>
      </c>
      <c r="H1947" s="1">
        <v>0.1</v>
      </c>
      <c r="I1947" s="5">
        <v>0.1</v>
      </c>
      <c r="J19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47" s="6">
        <f>Table13[[#This Row],[Total Price(Before Discount)]]*Table13[[#This Row],[Discount]]</f>
        <v>88.192999999999998</v>
      </c>
      <c r="L1947" s="6">
        <f>Table13[[#This Row],[Total Price(Before Discount)]]-Table13[[#This Row],[Discount Amount]]</f>
        <v>793.73699999999997</v>
      </c>
      <c r="M1947" s="6" t="str">
        <f>IF(Table13[[#This Row],[Total Price(After Discount)]]&gt;=5000, "High Order", "Low order")</f>
        <v>Low order</v>
      </c>
      <c r="N1947" s="2">
        <v>42123</v>
      </c>
      <c r="O1947" s="2" t="str">
        <f>TEXT(Table13[[#This Row],[Order Date]],"dddd")</f>
        <v>Wednesday</v>
      </c>
      <c r="P1947" s="2" t="str">
        <f>TEXT(Table13[[#This Row],[Order Date]],"mmmm")</f>
        <v>April</v>
      </c>
      <c r="Q1947" s="2" t="str">
        <f>TEXT(Table13[[#This Row],[Order Date]],"yyyy")</f>
        <v>2015</v>
      </c>
      <c r="R1947" s="2" t="str">
        <f>TEXT(Table13[[#This Row],[Order Date]], "mmmm yyyy")</f>
        <v>April 2015</v>
      </c>
      <c r="S1947" s="2">
        <v>42124</v>
      </c>
      <c r="T1947" s="1" t="s">
        <v>50</v>
      </c>
      <c r="U1947" s="1">
        <f>Table13[[#This Row],[Ship Date]]-Table13[[#This Row],[Order Date]]</f>
        <v>1</v>
      </c>
      <c r="V1947" s="1" t="str">
        <f>IF(Table13[[#This Row],[Days to Ship]]&lt;=1, "Fast", IF(Table13[[#This Row],[Days to Ship]]&lt;=3, "Meduim", "High"))</f>
        <v>Fast</v>
      </c>
      <c r="W1947" s="1">
        <v>99163</v>
      </c>
      <c r="X1947" s="1" t="s">
        <v>32</v>
      </c>
      <c r="Y1947" s="1" t="s">
        <v>1095</v>
      </c>
      <c r="Z1947" s="1" t="s">
        <v>29</v>
      </c>
      <c r="AA1947" s="1" t="s">
        <v>1097</v>
      </c>
      <c r="AB1947" s="1" t="s">
        <v>73</v>
      </c>
      <c r="AC1947" s="1" t="s">
        <v>2234</v>
      </c>
      <c r="AD1947" s="1" t="s">
        <v>104</v>
      </c>
      <c r="AE1947" s="1" t="s">
        <v>53</v>
      </c>
      <c r="AF1947" s="1"/>
      <c r="AK1947" s="1"/>
    </row>
    <row r="1948" spans="1:37" x14ac:dyDescent="0.35">
      <c r="A1948" s="1">
        <v>3393</v>
      </c>
      <c r="B1948" s="1" t="str">
        <f>VLOOKUP(Table13[[#This Row],[Customer ID]],'Customer Lookup'!A:B,2,)</f>
        <v>Irene Murphy</v>
      </c>
      <c r="C1948" s="1">
        <v>87909</v>
      </c>
      <c r="D1948" s="1" t="str">
        <f>_xlfn.XLOOKUP(Table13[[#This Row],[Product Sub-Category]],'Product Lookup'!A:A,'Product Lookup'!B:B)</f>
        <v>Envelopes</v>
      </c>
      <c r="E1948" s="1">
        <v>19</v>
      </c>
      <c r="F1948" s="4">
        <v>4.4800000000000004</v>
      </c>
      <c r="G1948" s="4">
        <f>Table13[[#This Row],[Unit Price]]*Table13[[#This Row],[Quantity ordered]]</f>
        <v>85.12</v>
      </c>
      <c r="H1948" s="1">
        <v>0.05</v>
      </c>
      <c r="I1948" s="5">
        <v>0.05</v>
      </c>
      <c r="J19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8" s="6">
        <f>Table13[[#This Row],[Total Price(Before Discount)]]*Table13[[#This Row],[Discount]]</f>
        <v>4.2560000000000002</v>
      </c>
      <c r="L1948" s="6">
        <f>Table13[[#This Row],[Total Price(Before Discount)]]-Table13[[#This Row],[Discount Amount]]</f>
        <v>80.864000000000004</v>
      </c>
      <c r="M1948" s="6" t="str">
        <f>IF(Table13[[#This Row],[Total Price(After Discount)]]&gt;=5000, "High Order", "Low order")</f>
        <v>Low order</v>
      </c>
      <c r="N1948" s="2">
        <v>42049</v>
      </c>
      <c r="O1948" s="2" t="str">
        <f>TEXT(Table13[[#This Row],[Order Date]],"dddd")</f>
        <v>Saturday</v>
      </c>
      <c r="P1948" s="2" t="str">
        <f>TEXT(Table13[[#This Row],[Order Date]],"mmmm")</f>
        <v>February</v>
      </c>
      <c r="Q1948" s="2" t="str">
        <f>TEXT(Table13[[#This Row],[Order Date]],"yyyy")</f>
        <v>2015</v>
      </c>
      <c r="R1948" s="2" t="str">
        <f>TEXT(Table13[[#This Row],[Order Date]], "mmmm yyyy")</f>
        <v>February 2015</v>
      </c>
      <c r="S1948" s="2">
        <v>42050</v>
      </c>
      <c r="T1948" s="1" t="s">
        <v>41</v>
      </c>
      <c r="U1948" s="1">
        <f>Table13[[#This Row],[Ship Date]]-Table13[[#This Row],[Order Date]]</f>
        <v>1</v>
      </c>
      <c r="V1948" s="1" t="str">
        <f>IF(Table13[[#This Row],[Days to Ship]]&lt;=1, "Fast", IF(Table13[[#This Row],[Days to Ship]]&lt;=3, "Meduim", "High"))</f>
        <v>Fast</v>
      </c>
      <c r="W1948" s="1">
        <v>99163</v>
      </c>
      <c r="X1948" s="1" t="s">
        <v>32</v>
      </c>
      <c r="Y1948" s="1" t="s">
        <v>1095</v>
      </c>
      <c r="Z1948" s="1" t="s">
        <v>29</v>
      </c>
      <c r="AA1948" s="1" t="s">
        <v>2244</v>
      </c>
      <c r="AB1948" s="1" t="s">
        <v>58</v>
      </c>
      <c r="AC1948" s="1" t="s">
        <v>61</v>
      </c>
      <c r="AD1948" s="1" t="s">
        <v>104</v>
      </c>
      <c r="AE1948" s="1" t="s">
        <v>53</v>
      </c>
      <c r="AF1948" s="1"/>
      <c r="AK1948" s="1"/>
    </row>
    <row r="1949" spans="1:37" x14ac:dyDescent="0.35">
      <c r="A1949" s="1">
        <v>3397</v>
      </c>
      <c r="B1949" s="1" t="str">
        <f>VLOOKUP(Table13[[#This Row],[Customer ID]],'Customer Lookup'!A:B,2,)</f>
        <v>Andrea Shaw</v>
      </c>
      <c r="C1949" s="1">
        <v>87535</v>
      </c>
      <c r="D1949" s="1" t="str">
        <f>_xlfn.XLOOKUP(Table13[[#This Row],[Product Sub-Category]],'Product Lookup'!A:A,'Product Lookup'!B:B)</f>
        <v>Binders</v>
      </c>
      <c r="E1949" s="1">
        <v>7</v>
      </c>
      <c r="F1949" s="4">
        <v>1270.99</v>
      </c>
      <c r="G1949" s="4">
        <f>Table13[[#This Row],[Unit Price]]*Table13[[#This Row],[Quantity ordered]]</f>
        <v>8896.93</v>
      </c>
      <c r="H1949" s="1">
        <v>0.15</v>
      </c>
      <c r="I1949" s="5">
        <v>0.15</v>
      </c>
      <c r="J19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949" s="6">
        <f>Table13[[#This Row],[Total Price(Before Discount)]]*Table13[[#This Row],[Discount]]</f>
        <v>1334.5395000000001</v>
      </c>
      <c r="L1949" s="6">
        <f>Table13[[#This Row],[Total Price(Before Discount)]]-Table13[[#This Row],[Discount Amount]]</f>
        <v>7562.3905000000004</v>
      </c>
      <c r="M1949" s="6" t="str">
        <f>IF(Table13[[#This Row],[Total Price(After Discount)]]&gt;=5000, "High Order", "Low order")</f>
        <v>High Order</v>
      </c>
      <c r="N1949" s="2">
        <v>42162</v>
      </c>
      <c r="O1949" s="2" t="str">
        <f>TEXT(Table13[[#This Row],[Order Date]],"dddd")</f>
        <v>Sunday</v>
      </c>
      <c r="P1949" s="2" t="str">
        <f>TEXT(Table13[[#This Row],[Order Date]],"mmmm")</f>
        <v>June</v>
      </c>
      <c r="Q1949" s="2" t="str">
        <f>TEXT(Table13[[#This Row],[Order Date]],"yyyy")</f>
        <v>2015</v>
      </c>
      <c r="R1949" s="2" t="str">
        <f>TEXT(Table13[[#This Row],[Order Date]], "mmmm yyyy")</f>
        <v>June 2015</v>
      </c>
      <c r="S1949" s="2">
        <v>42164</v>
      </c>
      <c r="T1949" s="1" t="s">
        <v>98</v>
      </c>
      <c r="U1949" s="1">
        <f>Table13[[#This Row],[Ship Date]]-Table13[[#This Row],[Order Date]]</f>
        <v>2</v>
      </c>
      <c r="V1949" s="1" t="str">
        <f>IF(Table13[[#This Row],[Days to Ship]]&lt;=1, "Fast", IF(Table13[[#This Row],[Days to Ship]]&lt;=3, "Meduim", "High"))</f>
        <v>Meduim</v>
      </c>
      <c r="W1949" s="1">
        <v>61832</v>
      </c>
      <c r="X1949" s="1" t="s">
        <v>32</v>
      </c>
      <c r="Y1949" s="1" t="s">
        <v>564</v>
      </c>
      <c r="Z1949" s="1" t="s">
        <v>142</v>
      </c>
      <c r="AA1949" s="1" t="s">
        <v>2244</v>
      </c>
      <c r="AB1949" s="1" t="s">
        <v>58</v>
      </c>
      <c r="AC1949" s="1" t="s">
        <v>2236</v>
      </c>
      <c r="AD1949" s="1" t="s">
        <v>51</v>
      </c>
      <c r="AE1949" s="1" t="s">
        <v>53</v>
      </c>
      <c r="AF1949" s="1"/>
      <c r="AK1949" s="1"/>
    </row>
    <row r="1950" spans="1:37" x14ac:dyDescent="0.35">
      <c r="A1950" s="1">
        <v>3397</v>
      </c>
      <c r="B1950" s="1" t="str">
        <f>VLOOKUP(Table13[[#This Row],[Customer ID]],'Customer Lookup'!A:B,2,)</f>
        <v>Andrea Shaw</v>
      </c>
      <c r="C1950" s="1">
        <v>87536</v>
      </c>
      <c r="D1950" s="1" t="str">
        <f>_xlfn.XLOOKUP(Table13[[#This Row],[Product Sub-Category]],'Product Lookup'!A:A,'Product Lookup'!B:B)</f>
        <v>Storage</v>
      </c>
      <c r="E1950" s="1">
        <v>18</v>
      </c>
      <c r="F1950" s="4">
        <v>10.9</v>
      </c>
      <c r="G1950" s="4">
        <f>Table13[[#This Row],[Unit Price]]*Table13[[#This Row],[Quantity ordered]]</f>
        <v>196.20000000000002</v>
      </c>
      <c r="H1950" s="1">
        <v>0.05</v>
      </c>
      <c r="I1950" s="5">
        <v>0.05</v>
      </c>
      <c r="J19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0" s="6">
        <f>Table13[[#This Row],[Total Price(Before Discount)]]*Table13[[#This Row],[Discount]]</f>
        <v>9.8100000000000023</v>
      </c>
      <c r="L1950" s="6">
        <f>Table13[[#This Row],[Total Price(Before Discount)]]-Table13[[#This Row],[Discount Amount]]</f>
        <v>186.39000000000001</v>
      </c>
      <c r="M1950" s="6" t="str">
        <f>IF(Table13[[#This Row],[Total Price(After Discount)]]&gt;=5000, "High Order", "Low order")</f>
        <v>Low order</v>
      </c>
      <c r="N1950" s="2">
        <v>42074</v>
      </c>
      <c r="O1950" s="2" t="str">
        <f>TEXT(Table13[[#This Row],[Order Date]],"dddd")</f>
        <v>Wednesday</v>
      </c>
      <c r="P1950" s="2" t="str">
        <f>TEXT(Table13[[#This Row],[Order Date]],"mmmm")</f>
        <v>March</v>
      </c>
      <c r="Q1950" s="2" t="str">
        <f>TEXT(Table13[[#This Row],[Order Date]],"yyyy")</f>
        <v>2015</v>
      </c>
      <c r="R1950" s="2" t="str">
        <f>TEXT(Table13[[#This Row],[Order Date]], "mmmm yyyy")</f>
        <v>March 2015</v>
      </c>
      <c r="S1950" s="2">
        <v>42075</v>
      </c>
      <c r="T1950" s="1" t="s">
        <v>21</v>
      </c>
      <c r="U1950" s="1">
        <f>Table13[[#This Row],[Ship Date]]-Table13[[#This Row],[Order Date]]</f>
        <v>1</v>
      </c>
      <c r="V1950" s="1" t="str">
        <f>IF(Table13[[#This Row],[Days to Ship]]&lt;=1, "Fast", IF(Table13[[#This Row],[Days to Ship]]&lt;=3, "Meduim", "High"))</f>
        <v>Fast</v>
      </c>
      <c r="W1950" s="1">
        <v>61832</v>
      </c>
      <c r="X1950" s="1" t="s">
        <v>32</v>
      </c>
      <c r="Y1950" s="1" t="s">
        <v>564</v>
      </c>
      <c r="Z1950" s="1" t="s">
        <v>142</v>
      </c>
      <c r="AA1950" s="1" t="s">
        <v>2244</v>
      </c>
      <c r="AB1950" s="1" t="s">
        <v>58</v>
      </c>
      <c r="AC1950" s="1" t="s">
        <v>119</v>
      </c>
      <c r="AD1950" s="1" t="s">
        <v>51</v>
      </c>
      <c r="AE1950" s="1" t="s">
        <v>53</v>
      </c>
      <c r="AF1950" s="1"/>
      <c r="AK1950" s="1"/>
    </row>
    <row r="1951" spans="1:37" x14ac:dyDescent="0.35">
      <c r="A1951" s="1">
        <v>3397</v>
      </c>
      <c r="B1951" s="1" t="str">
        <f>VLOOKUP(Table13[[#This Row],[Customer ID]],'Customer Lookup'!A:B,2,)</f>
        <v>Andrea Shaw</v>
      </c>
      <c r="C1951" s="1">
        <v>87536</v>
      </c>
      <c r="D1951" s="1" t="str">
        <f>_xlfn.XLOOKUP(Table13[[#This Row],[Product Sub-Category]],'Product Lookup'!A:A,'Product Lookup'!B:B)</f>
        <v>Telephones</v>
      </c>
      <c r="E1951" s="1">
        <v>22</v>
      </c>
      <c r="F1951" s="4">
        <v>7.99</v>
      </c>
      <c r="G1951" s="4">
        <f>Table13[[#This Row],[Unit Price]]*Table13[[#This Row],[Quantity ordered]]</f>
        <v>175.78</v>
      </c>
      <c r="H1951" s="1">
        <v>0.05</v>
      </c>
      <c r="I1951" s="5">
        <v>0.05</v>
      </c>
      <c r="J19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1" s="6">
        <f>Table13[[#This Row],[Total Price(Before Discount)]]*Table13[[#This Row],[Discount]]</f>
        <v>8.7889999999999997</v>
      </c>
      <c r="L1951" s="6">
        <f>Table13[[#This Row],[Total Price(Before Discount)]]-Table13[[#This Row],[Discount Amount]]</f>
        <v>166.99100000000001</v>
      </c>
      <c r="M1951" s="6" t="str">
        <f>IF(Table13[[#This Row],[Total Price(After Discount)]]&gt;=5000, "High Order", "Low order")</f>
        <v>Low order</v>
      </c>
      <c r="N1951" s="2">
        <v>42074</v>
      </c>
      <c r="O1951" s="2" t="str">
        <f>TEXT(Table13[[#This Row],[Order Date]],"dddd")</f>
        <v>Wednesday</v>
      </c>
      <c r="P1951" s="2" t="str">
        <f>TEXT(Table13[[#This Row],[Order Date]],"mmmm")</f>
        <v>March</v>
      </c>
      <c r="Q1951" s="2" t="str">
        <f>TEXT(Table13[[#This Row],[Order Date]],"yyyy")</f>
        <v>2015</v>
      </c>
      <c r="R1951" s="2" t="str">
        <f>TEXT(Table13[[#This Row],[Order Date]], "mmmm yyyy")</f>
        <v>March 2015</v>
      </c>
      <c r="S1951" s="2">
        <v>42075</v>
      </c>
      <c r="T1951" s="1" t="s">
        <v>21</v>
      </c>
      <c r="U1951" s="1">
        <f>Table13[[#This Row],[Ship Date]]-Table13[[#This Row],[Order Date]]</f>
        <v>1</v>
      </c>
      <c r="V1951" s="1" t="str">
        <f>IF(Table13[[#This Row],[Days to Ship]]&lt;=1, "Fast", IF(Table13[[#This Row],[Days to Ship]]&lt;=3, "Meduim", "High"))</f>
        <v>Fast</v>
      </c>
      <c r="W1951" s="1">
        <v>61832</v>
      </c>
      <c r="X1951" s="1" t="s">
        <v>32</v>
      </c>
      <c r="Y1951" s="1" t="s">
        <v>564</v>
      </c>
      <c r="Z1951" s="1" t="s">
        <v>142</v>
      </c>
      <c r="AA1951" s="1" t="s">
        <v>2244</v>
      </c>
      <c r="AB1951" s="1" t="s">
        <v>73</v>
      </c>
      <c r="AC1951" s="1" t="s">
        <v>2234</v>
      </c>
      <c r="AD1951" s="1" t="s">
        <v>51</v>
      </c>
      <c r="AE1951" s="1" t="s">
        <v>75</v>
      </c>
      <c r="AF1951" s="1"/>
      <c r="AK1951" s="1"/>
    </row>
    <row r="1952" spans="1:37" x14ac:dyDescent="0.35">
      <c r="A1952" s="1">
        <v>3399</v>
      </c>
      <c r="B1952" s="1" t="str">
        <f>VLOOKUP(Table13[[#This Row],[Customer ID]],'Customer Lookup'!A:B,2,)</f>
        <v>Marvin Reid</v>
      </c>
      <c r="C1952" s="1">
        <v>87534</v>
      </c>
      <c r="D1952" s="1" t="str">
        <f>_xlfn.XLOOKUP(Table13[[#This Row],[Product Sub-Category]],'Product Lookup'!A:A,'Product Lookup'!B:B)</f>
        <v>Pens</v>
      </c>
      <c r="E1952" s="1">
        <v>5</v>
      </c>
      <c r="F1952" s="4">
        <v>11.97</v>
      </c>
      <c r="G1952" s="4">
        <f>Table13[[#This Row],[Unit Price]]*Table13[[#This Row],[Quantity ordered]]</f>
        <v>59.85</v>
      </c>
      <c r="H1952" s="1">
        <v>0.05</v>
      </c>
      <c r="I1952" s="5">
        <v>0.05</v>
      </c>
      <c r="J19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2" s="6">
        <f>Table13[[#This Row],[Total Price(Before Discount)]]*Table13[[#This Row],[Discount]]</f>
        <v>2.9925000000000002</v>
      </c>
      <c r="L1952" s="6">
        <f>Table13[[#This Row],[Total Price(Before Discount)]]-Table13[[#This Row],[Discount Amount]]</f>
        <v>56.857500000000002</v>
      </c>
      <c r="M1952" s="6" t="str">
        <f>IF(Table13[[#This Row],[Total Price(After Discount)]]&gt;=5000, "High Order", "Low order")</f>
        <v>Low order</v>
      </c>
      <c r="N1952" s="2">
        <v>42092</v>
      </c>
      <c r="O1952" s="2" t="str">
        <f>TEXT(Table13[[#This Row],[Order Date]],"dddd")</f>
        <v>Sunday</v>
      </c>
      <c r="P1952" s="2" t="str">
        <f>TEXT(Table13[[#This Row],[Order Date]],"mmmm")</f>
        <v>March</v>
      </c>
      <c r="Q1952" s="2" t="str">
        <f>TEXT(Table13[[#This Row],[Order Date]],"yyyy")</f>
        <v>2015</v>
      </c>
      <c r="R1952" s="2" t="str">
        <f>TEXT(Table13[[#This Row],[Order Date]], "mmmm yyyy")</f>
        <v>March 2015</v>
      </c>
      <c r="S1952" s="2">
        <v>42094</v>
      </c>
      <c r="T1952" s="1" t="s">
        <v>31</v>
      </c>
      <c r="U1952" s="1">
        <f>Table13[[#This Row],[Ship Date]]-Table13[[#This Row],[Order Date]]</f>
        <v>2</v>
      </c>
      <c r="V1952" s="1" t="str">
        <f>IF(Table13[[#This Row],[Days to Ship]]&lt;=1, "Fast", IF(Table13[[#This Row],[Days to Ship]]&lt;=3, "Meduim", "High"))</f>
        <v>Meduim</v>
      </c>
      <c r="W1952" s="1">
        <v>60016</v>
      </c>
      <c r="X1952" s="1" t="s">
        <v>32</v>
      </c>
      <c r="Y1952" s="1" t="s">
        <v>612</v>
      </c>
      <c r="Z1952" s="1" t="s">
        <v>142</v>
      </c>
      <c r="AA1952" s="1" t="s">
        <v>2243</v>
      </c>
      <c r="AB1952" s="1" t="s">
        <v>58</v>
      </c>
      <c r="AC1952" s="1" t="s">
        <v>25</v>
      </c>
      <c r="AD1952" s="1" t="s">
        <v>51</v>
      </c>
      <c r="AE1952" s="1" t="s">
        <v>44</v>
      </c>
      <c r="AF1952" s="1"/>
      <c r="AK1952" s="1"/>
    </row>
    <row r="1953" spans="1:37" x14ac:dyDescent="0.35">
      <c r="A1953" s="1">
        <v>3400</v>
      </c>
      <c r="B1953" s="1" t="str">
        <f>VLOOKUP(Table13[[#This Row],[Customer ID]],'Customer Lookup'!A:B,2,)</f>
        <v>Florence Gold</v>
      </c>
      <c r="C1953" s="1">
        <v>87537</v>
      </c>
      <c r="D1953" s="1" t="str">
        <f>_xlfn.XLOOKUP(Table13[[#This Row],[Product Sub-Category]],'Product Lookup'!A:A,'Product Lookup'!B:B)</f>
        <v>Furnishings</v>
      </c>
      <c r="E1953" s="1">
        <v>15</v>
      </c>
      <c r="F1953" s="4">
        <v>9.3800000000000008</v>
      </c>
      <c r="G1953" s="4">
        <f>Table13[[#This Row],[Unit Price]]*Table13[[#This Row],[Quantity ordered]]</f>
        <v>140.70000000000002</v>
      </c>
      <c r="H1953" s="1">
        <v>0.05</v>
      </c>
      <c r="I1953" s="5">
        <v>0.05</v>
      </c>
      <c r="J19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3" s="6">
        <f>Table13[[#This Row],[Total Price(Before Discount)]]*Table13[[#This Row],[Discount]]</f>
        <v>7.035000000000001</v>
      </c>
      <c r="L1953" s="6">
        <f>Table13[[#This Row],[Total Price(Before Discount)]]-Table13[[#This Row],[Discount Amount]]</f>
        <v>133.66500000000002</v>
      </c>
      <c r="M1953" s="6" t="str">
        <f>IF(Table13[[#This Row],[Total Price(After Discount)]]&gt;=5000, "High Order", "Low order")</f>
        <v>Low order</v>
      </c>
      <c r="N1953" s="2">
        <v>42098</v>
      </c>
      <c r="O1953" s="2" t="str">
        <f>TEXT(Table13[[#This Row],[Order Date]],"dddd")</f>
        <v>Saturday</v>
      </c>
      <c r="P1953" s="2" t="str">
        <f>TEXT(Table13[[#This Row],[Order Date]],"mmmm")</f>
        <v>April</v>
      </c>
      <c r="Q1953" s="2" t="str">
        <f>TEXT(Table13[[#This Row],[Order Date]],"yyyy")</f>
        <v>2015</v>
      </c>
      <c r="R1953" s="2" t="str">
        <f>TEXT(Table13[[#This Row],[Order Date]], "mmmm yyyy")</f>
        <v>April 2015</v>
      </c>
      <c r="S1953" s="2">
        <v>42098</v>
      </c>
      <c r="T1953" s="1" t="s">
        <v>50</v>
      </c>
      <c r="U1953" s="1">
        <f>Table13[[#This Row],[Ship Date]]-Table13[[#This Row],[Order Date]]</f>
        <v>0</v>
      </c>
      <c r="V1953" s="1" t="str">
        <f>IF(Table13[[#This Row],[Days to Ship]]&lt;=1, "Fast", IF(Table13[[#This Row],[Days to Ship]]&lt;=3, "Meduim", "High"))</f>
        <v>Fast</v>
      </c>
      <c r="W1953" s="1">
        <v>26554</v>
      </c>
      <c r="X1953" s="1" t="s">
        <v>22</v>
      </c>
      <c r="Y1953" s="1" t="s">
        <v>1096</v>
      </c>
      <c r="Z1953" s="1" t="s">
        <v>356</v>
      </c>
      <c r="AA1953" s="1" t="s">
        <v>1097</v>
      </c>
      <c r="AB1953" s="1" t="s">
        <v>34</v>
      </c>
      <c r="AC1953" s="1" t="s">
        <v>52</v>
      </c>
      <c r="AD1953" s="1" t="s">
        <v>51</v>
      </c>
      <c r="AE1953" s="1" t="s">
        <v>53</v>
      </c>
      <c r="AF1953" s="1"/>
      <c r="AK1953" s="1"/>
    </row>
    <row r="1954" spans="1:37" x14ac:dyDescent="0.35">
      <c r="A1954" s="1">
        <v>3403</v>
      </c>
      <c r="B1954" s="1" t="str">
        <f>VLOOKUP(Table13[[#This Row],[Customer ID]],'Customer Lookup'!A:B,2,)</f>
        <v>Tammy Buckley</v>
      </c>
      <c r="C1954" s="1">
        <v>87530</v>
      </c>
      <c r="D1954" s="1" t="str">
        <f>_xlfn.XLOOKUP(Table13[[#This Row],[Product Sub-Category]],'Product Lookup'!A:A,'Product Lookup'!B:B)</f>
        <v>Furnishings</v>
      </c>
      <c r="E1954" s="1">
        <v>5</v>
      </c>
      <c r="F1954" s="4">
        <v>105.98</v>
      </c>
      <c r="G1954" s="4">
        <f>Table13[[#This Row],[Unit Price]]*Table13[[#This Row],[Quantity ordered]]</f>
        <v>529.9</v>
      </c>
      <c r="H1954" s="1">
        <v>0.1</v>
      </c>
      <c r="I1954" s="5">
        <v>0.1</v>
      </c>
      <c r="J19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54" s="6">
        <f>Table13[[#This Row],[Total Price(Before Discount)]]*Table13[[#This Row],[Discount]]</f>
        <v>52.99</v>
      </c>
      <c r="L1954" s="6">
        <f>Table13[[#This Row],[Total Price(Before Discount)]]-Table13[[#This Row],[Discount Amount]]</f>
        <v>476.90999999999997</v>
      </c>
      <c r="M1954" s="6" t="str">
        <f>IF(Table13[[#This Row],[Total Price(After Discount)]]&gt;=5000, "High Order", "Low order")</f>
        <v>Low order</v>
      </c>
      <c r="N1954" s="2">
        <v>42043</v>
      </c>
      <c r="O1954" s="2" t="str">
        <f>TEXT(Table13[[#This Row],[Order Date]],"dddd")</f>
        <v>Sunday</v>
      </c>
      <c r="P1954" s="2" t="str">
        <f>TEXT(Table13[[#This Row],[Order Date]],"mmmm")</f>
        <v>February</v>
      </c>
      <c r="Q1954" s="2" t="str">
        <f>TEXT(Table13[[#This Row],[Order Date]],"yyyy")</f>
        <v>2015</v>
      </c>
      <c r="R1954" s="2" t="str">
        <f>TEXT(Table13[[#This Row],[Order Date]], "mmmm yyyy")</f>
        <v>February 2015</v>
      </c>
      <c r="S1954" s="2">
        <v>42046</v>
      </c>
      <c r="T1954" s="1" t="s">
        <v>21</v>
      </c>
      <c r="U1954" s="1">
        <f>Table13[[#This Row],[Ship Date]]-Table13[[#This Row],[Order Date]]</f>
        <v>3</v>
      </c>
      <c r="V1954" s="1" t="str">
        <f>IF(Table13[[#This Row],[Days to Ship]]&lt;=1, "Fast", IF(Table13[[#This Row],[Days to Ship]]&lt;=3, "Meduim", "High"))</f>
        <v>Meduim</v>
      </c>
      <c r="W1954" s="1">
        <v>82001</v>
      </c>
      <c r="X1954" s="1" t="s">
        <v>22</v>
      </c>
      <c r="Y1954" s="1" t="s">
        <v>1098</v>
      </c>
      <c r="Z1954" s="1" t="s">
        <v>836</v>
      </c>
      <c r="AA1954" s="1" t="s">
        <v>1097</v>
      </c>
      <c r="AB1954" s="1" t="s">
        <v>34</v>
      </c>
      <c r="AC1954" s="1" t="s">
        <v>52</v>
      </c>
      <c r="AD1954" s="1" t="s">
        <v>104</v>
      </c>
      <c r="AE1954" s="1" t="s">
        <v>75</v>
      </c>
      <c r="AF1954" s="1"/>
      <c r="AK1954" s="1"/>
    </row>
    <row r="1955" spans="1:37" x14ac:dyDescent="0.35">
      <c r="AD1955" s="1"/>
      <c r="AI1955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132CA-B193-4EF1-9DDB-617D45F41A0F}">
  <dimension ref="A1:P29"/>
  <sheetViews>
    <sheetView tabSelected="1" topLeftCell="G22" workbookViewId="0">
      <selection activeCell="P37" sqref="P37"/>
    </sheetView>
  </sheetViews>
  <sheetFormatPr defaultRowHeight="14.5" x14ac:dyDescent="0.35"/>
  <cols>
    <col min="1" max="1" width="12.453125" bestFit="1" customWidth="1"/>
    <col min="2" max="2" width="30.6328125" bestFit="1" customWidth="1"/>
    <col min="4" max="4" width="12.453125" bestFit="1" customWidth="1"/>
    <col min="5" max="5" width="29.36328125" bestFit="1" customWidth="1"/>
    <col min="7" max="7" width="18.6328125" bestFit="1" customWidth="1"/>
    <col min="8" max="8" width="29.36328125" bestFit="1" customWidth="1"/>
    <col min="11" max="11" width="20.90625" customWidth="1"/>
    <col min="12" max="12" width="18.90625" customWidth="1"/>
    <col min="13" max="13" width="13.7265625" customWidth="1"/>
    <col min="14" max="14" width="20.1796875" bestFit="1" customWidth="1"/>
    <col min="15" max="15" width="12.1796875" customWidth="1"/>
  </cols>
  <sheetData>
    <row r="1" spans="1:16" x14ac:dyDescent="0.35">
      <c r="A1" s="9" t="s">
        <v>2258</v>
      </c>
      <c r="D1" s="9" t="s">
        <v>2262</v>
      </c>
      <c r="G1" s="9" t="s">
        <v>2263</v>
      </c>
      <c r="K1" s="9" t="s">
        <v>2274</v>
      </c>
      <c r="L1" s="14" t="s">
        <v>2276</v>
      </c>
    </row>
    <row r="2" spans="1:16" x14ac:dyDescent="0.35">
      <c r="A2" t="s">
        <v>2278</v>
      </c>
      <c r="K2" t="s">
        <v>2277</v>
      </c>
      <c r="L2" s="15">
        <v>2000000</v>
      </c>
    </row>
    <row r="3" spans="1:16" x14ac:dyDescent="0.35">
      <c r="A3" s="7" t="s">
        <v>2259</v>
      </c>
      <c r="B3" t="s">
        <v>2261</v>
      </c>
      <c r="D3" s="7" t="s">
        <v>2259</v>
      </c>
      <c r="E3" t="s">
        <v>2261</v>
      </c>
      <c r="G3" s="7" t="s">
        <v>2259</v>
      </c>
      <c r="H3" t="s">
        <v>2264</v>
      </c>
      <c r="K3" t="s">
        <v>2279</v>
      </c>
      <c r="L3" s="16">
        <v>2200</v>
      </c>
      <c r="N3" s="9" t="s">
        <v>2277</v>
      </c>
    </row>
    <row r="4" spans="1:16" x14ac:dyDescent="0.35">
      <c r="A4" s="8" t="s">
        <v>1097</v>
      </c>
      <c r="B4" s="10">
        <v>507307.21700000035</v>
      </c>
      <c r="D4" s="8" t="s">
        <v>73</v>
      </c>
      <c r="E4" s="10">
        <v>688314.76250000042</v>
      </c>
      <c r="G4" s="8" t="s">
        <v>81</v>
      </c>
      <c r="H4" s="11">
        <v>684</v>
      </c>
      <c r="N4" t="s">
        <v>2261</v>
      </c>
    </row>
    <row r="5" spans="1:16" x14ac:dyDescent="0.35">
      <c r="A5" s="8" t="s">
        <v>2243</v>
      </c>
      <c r="B5" s="10">
        <v>491086.21700000047</v>
      </c>
      <c r="D5" s="8" t="s">
        <v>34</v>
      </c>
      <c r="E5" s="10">
        <v>602575.53100000031</v>
      </c>
      <c r="G5" s="8" t="s">
        <v>42</v>
      </c>
      <c r="H5" s="11">
        <v>470</v>
      </c>
      <c r="N5" s="15">
        <v>1792887.0335000001</v>
      </c>
    </row>
    <row r="6" spans="1:16" x14ac:dyDescent="0.35">
      <c r="A6" s="8" t="s">
        <v>2244</v>
      </c>
      <c r="B6" s="10">
        <v>437088.75850000017</v>
      </c>
      <c r="D6" s="8" t="s">
        <v>58</v>
      </c>
      <c r="E6" s="10">
        <v>501996.74000000086</v>
      </c>
      <c r="G6" s="8" t="s">
        <v>104</v>
      </c>
      <c r="H6" s="11">
        <v>410</v>
      </c>
    </row>
    <row r="7" spans="1:16" x14ac:dyDescent="0.35">
      <c r="A7" s="8" t="s">
        <v>2245</v>
      </c>
      <c r="B7" s="10">
        <v>357404.84100000007</v>
      </c>
      <c r="D7" s="8" t="s">
        <v>2260</v>
      </c>
      <c r="E7" s="10">
        <v>1792887.0335000015</v>
      </c>
      <c r="G7" s="8" t="s">
        <v>51</v>
      </c>
      <c r="H7" s="11">
        <v>389</v>
      </c>
      <c r="K7" s="14" t="s">
        <v>2280</v>
      </c>
      <c r="N7" s="9" t="s">
        <v>2282</v>
      </c>
    </row>
    <row r="8" spans="1:16" x14ac:dyDescent="0.35">
      <c r="A8" s="8" t="s">
        <v>2260</v>
      </c>
      <c r="B8" s="10">
        <v>1792887.0335000011</v>
      </c>
      <c r="G8" s="8" t="s">
        <v>2260</v>
      </c>
      <c r="H8" s="11">
        <v>1953</v>
      </c>
      <c r="K8" s="9" t="s">
        <v>2281</v>
      </c>
      <c r="N8" t="s">
        <v>2285</v>
      </c>
    </row>
    <row r="9" spans="1:16" x14ac:dyDescent="0.35">
      <c r="K9" t="s">
        <v>2277</v>
      </c>
      <c r="L9" s="15">
        <f>GETPIVOTDATA("Total Price(After Discount)",$N$4)</f>
        <v>1792887.0335000001</v>
      </c>
      <c r="N9" s="11">
        <v>1953</v>
      </c>
    </row>
    <row r="10" spans="1:16" x14ac:dyDescent="0.35">
      <c r="A10" s="12" t="s">
        <v>2272</v>
      </c>
      <c r="D10" s="12" t="s">
        <v>2265</v>
      </c>
      <c r="G10" s="12" t="s">
        <v>2287</v>
      </c>
      <c r="K10" t="s">
        <v>2282</v>
      </c>
      <c r="L10" s="11">
        <f>GETPIVOTDATA("Order ID",$N$8)</f>
        <v>1953</v>
      </c>
    </row>
    <row r="11" spans="1:16" x14ac:dyDescent="0.35">
      <c r="A11" s="7" t="s">
        <v>2259</v>
      </c>
      <c r="B11" t="s">
        <v>2273</v>
      </c>
      <c r="D11" s="7" t="s">
        <v>2259</v>
      </c>
      <c r="E11" t="s">
        <v>2261</v>
      </c>
      <c r="G11" s="7" t="s">
        <v>2259</v>
      </c>
      <c r="H11" t="s">
        <v>2261</v>
      </c>
      <c r="K11" t="s">
        <v>2283</v>
      </c>
      <c r="L11" s="11">
        <f>GETPIVOTDATA("Days to Ship",$N$12)</f>
        <v>1.9400921658986174</v>
      </c>
      <c r="N11" s="9" t="s">
        <v>2283</v>
      </c>
    </row>
    <row r="12" spans="1:16" x14ac:dyDescent="0.35">
      <c r="A12" s="8" t="s">
        <v>37</v>
      </c>
      <c r="B12" s="11">
        <v>214</v>
      </c>
      <c r="D12" s="8" t="s">
        <v>2268</v>
      </c>
      <c r="E12" s="10">
        <v>256180.5150000001</v>
      </c>
      <c r="G12" s="8" t="s">
        <v>74</v>
      </c>
      <c r="H12" s="15">
        <v>291698.21099999995</v>
      </c>
      <c r="K12" t="s">
        <v>2284</v>
      </c>
      <c r="L12" t="str">
        <f>G12</f>
        <v>Office Machines</v>
      </c>
      <c r="N12" t="s">
        <v>2286</v>
      </c>
    </row>
    <row r="13" spans="1:16" x14ac:dyDescent="0.35">
      <c r="A13" s="8" t="s">
        <v>62</v>
      </c>
      <c r="B13" s="11">
        <v>129</v>
      </c>
      <c r="D13" s="8" t="s">
        <v>2267</v>
      </c>
      <c r="E13" s="10">
        <v>311793.14299999981</v>
      </c>
      <c r="G13" s="8" t="s">
        <v>2232</v>
      </c>
      <c r="H13" s="15">
        <v>234239.99349999992</v>
      </c>
      <c r="N13" s="11">
        <v>1.9400921658986174</v>
      </c>
    </row>
    <row r="14" spans="1:16" x14ac:dyDescent="0.35">
      <c r="A14" s="8" t="s">
        <v>112</v>
      </c>
      <c r="B14" s="11">
        <v>124</v>
      </c>
      <c r="D14" s="8" t="s">
        <v>2270</v>
      </c>
      <c r="E14" s="10">
        <v>254940.08000000007</v>
      </c>
      <c r="G14" s="8" t="s">
        <v>2235</v>
      </c>
      <c r="H14" s="15">
        <v>214898.58450000006</v>
      </c>
    </row>
    <row r="15" spans="1:16" x14ac:dyDescent="0.35">
      <c r="A15" s="8" t="s">
        <v>242</v>
      </c>
      <c r="B15" s="11">
        <v>123</v>
      </c>
      <c r="D15" s="8" t="s">
        <v>2266</v>
      </c>
      <c r="E15" s="10">
        <v>356920.81150000024</v>
      </c>
      <c r="G15" s="8" t="s">
        <v>123</v>
      </c>
      <c r="H15" s="15">
        <v>182409.62200000003</v>
      </c>
    </row>
    <row r="16" spans="1:16" x14ac:dyDescent="0.35">
      <c r="A16" s="8" t="s">
        <v>2260</v>
      </c>
      <c r="B16" s="11">
        <v>590</v>
      </c>
      <c r="D16" s="8" t="s">
        <v>2271</v>
      </c>
      <c r="E16" s="10">
        <v>288966.23150000011</v>
      </c>
      <c r="G16" s="8" t="s">
        <v>2237</v>
      </c>
      <c r="H16" s="15">
        <v>165163.96299999993</v>
      </c>
      <c r="K16" s="22" t="s">
        <v>2288</v>
      </c>
      <c r="L16" s="22" t="s">
        <v>2275</v>
      </c>
      <c r="M16" s="22" t="s">
        <v>2289</v>
      </c>
      <c r="N16" s="22" t="s">
        <v>2290</v>
      </c>
      <c r="O16" s="22" t="s">
        <v>2291</v>
      </c>
      <c r="P16" s="13"/>
    </row>
    <row r="17" spans="4:15" x14ac:dyDescent="0.35">
      <c r="D17" s="8" t="s">
        <v>2269</v>
      </c>
      <c r="E17" s="10">
        <v>324086.25250000041</v>
      </c>
      <c r="G17" s="8" t="s">
        <v>2238</v>
      </c>
      <c r="H17" s="15">
        <v>161490.42799999993</v>
      </c>
      <c r="K17" s="17" t="s">
        <v>2277</v>
      </c>
      <c r="L17" s="18">
        <f>L2</f>
        <v>2000000</v>
      </c>
      <c r="M17" s="18">
        <f>L9</f>
        <v>1792887.0335000001</v>
      </c>
      <c r="N17" s="19">
        <f>M17/L17</f>
        <v>0.89644351675000011</v>
      </c>
      <c r="O17" s="19">
        <f>1-N17</f>
        <v>0.10355648324999989</v>
      </c>
    </row>
    <row r="18" spans="4:15" x14ac:dyDescent="0.35">
      <c r="D18" s="8" t="s">
        <v>2260</v>
      </c>
      <c r="E18" s="10">
        <v>1792887.0335000008</v>
      </c>
      <c r="G18" s="8" t="s">
        <v>151</v>
      </c>
      <c r="H18" s="15">
        <v>96686.382000000012</v>
      </c>
      <c r="K18" s="17" t="s">
        <v>2282</v>
      </c>
      <c r="L18" s="20">
        <f>L3</f>
        <v>2200</v>
      </c>
      <c r="M18" s="21">
        <f>L10</f>
        <v>1953</v>
      </c>
      <c r="N18" s="19">
        <f>M18/L18</f>
        <v>0.8877272727272727</v>
      </c>
      <c r="O18" s="19">
        <f>1-N18</f>
        <v>0.1122727272727273</v>
      </c>
    </row>
    <row r="19" spans="4:15" x14ac:dyDescent="0.35">
      <c r="G19" s="8" t="s">
        <v>144</v>
      </c>
      <c r="H19" s="15">
        <v>91124.59500000003</v>
      </c>
    </row>
    <row r="20" spans="4:15" x14ac:dyDescent="0.35">
      <c r="G20" s="8" t="s">
        <v>2242</v>
      </c>
      <c r="H20" s="15">
        <v>90593.372000000032</v>
      </c>
    </row>
    <row r="21" spans="4:15" x14ac:dyDescent="0.35">
      <c r="G21" s="8" t="s">
        <v>2233</v>
      </c>
      <c r="H21" s="15">
        <v>89239.533499999976</v>
      </c>
    </row>
    <row r="22" spans="4:15" x14ac:dyDescent="0.35">
      <c r="G22" s="8" t="s">
        <v>196</v>
      </c>
      <c r="H22" s="15">
        <v>75637.744999999995</v>
      </c>
    </row>
    <row r="23" spans="4:15" x14ac:dyDescent="0.35">
      <c r="G23" s="8" t="s">
        <v>83</v>
      </c>
      <c r="H23" s="15">
        <v>52472.217999999979</v>
      </c>
    </row>
    <row r="24" spans="4:15" x14ac:dyDescent="0.35">
      <c r="G24" s="8" t="s">
        <v>2231</v>
      </c>
      <c r="H24" s="15">
        <v>24976.364499999992</v>
      </c>
    </row>
    <row r="25" spans="4:15" x14ac:dyDescent="0.35">
      <c r="G25" s="8" t="s">
        <v>61</v>
      </c>
      <c r="H25" s="15">
        <v>9810.074499999997</v>
      </c>
    </row>
    <row r="26" spans="4:15" x14ac:dyDescent="0.35">
      <c r="G26" s="8" t="s">
        <v>2240</v>
      </c>
      <c r="H26" s="15">
        <v>6099.5099999999984</v>
      </c>
    </row>
    <row r="27" spans="4:15" x14ac:dyDescent="0.35">
      <c r="G27" s="8" t="s">
        <v>116</v>
      </c>
      <c r="H27" s="15">
        <v>4687.5090000000009</v>
      </c>
    </row>
    <row r="28" spans="4:15" x14ac:dyDescent="0.35">
      <c r="G28" s="8" t="s">
        <v>60</v>
      </c>
      <c r="H28" s="15">
        <v>1658.9279999999999</v>
      </c>
    </row>
    <row r="29" spans="4:15" x14ac:dyDescent="0.35">
      <c r="G29" s="8" t="s">
        <v>2260</v>
      </c>
      <c r="H29" s="15">
        <v>1792887.0334999997</v>
      </c>
    </row>
  </sheetData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Customer Lookup</vt:lpstr>
      <vt:lpstr>Product Lookup</vt:lpstr>
      <vt:lpstr>Cleaned Data</vt:lpstr>
      <vt:lpstr>Calculated Metrics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Chelsy Sarpong</cp:lastModifiedBy>
  <dcterms:created xsi:type="dcterms:W3CDTF">2025-08-15T15:27:13Z</dcterms:created>
  <dcterms:modified xsi:type="dcterms:W3CDTF">2025-08-31T20:39:59Z</dcterms:modified>
</cp:coreProperties>
</file>